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r.N\Desktop\Dossiers\Haltéro\ASLDD\2019-2020\Listings\"/>
    </mc:Choice>
  </mc:AlternateContent>
  <xr:revisionPtr revIDLastSave="0" documentId="13_ncr:1_{EB95A62F-923F-4C24-8321-17FBD4219F4F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FEMININES" sheetId="3" r:id="rId1"/>
    <sheet name="MASCULINS" sheetId="5" r:id="rId2"/>
    <sheet name="Minimas" sheetId="4" state="hidden" r:id="rId3"/>
  </sheets>
  <externalReferences>
    <externalReference r:id="rId4"/>
    <externalReference r:id="rId5"/>
    <externalReference r:id="rId6"/>
  </externalReferences>
  <definedNames>
    <definedName name="_xlnm.Print_Area" localSheetId="0">FEMININES!$A$1:$X$8</definedName>
    <definedName name="_xlnm.Print_Area" localSheetId="1">MASCULINS!$A$1:$X$6</definedName>
  </definedName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32" i="3" l="1"/>
  <c r="O30" i="3"/>
  <c r="O34" i="5" l="1"/>
  <c r="S32" i="5" l="1"/>
  <c r="S31" i="5"/>
  <c r="S30" i="5"/>
  <c r="S29" i="5"/>
  <c r="S28" i="5"/>
  <c r="O32" i="5"/>
  <c r="O31" i="5"/>
  <c r="O30" i="5"/>
  <c r="O29" i="5"/>
  <c r="O28" i="5"/>
  <c r="V32" i="5"/>
  <c r="V31" i="5"/>
  <c r="V30" i="5"/>
  <c r="V29" i="5"/>
  <c r="V28" i="5"/>
  <c r="S27" i="5"/>
  <c r="S26" i="5"/>
  <c r="S25" i="5"/>
  <c r="S24" i="5"/>
  <c r="S23" i="5"/>
  <c r="O27" i="5"/>
  <c r="O26" i="5"/>
  <c r="O25" i="5"/>
  <c r="O24" i="5"/>
  <c r="O23" i="5"/>
  <c r="V27" i="5"/>
  <c r="V26" i="5"/>
  <c r="V25" i="5"/>
  <c r="V24" i="5"/>
  <c r="V23" i="5"/>
  <c r="S22" i="5"/>
  <c r="S21" i="5"/>
  <c r="S20" i="5"/>
  <c r="S19" i="5"/>
  <c r="S18" i="5"/>
  <c r="O22" i="5"/>
  <c r="O21" i="5"/>
  <c r="O20" i="5"/>
  <c r="O19" i="5"/>
  <c r="O18" i="5"/>
  <c r="V22" i="5"/>
  <c r="V21" i="5"/>
  <c r="V20" i="5"/>
  <c r="V19" i="5"/>
  <c r="V18" i="5"/>
  <c r="T19" i="5" l="1"/>
  <c r="T25" i="5"/>
  <c r="T21" i="5"/>
  <c r="W21" i="5" s="1"/>
  <c r="T26" i="5"/>
  <c r="AG26" i="5" s="1"/>
  <c r="T18" i="5"/>
  <c r="AF18" i="5" s="1"/>
  <c r="T28" i="5"/>
  <c r="AD28" i="5" s="1"/>
  <c r="AD19" i="5"/>
  <c r="T32" i="5"/>
  <c r="AE32" i="5" s="1"/>
  <c r="T24" i="5"/>
  <c r="AD24" i="5" s="1"/>
  <c r="T27" i="5"/>
  <c r="AG27" i="5" s="1"/>
  <c r="T22" i="5"/>
  <c r="AD22" i="5" s="1"/>
  <c r="T30" i="5"/>
  <c r="AH30" i="5" s="1"/>
  <c r="T23" i="5"/>
  <c r="AG23" i="5" s="1"/>
  <c r="T31" i="5"/>
  <c r="AG31" i="5" s="1"/>
  <c r="T29" i="5"/>
  <c r="AG29" i="5" s="1"/>
  <c r="AE30" i="5"/>
  <c r="AJ25" i="5"/>
  <c r="AB25" i="5"/>
  <c r="AD25" i="5"/>
  <c r="AI25" i="5"/>
  <c r="W25" i="5"/>
  <c r="AH25" i="5"/>
  <c r="AG25" i="5"/>
  <c r="AF25" i="5"/>
  <c r="AE25" i="5"/>
  <c r="AC25" i="5"/>
  <c r="T20" i="5"/>
  <c r="AJ20" i="5" s="1"/>
  <c r="AE19" i="5"/>
  <c r="AH19" i="5"/>
  <c r="AF19" i="5"/>
  <c r="W19" i="5"/>
  <c r="AI19" i="5"/>
  <c r="AB19" i="5"/>
  <c r="AC19" i="5"/>
  <c r="AG19" i="5"/>
  <c r="AJ19" i="5"/>
  <c r="AF26" i="5" l="1"/>
  <c r="AB26" i="5"/>
  <c r="AH26" i="5"/>
  <c r="AF32" i="5"/>
  <c r="AI32" i="5"/>
  <c r="AE26" i="5"/>
  <c r="AJ26" i="5"/>
  <c r="AC32" i="5"/>
  <c r="W32" i="5"/>
  <c r="AD26" i="5"/>
  <c r="W26" i="5"/>
  <c r="AJ32" i="5"/>
  <c r="AH32" i="5"/>
  <c r="AC26" i="5"/>
  <c r="AI26" i="5"/>
  <c r="AD32" i="5"/>
  <c r="AB32" i="5"/>
  <c r="AG32" i="5"/>
  <c r="AB21" i="5"/>
  <c r="AG30" i="5"/>
  <c r="AF27" i="5"/>
  <c r="W30" i="5"/>
  <c r="AC21" i="5"/>
  <c r="W22" i="5"/>
  <c r="AE22" i="5"/>
  <c r="AE21" i="5"/>
  <c r="AJ21" i="5"/>
  <c r="AH21" i="5"/>
  <c r="AI21" i="5"/>
  <c r="AF21" i="5"/>
  <c r="AD21" i="5"/>
  <c r="AG21" i="5"/>
  <c r="AE24" i="5"/>
  <c r="AH31" i="5"/>
  <c r="AD18" i="5"/>
  <c r="AE31" i="5"/>
  <c r="AJ24" i="5"/>
  <c r="AJ18" i="5"/>
  <c r="AC24" i="5"/>
  <c r="AH24" i="5"/>
  <c r="AC18" i="5"/>
  <c r="AC30" i="5"/>
  <c r="AE18" i="5"/>
  <c r="AH18" i="5"/>
  <c r="AH23" i="5"/>
  <c r="W18" i="5"/>
  <c r="AI24" i="5"/>
  <c r="AB23" i="5"/>
  <c r="AI30" i="5"/>
  <c r="AB24" i="5"/>
  <c r="AG24" i="5"/>
  <c r="AG18" i="5"/>
  <c r="AI18" i="5"/>
  <c r="AF24" i="5"/>
  <c r="W24" i="5"/>
  <c r="AD23" i="5"/>
  <c r="AB30" i="5"/>
  <c r="AB18" i="5"/>
  <c r="AF30" i="5"/>
  <c r="AH27" i="5"/>
  <c r="W27" i="5"/>
  <c r="AD27" i="5"/>
  <c r="AH28" i="5"/>
  <c r="AE27" i="5"/>
  <c r="W28" i="5"/>
  <c r="AG28" i="5"/>
  <c r="AE28" i="5"/>
  <c r="AF28" i="5"/>
  <c r="AI22" i="5"/>
  <c r="AG22" i="5"/>
  <c r="AH22" i="5"/>
  <c r="AI27" i="5"/>
  <c r="AI28" i="5"/>
  <c r="AB22" i="5"/>
  <c r="AB27" i="5"/>
  <c r="AB28" i="5"/>
  <c r="AJ22" i="5"/>
  <c r="AJ27" i="5"/>
  <c r="AJ28" i="5"/>
  <c r="AC22" i="5"/>
  <c r="AC27" i="5"/>
  <c r="AC28" i="5"/>
  <c r="AF22" i="5"/>
  <c r="AG20" i="5"/>
  <c r="AD31" i="5"/>
  <c r="AI31" i="5"/>
  <c r="AH20" i="5"/>
  <c r="AB31" i="5"/>
  <c r="W31" i="5"/>
  <c r="W20" i="5"/>
  <c r="AF31" i="5"/>
  <c r="AE20" i="5"/>
  <c r="AC31" i="5"/>
  <c r="AI20" i="5"/>
  <c r="AJ23" i="5"/>
  <c r="AD30" i="5"/>
  <c r="AJ30" i="5"/>
  <c r="AC23" i="5"/>
  <c r="AI23" i="5"/>
  <c r="AE23" i="5"/>
  <c r="AJ31" i="5"/>
  <c r="W23" i="5"/>
  <c r="AF23" i="5"/>
  <c r="W29" i="5"/>
  <c r="AE29" i="5"/>
  <c r="AI29" i="5"/>
  <c r="AB29" i="5"/>
  <c r="AD29" i="5"/>
  <c r="AJ29" i="5"/>
  <c r="AC29" i="5"/>
  <c r="AF29" i="5"/>
  <c r="AH29" i="5"/>
  <c r="AK26" i="5"/>
  <c r="AM26" i="5" s="1"/>
  <c r="AN26" i="5"/>
  <c r="AN25" i="5"/>
  <c r="AK25" i="5"/>
  <c r="AM25" i="5" s="1"/>
  <c r="AD20" i="5"/>
  <c r="AC20" i="5"/>
  <c r="AB20" i="5"/>
  <c r="AF20" i="5"/>
  <c r="AK19" i="5"/>
  <c r="AM19" i="5" s="1"/>
  <c r="AN19" i="5"/>
  <c r="AN32" i="5" l="1"/>
  <c r="AK32" i="5"/>
  <c r="AM32" i="5" s="1"/>
  <c r="AN21" i="5"/>
  <c r="AK21" i="5"/>
  <c r="AM21" i="5" s="1"/>
  <c r="AN22" i="5"/>
  <c r="AK24" i="5"/>
  <c r="AM24" i="5" s="1"/>
  <c r="AK22" i="5"/>
  <c r="AM22" i="5" s="1"/>
  <c r="AN24" i="5"/>
  <c r="AN18" i="5"/>
  <c r="AN27" i="5"/>
  <c r="AK18" i="5"/>
  <c r="AM18" i="5" s="1"/>
  <c r="AN28" i="5"/>
  <c r="AK28" i="5"/>
  <c r="AM28" i="5" s="1"/>
  <c r="AN30" i="5"/>
  <c r="AK27" i="5"/>
  <c r="AM27" i="5" s="1"/>
  <c r="AN31" i="5"/>
  <c r="AN23" i="5"/>
  <c r="AK31" i="5"/>
  <c r="AM31" i="5" s="1"/>
  <c r="AN20" i="5"/>
  <c r="AK30" i="5"/>
  <c r="AM30" i="5" s="1"/>
  <c r="AK23" i="5"/>
  <c r="AM23" i="5" s="1"/>
  <c r="U26" i="5"/>
  <c r="U25" i="5"/>
  <c r="AN29" i="5"/>
  <c r="AK29" i="5"/>
  <c r="AM29" i="5" s="1"/>
  <c r="U32" i="5"/>
  <c r="U19" i="5"/>
  <c r="AK20" i="5"/>
  <c r="AM20" i="5" s="1"/>
  <c r="U21" i="5" l="1"/>
  <c r="U24" i="5"/>
  <c r="U22" i="5"/>
  <c r="U30" i="5"/>
  <c r="U18" i="5"/>
  <c r="U27" i="5"/>
  <c r="U28" i="5"/>
  <c r="U23" i="5"/>
  <c r="U31" i="5"/>
  <c r="U20" i="5"/>
  <c r="U29" i="5"/>
  <c r="AN79" i="5" l="1"/>
  <c r="AK79" i="5"/>
  <c r="AM79" i="5" s="1"/>
  <c r="W79" i="5"/>
  <c r="V79" i="5"/>
  <c r="T79" i="5"/>
  <c r="S79" i="5"/>
  <c r="O79" i="5"/>
  <c r="AN78" i="5"/>
  <c r="AK78" i="5"/>
  <c r="AM78" i="5" s="1"/>
  <c r="W78" i="5"/>
  <c r="V78" i="5"/>
  <c r="T78" i="5"/>
  <c r="S78" i="5"/>
  <c r="O78" i="5"/>
  <c r="AN77" i="5"/>
  <c r="AK77" i="5"/>
  <c r="AM77" i="5" s="1"/>
  <c r="U77" i="5" s="1"/>
  <c r="W77" i="5"/>
  <c r="V77" i="5"/>
  <c r="T77" i="5"/>
  <c r="S77" i="5"/>
  <c r="O77" i="5"/>
  <c r="AN76" i="5"/>
  <c r="AK76" i="5"/>
  <c r="AM76" i="5" s="1"/>
  <c r="W76" i="5"/>
  <c r="V76" i="5"/>
  <c r="T76" i="5"/>
  <c r="S76" i="5"/>
  <c r="O76" i="5"/>
  <c r="AN75" i="5"/>
  <c r="AK75" i="5"/>
  <c r="AM75" i="5" s="1"/>
  <c r="W75" i="5"/>
  <c r="V75" i="5"/>
  <c r="AE75" i="5" s="1"/>
  <c r="T75" i="5"/>
  <c r="S75" i="5"/>
  <c r="O75" i="5"/>
  <c r="AN74" i="5"/>
  <c r="AK74" i="5"/>
  <c r="AM74" i="5" s="1"/>
  <c r="W74" i="5"/>
  <c r="V74" i="5"/>
  <c r="T74" i="5"/>
  <c r="S74" i="5"/>
  <c r="O74" i="5"/>
  <c r="AN73" i="5"/>
  <c r="AK73" i="5"/>
  <c r="AM73" i="5" s="1"/>
  <c r="W73" i="5"/>
  <c r="V73" i="5"/>
  <c r="T73" i="5"/>
  <c r="S73" i="5"/>
  <c r="O73" i="5"/>
  <c r="AN72" i="5"/>
  <c r="AK72" i="5"/>
  <c r="AM72" i="5" s="1"/>
  <c r="W72" i="5"/>
  <c r="V72" i="5"/>
  <c r="T72" i="5"/>
  <c r="S72" i="5"/>
  <c r="O72" i="5"/>
  <c r="AN71" i="5"/>
  <c r="AK71" i="5"/>
  <c r="AM71" i="5" s="1"/>
  <c r="W71" i="5"/>
  <c r="V71" i="5"/>
  <c r="T71" i="5"/>
  <c r="S71" i="5"/>
  <c r="O71" i="5"/>
  <c r="AN70" i="5"/>
  <c r="AK70" i="5"/>
  <c r="AM70" i="5" s="1"/>
  <c r="W70" i="5"/>
  <c r="V70" i="5"/>
  <c r="T70" i="5"/>
  <c r="S70" i="5"/>
  <c r="O70" i="5"/>
  <c r="AN69" i="5"/>
  <c r="AK69" i="5"/>
  <c r="AM69" i="5" s="1"/>
  <c r="W69" i="5"/>
  <c r="V69" i="5"/>
  <c r="T69" i="5"/>
  <c r="S69" i="5"/>
  <c r="O69" i="5"/>
  <c r="AN68" i="5"/>
  <c r="AK68" i="5"/>
  <c r="AM68" i="5" s="1"/>
  <c r="W68" i="5"/>
  <c r="V68" i="5"/>
  <c r="T68" i="5"/>
  <c r="S68" i="5"/>
  <c r="O68" i="5"/>
  <c r="AN67" i="5"/>
  <c r="AK67" i="5"/>
  <c r="AM67" i="5" s="1"/>
  <c r="W67" i="5"/>
  <c r="V67" i="5"/>
  <c r="AC67" i="5" s="1"/>
  <c r="T67" i="5"/>
  <c r="S67" i="5"/>
  <c r="O67" i="5"/>
  <c r="AN66" i="5"/>
  <c r="AK66" i="5"/>
  <c r="AM66" i="5" s="1"/>
  <c r="W66" i="5"/>
  <c r="V66" i="5"/>
  <c r="T66" i="5"/>
  <c r="S66" i="5"/>
  <c r="O66" i="5"/>
  <c r="AN65" i="5"/>
  <c r="AK65" i="5"/>
  <c r="AM65" i="5" s="1"/>
  <c r="W65" i="5"/>
  <c r="V65" i="5"/>
  <c r="T65" i="5"/>
  <c r="S65" i="5"/>
  <c r="O65" i="5"/>
  <c r="AN64" i="5"/>
  <c r="AK64" i="5"/>
  <c r="AM64" i="5" s="1"/>
  <c r="W64" i="5"/>
  <c r="V64" i="5"/>
  <c r="T64" i="5"/>
  <c r="S64" i="5"/>
  <c r="O64" i="5"/>
  <c r="AN63" i="5"/>
  <c r="AK63" i="5"/>
  <c r="AM63" i="5" s="1"/>
  <c r="W63" i="5"/>
  <c r="V63" i="5"/>
  <c r="T63" i="5"/>
  <c r="S63" i="5"/>
  <c r="O63" i="5"/>
  <c r="AN62" i="5"/>
  <c r="AK62" i="5"/>
  <c r="AM62" i="5" s="1"/>
  <c r="W62" i="5"/>
  <c r="V62" i="5"/>
  <c r="T62" i="5"/>
  <c r="S62" i="5"/>
  <c r="O62" i="5"/>
  <c r="AN61" i="5"/>
  <c r="AK61" i="5"/>
  <c r="AM61" i="5" s="1"/>
  <c r="W61" i="5"/>
  <c r="V61" i="5"/>
  <c r="T61" i="5"/>
  <c r="S61" i="5"/>
  <c r="O61" i="5"/>
  <c r="AN60" i="5"/>
  <c r="AK60" i="5"/>
  <c r="AM60" i="5" s="1"/>
  <c r="W60" i="5"/>
  <c r="V60" i="5"/>
  <c r="T60" i="5"/>
  <c r="S60" i="5"/>
  <c r="O60" i="5"/>
  <c r="AN59" i="5"/>
  <c r="AK59" i="5"/>
  <c r="AM59" i="5" s="1"/>
  <c r="W59" i="5"/>
  <c r="V59" i="5"/>
  <c r="T59" i="5"/>
  <c r="S59" i="5"/>
  <c r="O59" i="5"/>
  <c r="AN58" i="5"/>
  <c r="AK58" i="5"/>
  <c r="AM58" i="5" s="1"/>
  <c r="W58" i="5"/>
  <c r="V58" i="5"/>
  <c r="T58" i="5"/>
  <c r="S58" i="5"/>
  <c r="O58" i="5"/>
  <c r="AN57" i="5"/>
  <c r="AK57" i="5"/>
  <c r="AM57" i="5" s="1"/>
  <c r="W57" i="5"/>
  <c r="V57" i="5"/>
  <c r="T57" i="5"/>
  <c r="S57" i="5"/>
  <c r="O57" i="5"/>
  <c r="AN56" i="5"/>
  <c r="AK56" i="5"/>
  <c r="AM56" i="5" s="1"/>
  <c r="W56" i="5"/>
  <c r="V56" i="5"/>
  <c r="T56" i="5"/>
  <c r="S56" i="5"/>
  <c r="O56" i="5"/>
  <c r="AN55" i="5"/>
  <c r="AK55" i="5"/>
  <c r="AM55" i="5" s="1"/>
  <c r="W55" i="5"/>
  <c r="V55" i="5"/>
  <c r="T55" i="5"/>
  <c r="S55" i="5"/>
  <c r="O55" i="5"/>
  <c r="AN54" i="5"/>
  <c r="AK54" i="5"/>
  <c r="AM54" i="5" s="1"/>
  <c r="W54" i="5"/>
  <c r="V54" i="5"/>
  <c r="T54" i="5"/>
  <c r="S54" i="5"/>
  <c r="O54" i="5"/>
  <c r="AN53" i="5"/>
  <c r="AK53" i="5"/>
  <c r="AM53" i="5" s="1"/>
  <c r="W53" i="5"/>
  <c r="V53" i="5"/>
  <c r="T53" i="5"/>
  <c r="S53" i="5"/>
  <c r="O53" i="5"/>
  <c r="AN52" i="5"/>
  <c r="AK52" i="5"/>
  <c r="AM52" i="5" s="1"/>
  <c r="W52" i="5"/>
  <c r="V52" i="5"/>
  <c r="T52" i="5"/>
  <c r="S52" i="5"/>
  <c r="O52" i="5"/>
  <c r="AN51" i="5"/>
  <c r="AK51" i="5"/>
  <c r="AM51" i="5" s="1"/>
  <c r="W51" i="5"/>
  <c r="V51" i="5"/>
  <c r="T51" i="5"/>
  <c r="S51" i="5"/>
  <c r="O51" i="5"/>
  <c r="AN50" i="5"/>
  <c r="AK50" i="5"/>
  <c r="AM50" i="5" s="1"/>
  <c r="W50" i="5"/>
  <c r="V50" i="5"/>
  <c r="T50" i="5"/>
  <c r="S50" i="5"/>
  <c r="O50" i="5"/>
  <c r="V49" i="5"/>
  <c r="S49" i="5"/>
  <c r="O49" i="5"/>
  <c r="V48" i="5"/>
  <c r="S48" i="5"/>
  <c r="O48" i="5"/>
  <c r="V47" i="5"/>
  <c r="S47" i="5"/>
  <c r="O47" i="5"/>
  <c r="V46" i="5"/>
  <c r="S46" i="5"/>
  <c r="O46" i="5"/>
  <c r="V45" i="5"/>
  <c r="S45" i="5"/>
  <c r="O45" i="5"/>
  <c r="V44" i="5"/>
  <c r="S44" i="5"/>
  <c r="O44" i="5"/>
  <c r="V43" i="5"/>
  <c r="S43" i="5"/>
  <c r="O43" i="5"/>
  <c r="V42" i="5"/>
  <c r="S42" i="5"/>
  <c r="O42" i="5"/>
  <c r="V41" i="5"/>
  <c r="S41" i="5"/>
  <c r="O41" i="5"/>
  <c r="V40" i="5"/>
  <c r="S40" i="5"/>
  <c r="O40" i="5"/>
  <c r="V39" i="5"/>
  <c r="S39" i="5"/>
  <c r="O39" i="5"/>
  <c r="V38" i="5"/>
  <c r="S38" i="5"/>
  <c r="O38" i="5"/>
  <c r="V37" i="5"/>
  <c r="S37" i="5"/>
  <c r="O37" i="5"/>
  <c r="V36" i="5"/>
  <c r="S36" i="5"/>
  <c r="O36" i="5"/>
  <c r="V35" i="5"/>
  <c r="S35" i="5"/>
  <c r="O35" i="5"/>
  <c r="V34" i="5"/>
  <c r="S34" i="5"/>
  <c r="V33" i="5"/>
  <c r="S33" i="5"/>
  <c r="O33" i="5"/>
  <c r="S21" i="3"/>
  <c r="S20" i="3"/>
  <c r="S19" i="3"/>
  <c r="S18" i="3"/>
  <c r="O21" i="3"/>
  <c r="O20" i="3"/>
  <c r="O19" i="3"/>
  <c r="O18" i="3"/>
  <c r="V21" i="3"/>
  <c r="V20" i="3"/>
  <c r="V19" i="3"/>
  <c r="V18" i="3"/>
  <c r="AN91" i="3"/>
  <c r="AK91" i="3"/>
  <c r="AM91" i="3" s="1"/>
  <c r="W91" i="3"/>
  <c r="V91" i="3"/>
  <c r="T91" i="3"/>
  <c r="AG91" i="3" s="1"/>
  <c r="S91" i="3"/>
  <c r="O91" i="3"/>
  <c r="AN90" i="3"/>
  <c r="AK90" i="3"/>
  <c r="AM90" i="3" s="1"/>
  <c r="W90" i="3"/>
  <c r="V90" i="3"/>
  <c r="T90" i="3"/>
  <c r="S90" i="3"/>
  <c r="O90" i="3"/>
  <c r="AN89" i="3"/>
  <c r="AK89" i="3"/>
  <c r="AM89" i="3" s="1"/>
  <c r="W89" i="3"/>
  <c r="V89" i="3"/>
  <c r="T89" i="3"/>
  <c r="S89" i="3"/>
  <c r="O89" i="3"/>
  <c r="AN88" i="3"/>
  <c r="AK88" i="3"/>
  <c r="AM88" i="3" s="1"/>
  <c r="W88" i="3"/>
  <c r="V88" i="3"/>
  <c r="T88" i="3"/>
  <c r="S88" i="3"/>
  <c r="O88" i="3"/>
  <c r="AN87" i="3"/>
  <c r="AK87" i="3"/>
  <c r="AM87" i="3" s="1"/>
  <c r="W87" i="3"/>
  <c r="V87" i="3"/>
  <c r="T87" i="3"/>
  <c r="S87" i="3"/>
  <c r="O87" i="3"/>
  <c r="AN86" i="3"/>
  <c r="AK86" i="3"/>
  <c r="AM86" i="3" s="1"/>
  <c r="W86" i="3"/>
  <c r="V86" i="3"/>
  <c r="T86" i="3"/>
  <c r="S86" i="3"/>
  <c r="O86" i="3"/>
  <c r="AN85" i="3"/>
  <c r="AK85" i="3"/>
  <c r="AM85" i="3" s="1"/>
  <c r="W85" i="3"/>
  <c r="V85" i="3"/>
  <c r="T85" i="3"/>
  <c r="S85" i="3"/>
  <c r="O85" i="3"/>
  <c r="AN84" i="3"/>
  <c r="AK84" i="3"/>
  <c r="AM84" i="3" s="1"/>
  <c r="W84" i="3"/>
  <c r="V84" i="3"/>
  <c r="T84" i="3"/>
  <c r="S84" i="3"/>
  <c r="O84" i="3"/>
  <c r="AN83" i="3"/>
  <c r="AK83" i="3"/>
  <c r="AM83" i="3" s="1"/>
  <c r="W83" i="3"/>
  <c r="V83" i="3"/>
  <c r="T83" i="3"/>
  <c r="S83" i="3"/>
  <c r="O83" i="3"/>
  <c r="AN82" i="3"/>
  <c r="AK82" i="3"/>
  <c r="AM82" i="3" s="1"/>
  <c r="W82" i="3"/>
  <c r="V82" i="3"/>
  <c r="T82" i="3"/>
  <c r="S82" i="3"/>
  <c r="O82" i="3"/>
  <c r="AN81" i="3"/>
  <c r="AK81" i="3"/>
  <c r="AM81" i="3" s="1"/>
  <c r="W81" i="3"/>
  <c r="V81" i="3"/>
  <c r="T81" i="3"/>
  <c r="S81" i="3"/>
  <c r="O81" i="3"/>
  <c r="AN80" i="3"/>
  <c r="AK80" i="3"/>
  <c r="AM80" i="3" s="1"/>
  <c r="W80" i="3"/>
  <c r="V80" i="3"/>
  <c r="T80" i="3"/>
  <c r="S80" i="3"/>
  <c r="O80" i="3"/>
  <c r="AN79" i="3"/>
  <c r="AK79" i="3"/>
  <c r="AM79" i="3" s="1"/>
  <c r="W79" i="3"/>
  <c r="V79" i="3"/>
  <c r="T79" i="3"/>
  <c r="S79" i="3"/>
  <c r="O79" i="3"/>
  <c r="AN78" i="3"/>
  <c r="AK78" i="3"/>
  <c r="AM78" i="3" s="1"/>
  <c r="W78" i="3"/>
  <c r="V78" i="3"/>
  <c r="T78" i="3"/>
  <c r="S78" i="3"/>
  <c r="O78" i="3"/>
  <c r="AN77" i="3"/>
  <c r="AK77" i="3"/>
  <c r="AM77" i="3" s="1"/>
  <c r="W77" i="3"/>
  <c r="V77" i="3"/>
  <c r="T77" i="3"/>
  <c r="S77" i="3"/>
  <c r="O77" i="3"/>
  <c r="AN76" i="3"/>
  <c r="AK76" i="3"/>
  <c r="AM76" i="3" s="1"/>
  <c r="W76" i="3"/>
  <c r="V76" i="3"/>
  <c r="T76" i="3"/>
  <c r="S76" i="3"/>
  <c r="O76" i="3"/>
  <c r="AN75" i="3"/>
  <c r="AK75" i="3"/>
  <c r="AM75" i="3" s="1"/>
  <c r="W75" i="3"/>
  <c r="V75" i="3"/>
  <c r="T75" i="3"/>
  <c r="S75" i="3"/>
  <c r="O75" i="3"/>
  <c r="AN74" i="3"/>
  <c r="AK74" i="3"/>
  <c r="AM74" i="3" s="1"/>
  <c r="W74" i="3"/>
  <c r="V74" i="3"/>
  <c r="T74" i="3"/>
  <c r="S74" i="3"/>
  <c r="O74" i="3"/>
  <c r="AN73" i="3"/>
  <c r="AK73" i="3"/>
  <c r="AM73" i="3" s="1"/>
  <c r="W73" i="3"/>
  <c r="V73" i="3"/>
  <c r="T73" i="3"/>
  <c r="S73" i="3"/>
  <c r="O73" i="3"/>
  <c r="AN72" i="3"/>
  <c r="AK72" i="3"/>
  <c r="AM72" i="3" s="1"/>
  <c r="W72" i="3"/>
  <c r="V72" i="3"/>
  <c r="T72" i="3"/>
  <c r="S72" i="3"/>
  <c r="O72" i="3"/>
  <c r="AN71" i="3"/>
  <c r="AK71" i="3"/>
  <c r="AM71" i="3" s="1"/>
  <c r="W71" i="3"/>
  <c r="V71" i="3"/>
  <c r="T71" i="3"/>
  <c r="S71" i="3"/>
  <c r="O71" i="3"/>
  <c r="AN70" i="3"/>
  <c r="AK70" i="3"/>
  <c r="AM70" i="3" s="1"/>
  <c r="W70" i="3"/>
  <c r="V70" i="3"/>
  <c r="T70" i="3"/>
  <c r="S70" i="3"/>
  <c r="O70" i="3"/>
  <c r="AN69" i="3"/>
  <c r="AK69" i="3"/>
  <c r="AM69" i="3" s="1"/>
  <c r="W69" i="3"/>
  <c r="V69" i="3"/>
  <c r="T69" i="3"/>
  <c r="S69" i="3"/>
  <c r="O69" i="3"/>
  <c r="AN68" i="3"/>
  <c r="AK68" i="3"/>
  <c r="AM68" i="3" s="1"/>
  <c r="W68" i="3"/>
  <c r="V68" i="3"/>
  <c r="T68" i="3"/>
  <c r="S68" i="3"/>
  <c r="O68" i="3"/>
  <c r="AN67" i="3"/>
  <c r="AK67" i="3"/>
  <c r="AM67" i="3" s="1"/>
  <c r="W67" i="3"/>
  <c r="V67" i="3"/>
  <c r="T67" i="3"/>
  <c r="S67" i="3"/>
  <c r="O67" i="3"/>
  <c r="AN66" i="3"/>
  <c r="AK66" i="3"/>
  <c r="AM66" i="3" s="1"/>
  <c r="W66" i="3"/>
  <c r="V66" i="3"/>
  <c r="T66" i="3"/>
  <c r="S66" i="3"/>
  <c r="O66" i="3"/>
  <c r="AN65" i="3"/>
  <c r="AK65" i="3"/>
  <c r="AM65" i="3" s="1"/>
  <c r="W65" i="3"/>
  <c r="V65" i="3"/>
  <c r="T65" i="3"/>
  <c r="S65" i="3"/>
  <c r="O65" i="3"/>
  <c r="AN64" i="3"/>
  <c r="AK64" i="3"/>
  <c r="AM64" i="3" s="1"/>
  <c r="W64" i="3"/>
  <c r="V64" i="3"/>
  <c r="T64" i="3"/>
  <c r="S64" i="3"/>
  <c r="O64" i="3"/>
  <c r="AN63" i="3"/>
  <c r="AK63" i="3"/>
  <c r="AM63" i="3" s="1"/>
  <c r="W63" i="3"/>
  <c r="V63" i="3"/>
  <c r="T63" i="3"/>
  <c r="S63" i="3"/>
  <c r="O63" i="3"/>
  <c r="AN62" i="3"/>
  <c r="AK62" i="3"/>
  <c r="AM62" i="3" s="1"/>
  <c r="W62" i="3"/>
  <c r="V62" i="3"/>
  <c r="T62" i="3"/>
  <c r="S62" i="3"/>
  <c r="O62" i="3"/>
  <c r="AN61" i="3"/>
  <c r="AK61" i="3"/>
  <c r="AM61" i="3" s="1"/>
  <c r="W61" i="3"/>
  <c r="V61" i="3"/>
  <c r="AC61" i="3" s="1"/>
  <c r="T61" i="3"/>
  <c r="S61" i="3"/>
  <c r="O61" i="3"/>
  <c r="AN60" i="3"/>
  <c r="AK60" i="3"/>
  <c r="AM60" i="3" s="1"/>
  <c r="W60" i="3"/>
  <c r="V60" i="3"/>
  <c r="T60" i="3"/>
  <c r="S60" i="3"/>
  <c r="O60" i="3"/>
  <c r="AN59" i="3"/>
  <c r="AK59" i="3"/>
  <c r="AM59" i="3" s="1"/>
  <c r="W59" i="3"/>
  <c r="V59" i="3"/>
  <c r="T59" i="3"/>
  <c r="S59" i="3"/>
  <c r="O59" i="3"/>
  <c r="AN58" i="3"/>
  <c r="AK58" i="3"/>
  <c r="AM58" i="3" s="1"/>
  <c r="W58" i="3"/>
  <c r="V58" i="3"/>
  <c r="T58" i="3"/>
  <c r="S58" i="3"/>
  <c r="O58" i="3"/>
  <c r="AN57" i="3"/>
  <c r="AK57" i="3"/>
  <c r="AM57" i="3" s="1"/>
  <c r="W57" i="3"/>
  <c r="V57" i="3"/>
  <c r="T57" i="3"/>
  <c r="S57" i="3"/>
  <c r="O57" i="3"/>
  <c r="AN56" i="3"/>
  <c r="AK56" i="3"/>
  <c r="AM56" i="3" s="1"/>
  <c r="W56" i="3"/>
  <c r="V56" i="3"/>
  <c r="T56" i="3"/>
  <c r="S56" i="3"/>
  <c r="O56" i="3"/>
  <c r="AN55" i="3"/>
  <c r="AK55" i="3"/>
  <c r="AM55" i="3" s="1"/>
  <c r="W55" i="3"/>
  <c r="V55" i="3"/>
  <c r="T55" i="3"/>
  <c r="S55" i="3"/>
  <c r="O55" i="3"/>
  <c r="AN54" i="3"/>
  <c r="AK54" i="3"/>
  <c r="AM54" i="3" s="1"/>
  <c r="W54" i="3"/>
  <c r="V54" i="3"/>
  <c r="T54" i="3"/>
  <c r="S54" i="3"/>
  <c r="O54" i="3"/>
  <c r="AN53" i="3"/>
  <c r="AK53" i="3"/>
  <c r="AM53" i="3" s="1"/>
  <c r="W53" i="3"/>
  <c r="V53" i="3"/>
  <c r="T53" i="3"/>
  <c r="S53" i="3"/>
  <c r="O53" i="3"/>
  <c r="AN52" i="3"/>
  <c r="AK52" i="3"/>
  <c r="AM52" i="3" s="1"/>
  <c r="W52" i="3"/>
  <c r="V52" i="3"/>
  <c r="T52" i="3"/>
  <c r="AH52" i="3" s="1"/>
  <c r="S52" i="3"/>
  <c r="O52" i="3"/>
  <c r="AN51" i="3"/>
  <c r="AK51" i="3"/>
  <c r="AM51" i="3" s="1"/>
  <c r="W51" i="3"/>
  <c r="V51" i="3"/>
  <c r="T51" i="3"/>
  <c r="S51" i="3"/>
  <c r="O51" i="3"/>
  <c r="AN50" i="3"/>
  <c r="AK50" i="3"/>
  <c r="AM50" i="3" s="1"/>
  <c r="W50" i="3"/>
  <c r="V50" i="3"/>
  <c r="T50" i="3"/>
  <c r="S50" i="3"/>
  <c r="O50" i="3"/>
  <c r="AN49" i="3"/>
  <c r="AK49" i="3"/>
  <c r="AM49" i="3" s="1"/>
  <c r="W49" i="3"/>
  <c r="V49" i="3"/>
  <c r="T49" i="3"/>
  <c r="S49" i="3"/>
  <c r="O49" i="3"/>
  <c r="AN48" i="3"/>
  <c r="AK48" i="3"/>
  <c r="AM48" i="3" s="1"/>
  <c r="W48" i="3"/>
  <c r="V48" i="3"/>
  <c r="T48" i="3"/>
  <c r="S48" i="3"/>
  <c r="O48" i="3"/>
  <c r="AN47" i="3"/>
  <c r="AK47" i="3"/>
  <c r="AM47" i="3" s="1"/>
  <c r="W47" i="3"/>
  <c r="V47" i="3"/>
  <c r="T47" i="3"/>
  <c r="S47" i="3"/>
  <c r="O47" i="3"/>
  <c r="AN46" i="3"/>
  <c r="AK46" i="3"/>
  <c r="AM46" i="3" s="1"/>
  <c r="W46" i="3"/>
  <c r="V46" i="3"/>
  <c r="T46" i="3"/>
  <c r="S46" i="3"/>
  <c r="O46" i="3"/>
  <c r="AN45" i="3"/>
  <c r="AK45" i="3"/>
  <c r="AM45" i="3" s="1"/>
  <c r="W45" i="3"/>
  <c r="V45" i="3"/>
  <c r="T45" i="3"/>
  <c r="S45" i="3"/>
  <c r="O45" i="3"/>
  <c r="AN44" i="3"/>
  <c r="AK44" i="3"/>
  <c r="AM44" i="3" s="1"/>
  <c r="W44" i="3"/>
  <c r="V44" i="3"/>
  <c r="T44" i="3"/>
  <c r="S44" i="3"/>
  <c r="O44" i="3"/>
  <c r="AN43" i="3"/>
  <c r="AK43" i="3"/>
  <c r="AM43" i="3" s="1"/>
  <c r="W43" i="3"/>
  <c r="V43" i="3"/>
  <c r="T43" i="3"/>
  <c r="S43" i="3"/>
  <c r="O43" i="3"/>
  <c r="AN42" i="3"/>
  <c r="AK42" i="3"/>
  <c r="AM42" i="3" s="1"/>
  <c r="W42" i="3"/>
  <c r="V42" i="3"/>
  <c r="T42" i="3"/>
  <c r="S42" i="3"/>
  <c r="O42" i="3"/>
  <c r="AN41" i="3"/>
  <c r="AK41" i="3"/>
  <c r="AM41" i="3" s="1"/>
  <c r="W41" i="3"/>
  <c r="V41" i="3"/>
  <c r="T41" i="3"/>
  <c r="S41" i="3"/>
  <c r="O41" i="3"/>
  <c r="AN40" i="3"/>
  <c r="AK40" i="3"/>
  <c r="AM40" i="3" s="1"/>
  <c r="W40" i="3"/>
  <c r="V40" i="3"/>
  <c r="T40" i="3"/>
  <c r="S40" i="3"/>
  <c r="O40" i="3"/>
  <c r="AN39" i="3"/>
  <c r="AK39" i="3"/>
  <c r="AM39" i="3" s="1"/>
  <c r="W39" i="3"/>
  <c r="V39" i="3"/>
  <c r="T39" i="3"/>
  <c r="S39" i="3"/>
  <c r="O39" i="3"/>
  <c r="AN38" i="3"/>
  <c r="AK38" i="3"/>
  <c r="AM38" i="3" s="1"/>
  <c r="W38" i="3"/>
  <c r="V38" i="3"/>
  <c r="T38" i="3"/>
  <c r="S38" i="3"/>
  <c r="O38" i="3"/>
  <c r="AN37" i="3"/>
  <c r="AK37" i="3"/>
  <c r="AM37" i="3" s="1"/>
  <c r="W37" i="3"/>
  <c r="V37" i="3"/>
  <c r="T37" i="3"/>
  <c r="S37" i="3"/>
  <c r="O37" i="3"/>
  <c r="AN36" i="3"/>
  <c r="AK36" i="3"/>
  <c r="AM36" i="3" s="1"/>
  <c r="W36" i="3"/>
  <c r="V36" i="3"/>
  <c r="T36" i="3"/>
  <c r="S36" i="3"/>
  <c r="O36" i="3"/>
  <c r="AN35" i="3"/>
  <c r="AK35" i="3"/>
  <c r="AM35" i="3" s="1"/>
  <c r="W35" i="3"/>
  <c r="V35" i="3"/>
  <c r="T35" i="3"/>
  <c r="S35" i="3"/>
  <c r="O35" i="3"/>
  <c r="AN34" i="3"/>
  <c r="AK34" i="3"/>
  <c r="AM34" i="3" s="1"/>
  <c r="W34" i="3"/>
  <c r="V34" i="3"/>
  <c r="T34" i="3"/>
  <c r="S34" i="3"/>
  <c r="O34" i="3"/>
  <c r="V33" i="3"/>
  <c r="S33" i="3"/>
  <c r="O33" i="3"/>
  <c r="V32" i="3"/>
  <c r="S32" i="3"/>
  <c r="T32" i="3" s="1"/>
  <c r="W32" i="3" s="1"/>
  <c r="V31" i="3"/>
  <c r="S31" i="3"/>
  <c r="O31" i="3"/>
  <c r="V30" i="3"/>
  <c r="S30" i="3"/>
  <c r="T30" i="3" s="1"/>
  <c r="W30" i="3" s="1"/>
  <c r="V29" i="3"/>
  <c r="S29" i="3"/>
  <c r="O29" i="3"/>
  <c r="V28" i="3"/>
  <c r="S28" i="3"/>
  <c r="O28" i="3"/>
  <c r="V27" i="3"/>
  <c r="S27" i="3"/>
  <c r="O27" i="3"/>
  <c r="V26" i="3"/>
  <c r="S26" i="3"/>
  <c r="O26" i="3"/>
  <c r="V25" i="3"/>
  <c r="S25" i="3"/>
  <c r="O25" i="3"/>
  <c r="V24" i="3"/>
  <c r="S24" i="3"/>
  <c r="O24" i="3"/>
  <c r="V23" i="3"/>
  <c r="S23" i="3"/>
  <c r="O23" i="3"/>
  <c r="V22" i="3"/>
  <c r="S22" i="3"/>
  <c r="O22" i="3"/>
  <c r="AD58" i="3" l="1"/>
  <c r="T29" i="3"/>
  <c r="W29" i="3" s="1"/>
  <c r="AB66" i="3"/>
  <c r="U79" i="3"/>
  <c r="AF74" i="3"/>
  <c r="T26" i="3"/>
  <c r="W26" i="3" s="1"/>
  <c r="T33" i="3"/>
  <c r="W33" i="3" s="1"/>
  <c r="AJ59" i="3"/>
  <c r="AB67" i="3"/>
  <c r="T27" i="3"/>
  <c r="W27" i="3" s="1"/>
  <c r="T28" i="3"/>
  <c r="W28" i="3" s="1"/>
  <c r="AD37" i="3"/>
  <c r="AF65" i="3"/>
  <c r="AD70" i="3"/>
  <c r="AI81" i="3"/>
  <c r="AI85" i="3"/>
  <c r="T43" i="5"/>
  <c r="W43" i="5" s="1"/>
  <c r="U68" i="5"/>
  <c r="AE50" i="5"/>
  <c r="AF66" i="5"/>
  <c r="T44" i="5"/>
  <c r="W44" i="5" s="1"/>
  <c r="AE51" i="5"/>
  <c r="U54" i="5"/>
  <c r="AE55" i="5"/>
  <c r="AG63" i="5"/>
  <c r="T41" i="5"/>
  <c r="W41" i="5" s="1"/>
  <c r="T40" i="5"/>
  <c r="W40" i="5" s="1"/>
  <c r="T42" i="5"/>
  <c r="W42" i="5" s="1"/>
  <c r="T39" i="5"/>
  <c r="W39" i="5" s="1"/>
  <c r="T49" i="5"/>
  <c r="W49" i="5" s="1"/>
  <c r="AH69" i="5"/>
  <c r="AI73" i="5"/>
  <c r="T35" i="5"/>
  <c r="W35" i="5" s="1"/>
  <c r="T48" i="5"/>
  <c r="W48" i="5" s="1"/>
  <c r="T46" i="5"/>
  <c r="W46" i="5" s="1"/>
  <c r="T47" i="5"/>
  <c r="W47" i="5" s="1"/>
  <c r="T45" i="5"/>
  <c r="W45" i="5" s="1"/>
  <c r="AJ33" i="3"/>
  <c r="T31" i="3"/>
  <c r="W31" i="3" s="1"/>
  <c r="T38" i="5"/>
  <c r="W38" i="5" s="1"/>
  <c r="U74" i="5"/>
  <c r="U73" i="3"/>
  <c r="AF78" i="3"/>
  <c r="U82" i="3"/>
  <c r="AE87" i="3"/>
  <c r="U91" i="3"/>
  <c r="AG59" i="3"/>
  <c r="AD39" i="3"/>
  <c r="AE46" i="3"/>
  <c r="AE55" i="3"/>
  <c r="AF62" i="3"/>
  <c r="AC36" i="3"/>
  <c r="AH81" i="3"/>
  <c r="T37" i="5"/>
  <c r="W37" i="5" s="1"/>
  <c r="T36" i="5"/>
  <c r="W36" i="5" s="1"/>
  <c r="T34" i="5"/>
  <c r="W34" i="5" s="1"/>
  <c r="T33" i="5"/>
  <c r="W33" i="5" s="1"/>
  <c r="T25" i="3"/>
  <c r="W25" i="3" s="1"/>
  <c r="T24" i="3"/>
  <c r="W24" i="3" s="1"/>
  <c r="T23" i="3"/>
  <c r="AI23" i="3" s="1"/>
  <c r="T22" i="3"/>
  <c r="W22" i="3" s="1"/>
  <c r="AI64" i="5"/>
  <c r="U52" i="5"/>
  <c r="AI78" i="5"/>
  <c r="AJ76" i="5"/>
  <c r="AI29" i="3"/>
  <c r="U46" i="3"/>
  <c r="U57" i="3"/>
  <c r="U60" i="3"/>
  <c r="AG65" i="3"/>
  <c r="AC67" i="3"/>
  <c r="AF77" i="3"/>
  <c r="AF86" i="3"/>
  <c r="U67" i="5"/>
  <c r="AJ72" i="5"/>
  <c r="AE38" i="3"/>
  <c r="AC40" i="3"/>
  <c r="AE50" i="3"/>
  <c r="AF52" i="3"/>
  <c r="U55" i="3"/>
  <c r="U43" i="3"/>
  <c r="AF58" i="3"/>
  <c r="AI73" i="3"/>
  <c r="AG90" i="3"/>
  <c r="AG34" i="3"/>
  <c r="AF45" i="3"/>
  <c r="AF55" i="3"/>
  <c r="AI60" i="3"/>
  <c r="AG70" i="3"/>
  <c r="AH79" i="3"/>
  <c r="U56" i="5"/>
  <c r="AJ68" i="5"/>
  <c r="U71" i="5"/>
  <c r="AH55" i="3"/>
  <c r="AE58" i="3"/>
  <c r="U61" i="3"/>
  <c r="AD87" i="3"/>
  <c r="AE36" i="3"/>
  <c r="AI44" i="3"/>
  <c r="U59" i="3"/>
  <c r="AI66" i="3"/>
  <c r="AH67" i="3"/>
  <c r="AF72" i="3"/>
  <c r="AD81" i="3"/>
  <c r="AE35" i="3"/>
  <c r="AG39" i="3"/>
  <c r="AG41" i="3"/>
  <c r="AG46" i="3"/>
  <c r="U48" i="3"/>
  <c r="AH83" i="3"/>
  <c r="AJ63" i="3"/>
  <c r="AH29" i="3"/>
  <c r="AE33" i="3"/>
  <c r="AF36" i="3"/>
  <c r="AI52" i="3"/>
  <c r="AI54" i="3"/>
  <c r="AE59" i="3"/>
  <c r="AE67" i="3"/>
  <c r="U69" i="3"/>
  <c r="AE70" i="3"/>
  <c r="AC81" i="3"/>
  <c r="AI90" i="3"/>
  <c r="AG30" i="3"/>
  <c r="AC39" i="3"/>
  <c r="U42" i="3"/>
  <c r="AD50" i="3"/>
  <c r="AG67" i="3"/>
  <c r="AG78" i="3"/>
  <c r="AG79" i="3"/>
  <c r="AG81" i="3"/>
  <c r="AB39" i="3"/>
  <c r="AG50" i="3"/>
  <c r="AE52" i="3"/>
  <c r="AG55" i="3"/>
  <c r="AB58" i="3"/>
  <c r="AH59" i="3"/>
  <c r="U65" i="3"/>
  <c r="U66" i="3"/>
  <c r="AB70" i="3"/>
  <c r="AF71" i="3"/>
  <c r="AC83" i="3"/>
  <c r="AB54" i="3"/>
  <c r="AD73" i="3"/>
  <c r="AE83" i="3"/>
  <c r="AG86" i="3"/>
  <c r="AB62" i="3"/>
  <c r="AB33" i="3"/>
  <c r="AE39" i="3"/>
  <c r="AH43" i="3"/>
  <c r="AI50" i="3"/>
  <c r="AD54" i="3"/>
  <c r="AG58" i="3"/>
  <c r="AD62" i="3"/>
  <c r="AH71" i="3"/>
  <c r="AE72" i="3"/>
  <c r="U81" i="3"/>
  <c r="AG83" i="3"/>
  <c r="AI86" i="3"/>
  <c r="AC87" i="3"/>
  <c r="AE90" i="3"/>
  <c r="AG45" i="3"/>
  <c r="AB46" i="3"/>
  <c r="AE54" i="3"/>
  <c r="AI58" i="3"/>
  <c r="AE62" i="3"/>
  <c r="AG66" i="3"/>
  <c r="AC73" i="3"/>
  <c r="AG74" i="3"/>
  <c r="AG77" i="3"/>
  <c r="U83" i="3"/>
  <c r="U85" i="3"/>
  <c r="U86" i="3"/>
  <c r="U89" i="3"/>
  <c r="AD91" i="3"/>
  <c r="AD35" i="3"/>
  <c r="AD46" i="3"/>
  <c r="AB50" i="3"/>
  <c r="AB55" i="3"/>
  <c r="AC65" i="3"/>
  <c r="AI74" i="3"/>
  <c r="AI77" i="3"/>
  <c r="AB78" i="3"/>
  <c r="AG87" i="3"/>
  <c r="AG62" i="3"/>
  <c r="AI39" i="3"/>
  <c r="AC55" i="3"/>
  <c r="AH60" i="3"/>
  <c r="AI62" i="3"/>
  <c r="AD65" i="3"/>
  <c r="AJ74" i="3"/>
  <c r="U75" i="3"/>
  <c r="U77" i="3"/>
  <c r="AE78" i="3"/>
  <c r="U87" i="3"/>
  <c r="U90" i="3"/>
  <c r="AE58" i="5"/>
  <c r="AI66" i="5"/>
  <c r="AJ67" i="5"/>
  <c r="AE72" i="5"/>
  <c r="AI68" i="5"/>
  <c r="AG69" i="5"/>
  <c r="AC72" i="5"/>
  <c r="AJ79" i="5"/>
  <c r="AG54" i="5"/>
  <c r="U57" i="5"/>
  <c r="AG62" i="5"/>
  <c r="AD67" i="5"/>
  <c r="AC69" i="5"/>
  <c r="U70" i="5"/>
  <c r="AI60" i="5"/>
  <c r="U78" i="5"/>
  <c r="AJ64" i="5"/>
  <c r="AG50" i="5"/>
  <c r="AH53" i="5"/>
  <c r="AI57" i="5"/>
  <c r="AH64" i="5"/>
  <c r="U64" i="5"/>
  <c r="AE67" i="5"/>
  <c r="AJ75" i="5"/>
  <c r="AF77" i="5"/>
  <c r="AB55" i="5"/>
  <c r="AI56" i="5"/>
  <c r="AF58" i="5"/>
  <c r="AE60" i="5"/>
  <c r="AE63" i="5"/>
  <c r="AB76" i="5"/>
  <c r="AC79" i="5"/>
  <c r="AD50" i="5"/>
  <c r="AC55" i="5"/>
  <c r="AG58" i="5"/>
  <c r="AB64" i="5"/>
  <c r="AI72" i="5"/>
  <c r="AD79" i="5"/>
  <c r="U53" i="5"/>
  <c r="U62" i="5"/>
  <c r="AC64" i="5"/>
  <c r="AG75" i="5"/>
  <c r="AE79" i="5"/>
  <c r="AF50" i="5"/>
  <c r="U58" i="5"/>
  <c r="AE64" i="5"/>
  <c r="U79" i="5"/>
  <c r="U50" i="5"/>
  <c r="AI59" i="5"/>
  <c r="AG59" i="5"/>
  <c r="AE59" i="5"/>
  <c r="AC59" i="5"/>
  <c r="AF43" i="5"/>
  <c r="AB51" i="5"/>
  <c r="AG52" i="5"/>
  <c r="AI52" i="5"/>
  <c r="AJ56" i="5"/>
  <c r="AH60" i="5"/>
  <c r="AJ60" i="5"/>
  <c r="AG65" i="5"/>
  <c r="AC65" i="5"/>
  <c r="AB52" i="5"/>
  <c r="AE54" i="5"/>
  <c r="AD54" i="5"/>
  <c r="AB59" i="5"/>
  <c r="AI51" i="5"/>
  <c r="AD51" i="5"/>
  <c r="AC51" i="5"/>
  <c r="AG51" i="5"/>
  <c r="AD59" i="5"/>
  <c r="AI62" i="5"/>
  <c r="AE62" i="5"/>
  <c r="AH68" i="5"/>
  <c r="AE68" i="5"/>
  <c r="AC68" i="5"/>
  <c r="AB68" i="5"/>
  <c r="AG70" i="5"/>
  <c r="AI70" i="5"/>
  <c r="AE70" i="5"/>
  <c r="AF74" i="5"/>
  <c r="AI74" i="5"/>
  <c r="AG74" i="5"/>
  <c r="AE74" i="5"/>
  <c r="AJ51" i="5"/>
  <c r="AC52" i="5"/>
  <c r="AJ59" i="5"/>
  <c r="AB60" i="5"/>
  <c r="AJ63" i="5"/>
  <c r="AD63" i="5"/>
  <c r="AC63" i="5"/>
  <c r="AH65" i="5"/>
  <c r="AB73" i="5"/>
  <c r="AI76" i="5"/>
  <c r="AE76" i="5"/>
  <c r="AC76" i="5"/>
  <c r="U51" i="5"/>
  <c r="AJ52" i="5"/>
  <c r="AF54" i="5"/>
  <c r="AG55" i="5"/>
  <c r="AD55" i="5"/>
  <c r="U59" i="5"/>
  <c r="AC60" i="5"/>
  <c r="U65" i="5"/>
  <c r="U66" i="5"/>
  <c r="AJ71" i="5"/>
  <c r="AG71" i="5"/>
  <c r="AE71" i="5"/>
  <c r="AD71" i="5"/>
  <c r="AC71" i="5"/>
  <c r="AC53" i="5"/>
  <c r="AF56" i="5"/>
  <c r="U61" i="5"/>
  <c r="AG67" i="5"/>
  <c r="U69" i="5"/>
  <c r="AH72" i="5"/>
  <c r="U73" i="5"/>
  <c r="U75" i="5"/>
  <c r="AI77" i="5"/>
  <c r="AG78" i="5"/>
  <c r="AG79" i="5"/>
  <c r="AF69" i="5"/>
  <c r="AC75" i="5"/>
  <c r="AC77" i="5"/>
  <c r="AC33" i="5"/>
  <c r="AI55" i="5"/>
  <c r="AJ55" i="5"/>
  <c r="AE56" i="5"/>
  <c r="AH67" i="5"/>
  <c r="AB72" i="5"/>
  <c r="AD75" i="5"/>
  <c r="AH76" i="5"/>
  <c r="U76" i="5"/>
  <c r="AG77" i="5"/>
  <c r="AE78" i="5"/>
  <c r="AC32" i="3"/>
  <c r="AE32" i="3"/>
  <c r="AD32" i="3"/>
  <c r="AJ88" i="3"/>
  <c r="AI88" i="3"/>
  <c r="AE88" i="3"/>
  <c r="AC88" i="3"/>
  <c r="AF29" i="3"/>
  <c r="AE29" i="3"/>
  <c r="AD29" i="3"/>
  <c r="AC29" i="3"/>
  <c r="U45" i="3"/>
  <c r="U53" i="3"/>
  <c r="AF59" i="3"/>
  <c r="AC59" i="3"/>
  <c r="AB59" i="3"/>
  <c r="AD66" i="3"/>
  <c r="AG69" i="3"/>
  <c r="AF69" i="3"/>
  <c r="AD69" i="3"/>
  <c r="AC69" i="3"/>
  <c r="AF48" i="3"/>
  <c r="AE48" i="3"/>
  <c r="AC48" i="3"/>
  <c r="AI37" i="3"/>
  <c r="AF37" i="3"/>
  <c r="AE37" i="3"/>
  <c r="AH38" i="3"/>
  <c r="AD38" i="3"/>
  <c r="AC38" i="3"/>
  <c r="AF82" i="3"/>
  <c r="AI82" i="3"/>
  <c r="AG82" i="3"/>
  <c r="AE82" i="3"/>
  <c r="AB82" i="3"/>
  <c r="U34" i="3"/>
  <c r="AE40" i="3"/>
  <c r="AH48" i="3"/>
  <c r="AF63" i="3"/>
  <c r="AG63" i="3"/>
  <c r="AE63" i="3"/>
  <c r="AC63" i="3"/>
  <c r="AJ26" i="3"/>
  <c r="AG29" i="3"/>
  <c r="U35" i="3"/>
  <c r="U39" i="3"/>
  <c r="AF40" i="3"/>
  <c r="AH44" i="3"/>
  <c r="AF44" i="3"/>
  <c r="AE44" i="3"/>
  <c r="AI48" i="3"/>
  <c r="U49" i="3"/>
  <c r="AC51" i="3"/>
  <c r="AB51" i="3"/>
  <c r="U54" i="3"/>
  <c r="AC56" i="3"/>
  <c r="AI56" i="3"/>
  <c r="AG57" i="3"/>
  <c r="AF57" i="3"/>
  <c r="AD57" i="3"/>
  <c r="AC57" i="3"/>
  <c r="AG61" i="3"/>
  <c r="AF61" i="3"/>
  <c r="AD61" i="3"/>
  <c r="AF76" i="3"/>
  <c r="AI76" i="3"/>
  <c r="AC76" i="3"/>
  <c r="AH85" i="3"/>
  <c r="AG85" i="3"/>
  <c r="AD85" i="3"/>
  <c r="AH40" i="3"/>
  <c r="AJ28" i="3"/>
  <c r="U41" i="3"/>
  <c r="AH63" i="3"/>
  <c r="U64" i="3"/>
  <c r="AH75" i="3"/>
  <c r="AG75" i="3"/>
  <c r="AE75" i="3"/>
  <c r="AJ82" i="3"/>
  <c r="U38" i="3"/>
  <c r="AJ43" i="3"/>
  <c r="AC44" i="3"/>
  <c r="U51" i="3"/>
  <c r="AH56" i="3"/>
  <c r="U63" i="3"/>
  <c r="U70" i="3"/>
  <c r="U71" i="3"/>
  <c r="AE79" i="3"/>
  <c r="AC79" i="3"/>
  <c r="AC85" i="3"/>
  <c r="AF89" i="3"/>
  <c r="AI89" i="3"/>
  <c r="AG89" i="3"/>
  <c r="AC89" i="3"/>
  <c r="AH89" i="3"/>
  <c r="AE91" i="3"/>
  <c r="AJ58" i="3"/>
  <c r="AJ62" i="3"/>
  <c r="AE66" i="3"/>
  <c r="AF70" i="3"/>
  <c r="AI70" i="3"/>
  <c r="AG73" i="3"/>
  <c r="AH77" i="3"/>
  <c r="AI78" i="3"/>
  <c r="AF90" i="3"/>
  <c r="AF46" i="3"/>
  <c r="AI46" i="3"/>
  <c r="AC47" i="3"/>
  <c r="AG54" i="3"/>
  <c r="AC30" i="3"/>
  <c r="AG33" i="3"/>
  <c r="AE34" i="3"/>
  <c r="AF35" i="3"/>
  <c r="U36" i="3"/>
  <c r="AF39" i="3"/>
  <c r="AH39" i="3"/>
  <c r="AJ46" i="3"/>
  <c r="AF50" i="3"/>
  <c r="AJ50" i="3"/>
  <c r="AJ55" i="3"/>
  <c r="U56" i="3"/>
  <c r="AI64" i="3"/>
  <c r="AF67" i="3"/>
  <c r="AJ67" i="3"/>
  <c r="AJ70" i="3"/>
  <c r="AI72" i="3"/>
  <c r="U74" i="3"/>
  <c r="AJ78" i="3"/>
  <c r="AF81" i="3"/>
  <c r="AF83" i="3"/>
  <c r="AD36" i="3"/>
  <c r="U37" i="3"/>
  <c r="AF41" i="3"/>
  <c r="AG42" i="3"/>
  <c r="U47" i="3"/>
  <c r="AG49" i="3"/>
  <c r="AF54" i="3"/>
  <c r="AJ54" i="3"/>
  <c r="U58" i="3"/>
  <c r="AC71" i="3"/>
  <c r="AH73" i="3"/>
  <c r="AB74" i="3"/>
  <c r="AC77" i="3"/>
  <c r="AF85" i="3"/>
  <c r="AB86" i="3"/>
  <c r="AJ87" i="3"/>
  <c r="U88" i="3"/>
  <c r="U50" i="3"/>
  <c r="U62" i="3"/>
  <c r="AF66" i="3"/>
  <c r="AJ66" i="3"/>
  <c r="U67" i="3"/>
  <c r="AG71" i="3"/>
  <c r="AE74" i="3"/>
  <c r="AD77" i="3"/>
  <c r="U78" i="3"/>
  <c r="AE86" i="3"/>
  <c r="AJ91" i="3"/>
  <c r="T18" i="3"/>
  <c r="W18" i="3" s="1"/>
  <c r="AG43" i="5"/>
  <c r="AD43" i="5"/>
  <c r="AC43" i="5"/>
  <c r="AJ43" i="5"/>
  <c r="AB43" i="5"/>
  <c r="AB39" i="5"/>
  <c r="AF39" i="5"/>
  <c r="AE43" i="5"/>
  <c r="AI39" i="5"/>
  <c r="AF40" i="5"/>
  <c r="AH43" i="5"/>
  <c r="AI43" i="5"/>
  <c r="AE39" i="5"/>
  <c r="U55" i="5"/>
  <c r="AI61" i="5"/>
  <c r="AH61" i="5"/>
  <c r="AG61" i="5"/>
  <c r="AC61" i="5"/>
  <c r="U63" i="5"/>
  <c r="AE57" i="5"/>
  <c r="AD57" i="5"/>
  <c r="AJ57" i="5"/>
  <c r="AB57" i="5"/>
  <c r="AH57" i="5"/>
  <c r="AG57" i="5"/>
  <c r="AF57" i="5"/>
  <c r="AC57" i="5"/>
  <c r="AE52" i="5"/>
  <c r="AE53" i="5"/>
  <c r="AD53" i="5"/>
  <c r="AJ53" i="5"/>
  <c r="AB53" i="5"/>
  <c r="AI53" i="5"/>
  <c r="AH56" i="5"/>
  <c r="AD58" i="5"/>
  <c r="AD65" i="5"/>
  <c r="AJ65" i="5"/>
  <c r="AB65" i="5"/>
  <c r="AG66" i="5"/>
  <c r="AF70" i="5"/>
  <c r="AF73" i="5"/>
  <c r="AH52" i="5"/>
  <c r="U60" i="5"/>
  <c r="AD62" i="5"/>
  <c r="AC62" i="5"/>
  <c r="AJ62" i="5"/>
  <c r="AB62" i="5"/>
  <c r="AH62" i="5"/>
  <c r="AE69" i="5"/>
  <c r="AD69" i="5"/>
  <c r="AB69" i="5"/>
  <c r="AD66" i="5"/>
  <c r="AC66" i="5"/>
  <c r="AJ66" i="5"/>
  <c r="AB66" i="5"/>
  <c r="AH66" i="5"/>
  <c r="AG56" i="5"/>
  <c r="AD56" i="5"/>
  <c r="AD70" i="5"/>
  <c r="AC70" i="5"/>
  <c r="AJ70" i="5"/>
  <c r="AB70" i="5"/>
  <c r="AH70" i="5"/>
  <c r="AC58" i="5"/>
  <c r="AJ58" i="5"/>
  <c r="AB58" i="5"/>
  <c r="AH58" i="5"/>
  <c r="AI58" i="5"/>
  <c r="U72" i="5"/>
  <c r="AC73" i="5"/>
  <c r="AD74" i="5"/>
  <c r="AC74" i="5"/>
  <c r="AJ74" i="5"/>
  <c r="AB74" i="5"/>
  <c r="AH74" i="5"/>
  <c r="AF53" i="5"/>
  <c r="AC54" i="5"/>
  <c r="AJ54" i="5"/>
  <c r="AB54" i="5"/>
  <c r="AH54" i="5"/>
  <c r="AI54" i="5"/>
  <c r="AB56" i="5"/>
  <c r="AF61" i="5"/>
  <c r="AI65" i="5"/>
  <c r="AG73" i="5"/>
  <c r="AC50" i="5"/>
  <c r="AJ50" i="5"/>
  <c r="AB50" i="5"/>
  <c r="AH50" i="5"/>
  <c r="AI50" i="5"/>
  <c r="AG53" i="5"/>
  <c r="AC56" i="5"/>
  <c r="AF62" i="5"/>
  <c r="AF65" i="5"/>
  <c r="AE66" i="5"/>
  <c r="AI69" i="5"/>
  <c r="AH73" i="5"/>
  <c r="AF51" i="5"/>
  <c r="AD52" i="5"/>
  <c r="AF55" i="5"/>
  <c r="AF59" i="5"/>
  <c r="AD60" i="5"/>
  <c r="AB61" i="5"/>
  <c r="AJ61" i="5"/>
  <c r="AF63" i="5"/>
  <c r="AD64" i="5"/>
  <c r="AF67" i="5"/>
  <c r="AD68" i="5"/>
  <c r="AJ69" i="5"/>
  <c r="AF71" i="5"/>
  <c r="AD72" i="5"/>
  <c r="AJ73" i="5"/>
  <c r="AF75" i="5"/>
  <c r="AD76" i="5"/>
  <c r="AB77" i="5"/>
  <c r="AJ77" i="5"/>
  <c r="AH78" i="5"/>
  <c r="AF79" i="5"/>
  <c r="AH51" i="5"/>
  <c r="AF52" i="5"/>
  <c r="AH55" i="5"/>
  <c r="AH59" i="5"/>
  <c r="AF60" i="5"/>
  <c r="AD61" i="5"/>
  <c r="AH63" i="5"/>
  <c r="AF64" i="5"/>
  <c r="AF68" i="5"/>
  <c r="AH71" i="5"/>
  <c r="AF72" i="5"/>
  <c r="AD73" i="5"/>
  <c r="AH75" i="5"/>
  <c r="AF76" i="5"/>
  <c r="AD77" i="5"/>
  <c r="AB78" i="5"/>
  <c r="AJ78" i="5"/>
  <c r="AH79" i="5"/>
  <c r="AG60" i="5"/>
  <c r="AE61" i="5"/>
  <c r="AI63" i="5"/>
  <c r="AG64" i="5"/>
  <c r="AE65" i="5"/>
  <c r="AI67" i="5"/>
  <c r="AG68" i="5"/>
  <c r="AI71" i="5"/>
  <c r="AG72" i="5"/>
  <c r="AE73" i="5"/>
  <c r="AI75" i="5"/>
  <c r="AG76" i="5"/>
  <c r="AE77" i="5"/>
  <c r="AC78" i="5"/>
  <c r="AI79" i="5"/>
  <c r="AB63" i="5"/>
  <c r="AB67" i="5"/>
  <c r="AB71" i="5"/>
  <c r="AB75" i="5"/>
  <c r="AD78" i="5"/>
  <c r="AB79" i="5"/>
  <c r="AH77" i="5"/>
  <c r="AF78" i="5"/>
  <c r="AE33" i="5"/>
  <c r="AH33" i="5"/>
  <c r="AI33" i="5"/>
  <c r="AG33" i="5"/>
  <c r="AB33" i="5"/>
  <c r="AJ33" i="5"/>
  <c r="T20" i="3"/>
  <c r="AG20" i="3" s="1"/>
  <c r="T21" i="3"/>
  <c r="AE21" i="3" s="1"/>
  <c r="T19" i="3"/>
  <c r="AJ19" i="3" s="1"/>
  <c r="AF34" i="3"/>
  <c r="AF43" i="3"/>
  <c r="AJ47" i="3"/>
  <c r="AD51" i="3"/>
  <c r="AI51" i="3"/>
  <c r="AH53" i="3"/>
  <c r="AE53" i="3"/>
  <c r="AJ53" i="3"/>
  <c r="AB53" i="3"/>
  <c r="AI53" i="3"/>
  <c r="AF56" i="3"/>
  <c r="AJ68" i="3"/>
  <c r="AB68" i="3"/>
  <c r="AG68" i="3"/>
  <c r="AD68" i="3"/>
  <c r="U68" i="3"/>
  <c r="AC72" i="3"/>
  <c r="AJ80" i="3"/>
  <c r="AB80" i="3"/>
  <c r="AH80" i="3"/>
  <c r="AG80" i="3"/>
  <c r="AD80" i="3"/>
  <c r="U84" i="3"/>
  <c r="AH49" i="3"/>
  <c r="AE49" i="3"/>
  <c r="AJ49" i="3"/>
  <c r="AB49" i="3"/>
  <c r="AI49" i="3"/>
  <c r="AJ60" i="3"/>
  <c r="AB60" i="3"/>
  <c r="AG60" i="3"/>
  <c r="AD60" i="3"/>
  <c r="AF42" i="3"/>
  <c r="AC42" i="3"/>
  <c r="AH42" i="3"/>
  <c r="AI42" i="3"/>
  <c r="AH34" i="3"/>
  <c r="AE41" i="3"/>
  <c r="AJ41" i="3"/>
  <c r="AB41" i="3"/>
  <c r="AH41" i="3"/>
  <c r="AJ42" i="3"/>
  <c r="AD43" i="3"/>
  <c r="AI43" i="3"/>
  <c r="AH45" i="3"/>
  <c r="AE45" i="3"/>
  <c r="AJ45" i="3"/>
  <c r="AB45" i="3"/>
  <c r="AC68" i="3"/>
  <c r="AD71" i="3"/>
  <c r="AJ71" i="3"/>
  <c r="AB71" i="3"/>
  <c r="AI71" i="3"/>
  <c r="AF75" i="3"/>
  <c r="AE76" i="3"/>
  <c r="AC80" i="3"/>
  <c r="AJ64" i="3"/>
  <c r="AB64" i="3"/>
  <c r="AG64" i="3"/>
  <c r="AD64" i="3"/>
  <c r="AJ84" i="3"/>
  <c r="AB84" i="3"/>
  <c r="AH84" i="3"/>
  <c r="AG84" i="3"/>
  <c r="AD84" i="3"/>
  <c r="AG35" i="3"/>
  <c r="AI41" i="3"/>
  <c r="AB34" i="3"/>
  <c r="AJ34" i="3"/>
  <c r="AI35" i="3"/>
  <c r="AH36" i="3"/>
  <c r="AH37" i="3"/>
  <c r="AG38" i="3"/>
  <c r="AE51" i="3"/>
  <c r="AJ52" i="3"/>
  <c r="AB52" i="3"/>
  <c r="AG52" i="3"/>
  <c r="AD52" i="3"/>
  <c r="U52" i="3"/>
  <c r="AC53" i="3"/>
  <c r="AC64" i="3"/>
  <c r="AD67" i="3"/>
  <c r="AI67" i="3"/>
  <c r="AE68" i="3"/>
  <c r="AH69" i="3"/>
  <c r="AE69" i="3"/>
  <c r="AJ69" i="3"/>
  <c r="AB69" i="3"/>
  <c r="AI69" i="3"/>
  <c r="U72" i="3"/>
  <c r="AF79" i="3"/>
  <c r="AE80" i="3"/>
  <c r="AC84" i="3"/>
  <c r="AD47" i="3"/>
  <c r="AI47" i="3"/>
  <c r="AI34" i="3"/>
  <c r="AH35" i="3"/>
  <c r="AB47" i="3"/>
  <c r="AG40" i="3"/>
  <c r="AD40" i="3"/>
  <c r="AI40" i="3"/>
  <c r="AB43" i="3"/>
  <c r="AC34" i="3"/>
  <c r="AJ35" i="3"/>
  <c r="AI36" i="3"/>
  <c r="AI38" i="3"/>
  <c r="AE47" i="3"/>
  <c r="AJ48" i="3"/>
  <c r="AB48" i="3"/>
  <c r="AG48" i="3"/>
  <c r="AD48" i="3"/>
  <c r="AC49" i="3"/>
  <c r="AC60" i="3"/>
  <c r="AD63" i="3"/>
  <c r="AI63" i="3"/>
  <c r="AE64" i="3"/>
  <c r="AH65" i="3"/>
  <c r="AE65" i="3"/>
  <c r="AJ65" i="3"/>
  <c r="AB65" i="3"/>
  <c r="AI65" i="3"/>
  <c r="AF68" i="3"/>
  <c r="AJ72" i="3"/>
  <c r="AB72" i="3"/>
  <c r="AH72" i="3"/>
  <c r="AG72" i="3"/>
  <c r="AD72" i="3"/>
  <c r="AD75" i="3"/>
  <c r="AJ75" i="3"/>
  <c r="AB75" i="3"/>
  <c r="AI75" i="3"/>
  <c r="AF80" i="3"/>
  <c r="AE84" i="3"/>
  <c r="AI45" i="3"/>
  <c r="AF38" i="3"/>
  <c r="AJ40" i="3"/>
  <c r="AB42" i="3"/>
  <c r="AC43" i="3"/>
  <c r="AG51" i="3"/>
  <c r="AD53" i="3"/>
  <c r="AD34" i="3"/>
  <c r="AB35" i="3"/>
  <c r="AJ36" i="3"/>
  <c r="AJ38" i="3"/>
  <c r="AJ39" i="3"/>
  <c r="U40" i="3"/>
  <c r="AC41" i="3"/>
  <c r="AD42" i="3"/>
  <c r="AE43" i="3"/>
  <c r="AJ44" i="3"/>
  <c r="AB44" i="3"/>
  <c r="AG44" i="3"/>
  <c r="AD44" i="3"/>
  <c r="U44" i="3"/>
  <c r="AC45" i="3"/>
  <c r="AG47" i="3"/>
  <c r="AD49" i="3"/>
  <c r="AF51" i="3"/>
  <c r="AH51" i="3"/>
  <c r="AF53" i="3"/>
  <c r="AD59" i="3"/>
  <c r="AI59" i="3"/>
  <c r="AE60" i="3"/>
  <c r="AH61" i="3"/>
  <c r="AE61" i="3"/>
  <c r="AJ61" i="3"/>
  <c r="AB61" i="3"/>
  <c r="AI61" i="3"/>
  <c r="AF64" i="3"/>
  <c r="AH68" i="3"/>
  <c r="AE71" i="3"/>
  <c r="U76" i="3"/>
  <c r="AD79" i="3"/>
  <c r="AJ79" i="3"/>
  <c r="AB79" i="3"/>
  <c r="AI79" i="3"/>
  <c r="AI80" i="3"/>
  <c r="AF84" i="3"/>
  <c r="AG36" i="3"/>
  <c r="AJ37" i="3"/>
  <c r="AB37" i="3"/>
  <c r="AG37" i="3"/>
  <c r="AJ56" i="3"/>
  <c r="AB56" i="3"/>
  <c r="AG56" i="3"/>
  <c r="AD56" i="3"/>
  <c r="AC35" i="3"/>
  <c r="AB36" i="3"/>
  <c r="AC37" i="3"/>
  <c r="AB38" i="3"/>
  <c r="AB40" i="3"/>
  <c r="AD41" i="3"/>
  <c r="AE42" i="3"/>
  <c r="AG43" i="3"/>
  <c r="AD45" i="3"/>
  <c r="AF47" i="3"/>
  <c r="AH47" i="3"/>
  <c r="AF49" i="3"/>
  <c r="AJ51" i="3"/>
  <c r="AC52" i="3"/>
  <c r="AG53" i="3"/>
  <c r="AD55" i="3"/>
  <c r="AI55" i="3"/>
  <c r="AE56" i="3"/>
  <c r="AH57" i="3"/>
  <c r="AE57" i="3"/>
  <c r="AJ57" i="3"/>
  <c r="AB57" i="3"/>
  <c r="AI57" i="3"/>
  <c r="AF60" i="3"/>
  <c r="AB63" i="3"/>
  <c r="AH64" i="3"/>
  <c r="AI68" i="3"/>
  <c r="AC75" i="3"/>
  <c r="AJ76" i="3"/>
  <c r="AB76" i="3"/>
  <c r="AH76" i="3"/>
  <c r="AG76" i="3"/>
  <c r="AD76" i="3"/>
  <c r="U80" i="3"/>
  <c r="AD83" i="3"/>
  <c r="AJ83" i="3"/>
  <c r="AB83" i="3"/>
  <c r="AI83" i="3"/>
  <c r="AI84" i="3"/>
  <c r="AH46" i="3"/>
  <c r="AH50" i="3"/>
  <c r="AH54" i="3"/>
  <c r="AH58" i="3"/>
  <c r="AH62" i="3"/>
  <c r="AH66" i="3"/>
  <c r="AH70" i="3"/>
  <c r="AB73" i="3"/>
  <c r="AJ73" i="3"/>
  <c r="AH74" i="3"/>
  <c r="AB77" i="3"/>
  <c r="AJ77" i="3"/>
  <c r="AH78" i="3"/>
  <c r="AB81" i="3"/>
  <c r="AJ81" i="3"/>
  <c r="AH82" i="3"/>
  <c r="AB85" i="3"/>
  <c r="AJ85" i="3"/>
  <c r="AH86" i="3"/>
  <c r="AF87" i="3"/>
  <c r="AD88" i="3"/>
  <c r="AB89" i="3"/>
  <c r="AJ89" i="3"/>
  <c r="AH90" i="3"/>
  <c r="AF91" i="3"/>
  <c r="AJ86" i="3"/>
  <c r="AH87" i="3"/>
  <c r="AF88" i="3"/>
  <c r="AD89" i="3"/>
  <c r="AB90" i="3"/>
  <c r="AJ90" i="3"/>
  <c r="AH91" i="3"/>
  <c r="AC46" i="3"/>
  <c r="AC50" i="3"/>
  <c r="AC54" i="3"/>
  <c r="AC58" i="3"/>
  <c r="AC62" i="3"/>
  <c r="AC66" i="3"/>
  <c r="AC70" i="3"/>
  <c r="AE73" i="3"/>
  <c r="AC74" i="3"/>
  <c r="AE77" i="3"/>
  <c r="AC78" i="3"/>
  <c r="AE81" i="3"/>
  <c r="AC82" i="3"/>
  <c r="AE85" i="3"/>
  <c r="AC86" i="3"/>
  <c r="AI87" i="3"/>
  <c r="AG88" i="3"/>
  <c r="AE89" i="3"/>
  <c r="AC90" i="3"/>
  <c r="AI91" i="3"/>
  <c r="AF73" i="3"/>
  <c r="AD74" i="3"/>
  <c r="AD78" i="3"/>
  <c r="AD82" i="3"/>
  <c r="AD86" i="3"/>
  <c r="AB87" i="3"/>
  <c r="AH88" i="3"/>
  <c r="AD90" i="3"/>
  <c r="AB91" i="3"/>
  <c r="AC91" i="3"/>
  <c r="AB88" i="3"/>
  <c r="AH30" i="3"/>
  <c r="AD30" i="3"/>
  <c r="AH32" i="3"/>
  <c r="AF33" i="3"/>
  <c r="AE30" i="3"/>
  <c r="AI32" i="3"/>
  <c r="AI30" i="3"/>
  <c r="AF30" i="3"/>
  <c r="AB32" i="3"/>
  <c r="AJ32" i="3"/>
  <c r="AH33" i="3"/>
  <c r="AB30" i="3"/>
  <c r="AJ30" i="3"/>
  <c r="AF32" i="3"/>
  <c r="AG32" i="3"/>
  <c r="AF26" i="3"/>
  <c r="AB29" i="3"/>
  <c r="AJ29" i="3"/>
  <c r="AI26" i="3"/>
  <c r="AG27" i="3"/>
  <c r="AB26" i="3"/>
  <c r="AH27" i="3"/>
  <c r="AH26" i="3"/>
  <c r="AC26" i="3"/>
  <c r="AD26" i="3"/>
  <c r="AB27" i="3"/>
  <c r="AE22" i="3"/>
  <c r="AG39" i="5" l="1"/>
  <c r="AG41" i="5"/>
  <c r="AJ38" i="5"/>
  <c r="AJ39" i="5"/>
  <c r="AD38" i="5"/>
  <c r="AE38" i="5"/>
  <c r="AC39" i="5"/>
  <c r="AH39" i="5"/>
  <c r="AD39" i="5"/>
  <c r="AE36" i="5"/>
  <c r="AB35" i="5"/>
  <c r="AE28" i="3"/>
  <c r="AG28" i="3"/>
  <c r="AG26" i="3"/>
  <c r="AE26" i="3"/>
  <c r="AK26" i="3" s="1"/>
  <c r="AM26" i="3" s="1"/>
  <c r="AI28" i="3"/>
  <c r="AH28" i="3"/>
  <c r="AF28" i="3"/>
  <c r="AG23" i="3"/>
  <c r="AD28" i="3"/>
  <c r="AB28" i="3"/>
  <c r="AC28" i="3"/>
  <c r="AD31" i="3"/>
  <c r="AC31" i="3"/>
  <c r="AH31" i="3"/>
  <c r="AB31" i="3"/>
  <c r="AC24" i="3"/>
  <c r="AI31" i="3"/>
  <c r="AG31" i="3"/>
  <c r="AJ31" i="3"/>
  <c r="AF31" i="3"/>
  <c r="AE31" i="3"/>
  <c r="AI33" i="3"/>
  <c r="AN33" i="3" s="1"/>
  <c r="AD33" i="3"/>
  <c r="AC33" i="3"/>
  <c r="AJ23" i="3"/>
  <c r="AI27" i="3"/>
  <c r="AD27" i="3"/>
  <c r="AC21" i="3"/>
  <c r="AC27" i="3"/>
  <c r="AE27" i="3"/>
  <c r="AF27" i="3"/>
  <c r="AJ27" i="3"/>
  <c r="AB23" i="3"/>
  <c r="AE23" i="3"/>
  <c r="AH23" i="3"/>
  <c r="AF23" i="3"/>
  <c r="AD23" i="3"/>
  <c r="W20" i="3"/>
  <c r="W23" i="3"/>
  <c r="AI41" i="5"/>
  <c r="AC41" i="5"/>
  <c r="AD35" i="5"/>
  <c r="AD41" i="5"/>
  <c r="AD33" i="5"/>
  <c r="AI48" i="5"/>
  <c r="AE48" i="5"/>
  <c r="AC35" i="5"/>
  <c r="AF48" i="5"/>
  <c r="AD40" i="5"/>
  <c r="AH36" i="5"/>
  <c r="AD36" i="5"/>
  <c r="AI36" i="5"/>
  <c r="AE35" i="5"/>
  <c r="AH35" i="5"/>
  <c r="AJ35" i="5"/>
  <c r="AI35" i="5"/>
  <c r="AJ48" i="5"/>
  <c r="AG48" i="5"/>
  <c r="AC38" i="5"/>
  <c r="AD48" i="5"/>
  <c r="AH38" i="5"/>
  <c r="AF38" i="5"/>
  <c r="AH44" i="5"/>
  <c r="AC48" i="5"/>
  <c r="AB48" i="5"/>
  <c r="AJ44" i="5"/>
  <c r="AI38" i="5"/>
  <c r="AG38" i="5"/>
  <c r="AH48" i="5"/>
  <c r="AC42" i="5"/>
  <c r="AF49" i="5"/>
  <c r="AB49" i="5"/>
  <c r="AI42" i="5"/>
  <c r="AD42" i="5"/>
  <c r="AJ42" i="5"/>
  <c r="AF47" i="5"/>
  <c r="AJ47" i="5"/>
  <c r="AB42" i="5"/>
  <c r="AI49" i="5"/>
  <c r="AG49" i="5"/>
  <c r="AJ49" i="5"/>
  <c r="AH42" i="5"/>
  <c r="AD47" i="5"/>
  <c r="AG47" i="5"/>
  <c r="AE42" i="5"/>
  <c r="AG42" i="5"/>
  <c r="AD49" i="5"/>
  <c r="AC49" i="5"/>
  <c r="AF42" i="5"/>
  <c r="AE49" i="5"/>
  <c r="AH49" i="5"/>
  <c r="AC36" i="5"/>
  <c r="AB44" i="5"/>
  <c r="AF36" i="5"/>
  <c r="AJ36" i="5"/>
  <c r="AG36" i="5"/>
  <c r="AC44" i="5"/>
  <c r="AD44" i="5"/>
  <c r="AB36" i="5"/>
  <c r="AI44" i="5"/>
  <c r="AE44" i="5"/>
  <c r="AG44" i="5"/>
  <c r="AF44" i="5"/>
  <c r="AH41" i="5"/>
  <c r="AG40" i="5"/>
  <c r="AI40" i="5"/>
  <c r="AC40" i="5"/>
  <c r="AF41" i="5"/>
  <c r="AE41" i="5"/>
  <c r="AJ41" i="5"/>
  <c r="AJ40" i="5"/>
  <c r="AG35" i="5"/>
  <c r="AC47" i="5"/>
  <c r="AB47" i="5"/>
  <c r="AI47" i="5"/>
  <c r="AF35" i="5"/>
  <c r="AH40" i="5"/>
  <c r="AB41" i="5"/>
  <c r="AB40" i="5"/>
  <c r="AH47" i="5"/>
  <c r="AE40" i="5"/>
  <c r="AH45" i="5"/>
  <c r="AG45" i="5"/>
  <c r="AD45" i="5"/>
  <c r="AB45" i="5"/>
  <c r="AE45" i="5"/>
  <c r="AJ45" i="5"/>
  <c r="AI45" i="5"/>
  <c r="AF45" i="5"/>
  <c r="AC45" i="5"/>
  <c r="AB46" i="5"/>
  <c r="AF46" i="5"/>
  <c r="AI46" i="5"/>
  <c r="AJ46" i="5"/>
  <c r="AC46" i="5"/>
  <c r="AG46" i="5"/>
  <c r="AH46" i="5"/>
  <c r="AE46" i="5"/>
  <c r="AD46" i="5"/>
  <c r="AE47" i="5"/>
  <c r="AN32" i="3"/>
  <c r="AK32" i="3"/>
  <c r="AM32" i="3" s="1"/>
  <c r="AK30" i="3"/>
  <c r="AM30" i="3" s="1"/>
  <c r="AN30" i="3"/>
  <c r="AN29" i="3"/>
  <c r="AK29" i="3"/>
  <c r="AM29" i="3" s="1"/>
  <c r="AK28" i="3"/>
  <c r="AM28" i="3" s="1"/>
  <c r="AN28" i="3"/>
  <c r="AK43" i="5"/>
  <c r="AM43" i="5" s="1"/>
  <c r="AN43" i="5"/>
  <c r="AN39" i="5"/>
  <c r="AB38" i="5"/>
  <c r="AF33" i="5"/>
  <c r="AK33" i="5" s="1"/>
  <c r="AM33" i="5" s="1"/>
  <c r="AH20" i="3"/>
  <c r="AI18" i="3"/>
  <c r="AE20" i="3"/>
  <c r="AG37" i="5"/>
  <c r="AE37" i="5"/>
  <c r="AD37" i="5"/>
  <c r="AC37" i="5"/>
  <c r="AF37" i="5"/>
  <c r="AI37" i="5"/>
  <c r="AB37" i="5"/>
  <c r="AJ37" i="5"/>
  <c r="AH37" i="5"/>
  <c r="AE34" i="5"/>
  <c r="AF34" i="5"/>
  <c r="AD34" i="5"/>
  <c r="AH34" i="5"/>
  <c r="AB34" i="5"/>
  <c r="AJ34" i="5"/>
  <c r="AI34" i="5"/>
  <c r="AG34" i="5"/>
  <c r="AC34" i="5"/>
  <c r="AF25" i="3"/>
  <c r="AG25" i="3"/>
  <c r="AD25" i="3"/>
  <c r="AC25" i="3"/>
  <c r="AJ25" i="3"/>
  <c r="AI25" i="3"/>
  <c r="AB25" i="3"/>
  <c r="AH25" i="3"/>
  <c r="AE25" i="3"/>
  <c r="AF24" i="3"/>
  <c r="AJ24" i="3"/>
  <c r="AB24" i="3"/>
  <c r="AI24" i="3"/>
  <c r="AE24" i="3"/>
  <c r="AG24" i="3"/>
  <c r="AD24" i="3"/>
  <c r="AH24" i="3"/>
  <c r="AC23" i="3"/>
  <c r="AB22" i="3"/>
  <c r="AG22" i="3"/>
  <c r="AI22" i="3"/>
  <c r="AC22" i="3"/>
  <c r="AD22" i="3"/>
  <c r="AF22" i="3"/>
  <c r="AJ22" i="3"/>
  <c r="AH22" i="3"/>
  <c r="AF20" i="3"/>
  <c r="AD20" i="3"/>
  <c r="AB20" i="3"/>
  <c r="AJ21" i="3"/>
  <c r="AC18" i="3"/>
  <c r="AJ20" i="3"/>
  <c r="AF18" i="3"/>
  <c r="AG18" i="3"/>
  <c r="AF19" i="3"/>
  <c r="AB18" i="3"/>
  <c r="AH19" i="3"/>
  <c r="AJ18" i="3"/>
  <c r="AE18" i="3"/>
  <c r="AD18" i="3"/>
  <c r="AI20" i="3"/>
  <c r="AH18" i="3"/>
  <c r="AI19" i="3"/>
  <c r="AC19" i="3"/>
  <c r="AI21" i="3"/>
  <c r="AF21" i="3"/>
  <c r="AB19" i="3"/>
  <c r="AG21" i="3"/>
  <c r="AD21" i="3"/>
  <c r="W21" i="3"/>
  <c r="AH21" i="3"/>
  <c r="AD19" i="3"/>
  <c r="AG19" i="3"/>
  <c r="AC20" i="3"/>
  <c r="AB21" i="3"/>
  <c r="W19" i="3"/>
  <c r="AE19" i="3"/>
  <c r="AK39" i="5" l="1"/>
  <c r="AM39" i="5" s="1"/>
  <c r="AN26" i="3"/>
  <c r="AK23" i="3"/>
  <c r="AM23" i="3" s="1"/>
  <c r="AK31" i="3"/>
  <c r="AM31" i="3" s="1"/>
  <c r="AN23" i="3"/>
  <c r="U23" i="3" s="1"/>
  <c r="AN31" i="3"/>
  <c r="AK33" i="3"/>
  <c r="AM33" i="3" s="1"/>
  <c r="U33" i="3" s="1"/>
  <c r="AN27" i="3"/>
  <c r="AK27" i="3"/>
  <c r="AM27" i="3" s="1"/>
  <c r="U27" i="3" s="1"/>
  <c r="U29" i="3"/>
  <c r="U32" i="3"/>
  <c r="AN33" i="5"/>
  <c r="U33" i="5" s="1"/>
  <c r="AK38" i="5"/>
  <c r="AM38" i="5" s="1"/>
  <c r="AN35" i="5"/>
  <c r="AN42" i="5"/>
  <c r="AN48" i="5"/>
  <c r="AK49" i="5"/>
  <c r="AM49" i="5" s="1"/>
  <c r="AN38" i="5"/>
  <c r="AK48" i="5"/>
  <c r="AM48" i="5" s="1"/>
  <c r="AN41" i="5"/>
  <c r="AN44" i="5"/>
  <c r="AN49" i="5"/>
  <c r="AK42" i="5"/>
  <c r="AM42" i="5" s="1"/>
  <c r="AK40" i="5"/>
  <c r="AM40" i="5" s="1"/>
  <c r="AK44" i="5"/>
  <c r="AM44" i="5" s="1"/>
  <c r="AK36" i="5"/>
  <c r="AM36" i="5" s="1"/>
  <c r="AK35" i="5"/>
  <c r="AM35" i="5" s="1"/>
  <c r="U35" i="5" s="1"/>
  <c r="AK41" i="5"/>
  <c r="AM41" i="5" s="1"/>
  <c r="AN36" i="5"/>
  <c r="AN40" i="5"/>
  <c r="AK47" i="5"/>
  <c r="AM47" i="5" s="1"/>
  <c r="AN45" i="5"/>
  <c r="AK46" i="5"/>
  <c r="AM46" i="5" s="1"/>
  <c r="AK45" i="5"/>
  <c r="AM45" i="5" s="1"/>
  <c r="AN46" i="5"/>
  <c r="AN47" i="5"/>
  <c r="U31" i="3"/>
  <c r="U30" i="3"/>
  <c r="U28" i="3"/>
  <c r="U26" i="3"/>
  <c r="U43" i="5"/>
  <c r="U39" i="5"/>
  <c r="AN24" i="3"/>
  <c r="AK22" i="3"/>
  <c r="AM22" i="3" s="1"/>
  <c r="AN37" i="5"/>
  <c r="AK37" i="5"/>
  <c r="AM37" i="5" s="1"/>
  <c r="AN34" i="5"/>
  <c r="AK34" i="5"/>
  <c r="AM34" i="5" s="1"/>
  <c r="AK25" i="3"/>
  <c r="AM25" i="3" s="1"/>
  <c r="AN25" i="3"/>
  <c r="AK24" i="3"/>
  <c r="AM24" i="3" s="1"/>
  <c r="AN22" i="3"/>
  <c r="AN20" i="3"/>
  <c r="AK20" i="3"/>
  <c r="AM20" i="3" s="1"/>
  <c r="AK18" i="3"/>
  <c r="AM18" i="3" s="1"/>
  <c r="AN18" i="3"/>
  <c r="AK21" i="3"/>
  <c r="AM21" i="3" s="1"/>
  <c r="AN19" i="3"/>
  <c r="AN21" i="3"/>
  <c r="AK19" i="3"/>
  <c r="AM19" i="3" s="1"/>
  <c r="U38" i="5" l="1"/>
  <c r="U25" i="3"/>
  <c r="U20" i="3"/>
  <c r="U42" i="5"/>
  <c r="U49" i="5"/>
  <c r="U48" i="5"/>
  <c r="U36" i="5"/>
  <c r="U41" i="5"/>
  <c r="U44" i="5"/>
  <c r="U45" i="5"/>
  <c r="U47" i="5"/>
  <c r="U40" i="5"/>
  <c r="U37" i="5"/>
  <c r="U34" i="5"/>
  <c r="U46" i="5"/>
  <c r="U22" i="3"/>
  <c r="U24" i="3"/>
  <c r="U21" i="3"/>
  <c r="U18" i="3"/>
  <c r="U19" i="3"/>
  <c r="V17" i="5" l="1"/>
  <c r="S17" i="5"/>
  <c r="O17" i="5"/>
  <c r="V16" i="5"/>
  <c r="S16" i="5"/>
  <c r="O16" i="5"/>
  <c r="V15" i="5"/>
  <c r="S15" i="5"/>
  <c r="O15" i="5"/>
  <c r="V14" i="5"/>
  <c r="S14" i="5"/>
  <c r="O14" i="5"/>
  <c r="V13" i="5"/>
  <c r="S13" i="5"/>
  <c r="O13" i="5"/>
  <c r="T17" i="5" l="1"/>
  <c r="AF17" i="5" s="1"/>
  <c r="T16" i="5"/>
  <c r="AG16" i="5" s="1"/>
  <c r="T15" i="5"/>
  <c r="W15" i="5" s="1"/>
  <c r="T14" i="5"/>
  <c r="AF14" i="5" s="1"/>
  <c r="T13" i="5"/>
  <c r="AC13" i="5" s="1"/>
  <c r="W17" i="5" l="1"/>
  <c r="AI17" i="5"/>
  <c r="AG17" i="5"/>
  <c r="AD17" i="5"/>
  <c r="AC17" i="5"/>
  <c r="AJ17" i="5"/>
  <c r="AE17" i="5"/>
  <c r="AH17" i="5"/>
  <c r="AB17" i="5"/>
  <c r="W16" i="5"/>
  <c r="AB16" i="5"/>
  <c r="AD16" i="5"/>
  <c r="AI16" i="5"/>
  <c r="AF16" i="5"/>
  <c r="AH16" i="5"/>
  <c r="AJ16" i="5"/>
  <c r="AC16" i="5"/>
  <c r="AE16" i="5"/>
  <c r="AJ15" i="5"/>
  <c r="AB15" i="5"/>
  <c r="AG15" i="5"/>
  <c r="AF15" i="5"/>
  <c r="AC15" i="5"/>
  <c r="AI15" i="5"/>
  <c r="AH15" i="5"/>
  <c r="AD15" i="5"/>
  <c r="AE15" i="5"/>
  <c r="AD14" i="5"/>
  <c r="AB14" i="5"/>
  <c r="W14" i="5"/>
  <c r="AI14" i="5"/>
  <c r="AC14" i="5"/>
  <c r="AE14" i="5"/>
  <c r="AH14" i="5"/>
  <c r="AJ14" i="5"/>
  <c r="AG14" i="5"/>
  <c r="AE13" i="5"/>
  <c r="W13" i="5"/>
  <c r="AB13" i="5"/>
  <c r="AI13" i="5"/>
  <c r="AH13" i="5"/>
  <c r="AF13" i="5"/>
  <c r="AD13" i="5"/>
  <c r="AJ13" i="5"/>
  <c r="AG13" i="5"/>
  <c r="V17" i="3"/>
  <c r="S17" i="3"/>
  <c r="O17" i="3"/>
  <c r="V16" i="3"/>
  <c r="S16" i="3"/>
  <c r="O16" i="3"/>
  <c r="V15" i="3"/>
  <c r="S15" i="3"/>
  <c r="O15" i="3"/>
  <c r="V14" i="3"/>
  <c r="S14" i="3"/>
  <c r="O14" i="3"/>
  <c r="V7" i="3"/>
  <c r="S7" i="3"/>
  <c r="O7" i="3"/>
  <c r="V13" i="3"/>
  <c r="S13" i="3"/>
  <c r="O13" i="3"/>
  <c r="V12" i="5"/>
  <c r="S12" i="5"/>
  <c r="O12" i="5"/>
  <c r="V11" i="5"/>
  <c r="S11" i="5"/>
  <c r="O11" i="5"/>
  <c r="V10" i="5"/>
  <c r="S10" i="5"/>
  <c r="O10" i="5"/>
  <c r="V9" i="5"/>
  <c r="S9" i="5"/>
  <c r="O9" i="5"/>
  <c r="T11" i="5" l="1"/>
  <c r="AD11" i="5" s="1"/>
  <c r="T12" i="5"/>
  <c r="AH12" i="5" s="1"/>
  <c r="AN17" i="5"/>
  <c r="AK17" i="5"/>
  <c r="AM17" i="5" s="1"/>
  <c r="AK16" i="5"/>
  <c r="AM16" i="5" s="1"/>
  <c r="AN16" i="5"/>
  <c r="AN15" i="5"/>
  <c r="AK15" i="5"/>
  <c r="AM15" i="5" s="1"/>
  <c r="AN14" i="5"/>
  <c r="AK14" i="5"/>
  <c r="AM14" i="5" s="1"/>
  <c r="AN13" i="5"/>
  <c r="AK13" i="5"/>
  <c r="AM13" i="5" s="1"/>
  <c r="T17" i="3"/>
  <c r="W17" i="3" s="1"/>
  <c r="T16" i="3"/>
  <c r="AD16" i="3" s="1"/>
  <c r="T15" i="3"/>
  <c r="W15" i="3" s="1"/>
  <c r="T14" i="3"/>
  <c r="W14" i="3" s="1"/>
  <c r="T7" i="3"/>
  <c r="AI7" i="3" s="1"/>
  <c r="T13" i="3"/>
  <c r="AD13" i="3" s="1"/>
  <c r="T10" i="5"/>
  <c r="AD10" i="5" s="1"/>
  <c r="T9" i="5"/>
  <c r="AG9" i="5" s="1"/>
  <c r="AJ9" i="5" l="1"/>
  <c r="AB9" i="5"/>
  <c r="AF9" i="5"/>
  <c r="AI9" i="5"/>
  <c r="AH13" i="3"/>
  <c r="AH9" i="5"/>
  <c r="AC9" i="5"/>
  <c r="W9" i="5"/>
  <c r="AE9" i="5"/>
  <c r="AB11" i="5"/>
  <c r="AH11" i="5"/>
  <c r="AE11" i="5"/>
  <c r="AD12" i="5"/>
  <c r="AC12" i="5"/>
  <c r="AG12" i="5"/>
  <c r="AF12" i="5"/>
  <c r="AE12" i="5"/>
  <c r="AJ12" i="5"/>
  <c r="AI11" i="5"/>
  <c r="AG11" i="5"/>
  <c r="W11" i="5"/>
  <c r="AJ11" i="5"/>
  <c r="AC11" i="5"/>
  <c r="AF11" i="5"/>
  <c r="AF13" i="3"/>
  <c r="W13" i="3"/>
  <c r="AB13" i="3"/>
  <c r="AG13" i="3"/>
  <c r="AI13" i="3"/>
  <c r="AE13" i="3"/>
  <c r="AD9" i="5"/>
  <c r="U16" i="5"/>
  <c r="AB12" i="5"/>
  <c r="AI12" i="5"/>
  <c r="W12" i="5"/>
  <c r="U14" i="5"/>
  <c r="AI10" i="5"/>
  <c r="W10" i="5"/>
  <c r="U17" i="5"/>
  <c r="AG17" i="3"/>
  <c r="AD17" i="3"/>
  <c r="U15" i="5"/>
  <c r="U13" i="5"/>
  <c r="AE10" i="5"/>
  <c r="AF10" i="5"/>
  <c r="AG10" i="5"/>
  <c r="AJ10" i="5"/>
  <c r="AC10" i="5"/>
  <c r="AB10" i="5"/>
  <c r="AH10" i="5"/>
  <c r="AJ17" i="3"/>
  <c r="AC17" i="3"/>
  <c r="AI17" i="3"/>
  <c r="AE17" i="3"/>
  <c r="AF17" i="3"/>
  <c r="AH17" i="3"/>
  <c r="AB17" i="3"/>
  <c r="AF16" i="3"/>
  <c r="AC16" i="3"/>
  <c r="AB16" i="3"/>
  <c r="AJ16" i="3"/>
  <c r="AI16" i="3"/>
  <c r="AH16" i="3"/>
  <c r="AG16" i="3"/>
  <c r="AE16" i="3"/>
  <c r="W16" i="3"/>
  <c r="AE15" i="3"/>
  <c r="AG15" i="3"/>
  <c r="AJ15" i="3"/>
  <c r="AB15" i="3"/>
  <c r="AD15" i="3"/>
  <c r="AH15" i="3"/>
  <c r="AC15" i="3"/>
  <c r="AI15" i="3"/>
  <c r="AF15" i="3"/>
  <c r="AB14" i="3"/>
  <c r="AI14" i="3"/>
  <c r="AG14" i="3"/>
  <c r="AJ14" i="3"/>
  <c r="AF14" i="3"/>
  <c r="AE14" i="3"/>
  <c r="AH14" i="3"/>
  <c r="AC14" i="3"/>
  <c r="AD14" i="3"/>
  <c r="AJ13" i="3"/>
  <c r="AC13" i="3"/>
  <c r="AH7" i="3"/>
  <c r="AG7" i="3"/>
  <c r="AD7" i="3"/>
  <c r="AC7" i="3"/>
  <c r="AE7" i="3"/>
  <c r="AJ7" i="3"/>
  <c r="W7" i="3"/>
  <c r="AB7" i="3"/>
  <c r="AF7" i="3"/>
  <c r="AN13" i="3" l="1"/>
  <c r="AK9" i="5"/>
  <c r="AM9" i="5" s="1"/>
  <c r="AN9" i="5"/>
  <c r="AK11" i="5"/>
  <c r="AM11" i="5" s="1"/>
  <c r="AN12" i="5"/>
  <c r="AN11" i="5"/>
  <c r="AK12" i="5"/>
  <c r="AM12" i="5" s="1"/>
  <c r="AK13" i="3"/>
  <c r="AM13" i="3" s="1"/>
  <c r="AN16" i="3"/>
  <c r="AN7" i="3"/>
  <c r="AN14" i="3"/>
  <c r="AK10" i="5"/>
  <c r="AM10" i="5" s="1"/>
  <c r="AN10" i="5"/>
  <c r="AN17" i="3"/>
  <c r="AK17" i="3"/>
  <c r="AM17" i="3" s="1"/>
  <c r="AK16" i="3"/>
  <c r="AM16" i="3" s="1"/>
  <c r="AK15" i="3"/>
  <c r="AM15" i="3" s="1"/>
  <c r="AN15" i="3"/>
  <c r="AK14" i="3"/>
  <c r="AM14" i="3" s="1"/>
  <c r="U14" i="3" s="1"/>
  <c r="AK7" i="3"/>
  <c r="AM7" i="3" s="1"/>
  <c r="U9" i="5" l="1"/>
  <c r="U7" i="3"/>
  <c r="U13" i="3"/>
  <c r="U11" i="5"/>
  <c r="U12" i="5"/>
  <c r="U16" i="3"/>
  <c r="U10" i="5"/>
  <c r="U17" i="3"/>
  <c r="U15" i="3"/>
  <c r="V12" i="3"/>
  <c r="S12" i="3"/>
  <c r="O12" i="3"/>
  <c r="V11" i="3"/>
  <c r="S11" i="3"/>
  <c r="O11" i="3"/>
  <c r="V10" i="3"/>
  <c r="S10" i="3"/>
  <c r="O10" i="3"/>
  <c r="V9" i="3"/>
  <c r="S9" i="3"/>
  <c r="O9" i="3"/>
  <c r="T9" i="3" l="1"/>
  <c r="T10" i="3"/>
  <c r="AB10" i="3" s="1"/>
  <c r="T12" i="3"/>
  <c r="AB12" i="3" s="1"/>
  <c r="T11" i="3"/>
  <c r="AD11" i="3" s="1"/>
  <c r="AJ9" i="3"/>
  <c r="AB9" i="3"/>
  <c r="AH9" i="3"/>
  <c r="AI9" i="3"/>
  <c r="W9" i="3"/>
  <c r="AG9" i="3"/>
  <c r="AF9" i="3"/>
  <c r="AE9" i="3"/>
  <c r="AD9" i="3"/>
  <c r="AC9" i="3"/>
  <c r="AE10" i="3" l="1"/>
  <c r="AG10" i="3"/>
  <c r="AI10" i="3"/>
  <c r="AJ10" i="3"/>
  <c r="AF10" i="3"/>
  <c r="AH10" i="3"/>
  <c r="AD10" i="3"/>
  <c r="W10" i="3"/>
  <c r="AC10" i="3"/>
  <c r="AG11" i="3"/>
  <c r="AD12" i="3"/>
  <c r="AH11" i="3"/>
  <c r="AJ12" i="3"/>
  <c r="AE11" i="3"/>
  <c r="AJ11" i="3"/>
  <c r="AI11" i="3"/>
  <c r="W11" i="3"/>
  <c r="AB11" i="3"/>
  <c r="AC11" i="3"/>
  <c r="AF11" i="3"/>
  <c r="AE12" i="3"/>
  <c r="AC12" i="3"/>
  <c r="AF12" i="3"/>
  <c r="AG12" i="3"/>
  <c r="AH12" i="3"/>
  <c r="W12" i="3"/>
  <c r="AI12" i="3"/>
  <c r="AN9" i="3"/>
  <c r="AK9" i="3"/>
  <c r="AM9" i="3" s="1"/>
  <c r="AK10" i="3" l="1"/>
  <c r="AM10" i="3" s="1"/>
  <c r="AN10" i="3"/>
  <c r="AN11" i="3"/>
  <c r="AK11" i="3"/>
  <c r="AM11" i="3" s="1"/>
  <c r="U11" i="3" s="1"/>
  <c r="AK12" i="3"/>
  <c r="AM12" i="3" s="1"/>
  <c r="AN12" i="3"/>
  <c r="U9" i="3"/>
  <c r="U10" i="3"/>
  <c r="U12" i="3" l="1"/>
  <c r="V8" i="5"/>
  <c r="S8" i="5"/>
  <c r="O8" i="5"/>
  <c r="V7" i="5"/>
  <c r="S7" i="5"/>
  <c r="O7" i="5"/>
  <c r="V8" i="3"/>
  <c r="T8" i="5" l="1"/>
  <c r="W8" i="5" s="1"/>
  <c r="T7" i="5"/>
  <c r="AG7" i="5" s="1"/>
  <c r="AB7" i="5" l="1"/>
  <c r="AD7" i="5"/>
  <c r="W7" i="5"/>
  <c r="AH7" i="5"/>
  <c r="AI7" i="5"/>
  <c r="AC8" i="5"/>
  <c r="AH8" i="5"/>
  <c r="AG8" i="5"/>
  <c r="AJ7" i="5"/>
  <c r="AF8" i="5"/>
  <c r="AC7" i="5"/>
  <c r="AD8" i="5"/>
  <c r="AE7" i="5"/>
  <c r="AB8" i="5"/>
  <c r="AF7" i="5"/>
  <c r="AI8" i="5"/>
  <c r="AE8" i="5"/>
  <c r="AJ8" i="5"/>
  <c r="AB92" i="3"/>
  <c r="AC92" i="3"/>
  <c r="AD92" i="3"/>
  <c r="AE92" i="3"/>
  <c r="AF92" i="3"/>
  <c r="AG92" i="3"/>
  <c r="AH92" i="3"/>
  <c r="AI92" i="3"/>
  <c r="AJ92" i="3"/>
  <c r="AK92" i="3"/>
  <c r="AM92" i="3" s="1"/>
  <c r="AN92" i="3"/>
  <c r="AB93" i="3"/>
  <c r="AC93" i="3"/>
  <c r="AD93" i="3"/>
  <c r="AE93" i="3"/>
  <c r="AF93" i="3"/>
  <c r="AG93" i="3"/>
  <c r="AH93" i="3"/>
  <c r="AI93" i="3"/>
  <c r="AJ93" i="3"/>
  <c r="AK93" i="3"/>
  <c r="AM93" i="3" s="1"/>
  <c r="AN93" i="3"/>
  <c r="AB94" i="3"/>
  <c r="AC94" i="3"/>
  <c r="AD94" i="3"/>
  <c r="AE94" i="3"/>
  <c r="AF94" i="3"/>
  <c r="AG94" i="3"/>
  <c r="AH94" i="3"/>
  <c r="AI94" i="3"/>
  <c r="AJ94" i="3"/>
  <c r="AK94" i="3"/>
  <c r="AM94" i="3" s="1"/>
  <c r="AN94" i="3"/>
  <c r="AB95" i="3"/>
  <c r="AC95" i="3"/>
  <c r="AD95" i="3"/>
  <c r="AE95" i="3"/>
  <c r="AF95" i="3"/>
  <c r="AG95" i="3"/>
  <c r="AH95" i="3"/>
  <c r="AI95" i="3"/>
  <c r="AJ95" i="3"/>
  <c r="AK95" i="3"/>
  <c r="AM95" i="3" s="1"/>
  <c r="AN95" i="3"/>
  <c r="AB96" i="3"/>
  <c r="AC96" i="3"/>
  <c r="AD96" i="3"/>
  <c r="AE96" i="3"/>
  <c r="AF96" i="3"/>
  <c r="AG96" i="3"/>
  <c r="AH96" i="3"/>
  <c r="AI96" i="3"/>
  <c r="AJ96" i="3"/>
  <c r="AK96" i="3"/>
  <c r="AM96" i="3" s="1"/>
  <c r="AN96" i="3"/>
  <c r="AB97" i="3"/>
  <c r="AC97" i="3"/>
  <c r="AD97" i="3"/>
  <c r="AE97" i="3"/>
  <c r="AF97" i="3"/>
  <c r="AG97" i="3"/>
  <c r="AH97" i="3"/>
  <c r="AI97" i="3"/>
  <c r="AJ97" i="3"/>
  <c r="AK97" i="3"/>
  <c r="AM97" i="3" s="1"/>
  <c r="AN97" i="3"/>
  <c r="AB98" i="3"/>
  <c r="AC98" i="3"/>
  <c r="AD98" i="3"/>
  <c r="AE98" i="3"/>
  <c r="AF98" i="3"/>
  <c r="AG98" i="3"/>
  <c r="AH98" i="3"/>
  <c r="AI98" i="3"/>
  <c r="AJ98" i="3"/>
  <c r="AK98" i="3"/>
  <c r="AM98" i="3" s="1"/>
  <c r="AN98" i="3"/>
  <c r="AB99" i="3"/>
  <c r="AC99" i="3"/>
  <c r="AD99" i="3"/>
  <c r="AE99" i="3"/>
  <c r="AF99" i="3"/>
  <c r="AG99" i="3"/>
  <c r="AH99" i="3"/>
  <c r="AI99" i="3"/>
  <c r="AJ99" i="3"/>
  <c r="AK99" i="3"/>
  <c r="AM99" i="3" s="1"/>
  <c r="AN99" i="3"/>
  <c r="AB100" i="3"/>
  <c r="AC100" i="3"/>
  <c r="AD100" i="3"/>
  <c r="AE100" i="3"/>
  <c r="AF100" i="3"/>
  <c r="AG100" i="3"/>
  <c r="AH100" i="3"/>
  <c r="AI100" i="3"/>
  <c r="AJ100" i="3"/>
  <c r="AK100" i="3"/>
  <c r="AM100" i="3" s="1"/>
  <c r="AN100" i="3"/>
  <c r="AB101" i="3"/>
  <c r="AC101" i="3"/>
  <c r="AD101" i="3"/>
  <c r="AE101" i="3"/>
  <c r="AF101" i="3"/>
  <c r="AG101" i="3"/>
  <c r="AH101" i="3"/>
  <c r="AI101" i="3"/>
  <c r="AJ101" i="3"/>
  <c r="AK101" i="3"/>
  <c r="AM101" i="3" s="1"/>
  <c r="AN101" i="3"/>
  <c r="AB102" i="3"/>
  <c r="AC102" i="3"/>
  <c r="AD102" i="3"/>
  <c r="AE102" i="3"/>
  <c r="AF102" i="3"/>
  <c r="AG102" i="3"/>
  <c r="AH102" i="3"/>
  <c r="AI102" i="3"/>
  <c r="AJ102" i="3"/>
  <c r="AK102" i="3"/>
  <c r="AM102" i="3" s="1"/>
  <c r="AN102" i="3"/>
  <c r="AB103" i="3"/>
  <c r="AC103" i="3"/>
  <c r="AD103" i="3"/>
  <c r="AE103" i="3"/>
  <c r="AF103" i="3"/>
  <c r="AG103" i="3"/>
  <c r="AH103" i="3"/>
  <c r="AI103" i="3"/>
  <c r="AJ103" i="3"/>
  <c r="AK103" i="3"/>
  <c r="AM103" i="3" s="1"/>
  <c r="AN103" i="3"/>
  <c r="AB104" i="3"/>
  <c r="AC104" i="3"/>
  <c r="AD104" i="3"/>
  <c r="AE104" i="3"/>
  <c r="AF104" i="3"/>
  <c r="AG104" i="3"/>
  <c r="AH104" i="3"/>
  <c r="AI104" i="3"/>
  <c r="AJ104" i="3"/>
  <c r="AK104" i="3"/>
  <c r="AM104" i="3" s="1"/>
  <c r="AN104" i="3"/>
  <c r="AB105" i="3"/>
  <c r="AC105" i="3"/>
  <c r="AD105" i="3"/>
  <c r="AE105" i="3"/>
  <c r="AF105" i="3"/>
  <c r="AG105" i="3"/>
  <c r="AH105" i="3"/>
  <c r="AI105" i="3"/>
  <c r="AJ105" i="3"/>
  <c r="AK105" i="3"/>
  <c r="AM105" i="3" s="1"/>
  <c r="AN105" i="3"/>
  <c r="AB106" i="3"/>
  <c r="AC106" i="3"/>
  <c r="AD106" i="3"/>
  <c r="AE106" i="3"/>
  <c r="AF106" i="3"/>
  <c r="AG106" i="3"/>
  <c r="AH106" i="3"/>
  <c r="AI106" i="3"/>
  <c r="AJ106" i="3"/>
  <c r="AK106" i="3"/>
  <c r="AM106" i="3" s="1"/>
  <c r="AN106" i="3"/>
  <c r="AB107" i="3"/>
  <c r="AC107" i="3"/>
  <c r="AD107" i="3"/>
  <c r="AE107" i="3"/>
  <c r="AF107" i="3"/>
  <c r="AG107" i="3"/>
  <c r="AH107" i="3"/>
  <c r="AI107" i="3"/>
  <c r="AJ107" i="3"/>
  <c r="AK107" i="3"/>
  <c r="AM107" i="3" s="1"/>
  <c r="AN107" i="3"/>
  <c r="AB108" i="3"/>
  <c r="AC108" i="3"/>
  <c r="AD108" i="3"/>
  <c r="AE108" i="3"/>
  <c r="AF108" i="3"/>
  <c r="AG108" i="3"/>
  <c r="AH108" i="3"/>
  <c r="AI108" i="3"/>
  <c r="AJ108" i="3"/>
  <c r="AK108" i="3"/>
  <c r="AM108" i="3" s="1"/>
  <c r="AN108" i="3"/>
  <c r="AB109" i="3"/>
  <c r="AC109" i="3"/>
  <c r="AD109" i="3"/>
  <c r="AE109" i="3"/>
  <c r="AF109" i="3"/>
  <c r="AG109" i="3"/>
  <c r="AH109" i="3"/>
  <c r="AI109" i="3"/>
  <c r="AJ109" i="3"/>
  <c r="AK109" i="3"/>
  <c r="AM109" i="3" s="1"/>
  <c r="AN109" i="3"/>
  <c r="AB110" i="3"/>
  <c r="AC110" i="3"/>
  <c r="AD110" i="3"/>
  <c r="AE110" i="3"/>
  <c r="AF110" i="3"/>
  <c r="AG110" i="3"/>
  <c r="AH110" i="3"/>
  <c r="AI110" i="3"/>
  <c r="AJ110" i="3"/>
  <c r="AK110" i="3"/>
  <c r="AM110" i="3" s="1"/>
  <c r="AN110" i="3"/>
  <c r="AB111" i="3"/>
  <c r="AC111" i="3"/>
  <c r="AD111" i="3"/>
  <c r="AE111" i="3"/>
  <c r="AF111" i="3"/>
  <c r="AG111" i="3"/>
  <c r="AH111" i="3"/>
  <c r="AI111" i="3"/>
  <c r="AJ111" i="3"/>
  <c r="AK111" i="3"/>
  <c r="AM111" i="3" s="1"/>
  <c r="AN111" i="3"/>
  <c r="AB112" i="3"/>
  <c r="AC112" i="3"/>
  <c r="AD112" i="3"/>
  <c r="AE112" i="3"/>
  <c r="AF112" i="3"/>
  <c r="AG112" i="3"/>
  <c r="AH112" i="3"/>
  <c r="AI112" i="3"/>
  <c r="AJ112" i="3"/>
  <c r="AK112" i="3"/>
  <c r="AM112" i="3" s="1"/>
  <c r="AN112" i="3"/>
  <c r="AB113" i="3"/>
  <c r="AC113" i="3"/>
  <c r="AD113" i="3"/>
  <c r="AE113" i="3"/>
  <c r="AF113" i="3"/>
  <c r="AG113" i="3"/>
  <c r="AH113" i="3"/>
  <c r="AI113" i="3"/>
  <c r="AJ113" i="3"/>
  <c r="AK113" i="3"/>
  <c r="AM113" i="3" s="1"/>
  <c r="AN113" i="3"/>
  <c r="AB114" i="3"/>
  <c r="AC114" i="3"/>
  <c r="AD114" i="3"/>
  <c r="AE114" i="3"/>
  <c r="AF114" i="3"/>
  <c r="AG114" i="3"/>
  <c r="AH114" i="3"/>
  <c r="AI114" i="3"/>
  <c r="AJ114" i="3"/>
  <c r="AK114" i="3"/>
  <c r="AM114" i="3" s="1"/>
  <c r="AN114" i="3"/>
  <c r="AB115" i="3"/>
  <c r="AC115" i="3"/>
  <c r="AD115" i="3"/>
  <c r="AE115" i="3"/>
  <c r="AF115" i="3"/>
  <c r="AG115" i="3"/>
  <c r="AH115" i="3"/>
  <c r="AI115" i="3"/>
  <c r="AJ115" i="3"/>
  <c r="AK115" i="3"/>
  <c r="AM115" i="3" s="1"/>
  <c r="AN115" i="3"/>
  <c r="AB116" i="3"/>
  <c r="AC116" i="3"/>
  <c r="AD116" i="3"/>
  <c r="AE116" i="3"/>
  <c r="AF116" i="3"/>
  <c r="AG116" i="3"/>
  <c r="AH116" i="3"/>
  <c r="AI116" i="3"/>
  <c r="AJ116" i="3"/>
  <c r="AK116" i="3"/>
  <c r="AM116" i="3" s="1"/>
  <c r="AN116" i="3"/>
  <c r="AB117" i="3"/>
  <c r="AC117" i="3"/>
  <c r="AD117" i="3"/>
  <c r="AE117" i="3"/>
  <c r="AF117" i="3"/>
  <c r="AG117" i="3"/>
  <c r="AH117" i="3"/>
  <c r="AI117" i="3"/>
  <c r="AJ117" i="3"/>
  <c r="AK117" i="3"/>
  <c r="AM117" i="3" s="1"/>
  <c r="AN117" i="3"/>
  <c r="AB118" i="3"/>
  <c r="AC118" i="3"/>
  <c r="AD118" i="3"/>
  <c r="AE118" i="3"/>
  <c r="AF118" i="3"/>
  <c r="AG118" i="3"/>
  <c r="AH118" i="3"/>
  <c r="AI118" i="3"/>
  <c r="AJ118" i="3"/>
  <c r="AK118" i="3"/>
  <c r="AM118" i="3" s="1"/>
  <c r="AN118" i="3"/>
  <c r="AB119" i="3"/>
  <c r="AC119" i="3"/>
  <c r="AD119" i="3"/>
  <c r="AE119" i="3"/>
  <c r="AF119" i="3"/>
  <c r="AG119" i="3"/>
  <c r="AH119" i="3"/>
  <c r="AI119" i="3"/>
  <c r="AJ119" i="3"/>
  <c r="AK119" i="3"/>
  <c r="AM119" i="3" s="1"/>
  <c r="AN119" i="3"/>
  <c r="AB120" i="3"/>
  <c r="AC120" i="3"/>
  <c r="AD120" i="3"/>
  <c r="AE120" i="3"/>
  <c r="AF120" i="3"/>
  <c r="AG120" i="3"/>
  <c r="AH120" i="3"/>
  <c r="AI120" i="3"/>
  <c r="AJ120" i="3"/>
  <c r="AK120" i="3"/>
  <c r="AM120" i="3" s="1"/>
  <c r="AN120" i="3"/>
  <c r="AB121" i="3"/>
  <c r="AC121" i="3"/>
  <c r="AD121" i="3"/>
  <c r="AE121" i="3"/>
  <c r="AF121" i="3"/>
  <c r="AG121" i="3"/>
  <c r="AH121" i="3"/>
  <c r="AI121" i="3"/>
  <c r="AJ121" i="3"/>
  <c r="AK121" i="3"/>
  <c r="AM121" i="3" s="1"/>
  <c r="AN121" i="3"/>
  <c r="AB122" i="3"/>
  <c r="AC122" i="3"/>
  <c r="AD122" i="3"/>
  <c r="AE122" i="3"/>
  <c r="AF122" i="3"/>
  <c r="AG122" i="3"/>
  <c r="AH122" i="3"/>
  <c r="AI122" i="3"/>
  <c r="AJ122" i="3"/>
  <c r="AK122" i="3"/>
  <c r="AM122" i="3" s="1"/>
  <c r="AN122" i="3"/>
  <c r="AB123" i="3"/>
  <c r="AC123" i="3"/>
  <c r="AD123" i="3"/>
  <c r="AE123" i="3"/>
  <c r="AF123" i="3"/>
  <c r="AG123" i="3"/>
  <c r="AH123" i="3"/>
  <c r="AI123" i="3"/>
  <c r="AJ123" i="3"/>
  <c r="AK123" i="3"/>
  <c r="AM123" i="3" s="1"/>
  <c r="AN123" i="3"/>
  <c r="AB124" i="3"/>
  <c r="AC124" i="3"/>
  <c r="AD124" i="3"/>
  <c r="AE124" i="3"/>
  <c r="AF124" i="3"/>
  <c r="AG124" i="3"/>
  <c r="AH124" i="3"/>
  <c r="AI124" i="3"/>
  <c r="AJ124" i="3"/>
  <c r="AK124" i="3"/>
  <c r="AM124" i="3" s="1"/>
  <c r="AN124" i="3"/>
  <c r="AB125" i="3"/>
  <c r="AC125" i="3"/>
  <c r="AD125" i="3"/>
  <c r="AE125" i="3"/>
  <c r="AF125" i="3"/>
  <c r="AG125" i="3"/>
  <c r="AH125" i="3"/>
  <c r="AI125" i="3"/>
  <c r="AJ125" i="3"/>
  <c r="AK125" i="3"/>
  <c r="AM125" i="3" s="1"/>
  <c r="AN125" i="3"/>
  <c r="AB126" i="3"/>
  <c r="AC126" i="3"/>
  <c r="AD126" i="3"/>
  <c r="AE126" i="3"/>
  <c r="AF126" i="3"/>
  <c r="AG126" i="3"/>
  <c r="AH126" i="3"/>
  <c r="AI126" i="3"/>
  <c r="AJ126" i="3"/>
  <c r="AK126" i="3"/>
  <c r="AM126" i="3" s="1"/>
  <c r="AN126" i="3"/>
  <c r="AB127" i="3"/>
  <c r="AC127" i="3"/>
  <c r="AD127" i="3"/>
  <c r="AE127" i="3"/>
  <c r="AF127" i="3"/>
  <c r="AG127" i="3"/>
  <c r="AH127" i="3"/>
  <c r="AI127" i="3"/>
  <c r="AJ127" i="3"/>
  <c r="AK127" i="3"/>
  <c r="AM127" i="3" s="1"/>
  <c r="AN127" i="3"/>
  <c r="AB128" i="3"/>
  <c r="AC128" i="3"/>
  <c r="AD128" i="3"/>
  <c r="AE128" i="3"/>
  <c r="AF128" i="3"/>
  <c r="AG128" i="3"/>
  <c r="AH128" i="3"/>
  <c r="AI128" i="3"/>
  <c r="AJ128" i="3"/>
  <c r="AK128" i="3"/>
  <c r="AM128" i="3" s="1"/>
  <c r="AN128" i="3"/>
  <c r="AB129" i="3"/>
  <c r="AC129" i="3"/>
  <c r="AD129" i="3"/>
  <c r="AE129" i="3"/>
  <c r="AF129" i="3"/>
  <c r="AG129" i="3"/>
  <c r="AH129" i="3"/>
  <c r="AI129" i="3"/>
  <c r="AJ129" i="3"/>
  <c r="AK129" i="3"/>
  <c r="AM129" i="3" s="1"/>
  <c r="AN129" i="3"/>
  <c r="AB130" i="3"/>
  <c r="AC130" i="3"/>
  <c r="AD130" i="3"/>
  <c r="AE130" i="3"/>
  <c r="AF130" i="3"/>
  <c r="AG130" i="3"/>
  <c r="AH130" i="3"/>
  <c r="AI130" i="3"/>
  <c r="AJ130" i="3"/>
  <c r="AK130" i="3"/>
  <c r="AM130" i="3" s="1"/>
  <c r="AN130" i="3"/>
  <c r="AB131" i="3"/>
  <c r="AC131" i="3"/>
  <c r="AD131" i="3"/>
  <c r="AE131" i="3"/>
  <c r="AF131" i="3"/>
  <c r="AG131" i="3"/>
  <c r="AH131" i="3"/>
  <c r="AI131" i="3"/>
  <c r="AJ131" i="3"/>
  <c r="AK131" i="3"/>
  <c r="AM131" i="3" s="1"/>
  <c r="AN131" i="3"/>
  <c r="AB132" i="3"/>
  <c r="AC132" i="3"/>
  <c r="AD132" i="3"/>
  <c r="AE132" i="3"/>
  <c r="AF132" i="3"/>
  <c r="AG132" i="3"/>
  <c r="AH132" i="3"/>
  <c r="AI132" i="3"/>
  <c r="AJ132" i="3"/>
  <c r="AK132" i="3"/>
  <c r="AM132" i="3" s="1"/>
  <c r="AN132" i="3"/>
  <c r="AB133" i="3"/>
  <c r="AC133" i="3"/>
  <c r="AD133" i="3"/>
  <c r="AE133" i="3"/>
  <c r="AF133" i="3"/>
  <c r="AG133" i="3"/>
  <c r="AH133" i="3"/>
  <c r="AI133" i="3"/>
  <c r="AJ133" i="3"/>
  <c r="AK133" i="3"/>
  <c r="AM133" i="3" s="1"/>
  <c r="AN133" i="3"/>
  <c r="AB134" i="3"/>
  <c r="AC134" i="3"/>
  <c r="AD134" i="3"/>
  <c r="AE134" i="3"/>
  <c r="AF134" i="3"/>
  <c r="AG134" i="3"/>
  <c r="AH134" i="3"/>
  <c r="AI134" i="3"/>
  <c r="AJ134" i="3"/>
  <c r="AK134" i="3"/>
  <c r="AM134" i="3" s="1"/>
  <c r="AN134" i="3"/>
  <c r="AB135" i="3"/>
  <c r="AC135" i="3"/>
  <c r="AD135" i="3"/>
  <c r="AE135" i="3"/>
  <c r="AF135" i="3"/>
  <c r="AG135" i="3"/>
  <c r="AH135" i="3"/>
  <c r="AI135" i="3"/>
  <c r="AJ135" i="3"/>
  <c r="AK135" i="3"/>
  <c r="AM135" i="3" s="1"/>
  <c r="AN135" i="3"/>
  <c r="AB136" i="3"/>
  <c r="AC136" i="3"/>
  <c r="AD136" i="3"/>
  <c r="AE136" i="3"/>
  <c r="AF136" i="3"/>
  <c r="AG136" i="3"/>
  <c r="AH136" i="3"/>
  <c r="AI136" i="3"/>
  <c r="AJ136" i="3"/>
  <c r="AK136" i="3"/>
  <c r="AM136" i="3" s="1"/>
  <c r="AN136" i="3"/>
  <c r="AB137" i="3"/>
  <c r="AC137" i="3"/>
  <c r="AD137" i="3"/>
  <c r="AE137" i="3"/>
  <c r="AF137" i="3"/>
  <c r="AG137" i="3"/>
  <c r="AH137" i="3"/>
  <c r="AI137" i="3"/>
  <c r="AJ137" i="3"/>
  <c r="AK137" i="3"/>
  <c r="AM137" i="3" s="1"/>
  <c r="AN137" i="3"/>
  <c r="AB138" i="3"/>
  <c r="AC138" i="3"/>
  <c r="AD138" i="3"/>
  <c r="AE138" i="3"/>
  <c r="AF138" i="3"/>
  <c r="AG138" i="3"/>
  <c r="AH138" i="3"/>
  <c r="AI138" i="3"/>
  <c r="AJ138" i="3"/>
  <c r="AK138" i="3"/>
  <c r="AM138" i="3" s="1"/>
  <c r="AN138" i="3"/>
  <c r="AB139" i="3"/>
  <c r="AC139" i="3"/>
  <c r="AD139" i="3"/>
  <c r="AE139" i="3"/>
  <c r="AF139" i="3"/>
  <c r="AG139" i="3"/>
  <c r="AH139" i="3"/>
  <c r="AI139" i="3"/>
  <c r="AJ139" i="3"/>
  <c r="AK139" i="3"/>
  <c r="AM139" i="3" s="1"/>
  <c r="AN139" i="3"/>
  <c r="AB140" i="3"/>
  <c r="AC140" i="3"/>
  <c r="AD140" i="3"/>
  <c r="AE140" i="3"/>
  <c r="AF140" i="3"/>
  <c r="AG140" i="3"/>
  <c r="AH140" i="3"/>
  <c r="AI140" i="3"/>
  <c r="AJ140" i="3"/>
  <c r="AK140" i="3"/>
  <c r="AM140" i="3" s="1"/>
  <c r="AN140" i="3"/>
  <c r="AB141" i="3"/>
  <c r="AC141" i="3"/>
  <c r="AD141" i="3"/>
  <c r="AE141" i="3"/>
  <c r="AF141" i="3"/>
  <c r="AG141" i="3"/>
  <c r="AH141" i="3"/>
  <c r="AI141" i="3"/>
  <c r="AJ141" i="3"/>
  <c r="AK141" i="3"/>
  <c r="AM141" i="3" s="1"/>
  <c r="AN141" i="3"/>
  <c r="AB142" i="3"/>
  <c r="AC142" i="3"/>
  <c r="AD142" i="3"/>
  <c r="AE142" i="3"/>
  <c r="AF142" i="3"/>
  <c r="AG142" i="3"/>
  <c r="AH142" i="3"/>
  <c r="AI142" i="3"/>
  <c r="AJ142" i="3"/>
  <c r="AK142" i="3"/>
  <c r="AM142" i="3" s="1"/>
  <c r="AN142" i="3"/>
  <c r="AB143" i="3"/>
  <c r="AC143" i="3"/>
  <c r="AD143" i="3"/>
  <c r="AE143" i="3"/>
  <c r="AF143" i="3"/>
  <c r="AG143" i="3"/>
  <c r="AH143" i="3"/>
  <c r="AI143" i="3"/>
  <c r="AJ143" i="3"/>
  <c r="AK143" i="3"/>
  <c r="AM143" i="3" s="1"/>
  <c r="AN143" i="3"/>
  <c r="AB144" i="3"/>
  <c r="AC144" i="3"/>
  <c r="AD144" i="3"/>
  <c r="AE144" i="3"/>
  <c r="AF144" i="3"/>
  <c r="AG144" i="3"/>
  <c r="AH144" i="3"/>
  <c r="AI144" i="3"/>
  <c r="AJ144" i="3"/>
  <c r="AK144" i="3"/>
  <c r="AM144" i="3" s="1"/>
  <c r="AN144" i="3"/>
  <c r="AB145" i="3"/>
  <c r="AC145" i="3"/>
  <c r="AD145" i="3"/>
  <c r="AE145" i="3"/>
  <c r="AF145" i="3"/>
  <c r="AG145" i="3"/>
  <c r="AH145" i="3"/>
  <c r="AI145" i="3"/>
  <c r="AJ145" i="3"/>
  <c r="AK145" i="3"/>
  <c r="AM145" i="3" s="1"/>
  <c r="AN145" i="3"/>
  <c r="AB146" i="3"/>
  <c r="AC146" i="3"/>
  <c r="AD146" i="3"/>
  <c r="AE146" i="3"/>
  <c r="AF146" i="3"/>
  <c r="AG146" i="3"/>
  <c r="AH146" i="3"/>
  <c r="AI146" i="3"/>
  <c r="AJ146" i="3"/>
  <c r="AK146" i="3"/>
  <c r="AM146" i="3" s="1"/>
  <c r="AN146" i="3"/>
  <c r="AB147" i="3"/>
  <c r="AC147" i="3"/>
  <c r="AD147" i="3"/>
  <c r="AE147" i="3"/>
  <c r="AF147" i="3"/>
  <c r="AG147" i="3"/>
  <c r="AH147" i="3"/>
  <c r="AI147" i="3"/>
  <c r="AJ147" i="3"/>
  <c r="AK147" i="3"/>
  <c r="AM147" i="3" s="1"/>
  <c r="AN147" i="3"/>
  <c r="AB148" i="3"/>
  <c r="AC148" i="3"/>
  <c r="AD148" i="3"/>
  <c r="AE148" i="3"/>
  <c r="AF148" i="3"/>
  <c r="AG148" i="3"/>
  <c r="AH148" i="3"/>
  <c r="AI148" i="3"/>
  <c r="AJ148" i="3"/>
  <c r="AK148" i="3"/>
  <c r="AM148" i="3" s="1"/>
  <c r="AN148" i="3"/>
  <c r="AB149" i="3"/>
  <c r="AC149" i="3"/>
  <c r="AD149" i="3"/>
  <c r="AE149" i="3"/>
  <c r="AF149" i="3"/>
  <c r="AG149" i="3"/>
  <c r="AH149" i="3"/>
  <c r="AI149" i="3"/>
  <c r="AJ149" i="3"/>
  <c r="AK149" i="3"/>
  <c r="AM149" i="3" s="1"/>
  <c r="AN149" i="3"/>
  <c r="AB150" i="3"/>
  <c r="AC150" i="3"/>
  <c r="AD150" i="3"/>
  <c r="AE150" i="3"/>
  <c r="AF150" i="3"/>
  <c r="AG150" i="3"/>
  <c r="AH150" i="3"/>
  <c r="AI150" i="3"/>
  <c r="AJ150" i="3"/>
  <c r="AK150" i="3"/>
  <c r="AM150" i="3" s="1"/>
  <c r="AN150" i="3"/>
  <c r="AB151" i="3"/>
  <c r="AC151" i="3"/>
  <c r="AD151" i="3"/>
  <c r="AE151" i="3"/>
  <c r="AF151" i="3"/>
  <c r="AG151" i="3"/>
  <c r="AH151" i="3"/>
  <c r="AI151" i="3"/>
  <c r="AJ151" i="3"/>
  <c r="AK151" i="3"/>
  <c r="AM151" i="3" s="1"/>
  <c r="AN151" i="3"/>
  <c r="AB152" i="3"/>
  <c r="AC152" i="3"/>
  <c r="AD152" i="3"/>
  <c r="AE152" i="3"/>
  <c r="AF152" i="3"/>
  <c r="AG152" i="3"/>
  <c r="AH152" i="3"/>
  <c r="AI152" i="3"/>
  <c r="AJ152" i="3"/>
  <c r="AK152" i="3"/>
  <c r="AM152" i="3" s="1"/>
  <c r="AN152" i="3"/>
  <c r="AB153" i="3"/>
  <c r="AC153" i="3"/>
  <c r="AD153" i="3"/>
  <c r="AE153" i="3"/>
  <c r="AF153" i="3"/>
  <c r="AG153" i="3"/>
  <c r="AH153" i="3"/>
  <c r="AI153" i="3"/>
  <c r="AJ153" i="3"/>
  <c r="AK153" i="3"/>
  <c r="AM153" i="3" s="1"/>
  <c r="AN153" i="3"/>
  <c r="AB154" i="3"/>
  <c r="AC154" i="3"/>
  <c r="AD154" i="3"/>
  <c r="AE154" i="3"/>
  <c r="AF154" i="3"/>
  <c r="AG154" i="3"/>
  <c r="AH154" i="3"/>
  <c r="AI154" i="3"/>
  <c r="AJ154" i="3"/>
  <c r="AK154" i="3"/>
  <c r="AM154" i="3" s="1"/>
  <c r="AN154" i="3"/>
  <c r="AB155" i="3"/>
  <c r="AC155" i="3"/>
  <c r="AD155" i="3"/>
  <c r="AE155" i="3"/>
  <c r="AF155" i="3"/>
  <c r="AG155" i="3"/>
  <c r="AH155" i="3"/>
  <c r="AI155" i="3"/>
  <c r="AJ155" i="3"/>
  <c r="AK155" i="3"/>
  <c r="AM155" i="3" s="1"/>
  <c r="AN155" i="3"/>
  <c r="AB156" i="3"/>
  <c r="AC156" i="3"/>
  <c r="AD156" i="3"/>
  <c r="AE156" i="3"/>
  <c r="AF156" i="3"/>
  <c r="AG156" i="3"/>
  <c r="AH156" i="3"/>
  <c r="AI156" i="3"/>
  <c r="AJ156" i="3"/>
  <c r="AK156" i="3"/>
  <c r="AM156" i="3" s="1"/>
  <c r="AN156" i="3"/>
  <c r="AB157" i="3"/>
  <c r="AC157" i="3"/>
  <c r="AD157" i="3"/>
  <c r="AE157" i="3"/>
  <c r="AF157" i="3"/>
  <c r="AG157" i="3"/>
  <c r="AH157" i="3"/>
  <c r="AI157" i="3"/>
  <c r="AJ157" i="3"/>
  <c r="AK157" i="3"/>
  <c r="AM157" i="3" s="1"/>
  <c r="AN157" i="3"/>
  <c r="AB158" i="3"/>
  <c r="AC158" i="3"/>
  <c r="AD158" i="3"/>
  <c r="AE158" i="3"/>
  <c r="AF158" i="3"/>
  <c r="AG158" i="3"/>
  <c r="AH158" i="3"/>
  <c r="AI158" i="3"/>
  <c r="AJ158" i="3"/>
  <c r="AK158" i="3"/>
  <c r="AM158" i="3" s="1"/>
  <c r="AN158" i="3"/>
  <c r="AB159" i="3"/>
  <c r="AC159" i="3"/>
  <c r="AD159" i="3"/>
  <c r="AE159" i="3"/>
  <c r="AF159" i="3"/>
  <c r="AG159" i="3"/>
  <c r="AH159" i="3"/>
  <c r="AI159" i="3"/>
  <c r="AJ159" i="3"/>
  <c r="AK159" i="3"/>
  <c r="AM159" i="3" s="1"/>
  <c r="AN159" i="3"/>
  <c r="AB160" i="3"/>
  <c r="AC160" i="3"/>
  <c r="AD160" i="3"/>
  <c r="AE160" i="3"/>
  <c r="AF160" i="3"/>
  <c r="AG160" i="3"/>
  <c r="AH160" i="3"/>
  <c r="AI160" i="3"/>
  <c r="AJ160" i="3"/>
  <c r="AK160" i="3"/>
  <c r="AM160" i="3" s="1"/>
  <c r="AN160" i="3"/>
  <c r="AB161" i="3"/>
  <c r="AC161" i="3"/>
  <c r="AD161" i="3"/>
  <c r="AE161" i="3"/>
  <c r="AF161" i="3"/>
  <c r="AG161" i="3"/>
  <c r="AH161" i="3"/>
  <c r="AI161" i="3"/>
  <c r="AJ161" i="3"/>
  <c r="AK161" i="3"/>
  <c r="AM161" i="3" s="1"/>
  <c r="AN161" i="3"/>
  <c r="AB162" i="3"/>
  <c r="AC162" i="3"/>
  <c r="AD162" i="3"/>
  <c r="AE162" i="3"/>
  <c r="AF162" i="3"/>
  <c r="AG162" i="3"/>
  <c r="AH162" i="3"/>
  <c r="AI162" i="3"/>
  <c r="AJ162" i="3"/>
  <c r="AK162" i="3"/>
  <c r="AM162" i="3" s="1"/>
  <c r="AN162" i="3"/>
  <c r="AB163" i="3"/>
  <c r="AC163" i="3"/>
  <c r="AD163" i="3"/>
  <c r="AE163" i="3"/>
  <c r="AF163" i="3"/>
  <c r="AG163" i="3"/>
  <c r="AH163" i="3"/>
  <c r="AI163" i="3"/>
  <c r="AJ163" i="3"/>
  <c r="AK163" i="3"/>
  <c r="AM163" i="3" s="1"/>
  <c r="AN163" i="3"/>
  <c r="AB164" i="3"/>
  <c r="AC164" i="3"/>
  <c r="AD164" i="3"/>
  <c r="AE164" i="3"/>
  <c r="AF164" i="3"/>
  <c r="AG164" i="3"/>
  <c r="AH164" i="3"/>
  <c r="AI164" i="3"/>
  <c r="AJ164" i="3"/>
  <c r="AK164" i="3"/>
  <c r="AM164" i="3" s="1"/>
  <c r="AN164" i="3"/>
  <c r="AB165" i="3"/>
  <c r="AC165" i="3"/>
  <c r="AD165" i="3"/>
  <c r="AE165" i="3"/>
  <c r="AF165" i="3"/>
  <c r="AG165" i="3"/>
  <c r="AH165" i="3"/>
  <c r="AI165" i="3"/>
  <c r="AJ165" i="3"/>
  <c r="AK165" i="3"/>
  <c r="AM165" i="3" s="1"/>
  <c r="AN165" i="3"/>
  <c r="AB166" i="3"/>
  <c r="AC166" i="3"/>
  <c r="AD166" i="3"/>
  <c r="AE166" i="3"/>
  <c r="AF166" i="3"/>
  <c r="AG166" i="3"/>
  <c r="AH166" i="3"/>
  <c r="AI166" i="3"/>
  <c r="AJ166" i="3"/>
  <c r="AK166" i="3"/>
  <c r="AM166" i="3" s="1"/>
  <c r="AN166" i="3"/>
  <c r="AB167" i="3"/>
  <c r="AC167" i="3"/>
  <c r="AD167" i="3"/>
  <c r="AE167" i="3"/>
  <c r="AF167" i="3"/>
  <c r="AG167" i="3"/>
  <c r="AH167" i="3"/>
  <c r="AI167" i="3"/>
  <c r="AJ167" i="3"/>
  <c r="AK167" i="3"/>
  <c r="AM167" i="3" s="1"/>
  <c r="AN167" i="3"/>
  <c r="AB168" i="3"/>
  <c r="AC168" i="3"/>
  <c r="AD168" i="3"/>
  <c r="AE168" i="3"/>
  <c r="AF168" i="3"/>
  <c r="AG168" i="3"/>
  <c r="AH168" i="3"/>
  <c r="AI168" i="3"/>
  <c r="AJ168" i="3"/>
  <c r="AK168" i="3"/>
  <c r="AM168" i="3" s="1"/>
  <c r="AN168" i="3"/>
  <c r="AB169" i="3"/>
  <c r="AC169" i="3"/>
  <c r="AD169" i="3"/>
  <c r="AE169" i="3"/>
  <c r="AF169" i="3"/>
  <c r="AG169" i="3"/>
  <c r="AH169" i="3"/>
  <c r="AI169" i="3"/>
  <c r="AJ169" i="3"/>
  <c r="AK169" i="3"/>
  <c r="AM169" i="3" s="1"/>
  <c r="AN169" i="3"/>
  <c r="AB170" i="3"/>
  <c r="AC170" i="3"/>
  <c r="AD170" i="3"/>
  <c r="AE170" i="3"/>
  <c r="AF170" i="3"/>
  <c r="AG170" i="3"/>
  <c r="AH170" i="3"/>
  <c r="AI170" i="3"/>
  <c r="AJ170" i="3"/>
  <c r="AK170" i="3"/>
  <c r="AM170" i="3" s="1"/>
  <c r="AN170" i="3"/>
  <c r="AB171" i="3"/>
  <c r="AC171" i="3"/>
  <c r="AD171" i="3"/>
  <c r="AE171" i="3"/>
  <c r="AF171" i="3"/>
  <c r="AG171" i="3"/>
  <c r="AH171" i="3"/>
  <c r="AI171" i="3"/>
  <c r="AJ171" i="3"/>
  <c r="AK171" i="3"/>
  <c r="AM171" i="3" s="1"/>
  <c r="AN171" i="3"/>
  <c r="AB172" i="3"/>
  <c r="AC172" i="3"/>
  <c r="AD172" i="3"/>
  <c r="AE172" i="3"/>
  <c r="AF172" i="3"/>
  <c r="AG172" i="3"/>
  <c r="AH172" i="3"/>
  <c r="AI172" i="3"/>
  <c r="AJ172" i="3"/>
  <c r="AK172" i="3"/>
  <c r="AM172" i="3" s="1"/>
  <c r="AN172" i="3"/>
  <c r="AB173" i="3"/>
  <c r="AC173" i="3"/>
  <c r="AD173" i="3"/>
  <c r="AE173" i="3"/>
  <c r="AF173" i="3"/>
  <c r="AG173" i="3"/>
  <c r="AH173" i="3"/>
  <c r="AI173" i="3"/>
  <c r="AJ173" i="3"/>
  <c r="AK173" i="3"/>
  <c r="AM173" i="3" s="1"/>
  <c r="AN173" i="3"/>
  <c r="AB174" i="3"/>
  <c r="AC174" i="3"/>
  <c r="AD174" i="3"/>
  <c r="AE174" i="3"/>
  <c r="AF174" i="3"/>
  <c r="AG174" i="3"/>
  <c r="AH174" i="3"/>
  <c r="AI174" i="3"/>
  <c r="AJ174" i="3"/>
  <c r="AK174" i="3"/>
  <c r="AM174" i="3" s="1"/>
  <c r="AN174" i="3"/>
  <c r="AB175" i="3"/>
  <c r="AC175" i="3"/>
  <c r="AD175" i="3"/>
  <c r="AE175" i="3"/>
  <c r="AF175" i="3"/>
  <c r="AG175" i="3"/>
  <c r="AH175" i="3"/>
  <c r="AI175" i="3"/>
  <c r="AJ175" i="3"/>
  <c r="AK175" i="3"/>
  <c r="AM175" i="3" s="1"/>
  <c r="AN175" i="3"/>
  <c r="AB176" i="3"/>
  <c r="AC176" i="3"/>
  <c r="AD176" i="3"/>
  <c r="AE176" i="3"/>
  <c r="AF176" i="3"/>
  <c r="AG176" i="3"/>
  <c r="AH176" i="3"/>
  <c r="AI176" i="3"/>
  <c r="AJ176" i="3"/>
  <c r="AK176" i="3"/>
  <c r="AM176" i="3" s="1"/>
  <c r="AN176" i="3"/>
  <c r="AB177" i="3"/>
  <c r="AC177" i="3"/>
  <c r="AD177" i="3"/>
  <c r="AE177" i="3"/>
  <c r="AF177" i="3"/>
  <c r="AG177" i="3"/>
  <c r="AH177" i="3"/>
  <c r="AI177" i="3"/>
  <c r="AJ177" i="3"/>
  <c r="AK177" i="3"/>
  <c r="AM177" i="3" s="1"/>
  <c r="AN177" i="3"/>
  <c r="AB178" i="3"/>
  <c r="AC178" i="3"/>
  <c r="AD178" i="3"/>
  <c r="AE178" i="3"/>
  <c r="AF178" i="3"/>
  <c r="AG178" i="3"/>
  <c r="AH178" i="3"/>
  <c r="AI178" i="3"/>
  <c r="AJ178" i="3"/>
  <c r="AK178" i="3"/>
  <c r="AM178" i="3" s="1"/>
  <c r="AN178" i="3"/>
  <c r="AB179" i="3"/>
  <c r="AC179" i="3"/>
  <c r="AD179" i="3"/>
  <c r="AE179" i="3"/>
  <c r="AF179" i="3"/>
  <c r="AG179" i="3"/>
  <c r="AH179" i="3"/>
  <c r="AI179" i="3"/>
  <c r="AJ179" i="3"/>
  <c r="AK179" i="3"/>
  <c r="AM179" i="3" s="1"/>
  <c r="AN179" i="3"/>
  <c r="AB180" i="3"/>
  <c r="AC180" i="3"/>
  <c r="AD180" i="3"/>
  <c r="AE180" i="3"/>
  <c r="AF180" i="3"/>
  <c r="AG180" i="3"/>
  <c r="AH180" i="3"/>
  <c r="AI180" i="3"/>
  <c r="AJ180" i="3"/>
  <c r="AK180" i="3"/>
  <c r="AM180" i="3" s="1"/>
  <c r="AN180" i="3"/>
  <c r="AB181" i="3"/>
  <c r="AC181" i="3"/>
  <c r="AD181" i="3"/>
  <c r="AE181" i="3"/>
  <c r="AF181" i="3"/>
  <c r="AG181" i="3"/>
  <c r="AH181" i="3"/>
  <c r="AI181" i="3"/>
  <c r="AJ181" i="3"/>
  <c r="AK181" i="3"/>
  <c r="AM181" i="3" s="1"/>
  <c r="AN181" i="3"/>
  <c r="AB182" i="3"/>
  <c r="AC182" i="3"/>
  <c r="AD182" i="3"/>
  <c r="AE182" i="3"/>
  <c r="AF182" i="3"/>
  <c r="AG182" i="3"/>
  <c r="AH182" i="3"/>
  <c r="AI182" i="3"/>
  <c r="AJ182" i="3"/>
  <c r="AK182" i="3"/>
  <c r="AM182" i="3" s="1"/>
  <c r="AN182" i="3"/>
  <c r="AB183" i="3"/>
  <c r="AC183" i="3"/>
  <c r="AD183" i="3"/>
  <c r="AE183" i="3"/>
  <c r="AF183" i="3"/>
  <c r="AG183" i="3"/>
  <c r="AH183" i="3"/>
  <c r="AI183" i="3"/>
  <c r="AJ183" i="3"/>
  <c r="AK183" i="3"/>
  <c r="AM183" i="3" s="1"/>
  <c r="AN183" i="3"/>
  <c r="AB184" i="3"/>
  <c r="AC184" i="3"/>
  <c r="AD184" i="3"/>
  <c r="AE184" i="3"/>
  <c r="AF184" i="3"/>
  <c r="AG184" i="3"/>
  <c r="AH184" i="3"/>
  <c r="AI184" i="3"/>
  <c r="AJ184" i="3"/>
  <c r="AK184" i="3"/>
  <c r="AM184" i="3" s="1"/>
  <c r="AN184" i="3"/>
  <c r="AB185" i="3"/>
  <c r="AC185" i="3"/>
  <c r="AD185" i="3"/>
  <c r="AE185" i="3"/>
  <c r="AF185" i="3"/>
  <c r="AG185" i="3"/>
  <c r="AH185" i="3"/>
  <c r="AI185" i="3"/>
  <c r="AJ185" i="3"/>
  <c r="AK185" i="3"/>
  <c r="AM185" i="3" s="1"/>
  <c r="AN185" i="3"/>
  <c r="AB186" i="3"/>
  <c r="AC186" i="3"/>
  <c r="AD186" i="3"/>
  <c r="AE186" i="3"/>
  <c r="AF186" i="3"/>
  <c r="AG186" i="3"/>
  <c r="AH186" i="3"/>
  <c r="AI186" i="3"/>
  <c r="AJ186" i="3"/>
  <c r="AK186" i="3"/>
  <c r="AM186" i="3" s="1"/>
  <c r="AN186" i="3"/>
  <c r="AB187" i="3"/>
  <c r="AC187" i="3"/>
  <c r="AD187" i="3"/>
  <c r="AE187" i="3"/>
  <c r="AF187" i="3"/>
  <c r="AG187" i="3"/>
  <c r="AH187" i="3"/>
  <c r="AI187" i="3"/>
  <c r="AJ187" i="3"/>
  <c r="AK187" i="3"/>
  <c r="AM187" i="3" s="1"/>
  <c r="AN187" i="3"/>
  <c r="AB188" i="3"/>
  <c r="AC188" i="3"/>
  <c r="AD188" i="3"/>
  <c r="AE188" i="3"/>
  <c r="AF188" i="3"/>
  <c r="AG188" i="3"/>
  <c r="AH188" i="3"/>
  <c r="AI188" i="3"/>
  <c r="AJ188" i="3"/>
  <c r="AK188" i="3"/>
  <c r="AM188" i="3" s="1"/>
  <c r="AN188" i="3"/>
  <c r="AB189" i="3"/>
  <c r="AC189" i="3"/>
  <c r="AD189" i="3"/>
  <c r="AE189" i="3"/>
  <c r="AF189" i="3"/>
  <c r="AG189" i="3"/>
  <c r="AH189" i="3"/>
  <c r="AI189" i="3"/>
  <c r="AJ189" i="3"/>
  <c r="AK189" i="3"/>
  <c r="AM189" i="3" s="1"/>
  <c r="AN189" i="3"/>
  <c r="AB190" i="3"/>
  <c r="AC190" i="3"/>
  <c r="AD190" i="3"/>
  <c r="AE190" i="3"/>
  <c r="AF190" i="3"/>
  <c r="AG190" i="3"/>
  <c r="AH190" i="3"/>
  <c r="AI190" i="3"/>
  <c r="AJ190" i="3"/>
  <c r="AK190" i="3"/>
  <c r="AM190" i="3" s="1"/>
  <c r="AN190" i="3"/>
  <c r="AB191" i="3"/>
  <c r="AC191" i="3"/>
  <c r="AD191" i="3"/>
  <c r="AE191" i="3"/>
  <c r="AF191" i="3"/>
  <c r="AG191" i="3"/>
  <c r="AH191" i="3"/>
  <c r="AI191" i="3"/>
  <c r="AJ191" i="3"/>
  <c r="AK191" i="3"/>
  <c r="AM191" i="3" s="1"/>
  <c r="AN191" i="3"/>
  <c r="AB192" i="3"/>
  <c r="AC192" i="3"/>
  <c r="AD192" i="3"/>
  <c r="AE192" i="3"/>
  <c r="AF192" i="3"/>
  <c r="AG192" i="3"/>
  <c r="AH192" i="3"/>
  <c r="AI192" i="3"/>
  <c r="AJ192" i="3"/>
  <c r="AK192" i="3"/>
  <c r="AM192" i="3" s="1"/>
  <c r="AN192" i="3"/>
  <c r="AB193" i="3"/>
  <c r="AC193" i="3"/>
  <c r="AD193" i="3"/>
  <c r="AE193" i="3"/>
  <c r="AF193" i="3"/>
  <c r="AG193" i="3"/>
  <c r="AH193" i="3"/>
  <c r="AI193" i="3"/>
  <c r="AJ193" i="3"/>
  <c r="AK193" i="3"/>
  <c r="AM193" i="3" s="1"/>
  <c r="AN193" i="3"/>
  <c r="AB194" i="3"/>
  <c r="AC194" i="3"/>
  <c r="AD194" i="3"/>
  <c r="AE194" i="3"/>
  <c r="AF194" i="3"/>
  <c r="AG194" i="3"/>
  <c r="AH194" i="3"/>
  <c r="AI194" i="3"/>
  <c r="AJ194" i="3"/>
  <c r="AK194" i="3"/>
  <c r="AM194" i="3" s="1"/>
  <c r="AN194" i="3"/>
  <c r="AB195" i="3"/>
  <c r="AC195" i="3"/>
  <c r="AD195" i="3"/>
  <c r="AE195" i="3"/>
  <c r="AF195" i="3"/>
  <c r="AG195" i="3"/>
  <c r="AH195" i="3"/>
  <c r="AI195" i="3"/>
  <c r="AJ195" i="3"/>
  <c r="AK195" i="3"/>
  <c r="AM195" i="3" s="1"/>
  <c r="AN195" i="3"/>
  <c r="AB196" i="3"/>
  <c r="AC196" i="3"/>
  <c r="AD196" i="3"/>
  <c r="AE196" i="3"/>
  <c r="AF196" i="3"/>
  <c r="AG196" i="3"/>
  <c r="AH196" i="3"/>
  <c r="AI196" i="3"/>
  <c r="AJ196" i="3"/>
  <c r="AK196" i="3"/>
  <c r="AM196" i="3" s="1"/>
  <c r="AN196" i="3"/>
  <c r="AB197" i="3"/>
  <c r="AC197" i="3"/>
  <c r="AD197" i="3"/>
  <c r="AE197" i="3"/>
  <c r="AF197" i="3"/>
  <c r="AG197" i="3"/>
  <c r="AH197" i="3"/>
  <c r="AI197" i="3"/>
  <c r="AJ197" i="3"/>
  <c r="AK197" i="3"/>
  <c r="AM197" i="3" s="1"/>
  <c r="AN197" i="3"/>
  <c r="AB198" i="3"/>
  <c r="AC198" i="3"/>
  <c r="AD198" i="3"/>
  <c r="AE198" i="3"/>
  <c r="AF198" i="3"/>
  <c r="AG198" i="3"/>
  <c r="AH198" i="3"/>
  <c r="AI198" i="3"/>
  <c r="AJ198" i="3"/>
  <c r="AK198" i="3"/>
  <c r="AM198" i="3" s="1"/>
  <c r="AN198" i="3"/>
  <c r="AB199" i="3"/>
  <c r="AC199" i="3"/>
  <c r="AD199" i="3"/>
  <c r="AE199" i="3"/>
  <c r="AF199" i="3"/>
  <c r="AG199" i="3"/>
  <c r="AH199" i="3"/>
  <c r="AI199" i="3"/>
  <c r="AJ199" i="3"/>
  <c r="AK199" i="3"/>
  <c r="AM199" i="3" s="1"/>
  <c r="AN199" i="3"/>
  <c r="AB200" i="3"/>
  <c r="AC200" i="3"/>
  <c r="AD200" i="3"/>
  <c r="AE200" i="3"/>
  <c r="AF200" i="3"/>
  <c r="AG200" i="3"/>
  <c r="AH200" i="3"/>
  <c r="AI200" i="3"/>
  <c r="AJ200" i="3"/>
  <c r="AK200" i="3"/>
  <c r="AM200" i="3" s="1"/>
  <c r="AN200" i="3"/>
  <c r="AB201" i="3"/>
  <c r="AC201" i="3"/>
  <c r="AD201" i="3"/>
  <c r="AE201" i="3"/>
  <c r="AF201" i="3"/>
  <c r="AG201" i="3"/>
  <c r="AH201" i="3"/>
  <c r="AI201" i="3"/>
  <c r="AJ201" i="3"/>
  <c r="AK201" i="3"/>
  <c r="AM201" i="3" s="1"/>
  <c r="AN201" i="3"/>
  <c r="AB202" i="3"/>
  <c r="AC202" i="3"/>
  <c r="AD202" i="3"/>
  <c r="AE202" i="3"/>
  <c r="AF202" i="3"/>
  <c r="AG202" i="3"/>
  <c r="AH202" i="3"/>
  <c r="AI202" i="3"/>
  <c r="AJ202" i="3"/>
  <c r="AK202" i="3"/>
  <c r="AM202" i="3" s="1"/>
  <c r="AN202" i="3"/>
  <c r="AB203" i="3"/>
  <c r="AC203" i="3"/>
  <c r="AD203" i="3"/>
  <c r="AE203" i="3"/>
  <c r="AF203" i="3"/>
  <c r="AG203" i="3"/>
  <c r="AH203" i="3"/>
  <c r="AI203" i="3"/>
  <c r="AJ203" i="3"/>
  <c r="AK203" i="3"/>
  <c r="AM203" i="3" s="1"/>
  <c r="AN203" i="3"/>
  <c r="AB204" i="3"/>
  <c r="AC204" i="3"/>
  <c r="AD204" i="3"/>
  <c r="AE204" i="3"/>
  <c r="AF204" i="3"/>
  <c r="AG204" i="3"/>
  <c r="AH204" i="3"/>
  <c r="AI204" i="3"/>
  <c r="AJ204" i="3"/>
  <c r="AK204" i="3"/>
  <c r="AM204" i="3" s="1"/>
  <c r="AN204" i="3"/>
  <c r="AB205" i="3"/>
  <c r="AC205" i="3"/>
  <c r="AD205" i="3"/>
  <c r="AE205" i="3"/>
  <c r="AF205" i="3"/>
  <c r="AG205" i="3"/>
  <c r="AH205" i="3"/>
  <c r="AI205" i="3"/>
  <c r="AJ205" i="3"/>
  <c r="AK205" i="3"/>
  <c r="AM205" i="3" s="1"/>
  <c r="AN205" i="3"/>
  <c r="AB206" i="3"/>
  <c r="AC206" i="3"/>
  <c r="AD206" i="3"/>
  <c r="AE206" i="3"/>
  <c r="AF206" i="3"/>
  <c r="AG206" i="3"/>
  <c r="AH206" i="3"/>
  <c r="AI206" i="3"/>
  <c r="AJ206" i="3"/>
  <c r="AK206" i="3"/>
  <c r="AM206" i="3" s="1"/>
  <c r="AN206" i="3"/>
  <c r="AB207" i="3"/>
  <c r="AC207" i="3"/>
  <c r="AD207" i="3"/>
  <c r="AE207" i="3"/>
  <c r="AF207" i="3"/>
  <c r="AG207" i="3"/>
  <c r="AH207" i="3"/>
  <c r="AI207" i="3"/>
  <c r="AJ207" i="3"/>
  <c r="AK207" i="3"/>
  <c r="AM207" i="3" s="1"/>
  <c r="AN207" i="3"/>
  <c r="AB208" i="3"/>
  <c r="AC208" i="3"/>
  <c r="AD208" i="3"/>
  <c r="AE208" i="3"/>
  <c r="AF208" i="3"/>
  <c r="AG208" i="3"/>
  <c r="AH208" i="3"/>
  <c r="AI208" i="3"/>
  <c r="AJ208" i="3"/>
  <c r="AK208" i="3"/>
  <c r="AM208" i="3" s="1"/>
  <c r="AN208" i="3"/>
  <c r="AB209" i="3"/>
  <c r="AC209" i="3"/>
  <c r="AD209" i="3"/>
  <c r="AE209" i="3"/>
  <c r="AF209" i="3"/>
  <c r="AG209" i="3"/>
  <c r="AH209" i="3"/>
  <c r="AI209" i="3"/>
  <c r="AJ209" i="3"/>
  <c r="AK209" i="3"/>
  <c r="AM209" i="3" s="1"/>
  <c r="AN209" i="3"/>
  <c r="AB210" i="3"/>
  <c r="AC210" i="3"/>
  <c r="AD210" i="3"/>
  <c r="AE210" i="3"/>
  <c r="AF210" i="3"/>
  <c r="AG210" i="3"/>
  <c r="AH210" i="3"/>
  <c r="AI210" i="3"/>
  <c r="AJ210" i="3"/>
  <c r="AK210" i="3"/>
  <c r="AM210" i="3" s="1"/>
  <c r="AN210" i="3"/>
  <c r="AB211" i="3"/>
  <c r="AC211" i="3"/>
  <c r="AD211" i="3"/>
  <c r="AE211" i="3"/>
  <c r="AF211" i="3"/>
  <c r="AG211" i="3"/>
  <c r="AH211" i="3"/>
  <c r="AI211" i="3"/>
  <c r="AJ211" i="3"/>
  <c r="AK211" i="3"/>
  <c r="AM211" i="3" s="1"/>
  <c r="AN211" i="3"/>
  <c r="AB212" i="3"/>
  <c r="AC212" i="3"/>
  <c r="AD212" i="3"/>
  <c r="AE212" i="3"/>
  <c r="AF212" i="3"/>
  <c r="AG212" i="3"/>
  <c r="AH212" i="3"/>
  <c r="AI212" i="3"/>
  <c r="AJ212" i="3"/>
  <c r="AK212" i="3"/>
  <c r="AM212" i="3" s="1"/>
  <c r="AN212" i="3"/>
  <c r="AB213" i="3"/>
  <c r="AC213" i="3"/>
  <c r="AD213" i="3"/>
  <c r="AE213" i="3"/>
  <c r="AF213" i="3"/>
  <c r="AG213" i="3"/>
  <c r="AH213" i="3"/>
  <c r="AI213" i="3"/>
  <c r="AJ213" i="3"/>
  <c r="AK213" i="3"/>
  <c r="AM213" i="3" s="1"/>
  <c r="AN213" i="3"/>
  <c r="AB214" i="3"/>
  <c r="AC214" i="3"/>
  <c r="AD214" i="3"/>
  <c r="AE214" i="3"/>
  <c r="AF214" i="3"/>
  <c r="AG214" i="3"/>
  <c r="AH214" i="3"/>
  <c r="AI214" i="3"/>
  <c r="AJ214" i="3"/>
  <c r="AK214" i="3"/>
  <c r="AM214" i="3" s="1"/>
  <c r="AN214" i="3"/>
  <c r="AB215" i="3"/>
  <c r="AC215" i="3"/>
  <c r="AD215" i="3"/>
  <c r="AE215" i="3"/>
  <c r="AF215" i="3"/>
  <c r="AG215" i="3"/>
  <c r="AH215" i="3"/>
  <c r="AI215" i="3"/>
  <c r="AJ215" i="3"/>
  <c r="AK215" i="3"/>
  <c r="AM215" i="3" s="1"/>
  <c r="AN215" i="3"/>
  <c r="AB216" i="3"/>
  <c r="AC216" i="3"/>
  <c r="AD216" i="3"/>
  <c r="AE216" i="3"/>
  <c r="AF216" i="3"/>
  <c r="AG216" i="3"/>
  <c r="AH216" i="3"/>
  <c r="AI216" i="3"/>
  <c r="AJ216" i="3"/>
  <c r="AK216" i="3"/>
  <c r="AM216" i="3" s="1"/>
  <c r="AN216" i="3"/>
  <c r="AB217" i="3"/>
  <c r="AC217" i="3"/>
  <c r="AD217" i="3"/>
  <c r="AE217" i="3"/>
  <c r="AF217" i="3"/>
  <c r="AG217" i="3"/>
  <c r="AH217" i="3"/>
  <c r="AI217" i="3"/>
  <c r="AJ217" i="3"/>
  <c r="AK217" i="3"/>
  <c r="AM217" i="3" s="1"/>
  <c r="AN217" i="3"/>
  <c r="AB218" i="3"/>
  <c r="AC218" i="3"/>
  <c r="AD218" i="3"/>
  <c r="AE218" i="3"/>
  <c r="AF218" i="3"/>
  <c r="AG218" i="3"/>
  <c r="AH218" i="3"/>
  <c r="AI218" i="3"/>
  <c r="AJ218" i="3"/>
  <c r="AK218" i="3"/>
  <c r="AM218" i="3" s="1"/>
  <c r="AN218" i="3"/>
  <c r="AB219" i="3"/>
  <c r="AC219" i="3"/>
  <c r="AD219" i="3"/>
  <c r="AE219" i="3"/>
  <c r="AF219" i="3"/>
  <c r="AG219" i="3"/>
  <c r="AH219" i="3"/>
  <c r="AI219" i="3"/>
  <c r="AJ219" i="3"/>
  <c r="AK219" i="3"/>
  <c r="AM219" i="3" s="1"/>
  <c r="AN219" i="3"/>
  <c r="AB220" i="3"/>
  <c r="AC220" i="3"/>
  <c r="AD220" i="3"/>
  <c r="AE220" i="3"/>
  <c r="AF220" i="3"/>
  <c r="AG220" i="3"/>
  <c r="AH220" i="3"/>
  <c r="AI220" i="3"/>
  <c r="AJ220" i="3"/>
  <c r="AK220" i="3"/>
  <c r="AM220" i="3" s="1"/>
  <c r="AN220" i="3"/>
  <c r="AB221" i="3"/>
  <c r="AC221" i="3"/>
  <c r="AD221" i="3"/>
  <c r="AE221" i="3"/>
  <c r="AF221" i="3"/>
  <c r="AG221" i="3"/>
  <c r="AH221" i="3"/>
  <c r="AI221" i="3"/>
  <c r="AJ221" i="3"/>
  <c r="AK221" i="3"/>
  <c r="AM221" i="3" s="1"/>
  <c r="AN221" i="3"/>
  <c r="AB222" i="3"/>
  <c r="AC222" i="3"/>
  <c r="AD222" i="3"/>
  <c r="AE222" i="3"/>
  <c r="AF222" i="3"/>
  <c r="AG222" i="3"/>
  <c r="AH222" i="3"/>
  <c r="AI222" i="3"/>
  <c r="AJ222" i="3"/>
  <c r="AK222" i="3"/>
  <c r="AM222" i="3" s="1"/>
  <c r="AN222" i="3"/>
  <c r="AB223" i="3"/>
  <c r="AC223" i="3"/>
  <c r="AD223" i="3"/>
  <c r="AE223" i="3"/>
  <c r="AF223" i="3"/>
  <c r="AG223" i="3"/>
  <c r="AH223" i="3"/>
  <c r="AI223" i="3"/>
  <c r="AJ223" i="3"/>
  <c r="AK223" i="3"/>
  <c r="AM223" i="3" s="1"/>
  <c r="AN223" i="3"/>
  <c r="AB224" i="3"/>
  <c r="AC224" i="3"/>
  <c r="AD224" i="3"/>
  <c r="AE224" i="3"/>
  <c r="AF224" i="3"/>
  <c r="AG224" i="3"/>
  <c r="AH224" i="3"/>
  <c r="AI224" i="3"/>
  <c r="AJ224" i="3"/>
  <c r="AK224" i="3"/>
  <c r="AM224" i="3" s="1"/>
  <c r="AN224" i="3"/>
  <c r="AB225" i="3"/>
  <c r="AC225" i="3"/>
  <c r="AD225" i="3"/>
  <c r="AE225" i="3"/>
  <c r="AF225" i="3"/>
  <c r="AG225" i="3"/>
  <c r="AH225" i="3"/>
  <c r="AI225" i="3"/>
  <c r="AJ225" i="3"/>
  <c r="AK225" i="3"/>
  <c r="AM225" i="3" s="1"/>
  <c r="AN225" i="3"/>
  <c r="AB226" i="3"/>
  <c r="AC226" i="3"/>
  <c r="AD226" i="3"/>
  <c r="AE226" i="3"/>
  <c r="AF226" i="3"/>
  <c r="AG226" i="3"/>
  <c r="AH226" i="3"/>
  <c r="AI226" i="3"/>
  <c r="AJ226" i="3"/>
  <c r="AK226" i="3"/>
  <c r="AM226" i="3" s="1"/>
  <c r="AN226" i="3"/>
  <c r="AB227" i="3"/>
  <c r="AC227" i="3"/>
  <c r="AD227" i="3"/>
  <c r="AE227" i="3"/>
  <c r="AF227" i="3"/>
  <c r="AG227" i="3"/>
  <c r="AH227" i="3"/>
  <c r="AI227" i="3"/>
  <c r="AJ227" i="3"/>
  <c r="AK227" i="3"/>
  <c r="AM227" i="3" s="1"/>
  <c r="AN227" i="3"/>
  <c r="AB228" i="3"/>
  <c r="AC228" i="3"/>
  <c r="AD228" i="3"/>
  <c r="AE228" i="3"/>
  <c r="AF228" i="3"/>
  <c r="AG228" i="3"/>
  <c r="AH228" i="3"/>
  <c r="AI228" i="3"/>
  <c r="AJ228" i="3"/>
  <c r="AK228" i="3"/>
  <c r="AM228" i="3" s="1"/>
  <c r="AN228" i="3"/>
  <c r="AB229" i="3"/>
  <c r="AC229" i="3"/>
  <c r="AD229" i="3"/>
  <c r="AE229" i="3"/>
  <c r="AF229" i="3"/>
  <c r="AG229" i="3"/>
  <c r="AH229" i="3"/>
  <c r="AI229" i="3"/>
  <c r="AJ229" i="3"/>
  <c r="AK229" i="3"/>
  <c r="AM229" i="3" s="1"/>
  <c r="AN229" i="3"/>
  <c r="AB230" i="3"/>
  <c r="AC230" i="3"/>
  <c r="AD230" i="3"/>
  <c r="AE230" i="3"/>
  <c r="AF230" i="3"/>
  <c r="AG230" i="3"/>
  <c r="AH230" i="3"/>
  <c r="AI230" i="3"/>
  <c r="AJ230" i="3"/>
  <c r="AK230" i="3"/>
  <c r="AM230" i="3" s="1"/>
  <c r="AN230" i="3"/>
  <c r="AB231" i="3"/>
  <c r="AC231" i="3"/>
  <c r="AD231" i="3"/>
  <c r="AE231" i="3"/>
  <c r="AF231" i="3"/>
  <c r="AG231" i="3"/>
  <c r="AH231" i="3"/>
  <c r="AI231" i="3"/>
  <c r="AJ231" i="3"/>
  <c r="AK231" i="3"/>
  <c r="AM231" i="3" s="1"/>
  <c r="AN231" i="3"/>
  <c r="AB232" i="3"/>
  <c r="AC232" i="3"/>
  <c r="AD232" i="3"/>
  <c r="AE232" i="3"/>
  <c r="AF232" i="3"/>
  <c r="AG232" i="3"/>
  <c r="AH232" i="3"/>
  <c r="AI232" i="3"/>
  <c r="AJ232" i="3"/>
  <c r="AK232" i="3"/>
  <c r="AM232" i="3" s="1"/>
  <c r="AN232" i="3"/>
  <c r="AB233" i="3"/>
  <c r="AC233" i="3"/>
  <c r="AD233" i="3"/>
  <c r="AE233" i="3"/>
  <c r="AF233" i="3"/>
  <c r="AG233" i="3"/>
  <c r="AH233" i="3"/>
  <c r="AI233" i="3"/>
  <c r="AJ233" i="3"/>
  <c r="AK233" i="3"/>
  <c r="AM233" i="3" s="1"/>
  <c r="AN233" i="3"/>
  <c r="AB234" i="3"/>
  <c r="AC234" i="3"/>
  <c r="AD234" i="3"/>
  <c r="AE234" i="3"/>
  <c r="AF234" i="3"/>
  <c r="AG234" i="3"/>
  <c r="AH234" i="3"/>
  <c r="AI234" i="3"/>
  <c r="AJ234" i="3"/>
  <c r="AK234" i="3"/>
  <c r="AM234" i="3" s="1"/>
  <c r="AN234" i="3"/>
  <c r="AB235" i="3"/>
  <c r="AC235" i="3"/>
  <c r="AD235" i="3"/>
  <c r="AE235" i="3"/>
  <c r="AF235" i="3"/>
  <c r="AG235" i="3"/>
  <c r="AH235" i="3"/>
  <c r="AI235" i="3"/>
  <c r="AJ235" i="3"/>
  <c r="AK235" i="3"/>
  <c r="AM235" i="3" s="1"/>
  <c r="AN235" i="3"/>
  <c r="AB236" i="3"/>
  <c r="AC236" i="3"/>
  <c r="AD236" i="3"/>
  <c r="AE236" i="3"/>
  <c r="AF236" i="3"/>
  <c r="AG236" i="3"/>
  <c r="AH236" i="3"/>
  <c r="AI236" i="3"/>
  <c r="AJ236" i="3"/>
  <c r="AK236" i="3"/>
  <c r="AM236" i="3" s="1"/>
  <c r="AN236" i="3"/>
  <c r="AB237" i="3"/>
  <c r="AC237" i="3"/>
  <c r="AD237" i="3"/>
  <c r="AE237" i="3"/>
  <c r="AF237" i="3"/>
  <c r="AG237" i="3"/>
  <c r="AH237" i="3"/>
  <c r="AI237" i="3"/>
  <c r="AJ237" i="3"/>
  <c r="AK237" i="3"/>
  <c r="AM237" i="3" s="1"/>
  <c r="AN237" i="3"/>
  <c r="AB238" i="3"/>
  <c r="AC238" i="3"/>
  <c r="AD238" i="3"/>
  <c r="AE238" i="3"/>
  <c r="AF238" i="3"/>
  <c r="AG238" i="3"/>
  <c r="AH238" i="3"/>
  <c r="AI238" i="3"/>
  <c r="AJ238" i="3"/>
  <c r="AK238" i="3"/>
  <c r="AM238" i="3" s="1"/>
  <c r="AN238" i="3"/>
  <c r="AB239" i="3"/>
  <c r="AC239" i="3"/>
  <c r="AD239" i="3"/>
  <c r="AE239" i="3"/>
  <c r="AF239" i="3"/>
  <c r="AG239" i="3"/>
  <c r="AH239" i="3"/>
  <c r="AI239" i="3"/>
  <c r="AJ239" i="3"/>
  <c r="AK239" i="3"/>
  <c r="AM239" i="3" s="1"/>
  <c r="AN239" i="3"/>
  <c r="AB240" i="3"/>
  <c r="AC240" i="3"/>
  <c r="AD240" i="3"/>
  <c r="AE240" i="3"/>
  <c r="AF240" i="3"/>
  <c r="AG240" i="3"/>
  <c r="AH240" i="3"/>
  <c r="AI240" i="3"/>
  <c r="AJ240" i="3"/>
  <c r="AK240" i="3"/>
  <c r="AM240" i="3" s="1"/>
  <c r="AN240" i="3"/>
  <c r="AB241" i="3"/>
  <c r="AC241" i="3"/>
  <c r="AD241" i="3"/>
  <c r="AE241" i="3"/>
  <c r="AF241" i="3"/>
  <c r="AG241" i="3"/>
  <c r="AH241" i="3"/>
  <c r="AI241" i="3"/>
  <c r="AJ241" i="3"/>
  <c r="AK241" i="3"/>
  <c r="AM241" i="3" s="1"/>
  <c r="AN241" i="3"/>
  <c r="AB242" i="3"/>
  <c r="AC242" i="3"/>
  <c r="AD242" i="3"/>
  <c r="AE242" i="3"/>
  <c r="AF242" i="3"/>
  <c r="AG242" i="3"/>
  <c r="AH242" i="3"/>
  <c r="AI242" i="3"/>
  <c r="AJ242" i="3"/>
  <c r="AK242" i="3"/>
  <c r="AM242" i="3" s="1"/>
  <c r="AN242" i="3"/>
  <c r="AB243" i="3"/>
  <c r="AC243" i="3"/>
  <c r="AD243" i="3"/>
  <c r="AE243" i="3"/>
  <c r="AF243" i="3"/>
  <c r="AG243" i="3"/>
  <c r="AH243" i="3"/>
  <c r="AI243" i="3"/>
  <c r="AJ243" i="3"/>
  <c r="AK243" i="3"/>
  <c r="AM243" i="3" s="1"/>
  <c r="AN243" i="3"/>
  <c r="AB244" i="3"/>
  <c r="AC244" i="3"/>
  <c r="AD244" i="3"/>
  <c r="AE244" i="3"/>
  <c r="AF244" i="3"/>
  <c r="AG244" i="3"/>
  <c r="AH244" i="3"/>
  <c r="AI244" i="3"/>
  <c r="AJ244" i="3"/>
  <c r="AK244" i="3"/>
  <c r="AM244" i="3" s="1"/>
  <c r="AN244" i="3"/>
  <c r="AB245" i="3"/>
  <c r="AC245" i="3"/>
  <c r="AD245" i="3"/>
  <c r="AE245" i="3"/>
  <c r="AF245" i="3"/>
  <c r="AG245" i="3"/>
  <c r="AH245" i="3"/>
  <c r="AI245" i="3"/>
  <c r="AJ245" i="3"/>
  <c r="AK245" i="3"/>
  <c r="AM245" i="3" s="1"/>
  <c r="AN245" i="3"/>
  <c r="AB246" i="3"/>
  <c r="AC246" i="3"/>
  <c r="AD246" i="3"/>
  <c r="AE246" i="3"/>
  <c r="AF246" i="3"/>
  <c r="AG246" i="3"/>
  <c r="AH246" i="3"/>
  <c r="AI246" i="3"/>
  <c r="AJ246" i="3"/>
  <c r="AK246" i="3"/>
  <c r="AM246" i="3" s="1"/>
  <c r="AN246" i="3"/>
  <c r="AB247" i="3"/>
  <c r="AC247" i="3"/>
  <c r="AD247" i="3"/>
  <c r="AE247" i="3"/>
  <c r="AF247" i="3"/>
  <c r="AG247" i="3"/>
  <c r="AH247" i="3"/>
  <c r="AI247" i="3"/>
  <c r="AJ247" i="3"/>
  <c r="AK247" i="3"/>
  <c r="AM247" i="3" s="1"/>
  <c r="AN247" i="3"/>
  <c r="AB248" i="3"/>
  <c r="AC248" i="3"/>
  <c r="AD248" i="3"/>
  <c r="AE248" i="3"/>
  <c r="AF248" i="3"/>
  <c r="AG248" i="3"/>
  <c r="AH248" i="3"/>
  <c r="AI248" i="3"/>
  <c r="AJ248" i="3"/>
  <c r="AK248" i="3"/>
  <c r="AM248" i="3" s="1"/>
  <c r="AN248" i="3"/>
  <c r="AB249" i="3"/>
  <c r="AC249" i="3"/>
  <c r="AD249" i="3"/>
  <c r="AE249" i="3"/>
  <c r="AF249" i="3"/>
  <c r="AG249" i="3"/>
  <c r="AH249" i="3"/>
  <c r="AI249" i="3"/>
  <c r="AJ249" i="3"/>
  <c r="AK249" i="3"/>
  <c r="AM249" i="3" s="1"/>
  <c r="AN249" i="3"/>
  <c r="AB250" i="3"/>
  <c r="AC250" i="3"/>
  <c r="AD250" i="3"/>
  <c r="AE250" i="3"/>
  <c r="AF250" i="3"/>
  <c r="AG250" i="3"/>
  <c r="AH250" i="3"/>
  <c r="AI250" i="3"/>
  <c r="AJ250" i="3"/>
  <c r="AK250" i="3"/>
  <c r="AM250" i="3" s="1"/>
  <c r="AN250" i="3"/>
  <c r="AB251" i="3"/>
  <c r="AC251" i="3"/>
  <c r="AD251" i="3"/>
  <c r="AE251" i="3"/>
  <c r="AF251" i="3"/>
  <c r="AG251" i="3"/>
  <c r="AH251" i="3"/>
  <c r="AI251" i="3"/>
  <c r="AJ251" i="3"/>
  <c r="AK251" i="3"/>
  <c r="AM251" i="3" s="1"/>
  <c r="AN251" i="3"/>
  <c r="AB252" i="3"/>
  <c r="AC252" i="3"/>
  <c r="AD252" i="3"/>
  <c r="AE252" i="3"/>
  <c r="AF252" i="3"/>
  <c r="AG252" i="3"/>
  <c r="AH252" i="3"/>
  <c r="AI252" i="3"/>
  <c r="AJ252" i="3"/>
  <c r="AK252" i="3"/>
  <c r="AM252" i="3" s="1"/>
  <c r="AN252" i="3"/>
  <c r="AB253" i="3"/>
  <c r="AC253" i="3"/>
  <c r="AD253" i="3"/>
  <c r="AE253" i="3"/>
  <c r="AF253" i="3"/>
  <c r="AG253" i="3"/>
  <c r="AH253" i="3"/>
  <c r="AI253" i="3"/>
  <c r="AJ253" i="3"/>
  <c r="AK253" i="3"/>
  <c r="AM253" i="3" s="1"/>
  <c r="AN253" i="3"/>
  <c r="AB254" i="3"/>
  <c r="AC254" i="3"/>
  <c r="AD254" i="3"/>
  <c r="AE254" i="3"/>
  <c r="AF254" i="3"/>
  <c r="AG254" i="3"/>
  <c r="AH254" i="3"/>
  <c r="AI254" i="3"/>
  <c r="AJ254" i="3"/>
  <c r="AK254" i="3"/>
  <c r="AM254" i="3" s="1"/>
  <c r="AN254" i="3"/>
  <c r="AB255" i="3"/>
  <c r="AC255" i="3"/>
  <c r="AD255" i="3"/>
  <c r="AE255" i="3"/>
  <c r="AF255" i="3"/>
  <c r="AG255" i="3"/>
  <c r="AH255" i="3"/>
  <c r="AI255" i="3"/>
  <c r="AJ255" i="3"/>
  <c r="AK255" i="3"/>
  <c r="AM255" i="3" s="1"/>
  <c r="AN255" i="3"/>
  <c r="AB256" i="3"/>
  <c r="AC256" i="3"/>
  <c r="AD256" i="3"/>
  <c r="AE256" i="3"/>
  <c r="AF256" i="3"/>
  <c r="AG256" i="3"/>
  <c r="AH256" i="3"/>
  <c r="AI256" i="3"/>
  <c r="AJ256" i="3"/>
  <c r="AK256" i="3"/>
  <c r="AM256" i="3" s="1"/>
  <c r="AN256" i="3"/>
  <c r="AB257" i="3"/>
  <c r="AC257" i="3"/>
  <c r="AD257" i="3"/>
  <c r="AE257" i="3"/>
  <c r="AF257" i="3"/>
  <c r="AG257" i="3"/>
  <c r="AH257" i="3"/>
  <c r="AI257" i="3"/>
  <c r="AJ257" i="3"/>
  <c r="AK257" i="3"/>
  <c r="AM257" i="3" s="1"/>
  <c r="AN257" i="3"/>
  <c r="AB258" i="3"/>
  <c r="AC258" i="3"/>
  <c r="AD258" i="3"/>
  <c r="AE258" i="3"/>
  <c r="AF258" i="3"/>
  <c r="AG258" i="3"/>
  <c r="AH258" i="3"/>
  <c r="AI258" i="3"/>
  <c r="AJ258" i="3"/>
  <c r="AK258" i="3"/>
  <c r="AM258" i="3" s="1"/>
  <c r="AN258" i="3"/>
  <c r="AB259" i="3"/>
  <c r="AC259" i="3"/>
  <c r="AD259" i="3"/>
  <c r="AE259" i="3"/>
  <c r="AF259" i="3"/>
  <c r="AG259" i="3"/>
  <c r="AH259" i="3"/>
  <c r="AI259" i="3"/>
  <c r="AJ259" i="3"/>
  <c r="AK259" i="3"/>
  <c r="AM259" i="3" s="1"/>
  <c r="AN259" i="3"/>
  <c r="AB260" i="3"/>
  <c r="AC260" i="3"/>
  <c r="AD260" i="3"/>
  <c r="AE260" i="3"/>
  <c r="AF260" i="3"/>
  <c r="AG260" i="3"/>
  <c r="AH260" i="3"/>
  <c r="AI260" i="3"/>
  <c r="AJ260" i="3"/>
  <c r="AK260" i="3"/>
  <c r="AM260" i="3" s="1"/>
  <c r="AN260" i="3"/>
  <c r="AB261" i="3"/>
  <c r="AC261" i="3"/>
  <c r="AD261" i="3"/>
  <c r="AE261" i="3"/>
  <c r="AF261" i="3"/>
  <c r="AG261" i="3"/>
  <c r="AH261" i="3"/>
  <c r="AI261" i="3"/>
  <c r="AJ261" i="3"/>
  <c r="AK261" i="3"/>
  <c r="AM261" i="3" s="1"/>
  <c r="AN261" i="3"/>
  <c r="AB262" i="3"/>
  <c r="AC262" i="3"/>
  <c r="AD262" i="3"/>
  <c r="AE262" i="3"/>
  <c r="AF262" i="3"/>
  <c r="AG262" i="3"/>
  <c r="AH262" i="3"/>
  <c r="AI262" i="3"/>
  <c r="AJ262" i="3"/>
  <c r="AK262" i="3"/>
  <c r="AM262" i="3" s="1"/>
  <c r="AN262" i="3"/>
  <c r="AB263" i="3"/>
  <c r="AC263" i="3"/>
  <c r="AD263" i="3"/>
  <c r="AE263" i="3"/>
  <c r="AF263" i="3"/>
  <c r="AG263" i="3"/>
  <c r="AH263" i="3"/>
  <c r="AI263" i="3"/>
  <c r="AJ263" i="3"/>
  <c r="AK263" i="3"/>
  <c r="AM263" i="3" s="1"/>
  <c r="AN263" i="3"/>
  <c r="AB264" i="3"/>
  <c r="AC264" i="3"/>
  <c r="AD264" i="3"/>
  <c r="AE264" i="3"/>
  <c r="AF264" i="3"/>
  <c r="AG264" i="3"/>
  <c r="AH264" i="3"/>
  <c r="AI264" i="3"/>
  <c r="AJ264" i="3"/>
  <c r="AK264" i="3"/>
  <c r="AM264" i="3" s="1"/>
  <c r="AN264" i="3"/>
  <c r="AB265" i="3"/>
  <c r="AC265" i="3"/>
  <c r="AD265" i="3"/>
  <c r="AE265" i="3"/>
  <c r="AF265" i="3"/>
  <c r="AG265" i="3"/>
  <c r="AH265" i="3"/>
  <c r="AI265" i="3"/>
  <c r="AJ265" i="3"/>
  <c r="AK265" i="3"/>
  <c r="AM265" i="3" s="1"/>
  <c r="AN265" i="3"/>
  <c r="AB266" i="3"/>
  <c r="AC266" i="3"/>
  <c r="AD266" i="3"/>
  <c r="AE266" i="3"/>
  <c r="AF266" i="3"/>
  <c r="AG266" i="3"/>
  <c r="AH266" i="3"/>
  <c r="AI266" i="3"/>
  <c r="AJ266" i="3"/>
  <c r="AK266" i="3"/>
  <c r="AM266" i="3" s="1"/>
  <c r="AN266" i="3"/>
  <c r="AB267" i="3"/>
  <c r="AC267" i="3"/>
  <c r="AD267" i="3"/>
  <c r="AE267" i="3"/>
  <c r="AF267" i="3"/>
  <c r="AG267" i="3"/>
  <c r="AH267" i="3"/>
  <c r="AI267" i="3"/>
  <c r="AJ267" i="3"/>
  <c r="AK267" i="3"/>
  <c r="AM267" i="3" s="1"/>
  <c r="AN267" i="3"/>
  <c r="AB268" i="3"/>
  <c r="AC268" i="3"/>
  <c r="AD268" i="3"/>
  <c r="AE268" i="3"/>
  <c r="AF268" i="3"/>
  <c r="AG268" i="3"/>
  <c r="AH268" i="3"/>
  <c r="AI268" i="3"/>
  <c r="AJ268" i="3"/>
  <c r="AK268" i="3"/>
  <c r="AM268" i="3" s="1"/>
  <c r="AN268" i="3"/>
  <c r="AB269" i="3"/>
  <c r="AC269" i="3"/>
  <c r="AD269" i="3"/>
  <c r="AE269" i="3"/>
  <c r="AF269" i="3"/>
  <c r="AG269" i="3"/>
  <c r="AH269" i="3"/>
  <c r="AI269" i="3"/>
  <c r="AJ269" i="3"/>
  <c r="AK269" i="3"/>
  <c r="AM269" i="3" s="1"/>
  <c r="AN269" i="3"/>
  <c r="AB270" i="3"/>
  <c r="AC270" i="3"/>
  <c r="AD270" i="3"/>
  <c r="AE270" i="3"/>
  <c r="AF270" i="3"/>
  <c r="AG270" i="3"/>
  <c r="AH270" i="3"/>
  <c r="AI270" i="3"/>
  <c r="AJ270" i="3"/>
  <c r="AK270" i="3"/>
  <c r="AM270" i="3" s="1"/>
  <c r="AN270" i="3"/>
  <c r="AB271" i="3"/>
  <c r="AC271" i="3"/>
  <c r="AD271" i="3"/>
  <c r="AE271" i="3"/>
  <c r="AF271" i="3"/>
  <c r="AG271" i="3"/>
  <c r="AH271" i="3"/>
  <c r="AI271" i="3"/>
  <c r="AJ271" i="3"/>
  <c r="AK271" i="3"/>
  <c r="AM271" i="3" s="1"/>
  <c r="AN271" i="3"/>
  <c r="AB272" i="3"/>
  <c r="AC272" i="3"/>
  <c r="AD272" i="3"/>
  <c r="AE272" i="3"/>
  <c r="AF272" i="3"/>
  <c r="AG272" i="3"/>
  <c r="AH272" i="3"/>
  <c r="AI272" i="3"/>
  <c r="AJ272" i="3"/>
  <c r="AK272" i="3"/>
  <c r="AM272" i="3" s="1"/>
  <c r="AN272" i="3"/>
  <c r="AB273" i="3"/>
  <c r="AC273" i="3"/>
  <c r="AD273" i="3"/>
  <c r="AE273" i="3"/>
  <c r="AF273" i="3"/>
  <c r="AG273" i="3"/>
  <c r="AH273" i="3"/>
  <c r="AI273" i="3"/>
  <c r="AJ273" i="3"/>
  <c r="AK273" i="3"/>
  <c r="AM273" i="3" s="1"/>
  <c r="AN273" i="3"/>
  <c r="AB274" i="3"/>
  <c r="AC274" i="3"/>
  <c r="AD274" i="3"/>
  <c r="AE274" i="3"/>
  <c r="AF274" i="3"/>
  <c r="AG274" i="3"/>
  <c r="AH274" i="3"/>
  <c r="AI274" i="3"/>
  <c r="AJ274" i="3"/>
  <c r="AK274" i="3"/>
  <c r="AM274" i="3" s="1"/>
  <c r="AN274" i="3"/>
  <c r="AB275" i="3"/>
  <c r="AC275" i="3"/>
  <c r="AD275" i="3"/>
  <c r="AE275" i="3"/>
  <c r="AF275" i="3"/>
  <c r="AG275" i="3"/>
  <c r="AH275" i="3"/>
  <c r="AI275" i="3"/>
  <c r="AJ275" i="3"/>
  <c r="AK275" i="3"/>
  <c r="AM275" i="3" s="1"/>
  <c r="AN275" i="3"/>
  <c r="AB276" i="3"/>
  <c r="AC276" i="3"/>
  <c r="AD276" i="3"/>
  <c r="AE276" i="3"/>
  <c r="AF276" i="3"/>
  <c r="AG276" i="3"/>
  <c r="AH276" i="3"/>
  <c r="AI276" i="3"/>
  <c r="AJ276" i="3"/>
  <c r="AK276" i="3"/>
  <c r="AM276" i="3" s="1"/>
  <c r="AN276" i="3"/>
  <c r="AB277" i="3"/>
  <c r="AC277" i="3"/>
  <c r="AD277" i="3"/>
  <c r="AE277" i="3"/>
  <c r="AF277" i="3"/>
  <c r="AG277" i="3"/>
  <c r="AH277" i="3"/>
  <c r="AI277" i="3"/>
  <c r="AJ277" i="3"/>
  <c r="AK277" i="3"/>
  <c r="AM277" i="3" s="1"/>
  <c r="AN277" i="3"/>
  <c r="AB278" i="3"/>
  <c r="AC278" i="3"/>
  <c r="AD278" i="3"/>
  <c r="AE278" i="3"/>
  <c r="AF278" i="3"/>
  <c r="AG278" i="3"/>
  <c r="AH278" i="3"/>
  <c r="AI278" i="3"/>
  <c r="AJ278" i="3"/>
  <c r="AK278" i="3"/>
  <c r="AM278" i="3" s="1"/>
  <c r="AN278" i="3"/>
  <c r="AB279" i="3"/>
  <c r="AC279" i="3"/>
  <c r="AD279" i="3"/>
  <c r="AE279" i="3"/>
  <c r="AF279" i="3"/>
  <c r="AG279" i="3"/>
  <c r="AH279" i="3"/>
  <c r="AI279" i="3"/>
  <c r="AJ279" i="3"/>
  <c r="AK279" i="3"/>
  <c r="AM279" i="3" s="1"/>
  <c r="AN279" i="3"/>
  <c r="AB280" i="3"/>
  <c r="AC280" i="3"/>
  <c r="AD280" i="3"/>
  <c r="AE280" i="3"/>
  <c r="AF280" i="3"/>
  <c r="AG280" i="3"/>
  <c r="AH280" i="3"/>
  <c r="AI280" i="3"/>
  <c r="AJ280" i="3"/>
  <c r="AK280" i="3"/>
  <c r="AM280" i="3" s="1"/>
  <c r="AN280" i="3"/>
  <c r="AB281" i="3"/>
  <c r="AC281" i="3"/>
  <c r="AD281" i="3"/>
  <c r="AE281" i="3"/>
  <c r="AF281" i="3"/>
  <c r="AG281" i="3"/>
  <c r="AH281" i="3"/>
  <c r="AI281" i="3"/>
  <c r="AJ281" i="3"/>
  <c r="AK281" i="3"/>
  <c r="AM281" i="3" s="1"/>
  <c r="AN281" i="3"/>
  <c r="AB282" i="3"/>
  <c r="AC282" i="3"/>
  <c r="AD282" i="3"/>
  <c r="AE282" i="3"/>
  <c r="AF282" i="3"/>
  <c r="AG282" i="3"/>
  <c r="AH282" i="3"/>
  <c r="AI282" i="3"/>
  <c r="AJ282" i="3"/>
  <c r="AK282" i="3"/>
  <c r="AM282" i="3" s="1"/>
  <c r="AN282" i="3"/>
  <c r="AB283" i="3"/>
  <c r="AC283" i="3"/>
  <c r="AD283" i="3"/>
  <c r="AE283" i="3"/>
  <c r="AF283" i="3"/>
  <c r="AG283" i="3"/>
  <c r="AH283" i="3"/>
  <c r="AI283" i="3"/>
  <c r="AJ283" i="3"/>
  <c r="AK283" i="3"/>
  <c r="AM283" i="3" s="1"/>
  <c r="AN283" i="3"/>
  <c r="AB284" i="3"/>
  <c r="AC284" i="3"/>
  <c r="AD284" i="3"/>
  <c r="AE284" i="3"/>
  <c r="AF284" i="3"/>
  <c r="AG284" i="3"/>
  <c r="AH284" i="3"/>
  <c r="AI284" i="3"/>
  <c r="AJ284" i="3"/>
  <c r="AK284" i="3"/>
  <c r="AM284" i="3" s="1"/>
  <c r="AN284" i="3"/>
  <c r="AB285" i="3"/>
  <c r="AC285" i="3"/>
  <c r="AD285" i="3"/>
  <c r="AE285" i="3"/>
  <c r="AF285" i="3"/>
  <c r="AG285" i="3"/>
  <c r="AH285" i="3"/>
  <c r="AI285" i="3"/>
  <c r="AJ285" i="3"/>
  <c r="AK285" i="3"/>
  <c r="AM285" i="3" s="1"/>
  <c r="AN285" i="3"/>
  <c r="AB286" i="3"/>
  <c r="AC286" i="3"/>
  <c r="AD286" i="3"/>
  <c r="AE286" i="3"/>
  <c r="AF286" i="3"/>
  <c r="AG286" i="3"/>
  <c r="AH286" i="3"/>
  <c r="AI286" i="3"/>
  <c r="AJ286" i="3"/>
  <c r="AK286" i="3"/>
  <c r="AM286" i="3" s="1"/>
  <c r="AN286" i="3"/>
  <c r="AB287" i="3"/>
  <c r="AC287" i="3"/>
  <c r="AD287" i="3"/>
  <c r="AE287" i="3"/>
  <c r="AF287" i="3"/>
  <c r="AG287" i="3"/>
  <c r="AH287" i="3"/>
  <c r="AI287" i="3"/>
  <c r="AJ287" i="3"/>
  <c r="AK287" i="3"/>
  <c r="AM287" i="3" s="1"/>
  <c r="AN287" i="3"/>
  <c r="AB288" i="3"/>
  <c r="AC288" i="3"/>
  <c r="AD288" i="3"/>
  <c r="AE288" i="3"/>
  <c r="AF288" i="3"/>
  <c r="AG288" i="3"/>
  <c r="AH288" i="3"/>
  <c r="AI288" i="3"/>
  <c r="AJ288" i="3"/>
  <c r="AK288" i="3"/>
  <c r="AM288" i="3" s="1"/>
  <c r="AN288" i="3"/>
  <c r="AB289" i="3"/>
  <c r="AC289" i="3"/>
  <c r="AD289" i="3"/>
  <c r="AE289" i="3"/>
  <c r="AF289" i="3"/>
  <c r="AG289" i="3"/>
  <c r="AH289" i="3"/>
  <c r="AI289" i="3"/>
  <c r="AJ289" i="3"/>
  <c r="AK289" i="3"/>
  <c r="AM289" i="3" s="1"/>
  <c r="AN289" i="3"/>
  <c r="AB290" i="3"/>
  <c r="AC290" i="3"/>
  <c r="AD290" i="3"/>
  <c r="AE290" i="3"/>
  <c r="AF290" i="3"/>
  <c r="AG290" i="3"/>
  <c r="AH290" i="3"/>
  <c r="AI290" i="3"/>
  <c r="AJ290" i="3"/>
  <c r="AK290" i="3"/>
  <c r="AM290" i="3" s="1"/>
  <c r="AN290" i="3"/>
  <c r="AB291" i="3"/>
  <c r="AC291" i="3"/>
  <c r="AD291" i="3"/>
  <c r="AE291" i="3"/>
  <c r="AF291" i="3"/>
  <c r="AG291" i="3"/>
  <c r="AH291" i="3"/>
  <c r="AI291" i="3"/>
  <c r="AJ291" i="3"/>
  <c r="AK291" i="3"/>
  <c r="AM291" i="3" s="1"/>
  <c r="AN291" i="3"/>
  <c r="AB292" i="3"/>
  <c r="AC292" i="3"/>
  <c r="AD292" i="3"/>
  <c r="AE292" i="3"/>
  <c r="AF292" i="3"/>
  <c r="AG292" i="3"/>
  <c r="AH292" i="3"/>
  <c r="AI292" i="3"/>
  <c r="AJ292" i="3"/>
  <c r="AK292" i="3"/>
  <c r="AM292" i="3" s="1"/>
  <c r="AN292" i="3"/>
  <c r="AB293" i="3"/>
  <c r="AC293" i="3"/>
  <c r="AD293" i="3"/>
  <c r="AE293" i="3"/>
  <c r="AF293" i="3"/>
  <c r="AG293" i="3"/>
  <c r="AH293" i="3"/>
  <c r="AI293" i="3"/>
  <c r="AJ293" i="3"/>
  <c r="AK293" i="3"/>
  <c r="AM293" i="3" s="1"/>
  <c r="AN293" i="3"/>
  <c r="AB294" i="3"/>
  <c r="AC294" i="3"/>
  <c r="AD294" i="3"/>
  <c r="AE294" i="3"/>
  <c r="AF294" i="3"/>
  <c r="AG294" i="3"/>
  <c r="AH294" i="3"/>
  <c r="AI294" i="3"/>
  <c r="AJ294" i="3"/>
  <c r="AK294" i="3"/>
  <c r="AM294" i="3" s="1"/>
  <c r="AN294" i="3"/>
  <c r="AB295" i="3"/>
  <c r="AC295" i="3"/>
  <c r="AD295" i="3"/>
  <c r="AE295" i="3"/>
  <c r="AF295" i="3"/>
  <c r="AG295" i="3"/>
  <c r="AH295" i="3"/>
  <c r="AI295" i="3"/>
  <c r="AJ295" i="3"/>
  <c r="AK295" i="3"/>
  <c r="AM295" i="3" s="1"/>
  <c r="AN295" i="3"/>
  <c r="AB296" i="3"/>
  <c r="AC296" i="3"/>
  <c r="AD296" i="3"/>
  <c r="AE296" i="3"/>
  <c r="AF296" i="3"/>
  <c r="AG296" i="3"/>
  <c r="AH296" i="3"/>
  <c r="AI296" i="3"/>
  <c r="AJ296" i="3"/>
  <c r="AK296" i="3"/>
  <c r="AM296" i="3" s="1"/>
  <c r="AN296" i="3"/>
  <c r="AB297" i="3"/>
  <c r="AC297" i="3"/>
  <c r="AD297" i="3"/>
  <c r="AE297" i="3"/>
  <c r="AF297" i="3"/>
  <c r="AG297" i="3"/>
  <c r="AH297" i="3"/>
  <c r="AI297" i="3"/>
  <c r="AJ297" i="3"/>
  <c r="AK297" i="3"/>
  <c r="AM297" i="3" s="1"/>
  <c r="AN297" i="3"/>
  <c r="AB298" i="3"/>
  <c r="AC298" i="3"/>
  <c r="AD298" i="3"/>
  <c r="AE298" i="3"/>
  <c r="AF298" i="3"/>
  <c r="AG298" i="3"/>
  <c r="AH298" i="3"/>
  <c r="AI298" i="3"/>
  <c r="AJ298" i="3"/>
  <c r="AK298" i="3"/>
  <c r="AM298" i="3" s="1"/>
  <c r="AN298" i="3"/>
  <c r="AB299" i="3"/>
  <c r="AC299" i="3"/>
  <c r="AD299" i="3"/>
  <c r="AE299" i="3"/>
  <c r="AF299" i="3"/>
  <c r="AG299" i="3"/>
  <c r="AH299" i="3"/>
  <c r="AI299" i="3"/>
  <c r="AJ299" i="3"/>
  <c r="AK299" i="3"/>
  <c r="AM299" i="3" s="1"/>
  <c r="AN299" i="3"/>
  <c r="AB300" i="3"/>
  <c r="AC300" i="3"/>
  <c r="AD300" i="3"/>
  <c r="AE300" i="3"/>
  <c r="AF300" i="3"/>
  <c r="AG300" i="3"/>
  <c r="AH300" i="3"/>
  <c r="AI300" i="3"/>
  <c r="AJ300" i="3"/>
  <c r="AK300" i="3"/>
  <c r="AM300" i="3" s="1"/>
  <c r="AN300" i="3"/>
  <c r="AB301" i="3"/>
  <c r="AC301" i="3"/>
  <c r="AD301" i="3"/>
  <c r="AE301" i="3"/>
  <c r="AF301" i="3"/>
  <c r="AG301" i="3"/>
  <c r="AH301" i="3"/>
  <c r="AI301" i="3"/>
  <c r="AJ301" i="3"/>
  <c r="AK301" i="3"/>
  <c r="AM301" i="3" s="1"/>
  <c r="AN301" i="3"/>
  <c r="AB302" i="3"/>
  <c r="AC302" i="3"/>
  <c r="AD302" i="3"/>
  <c r="AE302" i="3"/>
  <c r="AF302" i="3"/>
  <c r="AG302" i="3"/>
  <c r="AH302" i="3"/>
  <c r="AI302" i="3"/>
  <c r="AJ302" i="3"/>
  <c r="AK302" i="3"/>
  <c r="AM302" i="3" s="1"/>
  <c r="AN302" i="3"/>
  <c r="AB303" i="3"/>
  <c r="AC303" i="3"/>
  <c r="AD303" i="3"/>
  <c r="AE303" i="3"/>
  <c r="AF303" i="3"/>
  <c r="AG303" i="3"/>
  <c r="AH303" i="3"/>
  <c r="AI303" i="3"/>
  <c r="AJ303" i="3"/>
  <c r="AK303" i="3"/>
  <c r="AM303" i="3" s="1"/>
  <c r="AN303" i="3"/>
  <c r="AB304" i="3"/>
  <c r="AC304" i="3"/>
  <c r="AD304" i="3"/>
  <c r="AE304" i="3"/>
  <c r="AF304" i="3"/>
  <c r="AG304" i="3"/>
  <c r="AH304" i="3"/>
  <c r="AI304" i="3"/>
  <c r="AJ304" i="3"/>
  <c r="AK304" i="3"/>
  <c r="AM304" i="3" s="1"/>
  <c r="AN304" i="3"/>
  <c r="AB305" i="3"/>
  <c r="AC305" i="3"/>
  <c r="AD305" i="3"/>
  <c r="AE305" i="3"/>
  <c r="AF305" i="3"/>
  <c r="AG305" i="3"/>
  <c r="AH305" i="3"/>
  <c r="AI305" i="3"/>
  <c r="AJ305" i="3"/>
  <c r="AK305" i="3"/>
  <c r="AM305" i="3" s="1"/>
  <c r="AN305" i="3"/>
  <c r="AB306" i="3"/>
  <c r="AC306" i="3"/>
  <c r="AD306" i="3"/>
  <c r="AE306" i="3"/>
  <c r="AF306" i="3"/>
  <c r="AG306" i="3"/>
  <c r="AH306" i="3"/>
  <c r="AI306" i="3"/>
  <c r="AJ306" i="3"/>
  <c r="AK306" i="3"/>
  <c r="AM306" i="3" s="1"/>
  <c r="AN306" i="3"/>
  <c r="AB307" i="3"/>
  <c r="AC307" i="3"/>
  <c r="AD307" i="3"/>
  <c r="AE307" i="3"/>
  <c r="AF307" i="3"/>
  <c r="AG307" i="3"/>
  <c r="AH307" i="3"/>
  <c r="AI307" i="3"/>
  <c r="AJ307" i="3"/>
  <c r="AK307" i="3"/>
  <c r="AM307" i="3" s="1"/>
  <c r="AN307" i="3"/>
  <c r="AB308" i="3"/>
  <c r="AC308" i="3"/>
  <c r="AD308" i="3"/>
  <c r="AE308" i="3"/>
  <c r="AF308" i="3"/>
  <c r="AG308" i="3"/>
  <c r="AH308" i="3"/>
  <c r="AI308" i="3"/>
  <c r="AJ308" i="3"/>
  <c r="AK308" i="3"/>
  <c r="AM308" i="3" s="1"/>
  <c r="AN308" i="3"/>
  <c r="AB309" i="3"/>
  <c r="AC309" i="3"/>
  <c r="AD309" i="3"/>
  <c r="AE309" i="3"/>
  <c r="AF309" i="3"/>
  <c r="AG309" i="3"/>
  <c r="AH309" i="3"/>
  <c r="AI309" i="3"/>
  <c r="AJ309" i="3"/>
  <c r="AK309" i="3"/>
  <c r="AM309" i="3" s="1"/>
  <c r="AN309" i="3"/>
  <c r="AB310" i="3"/>
  <c r="AC310" i="3"/>
  <c r="AD310" i="3"/>
  <c r="AE310" i="3"/>
  <c r="AF310" i="3"/>
  <c r="AG310" i="3"/>
  <c r="AH310" i="3"/>
  <c r="AI310" i="3"/>
  <c r="AJ310" i="3"/>
  <c r="AK310" i="3"/>
  <c r="AM310" i="3" s="1"/>
  <c r="AN310" i="3"/>
  <c r="AB311" i="3"/>
  <c r="AC311" i="3"/>
  <c r="AD311" i="3"/>
  <c r="AE311" i="3"/>
  <c r="AF311" i="3"/>
  <c r="AG311" i="3"/>
  <c r="AH311" i="3"/>
  <c r="AI311" i="3"/>
  <c r="AJ311" i="3"/>
  <c r="AK311" i="3"/>
  <c r="AM311" i="3" s="1"/>
  <c r="AN311" i="3"/>
  <c r="AB312" i="3"/>
  <c r="AC312" i="3"/>
  <c r="AD312" i="3"/>
  <c r="AE312" i="3"/>
  <c r="AF312" i="3"/>
  <c r="AG312" i="3"/>
  <c r="AH312" i="3"/>
  <c r="AI312" i="3"/>
  <c r="AJ312" i="3"/>
  <c r="AK312" i="3"/>
  <c r="AM312" i="3" s="1"/>
  <c r="AN312" i="3"/>
  <c r="AB313" i="3"/>
  <c r="AC313" i="3"/>
  <c r="AD313" i="3"/>
  <c r="AE313" i="3"/>
  <c r="AF313" i="3"/>
  <c r="AG313" i="3"/>
  <c r="AH313" i="3"/>
  <c r="AI313" i="3"/>
  <c r="AJ313" i="3"/>
  <c r="AK313" i="3"/>
  <c r="AM313" i="3" s="1"/>
  <c r="AN313" i="3"/>
  <c r="AB314" i="3"/>
  <c r="AC314" i="3"/>
  <c r="AD314" i="3"/>
  <c r="AE314" i="3"/>
  <c r="AF314" i="3"/>
  <c r="AG314" i="3"/>
  <c r="AH314" i="3"/>
  <c r="AI314" i="3"/>
  <c r="AJ314" i="3"/>
  <c r="AK314" i="3"/>
  <c r="AM314" i="3" s="1"/>
  <c r="AN314" i="3"/>
  <c r="AB315" i="3"/>
  <c r="AC315" i="3"/>
  <c r="AD315" i="3"/>
  <c r="AE315" i="3"/>
  <c r="AF315" i="3"/>
  <c r="AG315" i="3"/>
  <c r="AH315" i="3"/>
  <c r="AI315" i="3"/>
  <c r="AJ315" i="3"/>
  <c r="AK315" i="3"/>
  <c r="AM315" i="3" s="1"/>
  <c r="AN315" i="3"/>
  <c r="AB316" i="3"/>
  <c r="AC316" i="3"/>
  <c r="AD316" i="3"/>
  <c r="AE316" i="3"/>
  <c r="AF316" i="3"/>
  <c r="AG316" i="3"/>
  <c r="AH316" i="3"/>
  <c r="AI316" i="3"/>
  <c r="AJ316" i="3"/>
  <c r="AK316" i="3"/>
  <c r="AM316" i="3" s="1"/>
  <c r="AN316" i="3"/>
  <c r="AB317" i="3"/>
  <c r="AC317" i="3"/>
  <c r="AD317" i="3"/>
  <c r="AE317" i="3"/>
  <c r="AF317" i="3"/>
  <c r="AG317" i="3"/>
  <c r="AH317" i="3"/>
  <c r="AI317" i="3"/>
  <c r="AJ317" i="3"/>
  <c r="AK317" i="3"/>
  <c r="AM317" i="3" s="1"/>
  <c r="AN317" i="3"/>
  <c r="AB318" i="3"/>
  <c r="AC318" i="3"/>
  <c r="AD318" i="3"/>
  <c r="AE318" i="3"/>
  <c r="AF318" i="3"/>
  <c r="AG318" i="3"/>
  <c r="AH318" i="3"/>
  <c r="AI318" i="3"/>
  <c r="AJ318" i="3"/>
  <c r="AK318" i="3"/>
  <c r="AM318" i="3" s="1"/>
  <c r="AN318" i="3"/>
  <c r="AB319" i="3"/>
  <c r="AC319" i="3"/>
  <c r="AD319" i="3"/>
  <c r="AE319" i="3"/>
  <c r="AF319" i="3"/>
  <c r="AG319" i="3"/>
  <c r="AH319" i="3"/>
  <c r="AI319" i="3"/>
  <c r="AJ319" i="3"/>
  <c r="AK319" i="3"/>
  <c r="AM319" i="3" s="1"/>
  <c r="AN319" i="3"/>
  <c r="AB320" i="3"/>
  <c r="AC320" i="3"/>
  <c r="AD320" i="3"/>
  <c r="AE320" i="3"/>
  <c r="AF320" i="3"/>
  <c r="AG320" i="3"/>
  <c r="AH320" i="3"/>
  <c r="AI320" i="3"/>
  <c r="AJ320" i="3"/>
  <c r="AK320" i="3"/>
  <c r="AM320" i="3" s="1"/>
  <c r="AN320" i="3"/>
  <c r="AB321" i="3"/>
  <c r="AC321" i="3"/>
  <c r="AD321" i="3"/>
  <c r="AE321" i="3"/>
  <c r="AF321" i="3"/>
  <c r="AG321" i="3"/>
  <c r="AH321" i="3"/>
  <c r="AI321" i="3"/>
  <c r="AJ321" i="3"/>
  <c r="AK321" i="3"/>
  <c r="AM321" i="3" s="1"/>
  <c r="AN321" i="3"/>
  <c r="AB322" i="3"/>
  <c r="AC322" i="3"/>
  <c r="AD322" i="3"/>
  <c r="AE322" i="3"/>
  <c r="AF322" i="3"/>
  <c r="AG322" i="3"/>
  <c r="AH322" i="3"/>
  <c r="AI322" i="3"/>
  <c r="AJ322" i="3"/>
  <c r="AK322" i="3"/>
  <c r="AM322" i="3" s="1"/>
  <c r="AN322" i="3"/>
  <c r="AB323" i="3"/>
  <c r="AC323" i="3"/>
  <c r="AD323" i="3"/>
  <c r="AE323" i="3"/>
  <c r="AF323" i="3"/>
  <c r="AG323" i="3"/>
  <c r="AH323" i="3"/>
  <c r="AI323" i="3"/>
  <c r="AJ323" i="3"/>
  <c r="AK323" i="3"/>
  <c r="AM323" i="3" s="1"/>
  <c r="AN323" i="3"/>
  <c r="AB324" i="3"/>
  <c r="AC324" i="3"/>
  <c r="AD324" i="3"/>
  <c r="AE324" i="3"/>
  <c r="AF324" i="3"/>
  <c r="AG324" i="3"/>
  <c r="AH324" i="3"/>
  <c r="AI324" i="3"/>
  <c r="AJ324" i="3"/>
  <c r="AK324" i="3"/>
  <c r="AM324" i="3" s="1"/>
  <c r="AN324" i="3"/>
  <c r="AB325" i="3"/>
  <c r="AC325" i="3"/>
  <c r="AD325" i="3"/>
  <c r="AE325" i="3"/>
  <c r="AF325" i="3"/>
  <c r="AG325" i="3"/>
  <c r="AH325" i="3"/>
  <c r="AI325" i="3"/>
  <c r="AJ325" i="3"/>
  <c r="AK325" i="3"/>
  <c r="AM325" i="3" s="1"/>
  <c r="AN325" i="3"/>
  <c r="AB326" i="3"/>
  <c r="AC326" i="3"/>
  <c r="AD326" i="3"/>
  <c r="AE326" i="3"/>
  <c r="AF326" i="3"/>
  <c r="AG326" i="3"/>
  <c r="AH326" i="3"/>
  <c r="AI326" i="3"/>
  <c r="AJ326" i="3"/>
  <c r="AK326" i="3"/>
  <c r="AM326" i="3" s="1"/>
  <c r="AN326" i="3"/>
  <c r="AB327" i="3"/>
  <c r="AC327" i="3"/>
  <c r="AD327" i="3"/>
  <c r="AE327" i="3"/>
  <c r="AF327" i="3"/>
  <c r="AG327" i="3"/>
  <c r="AH327" i="3"/>
  <c r="AI327" i="3"/>
  <c r="AJ327" i="3"/>
  <c r="AK327" i="3"/>
  <c r="AM327" i="3" s="1"/>
  <c r="AN327" i="3"/>
  <c r="AB328" i="3"/>
  <c r="AC328" i="3"/>
  <c r="AD328" i="3"/>
  <c r="AE328" i="3"/>
  <c r="AF328" i="3"/>
  <c r="AG328" i="3"/>
  <c r="AH328" i="3"/>
  <c r="AI328" i="3"/>
  <c r="AJ328" i="3"/>
  <c r="AK328" i="3"/>
  <c r="AM328" i="3" s="1"/>
  <c r="AN328" i="3"/>
  <c r="AB329" i="3"/>
  <c r="AC329" i="3"/>
  <c r="AD329" i="3"/>
  <c r="AE329" i="3"/>
  <c r="AF329" i="3"/>
  <c r="AG329" i="3"/>
  <c r="AH329" i="3"/>
  <c r="AI329" i="3"/>
  <c r="AJ329" i="3"/>
  <c r="AK329" i="3"/>
  <c r="AM329" i="3" s="1"/>
  <c r="AN329" i="3"/>
  <c r="AB330" i="3"/>
  <c r="AC330" i="3"/>
  <c r="AD330" i="3"/>
  <c r="AE330" i="3"/>
  <c r="AF330" i="3"/>
  <c r="AG330" i="3"/>
  <c r="AH330" i="3"/>
  <c r="AI330" i="3"/>
  <c r="AJ330" i="3"/>
  <c r="AK330" i="3"/>
  <c r="AM330" i="3" s="1"/>
  <c r="AN330" i="3"/>
  <c r="AB331" i="3"/>
  <c r="AC331" i="3"/>
  <c r="AD331" i="3"/>
  <c r="AE331" i="3"/>
  <c r="AF331" i="3"/>
  <c r="AG331" i="3"/>
  <c r="AH331" i="3"/>
  <c r="AI331" i="3"/>
  <c r="AJ331" i="3"/>
  <c r="AK331" i="3"/>
  <c r="AM331" i="3" s="1"/>
  <c r="AN331" i="3"/>
  <c r="AB332" i="3"/>
  <c r="AC332" i="3"/>
  <c r="AD332" i="3"/>
  <c r="AE332" i="3"/>
  <c r="AF332" i="3"/>
  <c r="AG332" i="3"/>
  <c r="AH332" i="3"/>
  <c r="AI332" i="3"/>
  <c r="AJ332" i="3"/>
  <c r="AK332" i="3"/>
  <c r="AM332" i="3" s="1"/>
  <c r="AN332" i="3"/>
  <c r="AB333" i="3"/>
  <c r="AC333" i="3"/>
  <c r="AD333" i="3"/>
  <c r="AE333" i="3"/>
  <c r="AF333" i="3"/>
  <c r="AG333" i="3"/>
  <c r="AH333" i="3"/>
  <c r="AI333" i="3"/>
  <c r="AJ333" i="3"/>
  <c r="AK333" i="3"/>
  <c r="AM333" i="3" s="1"/>
  <c r="AN333" i="3"/>
  <c r="AB334" i="3"/>
  <c r="AC334" i="3"/>
  <c r="AD334" i="3"/>
  <c r="AE334" i="3"/>
  <c r="AF334" i="3"/>
  <c r="AG334" i="3"/>
  <c r="AH334" i="3"/>
  <c r="AI334" i="3"/>
  <c r="AJ334" i="3"/>
  <c r="AK334" i="3"/>
  <c r="AM334" i="3" s="1"/>
  <c r="AN334" i="3"/>
  <c r="AB335" i="3"/>
  <c r="AC335" i="3"/>
  <c r="AD335" i="3"/>
  <c r="AE335" i="3"/>
  <c r="AF335" i="3"/>
  <c r="AG335" i="3"/>
  <c r="AH335" i="3"/>
  <c r="AI335" i="3"/>
  <c r="AJ335" i="3"/>
  <c r="AK335" i="3"/>
  <c r="AM335" i="3" s="1"/>
  <c r="AN335" i="3"/>
  <c r="AB336" i="3"/>
  <c r="AC336" i="3"/>
  <c r="AD336" i="3"/>
  <c r="AE336" i="3"/>
  <c r="AF336" i="3"/>
  <c r="AG336" i="3"/>
  <c r="AH336" i="3"/>
  <c r="AI336" i="3"/>
  <c r="AJ336" i="3"/>
  <c r="AK336" i="3"/>
  <c r="AM336" i="3" s="1"/>
  <c r="AN336" i="3"/>
  <c r="AB337" i="3"/>
  <c r="AC337" i="3"/>
  <c r="AD337" i="3"/>
  <c r="AE337" i="3"/>
  <c r="AF337" i="3"/>
  <c r="AG337" i="3"/>
  <c r="AH337" i="3"/>
  <c r="AI337" i="3"/>
  <c r="AJ337" i="3"/>
  <c r="AK337" i="3"/>
  <c r="AM337" i="3" s="1"/>
  <c r="AN337" i="3"/>
  <c r="AB338" i="3"/>
  <c r="AC338" i="3"/>
  <c r="AD338" i="3"/>
  <c r="AE338" i="3"/>
  <c r="AF338" i="3"/>
  <c r="AG338" i="3"/>
  <c r="AH338" i="3"/>
  <c r="AI338" i="3"/>
  <c r="AJ338" i="3"/>
  <c r="AK338" i="3"/>
  <c r="AM338" i="3" s="1"/>
  <c r="AN338" i="3"/>
  <c r="AB339" i="3"/>
  <c r="AC339" i="3"/>
  <c r="AD339" i="3"/>
  <c r="AE339" i="3"/>
  <c r="AF339" i="3"/>
  <c r="AG339" i="3"/>
  <c r="AH339" i="3"/>
  <c r="AI339" i="3"/>
  <c r="AJ339" i="3"/>
  <c r="AK339" i="3"/>
  <c r="AM339" i="3" s="1"/>
  <c r="AN339" i="3"/>
  <c r="AB340" i="3"/>
  <c r="AC340" i="3"/>
  <c r="AD340" i="3"/>
  <c r="AE340" i="3"/>
  <c r="AF340" i="3"/>
  <c r="AG340" i="3"/>
  <c r="AH340" i="3"/>
  <c r="AI340" i="3"/>
  <c r="AJ340" i="3"/>
  <c r="AK340" i="3"/>
  <c r="AM340" i="3" s="1"/>
  <c r="AN340" i="3"/>
  <c r="AB341" i="3"/>
  <c r="AC341" i="3"/>
  <c r="AD341" i="3"/>
  <c r="AE341" i="3"/>
  <c r="AF341" i="3"/>
  <c r="AG341" i="3"/>
  <c r="AH341" i="3"/>
  <c r="AI341" i="3"/>
  <c r="AJ341" i="3"/>
  <c r="AK341" i="3"/>
  <c r="AM341" i="3" s="1"/>
  <c r="AN341" i="3"/>
  <c r="AB342" i="3"/>
  <c r="AC342" i="3"/>
  <c r="AD342" i="3"/>
  <c r="AE342" i="3"/>
  <c r="AF342" i="3"/>
  <c r="AG342" i="3"/>
  <c r="AH342" i="3"/>
  <c r="AI342" i="3"/>
  <c r="AJ342" i="3"/>
  <c r="AK342" i="3"/>
  <c r="AM342" i="3" s="1"/>
  <c r="AN342" i="3"/>
  <c r="AB343" i="3"/>
  <c r="AC343" i="3"/>
  <c r="AD343" i="3"/>
  <c r="AE343" i="3"/>
  <c r="AF343" i="3"/>
  <c r="AG343" i="3"/>
  <c r="AH343" i="3"/>
  <c r="AI343" i="3"/>
  <c r="AJ343" i="3"/>
  <c r="AK343" i="3"/>
  <c r="AM343" i="3" s="1"/>
  <c r="AN343" i="3"/>
  <c r="AB344" i="3"/>
  <c r="AC344" i="3"/>
  <c r="AD344" i="3"/>
  <c r="AE344" i="3"/>
  <c r="AF344" i="3"/>
  <c r="AG344" i="3"/>
  <c r="AH344" i="3"/>
  <c r="AI344" i="3"/>
  <c r="AJ344" i="3"/>
  <c r="AK344" i="3"/>
  <c r="AM344" i="3" s="1"/>
  <c r="AN344" i="3"/>
  <c r="AB345" i="3"/>
  <c r="AC345" i="3"/>
  <c r="AD345" i="3"/>
  <c r="AE345" i="3"/>
  <c r="AF345" i="3"/>
  <c r="AG345" i="3"/>
  <c r="AH345" i="3"/>
  <c r="AI345" i="3"/>
  <c r="AJ345" i="3"/>
  <c r="AK345" i="3"/>
  <c r="AM345" i="3" s="1"/>
  <c r="AN345" i="3"/>
  <c r="AB346" i="3"/>
  <c r="AC346" i="3"/>
  <c r="AD346" i="3"/>
  <c r="AE346" i="3"/>
  <c r="AF346" i="3"/>
  <c r="AG346" i="3"/>
  <c r="AH346" i="3"/>
  <c r="AI346" i="3"/>
  <c r="AJ346" i="3"/>
  <c r="AK346" i="3"/>
  <c r="AM346" i="3" s="1"/>
  <c r="AN346" i="3"/>
  <c r="AB347" i="3"/>
  <c r="AC347" i="3"/>
  <c r="AD347" i="3"/>
  <c r="AE347" i="3"/>
  <c r="AF347" i="3"/>
  <c r="AG347" i="3"/>
  <c r="AH347" i="3"/>
  <c r="AI347" i="3"/>
  <c r="AJ347" i="3"/>
  <c r="AK347" i="3"/>
  <c r="AM347" i="3" s="1"/>
  <c r="AN347" i="3"/>
  <c r="AB348" i="3"/>
  <c r="AC348" i="3"/>
  <c r="AD348" i="3"/>
  <c r="AE348" i="3"/>
  <c r="AF348" i="3"/>
  <c r="AG348" i="3"/>
  <c r="AH348" i="3"/>
  <c r="AI348" i="3"/>
  <c r="AJ348" i="3"/>
  <c r="AK348" i="3"/>
  <c r="AM348" i="3" s="1"/>
  <c r="AN348" i="3"/>
  <c r="AB349" i="3"/>
  <c r="AC349" i="3"/>
  <c r="AD349" i="3"/>
  <c r="AE349" i="3"/>
  <c r="AF349" i="3"/>
  <c r="AG349" i="3"/>
  <c r="AH349" i="3"/>
  <c r="AI349" i="3"/>
  <c r="AJ349" i="3"/>
  <c r="AK349" i="3"/>
  <c r="AM349" i="3" s="1"/>
  <c r="AN349" i="3"/>
  <c r="AB350" i="3"/>
  <c r="AC350" i="3"/>
  <c r="AD350" i="3"/>
  <c r="AE350" i="3"/>
  <c r="AF350" i="3"/>
  <c r="AG350" i="3"/>
  <c r="AH350" i="3"/>
  <c r="AI350" i="3"/>
  <c r="AJ350" i="3"/>
  <c r="AK350" i="3"/>
  <c r="AM350" i="3" s="1"/>
  <c r="AN350" i="3"/>
  <c r="AB351" i="3"/>
  <c r="AC351" i="3"/>
  <c r="AD351" i="3"/>
  <c r="AE351" i="3"/>
  <c r="AF351" i="3"/>
  <c r="AG351" i="3"/>
  <c r="AH351" i="3"/>
  <c r="AI351" i="3"/>
  <c r="AJ351" i="3"/>
  <c r="AK351" i="3"/>
  <c r="AM351" i="3" s="1"/>
  <c r="AN351" i="3"/>
  <c r="AB352" i="3"/>
  <c r="AC352" i="3"/>
  <c r="AD352" i="3"/>
  <c r="AE352" i="3"/>
  <c r="AF352" i="3"/>
  <c r="AG352" i="3"/>
  <c r="AH352" i="3"/>
  <c r="AI352" i="3"/>
  <c r="AJ352" i="3"/>
  <c r="AK352" i="3"/>
  <c r="AM352" i="3" s="1"/>
  <c r="AN352" i="3"/>
  <c r="AB353" i="3"/>
  <c r="AC353" i="3"/>
  <c r="AD353" i="3"/>
  <c r="AE353" i="3"/>
  <c r="AF353" i="3"/>
  <c r="AG353" i="3"/>
  <c r="AH353" i="3"/>
  <c r="AI353" i="3"/>
  <c r="AJ353" i="3"/>
  <c r="AK353" i="3"/>
  <c r="AM353" i="3" s="1"/>
  <c r="AN353" i="3"/>
  <c r="AB354" i="3"/>
  <c r="AC354" i="3"/>
  <c r="AD354" i="3"/>
  <c r="AE354" i="3"/>
  <c r="AF354" i="3"/>
  <c r="AG354" i="3"/>
  <c r="AH354" i="3"/>
  <c r="AI354" i="3"/>
  <c r="AJ354" i="3"/>
  <c r="AK354" i="3"/>
  <c r="AM354" i="3" s="1"/>
  <c r="AN354" i="3"/>
  <c r="AB355" i="3"/>
  <c r="AC355" i="3"/>
  <c r="AD355" i="3"/>
  <c r="AE355" i="3"/>
  <c r="AF355" i="3"/>
  <c r="AG355" i="3"/>
  <c r="AH355" i="3"/>
  <c r="AI355" i="3"/>
  <c r="AJ355" i="3"/>
  <c r="AK355" i="3"/>
  <c r="AM355" i="3" s="1"/>
  <c r="AN355" i="3"/>
  <c r="AB356" i="3"/>
  <c r="AC356" i="3"/>
  <c r="AD356" i="3"/>
  <c r="AE356" i="3"/>
  <c r="AF356" i="3"/>
  <c r="AG356" i="3"/>
  <c r="AH356" i="3"/>
  <c r="AI356" i="3"/>
  <c r="AJ356" i="3"/>
  <c r="AK356" i="3"/>
  <c r="AM356" i="3" s="1"/>
  <c r="AN356" i="3"/>
  <c r="AB357" i="3"/>
  <c r="AC357" i="3"/>
  <c r="AD357" i="3"/>
  <c r="AE357" i="3"/>
  <c r="AF357" i="3"/>
  <c r="AG357" i="3"/>
  <c r="AH357" i="3"/>
  <c r="AI357" i="3"/>
  <c r="AJ357" i="3"/>
  <c r="AK357" i="3"/>
  <c r="AM357" i="3" s="1"/>
  <c r="AN357" i="3"/>
  <c r="AB358" i="3"/>
  <c r="AC358" i="3"/>
  <c r="AD358" i="3"/>
  <c r="AE358" i="3"/>
  <c r="AF358" i="3"/>
  <c r="AG358" i="3"/>
  <c r="AH358" i="3"/>
  <c r="AI358" i="3"/>
  <c r="AJ358" i="3"/>
  <c r="AK358" i="3"/>
  <c r="AM358" i="3" s="1"/>
  <c r="AN358" i="3"/>
  <c r="AB359" i="3"/>
  <c r="AC359" i="3"/>
  <c r="AD359" i="3"/>
  <c r="AE359" i="3"/>
  <c r="AF359" i="3"/>
  <c r="AG359" i="3"/>
  <c r="AH359" i="3"/>
  <c r="AI359" i="3"/>
  <c r="AJ359" i="3"/>
  <c r="AK359" i="3"/>
  <c r="AM359" i="3" s="1"/>
  <c r="AN359" i="3"/>
  <c r="AB360" i="3"/>
  <c r="AC360" i="3"/>
  <c r="AD360" i="3"/>
  <c r="AE360" i="3"/>
  <c r="AF360" i="3"/>
  <c r="AG360" i="3"/>
  <c r="AH360" i="3"/>
  <c r="AI360" i="3"/>
  <c r="AJ360" i="3"/>
  <c r="AK360" i="3"/>
  <c r="AM360" i="3" s="1"/>
  <c r="AN360" i="3"/>
  <c r="AB361" i="3"/>
  <c r="AC361" i="3"/>
  <c r="AD361" i="3"/>
  <c r="AE361" i="3"/>
  <c r="AF361" i="3"/>
  <c r="AG361" i="3"/>
  <c r="AH361" i="3"/>
  <c r="AI361" i="3"/>
  <c r="AJ361" i="3"/>
  <c r="AK361" i="3"/>
  <c r="AM361" i="3" s="1"/>
  <c r="AN361" i="3"/>
  <c r="AB362" i="3"/>
  <c r="AC362" i="3"/>
  <c r="AD362" i="3"/>
  <c r="AE362" i="3"/>
  <c r="AF362" i="3"/>
  <c r="AG362" i="3"/>
  <c r="AH362" i="3"/>
  <c r="AI362" i="3"/>
  <c r="AJ362" i="3"/>
  <c r="AK362" i="3"/>
  <c r="AM362" i="3" s="1"/>
  <c r="AN362" i="3"/>
  <c r="AB363" i="3"/>
  <c r="AC363" i="3"/>
  <c r="AD363" i="3"/>
  <c r="AE363" i="3"/>
  <c r="AF363" i="3"/>
  <c r="AG363" i="3"/>
  <c r="AH363" i="3"/>
  <c r="AI363" i="3"/>
  <c r="AJ363" i="3"/>
  <c r="AK363" i="3"/>
  <c r="AM363" i="3" s="1"/>
  <c r="AN363" i="3"/>
  <c r="AB364" i="3"/>
  <c r="AC364" i="3"/>
  <c r="AD364" i="3"/>
  <c r="AE364" i="3"/>
  <c r="AF364" i="3"/>
  <c r="AG364" i="3"/>
  <c r="AH364" i="3"/>
  <c r="AI364" i="3"/>
  <c r="AJ364" i="3"/>
  <c r="AK364" i="3"/>
  <c r="AM364" i="3" s="1"/>
  <c r="AN364" i="3"/>
  <c r="AB365" i="3"/>
  <c r="AC365" i="3"/>
  <c r="AD365" i="3"/>
  <c r="AE365" i="3"/>
  <c r="AF365" i="3"/>
  <c r="AG365" i="3"/>
  <c r="AH365" i="3"/>
  <c r="AI365" i="3"/>
  <c r="AJ365" i="3"/>
  <c r="AK365" i="3"/>
  <c r="AM365" i="3" s="1"/>
  <c r="AN365" i="3"/>
  <c r="AB366" i="3"/>
  <c r="AC366" i="3"/>
  <c r="AD366" i="3"/>
  <c r="AE366" i="3"/>
  <c r="AF366" i="3"/>
  <c r="AG366" i="3"/>
  <c r="AH366" i="3"/>
  <c r="AI366" i="3"/>
  <c r="AJ366" i="3"/>
  <c r="AK366" i="3"/>
  <c r="AM366" i="3" s="1"/>
  <c r="AN366" i="3"/>
  <c r="AB367" i="3"/>
  <c r="AC367" i="3"/>
  <c r="AD367" i="3"/>
  <c r="AE367" i="3"/>
  <c r="AF367" i="3"/>
  <c r="AG367" i="3"/>
  <c r="AH367" i="3"/>
  <c r="AI367" i="3"/>
  <c r="AJ367" i="3"/>
  <c r="AK367" i="3"/>
  <c r="AM367" i="3" s="1"/>
  <c r="AN367" i="3"/>
  <c r="AB368" i="3"/>
  <c r="AC368" i="3"/>
  <c r="AD368" i="3"/>
  <c r="AE368" i="3"/>
  <c r="AF368" i="3"/>
  <c r="AG368" i="3"/>
  <c r="AH368" i="3"/>
  <c r="AI368" i="3"/>
  <c r="AJ368" i="3"/>
  <c r="AK368" i="3"/>
  <c r="AM368" i="3" s="1"/>
  <c r="AN368" i="3"/>
  <c r="AB369" i="3"/>
  <c r="AC369" i="3"/>
  <c r="AD369" i="3"/>
  <c r="AE369" i="3"/>
  <c r="AF369" i="3"/>
  <c r="AG369" i="3"/>
  <c r="AH369" i="3"/>
  <c r="AI369" i="3"/>
  <c r="AJ369" i="3"/>
  <c r="AK369" i="3"/>
  <c r="AM369" i="3" s="1"/>
  <c r="AN369" i="3"/>
  <c r="AB370" i="3"/>
  <c r="AC370" i="3"/>
  <c r="AD370" i="3"/>
  <c r="AE370" i="3"/>
  <c r="AF370" i="3"/>
  <c r="AG370" i="3"/>
  <c r="AH370" i="3"/>
  <c r="AI370" i="3"/>
  <c r="AJ370" i="3"/>
  <c r="AK370" i="3"/>
  <c r="AM370" i="3" s="1"/>
  <c r="AN370" i="3"/>
  <c r="AB371" i="3"/>
  <c r="AC371" i="3"/>
  <c r="AD371" i="3"/>
  <c r="AE371" i="3"/>
  <c r="AF371" i="3"/>
  <c r="AG371" i="3"/>
  <c r="AH371" i="3"/>
  <c r="AI371" i="3"/>
  <c r="AJ371" i="3"/>
  <c r="AK371" i="3"/>
  <c r="AM371" i="3" s="1"/>
  <c r="AN371" i="3"/>
  <c r="AB372" i="3"/>
  <c r="AC372" i="3"/>
  <c r="AD372" i="3"/>
  <c r="AE372" i="3"/>
  <c r="AF372" i="3"/>
  <c r="AG372" i="3"/>
  <c r="AH372" i="3"/>
  <c r="AI372" i="3"/>
  <c r="AJ372" i="3"/>
  <c r="AK372" i="3"/>
  <c r="AM372" i="3" s="1"/>
  <c r="AN372" i="3"/>
  <c r="AB373" i="3"/>
  <c r="AC373" i="3"/>
  <c r="AD373" i="3"/>
  <c r="AE373" i="3"/>
  <c r="AF373" i="3"/>
  <c r="AG373" i="3"/>
  <c r="AH373" i="3"/>
  <c r="AI373" i="3"/>
  <c r="AJ373" i="3"/>
  <c r="AK373" i="3"/>
  <c r="AM373" i="3" s="1"/>
  <c r="AN373" i="3"/>
  <c r="AB374" i="3"/>
  <c r="AC374" i="3"/>
  <c r="AD374" i="3"/>
  <c r="AE374" i="3"/>
  <c r="AF374" i="3"/>
  <c r="AG374" i="3"/>
  <c r="AH374" i="3"/>
  <c r="AI374" i="3"/>
  <c r="AJ374" i="3"/>
  <c r="AK374" i="3"/>
  <c r="AM374" i="3" s="1"/>
  <c r="AN374" i="3"/>
  <c r="AB375" i="3"/>
  <c r="AC375" i="3"/>
  <c r="AD375" i="3"/>
  <c r="AE375" i="3"/>
  <c r="AF375" i="3"/>
  <c r="AG375" i="3"/>
  <c r="AH375" i="3"/>
  <c r="AI375" i="3"/>
  <c r="AJ375" i="3"/>
  <c r="AK375" i="3"/>
  <c r="AM375" i="3" s="1"/>
  <c r="AN375" i="3"/>
  <c r="AB376" i="3"/>
  <c r="AC376" i="3"/>
  <c r="AD376" i="3"/>
  <c r="AE376" i="3"/>
  <c r="AF376" i="3"/>
  <c r="AG376" i="3"/>
  <c r="AH376" i="3"/>
  <c r="AI376" i="3"/>
  <c r="AJ376" i="3"/>
  <c r="AK376" i="3"/>
  <c r="AM376" i="3" s="1"/>
  <c r="AN376" i="3"/>
  <c r="AB377" i="3"/>
  <c r="AC377" i="3"/>
  <c r="AD377" i="3"/>
  <c r="AE377" i="3"/>
  <c r="AF377" i="3"/>
  <c r="AG377" i="3"/>
  <c r="AH377" i="3"/>
  <c r="AI377" i="3"/>
  <c r="AJ377" i="3"/>
  <c r="AK377" i="3"/>
  <c r="AM377" i="3" s="1"/>
  <c r="AN377" i="3"/>
  <c r="AB378" i="3"/>
  <c r="AC378" i="3"/>
  <c r="AD378" i="3"/>
  <c r="AE378" i="3"/>
  <c r="AF378" i="3"/>
  <c r="AG378" i="3"/>
  <c r="AH378" i="3"/>
  <c r="AI378" i="3"/>
  <c r="AJ378" i="3"/>
  <c r="AK378" i="3"/>
  <c r="AM378" i="3" s="1"/>
  <c r="AN378" i="3"/>
  <c r="AB379" i="3"/>
  <c r="AC379" i="3"/>
  <c r="AD379" i="3"/>
  <c r="AE379" i="3"/>
  <c r="AF379" i="3"/>
  <c r="AG379" i="3"/>
  <c r="AH379" i="3"/>
  <c r="AI379" i="3"/>
  <c r="AJ379" i="3"/>
  <c r="AK379" i="3"/>
  <c r="AM379" i="3" s="1"/>
  <c r="AN379" i="3"/>
  <c r="AB380" i="3"/>
  <c r="AC380" i="3"/>
  <c r="AD380" i="3"/>
  <c r="AE380" i="3"/>
  <c r="AF380" i="3"/>
  <c r="AG380" i="3"/>
  <c r="AH380" i="3"/>
  <c r="AI380" i="3"/>
  <c r="AJ380" i="3"/>
  <c r="AK380" i="3"/>
  <c r="AM380" i="3" s="1"/>
  <c r="AN380" i="3"/>
  <c r="AB381" i="3"/>
  <c r="AC381" i="3"/>
  <c r="AD381" i="3"/>
  <c r="AE381" i="3"/>
  <c r="AF381" i="3"/>
  <c r="AG381" i="3"/>
  <c r="AH381" i="3"/>
  <c r="AI381" i="3"/>
  <c r="AJ381" i="3"/>
  <c r="AK381" i="3"/>
  <c r="AM381" i="3" s="1"/>
  <c r="AN381" i="3"/>
  <c r="AB382" i="3"/>
  <c r="AC382" i="3"/>
  <c r="AD382" i="3"/>
  <c r="AE382" i="3"/>
  <c r="AF382" i="3"/>
  <c r="AG382" i="3"/>
  <c r="AH382" i="3"/>
  <c r="AI382" i="3"/>
  <c r="AJ382" i="3"/>
  <c r="AK382" i="3"/>
  <c r="AM382" i="3" s="1"/>
  <c r="AN382" i="3"/>
  <c r="AB383" i="3"/>
  <c r="AC383" i="3"/>
  <c r="AD383" i="3"/>
  <c r="AE383" i="3"/>
  <c r="AF383" i="3"/>
  <c r="AG383" i="3"/>
  <c r="AH383" i="3"/>
  <c r="AI383" i="3"/>
  <c r="AJ383" i="3"/>
  <c r="AK383" i="3"/>
  <c r="AM383" i="3" s="1"/>
  <c r="AN383" i="3"/>
  <c r="AB384" i="3"/>
  <c r="AC384" i="3"/>
  <c r="AD384" i="3"/>
  <c r="AE384" i="3"/>
  <c r="AF384" i="3"/>
  <c r="AG384" i="3"/>
  <c r="AH384" i="3"/>
  <c r="AI384" i="3"/>
  <c r="AJ384" i="3"/>
  <c r="AK384" i="3"/>
  <c r="AM384" i="3" s="1"/>
  <c r="AN384" i="3"/>
  <c r="AB385" i="3"/>
  <c r="AC385" i="3"/>
  <c r="AD385" i="3"/>
  <c r="AE385" i="3"/>
  <c r="AF385" i="3"/>
  <c r="AG385" i="3"/>
  <c r="AH385" i="3"/>
  <c r="AI385" i="3"/>
  <c r="AJ385" i="3"/>
  <c r="AK385" i="3"/>
  <c r="AM385" i="3" s="1"/>
  <c r="AN385" i="3"/>
  <c r="AB386" i="3"/>
  <c r="AC386" i="3"/>
  <c r="AD386" i="3"/>
  <c r="AE386" i="3"/>
  <c r="AF386" i="3"/>
  <c r="AG386" i="3"/>
  <c r="AH386" i="3"/>
  <c r="AI386" i="3"/>
  <c r="AJ386" i="3"/>
  <c r="AK386" i="3"/>
  <c r="AM386" i="3" s="1"/>
  <c r="AN386" i="3"/>
  <c r="AB387" i="3"/>
  <c r="AC387" i="3"/>
  <c r="AD387" i="3"/>
  <c r="AE387" i="3"/>
  <c r="AF387" i="3"/>
  <c r="AG387" i="3"/>
  <c r="AH387" i="3"/>
  <c r="AI387" i="3"/>
  <c r="AJ387" i="3"/>
  <c r="AK387" i="3"/>
  <c r="AM387" i="3" s="1"/>
  <c r="AN387" i="3"/>
  <c r="AB388" i="3"/>
  <c r="AC388" i="3"/>
  <c r="AD388" i="3"/>
  <c r="AE388" i="3"/>
  <c r="AF388" i="3"/>
  <c r="AG388" i="3"/>
  <c r="AH388" i="3"/>
  <c r="AI388" i="3"/>
  <c r="AJ388" i="3"/>
  <c r="AK388" i="3"/>
  <c r="AM388" i="3" s="1"/>
  <c r="AN388" i="3"/>
  <c r="AB389" i="3"/>
  <c r="AC389" i="3"/>
  <c r="AD389" i="3"/>
  <c r="AE389" i="3"/>
  <c r="AF389" i="3"/>
  <c r="AG389" i="3"/>
  <c r="AH389" i="3"/>
  <c r="AI389" i="3"/>
  <c r="AJ389" i="3"/>
  <c r="AK389" i="3"/>
  <c r="AM389" i="3" s="1"/>
  <c r="AN389" i="3"/>
  <c r="AB390" i="3"/>
  <c r="AC390" i="3"/>
  <c r="AD390" i="3"/>
  <c r="AE390" i="3"/>
  <c r="AF390" i="3"/>
  <c r="AG390" i="3"/>
  <c r="AH390" i="3"/>
  <c r="AI390" i="3"/>
  <c r="AJ390" i="3"/>
  <c r="AK390" i="3"/>
  <c r="AM390" i="3" s="1"/>
  <c r="AN390" i="3"/>
  <c r="AB391" i="3"/>
  <c r="AC391" i="3"/>
  <c r="AD391" i="3"/>
  <c r="AE391" i="3"/>
  <c r="AF391" i="3"/>
  <c r="AG391" i="3"/>
  <c r="AH391" i="3"/>
  <c r="AI391" i="3"/>
  <c r="AJ391" i="3"/>
  <c r="AK391" i="3"/>
  <c r="AM391" i="3" s="1"/>
  <c r="AN391" i="3"/>
  <c r="AB392" i="3"/>
  <c r="AC392" i="3"/>
  <c r="AD392" i="3"/>
  <c r="AE392" i="3"/>
  <c r="AF392" i="3"/>
  <c r="AG392" i="3"/>
  <c r="AH392" i="3"/>
  <c r="AI392" i="3"/>
  <c r="AJ392" i="3"/>
  <c r="AK392" i="3"/>
  <c r="AM392" i="3" s="1"/>
  <c r="AN392" i="3"/>
  <c r="AB393" i="3"/>
  <c r="AC393" i="3"/>
  <c r="AD393" i="3"/>
  <c r="AE393" i="3"/>
  <c r="AF393" i="3"/>
  <c r="AG393" i="3"/>
  <c r="AH393" i="3"/>
  <c r="AI393" i="3"/>
  <c r="AJ393" i="3"/>
  <c r="AK393" i="3"/>
  <c r="AM393" i="3" s="1"/>
  <c r="AN393" i="3"/>
  <c r="AB394" i="3"/>
  <c r="AC394" i="3"/>
  <c r="AD394" i="3"/>
  <c r="AE394" i="3"/>
  <c r="AF394" i="3"/>
  <c r="AG394" i="3"/>
  <c r="AH394" i="3"/>
  <c r="AI394" i="3"/>
  <c r="AJ394" i="3"/>
  <c r="AK394" i="3"/>
  <c r="AM394" i="3" s="1"/>
  <c r="AN394" i="3"/>
  <c r="AB395" i="3"/>
  <c r="AC395" i="3"/>
  <c r="AD395" i="3"/>
  <c r="AE395" i="3"/>
  <c r="AF395" i="3"/>
  <c r="AG395" i="3"/>
  <c r="AH395" i="3"/>
  <c r="AI395" i="3"/>
  <c r="AJ395" i="3"/>
  <c r="AK395" i="3"/>
  <c r="AM395" i="3" s="1"/>
  <c r="AN395" i="3"/>
  <c r="AB396" i="3"/>
  <c r="AC396" i="3"/>
  <c r="AD396" i="3"/>
  <c r="AE396" i="3"/>
  <c r="AF396" i="3"/>
  <c r="AG396" i="3"/>
  <c r="AH396" i="3"/>
  <c r="AI396" i="3"/>
  <c r="AJ396" i="3"/>
  <c r="AK396" i="3"/>
  <c r="AM396" i="3" s="1"/>
  <c r="AN396" i="3"/>
  <c r="AB397" i="3"/>
  <c r="AC397" i="3"/>
  <c r="AD397" i="3"/>
  <c r="AE397" i="3"/>
  <c r="AF397" i="3"/>
  <c r="AG397" i="3"/>
  <c r="AH397" i="3"/>
  <c r="AI397" i="3"/>
  <c r="AJ397" i="3"/>
  <c r="AK397" i="3"/>
  <c r="AM397" i="3" s="1"/>
  <c r="AN397" i="3"/>
  <c r="AB398" i="3"/>
  <c r="AC398" i="3"/>
  <c r="AD398" i="3"/>
  <c r="AE398" i="3"/>
  <c r="AF398" i="3"/>
  <c r="AG398" i="3"/>
  <c r="AH398" i="3"/>
  <c r="AI398" i="3"/>
  <c r="AJ398" i="3"/>
  <c r="AK398" i="3"/>
  <c r="AM398" i="3" s="1"/>
  <c r="AN398" i="3"/>
  <c r="AB399" i="3"/>
  <c r="AC399" i="3"/>
  <c r="AD399" i="3"/>
  <c r="AE399" i="3"/>
  <c r="AF399" i="3"/>
  <c r="AG399" i="3"/>
  <c r="AH399" i="3"/>
  <c r="AI399" i="3"/>
  <c r="AJ399" i="3"/>
  <c r="AK399" i="3"/>
  <c r="AM399" i="3" s="1"/>
  <c r="AN399" i="3"/>
  <c r="AB400" i="3"/>
  <c r="AC400" i="3"/>
  <c r="AD400" i="3"/>
  <c r="AE400" i="3"/>
  <c r="AF400" i="3"/>
  <c r="AG400" i="3"/>
  <c r="AH400" i="3"/>
  <c r="AI400" i="3"/>
  <c r="AJ400" i="3"/>
  <c r="AK400" i="3"/>
  <c r="AM400" i="3" s="1"/>
  <c r="AN400" i="3"/>
  <c r="AB401" i="3"/>
  <c r="AC401" i="3"/>
  <c r="AD401" i="3"/>
  <c r="AE401" i="3"/>
  <c r="AF401" i="3"/>
  <c r="AG401" i="3"/>
  <c r="AH401" i="3"/>
  <c r="AI401" i="3"/>
  <c r="AJ401" i="3"/>
  <c r="AK401" i="3"/>
  <c r="AM401" i="3" s="1"/>
  <c r="AN401" i="3"/>
  <c r="AB402" i="3"/>
  <c r="AC402" i="3"/>
  <c r="AD402" i="3"/>
  <c r="AE402" i="3"/>
  <c r="AF402" i="3"/>
  <c r="AG402" i="3"/>
  <c r="AH402" i="3"/>
  <c r="AI402" i="3"/>
  <c r="AJ402" i="3"/>
  <c r="AK402" i="3"/>
  <c r="AM402" i="3" s="1"/>
  <c r="AN402" i="3"/>
  <c r="AB403" i="3"/>
  <c r="AC403" i="3"/>
  <c r="AD403" i="3"/>
  <c r="AE403" i="3"/>
  <c r="AF403" i="3"/>
  <c r="AG403" i="3"/>
  <c r="AH403" i="3"/>
  <c r="AI403" i="3"/>
  <c r="AJ403" i="3"/>
  <c r="AK403" i="3"/>
  <c r="AM403" i="3" s="1"/>
  <c r="AN403" i="3"/>
  <c r="AB404" i="3"/>
  <c r="AC404" i="3"/>
  <c r="AD404" i="3"/>
  <c r="AE404" i="3"/>
  <c r="AF404" i="3"/>
  <c r="AG404" i="3"/>
  <c r="AH404" i="3"/>
  <c r="AI404" i="3"/>
  <c r="AJ404" i="3"/>
  <c r="AK404" i="3"/>
  <c r="AM404" i="3" s="1"/>
  <c r="AN404" i="3"/>
  <c r="AB405" i="3"/>
  <c r="AC405" i="3"/>
  <c r="AD405" i="3"/>
  <c r="AE405" i="3"/>
  <c r="AF405" i="3"/>
  <c r="AG405" i="3"/>
  <c r="AH405" i="3"/>
  <c r="AI405" i="3"/>
  <c r="AJ405" i="3"/>
  <c r="AK405" i="3"/>
  <c r="AM405" i="3" s="1"/>
  <c r="AN405" i="3"/>
  <c r="AB406" i="3"/>
  <c r="AC406" i="3"/>
  <c r="AD406" i="3"/>
  <c r="AE406" i="3"/>
  <c r="AF406" i="3"/>
  <c r="AG406" i="3"/>
  <c r="AH406" i="3"/>
  <c r="AI406" i="3"/>
  <c r="AJ406" i="3"/>
  <c r="AK406" i="3"/>
  <c r="AM406" i="3" s="1"/>
  <c r="AN406" i="3"/>
  <c r="AB407" i="3"/>
  <c r="AC407" i="3"/>
  <c r="AD407" i="3"/>
  <c r="AE407" i="3"/>
  <c r="AF407" i="3"/>
  <c r="AG407" i="3"/>
  <c r="AH407" i="3"/>
  <c r="AI407" i="3"/>
  <c r="AJ407" i="3"/>
  <c r="AK407" i="3"/>
  <c r="AM407" i="3" s="1"/>
  <c r="AN407" i="3"/>
  <c r="AB408" i="3"/>
  <c r="AC408" i="3"/>
  <c r="AD408" i="3"/>
  <c r="AE408" i="3"/>
  <c r="AF408" i="3"/>
  <c r="AG408" i="3"/>
  <c r="AH408" i="3"/>
  <c r="AI408" i="3"/>
  <c r="AJ408" i="3"/>
  <c r="AK408" i="3"/>
  <c r="AM408" i="3" s="1"/>
  <c r="AN408" i="3"/>
  <c r="AB409" i="3"/>
  <c r="AC409" i="3"/>
  <c r="AD409" i="3"/>
  <c r="AE409" i="3"/>
  <c r="AF409" i="3"/>
  <c r="AG409" i="3"/>
  <c r="AH409" i="3"/>
  <c r="AI409" i="3"/>
  <c r="AJ409" i="3"/>
  <c r="AK409" i="3"/>
  <c r="AM409" i="3" s="1"/>
  <c r="AN409" i="3"/>
  <c r="AB410" i="3"/>
  <c r="AC410" i="3"/>
  <c r="AD410" i="3"/>
  <c r="AE410" i="3"/>
  <c r="AF410" i="3"/>
  <c r="AG410" i="3"/>
  <c r="AH410" i="3"/>
  <c r="AI410" i="3"/>
  <c r="AJ410" i="3"/>
  <c r="AK410" i="3"/>
  <c r="AM410" i="3" s="1"/>
  <c r="AN410" i="3"/>
  <c r="AB411" i="3"/>
  <c r="AC411" i="3"/>
  <c r="AD411" i="3"/>
  <c r="AE411" i="3"/>
  <c r="AF411" i="3"/>
  <c r="AG411" i="3"/>
  <c r="AH411" i="3"/>
  <c r="AI411" i="3"/>
  <c r="AJ411" i="3"/>
  <c r="AK411" i="3"/>
  <c r="AM411" i="3" s="1"/>
  <c r="AN411" i="3"/>
  <c r="AB412" i="3"/>
  <c r="AC412" i="3"/>
  <c r="AD412" i="3"/>
  <c r="AE412" i="3"/>
  <c r="AF412" i="3"/>
  <c r="AG412" i="3"/>
  <c r="AH412" i="3"/>
  <c r="AI412" i="3"/>
  <c r="AJ412" i="3"/>
  <c r="AK412" i="3"/>
  <c r="AM412" i="3" s="1"/>
  <c r="AN412" i="3"/>
  <c r="AB413" i="3"/>
  <c r="AC413" i="3"/>
  <c r="AD413" i="3"/>
  <c r="AE413" i="3"/>
  <c r="AF413" i="3"/>
  <c r="AG413" i="3"/>
  <c r="AH413" i="3"/>
  <c r="AI413" i="3"/>
  <c r="AJ413" i="3"/>
  <c r="AK413" i="3"/>
  <c r="AM413" i="3" s="1"/>
  <c r="AN413" i="3"/>
  <c r="AB414" i="3"/>
  <c r="AC414" i="3"/>
  <c r="AD414" i="3"/>
  <c r="AE414" i="3"/>
  <c r="AF414" i="3"/>
  <c r="AG414" i="3"/>
  <c r="AH414" i="3"/>
  <c r="AI414" i="3"/>
  <c r="AJ414" i="3"/>
  <c r="AK414" i="3"/>
  <c r="AM414" i="3" s="1"/>
  <c r="AN414" i="3"/>
  <c r="AB415" i="3"/>
  <c r="AC415" i="3"/>
  <c r="AD415" i="3"/>
  <c r="AE415" i="3"/>
  <c r="AF415" i="3"/>
  <c r="AG415" i="3"/>
  <c r="AH415" i="3"/>
  <c r="AI415" i="3"/>
  <c r="AJ415" i="3"/>
  <c r="AK415" i="3"/>
  <c r="AM415" i="3" s="1"/>
  <c r="AN415" i="3"/>
  <c r="AB416" i="3"/>
  <c r="AC416" i="3"/>
  <c r="AD416" i="3"/>
  <c r="AE416" i="3"/>
  <c r="AF416" i="3"/>
  <c r="AG416" i="3"/>
  <c r="AH416" i="3"/>
  <c r="AI416" i="3"/>
  <c r="AJ416" i="3"/>
  <c r="AK416" i="3"/>
  <c r="AM416" i="3" s="1"/>
  <c r="AN416" i="3"/>
  <c r="AB417" i="3"/>
  <c r="AC417" i="3"/>
  <c r="AD417" i="3"/>
  <c r="AE417" i="3"/>
  <c r="AF417" i="3"/>
  <c r="AG417" i="3"/>
  <c r="AH417" i="3"/>
  <c r="AI417" i="3"/>
  <c r="AJ417" i="3"/>
  <c r="AK417" i="3"/>
  <c r="AM417" i="3" s="1"/>
  <c r="AN417" i="3"/>
  <c r="AB418" i="3"/>
  <c r="AC418" i="3"/>
  <c r="AD418" i="3"/>
  <c r="AE418" i="3"/>
  <c r="AF418" i="3"/>
  <c r="AG418" i="3"/>
  <c r="AH418" i="3"/>
  <c r="AI418" i="3"/>
  <c r="AJ418" i="3"/>
  <c r="AK418" i="3"/>
  <c r="AM418" i="3" s="1"/>
  <c r="AN418" i="3"/>
  <c r="AB419" i="3"/>
  <c r="AC419" i="3"/>
  <c r="AD419" i="3"/>
  <c r="AE419" i="3"/>
  <c r="AF419" i="3"/>
  <c r="AG419" i="3"/>
  <c r="AH419" i="3"/>
  <c r="AI419" i="3"/>
  <c r="AJ419" i="3"/>
  <c r="AK419" i="3"/>
  <c r="AM419" i="3" s="1"/>
  <c r="AN419" i="3"/>
  <c r="AB420" i="3"/>
  <c r="AC420" i="3"/>
  <c r="AD420" i="3"/>
  <c r="AE420" i="3"/>
  <c r="AF420" i="3"/>
  <c r="AG420" i="3"/>
  <c r="AH420" i="3"/>
  <c r="AI420" i="3"/>
  <c r="AJ420" i="3"/>
  <c r="AK420" i="3"/>
  <c r="AM420" i="3" s="1"/>
  <c r="AN420" i="3"/>
  <c r="AB421" i="3"/>
  <c r="AC421" i="3"/>
  <c r="AD421" i="3"/>
  <c r="AE421" i="3"/>
  <c r="AF421" i="3"/>
  <c r="AG421" i="3"/>
  <c r="AH421" i="3"/>
  <c r="AI421" i="3"/>
  <c r="AJ421" i="3"/>
  <c r="AK421" i="3"/>
  <c r="AM421" i="3" s="1"/>
  <c r="AN421" i="3"/>
  <c r="AB422" i="3"/>
  <c r="AC422" i="3"/>
  <c r="AD422" i="3"/>
  <c r="AE422" i="3"/>
  <c r="AF422" i="3"/>
  <c r="AG422" i="3"/>
  <c r="AH422" i="3"/>
  <c r="AI422" i="3"/>
  <c r="AJ422" i="3"/>
  <c r="AK422" i="3"/>
  <c r="AM422" i="3" s="1"/>
  <c r="AN422" i="3"/>
  <c r="AB423" i="3"/>
  <c r="AC423" i="3"/>
  <c r="AD423" i="3"/>
  <c r="AE423" i="3"/>
  <c r="AF423" i="3"/>
  <c r="AG423" i="3"/>
  <c r="AH423" i="3"/>
  <c r="AI423" i="3"/>
  <c r="AJ423" i="3"/>
  <c r="AK423" i="3"/>
  <c r="AM423" i="3" s="1"/>
  <c r="AN423" i="3"/>
  <c r="AB424" i="3"/>
  <c r="AC424" i="3"/>
  <c r="AD424" i="3"/>
  <c r="AE424" i="3"/>
  <c r="AF424" i="3"/>
  <c r="AG424" i="3"/>
  <c r="AH424" i="3"/>
  <c r="AI424" i="3"/>
  <c r="AJ424" i="3"/>
  <c r="AK424" i="3"/>
  <c r="AM424" i="3" s="1"/>
  <c r="AN424" i="3"/>
  <c r="AB425" i="3"/>
  <c r="AC425" i="3"/>
  <c r="AD425" i="3"/>
  <c r="AE425" i="3"/>
  <c r="AF425" i="3"/>
  <c r="AG425" i="3"/>
  <c r="AH425" i="3"/>
  <c r="AI425" i="3"/>
  <c r="AJ425" i="3"/>
  <c r="AK425" i="3"/>
  <c r="AM425" i="3" s="1"/>
  <c r="AN425" i="3"/>
  <c r="AB426" i="3"/>
  <c r="AC426" i="3"/>
  <c r="AD426" i="3"/>
  <c r="AE426" i="3"/>
  <c r="AF426" i="3"/>
  <c r="AG426" i="3"/>
  <c r="AH426" i="3"/>
  <c r="AI426" i="3"/>
  <c r="AJ426" i="3"/>
  <c r="AK426" i="3"/>
  <c r="AM426" i="3" s="1"/>
  <c r="AN426" i="3"/>
  <c r="AB427" i="3"/>
  <c r="AC427" i="3"/>
  <c r="AD427" i="3"/>
  <c r="AE427" i="3"/>
  <c r="AF427" i="3"/>
  <c r="AG427" i="3"/>
  <c r="AH427" i="3"/>
  <c r="AI427" i="3"/>
  <c r="AJ427" i="3"/>
  <c r="AK427" i="3"/>
  <c r="AM427" i="3" s="1"/>
  <c r="AN427" i="3"/>
  <c r="AB428" i="3"/>
  <c r="AC428" i="3"/>
  <c r="AD428" i="3"/>
  <c r="AE428" i="3"/>
  <c r="AF428" i="3"/>
  <c r="AG428" i="3"/>
  <c r="AH428" i="3"/>
  <c r="AI428" i="3"/>
  <c r="AJ428" i="3"/>
  <c r="AK428" i="3"/>
  <c r="AM428" i="3" s="1"/>
  <c r="AN428" i="3"/>
  <c r="AB429" i="3"/>
  <c r="AC429" i="3"/>
  <c r="AD429" i="3"/>
  <c r="AE429" i="3"/>
  <c r="AF429" i="3"/>
  <c r="AG429" i="3"/>
  <c r="AH429" i="3"/>
  <c r="AI429" i="3"/>
  <c r="AJ429" i="3"/>
  <c r="AK429" i="3"/>
  <c r="AM429" i="3" s="1"/>
  <c r="AN429" i="3"/>
  <c r="AB430" i="3"/>
  <c r="AC430" i="3"/>
  <c r="AD430" i="3"/>
  <c r="AE430" i="3"/>
  <c r="AF430" i="3"/>
  <c r="AG430" i="3"/>
  <c r="AH430" i="3"/>
  <c r="AI430" i="3"/>
  <c r="AJ430" i="3"/>
  <c r="AK430" i="3"/>
  <c r="AM430" i="3" s="1"/>
  <c r="AN430" i="3"/>
  <c r="AB431" i="3"/>
  <c r="AC431" i="3"/>
  <c r="AD431" i="3"/>
  <c r="AE431" i="3"/>
  <c r="AF431" i="3"/>
  <c r="AG431" i="3"/>
  <c r="AH431" i="3"/>
  <c r="AI431" i="3"/>
  <c r="AJ431" i="3"/>
  <c r="AK431" i="3"/>
  <c r="AM431" i="3" s="1"/>
  <c r="AN431" i="3"/>
  <c r="AB432" i="3"/>
  <c r="AC432" i="3"/>
  <c r="AD432" i="3"/>
  <c r="AE432" i="3"/>
  <c r="AF432" i="3"/>
  <c r="AG432" i="3"/>
  <c r="AH432" i="3"/>
  <c r="AI432" i="3"/>
  <c r="AJ432" i="3"/>
  <c r="AK432" i="3"/>
  <c r="AM432" i="3" s="1"/>
  <c r="AN432" i="3"/>
  <c r="AB433" i="3"/>
  <c r="AC433" i="3"/>
  <c r="AD433" i="3"/>
  <c r="AE433" i="3"/>
  <c r="AF433" i="3"/>
  <c r="AG433" i="3"/>
  <c r="AH433" i="3"/>
  <c r="AI433" i="3"/>
  <c r="AJ433" i="3"/>
  <c r="AK433" i="3"/>
  <c r="AM433" i="3" s="1"/>
  <c r="AN433" i="3"/>
  <c r="AB434" i="3"/>
  <c r="AC434" i="3"/>
  <c r="AD434" i="3"/>
  <c r="AE434" i="3"/>
  <c r="AF434" i="3"/>
  <c r="AG434" i="3"/>
  <c r="AH434" i="3"/>
  <c r="AI434" i="3"/>
  <c r="AJ434" i="3"/>
  <c r="AK434" i="3"/>
  <c r="AM434" i="3" s="1"/>
  <c r="AN434" i="3"/>
  <c r="AB435" i="3"/>
  <c r="AC435" i="3"/>
  <c r="AD435" i="3"/>
  <c r="AE435" i="3"/>
  <c r="AF435" i="3"/>
  <c r="AG435" i="3"/>
  <c r="AH435" i="3"/>
  <c r="AI435" i="3"/>
  <c r="AJ435" i="3"/>
  <c r="AK435" i="3"/>
  <c r="AM435" i="3" s="1"/>
  <c r="AN435" i="3"/>
  <c r="AB436" i="3"/>
  <c r="AC436" i="3"/>
  <c r="AD436" i="3"/>
  <c r="AE436" i="3"/>
  <c r="AF436" i="3"/>
  <c r="AG436" i="3"/>
  <c r="AH436" i="3"/>
  <c r="AI436" i="3"/>
  <c r="AJ436" i="3"/>
  <c r="AK436" i="3"/>
  <c r="AM436" i="3" s="1"/>
  <c r="AN436" i="3"/>
  <c r="AB437" i="3"/>
  <c r="AC437" i="3"/>
  <c r="AD437" i="3"/>
  <c r="AE437" i="3"/>
  <c r="AF437" i="3"/>
  <c r="AG437" i="3"/>
  <c r="AH437" i="3"/>
  <c r="AI437" i="3"/>
  <c r="AJ437" i="3"/>
  <c r="AK437" i="3"/>
  <c r="AM437" i="3" s="1"/>
  <c r="AN437" i="3"/>
  <c r="AB438" i="3"/>
  <c r="AC438" i="3"/>
  <c r="AD438" i="3"/>
  <c r="AE438" i="3"/>
  <c r="AF438" i="3"/>
  <c r="AG438" i="3"/>
  <c r="AH438" i="3"/>
  <c r="AI438" i="3"/>
  <c r="AJ438" i="3"/>
  <c r="AK438" i="3"/>
  <c r="AM438" i="3" s="1"/>
  <c r="AN438" i="3"/>
  <c r="AB439" i="3"/>
  <c r="AC439" i="3"/>
  <c r="AD439" i="3"/>
  <c r="AE439" i="3"/>
  <c r="AF439" i="3"/>
  <c r="AG439" i="3"/>
  <c r="AH439" i="3"/>
  <c r="AI439" i="3"/>
  <c r="AJ439" i="3"/>
  <c r="AK439" i="3"/>
  <c r="AM439" i="3" s="1"/>
  <c r="AN439" i="3"/>
  <c r="AB440" i="3"/>
  <c r="AC440" i="3"/>
  <c r="AD440" i="3"/>
  <c r="AE440" i="3"/>
  <c r="AF440" i="3"/>
  <c r="AG440" i="3"/>
  <c r="AH440" i="3"/>
  <c r="AI440" i="3"/>
  <c r="AJ440" i="3"/>
  <c r="AK440" i="3"/>
  <c r="AM440" i="3" s="1"/>
  <c r="AN440" i="3"/>
  <c r="AB441" i="3"/>
  <c r="AC441" i="3"/>
  <c r="AD441" i="3"/>
  <c r="AE441" i="3"/>
  <c r="AF441" i="3"/>
  <c r="AG441" i="3"/>
  <c r="AH441" i="3"/>
  <c r="AI441" i="3"/>
  <c r="AJ441" i="3"/>
  <c r="AK441" i="3"/>
  <c r="AM441" i="3" s="1"/>
  <c r="AN441" i="3"/>
  <c r="AB442" i="3"/>
  <c r="AC442" i="3"/>
  <c r="AD442" i="3"/>
  <c r="AE442" i="3"/>
  <c r="AF442" i="3"/>
  <c r="AG442" i="3"/>
  <c r="AH442" i="3"/>
  <c r="AI442" i="3"/>
  <c r="AJ442" i="3"/>
  <c r="AK442" i="3"/>
  <c r="AM442" i="3" s="1"/>
  <c r="AN442" i="3"/>
  <c r="AB443" i="3"/>
  <c r="AC443" i="3"/>
  <c r="AD443" i="3"/>
  <c r="AE443" i="3"/>
  <c r="AF443" i="3"/>
  <c r="AG443" i="3"/>
  <c r="AH443" i="3"/>
  <c r="AI443" i="3"/>
  <c r="AJ443" i="3"/>
  <c r="AK443" i="3"/>
  <c r="AM443" i="3" s="1"/>
  <c r="AN443" i="3"/>
  <c r="AB444" i="3"/>
  <c r="AC444" i="3"/>
  <c r="AD444" i="3"/>
  <c r="AE444" i="3"/>
  <c r="AF444" i="3"/>
  <c r="AG444" i="3"/>
  <c r="AH444" i="3"/>
  <c r="AI444" i="3"/>
  <c r="AJ444" i="3"/>
  <c r="AK444" i="3"/>
  <c r="AM444" i="3" s="1"/>
  <c r="AN444" i="3"/>
  <c r="AB445" i="3"/>
  <c r="AC445" i="3"/>
  <c r="AD445" i="3"/>
  <c r="AE445" i="3"/>
  <c r="AF445" i="3"/>
  <c r="AG445" i="3"/>
  <c r="AH445" i="3"/>
  <c r="AI445" i="3"/>
  <c r="AJ445" i="3"/>
  <c r="AK445" i="3"/>
  <c r="AM445" i="3" s="1"/>
  <c r="AN445" i="3"/>
  <c r="AB446" i="3"/>
  <c r="AC446" i="3"/>
  <c r="AD446" i="3"/>
  <c r="AE446" i="3"/>
  <c r="AF446" i="3"/>
  <c r="AG446" i="3"/>
  <c r="AH446" i="3"/>
  <c r="AI446" i="3"/>
  <c r="AJ446" i="3"/>
  <c r="AK446" i="3"/>
  <c r="AM446" i="3" s="1"/>
  <c r="AN446" i="3"/>
  <c r="AB447" i="3"/>
  <c r="AC447" i="3"/>
  <c r="AD447" i="3"/>
  <c r="AE447" i="3"/>
  <c r="AF447" i="3"/>
  <c r="AG447" i="3"/>
  <c r="AH447" i="3"/>
  <c r="AI447" i="3"/>
  <c r="AJ447" i="3"/>
  <c r="AK447" i="3"/>
  <c r="AM447" i="3" s="1"/>
  <c r="AN447" i="3"/>
  <c r="AB448" i="3"/>
  <c r="AC448" i="3"/>
  <c r="AD448" i="3"/>
  <c r="AE448" i="3"/>
  <c r="AF448" i="3"/>
  <c r="AG448" i="3"/>
  <c r="AH448" i="3"/>
  <c r="AI448" i="3"/>
  <c r="AJ448" i="3"/>
  <c r="AK448" i="3"/>
  <c r="AM448" i="3" s="1"/>
  <c r="AN448" i="3"/>
  <c r="AB449" i="3"/>
  <c r="AC449" i="3"/>
  <c r="AD449" i="3"/>
  <c r="AE449" i="3"/>
  <c r="AF449" i="3"/>
  <c r="AG449" i="3"/>
  <c r="AH449" i="3"/>
  <c r="AI449" i="3"/>
  <c r="AJ449" i="3"/>
  <c r="AK449" i="3"/>
  <c r="AM449" i="3" s="1"/>
  <c r="AN449" i="3"/>
  <c r="AB450" i="3"/>
  <c r="AC450" i="3"/>
  <c r="AD450" i="3"/>
  <c r="AE450" i="3"/>
  <c r="AF450" i="3"/>
  <c r="AG450" i="3"/>
  <c r="AH450" i="3"/>
  <c r="AI450" i="3"/>
  <c r="AJ450" i="3"/>
  <c r="AK450" i="3"/>
  <c r="AM450" i="3" s="1"/>
  <c r="AN450" i="3"/>
  <c r="AB451" i="3"/>
  <c r="AC451" i="3"/>
  <c r="AD451" i="3"/>
  <c r="AE451" i="3"/>
  <c r="AF451" i="3"/>
  <c r="AG451" i="3"/>
  <c r="AH451" i="3"/>
  <c r="AI451" i="3"/>
  <c r="AJ451" i="3"/>
  <c r="AK451" i="3"/>
  <c r="AM451" i="3" s="1"/>
  <c r="AN451" i="3"/>
  <c r="AB452" i="3"/>
  <c r="AC452" i="3"/>
  <c r="AD452" i="3"/>
  <c r="AE452" i="3"/>
  <c r="AF452" i="3"/>
  <c r="AG452" i="3"/>
  <c r="AH452" i="3"/>
  <c r="AI452" i="3"/>
  <c r="AJ452" i="3"/>
  <c r="AK452" i="3"/>
  <c r="AM452" i="3" s="1"/>
  <c r="AN452" i="3"/>
  <c r="AB453" i="3"/>
  <c r="AC453" i="3"/>
  <c r="AD453" i="3"/>
  <c r="AE453" i="3"/>
  <c r="AF453" i="3"/>
  <c r="AG453" i="3"/>
  <c r="AH453" i="3"/>
  <c r="AI453" i="3"/>
  <c r="AJ453" i="3"/>
  <c r="AK453" i="3"/>
  <c r="AM453" i="3" s="1"/>
  <c r="AN453" i="3"/>
  <c r="AB454" i="3"/>
  <c r="AC454" i="3"/>
  <c r="AD454" i="3"/>
  <c r="AE454" i="3"/>
  <c r="AF454" i="3"/>
  <c r="AG454" i="3"/>
  <c r="AH454" i="3"/>
  <c r="AI454" i="3"/>
  <c r="AJ454" i="3"/>
  <c r="AK454" i="3"/>
  <c r="AM454" i="3" s="1"/>
  <c r="AN454" i="3"/>
  <c r="AB455" i="3"/>
  <c r="AC455" i="3"/>
  <c r="AD455" i="3"/>
  <c r="AE455" i="3"/>
  <c r="AF455" i="3"/>
  <c r="AG455" i="3"/>
  <c r="AH455" i="3"/>
  <c r="AI455" i="3"/>
  <c r="AJ455" i="3"/>
  <c r="AK455" i="3"/>
  <c r="AM455" i="3" s="1"/>
  <c r="AN455" i="3"/>
  <c r="AB456" i="3"/>
  <c r="AC456" i="3"/>
  <c r="AD456" i="3"/>
  <c r="AE456" i="3"/>
  <c r="AF456" i="3"/>
  <c r="AG456" i="3"/>
  <c r="AH456" i="3"/>
  <c r="AI456" i="3"/>
  <c r="AJ456" i="3"/>
  <c r="AK456" i="3"/>
  <c r="AM456" i="3" s="1"/>
  <c r="AN456" i="3"/>
  <c r="AB457" i="3"/>
  <c r="AC457" i="3"/>
  <c r="AD457" i="3"/>
  <c r="AE457" i="3"/>
  <c r="AF457" i="3"/>
  <c r="AG457" i="3"/>
  <c r="AH457" i="3"/>
  <c r="AI457" i="3"/>
  <c r="AJ457" i="3"/>
  <c r="AK457" i="3"/>
  <c r="AM457" i="3" s="1"/>
  <c r="AN457" i="3"/>
  <c r="AB458" i="3"/>
  <c r="AC458" i="3"/>
  <c r="AD458" i="3"/>
  <c r="AE458" i="3"/>
  <c r="AF458" i="3"/>
  <c r="AG458" i="3"/>
  <c r="AH458" i="3"/>
  <c r="AI458" i="3"/>
  <c r="AJ458" i="3"/>
  <c r="AK458" i="3"/>
  <c r="AM458" i="3" s="1"/>
  <c r="AN458" i="3"/>
  <c r="AB459" i="3"/>
  <c r="AC459" i="3"/>
  <c r="AD459" i="3"/>
  <c r="AE459" i="3"/>
  <c r="AF459" i="3"/>
  <c r="AG459" i="3"/>
  <c r="AH459" i="3"/>
  <c r="AI459" i="3"/>
  <c r="AJ459" i="3"/>
  <c r="AK459" i="3"/>
  <c r="AM459" i="3" s="1"/>
  <c r="AN459" i="3"/>
  <c r="AB460" i="3"/>
  <c r="AC460" i="3"/>
  <c r="AD460" i="3"/>
  <c r="AE460" i="3"/>
  <c r="AF460" i="3"/>
  <c r="AG460" i="3"/>
  <c r="AH460" i="3"/>
  <c r="AI460" i="3"/>
  <c r="AJ460" i="3"/>
  <c r="AK460" i="3"/>
  <c r="AM460" i="3" s="1"/>
  <c r="AN460" i="3"/>
  <c r="AB461" i="3"/>
  <c r="AC461" i="3"/>
  <c r="AD461" i="3"/>
  <c r="AE461" i="3"/>
  <c r="AF461" i="3"/>
  <c r="AG461" i="3"/>
  <c r="AH461" i="3"/>
  <c r="AI461" i="3"/>
  <c r="AJ461" i="3"/>
  <c r="AK461" i="3"/>
  <c r="AM461" i="3" s="1"/>
  <c r="AN461" i="3"/>
  <c r="AB462" i="3"/>
  <c r="AC462" i="3"/>
  <c r="AD462" i="3"/>
  <c r="AE462" i="3"/>
  <c r="AF462" i="3"/>
  <c r="AG462" i="3"/>
  <c r="AH462" i="3"/>
  <c r="AI462" i="3"/>
  <c r="AJ462" i="3"/>
  <c r="AK462" i="3"/>
  <c r="AM462" i="3" s="1"/>
  <c r="AN462" i="3"/>
  <c r="AB463" i="3"/>
  <c r="AC463" i="3"/>
  <c r="AD463" i="3"/>
  <c r="AE463" i="3"/>
  <c r="AF463" i="3"/>
  <c r="AG463" i="3"/>
  <c r="AH463" i="3"/>
  <c r="AI463" i="3"/>
  <c r="AJ463" i="3"/>
  <c r="AK463" i="3"/>
  <c r="AM463" i="3" s="1"/>
  <c r="AN463" i="3"/>
  <c r="AB464" i="3"/>
  <c r="AC464" i="3"/>
  <c r="AD464" i="3"/>
  <c r="AE464" i="3"/>
  <c r="AF464" i="3"/>
  <c r="AG464" i="3"/>
  <c r="AH464" i="3"/>
  <c r="AI464" i="3"/>
  <c r="AJ464" i="3"/>
  <c r="AK464" i="3"/>
  <c r="AM464" i="3" s="1"/>
  <c r="AN464" i="3"/>
  <c r="AB465" i="3"/>
  <c r="AC465" i="3"/>
  <c r="AD465" i="3"/>
  <c r="AE465" i="3"/>
  <c r="AF465" i="3"/>
  <c r="AG465" i="3"/>
  <c r="AH465" i="3"/>
  <c r="AI465" i="3"/>
  <c r="AJ465" i="3"/>
  <c r="AK465" i="3"/>
  <c r="AM465" i="3" s="1"/>
  <c r="AN465" i="3"/>
  <c r="AB466" i="3"/>
  <c r="AC466" i="3"/>
  <c r="AD466" i="3"/>
  <c r="AE466" i="3"/>
  <c r="AF466" i="3"/>
  <c r="AG466" i="3"/>
  <c r="AH466" i="3"/>
  <c r="AI466" i="3"/>
  <c r="AJ466" i="3"/>
  <c r="AK466" i="3"/>
  <c r="AM466" i="3" s="1"/>
  <c r="AN466" i="3"/>
  <c r="AB467" i="3"/>
  <c r="AC467" i="3"/>
  <c r="AD467" i="3"/>
  <c r="AE467" i="3"/>
  <c r="AF467" i="3"/>
  <c r="AG467" i="3"/>
  <c r="AH467" i="3"/>
  <c r="AI467" i="3"/>
  <c r="AJ467" i="3"/>
  <c r="AK467" i="3"/>
  <c r="AM467" i="3" s="1"/>
  <c r="AN467" i="3"/>
  <c r="AB468" i="3"/>
  <c r="AC468" i="3"/>
  <c r="AD468" i="3"/>
  <c r="AE468" i="3"/>
  <c r="AF468" i="3"/>
  <c r="AG468" i="3"/>
  <c r="AH468" i="3"/>
  <c r="AI468" i="3"/>
  <c r="AJ468" i="3"/>
  <c r="AK468" i="3"/>
  <c r="AM468" i="3" s="1"/>
  <c r="AN468" i="3"/>
  <c r="AB469" i="3"/>
  <c r="AC469" i="3"/>
  <c r="AD469" i="3"/>
  <c r="AE469" i="3"/>
  <c r="AF469" i="3"/>
  <c r="AG469" i="3"/>
  <c r="AH469" i="3"/>
  <c r="AI469" i="3"/>
  <c r="AJ469" i="3"/>
  <c r="AK469" i="3"/>
  <c r="AM469" i="3" s="1"/>
  <c r="AN469" i="3"/>
  <c r="AB470" i="3"/>
  <c r="AC470" i="3"/>
  <c r="AD470" i="3"/>
  <c r="AE470" i="3"/>
  <c r="AF470" i="3"/>
  <c r="AG470" i="3"/>
  <c r="AH470" i="3"/>
  <c r="AI470" i="3"/>
  <c r="AJ470" i="3"/>
  <c r="AK470" i="3"/>
  <c r="AM470" i="3" s="1"/>
  <c r="AN470" i="3"/>
  <c r="AB471" i="3"/>
  <c r="AC471" i="3"/>
  <c r="AD471" i="3"/>
  <c r="AE471" i="3"/>
  <c r="AF471" i="3"/>
  <c r="AG471" i="3"/>
  <c r="AH471" i="3"/>
  <c r="AI471" i="3"/>
  <c r="AJ471" i="3"/>
  <c r="AK471" i="3"/>
  <c r="AM471" i="3" s="1"/>
  <c r="AN471" i="3"/>
  <c r="AB472" i="3"/>
  <c r="AC472" i="3"/>
  <c r="AD472" i="3"/>
  <c r="AE472" i="3"/>
  <c r="AF472" i="3"/>
  <c r="AG472" i="3"/>
  <c r="AH472" i="3"/>
  <c r="AI472" i="3"/>
  <c r="AJ472" i="3"/>
  <c r="AK472" i="3"/>
  <c r="AM472" i="3" s="1"/>
  <c r="AN472" i="3"/>
  <c r="AB473" i="3"/>
  <c r="AC473" i="3"/>
  <c r="AD473" i="3"/>
  <c r="AE473" i="3"/>
  <c r="AF473" i="3"/>
  <c r="AG473" i="3"/>
  <c r="AH473" i="3"/>
  <c r="AI473" i="3"/>
  <c r="AJ473" i="3"/>
  <c r="AK473" i="3"/>
  <c r="AM473" i="3" s="1"/>
  <c r="AN473" i="3"/>
  <c r="AB474" i="3"/>
  <c r="AC474" i="3"/>
  <c r="AD474" i="3"/>
  <c r="AE474" i="3"/>
  <c r="AF474" i="3"/>
  <c r="AG474" i="3"/>
  <c r="AH474" i="3"/>
  <c r="AI474" i="3"/>
  <c r="AJ474" i="3"/>
  <c r="AK474" i="3"/>
  <c r="AM474" i="3" s="1"/>
  <c r="AN474" i="3"/>
  <c r="AB475" i="3"/>
  <c r="AC475" i="3"/>
  <c r="AD475" i="3"/>
  <c r="AE475" i="3"/>
  <c r="AF475" i="3"/>
  <c r="AG475" i="3"/>
  <c r="AH475" i="3"/>
  <c r="AI475" i="3"/>
  <c r="AJ475" i="3"/>
  <c r="AK475" i="3"/>
  <c r="AM475" i="3" s="1"/>
  <c r="AN475" i="3"/>
  <c r="AB476" i="3"/>
  <c r="AC476" i="3"/>
  <c r="AD476" i="3"/>
  <c r="AE476" i="3"/>
  <c r="AF476" i="3"/>
  <c r="AG476" i="3"/>
  <c r="AH476" i="3"/>
  <c r="AI476" i="3"/>
  <c r="AJ476" i="3"/>
  <c r="AK476" i="3"/>
  <c r="AM476" i="3" s="1"/>
  <c r="AN476" i="3"/>
  <c r="AB477" i="3"/>
  <c r="AC477" i="3"/>
  <c r="AD477" i="3"/>
  <c r="AE477" i="3"/>
  <c r="AF477" i="3"/>
  <c r="AG477" i="3"/>
  <c r="AH477" i="3"/>
  <c r="AI477" i="3"/>
  <c r="AJ477" i="3"/>
  <c r="AK477" i="3"/>
  <c r="AM477" i="3" s="1"/>
  <c r="AN477" i="3"/>
  <c r="AB478" i="3"/>
  <c r="AC478" i="3"/>
  <c r="AD478" i="3"/>
  <c r="AE478" i="3"/>
  <c r="AF478" i="3"/>
  <c r="AG478" i="3"/>
  <c r="AH478" i="3"/>
  <c r="AI478" i="3"/>
  <c r="AJ478" i="3"/>
  <c r="AK478" i="3"/>
  <c r="AM478" i="3" s="1"/>
  <c r="AN478" i="3"/>
  <c r="AB479" i="3"/>
  <c r="AC479" i="3"/>
  <c r="AD479" i="3"/>
  <c r="AE479" i="3"/>
  <c r="AF479" i="3"/>
  <c r="AG479" i="3"/>
  <c r="AH479" i="3"/>
  <c r="AI479" i="3"/>
  <c r="AJ479" i="3"/>
  <c r="AK479" i="3"/>
  <c r="AM479" i="3" s="1"/>
  <c r="AN479" i="3"/>
  <c r="AB480" i="3"/>
  <c r="AC480" i="3"/>
  <c r="AD480" i="3"/>
  <c r="AE480" i="3"/>
  <c r="AF480" i="3"/>
  <c r="AG480" i="3"/>
  <c r="AH480" i="3"/>
  <c r="AI480" i="3"/>
  <c r="AJ480" i="3"/>
  <c r="AK480" i="3"/>
  <c r="AM480" i="3" s="1"/>
  <c r="AN480" i="3"/>
  <c r="AB481" i="3"/>
  <c r="AC481" i="3"/>
  <c r="AD481" i="3"/>
  <c r="AE481" i="3"/>
  <c r="AF481" i="3"/>
  <c r="AG481" i="3"/>
  <c r="AH481" i="3"/>
  <c r="AI481" i="3"/>
  <c r="AJ481" i="3"/>
  <c r="AK481" i="3"/>
  <c r="AM481" i="3" s="1"/>
  <c r="AN481" i="3"/>
  <c r="AB482" i="3"/>
  <c r="AC482" i="3"/>
  <c r="AD482" i="3"/>
  <c r="AE482" i="3"/>
  <c r="AF482" i="3"/>
  <c r="AG482" i="3"/>
  <c r="AH482" i="3"/>
  <c r="AI482" i="3"/>
  <c r="AJ482" i="3"/>
  <c r="AK482" i="3"/>
  <c r="AM482" i="3" s="1"/>
  <c r="AN482" i="3"/>
  <c r="AB483" i="3"/>
  <c r="AC483" i="3"/>
  <c r="AD483" i="3"/>
  <c r="AE483" i="3"/>
  <c r="AF483" i="3"/>
  <c r="AG483" i="3"/>
  <c r="AH483" i="3"/>
  <c r="AI483" i="3"/>
  <c r="AJ483" i="3"/>
  <c r="AK483" i="3"/>
  <c r="AM483" i="3" s="1"/>
  <c r="AN483" i="3"/>
  <c r="AB484" i="3"/>
  <c r="AC484" i="3"/>
  <c r="AD484" i="3"/>
  <c r="AE484" i="3"/>
  <c r="AF484" i="3"/>
  <c r="AG484" i="3"/>
  <c r="AH484" i="3"/>
  <c r="AI484" i="3"/>
  <c r="AJ484" i="3"/>
  <c r="AK484" i="3"/>
  <c r="AM484" i="3" s="1"/>
  <c r="AN484" i="3"/>
  <c r="AB485" i="3"/>
  <c r="AC485" i="3"/>
  <c r="AD485" i="3"/>
  <c r="AE485" i="3"/>
  <c r="AF485" i="3"/>
  <c r="AG485" i="3"/>
  <c r="AH485" i="3"/>
  <c r="AI485" i="3"/>
  <c r="AJ485" i="3"/>
  <c r="AK485" i="3"/>
  <c r="AM485" i="3" s="1"/>
  <c r="AN485" i="3"/>
  <c r="AB486" i="3"/>
  <c r="AC486" i="3"/>
  <c r="AD486" i="3"/>
  <c r="AE486" i="3"/>
  <c r="AF486" i="3"/>
  <c r="AG486" i="3"/>
  <c r="AH486" i="3"/>
  <c r="AI486" i="3"/>
  <c r="AJ486" i="3"/>
  <c r="AK486" i="3"/>
  <c r="AM486" i="3" s="1"/>
  <c r="AN486" i="3"/>
  <c r="AB487" i="3"/>
  <c r="AC487" i="3"/>
  <c r="AD487" i="3"/>
  <c r="AE487" i="3"/>
  <c r="AF487" i="3"/>
  <c r="AG487" i="3"/>
  <c r="AH487" i="3"/>
  <c r="AI487" i="3"/>
  <c r="AJ487" i="3"/>
  <c r="AK487" i="3"/>
  <c r="AM487" i="3" s="1"/>
  <c r="AN487" i="3"/>
  <c r="AB488" i="3"/>
  <c r="AC488" i="3"/>
  <c r="AD488" i="3"/>
  <c r="AE488" i="3"/>
  <c r="AF488" i="3"/>
  <c r="AG488" i="3"/>
  <c r="AH488" i="3"/>
  <c r="AI488" i="3"/>
  <c r="AJ488" i="3"/>
  <c r="AK488" i="3"/>
  <c r="AM488" i="3" s="1"/>
  <c r="AN488" i="3"/>
  <c r="AB489" i="3"/>
  <c r="AC489" i="3"/>
  <c r="AD489" i="3"/>
  <c r="AE489" i="3"/>
  <c r="AF489" i="3"/>
  <c r="AG489" i="3"/>
  <c r="AH489" i="3"/>
  <c r="AI489" i="3"/>
  <c r="AJ489" i="3"/>
  <c r="AK489" i="3"/>
  <c r="AM489" i="3" s="1"/>
  <c r="AN489" i="3"/>
  <c r="AB490" i="3"/>
  <c r="AC490" i="3"/>
  <c r="AD490" i="3"/>
  <c r="AE490" i="3"/>
  <c r="AF490" i="3"/>
  <c r="AG490" i="3"/>
  <c r="AH490" i="3"/>
  <c r="AI490" i="3"/>
  <c r="AJ490" i="3"/>
  <c r="AK490" i="3"/>
  <c r="AM490" i="3" s="1"/>
  <c r="AN490" i="3"/>
  <c r="AB491" i="3"/>
  <c r="AC491" i="3"/>
  <c r="AD491" i="3"/>
  <c r="AE491" i="3"/>
  <c r="AF491" i="3"/>
  <c r="AG491" i="3"/>
  <c r="AH491" i="3"/>
  <c r="AI491" i="3"/>
  <c r="AJ491" i="3"/>
  <c r="AK491" i="3"/>
  <c r="AM491" i="3" s="1"/>
  <c r="AN491" i="3"/>
  <c r="AB492" i="3"/>
  <c r="AC492" i="3"/>
  <c r="AD492" i="3"/>
  <c r="AE492" i="3"/>
  <c r="AF492" i="3"/>
  <c r="AG492" i="3"/>
  <c r="AH492" i="3"/>
  <c r="AI492" i="3"/>
  <c r="AJ492" i="3"/>
  <c r="AK492" i="3"/>
  <c r="AM492" i="3" s="1"/>
  <c r="AN492" i="3"/>
  <c r="AB493" i="3"/>
  <c r="AC493" i="3"/>
  <c r="AD493" i="3"/>
  <c r="AE493" i="3"/>
  <c r="AF493" i="3"/>
  <c r="AG493" i="3"/>
  <c r="AH493" i="3"/>
  <c r="AI493" i="3"/>
  <c r="AJ493" i="3"/>
  <c r="AK493" i="3"/>
  <c r="AM493" i="3" s="1"/>
  <c r="AN493" i="3"/>
  <c r="AB494" i="3"/>
  <c r="AC494" i="3"/>
  <c r="AD494" i="3"/>
  <c r="AE494" i="3"/>
  <c r="AF494" i="3"/>
  <c r="AG494" i="3"/>
  <c r="AH494" i="3"/>
  <c r="AI494" i="3"/>
  <c r="AJ494" i="3"/>
  <c r="AK494" i="3"/>
  <c r="AM494" i="3" s="1"/>
  <c r="AN494" i="3"/>
  <c r="AB495" i="3"/>
  <c r="AC495" i="3"/>
  <c r="AD495" i="3"/>
  <c r="AE495" i="3"/>
  <c r="AF495" i="3"/>
  <c r="AG495" i="3"/>
  <c r="AH495" i="3"/>
  <c r="AI495" i="3"/>
  <c r="AJ495" i="3"/>
  <c r="AK495" i="3"/>
  <c r="AM495" i="3" s="1"/>
  <c r="AN495" i="3"/>
  <c r="AB496" i="3"/>
  <c r="AC496" i="3"/>
  <c r="AD496" i="3"/>
  <c r="AE496" i="3"/>
  <c r="AF496" i="3"/>
  <c r="AG496" i="3"/>
  <c r="AH496" i="3"/>
  <c r="AI496" i="3"/>
  <c r="AJ496" i="3"/>
  <c r="AK496" i="3"/>
  <c r="AM496" i="3" s="1"/>
  <c r="AN496" i="3"/>
  <c r="AB497" i="3"/>
  <c r="AC497" i="3"/>
  <c r="AD497" i="3"/>
  <c r="AE497" i="3"/>
  <c r="AF497" i="3"/>
  <c r="AG497" i="3"/>
  <c r="AH497" i="3"/>
  <c r="AI497" i="3"/>
  <c r="AJ497" i="3"/>
  <c r="AK497" i="3"/>
  <c r="AM497" i="3" s="1"/>
  <c r="AN497" i="3"/>
  <c r="AB498" i="3"/>
  <c r="AC498" i="3"/>
  <c r="AD498" i="3"/>
  <c r="AE498" i="3"/>
  <c r="AF498" i="3"/>
  <c r="AG498" i="3"/>
  <c r="AH498" i="3"/>
  <c r="AI498" i="3"/>
  <c r="AJ498" i="3"/>
  <c r="AK498" i="3"/>
  <c r="AM498" i="3" s="1"/>
  <c r="AN498" i="3"/>
  <c r="AB499" i="3"/>
  <c r="AC499" i="3"/>
  <c r="AD499" i="3"/>
  <c r="AE499" i="3"/>
  <c r="AF499" i="3"/>
  <c r="AG499" i="3"/>
  <c r="AH499" i="3"/>
  <c r="AI499" i="3"/>
  <c r="AJ499" i="3"/>
  <c r="AK499" i="3"/>
  <c r="AM499" i="3" s="1"/>
  <c r="AN499" i="3"/>
  <c r="AB500" i="3"/>
  <c r="AC500" i="3"/>
  <c r="AD500" i="3"/>
  <c r="AE500" i="3"/>
  <c r="AF500" i="3"/>
  <c r="AG500" i="3"/>
  <c r="AH500" i="3"/>
  <c r="AI500" i="3"/>
  <c r="AJ500" i="3"/>
  <c r="AK500" i="3"/>
  <c r="AM500" i="3" s="1"/>
  <c r="AN500" i="3"/>
  <c r="AB501" i="3"/>
  <c r="AC501" i="3"/>
  <c r="AD501" i="3"/>
  <c r="AE501" i="3"/>
  <c r="AF501" i="3"/>
  <c r="AG501" i="3"/>
  <c r="AH501" i="3"/>
  <c r="AI501" i="3"/>
  <c r="AJ501" i="3"/>
  <c r="AK501" i="3"/>
  <c r="AM501" i="3" s="1"/>
  <c r="AN501" i="3"/>
  <c r="AB502" i="3"/>
  <c r="AC502" i="3"/>
  <c r="AD502" i="3"/>
  <c r="AE502" i="3"/>
  <c r="AF502" i="3"/>
  <c r="AG502" i="3"/>
  <c r="AH502" i="3"/>
  <c r="AI502" i="3"/>
  <c r="AJ502" i="3"/>
  <c r="AK502" i="3"/>
  <c r="AM502" i="3" s="1"/>
  <c r="AN502" i="3"/>
  <c r="AB503" i="3"/>
  <c r="AC503" i="3"/>
  <c r="AD503" i="3"/>
  <c r="AE503" i="3"/>
  <c r="AF503" i="3"/>
  <c r="AG503" i="3"/>
  <c r="AH503" i="3"/>
  <c r="AI503" i="3"/>
  <c r="AJ503" i="3"/>
  <c r="AK503" i="3"/>
  <c r="AM503" i="3" s="1"/>
  <c r="AN503" i="3"/>
  <c r="AB504" i="3"/>
  <c r="AC504" i="3"/>
  <c r="AD504" i="3"/>
  <c r="AE504" i="3"/>
  <c r="AF504" i="3"/>
  <c r="AG504" i="3"/>
  <c r="AH504" i="3"/>
  <c r="AI504" i="3"/>
  <c r="AJ504" i="3"/>
  <c r="AK504" i="3"/>
  <c r="AM504" i="3" s="1"/>
  <c r="AN504" i="3"/>
  <c r="AB505" i="3"/>
  <c r="AC505" i="3"/>
  <c r="AD505" i="3"/>
  <c r="AE505" i="3"/>
  <c r="AF505" i="3"/>
  <c r="AG505" i="3"/>
  <c r="AH505" i="3"/>
  <c r="AI505" i="3"/>
  <c r="AJ505" i="3"/>
  <c r="AK505" i="3"/>
  <c r="AM505" i="3" s="1"/>
  <c r="AN505" i="3"/>
  <c r="AB506" i="3"/>
  <c r="AC506" i="3"/>
  <c r="AD506" i="3"/>
  <c r="AE506" i="3"/>
  <c r="AF506" i="3"/>
  <c r="AG506" i="3"/>
  <c r="AH506" i="3"/>
  <c r="AI506" i="3"/>
  <c r="AJ506" i="3"/>
  <c r="AK506" i="3"/>
  <c r="AM506" i="3" s="1"/>
  <c r="AN506" i="3"/>
  <c r="AB507" i="3"/>
  <c r="AC507" i="3"/>
  <c r="AD507" i="3"/>
  <c r="AE507" i="3"/>
  <c r="AF507" i="3"/>
  <c r="AG507" i="3"/>
  <c r="AH507" i="3"/>
  <c r="AI507" i="3"/>
  <c r="AJ507" i="3"/>
  <c r="AK507" i="3"/>
  <c r="AM507" i="3" s="1"/>
  <c r="AN507" i="3"/>
  <c r="AB508" i="3"/>
  <c r="AC508" i="3"/>
  <c r="AD508" i="3"/>
  <c r="AE508" i="3"/>
  <c r="AF508" i="3"/>
  <c r="AG508" i="3"/>
  <c r="AH508" i="3"/>
  <c r="AI508" i="3"/>
  <c r="AJ508" i="3"/>
  <c r="AK508" i="3"/>
  <c r="AM508" i="3" s="1"/>
  <c r="AN508" i="3"/>
  <c r="AB509" i="3"/>
  <c r="AC509" i="3"/>
  <c r="AD509" i="3"/>
  <c r="AE509" i="3"/>
  <c r="AF509" i="3"/>
  <c r="AG509" i="3"/>
  <c r="AH509" i="3"/>
  <c r="AI509" i="3"/>
  <c r="AJ509" i="3"/>
  <c r="AK509" i="3"/>
  <c r="AM509" i="3" s="1"/>
  <c r="AN509" i="3"/>
  <c r="AB510" i="3"/>
  <c r="AC510" i="3"/>
  <c r="AD510" i="3"/>
  <c r="AE510" i="3"/>
  <c r="AF510" i="3"/>
  <c r="AG510" i="3"/>
  <c r="AH510" i="3"/>
  <c r="AI510" i="3"/>
  <c r="AJ510" i="3"/>
  <c r="AK510" i="3"/>
  <c r="AM510" i="3" s="1"/>
  <c r="AN510" i="3"/>
  <c r="AB511" i="3"/>
  <c r="AC511" i="3"/>
  <c r="AD511" i="3"/>
  <c r="AE511" i="3"/>
  <c r="AF511" i="3"/>
  <c r="AG511" i="3"/>
  <c r="AH511" i="3"/>
  <c r="AI511" i="3"/>
  <c r="AJ511" i="3"/>
  <c r="AK511" i="3"/>
  <c r="AM511" i="3" s="1"/>
  <c r="AN511" i="3"/>
  <c r="AB512" i="3"/>
  <c r="AC512" i="3"/>
  <c r="AD512" i="3"/>
  <c r="AE512" i="3"/>
  <c r="AF512" i="3"/>
  <c r="AG512" i="3"/>
  <c r="AH512" i="3"/>
  <c r="AI512" i="3"/>
  <c r="AJ512" i="3"/>
  <c r="AK512" i="3"/>
  <c r="AM512" i="3" s="1"/>
  <c r="AN512" i="3"/>
  <c r="AB513" i="3"/>
  <c r="AC513" i="3"/>
  <c r="AD513" i="3"/>
  <c r="AE513" i="3"/>
  <c r="AF513" i="3"/>
  <c r="AG513" i="3"/>
  <c r="AH513" i="3"/>
  <c r="AI513" i="3"/>
  <c r="AJ513" i="3"/>
  <c r="AK513" i="3"/>
  <c r="AM513" i="3" s="1"/>
  <c r="AN513" i="3"/>
  <c r="AB514" i="3"/>
  <c r="AC514" i="3"/>
  <c r="AD514" i="3"/>
  <c r="AE514" i="3"/>
  <c r="AF514" i="3"/>
  <c r="AG514" i="3"/>
  <c r="AH514" i="3"/>
  <c r="AI514" i="3"/>
  <c r="AJ514" i="3"/>
  <c r="AK514" i="3"/>
  <c r="AM514" i="3" s="1"/>
  <c r="AN514" i="3"/>
  <c r="AB515" i="3"/>
  <c r="AC515" i="3"/>
  <c r="AD515" i="3"/>
  <c r="AE515" i="3"/>
  <c r="AF515" i="3"/>
  <c r="AG515" i="3"/>
  <c r="AH515" i="3"/>
  <c r="AI515" i="3"/>
  <c r="AJ515" i="3"/>
  <c r="AK515" i="3"/>
  <c r="AM515" i="3" s="1"/>
  <c r="AN515" i="3"/>
  <c r="AB516" i="3"/>
  <c r="AC516" i="3"/>
  <c r="AD516" i="3"/>
  <c r="AE516" i="3"/>
  <c r="AF516" i="3"/>
  <c r="AG516" i="3"/>
  <c r="AH516" i="3"/>
  <c r="AI516" i="3"/>
  <c r="AJ516" i="3"/>
  <c r="AK516" i="3"/>
  <c r="AM516" i="3" s="1"/>
  <c r="AN516" i="3"/>
  <c r="AB517" i="3"/>
  <c r="AC517" i="3"/>
  <c r="AD517" i="3"/>
  <c r="AE517" i="3"/>
  <c r="AF517" i="3"/>
  <c r="AG517" i="3"/>
  <c r="AH517" i="3"/>
  <c r="AI517" i="3"/>
  <c r="AJ517" i="3"/>
  <c r="AK517" i="3"/>
  <c r="AM517" i="3" s="1"/>
  <c r="AN517" i="3"/>
  <c r="AB518" i="3"/>
  <c r="AC518" i="3"/>
  <c r="AD518" i="3"/>
  <c r="AE518" i="3"/>
  <c r="AF518" i="3"/>
  <c r="AG518" i="3"/>
  <c r="AH518" i="3"/>
  <c r="AI518" i="3"/>
  <c r="AJ518" i="3"/>
  <c r="AK518" i="3"/>
  <c r="AM518" i="3" s="1"/>
  <c r="AN518" i="3"/>
  <c r="AB519" i="3"/>
  <c r="AC519" i="3"/>
  <c r="AD519" i="3"/>
  <c r="AE519" i="3"/>
  <c r="AF519" i="3"/>
  <c r="AG519" i="3"/>
  <c r="AH519" i="3"/>
  <c r="AI519" i="3"/>
  <c r="AJ519" i="3"/>
  <c r="AK519" i="3"/>
  <c r="AM519" i="3" s="1"/>
  <c r="AN519" i="3"/>
  <c r="AB520" i="3"/>
  <c r="AC520" i="3"/>
  <c r="AD520" i="3"/>
  <c r="AE520" i="3"/>
  <c r="AF520" i="3"/>
  <c r="AG520" i="3"/>
  <c r="AH520" i="3"/>
  <c r="AI520" i="3"/>
  <c r="AJ520" i="3"/>
  <c r="AK520" i="3"/>
  <c r="AM520" i="3" s="1"/>
  <c r="AN520" i="3"/>
  <c r="AB521" i="3"/>
  <c r="AC521" i="3"/>
  <c r="AD521" i="3"/>
  <c r="AE521" i="3"/>
  <c r="AF521" i="3"/>
  <c r="AG521" i="3"/>
  <c r="AH521" i="3"/>
  <c r="AI521" i="3"/>
  <c r="AJ521" i="3"/>
  <c r="AK521" i="3"/>
  <c r="AM521" i="3" s="1"/>
  <c r="AN521" i="3"/>
  <c r="AB522" i="3"/>
  <c r="AC522" i="3"/>
  <c r="AD522" i="3"/>
  <c r="AE522" i="3"/>
  <c r="AF522" i="3"/>
  <c r="AG522" i="3"/>
  <c r="AH522" i="3"/>
  <c r="AI522" i="3"/>
  <c r="AJ522" i="3"/>
  <c r="AK522" i="3"/>
  <c r="AM522" i="3" s="1"/>
  <c r="AN522" i="3"/>
  <c r="AB523" i="3"/>
  <c r="AC523" i="3"/>
  <c r="AD523" i="3"/>
  <c r="AE523" i="3"/>
  <c r="AF523" i="3"/>
  <c r="AG523" i="3"/>
  <c r="AH523" i="3"/>
  <c r="AI523" i="3"/>
  <c r="AJ523" i="3"/>
  <c r="AK523" i="3"/>
  <c r="AM523" i="3" s="1"/>
  <c r="AN523" i="3"/>
  <c r="AB524" i="3"/>
  <c r="AC524" i="3"/>
  <c r="AD524" i="3"/>
  <c r="AE524" i="3"/>
  <c r="AF524" i="3"/>
  <c r="AG524" i="3"/>
  <c r="AH524" i="3"/>
  <c r="AI524" i="3"/>
  <c r="AJ524" i="3"/>
  <c r="AK524" i="3"/>
  <c r="AM524" i="3" s="1"/>
  <c r="AN524" i="3"/>
  <c r="AB525" i="3"/>
  <c r="AC525" i="3"/>
  <c r="AD525" i="3"/>
  <c r="AE525" i="3"/>
  <c r="AF525" i="3"/>
  <c r="AG525" i="3"/>
  <c r="AH525" i="3"/>
  <c r="AI525" i="3"/>
  <c r="AJ525" i="3"/>
  <c r="AK525" i="3"/>
  <c r="AM525" i="3" s="1"/>
  <c r="AN525" i="3"/>
  <c r="AB526" i="3"/>
  <c r="AC526" i="3"/>
  <c r="AD526" i="3"/>
  <c r="AE526" i="3"/>
  <c r="AF526" i="3"/>
  <c r="AG526" i="3"/>
  <c r="AH526" i="3"/>
  <c r="AI526" i="3"/>
  <c r="AJ526" i="3"/>
  <c r="AK526" i="3"/>
  <c r="AM526" i="3" s="1"/>
  <c r="AN526" i="3"/>
  <c r="AB527" i="3"/>
  <c r="AC527" i="3"/>
  <c r="AD527" i="3"/>
  <c r="AE527" i="3"/>
  <c r="AF527" i="3"/>
  <c r="AG527" i="3"/>
  <c r="AH527" i="3"/>
  <c r="AI527" i="3"/>
  <c r="AJ527" i="3"/>
  <c r="AK527" i="3"/>
  <c r="AM527" i="3" s="1"/>
  <c r="AN527" i="3"/>
  <c r="AB528" i="3"/>
  <c r="AC528" i="3"/>
  <c r="AD528" i="3"/>
  <c r="AE528" i="3"/>
  <c r="AF528" i="3"/>
  <c r="AG528" i="3"/>
  <c r="AH528" i="3"/>
  <c r="AI528" i="3"/>
  <c r="AJ528" i="3"/>
  <c r="AK528" i="3"/>
  <c r="AM528" i="3" s="1"/>
  <c r="AN528" i="3"/>
  <c r="AB529" i="3"/>
  <c r="AC529" i="3"/>
  <c r="AD529" i="3"/>
  <c r="AE529" i="3"/>
  <c r="AF529" i="3"/>
  <c r="AG529" i="3"/>
  <c r="AH529" i="3"/>
  <c r="AI529" i="3"/>
  <c r="AJ529" i="3"/>
  <c r="AK529" i="3"/>
  <c r="AM529" i="3" s="1"/>
  <c r="AN529" i="3"/>
  <c r="AB530" i="3"/>
  <c r="AC530" i="3"/>
  <c r="AD530" i="3"/>
  <c r="AE530" i="3"/>
  <c r="AF530" i="3"/>
  <c r="AG530" i="3"/>
  <c r="AH530" i="3"/>
  <c r="AI530" i="3"/>
  <c r="AJ530" i="3"/>
  <c r="AK530" i="3"/>
  <c r="AM530" i="3" s="1"/>
  <c r="AN530" i="3"/>
  <c r="AB531" i="3"/>
  <c r="AC531" i="3"/>
  <c r="AD531" i="3"/>
  <c r="AE531" i="3"/>
  <c r="AF531" i="3"/>
  <c r="AG531" i="3"/>
  <c r="AH531" i="3"/>
  <c r="AI531" i="3"/>
  <c r="AJ531" i="3"/>
  <c r="AK531" i="3"/>
  <c r="AM531" i="3" s="1"/>
  <c r="AN531" i="3"/>
  <c r="AB532" i="3"/>
  <c r="AC532" i="3"/>
  <c r="AD532" i="3"/>
  <c r="AE532" i="3"/>
  <c r="AF532" i="3"/>
  <c r="AG532" i="3"/>
  <c r="AH532" i="3"/>
  <c r="AI532" i="3"/>
  <c r="AJ532" i="3"/>
  <c r="AK532" i="3"/>
  <c r="AM532" i="3" s="1"/>
  <c r="AN532" i="3"/>
  <c r="AB533" i="3"/>
  <c r="AC533" i="3"/>
  <c r="AD533" i="3"/>
  <c r="AE533" i="3"/>
  <c r="AF533" i="3"/>
  <c r="AG533" i="3"/>
  <c r="AH533" i="3"/>
  <c r="AI533" i="3"/>
  <c r="AJ533" i="3"/>
  <c r="AK533" i="3"/>
  <c r="AM533" i="3" s="1"/>
  <c r="AN533" i="3"/>
  <c r="AB534" i="3"/>
  <c r="AC534" i="3"/>
  <c r="AD534" i="3"/>
  <c r="AE534" i="3"/>
  <c r="AF534" i="3"/>
  <c r="AG534" i="3"/>
  <c r="AH534" i="3"/>
  <c r="AI534" i="3"/>
  <c r="AJ534" i="3"/>
  <c r="AK534" i="3"/>
  <c r="AM534" i="3" s="1"/>
  <c r="AN534" i="3"/>
  <c r="AB535" i="3"/>
  <c r="AC535" i="3"/>
  <c r="AD535" i="3"/>
  <c r="AE535" i="3"/>
  <c r="AF535" i="3"/>
  <c r="AG535" i="3"/>
  <c r="AH535" i="3"/>
  <c r="AI535" i="3"/>
  <c r="AJ535" i="3"/>
  <c r="AK535" i="3"/>
  <c r="AM535" i="3" s="1"/>
  <c r="AN535" i="3"/>
  <c r="AB536" i="3"/>
  <c r="AC536" i="3"/>
  <c r="AD536" i="3"/>
  <c r="AE536" i="3"/>
  <c r="AF536" i="3"/>
  <c r="AG536" i="3"/>
  <c r="AH536" i="3"/>
  <c r="AI536" i="3"/>
  <c r="AJ536" i="3"/>
  <c r="AK536" i="3"/>
  <c r="AM536" i="3" s="1"/>
  <c r="AN536" i="3"/>
  <c r="AB537" i="3"/>
  <c r="AC537" i="3"/>
  <c r="AD537" i="3"/>
  <c r="AE537" i="3"/>
  <c r="AF537" i="3"/>
  <c r="AG537" i="3"/>
  <c r="AH537" i="3"/>
  <c r="AI537" i="3"/>
  <c r="AJ537" i="3"/>
  <c r="AK537" i="3"/>
  <c r="AM537" i="3" s="1"/>
  <c r="AN537" i="3"/>
  <c r="AB538" i="3"/>
  <c r="AC538" i="3"/>
  <c r="AD538" i="3"/>
  <c r="AE538" i="3"/>
  <c r="AF538" i="3"/>
  <c r="AG538" i="3"/>
  <c r="AH538" i="3"/>
  <c r="AI538" i="3"/>
  <c r="AJ538" i="3"/>
  <c r="AK538" i="3"/>
  <c r="AM538" i="3" s="1"/>
  <c r="AN538" i="3"/>
  <c r="AB539" i="3"/>
  <c r="AC539" i="3"/>
  <c r="AD539" i="3"/>
  <c r="AE539" i="3"/>
  <c r="AF539" i="3"/>
  <c r="AG539" i="3"/>
  <c r="AH539" i="3"/>
  <c r="AI539" i="3"/>
  <c r="AJ539" i="3"/>
  <c r="AK539" i="3"/>
  <c r="AM539" i="3" s="1"/>
  <c r="AN539" i="3"/>
  <c r="AB540" i="3"/>
  <c r="AC540" i="3"/>
  <c r="AD540" i="3"/>
  <c r="AE540" i="3"/>
  <c r="AF540" i="3"/>
  <c r="AG540" i="3"/>
  <c r="AH540" i="3"/>
  <c r="AI540" i="3"/>
  <c r="AJ540" i="3"/>
  <c r="AK540" i="3"/>
  <c r="AM540" i="3" s="1"/>
  <c r="AN540" i="3"/>
  <c r="AB541" i="3"/>
  <c r="AC541" i="3"/>
  <c r="AD541" i="3"/>
  <c r="AE541" i="3"/>
  <c r="AF541" i="3"/>
  <c r="AG541" i="3"/>
  <c r="AH541" i="3"/>
  <c r="AI541" i="3"/>
  <c r="AJ541" i="3"/>
  <c r="AK541" i="3"/>
  <c r="AM541" i="3" s="1"/>
  <c r="AN541" i="3"/>
  <c r="AB542" i="3"/>
  <c r="AC542" i="3"/>
  <c r="AD542" i="3"/>
  <c r="AE542" i="3"/>
  <c r="AF542" i="3"/>
  <c r="AG542" i="3"/>
  <c r="AH542" i="3"/>
  <c r="AI542" i="3"/>
  <c r="AJ542" i="3"/>
  <c r="AK542" i="3"/>
  <c r="AM542" i="3" s="1"/>
  <c r="AN542" i="3"/>
  <c r="AB543" i="3"/>
  <c r="AC543" i="3"/>
  <c r="AD543" i="3"/>
  <c r="AE543" i="3"/>
  <c r="AF543" i="3"/>
  <c r="AG543" i="3"/>
  <c r="AH543" i="3"/>
  <c r="AI543" i="3"/>
  <c r="AJ543" i="3"/>
  <c r="AK543" i="3"/>
  <c r="AM543" i="3" s="1"/>
  <c r="AN543" i="3"/>
  <c r="AB544" i="3"/>
  <c r="AC544" i="3"/>
  <c r="AD544" i="3"/>
  <c r="AE544" i="3"/>
  <c r="AF544" i="3"/>
  <c r="AG544" i="3"/>
  <c r="AH544" i="3"/>
  <c r="AI544" i="3"/>
  <c r="AJ544" i="3"/>
  <c r="AK544" i="3"/>
  <c r="AM544" i="3" s="1"/>
  <c r="AN544" i="3"/>
  <c r="AB545" i="3"/>
  <c r="AC545" i="3"/>
  <c r="AD545" i="3"/>
  <c r="AE545" i="3"/>
  <c r="AF545" i="3"/>
  <c r="AG545" i="3"/>
  <c r="AH545" i="3"/>
  <c r="AI545" i="3"/>
  <c r="AJ545" i="3"/>
  <c r="AK545" i="3"/>
  <c r="AM545" i="3" s="1"/>
  <c r="AN545" i="3"/>
  <c r="AB546" i="3"/>
  <c r="AC546" i="3"/>
  <c r="AD546" i="3"/>
  <c r="AE546" i="3"/>
  <c r="AF546" i="3"/>
  <c r="AG546" i="3"/>
  <c r="AH546" i="3"/>
  <c r="AI546" i="3"/>
  <c r="AJ546" i="3"/>
  <c r="AK546" i="3"/>
  <c r="AM546" i="3" s="1"/>
  <c r="AN546" i="3"/>
  <c r="AB547" i="3"/>
  <c r="AC547" i="3"/>
  <c r="AD547" i="3"/>
  <c r="AE547" i="3"/>
  <c r="AF547" i="3"/>
  <c r="AG547" i="3"/>
  <c r="AH547" i="3"/>
  <c r="AI547" i="3"/>
  <c r="AJ547" i="3"/>
  <c r="AK547" i="3"/>
  <c r="AM547" i="3" s="1"/>
  <c r="AN547" i="3"/>
  <c r="AB548" i="3"/>
  <c r="AC548" i="3"/>
  <c r="AD548" i="3"/>
  <c r="AE548" i="3"/>
  <c r="AF548" i="3"/>
  <c r="AG548" i="3"/>
  <c r="AH548" i="3"/>
  <c r="AI548" i="3"/>
  <c r="AJ548" i="3"/>
  <c r="AK548" i="3"/>
  <c r="AM548" i="3" s="1"/>
  <c r="AN548" i="3"/>
  <c r="AB549" i="3"/>
  <c r="AC549" i="3"/>
  <c r="AD549" i="3"/>
  <c r="AE549" i="3"/>
  <c r="AF549" i="3"/>
  <c r="AG549" i="3"/>
  <c r="AH549" i="3"/>
  <c r="AI549" i="3"/>
  <c r="AJ549" i="3"/>
  <c r="AK549" i="3"/>
  <c r="AM549" i="3" s="1"/>
  <c r="AN549" i="3"/>
  <c r="AB550" i="3"/>
  <c r="AC550" i="3"/>
  <c r="AD550" i="3"/>
  <c r="AE550" i="3"/>
  <c r="AF550" i="3"/>
  <c r="AG550" i="3"/>
  <c r="AH550" i="3"/>
  <c r="AI550" i="3"/>
  <c r="AJ550" i="3"/>
  <c r="AK550" i="3"/>
  <c r="AM550" i="3" s="1"/>
  <c r="AN550" i="3"/>
  <c r="AB551" i="3"/>
  <c r="AC551" i="3"/>
  <c r="AD551" i="3"/>
  <c r="AE551" i="3"/>
  <c r="AF551" i="3"/>
  <c r="AG551" i="3"/>
  <c r="AH551" i="3"/>
  <c r="AI551" i="3"/>
  <c r="AJ551" i="3"/>
  <c r="AK551" i="3"/>
  <c r="AM551" i="3" s="1"/>
  <c r="AN551" i="3"/>
  <c r="AB552" i="3"/>
  <c r="AC552" i="3"/>
  <c r="AD552" i="3"/>
  <c r="AE552" i="3"/>
  <c r="AF552" i="3"/>
  <c r="AG552" i="3"/>
  <c r="AH552" i="3"/>
  <c r="AI552" i="3"/>
  <c r="AJ552" i="3"/>
  <c r="AK552" i="3"/>
  <c r="AM552" i="3" s="1"/>
  <c r="AN552" i="3"/>
  <c r="AB553" i="3"/>
  <c r="AC553" i="3"/>
  <c r="AD553" i="3"/>
  <c r="AE553" i="3"/>
  <c r="AF553" i="3"/>
  <c r="AG553" i="3"/>
  <c r="AH553" i="3"/>
  <c r="AI553" i="3"/>
  <c r="AJ553" i="3"/>
  <c r="AK553" i="3"/>
  <c r="AM553" i="3" s="1"/>
  <c r="AN553" i="3"/>
  <c r="AB554" i="3"/>
  <c r="AC554" i="3"/>
  <c r="AD554" i="3"/>
  <c r="AE554" i="3"/>
  <c r="AF554" i="3"/>
  <c r="AG554" i="3"/>
  <c r="AH554" i="3"/>
  <c r="AI554" i="3"/>
  <c r="AJ554" i="3"/>
  <c r="AK554" i="3"/>
  <c r="AM554" i="3" s="1"/>
  <c r="AN554" i="3"/>
  <c r="AB555" i="3"/>
  <c r="AC555" i="3"/>
  <c r="AD555" i="3"/>
  <c r="AE555" i="3"/>
  <c r="AF555" i="3"/>
  <c r="AG555" i="3"/>
  <c r="AH555" i="3"/>
  <c r="AI555" i="3"/>
  <c r="AJ555" i="3"/>
  <c r="AK555" i="3"/>
  <c r="AM555" i="3" s="1"/>
  <c r="AN555" i="3"/>
  <c r="AB556" i="3"/>
  <c r="AC556" i="3"/>
  <c r="AD556" i="3"/>
  <c r="AE556" i="3"/>
  <c r="AF556" i="3"/>
  <c r="AG556" i="3"/>
  <c r="AH556" i="3"/>
  <c r="AI556" i="3"/>
  <c r="AJ556" i="3"/>
  <c r="AK556" i="3"/>
  <c r="AM556" i="3" s="1"/>
  <c r="AN556" i="3"/>
  <c r="AB557" i="3"/>
  <c r="AC557" i="3"/>
  <c r="AD557" i="3"/>
  <c r="AE557" i="3"/>
  <c r="AF557" i="3"/>
  <c r="AG557" i="3"/>
  <c r="AH557" i="3"/>
  <c r="AI557" i="3"/>
  <c r="AJ557" i="3"/>
  <c r="AK557" i="3"/>
  <c r="AM557" i="3" s="1"/>
  <c r="AN557" i="3"/>
  <c r="AB558" i="3"/>
  <c r="AC558" i="3"/>
  <c r="AD558" i="3"/>
  <c r="AE558" i="3"/>
  <c r="AF558" i="3"/>
  <c r="AG558" i="3"/>
  <c r="AH558" i="3"/>
  <c r="AI558" i="3"/>
  <c r="AJ558" i="3"/>
  <c r="AK558" i="3"/>
  <c r="AM558" i="3" s="1"/>
  <c r="AN558" i="3"/>
  <c r="AB559" i="3"/>
  <c r="AC559" i="3"/>
  <c r="AD559" i="3"/>
  <c r="AE559" i="3"/>
  <c r="AF559" i="3"/>
  <c r="AG559" i="3"/>
  <c r="AH559" i="3"/>
  <c r="AI559" i="3"/>
  <c r="AJ559" i="3"/>
  <c r="AK559" i="3"/>
  <c r="AM559" i="3" s="1"/>
  <c r="AN559" i="3"/>
  <c r="AB560" i="3"/>
  <c r="AC560" i="3"/>
  <c r="AD560" i="3"/>
  <c r="AE560" i="3"/>
  <c r="AF560" i="3"/>
  <c r="AG560" i="3"/>
  <c r="AH560" i="3"/>
  <c r="AI560" i="3"/>
  <c r="AJ560" i="3"/>
  <c r="AK560" i="3"/>
  <c r="AM560" i="3" s="1"/>
  <c r="AN560" i="3"/>
  <c r="AB561" i="3"/>
  <c r="AC561" i="3"/>
  <c r="AD561" i="3"/>
  <c r="AE561" i="3"/>
  <c r="AF561" i="3"/>
  <c r="AG561" i="3"/>
  <c r="AH561" i="3"/>
  <c r="AI561" i="3"/>
  <c r="AJ561" i="3"/>
  <c r="AK561" i="3"/>
  <c r="AM561" i="3" s="1"/>
  <c r="AN561" i="3"/>
  <c r="AB562" i="3"/>
  <c r="AC562" i="3"/>
  <c r="AD562" i="3"/>
  <c r="AE562" i="3"/>
  <c r="AF562" i="3"/>
  <c r="AG562" i="3"/>
  <c r="AH562" i="3"/>
  <c r="AI562" i="3"/>
  <c r="AJ562" i="3"/>
  <c r="AK562" i="3"/>
  <c r="AM562" i="3" s="1"/>
  <c r="AN562" i="3"/>
  <c r="AB563" i="3"/>
  <c r="AC563" i="3"/>
  <c r="AD563" i="3"/>
  <c r="AE563" i="3"/>
  <c r="AF563" i="3"/>
  <c r="AG563" i="3"/>
  <c r="AH563" i="3"/>
  <c r="AI563" i="3"/>
  <c r="AJ563" i="3"/>
  <c r="AK563" i="3"/>
  <c r="AM563" i="3" s="1"/>
  <c r="AN563" i="3"/>
  <c r="AB564" i="3"/>
  <c r="AC564" i="3"/>
  <c r="AD564" i="3"/>
  <c r="AE564" i="3"/>
  <c r="AF564" i="3"/>
  <c r="AG564" i="3"/>
  <c r="AH564" i="3"/>
  <c r="AI564" i="3"/>
  <c r="AJ564" i="3"/>
  <c r="AK564" i="3"/>
  <c r="AM564" i="3" s="1"/>
  <c r="AN564" i="3"/>
  <c r="AB565" i="3"/>
  <c r="AC565" i="3"/>
  <c r="AD565" i="3"/>
  <c r="AE565" i="3"/>
  <c r="AF565" i="3"/>
  <c r="AG565" i="3"/>
  <c r="AH565" i="3"/>
  <c r="AI565" i="3"/>
  <c r="AJ565" i="3"/>
  <c r="AK565" i="3"/>
  <c r="AM565" i="3" s="1"/>
  <c r="AN565" i="3"/>
  <c r="AB566" i="3"/>
  <c r="AC566" i="3"/>
  <c r="AD566" i="3"/>
  <c r="AE566" i="3"/>
  <c r="AF566" i="3"/>
  <c r="AG566" i="3"/>
  <c r="AH566" i="3"/>
  <c r="AI566" i="3"/>
  <c r="AJ566" i="3"/>
  <c r="AK566" i="3"/>
  <c r="AM566" i="3" s="1"/>
  <c r="AN566" i="3"/>
  <c r="AB567" i="3"/>
  <c r="AC567" i="3"/>
  <c r="AD567" i="3"/>
  <c r="AE567" i="3"/>
  <c r="AF567" i="3"/>
  <c r="AG567" i="3"/>
  <c r="AH567" i="3"/>
  <c r="AI567" i="3"/>
  <c r="AJ567" i="3"/>
  <c r="AK567" i="3"/>
  <c r="AM567" i="3" s="1"/>
  <c r="AN567" i="3"/>
  <c r="AB568" i="3"/>
  <c r="AC568" i="3"/>
  <c r="AD568" i="3"/>
  <c r="AE568" i="3"/>
  <c r="AF568" i="3"/>
  <c r="AG568" i="3"/>
  <c r="AH568" i="3"/>
  <c r="AI568" i="3"/>
  <c r="AJ568" i="3"/>
  <c r="AK568" i="3"/>
  <c r="AM568" i="3" s="1"/>
  <c r="AN568" i="3"/>
  <c r="AB569" i="3"/>
  <c r="AC569" i="3"/>
  <c r="AD569" i="3"/>
  <c r="AE569" i="3"/>
  <c r="AF569" i="3"/>
  <c r="AG569" i="3"/>
  <c r="AH569" i="3"/>
  <c r="AI569" i="3"/>
  <c r="AJ569" i="3"/>
  <c r="AK569" i="3"/>
  <c r="AM569" i="3" s="1"/>
  <c r="AN569" i="3"/>
  <c r="AB570" i="3"/>
  <c r="AC570" i="3"/>
  <c r="AD570" i="3"/>
  <c r="AE570" i="3"/>
  <c r="AF570" i="3"/>
  <c r="AG570" i="3"/>
  <c r="AH570" i="3"/>
  <c r="AI570" i="3"/>
  <c r="AJ570" i="3"/>
  <c r="AK570" i="3"/>
  <c r="AM570" i="3" s="1"/>
  <c r="AN570" i="3"/>
  <c r="AB571" i="3"/>
  <c r="AC571" i="3"/>
  <c r="AD571" i="3"/>
  <c r="AE571" i="3"/>
  <c r="AF571" i="3"/>
  <c r="AG571" i="3"/>
  <c r="AH571" i="3"/>
  <c r="AI571" i="3"/>
  <c r="AJ571" i="3"/>
  <c r="AK571" i="3"/>
  <c r="AM571" i="3" s="1"/>
  <c r="AN571" i="3"/>
  <c r="AB572" i="3"/>
  <c r="AC572" i="3"/>
  <c r="AD572" i="3"/>
  <c r="AE572" i="3"/>
  <c r="AF572" i="3"/>
  <c r="AG572" i="3"/>
  <c r="AH572" i="3"/>
  <c r="AI572" i="3"/>
  <c r="AJ572" i="3"/>
  <c r="AK572" i="3"/>
  <c r="AM572" i="3" s="1"/>
  <c r="AN572" i="3"/>
  <c r="AB573" i="3"/>
  <c r="AC573" i="3"/>
  <c r="AD573" i="3"/>
  <c r="AE573" i="3"/>
  <c r="AF573" i="3"/>
  <c r="AG573" i="3"/>
  <c r="AH573" i="3"/>
  <c r="AI573" i="3"/>
  <c r="AJ573" i="3"/>
  <c r="AK573" i="3"/>
  <c r="AM573" i="3" s="1"/>
  <c r="AN573" i="3"/>
  <c r="AB574" i="3"/>
  <c r="AC574" i="3"/>
  <c r="AD574" i="3"/>
  <c r="AE574" i="3"/>
  <c r="AF574" i="3"/>
  <c r="AG574" i="3"/>
  <c r="AH574" i="3"/>
  <c r="AI574" i="3"/>
  <c r="AJ574" i="3"/>
  <c r="AK574" i="3"/>
  <c r="AM574" i="3" s="1"/>
  <c r="AN574" i="3"/>
  <c r="AB575" i="3"/>
  <c r="AC575" i="3"/>
  <c r="AD575" i="3"/>
  <c r="AE575" i="3"/>
  <c r="AF575" i="3"/>
  <c r="AG575" i="3"/>
  <c r="AH575" i="3"/>
  <c r="AI575" i="3"/>
  <c r="AJ575" i="3"/>
  <c r="AK575" i="3"/>
  <c r="AM575" i="3" s="1"/>
  <c r="AN575" i="3"/>
  <c r="AB576" i="3"/>
  <c r="AC576" i="3"/>
  <c r="AD576" i="3"/>
  <c r="AE576" i="3"/>
  <c r="AF576" i="3"/>
  <c r="AG576" i="3"/>
  <c r="AH576" i="3"/>
  <c r="AI576" i="3"/>
  <c r="AJ576" i="3"/>
  <c r="AK576" i="3"/>
  <c r="AM576" i="3" s="1"/>
  <c r="AN576" i="3"/>
  <c r="AB577" i="3"/>
  <c r="AC577" i="3"/>
  <c r="AD577" i="3"/>
  <c r="AE577" i="3"/>
  <c r="AF577" i="3"/>
  <c r="AG577" i="3"/>
  <c r="AH577" i="3"/>
  <c r="AI577" i="3"/>
  <c r="AJ577" i="3"/>
  <c r="AK577" i="3"/>
  <c r="AM577" i="3" s="1"/>
  <c r="AN577" i="3"/>
  <c r="AB578" i="3"/>
  <c r="AC578" i="3"/>
  <c r="AD578" i="3"/>
  <c r="AE578" i="3"/>
  <c r="AF578" i="3"/>
  <c r="AG578" i="3"/>
  <c r="AH578" i="3"/>
  <c r="AI578" i="3"/>
  <c r="AJ578" i="3"/>
  <c r="AK578" i="3"/>
  <c r="AM578" i="3" s="1"/>
  <c r="AN578" i="3"/>
  <c r="AB579" i="3"/>
  <c r="AC579" i="3"/>
  <c r="AD579" i="3"/>
  <c r="AE579" i="3"/>
  <c r="AF579" i="3"/>
  <c r="AG579" i="3"/>
  <c r="AH579" i="3"/>
  <c r="AI579" i="3"/>
  <c r="AJ579" i="3"/>
  <c r="AK579" i="3"/>
  <c r="AM579" i="3" s="1"/>
  <c r="AN579" i="3"/>
  <c r="AB580" i="3"/>
  <c r="AC580" i="3"/>
  <c r="AD580" i="3"/>
  <c r="AE580" i="3"/>
  <c r="AF580" i="3"/>
  <c r="AG580" i="3"/>
  <c r="AH580" i="3"/>
  <c r="AI580" i="3"/>
  <c r="AJ580" i="3"/>
  <c r="AK580" i="3"/>
  <c r="AM580" i="3" s="1"/>
  <c r="AN580" i="3"/>
  <c r="AB581" i="3"/>
  <c r="AC581" i="3"/>
  <c r="AD581" i="3"/>
  <c r="AE581" i="3"/>
  <c r="AF581" i="3"/>
  <c r="AG581" i="3"/>
  <c r="AH581" i="3"/>
  <c r="AI581" i="3"/>
  <c r="AJ581" i="3"/>
  <c r="AK581" i="3"/>
  <c r="AM581" i="3" s="1"/>
  <c r="AN581" i="3"/>
  <c r="AB582" i="3"/>
  <c r="AC582" i="3"/>
  <c r="AD582" i="3"/>
  <c r="AE582" i="3"/>
  <c r="AF582" i="3"/>
  <c r="AG582" i="3"/>
  <c r="AH582" i="3"/>
  <c r="AI582" i="3"/>
  <c r="AJ582" i="3"/>
  <c r="AK582" i="3"/>
  <c r="AM582" i="3" s="1"/>
  <c r="AN582" i="3"/>
  <c r="AB583" i="3"/>
  <c r="AC583" i="3"/>
  <c r="AD583" i="3"/>
  <c r="AE583" i="3"/>
  <c r="AF583" i="3"/>
  <c r="AG583" i="3"/>
  <c r="AH583" i="3"/>
  <c r="AI583" i="3"/>
  <c r="AJ583" i="3"/>
  <c r="AK583" i="3"/>
  <c r="AM583" i="3" s="1"/>
  <c r="AN583" i="3"/>
  <c r="AB584" i="3"/>
  <c r="AC584" i="3"/>
  <c r="AD584" i="3"/>
  <c r="AE584" i="3"/>
  <c r="AF584" i="3"/>
  <c r="AG584" i="3"/>
  <c r="AH584" i="3"/>
  <c r="AI584" i="3"/>
  <c r="AJ584" i="3"/>
  <c r="AK584" i="3"/>
  <c r="AM584" i="3" s="1"/>
  <c r="AN584" i="3"/>
  <c r="AB585" i="3"/>
  <c r="AC585" i="3"/>
  <c r="AD585" i="3"/>
  <c r="AE585" i="3"/>
  <c r="AF585" i="3"/>
  <c r="AG585" i="3"/>
  <c r="AH585" i="3"/>
  <c r="AI585" i="3"/>
  <c r="AJ585" i="3"/>
  <c r="AK585" i="3"/>
  <c r="AM585" i="3" s="1"/>
  <c r="AN585" i="3"/>
  <c r="AB586" i="3"/>
  <c r="AC586" i="3"/>
  <c r="AD586" i="3"/>
  <c r="AE586" i="3"/>
  <c r="AF586" i="3"/>
  <c r="AG586" i="3"/>
  <c r="AH586" i="3"/>
  <c r="AI586" i="3"/>
  <c r="AJ586" i="3"/>
  <c r="AK586" i="3"/>
  <c r="AM586" i="3" s="1"/>
  <c r="AN586" i="3"/>
  <c r="AB587" i="3"/>
  <c r="AC587" i="3"/>
  <c r="AD587" i="3"/>
  <c r="AE587" i="3"/>
  <c r="AF587" i="3"/>
  <c r="AG587" i="3"/>
  <c r="AH587" i="3"/>
  <c r="AI587" i="3"/>
  <c r="AJ587" i="3"/>
  <c r="AK587" i="3"/>
  <c r="AM587" i="3" s="1"/>
  <c r="AN587" i="3"/>
  <c r="AB588" i="3"/>
  <c r="AC588" i="3"/>
  <c r="AD588" i="3"/>
  <c r="AE588" i="3"/>
  <c r="AF588" i="3"/>
  <c r="AG588" i="3"/>
  <c r="AH588" i="3"/>
  <c r="AI588" i="3"/>
  <c r="AJ588" i="3"/>
  <c r="AK588" i="3"/>
  <c r="AM588" i="3" s="1"/>
  <c r="AN588" i="3"/>
  <c r="AB589" i="3"/>
  <c r="AC589" i="3"/>
  <c r="AD589" i="3"/>
  <c r="AE589" i="3"/>
  <c r="AF589" i="3"/>
  <c r="AG589" i="3"/>
  <c r="AH589" i="3"/>
  <c r="AI589" i="3"/>
  <c r="AJ589" i="3"/>
  <c r="AK589" i="3"/>
  <c r="AM589" i="3" s="1"/>
  <c r="AN589" i="3"/>
  <c r="AB590" i="3"/>
  <c r="AC590" i="3"/>
  <c r="AD590" i="3"/>
  <c r="AE590" i="3"/>
  <c r="AF590" i="3"/>
  <c r="AG590" i="3"/>
  <c r="AH590" i="3"/>
  <c r="AI590" i="3"/>
  <c r="AJ590" i="3"/>
  <c r="AK590" i="3"/>
  <c r="AM590" i="3" s="1"/>
  <c r="AN590" i="3"/>
  <c r="AB591" i="3"/>
  <c r="AC591" i="3"/>
  <c r="AD591" i="3"/>
  <c r="AE591" i="3"/>
  <c r="AF591" i="3"/>
  <c r="AG591" i="3"/>
  <c r="AH591" i="3"/>
  <c r="AI591" i="3"/>
  <c r="AJ591" i="3"/>
  <c r="AK591" i="3"/>
  <c r="AM591" i="3" s="1"/>
  <c r="AN591" i="3"/>
  <c r="AB592" i="3"/>
  <c r="AC592" i="3"/>
  <c r="AD592" i="3"/>
  <c r="AE592" i="3"/>
  <c r="AF592" i="3"/>
  <c r="AG592" i="3"/>
  <c r="AH592" i="3"/>
  <c r="AI592" i="3"/>
  <c r="AJ592" i="3"/>
  <c r="AK592" i="3"/>
  <c r="AM592" i="3" s="1"/>
  <c r="AN592" i="3"/>
  <c r="AB593" i="3"/>
  <c r="AC593" i="3"/>
  <c r="AD593" i="3"/>
  <c r="AE593" i="3"/>
  <c r="AF593" i="3"/>
  <c r="AG593" i="3"/>
  <c r="AH593" i="3"/>
  <c r="AI593" i="3"/>
  <c r="AJ593" i="3"/>
  <c r="AK593" i="3"/>
  <c r="AM593" i="3" s="1"/>
  <c r="AN593" i="3"/>
  <c r="AB594" i="3"/>
  <c r="AC594" i="3"/>
  <c r="AD594" i="3"/>
  <c r="AE594" i="3"/>
  <c r="AF594" i="3"/>
  <c r="AG594" i="3"/>
  <c r="AH594" i="3"/>
  <c r="AI594" i="3"/>
  <c r="AJ594" i="3"/>
  <c r="AK594" i="3"/>
  <c r="AM594" i="3" s="1"/>
  <c r="AN594" i="3"/>
  <c r="AB595" i="3"/>
  <c r="AC595" i="3"/>
  <c r="AD595" i="3"/>
  <c r="AE595" i="3"/>
  <c r="AF595" i="3"/>
  <c r="AG595" i="3"/>
  <c r="AH595" i="3"/>
  <c r="AI595" i="3"/>
  <c r="AJ595" i="3"/>
  <c r="AK595" i="3"/>
  <c r="AM595" i="3" s="1"/>
  <c r="AN595" i="3"/>
  <c r="AB596" i="3"/>
  <c r="AC596" i="3"/>
  <c r="AD596" i="3"/>
  <c r="AE596" i="3"/>
  <c r="AF596" i="3"/>
  <c r="AG596" i="3"/>
  <c r="AH596" i="3"/>
  <c r="AI596" i="3"/>
  <c r="AJ596" i="3"/>
  <c r="AK596" i="3"/>
  <c r="AM596" i="3" s="1"/>
  <c r="AN596" i="3"/>
  <c r="AB597" i="3"/>
  <c r="AC597" i="3"/>
  <c r="AD597" i="3"/>
  <c r="AE597" i="3"/>
  <c r="AF597" i="3"/>
  <c r="AG597" i="3"/>
  <c r="AH597" i="3"/>
  <c r="AI597" i="3"/>
  <c r="AJ597" i="3"/>
  <c r="AK597" i="3"/>
  <c r="AM597" i="3" s="1"/>
  <c r="AN597" i="3"/>
  <c r="AB598" i="3"/>
  <c r="AC598" i="3"/>
  <c r="AD598" i="3"/>
  <c r="AE598" i="3"/>
  <c r="AF598" i="3"/>
  <c r="AG598" i="3"/>
  <c r="AH598" i="3"/>
  <c r="AI598" i="3"/>
  <c r="AJ598" i="3"/>
  <c r="AK598" i="3"/>
  <c r="AM598" i="3" s="1"/>
  <c r="AN598" i="3"/>
  <c r="AB599" i="3"/>
  <c r="AC599" i="3"/>
  <c r="AD599" i="3"/>
  <c r="AE599" i="3"/>
  <c r="AF599" i="3"/>
  <c r="AG599" i="3"/>
  <c r="AH599" i="3"/>
  <c r="AI599" i="3"/>
  <c r="AJ599" i="3"/>
  <c r="AK599" i="3"/>
  <c r="AM599" i="3" s="1"/>
  <c r="AN599" i="3"/>
  <c r="AB600" i="3"/>
  <c r="AC600" i="3"/>
  <c r="AD600" i="3"/>
  <c r="AE600" i="3"/>
  <c r="AF600" i="3"/>
  <c r="AG600" i="3"/>
  <c r="AH600" i="3"/>
  <c r="AI600" i="3"/>
  <c r="AJ600" i="3"/>
  <c r="AK600" i="3"/>
  <c r="AM600" i="3" s="1"/>
  <c r="AN600" i="3"/>
  <c r="AB601" i="3"/>
  <c r="AC601" i="3"/>
  <c r="AD601" i="3"/>
  <c r="AE601" i="3"/>
  <c r="AF601" i="3"/>
  <c r="AG601" i="3"/>
  <c r="AH601" i="3"/>
  <c r="AI601" i="3"/>
  <c r="AJ601" i="3"/>
  <c r="AK601" i="3"/>
  <c r="AM601" i="3" s="1"/>
  <c r="AN601" i="3"/>
  <c r="AB602" i="3"/>
  <c r="AC602" i="3"/>
  <c r="AD602" i="3"/>
  <c r="AE602" i="3"/>
  <c r="AF602" i="3"/>
  <c r="AG602" i="3"/>
  <c r="AH602" i="3"/>
  <c r="AI602" i="3"/>
  <c r="AJ602" i="3"/>
  <c r="AK602" i="3"/>
  <c r="AM602" i="3" s="1"/>
  <c r="AN602" i="3"/>
  <c r="AB603" i="3"/>
  <c r="AC603" i="3"/>
  <c r="AD603" i="3"/>
  <c r="AE603" i="3"/>
  <c r="AF603" i="3"/>
  <c r="AG603" i="3"/>
  <c r="AH603" i="3"/>
  <c r="AI603" i="3"/>
  <c r="AJ603" i="3"/>
  <c r="AK603" i="3"/>
  <c r="AM603" i="3" s="1"/>
  <c r="AN603" i="3"/>
  <c r="AB604" i="3"/>
  <c r="AC604" i="3"/>
  <c r="AD604" i="3"/>
  <c r="AE604" i="3"/>
  <c r="AF604" i="3"/>
  <c r="AG604" i="3"/>
  <c r="AH604" i="3"/>
  <c r="AI604" i="3"/>
  <c r="AJ604" i="3"/>
  <c r="AK604" i="3"/>
  <c r="AM604" i="3" s="1"/>
  <c r="AN604" i="3"/>
  <c r="AB605" i="3"/>
  <c r="AC605" i="3"/>
  <c r="AD605" i="3"/>
  <c r="AE605" i="3"/>
  <c r="AF605" i="3"/>
  <c r="AG605" i="3"/>
  <c r="AH605" i="3"/>
  <c r="AI605" i="3"/>
  <c r="AJ605" i="3"/>
  <c r="AK605" i="3"/>
  <c r="AM605" i="3" s="1"/>
  <c r="AN605" i="3"/>
  <c r="AB606" i="3"/>
  <c r="AC606" i="3"/>
  <c r="AD606" i="3"/>
  <c r="AE606" i="3"/>
  <c r="AF606" i="3"/>
  <c r="AG606" i="3"/>
  <c r="AH606" i="3"/>
  <c r="AI606" i="3"/>
  <c r="AJ606" i="3"/>
  <c r="AK606" i="3"/>
  <c r="AM606" i="3" s="1"/>
  <c r="AN606" i="3"/>
  <c r="AB607" i="3"/>
  <c r="AC607" i="3"/>
  <c r="AD607" i="3"/>
  <c r="AE607" i="3"/>
  <c r="AF607" i="3"/>
  <c r="AG607" i="3"/>
  <c r="AH607" i="3"/>
  <c r="AI607" i="3"/>
  <c r="AJ607" i="3"/>
  <c r="AK607" i="3"/>
  <c r="AM607" i="3" s="1"/>
  <c r="AN607" i="3"/>
  <c r="AB608" i="3"/>
  <c r="AC608" i="3"/>
  <c r="AD608" i="3"/>
  <c r="AE608" i="3"/>
  <c r="AF608" i="3"/>
  <c r="AG608" i="3"/>
  <c r="AH608" i="3"/>
  <c r="AI608" i="3"/>
  <c r="AJ608" i="3"/>
  <c r="AK608" i="3"/>
  <c r="AM608" i="3" s="1"/>
  <c r="AN608" i="3"/>
  <c r="AB609" i="3"/>
  <c r="AC609" i="3"/>
  <c r="AD609" i="3"/>
  <c r="AE609" i="3"/>
  <c r="AF609" i="3"/>
  <c r="AG609" i="3"/>
  <c r="AH609" i="3"/>
  <c r="AI609" i="3"/>
  <c r="AJ609" i="3"/>
  <c r="AK609" i="3"/>
  <c r="AM609" i="3" s="1"/>
  <c r="AN609" i="3"/>
  <c r="AB610" i="3"/>
  <c r="AC610" i="3"/>
  <c r="AD610" i="3"/>
  <c r="AE610" i="3"/>
  <c r="AF610" i="3"/>
  <c r="AG610" i="3"/>
  <c r="AH610" i="3"/>
  <c r="AI610" i="3"/>
  <c r="AJ610" i="3"/>
  <c r="AK610" i="3"/>
  <c r="AM610" i="3" s="1"/>
  <c r="AN610" i="3"/>
  <c r="AB611" i="3"/>
  <c r="AC611" i="3"/>
  <c r="AD611" i="3"/>
  <c r="AE611" i="3"/>
  <c r="AF611" i="3"/>
  <c r="AG611" i="3"/>
  <c r="AH611" i="3"/>
  <c r="AI611" i="3"/>
  <c r="AJ611" i="3"/>
  <c r="AK611" i="3"/>
  <c r="AM611" i="3" s="1"/>
  <c r="AN611" i="3"/>
  <c r="AB612" i="3"/>
  <c r="AC612" i="3"/>
  <c r="AD612" i="3"/>
  <c r="AE612" i="3"/>
  <c r="AF612" i="3"/>
  <c r="AG612" i="3"/>
  <c r="AH612" i="3"/>
  <c r="AI612" i="3"/>
  <c r="AJ612" i="3"/>
  <c r="AK612" i="3"/>
  <c r="AM612" i="3" s="1"/>
  <c r="AN612" i="3"/>
  <c r="AB613" i="3"/>
  <c r="AC613" i="3"/>
  <c r="AD613" i="3"/>
  <c r="AE613" i="3"/>
  <c r="AF613" i="3"/>
  <c r="AG613" i="3"/>
  <c r="AH613" i="3"/>
  <c r="AI613" i="3"/>
  <c r="AJ613" i="3"/>
  <c r="AK613" i="3"/>
  <c r="AM613" i="3" s="1"/>
  <c r="AN613" i="3"/>
  <c r="AB614" i="3"/>
  <c r="AC614" i="3"/>
  <c r="AD614" i="3"/>
  <c r="AE614" i="3"/>
  <c r="AF614" i="3"/>
  <c r="AG614" i="3"/>
  <c r="AH614" i="3"/>
  <c r="AI614" i="3"/>
  <c r="AJ614" i="3"/>
  <c r="AK614" i="3"/>
  <c r="AM614" i="3" s="1"/>
  <c r="AN614" i="3"/>
  <c r="AB615" i="3"/>
  <c r="AC615" i="3"/>
  <c r="AD615" i="3"/>
  <c r="AE615" i="3"/>
  <c r="AF615" i="3"/>
  <c r="AG615" i="3"/>
  <c r="AH615" i="3"/>
  <c r="AI615" i="3"/>
  <c r="AJ615" i="3"/>
  <c r="AK615" i="3"/>
  <c r="AM615" i="3" s="1"/>
  <c r="AN615" i="3"/>
  <c r="AB616" i="3"/>
  <c r="AC616" i="3"/>
  <c r="AD616" i="3"/>
  <c r="AE616" i="3"/>
  <c r="AF616" i="3"/>
  <c r="AG616" i="3"/>
  <c r="AH616" i="3"/>
  <c r="AI616" i="3"/>
  <c r="AJ616" i="3"/>
  <c r="AK616" i="3"/>
  <c r="AM616" i="3" s="1"/>
  <c r="AN616" i="3"/>
  <c r="AB617" i="3"/>
  <c r="AC617" i="3"/>
  <c r="AD617" i="3"/>
  <c r="AE617" i="3"/>
  <c r="AF617" i="3"/>
  <c r="AG617" i="3"/>
  <c r="AH617" i="3"/>
  <c r="AI617" i="3"/>
  <c r="AJ617" i="3"/>
  <c r="AK617" i="3"/>
  <c r="AM617" i="3" s="1"/>
  <c r="AN617" i="3"/>
  <c r="AB618" i="3"/>
  <c r="AC618" i="3"/>
  <c r="AD618" i="3"/>
  <c r="AE618" i="3"/>
  <c r="AF618" i="3"/>
  <c r="AG618" i="3"/>
  <c r="AH618" i="3"/>
  <c r="AI618" i="3"/>
  <c r="AJ618" i="3"/>
  <c r="AK618" i="3"/>
  <c r="AM618" i="3" s="1"/>
  <c r="AN618" i="3"/>
  <c r="AB619" i="3"/>
  <c r="AC619" i="3"/>
  <c r="AD619" i="3"/>
  <c r="AE619" i="3"/>
  <c r="AF619" i="3"/>
  <c r="AG619" i="3"/>
  <c r="AH619" i="3"/>
  <c r="AI619" i="3"/>
  <c r="AJ619" i="3"/>
  <c r="AK619" i="3"/>
  <c r="AM619" i="3" s="1"/>
  <c r="AN619" i="3"/>
  <c r="AB620" i="3"/>
  <c r="AC620" i="3"/>
  <c r="AD620" i="3"/>
  <c r="AE620" i="3"/>
  <c r="AF620" i="3"/>
  <c r="AG620" i="3"/>
  <c r="AH620" i="3"/>
  <c r="AI620" i="3"/>
  <c r="AJ620" i="3"/>
  <c r="AK620" i="3"/>
  <c r="AM620" i="3" s="1"/>
  <c r="AN620" i="3"/>
  <c r="AB621" i="3"/>
  <c r="AC621" i="3"/>
  <c r="AD621" i="3"/>
  <c r="AE621" i="3"/>
  <c r="AF621" i="3"/>
  <c r="AG621" i="3"/>
  <c r="AH621" i="3"/>
  <c r="AI621" i="3"/>
  <c r="AJ621" i="3"/>
  <c r="AK621" i="3"/>
  <c r="AM621" i="3" s="1"/>
  <c r="AN621" i="3"/>
  <c r="AB622" i="3"/>
  <c r="AC622" i="3"/>
  <c r="AD622" i="3"/>
  <c r="AE622" i="3"/>
  <c r="AF622" i="3"/>
  <c r="AG622" i="3"/>
  <c r="AH622" i="3"/>
  <c r="AI622" i="3"/>
  <c r="AJ622" i="3"/>
  <c r="AK622" i="3"/>
  <c r="AM622" i="3" s="1"/>
  <c r="AN622" i="3"/>
  <c r="AB623" i="3"/>
  <c r="AC623" i="3"/>
  <c r="AD623" i="3"/>
  <c r="AE623" i="3"/>
  <c r="AF623" i="3"/>
  <c r="AG623" i="3"/>
  <c r="AH623" i="3"/>
  <c r="AI623" i="3"/>
  <c r="AJ623" i="3"/>
  <c r="AK623" i="3"/>
  <c r="AM623" i="3" s="1"/>
  <c r="AN623" i="3"/>
  <c r="AB624" i="3"/>
  <c r="AC624" i="3"/>
  <c r="AD624" i="3"/>
  <c r="AE624" i="3"/>
  <c r="AF624" i="3"/>
  <c r="AG624" i="3"/>
  <c r="AH624" i="3"/>
  <c r="AI624" i="3"/>
  <c r="AJ624" i="3"/>
  <c r="AK624" i="3"/>
  <c r="AM624" i="3" s="1"/>
  <c r="AN624" i="3"/>
  <c r="AB625" i="3"/>
  <c r="AC625" i="3"/>
  <c r="AD625" i="3"/>
  <c r="AE625" i="3"/>
  <c r="AF625" i="3"/>
  <c r="AG625" i="3"/>
  <c r="AH625" i="3"/>
  <c r="AI625" i="3"/>
  <c r="AJ625" i="3"/>
  <c r="AK625" i="3"/>
  <c r="AM625" i="3" s="1"/>
  <c r="AN625" i="3"/>
  <c r="AB626" i="3"/>
  <c r="AC626" i="3"/>
  <c r="AD626" i="3"/>
  <c r="AE626" i="3"/>
  <c r="AF626" i="3"/>
  <c r="AG626" i="3"/>
  <c r="AH626" i="3"/>
  <c r="AI626" i="3"/>
  <c r="AJ626" i="3"/>
  <c r="AK626" i="3"/>
  <c r="AM626" i="3" s="1"/>
  <c r="AN626" i="3"/>
  <c r="AB627" i="3"/>
  <c r="AC627" i="3"/>
  <c r="AD627" i="3"/>
  <c r="AE627" i="3"/>
  <c r="AF627" i="3"/>
  <c r="AG627" i="3"/>
  <c r="AH627" i="3"/>
  <c r="AI627" i="3"/>
  <c r="AJ627" i="3"/>
  <c r="AK627" i="3"/>
  <c r="AM627" i="3" s="1"/>
  <c r="AN627" i="3"/>
  <c r="AB628" i="3"/>
  <c r="AC628" i="3"/>
  <c r="AD628" i="3"/>
  <c r="AE628" i="3"/>
  <c r="AF628" i="3"/>
  <c r="AG628" i="3"/>
  <c r="AH628" i="3"/>
  <c r="AI628" i="3"/>
  <c r="AJ628" i="3"/>
  <c r="AK628" i="3"/>
  <c r="AM628" i="3" s="1"/>
  <c r="AN628" i="3"/>
  <c r="AB629" i="3"/>
  <c r="AC629" i="3"/>
  <c r="AD629" i="3"/>
  <c r="AE629" i="3"/>
  <c r="AF629" i="3"/>
  <c r="AG629" i="3"/>
  <c r="AH629" i="3"/>
  <c r="AI629" i="3"/>
  <c r="AJ629" i="3"/>
  <c r="AK629" i="3"/>
  <c r="AM629" i="3" s="1"/>
  <c r="AN629" i="3"/>
  <c r="AB630" i="3"/>
  <c r="AC630" i="3"/>
  <c r="AD630" i="3"/>
  <c r="AE630" i="3"/>
  <c r="AF630" i="3"/>
  <c r="AG630" i="3"/>
  <c r="AH630" i="3"/>
  <c r="AI630" i="3"/>
  <c r="AJ630" i="3"/>
  <c r="AK630" i="3"/>
  <c r="AM630" i="3" s="1"/>
  <c r="AN630" i="3"/>
  <c r="AB631" i="3"/>
  <c r="AC631" i="3"/>
  <c r="AD631" i="3"/>
  <c r="AE631" i="3"/>
  <c r="AF631" i="3"/>
  <c r="AG631" i="3"/>
  <c r="AH631" i="3"/>
  <c r="AI631" i="3"/>
  <c r="AJ631" i="3"/>
  <c r="AK631" i="3"/>
  <c r="AM631" i="3" s="1"/>
  <c r="AN631" i="3"/>
  <c r="AB632" i="3"/>
  <c r="AC632" i="3"/>
  <c r="AD632" i="3"/>
  <c r="AE632" i="3"/>
  <c r="AF632" i="3"/>
  <c r="AG632" i="3"/>
  <c r="AH632" i="3"/>
  <c r="AI632" i="3"/>
  <c r="AJ632" i="3"/>
  <c r="AK632" i="3"/>
  <c r="AM632" i="3" s="1"/>
  <c r="AN632" i="3"/>
  <c r="AB633" i="3"/>
  <c r="AC633" i="3"/>
  <c r="AD633" i="3"/>
  <c r="AE633" i="3"/>
  <c r="AF633" i="3"/>
  <c r="AG633" i="3"/>
  <c r="AH633" i="3"/>
  <c r="AI633" i="3"/>
  <c r="AJ633" i="3"/>
  <c r="AK633" i="3"/>
  <c r="AM633" i="3" s="1"/>
  <c r="AN633" i="3"/>
  <c r="AB634" i="3"/>
  <c r="AC634" i="3"/>
  <c r="AD634" i="3"/>
  <c r="AE634" i="3"/>
  <c r="AF634" i="3"/>
  <c r="AG634" i="3"/>
  <c r="AH634" i="3"/>
  <c r="AI634" i="3"/>
  <c r="AJ634" i="3"/>
  <c r="AK634" i="3"/>
  <c r="AM634" i="3" s="1"/>
  <c r="AN634" i="3"/>
  <c r="AB635" i="3"/>
  <c r="AC635" i="3"/>
  <c r="AD635" i="3"/>
  <c r="AE635" i="3"/>
  <c r="AF635" i="3"/>
  <c r="AG635" i="3"/>
  <c r="AH635" i="3"/>
  <c r="AI635" i="3"/>
  <c r="AJ635" i="3"/>
  <c r="AK635" i="3"/>
  <c r="AM635" i="3" s="1"/>
  <c r="AN635" i="3"/>
  <c r="AB636" i="3"/>
  <c r="AC636" i="3"/>
  <c r="AD636" i="3"/>
  <c r="AE636" i="3"/>
  <c r="AF636" i="3"/>
  <c r="AG636" i="3"/>
  <c r="AH636" i="3"/>
  <c r="AI636" i="3"/>
  <c r="AJ636" i="3"/>
  <c r="AK636" i="3"/>
  <c r="AM636" i="3" s="1"/>
  <c r="AN636" i="3"/>
  <c r="AB637" i="3"/>
  <c r="AC637" i="3"/>
  <c r="AD637" i="3"/>
  <c r="AE637" i="3"/>
  <c r="AF637" i="3"/>
  <c r="AG637" i="3"/>
  <c r="AH637" i="3"/>
  <c r="AI637" i="3"/>
  <c r="AJ637" i="3"/>
  <c r="AK637" i="3"/>
  <c r="AM637" i="3" s="1"/>
  <c r="AN637" i="3"/>
  <c r="AB638" i="3"/>
  <c r="AC638" i="3"/>
  <c r="AD638" i="3"/>
  <c r="AE638" i="3"/>
  <c r="AF638" i="3"/>
  <c r="AG638" i="3"/>
  <c r="AH638" i="3"/>
  <c r="AI638" i="3"/>
  <c r="AJ638" i="3"/>
  <c r="AK638" i="3"/>
  <c r="AM638" i="3" s="1"/>
  <c r="AN638" i="3"/>
  <c r="AB639" i="3"/>
  <c r="AC639" i="3"/>
  <c r="AD639" i="3"/>
  <c r="AE639" i="3"/>
  <c r="AF639" i="3"/>
  <c r="AG639" i="3"/>
  <c r="AH639" i="3"/>
  <c r="AI639" i="3"/>
  <c r="AJ639" i="3"/>
  <c r="AK639" i="3"/>
  <c r="AM639" i="3" s="1"/>
  <c r="AN639" i="3"/>
  <c r="AB640" i="3"/>
  <c r="AC640" i="3"/>
  <c r="AD640" i="3"/>
  <c r="AE640" i="3"/>
  <c r="AF640" i="3"/>
  <c r="AG640" i="3"/>
  <c r="AH640" i="3"/>
  <c r="AI640" i="3"/>
  <c r="AJ640" i="3"/>
  <c r="AK640" i="3"/>
  <c r="AM640" i="3" s="1"/>
  <c r="AN640" i="3"/>
  <c r="AB641" i="3"/>
  <c r="AC641" i="3"/>
  <c r="AD641" i="3"/>
  <c r="AE641" i="3"/>
  <c r="AF641" i="3"/>
  <c r="AG641" i="3"/>
  <c r="AH641" i="3"/>
  <c r="AI641" i="3"/>
  <c r="AJ641" i="3"/>
  <c r="AK641" i="3"/>
  <c r="AM641" i="3" s="1"/>
  <c r="AN641" i="3"/>
  <c r="AB642" i="3"/>
  <c r="AC642" i="3"/>
  <c r="AD642" i="3"/>
  <c r="AE642" i="3"/>
  <c r="AF642" i="3"/>
  <c r="AG642" i="3"/>
  <c r="AH642" i="3"/>
  <c r="AI642" i="3"/>
  <c r="AJ642" i="3"/>
  <c r="AK642" i="3"/>
  <c r="AM642" i="3" s="1"/>
  <c r="AN642" i="3"/>
  <c r="AB643" i="3"/>
  <c r="AC643" i="3"/>
  <c r="AD643" i="3"/>
  <c r="AE643" i="3"/>
  <c r="AF643" i="3"/>
  <c r="AG643" i="3"/>
  <c r="AH643" i="3"/>
  <c r="AI643" i="3"/>
  <c r="AJ643" i="3"/>
  <c r="AK643" i="3"/>
  <c r="AM643" i="3" s="1"/>
  <c r="AN643" i="3"/>
  <c r="AB644" i="3"/>
  <c r="AC644" i="3"/>
  <c r="AD644" i="3"/>
  <c r="AE644" i="3"/>
  <c r="AF644" i="3"/>
  <c r="AG644" i="3"/>
  <c r="AH644" i="3"/>
  <c r="AI644" i="3"/>
  <c r="AJ644" i="3"/>
  <c r="AK644" i="3"/>
  <c r="AM644" i="3" s="1"/>
  <c r="AN644" i="3"/>
  <c r="AB645" i="3"/>
  <c r="AC645" i="3"/>
  <c r="AD645" i="3"/>
  <c r="AE645" i="3"/>
  <c r="AF645" i="3"/>
  <c r="AG645" i="3"/>
  <c r="AH645" i="3"/>
  <c r="AI645" i="3"/>
  <c r="AJ645" i="3"/>
  <c r="AK645" i="3"/>
  <c r="AM645" i="3" s="1"/>
  <c r="AN645" i="3"/>
  <c r="AB646" i="3"/>
  <c r="AC646" i="3"/>
  <c r="AD646" i="3"/>
  <c r="AE646" i="3"/>
  <c r="AF646" i="3"/>
  <c r="AG646" i="3"/>
  <c r="AH646" i="3"/>
  <c r="AI646" i="3"/>
  <c r="AJ646" i="3"/>
  <c r="AK646" i="3"/>
  <c r="AM646" i="3" s="1"/>
  <c r="AN646" i="3"/>
  <c r="AB647" i="3"/>
  <c r="AC647" i="3"/>
  <c r="AD647" i="3"/>
  <c r="AE647" i="3"/>
  <c r="AF647" i="3"/>
  <c r="AG647" i="3"/>
  <c r="AH647" i="3"/>
  <c r="AI647" i="3"/>
  <c r="AJ647" i="3"/>
  <c r="AK647" i="3"/>
  <c r="AM647" i="3" s="1"/>
  <c r="AN647" i="3"/>
  <c r="AB648" i="3"/>
  <c r="AC648" i="3"/>
  <c r="AD648" i="3"/>
  <c r="AE648" i="3"/>
  <c r="AF648" i="3"/>
  <c r="AG648" i="3"/>
  <c r="AH648" i="3"/>
  <c r="AI648" i="3"/>
  <c r="AJ648" i="3"/>
  <c r="AK648" i="3"/>
  <c r="AM648" i="3" s="1"/>
  <c r="AN648" i="3"/>
  <c r="AB649" i="3"/>
  <c r="AC649" i="3"/>
  <c r="AD649" i="3"/>
  <c r="AE649" i="3"/>
  <c r="AF649" i="3"/>
  <c r="AG649" i="3"/>
  <c r="AH649" i="3"/>
  <c r="AI649" i="3"/>
  <c r="AJ649" i="3"/>
  <c r="AK649" i="3"/>
  <c r="AM649" i="3" s="1"/>
  <c r="AN649" i="3"/>
  <c r="AB650" i="3"/>
  <c r="AC650" i="3"/>
  <c r="AD650" i="3"/>
  <c r="AE650" i="3"/>
  <c r="AF650" i="3"/>
  <c r="AG650" i="3"/>
  <c r="AH650" i="3"/>
  <c r="AI650" i="3"/>
  <c r="AJ650" i="3"/>
  <c r="AK650" i="3"/>
  <c r="AM650" i="3" s="1"/>
  <c r="AN650" i="3"/>
  <c r="AB651" i="3"/>
  <c r="AC651" i="3"/>
  <c r="AD651" i="3"/>
  <c r="AE651" i="3"/>
  <c r="AF651" i="3"/>
  <c r="AG651" i="3"/>
  <c r="AH651" i="3"/>
  <c r="AI651" i="3"/>
  <c r="AJ651" i="3"/>
  <c r="AK651" i="3"/>
  <c r="AM651" i="3" s="1"/>
  <c r="AN651" i="3"/>
  <c r="AB652" i="3"/>
  <c r="AC652" i="3"/>
  <c r="AD652" i="3"/>
  <c r="AE652" i="3"/>
  <c r="AF652" i="3"/>
  <c r="AG652" i="3"/>
  <c r="AH652" i="3"/>
  <c r="AI652" i="3"/>
  <c r="AJ652" i="3"/>
  <c r="AK652" i="3"/>
  <c r="AM652" i="3" s="1"/>
  <c r="AN652" i="3"/>
  <c r="AB653" i="3"/>
  <c r="AC653" i="3"/>
  <c r="AD653" i="3"/>
  <c r="AE653" i="3"/>
  <c r="AF653" i="3"/>
  <c r="AG653" i="3"/>
  <c r="AH653" i="3"/>
  <c r="AI653" i="3"/>
  <c r="AJ653" i="3"/>
  <c r="AK653" i="3"/>
  <c r="AM653" i="3" s="1"/>
  <c r="AN653" i="3"/>
  <c r="AB654" i="3"/>
  <c r="AC654" i="3"/>
  <c r="AD654" i="3"/>
  <c r="AE654" i="3"/>
  <c r="AF654" i="3"/>
  <c r="AG654" i="3"/>
  <c r="AH654" i="3"/>
  <c r="AI654" i="3"/>
  <c r="AJ654" i="3"/>
  <c r="AK654" i="3"/>
  <c r="AM654" i="3" s="1"/>
  <c r="AN654" i="3"/>
  <c r="AB655" i="3"/>
  <c r="AC655" i="3"/>
  <c r="AD655" i="3"/>
  <c r="AE655" i="3"/>
  <c r="AF655" i="3"/>
  <c r="AG655" i="3"/>
  <c r="AH655" i="3"/>
  <c r="AI655" i="3"/>
  <c r="AJ655" i="3"/>
  <c r="AK655" i="3"/>
  <c r="AM655" i="3" s="1"/>
  <c r="AN655" i="3"/>
  <c r="AB656" i="3"/>
  <c r="AC656" i="3"/>
  <c r="AD656" i="3"/>
  <c r="AE656" i="3"/>
  <c r="AF656" i="3"/>
  <c r="AG656" i="3"/>
  <c r="AH656" i="3"/>
  <c r="AI656" i="3"/>
  <c r="AJ656" i="3"/>
  <c r="AK656" i="3"/>
  <c r="AM656" i="3" s="1"/>
  <c r="AN656" i="3"/>
  <c r="AB657" i="3"/>
  <c r="AC657" i="3"/>
  <c r="AD657" i="3"/>
  <c r="AE657" i="3"/>
  <c r="AF657" i="3"/>
  <c r="AG657" i="3"/>
  <c r="AH657" i="3"/>
  <c r="AI657" i="3"/>
  <c r="AJ657" i="3"/>
  <c r="AK657" i="3"/>
  <c r="AM657" i="3" s="1"/>
  <c r="AN657" i="3"/>
  <c r="AB658" i="3"/>
  <c r="AC658" i="3"/>
  <c r="AD658" i="3"/>
  <c r="AE658" i="3"/>
  <c r="AF658" i="3"/>
  <c r="AG658" i="3"/>
  <c r="AH658" i="3"/>
  <c r="AI658" i="3"/>
  <c r="AJ658" i="3"/>
  <c r="AK658" i="3"/>
  <c r="AM658" i="3" s="1"/>
  <c r="AN658" i="3"/>
  <c r="AB659" i="3"/>
  <c r="AC659" i="3"/>
  <c r="AD659" i="3"/>
  <c r="AE659" i="3"/>
  <c r="AF659" i="3"/>
  <c r="AG659" i="3"/>
  <c r="AH659" i="3"/>
  <c r="AI659" i="3"/>
  <c r="AJ659" i="3"/>
  <c r="AK659" i="3"/>
  <c r="AM659" i="3" s="1"/>
  <c r="AN659" i="3"/>
  <c r="AB660" i="3"/>
  <c r="AC660" i="3"/>
  <c r="AD660" i="3"/>
  <c r="AE660" i="3"/>
  <c r="AF660" i="3"/>
  <c r="AG660" i="3"/>
  <c r="AH660" i="3"/>
  <c r="AI660" i="3"/>
  <c r="AJ660" i="3"/>
  <c r="AK660" i="3"/>
  <c r="AM660" i="3" s="1"/>
  <c r="AN660" i="3"/>
  <c r="AB661" i="3"/>
  <c r="AC661" i="3"/>
  <c r="AD661" i="3"/>
  <c r="AE661" i="3"/>
  <c r="AF661" i="3"/>
  <c r="AG661" i="3"/>
  <c r="AH661" i="3"/>
  <c r="AI661" i="3"/>
  <c r="AJ661" i="3"/>
  <c r="AK661" i="3"/>
  <c r="AM661" i="3" s="1"/>
  <c r="AN661" i="3"/>
  <c r="AB662" i="3"/>
  <c r="AC662" i="3"/>
  <c r="AD662" i="3"/>
  <c r="AE662" i="3"/>
  <c r="AF662" i="3"/>
  <c r="AG662" i="3"/>
  <c r="AH662" i="3"/>
  <c r="AI662" i="3"/>
  <c r="AJ662" i="3"/>
  <c r="AK662" i="3"/>
  <c r="AM662" i="3" s="1"/>
  <c r="AN662" i="3"/>
  <c r="AB663" i="3"/>
  <c r="AC663" i="3"/>
  <c r="AD663" i="3"/>
  <c r="AE663" i="3"/>
  <c r="AF663" i="3"/>
  <c r="AG663" i="3"/>
  <c r="AH663" i="3"/>
  <c r="AI663" i="3"/>
  <c r="AJ663" i="3"/>
  <c r="AK663" i="3"/>
  <c r="AM663" i="3" s="1"/>
  <c r="AN663" i="3"/>
  <c r="AB664" i="3"/>
  <c r="AC664" i="3"/>
  <c r="AD664" i="3"/>
  <c r="AE664" i="3"/>
  <c r="AF664" i="3"/>
  <c r="AG664" i="3"/>
  <c r="AH664" i="3"/>
  <c r="AI664" i="3"/>
  <c r="AJ664" i="3"/>
  <c r="AK664" i="3"/>
  <c r="AM664" i="3" s="1"/>
  <c r="AN664" i="3"/>
  <c r="AB665" i="3"/>
  <c r="AC665" i="3"/>
  <c r="AD665" i="3"/>
  <c r="AE665" i="3"/>
  <c r="AF665" i="3"/>
  <c r="AG665" i="3"/>
  <c r="AH665" i="3"/>
  <c r="AI665" i="3"/>
  <c r="AJ665" i="3"/>
  <c r="AK665" i="3"/>
  <c r="AM665" i="3" s="1"/>
  <c r="AN665" i="3"/>
  <c r="AB666" i="3"/>
  <c r="AC666" i="3"/>
  <c r="AD666" i="3"/>
  <c r="AE666" i="3"/>
  <c r="AF666" i="3"/>
  <c r="AG666" i="3"/>
  <c r="AH666" i="3"/>
  <c r="AI666" i="3"/>
  <c r="AJ666" i="3"/>
  <c r="AK666" i="3"/>
  <c r="AM666" i="3" s="1"/>
  <c r="AN666" i="3"/>
  <c r="AB667" i="3"/>
  <c r="AC667" i="3"/>
  <c r="AD667" i="3"/>
  <c r="AE667" i="3"/>
  <c r="AF667" i="3"/>
  <c r="AG667" i="3"/>
  <c r="AH667" i="3"/>
  <c r="AI667" i="3"/>
  <c r="AJ667" i="3"/>
  <c r="AK667" i="3"/>
  <c r="AM667" i="3" s="1"/>
  <c r="AN667" i="3"/>
  <c r="AB668" i="3"/>
  <c r="AC668" i="3"/>
  <c r="AD668" i="3"/>
  <c r="AE668" i="3"/>
  <c r="AF668" i="3"/>
  <c r="AG668" i="3"/>
  <c r="AH668" i="3"/>
  <c r="AI668" i="3"/>
  <c r="AJ668" i="3"/>
  <c r="AK668" i="3"/>
  <c r="AM668" i="3" s="1"/>
  <c r="AN668" i="3"/>
  <c r="AB669" i="3"/>
  <c r="AC669" i="3"/>
  <c r="AD669" i="3"/>
  <c r="AE669" i="3"/>
  <c r="AF669" i="3"/>
  <c r="AG669" i="3"/>
  <c r="AH669" i="3"/>
  <c r="AI669" i="3"/>
  <c r="AJ669" i="3"/>
  <c r="AK669" i="3"/>
  <c r="AM669" i="3" s="1"/>
  <c r="AN669" i="3"/>
  <c r="AB670" i="3"/>
  <c r="AC670" i="3"/>
  <c r="AD670" i="3"/>
  <c r="AE670" i="3"/>
  <c r="AF670" i="3"/>
  <c r="AG670" i="3"/>
  <c r="AH670" i="3"/>
  <c r="AI670" i="3"/>
  <c r="AJ670" i="3"/>
  <c r="AK670" i="3"/>
  <c r="AM670" i="3" s="1"/>
  <c r="AN670" i="3"/>
  <c r="AB671" i="3"/>
  <c r="AC671" i="3"/>
  <c r="AD671" i="3"/>
  <c r="AE671" i="3"/>
  <c r="AF671" i="3"/>
  <c r="AG671" i="3"/>
  <c r="AH671" i="3"/>
  <c r="AI671" i="3"/>
  <c r="AJ671" i="3"/>
  <c r="AK671" i="3"/>
  <c r="AM671" i="3" s="1"/>
  <c r="AN671" i="3"/>
  <c r="AB672" i="3"/>
  <c r="AC672" i="3"/>
  <c r="AD672" i="3"/>
  <c r="AE672" i="3"/>
  <c r="AF672" i="3"/>
  <c r="AG672" i="3"/>
  <c r="AH672" i="3"/>
  <c r="AI672" i="3"/>
  <c r="AJ672" i="3"/>
  <c r="AK672" i="3"/>
  <c r="AM672" i="3" s="1"/>
  <c r="AN672" i="3"/>
  <c r="AB673" i="3"/>
  <c r="AC673" i="3"/>
  <c r="AD673" i="3"/>
  <c r="AE673" i="3"/>
  <c r="AF673" i="3"/>
  <c r="AG673" i="3"/>
  <c r="AH673" i="3"/>
  <c r="AI673" i="3"/>
  <c r="AJ673" i="3"/>
  <c r="AK673" i="3"/>
  <c r="AM673" i="3" s="1"/>
  <c r="AN673" i="3"/>
  <c r="AB674" i="3"/>
  <c r="AC674" i="3"/>
  <c r="AD674" i="3"/>
  <c r="AE674" i="3"/>
  <c r="AF674" i="3"/>
  <c r="AG674" i="3"/>
  <c r="AH674" i="3"/>
  <c r="AI674" i="3"/>
  <c r="AJ674" i="3"/>
  <c r="AK674" i="3"/>
  <c r="AM674" i="3" s="1"/>
  <c r="AN674" i="3"/>
  <c r="AB675" i="3"/>
  <c r="AC675" i="3"/>
  <c r="AD675" i="3"/>
  <c r="AE675" i="3"/>
  <c r="AF675" i="3"/>
  <c r="AG675" i="3"/>
  <c r="AH675" i="3"/>
  <c r="AI675" i="3"/>
  <c r="AJ675" i="3"/>
  <c r="AK675" i="3"/>
  <c r="AM675" i="3" s="1"/>
  <c r="AN675" i="3"/>
  <c r="AB676" i="3"/>
  <c r="AC676" i="3"/>
  <c r="AD676" i="3"/>
  <c r="AE676" i="3"/>
  <c r="AF676" i="3"/>
  <c r="AG676" i="3"/>
  <c r="AH676" i="3"/>
  <c r="AI676" i="3"/>
  <c r="AJ676" i="3"/>
  <c r="AK676" i="3"/>
  <c r="AM676" i="3" s="1"/>
  <c r="AN676" i="3"/>
  <c r="AB677" i="3"/>
  <c r="AC677" i="3"/>
  <c r="AD677" i="3"/>
  <c r="AE677" i="3"/>
  <c r="AF677" i="3"/>
  <c r="AG677" i="3"/>
  <c r="AH677" i="3"/>
  <c r="AI677" i="3"/>
  <c r="AJ677" i="3"/>
  <c r="AK677" i="3"/>
  <c r="AM677" i="3" s="1"/>
  <c r="AN677" i="3"/>
  <c r="AB678" i="3"/>
  <c r="AC678" i="3"/>
  <c r="AD678" i="3"/>
  <c r="AE678" i="3"/>
  <c r="AF678" i="3"/>
  <c r="AG678" i="3"/>
  <c r="AH678" i="3"/>
  <c r="AI678" i="3"/>
  <c r="AJ678" i="3"/>
  <c r="AK678" i="3"/>
  <c r="AM678" i="3" s="1"/>
  <c r="AN678" i="3"/>
  <c r="AB679" i="3"/>
  <c r="AC679" i="3"/>
  <c r="AD679" i="3"/>
  <c r="AE679" i="3"/>
  <c r="AF679" i="3"/>
  <c r="AG679" i="3"/>
  <c r="AH679" i="3"/>
  <c r="AI679" i="3"/>
  <c r="AJ679" i="3"/>
  <c r="AK679" i="3"/>
  <c r="AM679" i="3" s="1"/>
  <c r="AN679" i="3"/>
  <c r="AB680" i="3"/>
  <c r="AC680" i="3"/>
  <c r="AD680" i="3"/>
  <c r="AE680" i="3"/>
  <c r="AF680" i="3"/>
  <c r="AG680" i="3"/>
  <c r="AH680" i="3"/>
  <c r="AI680" i="3"/>
  <c r="AJ680" i="3"/>
  <c r="AK680" i="3"/>
  <c r="AM680" i="3" s="1"/>
  <c r="AN680" i="3"/>
  <c r="AB681" i="3"/>
  <c r="AC681" i="3"/>
  <c r="AD681" i="3"/>
  <c r="AE681" i="3"/>
  <c r="AF681" i="3"/>
  <c r="AG681" i="3"/>
  <c r="AH681" i="3"/>
  <c r="AI681" i="3"/>
  <c r="AJ681" i="3"/>
  <c r="AK681" i="3"/>
  <c r="AM681" i="3" s="1"/>
  <c r="AN681" i="3"/>
  <c r="AB682" i="3"/>
  <c r="AC682" i="3"/>
  <c r="AD682" i="3"/>
  <c r="AE682" i="3"/>
  <c r="AF682" i="3"/>
  <c r="AG682" i="3"/>
  <c r="AH682" i="3"/>
  <c r="AI682" i="3"/>
  <c r="AJ682" i="3"/>
  <c r="AK682" i="3"/>
  <c r="AM682" i="3" s="1"/>
  <c r="AN682" i="3"/>
  <c r="AB683" i="3"/>
  <c r="AC683" i="3"/>
  <c r="AD683" i="3"/>
  <c r="AE683" i="3"/>
  <c r="AF683" i="3"/>
  <c r="AG683" i="3"/>
  <c r="AH683" i="3"/>
  <c r="AI683" i="3"/>
  <c r="AJ683" i="3"/>
  <c r="AK683" i="3"/>
  <c r="AM683" i="3" s="1"/>
  <c r="AN683" i="3"/>
  <c r="AB684" i="3"/>
  <c r="AC684" i="3"/>
  <c r="AD684" i="3"/>
  <c r="AE684" i="3"/>
  <c r="AF684" i="3"/>
  <c r="AG684" i="3"/>
  <c r="AH684" i="3"/>
  <c r="AI684" i="3"/>
  <c r="AJ684" i="3"/>
  <c r="AK684" i="3"/>
  <c r="AM684" i="3" s="1"/>
  <c r="AN684" i="3"/>
  <c r="AB685" i="3"/>
  <c r="AC685" i="3"/>
  <c r="AD685" i="3"/>
  <c r="AE685" i="3"/>
  <c r="AF685" i="3"/>
  <c r="AG685" i="3"/>
  <c r="AH685" i="3"/>
  <c r="AI685" i="3"/>
  <c r="AJ685" i="3"/>
  <c r="AK685" i="3"/>
  <c r="AM685" i="3" s="1"/>
  <c r="AN685" i="3"/>
  <c r="AB686" i="3"/>
  <c r="AC686" i="3"/>
  <c r="AD686" i="3"/>
  <c r="AE686" i="3"/>
  <c r="AF686" i="3"/>
  <c r="AG686" i="3"/>
  <c r="AH686" i="3"/>
  <c r="AI686" i="3"/>
  <c r="AJ686" i="3"/>
  <c r="AK686" i="3"/>
  <c r="AM686" i="3" s="1"/>
  <c r="AN686" i="3"/>
  <c r="AB687" i="3"/>
  <c r="AC687" i="3"/>
  <c r="AD687" i="3"/>
  <c r="AE687" i="3"/>
  <c r="AF687" i="3"/>
  <c r="AG687" i="3"/>
  <c r="AH687" i="3"/>
  <c r="AI687" i="3"/>
  <c r="AJ687" i="3"/>
  <c r="AK687" i="3"/>
  <c r="AM687" i="3" s="1"/>
  <c r="AN687" i="3"/>
  <c r="AB688" i="3"/>
  <c r="AC688" i="3"/>
  <c r="AD688" i="3"/>
  <c r="AE688" i="3"/>
  <c r="AF688" i="3"/>
  <c r="AG688" i="3"/>
  <c r="AH688" i="3"/>
  <c r="AI688" i="3"/>
  <c r="AJ688" i="3"/>
  <c r="AK688" i="3"/>
  <c r="AM688" i="3" s="1"/>
  <c r="AN688" i="3"/>
  <c r="AB689" i="3"/>
  <c r="AC689" i="3"/>
  <c r="AD689" i="3"/>
  <c r="AE689" i="3"/>
  <c r="AF689" i="3"/>
  <c r="AG689" i="3"/>
  <c r="AH689" i="3"/>
  <c r="AI689" i="3"/>
  <c r="AJ689" i="3"/>
  <c r="AK689" i="3"/>
  <c r="AM689" i="3" s="1"/>
  <c r="AN689" i="3"/>
  <c r="AB690" i="3"/>
  <c r="AC690" i="3"/>
  <c r="AD690" i="3"/>
  <c r="AE690" i="3"/>
  <c r="AF690" i="3"/>
  <c r="AG690" i="3"/>
  <c r="AH690" i="3"/>
  <c r="AI690" i="3"/>
  <c r="AJ690" i="3"/>
  <c r="AK690" i="3"/>
  <c r="AM690" i="3" s="1"/>
  <c r="AN690" i="3"/>
  <c r="AB691" i="3"/>
  <c r="AC691" i="3"/>
  <c r="AD691" i="3"/>
  <c r="AE691" i="3"/>
  <c r="AF691" i="3"/>
  <c r="AG691" i="3"/>
  <c r="AH691" i="3"/>
  <c r="AI691" i="3"/>
  <c r="AJ691" i="3"/>
  <c r="AK691" i="3"/>
  <c r="AM691" i="3" s="1"/>
  <c r="AN691" i="3"/>
  <c r="AB692" i="3"/>
  <c r="AC692" i="3"/>
  <c r="AD692" i="3"/>
  <c r="AE692" i="3"/>
  <c r="AF692" i="3"/>
  <c r="AG692" i="3"/>
  <c r="AH692" i="3"/>
  <c r="AI692" i="3"/>
  <c r="AJ692" i="3"/>
  <c r="AK692" i="3"/>
  <c r="AM692" i="3" s="1"/>
  <c r="AN692" i="3"/>
  <c r="AB693" i="3"/>
  <c r="AC693" i="3"/>
  <c r="AD693" i="3"/>
  <c r="AE693" i="3"/>
  <c r="AF693" i="3"/>
  <c r="AG693" i="3"/>
  <c r="AH693" i="3"/>
  <c r="AI693" i="3"/>
  <c r="AJ693" i="3"/>
  <c r="AK693" i="3"/>
  <c r="AM693" i="3" s="1"/>
  <c r="AN693" i="3"/>
  <c r="AB694" i="3"/>
  <c r="AC694" i="3"/>
  <c r="AD694" i="3"/>
  <c r="AE694" i="3"/>
  <c r="AF694" i="3"/>
  <c r="AG694" i="3"/>
  <c r="AH694" i="3"/>
  <c r="AI694" i="3"/>
  <c r="AJ694" i="3"/>
  <c r="AK694" i="3"/>
  <c r="AM694" i="3" s="1"/>
  <c r="AN694" i="3"/>
  <c r="AB695" i="3"/>
  <c r="AC695" i="3"/>
  <c r="AD695" i="3"/>
  <c r="AE695" i="3"/>
  <c r="AF695" i="3"/>
  <c r="AG695" i="3"/>
  <c r="AH695" i="3"/>
  <c r="AI695" i="3"/>
  <c r="AJ695" i="3"/>
  <c r="AK695" i="3"/>
  <c r="AM695" i="3" s="1"/>
  <c r="AN695" i="3"/>
  <c r="AB696" i="3"/>
  <c r="AC696" i="3"/>
  <c r="AD696" i="3"/>
  <c r="AE696" i="3"/>
  <c r="AF696" i="3"/>
  <c r="AG696" i="3"/>
  <c r="AH696" i="3"/>
  <c r="AI696" i="3"/>
  <c r="AJ696" i="3"/>
  <c r="AK696" i="3"/>
  <c r="AM696" i="3" s="1"/>
  <c r="AN696" i="3"/>
  <c r="AB697" i="3"/>
  <c r="AC697" i="3"/>
  <c r="AD697" i="3"/>
  <c r="AE697" i="3"/>
  <c r="AF697" i="3"/>
  <c r="AG697" i="3"/>
  <c r="AH697" i="3"/>
  <c r="AI697" i="3"/>
  <c r="AJ697" i="3"/>
  <c r="AK697" i="3"/>
  <c r="AM697" i="3" s="1"/>
  <c r="AN697" i="3"/>
  <c r="AB698" i="3"/>
  <c r="AC698" i="3"/>
  <c r="AD698" i="3"/>
  <c r="AE698" i="3"/>
  <c r="AF698" i="3"/>
  <c r="AG698" i="3"/>
  <c r="AH698" i="3"/>
  <c r="AI698" i="3"/>
  <c r="AJ698" i="3"/>
  <c r="AK698" i="3"/>
  <c r="AM698" i="3" s="1"/>
  <c r="AN698" i="3"/>
  <c r="AB699" i="3"/>
  <c r="AC699" i="3"/>
  <c r="AD699" i="3"/>
  <c r="AE699" i="3"/>
  <c r="AF699" i="3"/>
  <c r="AG699" i="3"/>
  <c r="AH699" i="3"/>
  <c r="AI699" i="3"/>
  <c r="AJ699" i="3"/>
  <c r="AK699" i="3"/>
  <c r="AM699" i="3" s="1"/>
  <c r="AN699" i="3"/>
  <c r="AB700" i="3"/>
  <c r="AC700" i="3"/>
  <c r="AD700" i="3"/>
  <c r="AE700" i="3"/>
  <c r="AF700" i="3"/>
  <c r="AG700" i="3"/>
  <c r="AH700" i="3"/>
  <c r="AI700" i="3"/>
  <c r="AJ700" i="3"/>
  <c r="AK700" i="3"/>
  <c r="AM700" i="3" s="1"/>
  <c r="AN700" i="3"/>
  <c r="AB701" i="3"/>
  <c r="AC701" i="3"/>
  <c r="AD701" i="3"/>
  <c r="AE701" i="3"/>
  <c r="AF701" i="3"/>
  <c r="AG701" i="3"/>
  <c r="AH701" i="3"/>
  <c r="AI701" i="3"/>
  <c r="AJ701" i="3"/>
  <c r="AK701" i="3"/>
  <c r="AM701" i="3" s="1"/>
  <c r="AN701" i="3"/>
  <c r="AB702" i="3"/>
  <c r="AC702" i="3"/>
  <c r="AD702" i="3"/>
  <c r="AE702" i="3"/>
  <c r="AF702" i="3"/>
  <c r="AG702" i="3"/>
  <c r="AH702" i="3"/>
  <c r="AI702" i="3"/>
  <c r="AJ702" i="3"/>
  <c r="AK702" i="3"/>
  <c r="AM702" i="3" s="1"/>
  <c r="AN702" i="3"/>
  <c r="AB703" i="3"/>
  <c r="AC703" i="3"/>
  <c r="AD703" i="3"/>
  <c r="AE703" i="3"/>
  <c r="AF703" i="3"/>
  <c r="AG703" i="3"/>
  <c r="AH703" i="3"/>
  <c r="AI703" i="3"/>
  <c r="AJ703" i="3"/>
  <c r="AK703" i="3"/>
  <c r="AM703" i="3" s="1"/>
  <c r="AN703" i="3"/>
  <c r="AB704" i="3"/>
  <c r="AC704" i="3"/>
  <c r="AD704" i="3"/>
  <c r="AE704" i="3"/>
  <c r="AF704" i="3"/>
  <c r="AG704" i="3"/>
  <c r="AH704" i="3"/>
  <c r="AI704" i="3"/>
  <c r="AJ704" i="3"/>
  <c r="AK704" i="3"/>
  <c r="AM704" i="3" s="1"/>
  <c r="AN704" i="3"/>
  <c r="AB705" i="3"/>
  <c r="AC705" i="3"/>
  <c r="AD705" i="3"/>
  <c r="AE705" i="3"/>
  <c r="AF705" i="3"/>
  <c r="AG705" i="3"/>
  <c r="AH705" i="3"/>
  <c r="AI705" i="3"/>
  <c r="AJ705" i="3"/>
  <c r="AK705" i="3"/>
  <c r="AM705" i="3" s="1"/>
  <c r="AN705" i="3"/>
  <c r="AB706" i="3"/>
  <c r="AC706" i="3"/>
  <c r="AD706" i="3"/>
  <c r="AE706" i="3"/>
  <c r="AF706" i="3"/>
  <c r="AG706" i="3"/>
  <c r="AH706" i="3"/>
  <c r="AI706" i="3"/>
  <c r="AJ706" i="3"/>
  <c r="AK706" i="3"/>
  <c r="AM706" i="3" s="1"/>
  <c r="AN706" i="3"/>
  <c r="AB707" i="3"/>
  <c r="AC707" i="3"/>
  <c r="AD707" i="3"/>
  <c r="AE707" i="3"/>
  <c r="AF707" i="3"/>
  <c r="AG707" i="3"/>
  <c r="AH707" i="3"/>
  <c r="AI707" i="3"/>
  <c r="AJ707" i="3"/>
  <c r="AK707" i="3"/>
  <c r="AM707" i="3" s="1"/>
  <c r="AN707" i="3"/>
  <c r="AB708" i="3"/>
  <c r="AC708" i="3"/>
  <c r="AD708" i="3"/>
  <c r="AE708" i="3"/>
  <c r="AF708" i="3"/>
  <c r="AG708" i="3"/>
  <c r="AH708" i="3"/>
  <c r="AI708" i="3"/>
  <c r="AJ708" i="3"/>
  <c r="AK708" i="3"/>
  <c r="AM708" i="3" s="1"/>
  <c r="AN708" i="3"/>
  <c r="AB709" i="3"/>
  <c r="AC709" i="3"/>
  <c r="AD709" i="3"/>
  <c r="AE709" i="3"/>
  <c r="AF709" i="3"/>
  <c r="AG709" i="3"/>
  <c r="AH709" i="3"/>
  <c r="AI709" i="3"/>
  <c r="AJ709" i="3"/>
  <c r="AK709" i="3"/>
  <c r="AM709" i="3" s="1"/>
  <c r="AN709" i="3"/>
  <c r="AB710" i="3"/>
  <c r="AC710" i="3"/>
  <c r="AD710" i="3"/>
  <c r="AE710" i="3"/>
  <c r="AF710" i="3"/>
  <c r="AG710" i="3"/>
  <c r="AH710" i="3"/>
  <c r="AI710" i="3"/>
  <c r="AJ710" i="3"/>
  <c r="AK710" i="3"/>
  <c r="AM710" i="3" s="1"/>
  <c r="AN710" i="3"/>
  <c r="AB711" i="3"/>
  <c r="AC711" i="3"/>
  <c r="AD711" i="3"/>
  <c r="AE711" i="3"/>
  <c r="AF711" i="3"/>
  <c r="AG711" i="3"/>
  <c r="AH711" i="3"/>
  <c r="AI711" i="3"/>
  <c r="AJ711" i="3"/>
  <c r="AK711" i="3"/>
  <c r="AM711" i="3" s="1"/>
  <c r="AN711" i="3"/>
  <c r="AB712" i="3"/>
  <c r="AC712" i="3"/>
  <c r="AD712" i="3"/>
  <c r="AE712" i="3"/>
  <c r="AF712" i="3"/>
  <c r="AG712" i="3"/>
  <c r="AH712" i="3"/>
  <c r="AI712" i="3"/>
  <c r="AJ712" i="3"/>
  <c r="AK712" i="3"/>
  <c r="AM712" i="3" s="1"/>
  <c r="AN712" i="3"/>
  <c r="AB713" i="3"/>
  <c r="AC713" i="3"/>
  <c r="AD713" i="3"/>
  <c r="AE713" i="3"/>
  <c r="AF713" i="3"/>
  <c r="AG713" i="3"/>
  <c r="AH713" i="3"/>
  <c r="AI713" i="3"/>
  <c r="AJ713" i="3"/>
  <c r="AK713" i="3"/>
  <c r="AM713" i="3" s="1"/>
  <c r="AN713" i="3"/>
  <c r="AB714" i="3"/>
  <c r="AC714" i="3"/>
  <c r="AD714" i="3"/>
  <c r="AE714" i="3"/>
  <c r="AF714" i="3"/>
  <c r="AG714" i="3"/>
  <c r="AH714" i="3"/>
  <c r="AI714" i="3"/>
  <c r="AJ714" i="3"/>
  <c r="AK714" i="3"/>
  <c r="AM714" i="3" s="1"/>
  <c r="AN714" i="3"/>
  <c r="AB715" i="3"/>
  <c r="AC715" i="3"/>
  <c r="AD715" i="3"/>
  <c r="AE715" i="3"/>
  <c r="AF715" i="3"/>
  <c r="AG715" i="3"/>
  <c r="AH715" i="3"/>
  <c r="AI715" i="3"/>
  <c r="AJ715" i="3"/>
  <c r="AK715" i="3"/>
  <c r="AM715" i="3" s="1"/>
  <c r="AN715" i="3"/>
  <c r="AB716" i="3"/>
  <c r="AC716" i="3"/>
  <c r="AD716" i="3"/>
  <c r="AE716" i="3"/>
  <c r="AF716" i="3"/>
  <c r="AG716" i="3"/>
  <c r="AH716" i="3"/>
  <c r="AI716" i="3"/>
  <c r="AJ716" i="3"/>
  <c r="AK716" i="3"/>
  <c r="AM716" i="3" s="1"/>
  <c r="AN716" i="3"/>
  <c r="AB717" i="3"/>
  <c r="AC717" i="3"/>
  <c r="AD717" i="3"/>
  <c r="AE717" i="3"/>
  <c r="AF717" i="3"/>
  <c r="AG717" i="3"/>
  <c r="AH717" i="3"/>
  <c r="AI717" i="3"/>
  <c r="AJ717" i="3"/>
  <c r="AK717" i="3"/>
  <c r="AM717" i="3" s="1"/>
  <c r="AN717" i="3"/>
  <c r="AB718" i="3"/>
  <c r="AC718" i="3"/>
  <c r="AD718" i="3"/>
  <c r="AE718" i="3"/>
  <c r="AF718" i="3"/>
  <c r="AG718" i="3"/>
  <c r="AH718" i="3"/>
  <c r="AI718" i="3"/>
  <c r="AJ718" i="3"/>
  <c r="AK718" i="3"/>
  <c r="AM718" i="3" s="1"/>
  <c r="AN718" i="3"/>
  <c r="AB719" i="3"/>
  <c r="AC719" i="3"/>
  <c r="AD719" i="3"/>
  <c r="AE719" i="3"/>
  <c r="AF719" i="3"/>
  <c r="AG719" i="3"/>
  <c r="AH719" i="3"/>
  <c r="AI719" i="3"/>
  <c r="AJ719" i="3"/>
  <c r="AK719" i="3"/>
  <c r="AM719" i="3" s="1"/>
  <c r="AN719" i="3"/>
  <c r="AB720" i="3"/>
  <c r="AC720" i="3"/>
  <c r="AD720" i="3"/>
  <c r="AE720" i="3"/>
  <c r="AF720" i="3"/>
  <c r="AG720" i="3"/>
  <c r="AH720" i="3"/>
  <c r="AI720" i="3"/>
  <c r="AJ720" i="3"/>
  <c r="AK720" i="3"/>
  <c r="AM720" i="3" s="1"/>
  <c r="AN720" i="3"/>
  <c r="AB721" i="3"/>
  <c r="AC721" i="3"/>
  <c r="AD721" i="3"/>
  <c r="AE721" i="3"/>
  <c r="AF721" i="3"/>
  <c r="AG721" i="3"/>
  <c r="AH721" i="3"/>
  <c r="AI721" i="3"/>
  <c r="AJ721" i="3"/>
  <c r="AK721" i="3"/>
  <c r="AM721" i="3" s="1"/>
  <c r="AN721" i="3"/>
  <c r="AB722" i="3"/>
  <c r="AC722" i="3"/>
  <c r="AD722" i="3"/>
  <c r="AE722" i="3"/>
  <c r="AF722" i="3"/>
  <c r="AG722" i="3"/>
  <c r="AH722" i="3"/>
  <c r="AI722" i="3"/>
  <c r="AJ722" i="3"/>
  <c r="AK722" i="3"/>
  <c r="AM722" i="3" s="1"/>
  <c r="AN722" i="3"/>
  <c r="AB723" i="3"/>
  <c r="AC723" i="3"/>
  <c r="AD723" i="3"/>
  <c r="AE723" i="3"/>
  <c r="AF723" i="3"/>
  <c r="AG723" i="3"/>
  <c r="AH723" i="3"/>
  <c r="AI723" i="3"/>
  <c r="AJ723" i="3"/>
  <c r="AK723" i="3"/>
  <c r="AM723" i="3" s="1"/>
  <c r="AN723" i="3"/>
  <c r="AB724" i="3"/>
  <c r="AC724" i="3"/>
  <c r="AD724" i="3"/>
  <c r="AE724" i="3"/>
  <c r="AF724" i="3"/>
  <c r="AG724" i="3"/>
  <c r="AH724" i="3"/>
  <c r="AI724" i="3"/>
  <c r="AJ724" i="3"/>
  <c r="AK724" i="3"/>
  <c r="AM724" i="3" s="1"/>
  <c r="AN724" i="3"/>
  <c r="AB725" i="3"/>
  <c r="AC725" i="3"/>
  <c r="AD725" i="3"/>
  <c r="AE725" i="3"/>
  <c r="AF725" i="3"/>
  <c r="AG725" i="3"/>
  <c r="AH725" i="3"/>
  <c r="AI725" i="3"/>
  <c r="AJ725" i="3"/>
  <c r="AK725" i="3"/>
  <c r="AM725" i="3" s="1"/>
  <c r="AN725" i="3"/>
  <c r="AB726" i="3"/>
  <c r="AC726" i="3"/>
  <c r="AD726" i="3"/>
  <c r="AE726" i="3"/>
  <c r="AF726" i="3"/>
  <c r="AG726" i="3"/>
  <c r="AH726" i="3"/>
  <c r="AI726" i="3"/>
  <c r="AJ726" i="3"/>
  <c r="AK726" i="3"/>
  <c r="AM726" i="3" s="1"/>
  <c r="AN726" i="3"/>
  <c r="AB727" i="3"/>
  <c r="AC727" i="3"/>
  <c r="AD727" i="3"/>
  <c r="AE727" i="3"/>
  <c r="AF727" i="3"/>
  <c r="AG727" i="3"/>
  <c r="AH727" i="3"/>
  <c r="AI727" i="3"/>
  <c r="AJ727" i="3"/>
  <c r="AK727" i="3"/>
  <c r="AM727" i="3" s="1"/>
  <c r="AN727" i="3"/>
  <c r="AB728" i="3"/>
  <c r="AC728" i="3"/>
  <c r="AD728" i="3"/>
  <c r="AE728" i="3"/>
  <c r="AF728" i="3"/>
  <c r="AG728" i="3"/>
  <c r="AH728" i="3"/>
  <c r="AI728" i="3"/>
  <c r="AJ728" i="3"/>
  <c r="AK728" i="3"/>
  <c r="AM728" i="3" s="1"/>
  <c r="AN728" i="3"/>
  <c r="AB729" i="3"/>
  <c r="AC729" i="3"/>
  <c r="AD729" i="3"/>
  <c r="AE729" i="3"/>
  <c r="AF729" i="3"/>
  <c r="AG729" i="3"/>
  <c r="AH729" i="3"/>
  <c r="AI729" i="3"/>
  <c r="AJ729" i="3"/>
  <c r="AK729" i="3"/>
  <c r="AM729" i="3" s="1"/>
  <c r="AN729" i="3"/>
  <c r="AB730" i="3"/>
  <c r="AC730" i="3"/>
  <c r="AD730" i="3"/>
  <c r="AE730" i="3"/>
  <c r="AF730" i="3"/>
  <c r="AG730" i="3"/>
  <c r="AH730" i="3"/>
  <c r="AI730" i="3"/>
  <c r="AJ730" i="3"/>
  <c r="AK730" i="3"/>
  <c r="AM730" i="3" s="1"/>
  <c r="AN730" i="3"/>
  <c r="AB731" i="3"/>
  <c r="AC731" i="3"/>
  <c r="AD731" i="3"/>
  <c r="AE731" i="3"/>
  <c r="AF731" i="3"/>
  <c r="AG731" i="3"/>
  <c r="AH731" i="3"/>
  <c r="AI731" i="3"/>
  <c r="AJ731" i="3"/>
  <c r="AK731" i="3"/>
  <c r="AM731" i="3" s="1"/>
  <c r="AN731" i="3"/>
  <c r="AB732" i="3"/>
  <c r="AC732" i="3"/>
  <c r="AD732" i="3"/>
  <c r="AE732" i="3"/>
  <c r="AF732" i="3"/>
  <c r="AG732" i="3"/>
  <c r="AH732" i="3"/>
  <c r="AI732" i="3"/>
  <c r="AJ732" i="3"/>
  <c r="AK732" i="3"/>
  <c r="AM732" i="3" s="1"/>
  <c r="AN732" i="3"/>
  <c r="AB733" i="3"/>
  <c r="AC733" i="3"/>
  <c r="AD733" i="3"/>
  <c r="AE733" i="3"/>
  <c r="AF733" i="3"/>
  <c r="AG733" i="3"/>
  <c r="AH733" i="3"/>
  <c r="AI733" i="3"/>
  <c r="AJ733" i="3"/>
  <c r="AK733" i="3"/>
  <c r="AM733" i="3" s="1"/>
  <c r="AN733" i="3"/>
  <c r="AB734" i="3"/>
  <c r="AC734" i="3"/>
  <c r="AD734" i="3"/>
  <c r="AE734" i="3"/>
  <c r="AF734" i="3"/>
  <c r="AG734" i="3"/>
  <c r="AH734" i="3"/>
  <c r="AI734" i="3"/>
  <c r="AJ734" i="3"/>
  <c r="AK734" i="3"/>
  <c r="AM734" i="3" s="1"/>
  <c r="AN734" i="3"/>
  <c r="AB735" i="3"/>
  <c r="AC735" i="3"/>
  <c r="AD735" i="3"/>
  <c r="AE735" i="3"/>
  <c r="AF735" i="3"/>
  <c r="AG735" i="3"/>
  <c r="AH735" i="3"/>
  <c r="AI735" i="3"/>
  <c r="AJ735" i="3"/>
  <c r="AK735" i="3"/>
  <c r="AM735" i="3" s="1"/>
  <c r="AN735" i="3"/>
  <c r="AB736" i="3"/>
  <c r="AC736" i="3"/>
  <c r="AD736" i="3"/>
  <c r="AE736" i="3"/>
  <c r="AF736" i="3"/>
  <c r="AG736" i="3"/>
  <c r="AH736" i="3"/>
  <c r="AI736" i="3"/>
  <c r="AJ736" i="3"/>
  <c r="AK736" i="3"/>
  <c r="AM736" i="3" s="1"/>
  <c r="AN736" i="3"/>
  <c r="AB737" i="3"/>
  <c r="AC737" i="3"/>
  <c r="AD737" i="3"/>
  <c r="AE737" i="3"/>
  <c r="AF737" i="3"/>
  <c r="AG737" i="3"/>
  <c r="AH737" i="3"/>
  <c r="AI737" i="3"/>
  <c r="AJ737" i="3"/>
  <c r="AK737" i="3"/>
  <c r="AM737" i="3" s="1"/>
  <c r="AN737" i="3"/>
  <c r="AB738" i="3"/>
  <c r="AC738" i="3"/>
  <c r="AD738" i="3"/>
  <c r="AE738" i="3"/>
  <c r="AF738" i="3"/>
  <c r="AG738" i="3"/>
  <c r="AH738" i="3"/>
  <c r="AI738" i="3"/>
  <c r="AJ738" i="3"/>
  <c r="AK738" i="3"/>
  <c r="AM738" i="3" s="1"/>
  <c r="AN738" i="3"/>
  <c r="AB739" i="3"/>
  <c r="AC739" i="3"/>
  <c r="AD739" i="3"/>
  <c r="AE739" i="3"/>
  <c r="AF739" i="3"/>
  <c r="AG739" i="3"/>
  <c r="AH739" i="3"/>
  <c r="AI739" i="3"/>
  <c r="AJ739" i="3"/>
  <c r="AK739" i="3"/>
  <c r="AM739" i="3" s="1"/>
  <c r="AN739" i="3"/>
  <c r="AB740" i="3"/>
  <c r="AC740" i="3"/>
  <c r="AD740" i="3"/>
  <c r="AE740" i="3"/>
  <c r="AF740" i="3"/>
  <c r="AG740" i="3"/>
  <c r="AH740" i="3"/>
  <c r="AI740" i="3"/>
  <c r="AJ740" i="3"/>
  <c r="AK740" i="3"/>
  <c r="AM740" i="3" s="1"/>
  <c r="AN740" i="3"/>
  <c r="AB741" i="3"/>
  <c r="AC741" i="3"/>
  <c r="AD741" i="3"/>
  <c r="AE741" i="3"/>
  <c r="AF741" i="3"/>
  <c r="AG741" i="3"/>
  <c r="AH741" i="3"/>
  <c r="AI741" i="3"/>
  <c r="AJ741" i="3"/>
  <c r="AK741" i="3"/>
  <c r="AM741" i="3" s="1"/>
  <c r="AN741" i="3"/>
  <c r="AB742" i="3"/>
  <c r="AC742" i="3"/>
  <c r="AD742" i="3"/>
  <c r="AE742" i="3"/>
  <c r="AF742" i="3"/>
  <c r="AG742" i="3"/>
  <c r="AH742" i="3"/>
  <c r="AI742" i="3"/>
  <c r="AJ742" i="3"/>
  <c r="AK742" i="3"/>
  <c r="AM742" i="3" s="1"/>
  <c r="AN742" i="3"/>
  <c r="AB743" i="3"/>
  <c r="AC743" i="3"/>
  <c r="AD743" i="3"/>
  <c r="AE743" i="3"/>
  <c r="AF743" i="3"/>
  <c r="AG743" i="3"/>
  <c r="AH743" i="3"/>
  <c r="AI743" i="3"/>
  <c r="AJ743" i="3"/>
  <c r="AK743" i="3"/>
  <c r="AM743" i="3" s="1"/>
  <c r="AN743" i="3"/>
  <c r="AB744" i="3"/>
  <c r="AC744" i="3"/>
  <c r="AD744" i="3"/>
  <c r="AE744" i="3"/>
  <c r="AF744" i="3"/>
  <c r="AG744" i="3"/>
  <c r="AH744" i="3"/>
  <c r="AI744" i="3"/>
  <c r="AJ744" i="3"/>
  <c r="AK744" i="3"/>
  <c r="AM744" i="3" s="1"/>
  <c r="AN744" i="3"/>
  <c r="AB745" i="3"/>
  <c r="AC745" i="3"/>
  <c r="AD745" i="3"/>
  <c r="AE745" i="3"/>
  <c r="AF745" i="3"/>
  <c r="AG745" i="3"/>
  <c r="AH745" i="3"/>
  <c r="AI745" i="3"/>
  <c r="AJ745" i="3"/>
  <c r="AK745" i="3"/>
  <c r="AM745" i="3" s="1"/>
  <c r="AN745" i="3"/>
  <c r="AB746" i="3"/>
  <c r="AC746" i="3"/>
  <c r="AD746" i="3"/>
  <c r="AE746" i="3"/>
  <c r="AF746" i="3"/>
  <c r="AG746" i="3"/>
  <c r="AH746" i="3"/>
  <c r="AI746" i="3"/>
  <c r="AJ746" i="3"/>
  <c r="AK746" i="3"/>
  <c r="AM746" i="3" s="1"/>
  <c r="AN746" i="3"/>
  <c r="AB747" i="3"/>
  <c r="AC747" i="3"/>
  <c r="AD747" i="3"/>
  <c r="AE747" i="3"/>
  <c r="AF747" i="3"/>
  <c r="AG747" i="3"/>
  <c r="AH747" i="3"/>
  <c r="AI747" i="3"/>
  <c r="AJ747" i="3"/>
  <c r="AK747" i="3"/>
  <c r="AM747" i="3" s="1"/>
  <c r="AN747" i="3"/>
  <c r="AB748" i="3"/>
  <c r="AC748" i="3"/>
  <c r="AD748" i="3"/>
  <c r="AE748" i="3"/>
  <c r="AF748" i="3"/>
  <c r="AG748" i="3"/>
  <c r="AH748" i="3"/>
  <c r="AI748" i="3"/>
  <c r="AJ748" i="3"/>
  <c r="AK748" i="3"/>
  <c r="AM748" i="3" s="1"/>
  <c r="AN748" i="3"/>
  <c r="AB749" i="3"/>
  <c r="AC749" i="3"/>
  <c r="AD749" i="3"/>
  <c r="AE749" i="3"/>
  <c r="AF749" i="3"/>
  <c r="AG749" i="3"/>
  <c r="AH749" i="3"/>
  <c r="AI749" i="3"/>
  <c r="AJ749" i="3"/>
  <c r="AK749" i="3"/>
  <c r="AM749" i="3" s="1"/>
  <c r="AN749" i="3"/>
  <c r="AB750" i="3"/>
  <c r="AC750" i="3"/>
  <c r="AD750" i="3"/>
  <c r="AE750" i="3"/>
  <c r="AF750" i="3"/>
  <c r="AG750" i="3"/>
  <c r="AH750" i="3"/>
  <c r="AI750" i="3"/>
  <c r="AJ750" i="3"/>
  <c r="AK750" i="3"/>
  <c r="AM750" i="3" s="1"/>
  <c r="AN750" i="3"/>
  <c r="AB751" i="3"/>
  <c r="AC751" i="3"/>
  <c r="AD751" i="3"/>
  <c r="AE751" i="3"/>
  <c r="AF751" i="3"/>
  <c r="AG751" i="3"/>
  <c r="AH751" i="3"/>
  <c r="AI751" i="3"/>
  <c r="AJ751" i="3"/>
  <c r="AK751" i="3"/>
  <c r="AM751" i="3" s="1"/>
  <c r="AN751" i="3"/>
  <c r="AB752" i="3"/>
  <c r="AC752" i="3"/>
  <c r="AD752" i="3"/>
  <c r="AE752" i="3"/>
  <c r="AF752" i="3"/>
  <c r="AG752" i="3"/>
  <c r="AH752" i="3"/>
  <c r="AI752" i="3"/>
  <c r="AJ752" i="3"/>
  <c r="AK752" i="3"/>
  <c r="AM752" i="3" s="1"/>
  <c r="AN752" i="3"/>
  <c r="AB753" i="3"/>
  <c r="AC753" i="3"/>
  <c r="AD753" i="3"/>
  <c r="AE753" i="3"/>
  <c r="AF753" i="3"/>
  <c r="AG753" i="3"/>
  <c r="AH753" i="3"/>
  <c r="AI753" i="3"/>
  <c r="AJ753" i="3"/>
  <c r="AK753" i="3"/>
  <c r="AM753" i="3" s="1"/>
  <c r="AN753" i="3"/>
  <c r="AB754" i="3"/>
  <c r="AC754" i="3"/>
  <c r="AD754" i="3"/>
  <c r="AE754" i="3"/>
  <c r="AF754" i="3"/>
  <c r="AG754" i="3"/>
  <c r="AH754" i="3"/>
  <c r="AI754" i="3"/>
  <c r="AJ754" i="3"/>
  <c r="AK754" i="3"/>
  <c r="AM754" i="3" s="1"/>
  <c r="AN754" i="3"/>
  <c r="AB755" i="3"/>
  <c r="AC755" i="3"/>
  <c r="AD755" i="3"/>
  <c r="AE755" i="3"/>
  <c r="AF755" i="3"/>
  <c r="AG755" i="3"/>
  <c r="AH755" i="3"/>
  <c r="AI755" i="3"/>
  <c r="AJ755" i="3"/>
  <c r="AK755" i="3"/>
  <c r="AM755" i="3" s="1"/>
  <c r="AN755" i="3"/>
  <c r="AB756" i="3"/>
  <c r="AC756" i="3"/>
  <c r="AD756" i="3"/>
  <c r="AE756" i="3"/>
  <c r="AF756" i="3"/>
  <c r="AG756" i="3"/>
  <c r="AH756" i="3"/>
  <c r="AI756" i="3"/>
  <c r="AJ756" i="3"/>
  <c r="AK756" i="3"/>
  <c r="AM756" i="3" s="1"/>
  <c r="AN756" i="3"/>
  <c r="AB757" i="3"/>
  <c r="AC757" i="3"/>
  <c r="AD757" i="3"/>
  <c r="AE757" i="3"/>
  <c r="AF757" i="3"/>
  <c r="AG757" i="3"/>
  <c r="AH757" i="3"/>
  <c r="AI757" i="3"/>
  <c r="AJ757" i="3"/>
  <c r="AK757" i="3"/>
  <c r="AM757" i="3" s="1"/>
  <c r="AN757" i="3"/>
  <c r="AB758" i="3"/>
  <c r="AC758" i="3"/>
  <c r="AD758" i="3"/>
  <c r="AE758" i="3"/>
  <c r="AF758" i="3"/>
  <c r="AG758" i="3"/>
  <c r="AH758" i="3"/>
  <c r="AI758" i="3"/>
  <c r="AJ758" i="3"/>
  <c r="AK758" i="3"/>
  <c r="AM758" i="3" s="1"/>
  <c r="AN758" i="3"/>
  <c r="AB759" i="3"/>
  <c r="AC759" i="3"/>
  <c r="AD759" i="3"/>
  <c r="AE759" i="3"/>
  <c r="AF759" i="3"/>
  <c r="AG759" i="3"/>
  <c r="AH759" i="3"/>
  <c r="AI759" i="3"/>
  <c r="AJ759" i="3"/>
  <c r="AK759" i="3"/>
  <c r="AM759" i="3" s="1"/>
  <c r="AN759" i="3"/>
  <c r="AB760" i="3"/>
  <c r="AC760" i="3"/>
  <c r="AD760" i="3"/>
  <c r="AE760" i="3"/>
  <c r="AF760" i="3"/>
  <c r="AG760" i="3"/>
  <c r="AH760" i="3"/>
  <c r="AI760" i="3"/>
  <c r="AJ760" i="3"/>
  <c r="AK760" i="3"/>
  <c r="AM760" i="3" s="1"/>
  <c r="AN760" i="3"/>
  <c r="AB761" i="3"/>
  <c r="AC761" i="3"/>
  <c r="AD761" i="3"/>
  <c r="AE761" i="3"/>
  <c r="AF761" i="3"/>
  <c r="AG761" i="3"/>
  <c r="AH761" i="3"/>
  <c r="AI761" i="3"/>
  <c r="AJ761" i="3"/>
  <c r="AK761" i="3"/>
  <c r="AM761" i="3" s="1"/>
  <c r="AN761" i="3"/>
  <c r="AB762" i="3"/>
  <c r="AC762" i="3"/>
  <c r="AD762" i="3"/>
  <c r="AE762" i="3"/>
  <c r="AF762" i="3"/>
  <c r="AG762" i="3"/>
  <c r="AH762" i="3"/>
  <c r="AI762" i="3"/>
  <c r="AJ762" i="3"/>
  <c r="AK762" i="3"/>
  <c r="AM762" i="3" s="1"/>
  <c r="AN762" i="3"/>
  <c r="AB763" i="3"/>
  <c r="AC763" i="3"/>
  <c r="AD763" i="3"/>
  <c r="AE763" i="3"/>
  <c r="AF763" i="3"/>
  <c r="AG763" i="3"/>
  <c r="AH763" i="3"/>
  <c r="AI763" i="3"/>
  <c r="AJ763" i="3"/>
  <c r="AK763" i="3"/>
  <c r="AM763" i="3" s="1"/>
  <c r="AN763" i="3"/>
  <c r="AB764" i="3"/>
  <c r="AC764" i="3"/>
  <c r="AD764" i="3"/>
  <c r="AE764" i="3"/>
  <c r="AF764" i="3"/>
  <c r="AG764" i="3"/>
  <c r="AH764" i="3"/>
  <c r="AI764" i="3"/>
  <c r="AJ764" i="3"/>
  <c r="AK764" i="3"/>
  <c r="AM764" i="3" s="1"/>
  <c r="AN764" i="3"/>
  <c r="AB765" i="3"/>
  <c r="AC765" i="3"/>
  <c r="AD765" i="3"/>
  <c r="AE765" i="3"/>
  <c r="AF765" i="3"/>
  <c r="AG765" i="3"/>
  <c r="AH765" i="3"/>
  <c r="AI765" i="3"/>
  <c r="AJ765" i="3"/>
  <c r="AK765" i="3"/>
  <c r="AM765" i="3" s="1"/>
  <c r="AN765" i="3"/>
  <c r="AB766" i="3"/>
  <c r="AC766" i="3"/>
  <c r="AD766" i="3"/>
  <c r="AE766" i="3"/>
  <c r="AF766" i="3"/>
  <c r="AG766" i="3"/>
  <c r="AH766" i="3"/>
  <c r="AI766" i="3"/>
  <c r="AJ766" i="3"/>
  <c r="AK766" i="3"/>
  <c r="AM766" i="3" s="1"/>
  <c r="AN766" i="3"/>
  <c r="AB767" i="3"/>
  <c r="AC767" i="3"/>
  <c r="AD767" i="3"/>
  <c r="AE767" i="3"/>
  <c r="AF767" i="3"/>
  <c r="AG767" i="3"/>
  <c r="AH767" i="3"/>
  <c r="AI767" i="3"/>
  <c r="AJ767" i="3"/>
  <c r="AK767" i="3"/>
  <c r="AM767" i="3" s="1"/>
  <c r="AN767" i="3"/>
  <c r="AB768" i="3"/>
  <c r="AC768" i="3"/>
  <c r="AD768" i="3"/>
  <c r="AE768" i="3"/>
  <c r="AF768" i="3"/>
  <c r="AG768" i="3"/>
  <c r="AH768" i="3"/>
  <c r="AI768" i="3"/>
  <c r="AJ768" i="3"/>
  <c r="AK768" i="3"/>
  <c r="AM768" i="3" s="1"/>
  <c r="AN768" i="3"/>
  <c r="AB769" i="3"/>
  <c r="AC769" i="3"/>
  <c r="AD769" i="3"/>
  <c r="AE769" i="3"/>
  <c r="AF769" i="3"/>
  <c r="AG769" i="3"/>
  <c r="AH769" i="3"/>
  <c r="AI769" i="3"/>
  <c r="AJ769" i="3"/>
  <c r="AK769" i="3"/>
  <c r="AM769" i="3" s="1"/>
  <c r="AN769" i="3"/>
  <c r="AB770" i="3"/>
  <c r="AC770" i="3"/>
  <c r="AD770" i="3"/>
  <c r="AE770" i="3"/>
  <c r="AF770" i="3"/>
  <c r="AG770" i="3"/>
  <c r="AH770" i="3"/>
  <c r="AI770" i="3"/>
  <c r="AJ770" i="3"/>
  <c r="AK770" i="3"/>
  <c r="AM770" i="3" s="1"/>
  <c r="AN770" i="3"/>
  <c r="AB771" i="3"/>
  <c r="AC771" i="3"/>
  <c r="AD771" i="3"/>
  <c r="AE771" i="3"/>
  <c r="AF771" i="3"/>
  <c r="AG771" i="3"/>
  <c r="AH771" i="3"/>
  <c r="AI771" i="3"/>
  <c r="AJ771" i="3"/>
  <c r="AK771" i="3"/>
  <c r="AM771" i="3" s="1"/>
  <c r="AN771" i="3"/>
  <c r="AB772" i="3"/>
  <c r="AC772" i="3"/>
  <c r="AD772" i="3"/>
  <c r="AE772" i="3"/>
  <c r="AF772" i="3"/>
  <c r="AG772" i="3"/>
  <c r="AH772" i="3"/>
  <c r="AI772" i="3"/>
  <c r="AJ772" i="3"/>
  <c r="AK772" i="3"/>
  <c r="AM772" i="3" s="1"/>
  <c r="AN772" i="3"/>
  <c r="AB773" i="3"/>
  <c r="AC773" i="3"/>
  <c r="AD773" i="3"/>
  <c r="AE773" i="3"/>
  <c r="AF773" i="3"/>
  <c r="AG773" i="3"/>
  <c r="AH773" i="3"/>
  <c r="AI773" i="3"/>
  <c r="AJ773" i="3"/>
  <c r="AK773" i="3"/>
  <c r="AM773" i="3" s="1"/>
  <c r="AN773" i="3"/>
  <c r="AB774" i="3"/>
  <c r="AC774" i="3"/>
  <c r="AD774" i="3"/>
  <c r="AE774" i="3"/>
  <c r="AF774" i="3"/>
  <c r="AG774" i="3"/>
  <c r="AH774" i="3"/>
  <c r="AI774" i="3"/>
  <c r="AJ774" i="3"/>
  <c r="AK774" i="3"/>
  <c r="AM774" i="3" s="1"/>
  <c r="AN774" i="3"/>
  <c r="AB775" i="3"/>
  <c r="AC775" i="3"/>
  <c r="AD775" i="3"/>
  <c r="AE775" i="3"/>
  <c r="AF775" i="3"/>
  <c r="AG775" i="3"/>
  <c r="AH775" i="3"/>
  <c r="AI775" i="3"/>
  <c r="AJ775" i="3"/>
  <c r="AK775" i="3"/>
  <c r="AM775" i="3" s="1"/>
  <c r="AN775" i="3"/>
  <c r="AB776" i="3"/>
  <c r="AC776" i="3"/>
  <c r="AD776" i="3"/>
  <c r="AE776" i="3"/>
  <c r="AF776" i="3"/>
  <c r="AG776" i="3"/>
  <c r="AH776" i="3"/>
  <c r="AI776" i="3"/>
  <c r="AJ776" i="3"/>
  <c r="AK776" i="3"/>
  <c r="AM776" i="3" s="1"/>
  <c r="AN776" i="3"/>
  <c r="AB777" i="3"/>
  <c r="AC777" i="3"/>
  <c r="AD777" i="3"/>
  <c r="AE777" i="3"/>
  <c r="AF777" i="3"/>
  <c r="AG777" i="3"/>
  <c r="AH777" i="3"/>
  <c r="AI777" i="3"/>
  <c r="AJ777" i="3"/>
  <c r="AK777" i="3"/>
  <c r="AM777" i="3" s="1"/>
  <c r="AN777" i="3"/>
  <c r="AB778" i="3"/>
  <c r="AC778" i="3"/>
  <c r="AD778" i="3"/>
  <c r="AE778" i="3"/>
  <c r="AF778" i="3"/>
  <c r="AG778" i="3"/>
  <c r="AH778" i="3"/>
  <c r="AI778" i="3"/>
  <c r="AJ778" i="3"/>
  <c r="AK778" i="3"/>
  <c r="AM778" i="3" s="1"/>
  <c r="AN778" i="3"/>
  <c r="AB779" i="3"/>
  <c r="AC779" i="3"/>
  <c r="AD779" i="3"/>
  <c r="AE779" i="3"/>
  <c r="AF779" i="3"/>
  <c r="AG779" i="3"/>
  <c r="AH779" i="3"/>
  <c r="AI779" i="3"/>
  <c r="AJ779" i="3"/>
  <c r="AK779" i="3"/>
  <c r="AM779" i="3" s="1"/>
  <c r="AN779" i="3"/>
  <c r="AB780" i="3"/>
  <c r="AC780" i="3"/>
  <c r="AD780" i="3"/>
  <c r="AE780" i="3"/>
  <c r="AF780" i="3"/>
  <c r="AG780" i="3"/>
  <c r="AH780" i="3"/>
  <c r="AI780" i="3"/>
  <c r="AJ780" i="3"/>
  <c r="AK780" i="3"/>
  <c r="AM780" i="3" s="1"/>
  <c r="AN780" i="3"/>
  <c r="AB781" i="3"/>
  <c r="AC781" i="3"/>
  <c r="AD781" i="3"/>
  <c r="AE781" i="3"/>
  <c r="AF781" i="3"/>
  <c r="AG781" i="3"/>
  <c r="AH781" i="3"/>
  <c r="AI781" i="3"/>
  <c r="AJ781" i="3"/>
  <c r="AK781" i="3"/>
  <c r="AM781" i="3" s="1"/>
  <c r="AN781" i="3"/>
  <c r="AB782" i="3"/>
  <c r="AC782" i="3"/>
  <c r="AD782" i="3"/>
  <c r="AE782" i="3"/>
  <c r="AF782" i="3"/>
  <c r="AG782" i="3"/>
  <c r="AH782" i="3"/>
  <c r="AI782" i="3"/>
  <c r="AJ782" i="3"/>
  <c r="AK782" i="3"/>
  <c r="AM782" i="3" s="1"/>
  <c r="AN782" i="3"/>
  <c r="AB783" i="3"/>
  <c r="AC783" i="3"/>
  <c r="AD783" i="3"/>
  <c r="AE783" i="3"/>
  <c r="AF783" i="3"/>
  <c r="AG783" i="3"/>
  <c r="AH783" i="3"/>
  <c r="AI783" i="3"/>
  <c r="AJ783" i="3"/>
  <c r="AK783" i="3"/>
  <c r="AM783" i="3" s="1"/>
  <c r="AN783" i="3"/>
  <c r="AB784" i="3"/>
  <c r="AC784" i="3"/>
  <c r="AD784" i="3"/>
  <c r="AE784" i="3"/>
  <c r="AF784" i="3"/>
  <c r="AG784" i="3"/>
  <c r="AH784" i="3"/>
  <c r="AI784" i="3"/>
  <c r="AJ784" i="3"/>
  <c r="AK784" i="3"/>
  <c r="AM784" i="3" s="1"/>
  <c r="AN784" i="3"/>
  <c r="AB785" i="3"/>
  <c r="AC785" i="3"/>
  <c r="AD785" i="3"/>
  <c r="AE785" i="3"/>
  <c r="AF785" i="3"/>
  <c r="AG785" i="3"/>
  <c r="AH785" i="3"/>
  <c r="AI785" i="3"/>
  <c r="AJ785" i="3"/>
  <c r="AK785" i="3"/>
  <c r="AM785" i="3" s="1"/>
  <c r="AN785" i="3"/>
  <c r="AB786" i="3"/>
  <c r="AC786" i="3"/>
  <c r="AD786" i="3"/>
  <c r="AE786" i="3"/>
  <c r="AF786" i="3"/>
  <c r="AG786" i="3"/>
  <c r="AH786" i="3"/>
  <c r="AI786" i="3"/>
  <c r="AJ786" i="3"/>
  <c r="AK786" i="3"/>
  <c r="AM786" i="3" s="1"/>
  <c r="AN786" i="3"/>
  <c r="AB787" i="3"/>
  <c r="AC787" i="3"/>
  <c r="AD787" i="3"/>
  <c r="AE787" i="3"/>
  <c r="AF787" i="3"/>
  <c r="AG787" i="3"/>
  <c r="AH787" i="3"/>
  <c r="AI787" i="3"/>
  <c r="AJ787" i="3"/>
  <c r="AK787" i="3"/>
  <c r="AM787" i="3" s="1"/>
  <c r="AN787" i="3"/>
  <c r="AB788" i="3"/>
  <c r="AC788" i="3"/>
  <c r="AD788" i="3"/>
  <c r="AE788" i="3"/>
  <c r="AF788" i="3"/>
  <c r="AG788" i="3"/>
  <c r="AH788" i="3"/>
  <c r="AI788" i="3"/>
  <c r="AJ788" i="3"/>
  <c r="AK788" i="3"/>
  <c r="AM788" i="3" s="1"/>
  <c r="AN788" i="3"/>
  <c r="AB789" i="3"/>
  <c r="AC789" i="3"/>
  <c r="AD789" i="3"/>
  <c r="AE789" i="3"/>
  <c r="AF789" i="3"/>
  <c r="AG789" i="3"/>
  <c r="AH789" i="3"/>
  <c r="AI789" i="3"/>
  <c r="AJ789" i="3"/>
  <c r="AK789" i="3"/>
  <c r="AM789" i="3" s="1"/>
  <c r="AN789" i="3"/>
  <c r="AB790" i="3"/>
  <c r="AC790" i="3"/>
  <c r="AD790" i="3"/>
  <c r="AE790" i="3"/>
  <c r="AF790" i="3"/>
  <c r="AG790" i="3"/>
  <c r="AH790" i="3"/>
  <c r="AI790" i="3"/>
  <c r="AJ790" i="3"/>
  <c r="AK790" i="3"/>
  <c r="AM790" i="3" s="1"/>
  <c r="AN790" i="3"/>
  <c r="AB791" i="3"/>
  <c r="AC791" i="3"/>
  <c r="AD791" i="3"/>
  <c r="AE791" i="3"/>
  <c r="AF791" i="3"/>
  <c r="AG791" i="3"/>
  <c r="AH791" i="3"/>
  <c r="AI791" i="3"/>
  <c r="AJ791" i="3"/>
  <c r="AK791" i="3"/>
  <c r="AM791" i="3" s="1"/>
  <c r="AN791" i="3"/>
  <c r="AB792" i="3"/>
  <c r="AC792" i="3"/>
  <c r="AD792" i="3"/>
  <c r="AE792" i="3"/>
  <c r="AF792" i="3"/>
  <c r="AG792" i="3"/>
  <c r="AH792" i="3"/>
  <c r="AI792" i="3"/>
  <c r="AJ792" i="3"/>
  <c r="AK792" i="3"/>
  <c r="AM792" i="3" s="1"/>
  <c r="AN792" i="3"/>
  <c r="AB793" i="3"/>
  <c r="AC793" i="3"/>
  <c r="AD793" i="3"/>
  <c r="AE793" i="3"/>
  <c r="AF793" i="3"/>
  <c r="AG793" i="3"/>
  <c r="AH793" i="3"/>
  <c r="AI793" i="3"/>
  <c r="AJ793" i="3"/>
  <c r="AK793" i="3"/>
  <c r="AM793" i="3" s="1"/>
  <c r="AN793" i="3"/>
  <c r="AB794" i="3"/>
  <c r="AC794" i="3"/>
  <c r="AD794" i="3"/>
  <c r="AE794" i="3"/>
  <c r="AF794" i="3"/>
  <c r="AG794" i="3"/>
  <c r="AH794" i="3"/>
  <c r="AI794" i="3"/>
  <c r="AJ794" i="3"/>
  <c r="AK794" i="3"/>
  <c r="AM794" i="3" s="1"/>
  <c r="AN794" i="3"/>
  <c r="AB795" i="3"/>
  <c r="AC795" i="3"/>
  <c r="AD795" i="3"/>
  <c r="AE795" i="3"/>
  <c r="AF795" i="3"/>
  <c r="AG795" i="3"/>
  <c r="AH795" i="3"/>
  <c r="AI795" i="3"/>
  <c r="AJ795" i="3"/>
  <c r="AK795" i="3"/>
  <c r="AM795" i="3" s="1"/>
  <c r="AN795" i="3"/>
  <c r="AB796" i="3"/>
  <c r="AC796" i="3"/>
  <c r="AD796" i="3"/>
  <c r="AE796" i="3"/>
  <c r="AF796" i="3"/>
  <c r="AG796" i="3"/>
  <c r="AH796" i="3"/>
  <c r="AI796" i="3"/>
  <c r="AJ796" i="3"/>
  <c r="AK796" i="3"/>
  <c r="AM796" i="3" s="1"/>
  <c r="AN796" i="3"/>
  <c r="AB797" i="3"/>
  <c r="AC797" i="3"/>
  <c r="AD797" i="3"/>
  <c r="AE797" i="3"/>
  <c r="AF797" i="3"/>
  <c r="AG797" i="3"/>
  <c r="AH797" i="3"/>
  <c r="AI797" i="3"/>
  <c r="AJ797" i="3"/>
  <c r="AK797" i="3"/>
  <c r="AM797" i="3" s="1"/>
  <c r="AN797" i="3"/>
  <c r="AB798" i="3"/>
  <c r="AC798" i="3"/>
  <c r="AD798" i="3"/>
  <c r="AE798" i="3"/>
  <c r="AF798" i="3"/>
  <c r="AG798" i="3"/>
  <c r="AH798" i="3"/>
  <c r="AI798" i="3"/>
  <c r="AJ798" i="3"/>
  <c r="AK798" i="3"/>
  <c r="AM798" i="3" s="1"/>
  <c r="AN798" i="3"/>
  <c r="AB799" i="3"/>
  <c r="AC799" i="3"/>
  <c r="AD799" i="3"/>
  <c r="AE799" i="3"/>
  <c r="AF799" i="3"/>
  <c r="AG799" i="3"/>
  <c r="AH799" i="3"/>
  <c r="AI799" i="3"/>
  <c r="AJ799" i="3"/>
  <c r="AK799" i="3"/>
  <c r="AM799" i="3" s="1"/>
  <c r="AN799" i="3"/>
  <c r="AB800" i="3"/>
  <c r="AC800" i="3"/>
  <c r="AD800" i="3"/>
  <c r="AE800" i="3"/>
  <c r="AF800" i="3"/>
  <c r="AG800" i="3"/>
  <c r="AH800" i="3"/>
  <c r="AI800" i="3"/>
  <c r="AJ800" i="3"/>
  <c r="AK800" i="3"/>
  <c r="AM800" i="3" s="1"/>
  <c r="AN800" i="3"/>
  <c r="AB801" i="3"/>
  <c r="AC801" i="3"/>
  <c r="AD801" i="3"/>
  <c r="AE801" i="3"/>
  <c r="AF801" i="3"/>
  <c r="AG801" i="3"/>
  <c r="AH801" i="3"/>
  <c r="AI801" i="3"/>
  <c r="AJ801" i="3"/>
  <c r="AK801" i="3"/>
  <c r="AM801" i="3" s="1"/>
  <c r="AN801" i="3"/>
  <c r="AB802" i="3"/>
  <c r="AC802" i="3"/>
  <c r="AD802" i="3"/>
  <c r="AE802" i="3"/>
  <c r="AF802" i="3"/>
  <c r="AG802" i="3"/>
  <c r="AH802" i="3"/>
  <c r="AI802" i="3"/>
  <c r="AJ802" i="3"/>
  <c r="AK802" i="3"/>
  <c r="AM802" i="3" s="1"/>
  <c r="AN802" i="3"/>
  <c r="AB803" i="3"/>
  <c r="AC803" i="3"/>
  <c r="AD803" i="3"/>
  <c r="AE803" i="3"/>
  <c r="AF803" i="3"/>
  <c r="AG803" i="3"/>
  <c r="AH803" i="3"/>
  <c r="AI803" i="3"/>
  <c r="AJ803" i="3"/>
  <c r="AK803" i="3"/>
  <c r="AM803" i="3" s="1"/>
  <c r="AN803" i="3"/>
  <c r="AB804" i="3"/>
  <c r="AC804" i="3"/>
  <c r="AD804" i="3"/>
  <c r="AE804" i="3"/>
  <c r="AF804" i="3"/>
  <c r="AG804" i="3"/>
  <c r="AH804" i="3"/>
  <c r="AI804" i="3"/>
  <c r="AJ804" i="3"/>
  <c r="AK804" i="3"/>
  <c r="AM804" i="3" s="1"/>
  <c r="AN804" i="3"/>
  <c r="AB805" i="3"/>
  <c r="AC805" i="3"/>
  <c r="AD805" i="3"/>
  <c r="AE805" i="3"/>
  <c r="AF805" i="3"/>
  <c r="AG805" i="3"/>
  <c r="AH805" i="3"/>
  <c r="AI805" i="3"/>
  <c r="AJ805" i="3"/>
  <c r="AK805" i="3"/>
  <c r="AM805" i="3" s="1"/>
  <c r="AN805" i="3"/>
  <c r="AB806" i="3"/>
  <c r="AC806" i="3"/>
  <c r="AD806" i="3"/>
  <c r="AE806" i="3"/>
  <c r="AF806" i="3"/>
  <c r="AG806" i="3"/>
  <c r="AH806" i="3"/>
  <c r="AI806" i="3"/>
  <c r="AJ806" i="3"/>
  <c r="AK806" i="3"/>
  <c r="AM806" i="3" s="1"/>
  <c r="AN806" i="3"/>
  <c r="AB807" i="3"/>
  <c r="AC807" i="3"/>
  <c r="AD807" i="3"/>
  <c r="AE807" i="3"/>
  <c r="AF807" i="3"/>
  <c r="AG807" i="3"/>
  <c r="AH807" i="3"/>
  <c r="AI807" i="3"/>
  <c r="AJ807" i="3"/>
  <c r="AK807" i="3"/>
  <c r="AM807" i="3" s="1"/>
  <c r="AN807" i="3"/>
  <c r="AB808" i="3"/>
  <c r="AC808" i="3"/>
  <c r="AD808" i="3"/>
  <c r="AE808" i="3"/>
  <c r="AF808" i="3"/>
  <c r="AG808" i="3"/>
  <c r="AH808" i="3"/>
  <c r="AI808" i="3"/>
  <c r="AJ808" i="3"/>
  <c r="AK808" i="3"/>
  <c r="AM808" i="3" s="1"/>
  <c r="AN808" i="3"/>
  <c r="AB809" i="3"/>
  <c r="AC809" i="3"/>
  <c r="AD809" i="3"/>
  <c r="AE809" i="3"/>
  <c r="AF809" i="3"/>
  <c r="AG809" i="3"/>
  <c r="AH809" i="3"/>
  <c r="AI809" i="3"/>
  <c r="AJ809" i="3"/>
  <c r="AK809" i="3"/>
  <c r="AM809" i="3" s="1"/>
  <c r="AN809" i="3"/>
  <c r="AB810" i="3"/>
  <c r="AC810" i="3"/>
  <c r="AD810" i="3"/>
  <c r="AE810" i="3"/>
  <c r="AF810" i="3"/>
  <c r="AG810" i="3"/>
  <c r="AH810" i="3"/>
  <c r="AI810" i="3"/>
  <c r="AJ810" i="3"/>
  <c r="AK810" i="3"/>
  <c r="AM810" i="3" s="1"/>
  <c r="AN810" i="3"/>
  <c r="AB811" i="3"/>
  <c r="AC811" i="3"/>
  <c r="AD811" i="3"/>
  <c r="AE811" i="3"/>
  <c r="AF811" i="3"/>
  <c r="AG811" i="3"/>
  <c r="AH811" i="3"/>
  <c r="AI811" i="3"/>
  <c r="AJ811" i="3"/>
  <c r="AK811" i="3"/>
  <c r="AM811" i="3" s="1"/>
  <c r="AN811" i="3"/>
  <c r="AB812" i="3"/>
  <c r="AC812" i="3"/>
  <c r="AD812" i="3"/>
  <c r="AE812" i="3"/>
  <c r="AF812" i="3"/>
  <c r="AG812" i="3"/>
  <c r="AH812" i="3"/>
  <c r="AI812" i="3"/>
  <c r="AJ812" i="3"/>
  <c r="AK812" i="3"/>
  <c r="AM812" i="3" s="1"/>
  <c r="AN812" i="3"/>
  <c r="AB813" i="3"/>
  <c r="AC813" i="3"/>
  <c r="AD813" i="3"/>
  <c r="AE813" i="3"/>
  <c r="AF813" i="3"/>
  <c r="AG813" i="3"/>
  <c r="AH813" i="3"/>
  <c r="AI813" i="3"/>
  <c r="AJ813" i="3"/>
  <c r="AK813" i="3"/>
  <c r="AM813" i="3" s="1"/>
  <c r="AN813" i="3"/>
  <c r="AB814" i="3"/>
  <c r="AC814" i="3"/>
  <c r="AD814" i="3"/>
  <c r="AE814" i="3"/>
  <c r="AF814" i="3"/>
  <c r="AG814" i="3"/>
  <c r="AH814" i="3"/>
  <c r="AI814" i="3"/>
  <c r="AJ814" i="3"/>
  <c r="AK814" i="3"/>
  <c r="AM814" i="3" s="1"/>
  <c r="AN814" i="3"/>
  <c r="AB815" i="3"/>
  <c r="AC815" i="3"/>
  <c r="AD815" i="3"/>
  <c r="AE815" i="3"/>
  <c r="AF815" i="3"/>
  <c r="AG815" i="3"/>
  <c r="AH815" i="3"/>
  <c r="AI815" i="3"/>
  <c r="AJ815" i="3"/>
  <c r="AK815" i="3"/>
  <c r="AM815" i="3" s="1"/>
  <c r="AN815" i="3"/>
  <c r="AB816" i="3"/>
  <c r="AC816" i="3"/>
  <c r="AD816" i="3"/>
  <c r="AE816" i="3"/>
  <c r="AF816" i="3"/>
  <c r="AG816" i="3"/>
  <c r="AH816" i="3"/>
  <c r="AI816" i="3"/>
  <c r="AJ816" i="3"/>
  <c r="AK816" i="3"/>
  <c r="AM816" i="3" s="1"/>
  <c r="AN816" i="3"/>
  <c r="AB817" i="3"/>
  <c r="AC817" i="3"/>
  <c r="AD817" i="3"/>
  <c r="AE817" i="3"/>
  <c r="AF817" i="3"/>
  <c r="AG817" i="3"/>
  <c r="AH817" i="3"/>
  <c r="AI817" i="3"/>
  <c r="AJ817" i="3"/>
  <c r="AK817" i="3"/>
  <c r="AM817" i="3" s="1"/>
  <c r="AN817" i="3"/>
  <c r="AB818" i="3"/>
  <c r="AC818" i="3"/>
  <c r="AD818" i="3"/>
  <c r="AE818" i="3"/>
  <c r="AF818" i="3"/>
  <c r="AG818" i="3"/>
  <c r="AH818" i="3"/>
  <c r="AI818" i="3"/>
  <c r="AJ818" i="3"/>
  <c r="AK818" i="3"/>
  <c r="AM818" i="3" s="1"/>
  <c r="AN818" i="3"/>
  <c r="AB819" i="3"/>
  <c r="AC819" i="3"/>
  <c r="AD819" i="3"/>
  <c r="AE819" i="3"/>
  <c r="AF819" i="3"/>
  <c r="AG819" i="3"/>
  <c r="AH819" i="3"/>
  <c r="AI819" i="3"/>
  <c r="AJ819" i="3"/>
  <c r="AK819" i="3"/>
  <c r="AM819" i="3" s="1"/>
  <c r="AN819" i="3"/>
  <c r="AB820" i="3"/>
  <c r="AC820" i="3"/>
  <c r="AD820" i="3"/>
  <c r="AE820" i="3"/>
  <c r="AF820" i="3"/>
  <c r="AG820" i="3"/>
  <c r="AH820" i="3"/>
  <c r="AI820" i="3"/>
  <c r="AJ820" i="3"/>
  <c r="AK820" i="3"/>
  <c r="AM820" i="3" s="1"/>
  <c r="AN820" i="3"/>
  <c r="AB821" i="3"/>
  <c r="AC821" i="3"/>
  <c r="AD821" i="3"/>
  <c r="AE821" i="3"/>
  <c r="AF821" i="3"/>
  <c r="AG821" i="3"/>
  <c r="AH821" i="3"/>
  <c r="AI821" i="3"/>
  <c r="AJ821" i="3"/>
  <c r="AK821" i="3"/>
  <c r="AM821" i="3" s="1"/>
  <c r="AN821" i="3"/>
  <c r="AB822" i="3"/>
  <c r="AC822" i="3"/>
  <c r="AD822" i="3"/>
  <c r="AE822" i="3"/>
  <c r="AF822" i="3"/>
  <c r="AG822" i="3"/>
  <c r="AH822" i="3"/>
  <c r="AI822" i="3"/>
  <c r="AJ822" i="3"/>
  <c r="AK822" i="3"/>
  <c r="AM822" i="3" s="1"/>
  <c r="AN822" i="3"/>
  <c r="AB823" i="3"/>
  <c r="AC823" i="3"/>
  <c r="AD823" i="3"/>
  <c r="AE823" i="3"/>
  <c r="AF823" i="3"/>
  <c r="AG823" i="3"/>
  <c r="AH823" i="3"/>
  <c r="AI823" i="3"/>
  <c r="AJ823" i="3"/>
  <c r="AK823" i="3"/>
  <c r="AM823" i="3" s="1"/>
  <c r="AN823" i="3"/>
  <c r="AB824" i="3"/>
  <c r="AC824" i="3"/>
  <c r="AD824" i="3"/>
  <c r="AE824" i="3"/>
  <c r="AF824" i="3"/>
  <c r="AG824" i="3"/>
  <c r="AH824" i="3"/>
  <c r="AI824" i="3"/>
  <c r="AJ824" i="3"/>
  <c r="AK824" i="3"/>
  <c r="AM824" i="3" s="1"/>
  <c r="AN824" i="3"/>
  <c r="AB825" i="3"/>
  <c r="AC825" i="3"/>
  <c r="AD825" i="3"/>
  <c r="AE825" i="3"/>
  <c r="AF825" i="3"/>
  <c r="AG825" i="3"/>
  <c r="AH825" i="3"/>
  <c r="AI825" i="3"/>
  <c r="AJ825" i="3"/>
  <c r="AK825" i="3"/>
  <c r="AM825" i="3" s="1"/>
  <c r="AN825" i="3"/>
  <c r="AB826" i="3"/>
  <c r="AC826" i="3"/>
  <c r="AD826" i="3"/>
  <c r="AE826" i="3"/>
  <c r="AF826" i="3"/>
  <c r="AG826" i="3"/>
  <c r="AH826" i="3"/>
  <c r="AI826" i="3"/>
  <c r="AJ826" i="3"/>
  <c r="AK826" i="3"/>
  <c r="AM826" i="3" s="1"/>
  <c r="AN826" i="3"/>
  <c r="AB827" i="3"/>
  <c r="AC827" i="3"/>
  <c r="AD827" i="3"/>
  <c r="AE827" i="3"/>
  <c r="AF827" i="3"/>
  <c r="AG827" i="3"/>
  <c r="AH827" i="3"/>
  <c r="AI827" i="3"/>
  <c r="AJ827" i="3"/>
  <c r="AK827" i="3"/>
  <c r="AM827" i="3" s="1"/>
  <c r="AN827" i="3"/>
  <c r="AB828" i="3"/>
  <c r="AC828" i="3"/>
  <c r="AD828" i="3"/>
  <c r="AE828" i="3"/>
  <c r="AF828" i="3"/>
  <c r="AG828" i="3"/>
  <c r="AH828" i="3"/>
  <c r="AI828" i="3"/>
  <c r="AJ828" i="3"/>
  <c r="AK828" i="3"/>
  <c r="AM828" i="3" s="1"/>
  <c r="AN828" i="3"/>
  <c r="AB829" i="3"/>
  <c r="AC829" i="3"/>
  <c r="AD829" i="3"/>
  <c r="AE829" i="3"/>
  <c r="AF829" i="3"/>
  <c r="AG829" i="3"/>
  <c r="AH829" i="3"/>
  <c r="AI829" i="3"/>
  <c r="AJ829" i="3"/>
  <c r="AK829" i="3"/>
  <c r="AM829" i="3" s="1"/>
  <c r="AN829" i="3"/>
  <c r="AB830" i="3"/>
  <c r="AC830" i="3"/>
  <c r="AD830" i="3"/>
  <c r="AE830" i="3"/>
  <c r="AF830" i="3"/>
  <c r="AG830" i="3"/>
  <c r="AH830" i="3"/>
  <c r="AI830" i="3"/>
  <c r="AJ830" i="3"/>
  <c r="AK830" i="3"/>
  <c r="AM830" i="3" s="1"/>
  <c r="AN830" i="3"/>
  <c r="AB831" i="3"/>
  <c r="AC831" i="3"/>
  <c r="AD831" i="3"/>
  <c r="AE831" i="3"/>
  <c r="AF831" i="3"/>
  <c r="AG831" i="3"/>
  <c r="AH831" i="3"/>
  <c r="AI831" i="3"/>
  <c r="AJ831" i="3"/>
  <c r="AK831" i="3"/>
  <c r="AM831" i="3" s="1"/>
  <c r="AN831" i="3"/>
  <c r="AB832" i="3"/>
  <c r="AC832" i="3"/>
  <c r="AD832" i="3"/>
  <c r="AE832" i="3"/>
  <c r="AF832" i="3"/>
  <c r="AG832" i="3"/>
  <c r="AH832" i="3"/>
  <c r="AI832" i="3"/>
  <c r="AJ832" i="3"/>
  <c r="AK832" i="3"/>
  <c r="AM832" i="3" s="1"/>
  <c r="AN832" i="3"/>
  <c r="AB833" i="3"/>
  <c r="AC833" i="3"/>
  <c r="AD833" i="3"/>
  <c r="AE833" i="3"/>
  <c r="AF833" i="3"/>
  <c r="AG833" i="3"/>
  <c r="AH833" i="3"/>
  <c r="AI833" i="3"/>
  <c r="AJ833" i="3"/>
  <c r="AK833" i="3"/>
  <c r="AM833" i="3" s="1"/>
  <c r="AN833" i="3"/>
  <c r="AB834" i="3"/>
  <c r="AC834" i="3"/>
  <c r="AD834" i="3"/>
  <c r="AE834" i="3"/>
  <c r="AF834" i="3"/>
  <c r="AG834" i="3"/>
  <c r="AH834" i="3"/>
  <c r="AI834" i="3"/>
  <c r="AJ834" i="3"/>
  <c r="AK834" i="3"/>
  <c r="AM834" i="3" s="1"/>
  <c r="AN834" i="3"/>
  <c r="AB835" i="3"/>
  <c r="AC835" i="3"/>
  <c r="AD835" i="3"/>
  <c r="AE835" i="3"/>
  <c r="AF835" i="3"/>
  <c r="AG835" i="3"/>
  <c r="AH835" i="3"/>
  <c r="AI835" i="3"/>
  <c r="AJ835" i="3"/>
  <c r="AK835" i="3"/>
  <c r="AM835" i="3" s="1"/>
  <c r="AN835" i="3"/>
  <c r="AB836" i="3"/>
  <c r="AC836" i="3"/>
  <c r="AD836" i="3"/>
  <c r="AE836" i="3"/>
  <c r="AF836" i="3"/>
  <c r="AG836" i="3"/>
  <c r="AH836" i="3"/>
  <c r="AI836" i="3"/>
  <c r="AJ836" i="3"/>
  <c r="AK836" i="3"/>
  <c r="AM836" i="3" s="1"/>
  <c r="AN836" i="3"/>
  <c r="AB837" i="3"/>
  <c r="AC837" i="3"/>
  <c r="AD837" i="3"/>
  <c r="AE837" i="3"/>
  <c r="AF837" i="3"/>
  <c r="AG837" i="3"/>
  <c r="AH837" i="3"/>
  <c r="AI837" i="3"/>
  <c r="AJ837" i="3"/>
  <c r="AK837" i="3"/>
  <c r="AM837" i="3" s="1"/>
  <c r="AN837" i="3"/>
  <c r="AB838" i="3"/>
  <c r="AC838" i="3"/>
  <c r="AD838" i="3"/>
  <c r="AE838" i="3"/>
  <c r="AF838" i="3"/>
  <c r="AG838" i="3"/>
  <c r="AH838" i="3"/>
  <c r="AI838" i="3"/>
  <c r="AJ838" i="3"/>
  <c r="AK838" i="3"/>
  <c r="AM838" i="3" s="1"/>
  <c r="AN838" i="3"/>
  <c r="AB839" i="3"/>
  <c r="AC839" i="3"/>
  <c r="AD839" i="3"/>
  <c r="AE839" i="3"/>
  <c r="AF839" i="3"/>
  <c r="AG839" i="3"/>
  <c r="AH839" i="3"/>
  <c r="AI839" i="3"/>
  <c r="AJ839" i="3"/>
  <c r="AK839" i="3"/>
  <c r="AM839" i="3" s="1"/>
  <c r="AN839" i="3"/>
  <c r="AB840" i="3"/>
  <c r="AC840" i="3"/>
  <c r="AD840" i="3"/>
  <c r="AE840" i="3"/>
  <c r="AF840" i="3"/>
  <c r="AG840" i="3"/>
  <c r="AH840" i="3"/>
  <c r="AI840" i="3"/>
  <c r="AJ840" i="3"/>
  <c r="AK840" i="3"/>
  <c r="AM840" i="3" s="1"/>
  <c r="AN840" i="3"/>
  <c r="AB841" i="3"/>
  <c r="AC841" i="3"/>
  <c r="AD841" i="3"/>
  <c r="AE841" i="3"/>
  <c r="AF841" i="3"/>
  <c r="AG841" i="3"/>
  <c r="AH841" i="3"/>
  <c r="AI841" i="3"/>
  <c r="AJ841" i="3"/>
  <c r="AK841" i="3"/>
  <c r="AM841" i="3" s="1"/>
  <c r="AN841" i="3"/>
  <c r="AB842" i="3"/>
  <c r="AC842" i="3"/>
  <c r="AD842" i="3"/>
  <c r="AE842" i="3"/>
  <c r="AF842" i="3"/>
  <c r="AG842" i="3"/>
  <c r="AH842" i="3"/>
  <c r="AI842" i="3"/>
  <c r="AJ842" i="3"/>
  <c r="AK842" i="3"/>
  <c r="AM842" i="3" s="1"/>
  <c r="AN842" i="3"/>
  <c r="AB843" i="3"/>
  <c r="AC843" i="3"/>
  <c r="AD843" i="3"/>
  <c r="AE843" i="3"/>
  <c r="AF843" i="3"/>
  <c r="AG843" i="3"/>
  <c r="AH843" i="3"/>
  <c r="AI843" i="3"/>
  <c r="AJ843" i="3"/>
  <c r="AK843" i="3"/>
  <c r="AM843" i="3" s="1"/>
  <c r="AN843" i="3"/>
  <c r="AB844" i="3"/>
  <c r="AC844" i="3"/>
  <c r="AD844" i="3"/>
  <c r="AE844" i="3"/>
  <c r="AF844" i="3"/>
  <c r="AG844" i="3"/>
  <c r="AH844" i="3"/>
  <c r="AI844" i="3"/>
  <c r="AJ844" i="3"/>
  <c r="AK844" i="3"/>
  <c r="AM844" i="3" s="1"/>
  <c r="AN844" i="3"/>
  <c r="AB845" i="3"/>
  <c r="AC845" i="3"/>
  <c r="AD845" i="3"/>
  <c r="AE845" i="3"/>
  <c r="AF845" i="3"/>
  <c r="AG845" i="3"/>
  <c r="AH845" i="3"/>
  <c r="AI845" i="3"/>
  <c r="AJ845" i="3"/>
  <c r="AK845" i="3"/>
  <c r="AM845" i="3" s="1"/>
  <c r="AN845" i="3"/>
  <c r="AB846" i="3"/>
  <c r="AC846" i="3"/>
  <c r="AD846" i="3"/>
  <c r="AE846" i="3"/>
  <c r="AF846" i="3"/>
  <c r="AG846" i="3"/>
  <c r="AH846" i="3"/>
  <c r="AI846" i="3"/>
  <c r="AJ846" i="3"/>
  <c r="AK846" i="3"/>
  <c r="AM846" i="3" s="1"/>
  <c r="AN846" i="3"/>
  <c r="AB847" i="3"/>
  <c r="AC847" i="3"/>
  <c r="AD847" i="3"/>
  <c r="AE847" i="3"/>
  <c r="AF847" i="3"/>
  <c r="AG847" i="3"/>
  <c r="AH847" i="3"/>
  <c r="AI847" i="3"/>
  <c r="AJ847" i="3"/>
  <c r="AK847" i="3"/>
  <c r="AM847" i="3" s="1"/>
  <c r="AN847" i="3"/>
  <c r="AB848" i="3"/>
  <c r="AC848" i="3"/>
  <c r="AD848" i="3"/>
  <c r="AE848" i="3"/>
  <c r="AF848" i="3"/>
  <c r="AG848" i="3"/>
  <c r="AH848" i="3"/>
  <c r="AI848" i="3"/>
  <c r="AJ848" i="3"/>
  <c r="AK848" i="3"/>
  <c r="AM848" i="3" s="1"/>
  <c r="AN848" i="3"/>
  <c r="AB849" i="3"/>
  <c r="AC849" i="3"/>
  <c r="AD849" i="3"/>
  <c r="AE849" i="3"/>
  <c r="AF849" i="3"/>
  <c r="AG849" i="3"/>
  <c r="AH849" i="3"/>
  <c r="AI849" i="3"/>
  <c r="AJ849" i="3"/>
  <c r="AK849" i="3"/>
  <c r="AM849" i="3" s="1"/>
  <c r="AN849" i="3"/>
  <c r="AB850" i="3"/>
  <c r="AC850" i="3"/>
  <c r="AD850" i="3"/>
  <c r="AE850" i="3"/>
  <c r="AF850" i="3"/>
  <c r="AG850" i="3"/>
  <c r="AH850" i="3"/>
  <c r="AI850" i="3"/>
  <c r="AJ850" i="3"/>
  <c r="AK850" i="3"/>
  <c r="AM850" i="3" s="1"/>
  <c r="AN850" i="3"/>
  <c r="AB851" i="3"/>
  <c r="AC851" i="3"/>
  <c r="AD851" i="3"/>
  <c r="AE851" i="3"/>
  <c r="AF851" i="3"/>
  <c r="AG851" i="3"/>
  <c r="AH851" i="3"/>
  <c r="AI851" i="3"/>
  <c r="AJ851" i="3"/>
  <c r="AK851" i="3"/>
  <c r="AM851" i="3" s="1"/>
  <c r="AN851" i="3"/>
  <c r="AB852" i="3"/>
  <c r="AC852" i="3"/>
  <c r="AD852" i="3"/>
  <c r="AE852" i="3"/>
  <c r="AF852" i="3"/>
  <c r="AG852" i="3"/>
  <c r="AH852" i="3"/>
  <c r="AI852" i="3"/>
  <c r="AJ852" i="3"/>
  <c r="AK852" i="3"/>
  <c r="AM852" i="3" s="1"/>
  <c r="AN852" i="3"/>
  <c r="AB853" i="3"/>
  <c r="AC853" i="3"/>
  <c r="AD853" i="3"/>
  <c r="AE853" i="3"/>
  <c r="AF853" i="3"/>
  <c r="AG853" i="3"/>
  <c r="AH853" i="3"/>
  <c r="AI853" i="3"/>
  <c r="AJ853" i="3"/>
  <c r="AK853" i="3"/>
  <c r="AM853" i="3" s="1"/>
  <c r="AN853" i="3"/>
  <c r="AB854" i="3"/>
  <c r="AC854" i="3"/>
  <c r="AD854" i="3"/>
  <c r="AE854" i="3"/>
  <c r="AF854" i="3"/>
  <c r="AG854" i="3"/>
  <c r="AH854" i="3"/>
  <c r="AI854" i="3"/>
  <c r="AJ854" i="3"/>
  <c r="AK854" i="3"/>
  <c r="AM854" i="3" s="1"/>
  <c r="AN854" i="3"/>
  <c r="AB855" i="3"/>
  <c r="AC855" i="3"/>
  <c r="AD855" i="3"/>
  <c r="AE855" i="3"/>
  <c r="AF855" i="3"/>
  <c r="AG855" i="3"/>
  <c r="AH855" i="3"/>
  <c r="AI855" i="3"/>
  <c r="AJ855" i="3"/>
  <c r="AK855" i="3"/>
  <c r="AM855" i="3" s="1"/>
  <c r="AN855" i="3"/>
  <c r="AB856" i="3"/>
  <c r="AC856" i="3"/>
  <c r="AD856" i="3"/>
  <c r="AE856" i="3"/>
  <c r="AF856" i="3"/>
  <c r="AG856" i="3"/>
  <c r="AH856" i="3"/>
  <c r="AI856" i="3"/>
  <c r="AJ856" i="3"/>
  <c r="AK856" i="3"/>
  <c r="AM856" i="3" s="1"/>
  <c r="AN856" i="3"/>
  <c r="AB857" i="3"/>
  <c r="AC857" i="3"/>
  <c r="AD857" i="3"/>
  <c r="AE857" i="3"/>
  <c r="AF857" i="3"/>
  <c r="AG857" i="3"/>
  <c r="AH857" i="3"/>
  <c r="AI857" i="3"/>
  <c r="AJ857" i="3"/>
  <c r="AK857" i="3"/>
  <c r="AM857" i="3" s="1"/>
  <c r="AN857" i="3"/>
  <c r="AB858" i="3"/>
  <c r="AC858" i="3"/>
  <c r="AD858" i="3"/>
  <c r="AE858" i="3"/>
  <c r="AF858" i="3"/>
  <c r="AG858" i="3"/>
  <c r="AH858" i="3"/>
  <c r="AI858" i="3"/>
  <c r="AJ858" i="3"/>
  <c r="AK858" i="3"/>
  <c r="AM858" i="3" s="1"/>
  <c r="AN858" i="3"/>
  <c r="AB859" i="3"/>
  <c r="AC859" i="3"/>
  <c r="AD859" i="3"/>
  <c r="AE859" i="3"/>
  <c r="AF859" i="3"/>
  <c r="AG859" i="3"/>
  <c r="AH859" i="3"/>
  <c r="AI859" i="3"/>
  <c r="AJ859" i="3"/>
  <c r="AK859" i="3"/>
  <c r="AM859" i="3" s="1"/>
  <c r="AN859" i="3"/>
  <c r="AB860" i="3"/>
  <c r="AC860" i="3"/>
  <c r="AD860" i="3"/>
  <c r="AE860" i="3"/>
  <c r="AF860" i="3"/>
  <c r="AG860" i="3"/>
  <c r="AH860" i="3"/>
  <c r="AI860" i="3"/>
  <c r="AJ860" i="3"/>
  <c r="AK860" i="3"/>
  <c r="AM860" i="3" s="1"/>
  <c r="AN860" i="3"/>
  <c r="AB861" i="3"/>
  <c r="AC861" i="3"/>
  <c r="AD861" i="3"/>
  <c r="AE861" i="3"/>
  <c r="AF861" i="3"/>
  <c r="AG861" i="3"/>
  <c r="AH861" i="3"/>
  <c r="AI861" i="3"/>
  <c r="AJ861" i="3"/>
  <c r="AK861" i="3"/>
  <c r="AM861" i="3" s="1"/>
  <c r="AN861" i="3"/>
  <c r="AB862" i="3"/>
  <c r="AC862" i="3"/>
  <c r="AD862" i="3"/>
  <c r="AE862" i="3"/>
  <c r="AF862" i="3"/>
  <c r="AG862" i="3"/>
  <c r="AH862" i="3"/>
  <c r="AI862" i="3"/>
  <c r="AJ862" i="3"/>
  <c r="AK862" i="3"/>
  <c r="AM862" i="3" s="1"/>
  <c r="AN862" i="3"/>
  <c r="AB863" i="3"/>
  <c r="AC863" i="3"/>
  <c r="AD863" i="3"/>
  <c r="AE863" i="3"/>
  <c r="AF863" i="3"/>
  <c r="AG863" i="3"/>
  <c r="AH863" i="3"/>
  <c r="AI863" i="3"/>
  <c r="AJ863" i="3"/>
  <c r="AK863" i="3"/>
  <c r="AM863" i="3" s="1"/>
  <c r="AN863" i="3"/>
  <c r="AB864" i="3"/>
  <c r="AC864" i="3"/>
  <c r="AD864" i="3"/>
  <c r="AE864" i="3"/>
  <c r="AF864" i="3"/>
  <c r="AG864" i="3"/>
  <c r="AH864" i="3"/>
  <c r="AI864" i="3"/>
  <c r="AJ864" i="3"/>
  <c r="AK864" i="3"/>
  <c r="AM864" i="3" s="1"/>
  <c r="AN864" i="3"/>
  <c r="AB865" i="3"/>
  <c r="AC865" i="3"/>
  <c r="AD865" i="3"/>
  <c r="AE865" i="3"/>
  <c r="AF865" i="3"/>
  <c r="AG865" i="3"/>
  <c r="AH865" i="3"/>
  <c r="AI865" i="3"/>
  <c r="AJ865" i="3"/>
  <c r="AK865" i="3"/>
  <c r="AM865" i="3" s="1"/>
  <c r="AN865" i="3"/>
  <c r="AB866" i="3"/>
  <c r="AC866" i="3"/>
  <c r="AD866" i="3"/>
  <c r="AE866" i="3"/>
  <c r="AF866" i="3"/>
  <c r="AG866" i="3"/>
  <c r="AH866" i="3"/>
  <c r="AI866" i="3"/>
  <c r="AJ866" i="3"/>
  <c r="AK866" i="3"/>
  <c r="AM866" i="3" s="1"/>
  <c r="AN866" i="3"/>
  <c r="AB867" i="3"/>
  <c r="AC867" i="3"/>
  <c r="AD867" i="3"/>
  <c r="AE867" i="3"/>
  <c r="AF867" i="3"/>
  <c r="AG867" i="3"/>
  <c r="AH867" i="3"/>
  <c r="AI867" i="3"/>
  <c r="AJ867" i="3"/>
  <c r="AK867" i="3"/>
  <c r="AM867" i="3" s="1"/>
  <c r="AN867" i="3"/>
  <c r="AB868" i="3"/>
  <c r="AC868" i="3"/>
  <c r="AD868" i="3"/>
  <c r="AE868" i="3"/>
  <c r="AF868" i="3"/>
  <c r="AG868" i="3"/>
  <c r="AH868" i="3"/>
  <c r="AI868" i="3"/>
  <c r="AJ868" i="3"/>
  <c r="AK868" i="3"/>
  <c r="AM868" i="3" s="1"/>
  <c r="AN868" i="3"/>
  <c r="AB869" i="3"/>
  <c r="AC869" i="3"/>
  <c r="AD869" i="3"/>
  <c r="AE869" i="3"/>
  <c r="AF869" i="3"/>
  <c r="AG869" i="3"/>
  <c r="AH869" i="3"/>
  <c r="AI869" i="3"/>
  <c r="AJ869" i="3"/>
  <c r="AK869" i="3"/>
  <c r="AM869" i="3" s="1"/>
  <c r="AN869" i="3"/>
  <c r="AB870" i="3"/>
  <c r="AC870" i="3"/>
  <c r="AD870" i="3"/>
  <c r="AE870" i="3"/>
  <c r="AF870" i="3"/>
  <c r="AG870" i="3"/>
  <c r="AH870" i="3"/>
  <c r="AI870" i="3"/>
  <c r="AJ870" i="3"/>
  <c r="AK870" i="3"/>
  <c r="AM870" i="3" s="1"/>
  <c r="AN870" i="3"/>
  <c r="AB871" i="3"/>
  <c r="AC871" i="3"/>
  <c r="AD871" i="3"/>
  <c r="AE871" i="3"/>
  <c r="AF871" i="3"/>
  <c r="AG871" i="3"/>
  <c r="AH871" i="3"/>
  <c r="AI871" i="3"/>
  <c r="AJ871" i="3"/>
  <c r="AK871" i="3"/>
  <c r="AM871" i="3" s="1"/>
  <c r="AN871" i="3"/>
  <c r="AB872" i="3"/>
  <c r="AC872" i="3"/>
  <c r="AD872" i="3"/>
  <c r="AE872" i="3"/>
  <c r="AF872" i="3"/>
  <c r="AG872" i="3"/>
  <c r="AH872" i="3"/>
  <c r="AI872" i="3"/>
  <c r="AJ872" i="3"/>
  <c r="AK872" i="3"/>
  <c r="AM872" i="3" s="1"/>
  <c r="AN872" i="3"/>
  <c r="AB873" i="3"/>
  <c r="AC873" i="3"/>
  <c r="AD873" i="3"/>
  <c r="AE873" i="3"/>
  <c r="AF873" i="3"/>
  <c r="AG873" i="3"/>
  <c r="AH873" i="3"/>
  <c r="AI873" i="3"/>
  <c r="AJ873" i="3"/>
  <c r="AK873" i="3"/>
  <c r="AM873" i="3" s="1"/>
  <c r="AN873" i="3"/>
  <c r="AB874" i="3"/>
  <c r="AC874" i="3"/>
  <c r="AD874" i="3"/>
  <c r="AE874" i="3"/>
  <c r="AF874" i="3"/>
  <c r="AG874" i="3"/>
  <c r="AH874" i="3"/>
  <c r="AI874" i="3"/>
  <c r="AJ874" i="3"/>
  <c r="AK874" i="3"/>
  <c r="AM874" i="3" s="1"/>
  <c r="AN874" i="3"/>
  <c r="AB875" i="3"/>
  <c r="AC875" i="3"/>
  <c r="AD875" i="3"/>
  <c r="AE875" i="3"/>
  <c r="AF875" i="3"/>
  <c r="AG875" i="3"/>
  <c r="AH875" i="3"/>
  <c r="AI875" i="3"/>
  <c r="AJ875" i="3"/>
  <c r="AK875" i="3"/>
  <c r="AM875" i="3" s="1"/>
  <c r="AN875" i="3"/>
  <c r="AB876" i="3"/>
  <c r="AC876" i="3"/>
  <c r="AD876" i="3"/>
  <c r="AE876" i="3"/>
  <c r="AF876" i="3"/>
  <c r="AG876" i="3"/>
  <c r="AH876" i="3"/>
  <c r="AI876" i="3"/>
  <c r="AJ876" i="3"/>
  <c r="AK876" i="3"/>
  <c r="AM876" i="3" s="1"/>
  <c r="AN876" i="3"/>
  <c r="AB877" i="3"/>
  <c r="AC877" i="3"/>
  <c r="AD877" i="3"/>
  <c r="AE877" i="3"/>
  <c r="AF877" i="3"/>
  <c r="AG877" i="3"/>
  <c r="AH877" i="3"/>
  <c r="AI877" i="3"/>
  <c r="AJ877" i="3"/>
  <c r="AK877" i="3"/>
  <c r="AM877" i="3" s="1"/>
  <c r="AN877" i="3"/>
  <c r="AB878" i="3"/>
  <c r="AC878" i="3"/>
  <c r="AD878" i="3"/>
  <c r="AE878" i="3"/>
  <c r="AF878" i="3"/>
  <c r="AG878" i="3"/>
  <c r="AH878" i="3"/>
  <c r="AI878" i="3"/>
  <c r="AJ878" i="3"/>
  <c r="AK878" i="3"/>
  <c r="AM878" i="3" s="1"/>
  <c r="AN878" i="3"/>
  <c r="AB879" i="3"/>
  <c r="AC879" i="3"/>
  <c r="AD879" i="3"/>
  <c r="AE879" i="3"/>
  <c r="AF879" i="3"/>
  <c r="AG879" i="3"/>
  <c r="AH879" i="3"/>
  <c r="AI879" i="3"/>
  <c r="AJ879" i="3"/>
  <c r="AK879" i="3"/>
  <c r="AM879" i="3" s="1"/>
  <c r="AN879" i="3"/>
  <c r="AB880" i="3"/>
  <c r="AC880" i="3"/>
  <c r="AD880" i="3"/>
  <c r="AE880" i="3"/>
  <c r="AF880" i="3"/>
  <c r="AG880" i="3"/>
  <c r="AH880" i="3"/>
  <c r="AI880" i="3"/>
  <c r="AJ880" i="3"/>
  <c r="AK880" i="3"/>
  <c r="AM880" i="3" s="1"/>
  <c r="AN880" i="3"/>
  <c r="AB881" i="3"/>
  <c r="AC881" i="3"/>
  <c r="AD881" i="3"/>
  <c r="AE881" i="3"/>
  <c r="AF881" i="3"/>
  <c r="AG881" i="3"/>
  <c r="AH881" i="3"/>
  <c r="AI881" i="3"/>
  <c r="AJ881" i="3"/>
  <c r="AK881" i="3"/>
  <c r="AM881" i="3" s="1"/>
  <c r="AN881" i="3"/>
  <c r="AB882" i="3"/>
  <c r="AC882" i="3"/>
  <c r="AD882" i="3"/>
  <c r="AE882" i="3"/>
  <c r="AF882" i="3"/>
  <c r="AG882" i="3"/>
  <c r="AH882" i="3"/>
  <c r="AI882" i="3"/>
  <c r="AJ882" i="3"/>
  <c r="AK882" i="3"/>
  <c r="AM882" i="3" s="1"/>
  <c r="AN882" i="3"/>
  <c r="AB883" i="3"/>
  <c r="AC883" i="3"/>
  <c r="AD883" i="3"/>
  <c r="AE883" i="3"/>
  <c r="AF883" i="3"/>
  <c r="AG883" i="3"/>
  <c r="AH883" i="3"/>
  <c r="AI883" i="3"/>
  <c r="AJ883" i="3"/>
  <c r="AK883" i="3"/>
  <c r="AM883" i="3" s="1"/>
  <c r="AN883" i="3"/>
  <c r="AB884" i="3"/>
  <c r="AC884" i="3"/>
  <c r="AD884" i="3"/>
  <c r="AE884" i="3"/>
  <c r="AF884" i="3"/>
  <c r="AG884" i="3"/>
  <c r="AH884" i="3"/>
  <c r="AI884" i="3"/>
  <c r="AJ884" i="3"/>
  <c r="AK884" i="3"/>
  <c r="AM884" i="3" s="1"/>
  <c r="AN884" i="3"/>
  <c r="AB885" i="3"/>
  <c r="AC885" i="3"/>
  <c r="AD885" i="3"/>
  <c r="AE885" i="3"/>
  <c r="AF885" i="3"/>
  <c r="AG885" i="3"/>
  <c r="AH885" i="3"/>
  <c r="AI885" i="3"/>
  <c r="AJ885" i="3"/>
  <c r="AK885" i="3"/>
  <c r="AM885" i="3" s="1"/>
  <c r="AN885" i="3"/>
  <c r="AB886" i="3"/>
  <c r="AC886" i="3"/>
  <c r="AD886" i="3"/>
  <c r="AE886" i="3"/>
  <c r="AF886" i="3"/>
  <c r="AG886" i="3"/>
  <c r="AH886" i="3"/>
  <c r="AI886" i="3"/>
  <c r="AJ886" i="3"/>
  <c r="AK886" i="3"/>
  <c r="AM886" i="3" s="1"/>
  <c r="AN886" i="3"/>
  <c r="AB887" i="3"/>
  <c r="AC887" i="3"/>
  <c r="AD887" i="3"/>
  <c r="AE887" i="3"/>
  <c r="AF887" i="3"/>
  <c r="AG887" i="3"/>
  <c r="AH887" i="3"/>
  <c r="AI887" i="3"/>
  <c r="AJ887" i="3"/>
  <c r="AK887" i="3"/>
  <c r="AM887" i="3" s="1"/>
  <c r="AN887" i="3"/>
  <c r="AB888" i="3"/>
  <c r="AC888" i="3"/>
  <c r="AD888" i="3"/>
  <c r="AE888" i="3"/>
  <c r="AF888" i="3"/>
  <c r="AG888" i="3"/>
  <c r="AH888" i="3"/>
  <c r="AI888" i="3"/>
  <c r="AJ888" i="3"/>
  <c r="AK888" i="3"/>
  <c r="AM888" i="3" s="1"/>
  <c r="AN888" i="3"/>
  <c r="AB889" i="3"/>
  <c r="AC889" i="3"/>
  <c r="AD889" i="3"/>
  <c r="AE889" i="3"/>
  <c r="AF889" i="3"/>
  <c r="AG889" i="3"/>
  <c r="AH889" i="3"/>
  <c r="AI889" i="3"/>
  <c r="AJ889" i="3"/>
  <c r="AK889" i="3"/>
  <c r="AM889" i="3" s="1"/>
  <c r="AN889" i="3"/>
  <c r="AB890" i="3"/>
  <c r="AC890" i="3"/>
  <c r="AD890" i="3"/>
  <c r="AE890" i="3"/>
  <c r="AF890" i="3"/>
  <c r="AG890" i="3"/>
  <c r="AH890" i="3"/>
  <c r="AI890" i="3"/>
  <c r="AJ890" i="3"/>
  <c r="AK890" i="3"/>
  <c r="AM890" i="3" s="1"/>
  <c r="AN890" i="3"/>
  <c r="AB891" i="3"/>
  <c r="AC891" i="3"/>
  <c r="AD891" i="3"/>
  <c r="AE891" i="3"/>
  <c r="AF891" i="3"/>
  <c r="AG891" i="3"/>
  <c r="AH891" i="3"/>
  <c r="AI891" i="3"/>
  <c r="AJ891" i="3"/>
  <c r="AK891" i="3"/>
  <c r="AM891" i="3" s="1"/>
  <c r="AN891" i="3"/>
  <c r="AB892" i="3"/>
  <c r="AC892" i="3"/>
  <c r="AD892" i="3"/>
  <c r="AE892" i="3"/>
  <c r="AF892" i="3"/>
  <c r="AG892" i="3"/>
  <c r="AH892" i="3"/>
  <c r="AI892" i="3"/>
  <c r="AJ892" i="3"/>
  <c r="AK892" i="3"/>
  <c r="AM892" i="3" s="1"/>
  <c r="AN892" i="3"/>
  <c r="AB893" i="3"/>
  <c r="AC893" i="3"/>
  <c r="AD893" i="3"/>
  <c r="AE893" i="3"/>
  <c r="AF893" i="3"/>
  <c r="AG893" i="3"/>
  <c r="AH893" i="3"/>
  <c r="AI893" i="3"/>
  <c r="AJ893" i="3"/>
  <c r="AK893" i="3"/>
  <c r="AM893" i="3" s="1"/>
  <c r="AN893" i="3"/>
  <c r="AB894" i="3"/>
  <c r="AC894" i="3"/>
  <c r="AD894" i="3"/>
  <c r="AE894" i="3"/>
  <c r="AF894" i="3"/>
  <c r="AG894" i="3"/>
  <c r="AH894" i="3"/>
  <c r="AI894" i="3"/>
  <c r="AJ894" i="3"/>
  <c r="AK894" i="3"/>
  <c r="AM894" i="3" s="1"/>
  <c r="AN894" i="3"/>
  <c r="AB895" i="3"/>
  <c r="AC895" i="3"/>
  <c r="AD895" i="3"/>
  <c r="AE895" i="3"/>
  <c r="AF895" i="3"/>
  <c r="AG895" i="3"/>
  <c r="AH895" i="3"/>
  <c r="AI895" i="3"/>
  <c r="AJ895" i="3"/>
  <c r="AK895" i="3"/>
  <c r="AM895" i="3" s="1"/>
  <c r="AN895" i="3"/>
  <c r="AB896" i="3"/>
  <c r="AC896" i="3"/>
  <c r="AD896" i="3"/>
  <c r="AE896" i="3"/>
  <c r="AF896" i="3"/>
  <c r="AG896" i="3"/>
  <c r="AH896" i="3"/>
  <c r="AI896" i="3"/>
  <c r="AJ896" i="3"/>
  <c r="AK896" i="3"/>
  <c r="AM896" i="3" s="1"/>
  <c r="AN896" i="3"/>
  <c r="AB897" i="3"/>
  <c r="AC897" i="3"/>
  <c r="AD897" i="3"/>
  <c r="AE897" i="3"/>
  <c r="AF897" i="3"/>
  <c r="AG897" i="3"/>
  <c r="AH897" i="3"/>
  <c r="AI897" i="3"/>
  <c r="AJ897" i="3"/>
  <c r="AK897" i="3"/>
  <c r="AM897" i="3" s="1"/>
  <c r="AN897" i="3"/>
  <c r="AB898" i="3"/>
  <c r="AC898" i="3"/>
  <c r="AD898" i="3"/>
  <c r="AE898" i="3"/>
  <c r="AF898" i="3"/>
  <c r="AG898" i="3"/>
  <c r="AH898" i="3"/>
  <c r="AI898" i="3"/>
  <c r="AJ898" i="3"/>
  <c r="AK898" i="3"/>
  <c r="AM898" i="3" s="1"/>
  <c r="AN898" i="3"/>
  <c r="AB899" i="3"/>
  <c r="AC899" i="3"/>
  <c r="AD899" i="3"/>
  <c r="AE899" i="3"/>
  <c r="AF899" i="3"/>
  <c r="AG899" i="3"/>
  <c r="AH899" i="3"/>
  <c r="AI899" i="3"/>
  <c r="AJ899" i="3"/>
  <c r="AK899" i="3"/>
  <c r="AM899" i="3" s="1"/>
  <c r="AN899" i="3"/>
  <c r="AB900" i="3"/>
  <c r="AC900" i="3"/>
  <c r="AD900" i="3"/>
  <c r="AE900" i="3"/>
  <c r="AF900" i="3"/>
  <c r="AG900" i="3"/>
  <c r="AH900" i="3"/>
  <c r="AI900" i="3"/>
  <c r="AJ900" i="3"/>
  <c r="AK900" i="3"/>
  <c r="AM900" i="3" s="1"/>
  <c r="AN900" i="3"/>
  <c r="AB901" i="3"/>
  <c r="AC901" i="3"/>
  <c r="AD901" i="3"/>
  <c r="AE901" i="3"/>
  <c r="AF901" i="3"/>
  <c r="AG901" i="3"/>
  <c r="AH901" i="3"/>
  <c r="AI901" i="3"/>
  <c r="AJ901" i="3"/>
  <c r="AK901" i="3"/>
  <c r="AM901" i="3" s="1"/>
  <c r="AN901" i="3"/>
  <c r="AB902" i="3"/>
  <c r="AC902" i="3"/>
  <c r="AD902" i="3"/>
  <c r="AE902" i="3"/>
  <c r="AF902" i="3"/>
  <c r="AG902" i="3"/>
  <c r="AH902" i="3"/>
  <c r="AI902" i="3"/>
  <c r="AJ902" i="3"/>
  <c r="AK902" i="3"/>
  <c r="AM902" i="3" s="1"/>
  <c r="AN902" i="3"/>
  <c r="AB903" i="3"/>
  <c r="AC903" i="3"/>
  <c r="AD903" i="3"/>
  <c r="AE903" i="3"/>
  <c r="AF903" i="3"/>
  <c r="AG903" i="3"/>
  <c r="AH903" i="3"/>
  <c r="AI903" i="3"/>
  <c r="AJ903" i="3"/>
  <c r="AK903" i="3"/>
  <c r="AM903" i="3" s="1"/>
  <c r="AN903" i="3"/>
  <c r="AB904" i="3"/>
  <c r="AC904" i="3"/>
  <c r="AD904" i="3"/>
  <c r="AE904" i="3"/>
  <c r="AF904" i="3"/>
  <c r="AG904" i="3"/>
  <c r="AH904" i="3"/>
  <c r="AI904" i="3"/>
  <c r="AJ904" i="3"/>
  <c r="AK904" i="3"/>
  <c r="AM904" i="3" s="1"/>
  <c r="AN904" i="3"/>
  <c r="AB905" i="3"/>
  <c r="AC905" i="3"/>
  <c r="AD905" i="3"/>
  <c r="AE905" i="3"/>
  <c r="AF905" i="3"/>
  <c r="AG905" i="3"/>
  <c r="AH905" i="3"/>
  <c r="AI905" i="3"/>
  <c r="AJ905" i="3"/>
  <c r="AK905" i="3"/>
  <c r="AM905" i="3" s="1"/>
  <c r="AN905" i="3"/>
  <c r="AB906" i="3"/>
  <c r="AC906" i="3"/>
  <c r="AD906" i="3"/>
  <c r="AE906" i="3"/>
  <c r="AF906" i="3"/>
  <c r="AG906" i="3"/>
  <c r="AH906" i="3"/>
  <c r="AI906" i="3"/>
  <c r="AJ906" i="3"/>
  <c r="AK906" i="3"/>
  <c r="AM906" i="3" s="1"/>
  <c r="AN906" i="3"/>
  <c r="AB907" i="3"/>
  <c r="AC907" i="3"/>
  <c r="AD907" i="3"/>
  <c r="AE907" i="3"/>
  <c r="AF907" i="3"/>
  <c r="AG907" i="3"/>
  <c r="AH907" i="3"/>
  <c r="AI907" i="3"/>
  <c r="AJ907" i="3"/>
  <c r="AK907" i="3"/>
  <c r="AM907" i="3" s="1"/>
  <c r="AN907" i="3"/>
  <c r="AB908" i="3"/>
  <c r="AC908" i="3"/>
  <c r="AD908" i="3"/>
  <c r="AE908" i="3"/>
  <c r="AF908" i="3"/>
  <c r="AG908" i="3"/>
  <c r="AH908" i="3"/>
  <c r="AI908" i="3"/>
  <c r="AJ908" i="3"/>
  <c r="AK908" i="3"/>
  <c r="AM908" i="3" s="1"/>
  <c r="AN908" i="3"/>
  <c r="AB909" i="3"/>
  <c r="AC909" i="3"/>
  <c r="AD909" i="3"/>
  <c r="AE909" i="3"/>
  <c r="AF909" i="3"/>
  <c r="AG909" i="3"/>
  <c r="AH909" i="3"/>
  <c r="AI909" i="3"/>
  <c r="AJ909" i="3"/>
  <c r="AK909" i="3"/>
  <c r="AM909" i="3" s="1"/>
  <c r="AN909" i="3"/>
  <c r="AB910" i="3"/>
  <c r="AC910" i="3"/>
  <c r="AD910" i="3"/>
  <c r="AE910" i="3"/>
  <c r="AF910" i="3"/>
  <c r="AG910" i="3"/>
  <c r="AH910" i="3"/>
  <c r="AI910" i="3"/>
  <c r="AJ910" i="3"/>
  <c r="AK910" i="3"/>
  <c r="AM910" i="3" s="1"/>
  <c r="AN910" i="3"/>
  <c r="AB911" i="3"/>
  <c r="AC911" i="3"/>
  <c r="AD911" i="3"/>
  <c r="AE911" i="3"/>
  <c r="AF911" i="3"/>
  <c r="AG911" i="3"/>
  <c r="AH911" i="3"/>
  <c r="AI911" i="3"/>
  <c r="AJ911" i="3"/>
  <c r="AK911" i="3"/>
  <c r="AM911" i="3" s="1"/>
  <c r="AN911" i="3"/>
  <c r="AB912" i="3"/>
  <c r="AC912" i="3"/>
  <c r="AD912" i="3"/>
  <c r="AE912" i="3"/>
  <c r="AF912" i="3"/>
  <c r="AG912" i="3"/>
  <c r="AH912" i="3"/>
  <c r="AI912" i="3"/>
  <c r="AJ912" i="3"/>
  <c r="AK912" i="3"/>
  <c r="AM912" i="3" s="1"/>
  <c r="AN912" i="3"/>
  <c r="AB913" i="3"/>
  <c r="AC913" i="3"/>
  <c r="AD913" i="3"/>
  <c r="AE913" i="3"/>
  <c r="AF913" i="3"/>
  <c r="AG913" i="3"/>
  <c r="AH913" i="3"/>
  <c r="AI913" i="3"/>
  <c r="AJ913" i="3"/>
  <c r="AK913" i="3"/>
  <c r="AM913" i="3" s="1"/>
  <c r="AN913" i="3"/>
  <c r="AB914" i="3"/>
  <c r="AC914" i="3"/>
  <c r="AD914" i="3"/>
  <c r="AE914" i="3"/>
  <c r="AF914" i="3"/>
  <c r="AG914" i="3"/>
  <c r="AH914" i="3"/>
  <c r="AI914" i="3"/>
  <c r="AJ914" i="3"/>
  <c r="AK914" i="3"/>
  <c r="AM914" i="3" s="1"/>
  <c r="AN914" i="3"/>
  <c r="AB915" i="3"/>
  <c r="AC915" i="3"/>
  <c r="AD915" i="3"/>
  <c r="AE915" i="3"/>
  <c r="AF915" i="3"/>
  <c r="AG915" i="3"/>
  <c r="AH915" i="3"/>
  <c r="AI915" i="3"/>
  <c r="AJ915" i="3"/>
  <c r="AK915" i="3"/>
  <c r="AM915" i="3" s="1"/>
  <c r="AN915" i="3"/>
  <c r="AB916" i="3"/>
  <c r="AC916" i="3"/>
  <c r="AD916" i="3"/>
  <c r="AE916" i="3"/>
  <c r="AF916" i="3"/>
  <c r="AG916" i="3"/>
  <c r="AH916" i="3"/>
  <c r="AI916" i="3"/>
  <c r="AJ916" i="3"/>
  <c r="AK916" i="3"/>
  <c r="AM916" i="3" s="1"/>
  <c r="AN916" i="3"/>
  <c r="AB917" i="3"/>
  <c r="AC917" i="3"/>
  <c r="AD917" i="3"/>
  <c r="AE917" i="3"/>
  <c r="AF917" i="3"/>
  <c r="AG917" i="3"/>
  <c r="AH917" i="3"/>
  <c r="AI917" i="3"/>
  <c r="AJ917" i="3"/>
  <c r="AK917" i="3"/>
  <c r="AM917" i="3" s="1"/>
  <c r="AN917" i="3"/>
  <c r="AB918" i="3"/>
  <c r="AC918" i="3"/>
  <c r="AD918" i="3"/>
  <c r="AE918" i="3"/>
  <c r="AF918" i="3"/>
  <c r="AG918" i="3"/>
  <c r="AH918" i="3"/>
  <c r="AI918" i="3"/>
  <c r="AJ918" i="3"/>
  <c r="AK918" i="3"/>
  <c r="AM918" i="3" s="1"/>
  <c r="AN918" i="3"/>
  <c r="AB919" i="3"/>
  <c r="AC919" i="3"/>
  <c r="AD919" i="3"/>
  <c r="AE919" i="3"/>
  <c r="AF919" i="3"/>
  <c r="AG919" i="3"/>
  <c r="AH919" i="3"/>
  <c r="AI919" i="3"/>
  <c r="AJ919" i="3"/>
  <c r="AK919" i="3"/>
  <c r="AM919" i="3" s="1"/>
  <c r="AN919" i="3"/>
  <c r="AB920" i="3"/>
  <c r="AC920" i="3"/>
  <c r="AD920" i="3"/>
  <c r="AE920" i="3"/>
  <c r="AF920" i="3"/>
  <c r="AG920" i="3"/>
  <c r="AH920" i="3"/>
  <c r="AI920" i="3"/>
  <c r="AJ920" i="3"/>
  <c r="AK920" i="3"/>
  <c r="AM920" i="3" s="1"/>
  <c r="AN920" i="3"/>
  <c r="AB921" i="3"/>
  <c r="AC921" i="3"/>
  <c r="AD921" i="3"/>
  <c r="AE921" i="3"/>
  <c r="AF921" i="3"/>
  <c r="AG921" i="3"/>
  <c r="AH921" i="3"/>
  <c r="AI921" i="3"/>
  <c r="AJ921" i="3"/>
  <c r="AK921" i="3"/>
  <c r="AM921" i="3" s="1"/>
  <c r="AN921" i="3"/>
  <c r="AB922" i="3"/>
  <c r="AC922" i="3"/>
  <c r="AD922" i="3"/>
  <c r="AE922" i="3"/>
  <c r="AF922" i="3"/>
  <c r="AG922" i="3"/>
  <c r="AH922" i="3"/>
  <c r="AI922" i="3"/>
  <c r="AJ922" i="3"/>
  <c r="AK922" i="3"/>
  <c r="AM922" i="3" s="1"/>
  <c r="AN922" i="3"/>
  <c r="AB923" i="3"/>
  <c r="AC923" i="3"/>
  <c r="AD923" i="3"/>
  <c r="AE923" i="3"/>
  <c r="AF923" i="3"/>
  <c r="AG923" i="3"/>
  <c r="AH923" i="3"/>
  <c r="AI923" i="3"/>
  <c r="AJ923" i="3"/>
  <c r="AK923" i="3"/>
  <c r="AM923" i="3" s="1"/>
  <c r="AN923" i="3"/>
  <c r="AB80" i="5"/>
  <c r="AC80" i="5"/>
  <c r="AD80" i="5"/>
  <c r="AE80" i="5"/>
  <c r="AF80" i="5"/>
  <c r="AG80" i="5"/>
  <c r="AH80" i="5"/>
  <c r="AI80" i="5"/>
  <c r="AJ80" i="5"/>
  <c r="AK80" i="5"/>
  <c r="AM80" i="5" s="1"/>
  <c r="AN80" i="5"/>
  <c r="AB81" i="5"/>
  <c r="AC81" i="5"/>
  <c r="AD81" i="5"/>
  <c r="AE81" i="5"/>
  <c r="AF81" i="5"/>
  <c r="AG81" i="5"/>
  <c r="AH81" i="5"/>
  <c r="AI81" i="5"/>
  <c r="AJ81" i="5"/>
  <c r="AK81" i="5"/>
  <c r="AM81" i="5" s="1"/>
  <c r="AN81" i="5"/>
  <c r="AB82" i="5"/>
  <c r="AC82" i="5"/>
  <c r="AD82" i="5"/>
  <c r="AE82" i="5"/>
  <c r="AF82" i="5"/>
  <c r="AG82" i="5"/>
  <c r="AH82" i="5"/>
  <c r="AI82" i="5"/>
  <c r="AJ82" i="5"/>
  <c r="AK82" i="5"/>
  <c r="AM82" i="5" s="1"/>
  <c r="AN82" i="5"/>
  <c r="AB83" i="5"/>
  <c r="AC83" i="5"/>
  <c r="AD83" i="5"/>
  <c r="AE83" i="5"/>
  <c r="AF83" i="5"/>
  <c r="AG83" i="5"/>
  <c r="AH83" i="5"/>
  <c r="AI83" i="5"/>
  <c r="AJ83" i="5"/>
  <c r="AK83" i="5"/>
  <c r="AM83" i="5" s="1"/>
  <c r="AN83" i="5"/>
  <c r="AB84" i="5"/>
  <c r="AC84" i="5"/>
  <c r="AD84" i="5"/>
  <c r="AE84" i="5"/>
  <c r="AF84" i="5"/>
  <c r="AG84" i="5"/>
  <c r="AH84" i="5"/>
  <c r="AI84" i="5"/>
  <c r="AJ84" i="5"/>
  <c r="AK84" i="5"/>
  <c r="AM84" i="5" s="1"/>
  <c r="AN84" i="5"/>
  <c r="AB85" i="5"/>
  <c r="AC85" i="5"/>
  <c r="AD85" i="5"/>
  <c r="AE85" i="5"/>
  <c r="AF85" i="5"/>
  <c r="AG85" i="5"/>
  <c r="AH85" i="5"/>
  <c r="AI85" i="5"/>
  <c r="AJ85" i="5"/>
  <c r="AK85" i="5"/>
  <c r="AM85" i="5" s="1"/>
  <c r="AN85" i="5"/>
  <c r="AB86" i="5"/>
  <c r="AC86" i="5"/>
  <c r="AD86" i="5"/>
  <c r="AE86" i="5"/>
  <c r="AF86" i="5"/>
  <c r="AG86" i="5"/>
  <c r="AH86" i="5"/>
  <c r="AI86" i="5"/>
  <c r="AJ86" i="5"/>
  <c r="AK86" i="5"/>
  <c r="AM86" i="5" s="1"/>
  <c r="AN86" i="5"/>
  <c r="AB87" i="5"/>
  <c r="AC87" i="5"/>
  <c r="AD87" i="5"/>
  <c r="AE87" i="5"/>
  <c r="AF87" i="5"/>
  <c r="AG87" i="5"/>
  <c r="AH87" i="5"/>
  <c r="AI87" i="5"/>
  <c r="AJ87" i="5"/>
  <c r="AK87" i="5"/>
  <c r="AM87" i="5" s="1"/>
  <c r="AN87" i="5"/>
  <c r="AB88" i="5"/>
  <c r="AC88" i="5"/>
  <c r="AD88" i="5"/>
  <c r="AE88" i="5"/>
  <c r="AF88" i="5"/>
  <c r="AG88" i="5"/>
  <c r="AH88" i="5"/>
  <c r="AI88" i="5"/>
  <c r="AJ88" i="5"/>
  <c r="AK88" i="5"/>
  <c r="AM88" i="5" s="1"/>
  <c r="AN88" i="5"/>
  <c r="AB89" i="5"/>
  <c r="AC89" i="5"/>
  <c r="AD89" i="5"/>
  <c r="AE89" i="5"/>
  <c r="AF89" i="5"/>
  <c r="AG89" i="5"/>
  <c r="AH89" i="5"/>
  <c r="AI89" i="5"/>
  <c r="AJ89" i="5"/>
  <c r="AK89" i="5"/>
  <c r="AM89" i="5" s="1"/>
  <c r="AN89" i="5"/>
  <c r="AB90" i="5"/>
  <c r="AC90" i="5"/>
  <c r="AD90" i="5"/>
  <c r="AE90" i="5"/>
  <c r="AF90" i="5"/>
  <c r="AG90" i="5"/>
  <c r="AH90" i="5"/>
  <c r="AI90" i="5"/>
  <c r="AJ90" i="5"/>
  <c r="AK90" i="5"/>
  <c r="AM90" i="5" s="1"/>
  <c r="AN90" i="5"/>
  <c r="AB91" i="5"/>
  <c r="AC91" i="5"/>
  <c r="AD91" i="5"/>
  <c r="AE91" i="5"/>
  <c r="AF91" i="5"/>
  <c r="AG91" i="5"/>
  <c r="AH91" i="5"/>
  <c r="AI91" i="5"/>
  <c r="AJ91" i="5"/>
  <c r="AK91" i="5"/>
  <c r="AM91" i="5" s="1"/>
  <c r="AN91" i="5"/>
  <c r="AB92" i="5"/>
  <c r="AC92" i="5"/>
  <c r="AD92" i="5"/>
  <c r="AE92" i="5"/>
  <c r="AF92" i="5"/>
  <c r="AG92" i="5"/>
  <c r="AH92" i="5"/>
  <c r="AI92" i="5"/>
  <c r="AJ92" i="5"/>
  <c r="AK92" i="5"/>
  <c r="AM92" i="5" s="1"/>
  <c r="AN92" i="5"/>
  <c r="AB93" i="5"/>
  <c r="AC93" i="5"/>
  <c r="AD93" i="5"/>
  <c r="AE93" i="5"/>
  <c r="AF93" i="5"/>
  <c r="AG93" i="5"/>
  <c r="AH93" i="5"/>
  <c r="AI93" i="5"/>
  <c r="AJ93" i="5"/>
  <c r="AK93" i="5"/>
  <c r="AM93" i="5" s="1"/>
  <c r="AN93" i="5"/>
  <c r="AB94" i="5"/>
  <c r="AC94" i="5"/>
  <c r="AD94" i="5"/>
  <c r="AE94" i="5"/>
  <c r="AF94" i="5"/>
  <c r="AG94" i="5"/>
  <c r="AH94" i="5"/>
  <c r="AI94" i="5"/>
  <c r="AJ94" i="5"/>
  <c r="AK94" i="5"/>
  <c r="AM94" i="5" s="1"/>
  <c r="AN94" i="5"/>
  <c r="AB95" i="5"/>
  <c r="AC95" i="5"/>
  <c r="AD95" i="5"/>
  <c r="AE95" i="5"/>
  <c r="AF95" i="5"/>
  <c r="AG95" i="5"/>
  <c r="AH95" i="5"/>
  <c r="AI95" i="5"/>
  <c r="AJ95" i="5"/>
  <c r="AK95" i="5"/>
  <c r="AM95" i="5" s="1"/>
  <c r="AN95" i="5"/>
  <c r="AB96" i="5"/>
  <c r="AC96" i="5"/>
  <c r="AD96" i="5"/>
  <c r="AE96" i="5"/>
  <c r="AF96" i="5"/>
  <c r="AG96" i="5"/>
  <c r="AH96" i="5"/>
  <c r="AI96" i="5"/>
  <c r="AJ96" i="5"/>
  <c r="AK96" i="5"/>
  <c r="AM96" i="5" s="1"/>
  <c r="AN96" i="5"/>
  <c r="AB97" i="5"/>
  <c r="AC97" i="5"/>
  <c r="AD97" i="5"/>
  <c r="AE97" i="5"/>
  <c r="AF97" i="5"/>
  <c r="AG97" i="5"/>
  <c r="AH97" i="5"/>
  <c r="AI97" i="5"/>
  <c r="AJ97" i="5"/>
  <c r="AK97" i="5"/>
  <c r="AM97" i="5" s="1"/>
  <c r="AN97" i="5"/>
  <c r="AB98" i="5"/>
  <c r="AC98" i="5"/>
  <c r="AD98" i="5"/>
  <c r="AE98" i="5"/>
  <c r="AF98" i="5"/>
  <c r="AG98" i="5"/>
  <c r="AH98" i="5"/>
  <c r="AI98" i="5"/>
  <c r="AJ98" i="5"/>
  <c r="AK98" i="5"/>
  <c r="AM98" i="5" s="1"/>
  <c r="AN98" i="5"/>
  <c r="AB99" i="5"/>
  <c r="AC99" i="5"/>
  <c r="AD99" i="5"/>
  <c r="AE99" i="5"/>
  <c r="AF99" i="5"/>
  <c r="AG99" i="5"/>
  <c r="AH99" i="5"/>
  <c r="AI99" i="5"/>
  <c r="AJ99" i="5"/>
  <c r="AK99" i="5"/>
  <c r="AM99" i="5" s="1"/>
  <c r="AN99" i="5"/>
  <c r="AB100" i="5"/>
  <c r="AC100" i="5"/>
  <c r="AD100" i="5"/>
  <c r="AE100" i="5"/>
  <c r="AF100" i="5"/>
  <c r="AG100" i="5"/>
  <c r="AH100" i="5"/>
  <c r="AI100" i="5"/>
  <c r="AJ100" i="5"/>
  <c r="AK100" i="5"/>
  <c r="AM100" i="5" s="1"/>
  <c r="AN100" i="5"/>
  <c r="AB101" i="5"/>
  <c r="AC101" i="5"/>
  <c r="AD101" i="5"/>
  <c r="AE101" i="5"/>
  <c r="AF101" i="5"/>
  <c r="AG101" i="5"/>
  <c r="AH101" i="5"/>
  <c r="AI101" i="5"/>
  <c r="AJ101" i="5"/>
  <c r="AK101" i="5"/>
  <c r="AM101" i="5" s="1"/>
  <c r="AN101" i="5"/>
  <c r="AB102" i="5"/>
  <c r="AC102" i="5"/>
  <c r="AD102" i="5"/>
  <c r="AE102" i="5"/>
  <c r="AF102" i="5"/>
  <c r="AG102" i="5"/>
  <c r="AH102" i="5"/>
  <c r="AI102" i="5"/>
  <c r="AJ102" i="5"/>
  <c r="AK102" i="5"/>
  <c r="AM102" i="5" s="1"/>
  <c r="AN102" i="5"/>
  <c r="AB103" i="5"/>
  <c r="AC103" i="5"/>
  <c r="AD103" i="5"/>
  <c r="AE103" i="5"/>
  <c r="AF103" i="5"/>
  <c r="AG103" i="5"/>
  <c r="AH103" i="5"/>
  <c r="AI103" i="5"/>
  <c r="AJ103" i="5"/>
  <c r="AK103" i="5"/>
  <c r="AM103" i="5" s="1"/>
  <c r="AN103" i="5"/>
  <c r="AB104" i="5"/>
  <c r="AC104" i="5"/>
  <c r="AD104" i="5"/>
  <c r="AE104" i="5"/>
  <c r="AF104" i="5"/>
  <c r="AG104" i="5"/>
  <c r="AH104" i="5"/>
  <c r="AI104" i="5"/>
  <c r="AJ104" i="5"/>
  <c r="AK104" i="5"/>
  <c r="AM104" i="5" s="1"/>
  <c r="AN104" i="5"/>
  <c r="AB105" i="5"/>
  <c r="AC105" i="5"/>
  <c r="AD105" i="5"/>
  <c r="AE105" i="5"/>
  <c r="AF105" i="5"/>
  <c r="AG105" i="5"/>
  <c r="AH105" i="5"/>
  <c r="AI105" i="5"/>
  <c r="AJ105" i="5"/>
  <c r="AK105" i="5"/>
  <c r="AM105" i="5" s="1"/>
  <c r="AN105" i="5"/>
  <c r="AB106" i="5"/>
  <c r="AC106" i="5"/>
  <c r="AD106" i="5"/>
  <c r="AE106" i="5"/>
  <c r="AF106" i="5"/>
  <c r="AG106" i="5"/>
  <c r="AH106" i="5"/>
  <c r="AI106" i="5"/>
  <c r="AJ106" i="5"/>
  <c r="AK106" i="5"/>
  <c r="AM106" i="5" s="1"/>
  <c r="AN106" i="5"/>
  <c r="AB107" i="5"/>
  <c r="AC107" i="5"/>
  <c r="AD107" i="5"/>
  <c r="AE107" i="5"/>
  <c r="AF107" i="5"/>
  <c r="AG107" i="5"/>
  <c r="AH107" i="5"/>
  <c r="AI107" i="5"/>
  <c r="AJ107" i="5"/>
  <c r="AK107" i="5"/>
  <c r="AM107" i="5" s="1"/>
  <c r="AN107" i="5"/>
  <c r="AB108" i="5"/>
  <c r="AC108" i="5"/>
  <c r="AD108" i="5"/>
  <c r="AE108" i="5"/>
  <c r="AF108" i="5"/>
  <c r="AG108" i="5"/>
  <c r="AH108" i="5"/>
  <c r="AI108" i="5"/>
  <c r="AJ108" i="5"/>
  <c r="AK108" i="5"/>
  <c r="AM108" i="5" s="1"/>
  <c r="AN108" i="5"/>
  <c r="AB109" i="5"/>
  <c r="AC109" i="5"/>
  <c r="AD109" i="5"/>
  <c r="AE109" i="5"/>
  <c r="AF109" i="5"/>
  <c r="AG109" i="5"/>
  <c r="AH109" i="5"/>
  <c r="AI109" i="5"/>
  <c r="AJ109" i="5"/>
  <c r="AK109" i="5"/>
  <c r="AM109" i="5" s="1"/>
  <c r="AN109" i="5"/>
  <c r="AB110" i="5"/>
  <c r="AC110" i="5"/>
  <c r="AD110" i="5"/>
  <c r="AE110" i="5"/>
  <c r="AF110" i="5"/>
  <c r="AG110" i="5"/>
  <c r="AH110" i="5"/>
  <c r="AI110" i="5"/>
  <c r="AJ110" i="5"/>
  <c r="AK110" i="5"/>
  <c r="AM110" i="5" s="1"/>
  <c r="AN110" i="5"/>
  <c r="AB111" i="5"/>
  <c r="AC111" i="5"/>
  <c r="AD111" i="5"/>
  <c r="AE111" i="5"/>
  <c r="AF111" i="5"/>
  <c r="AG111" i="5"/>
  <c r="AH111" i="5"/>
  <c r="AI111" i="5"/>
  <c r="AJ111" i="5"/>
  <c r="AK111" i="5"/>
  <c r="AM111" i="5" s="1"/>
  <c r="AN111" i="5"/>
  <c r="AB112" i="5"/>
  <c r="AC112" i="5"/>
  <c r="AD112" i="5"/>
  <c r="AE112" i="5"/>
  <c r="AF112" i="5"/>
  <c r="AG112" i="5"/>
  <c r="AH112" i="5"/>
  <c r="AI112" i="5"/>
  <c r="AJ112" i="5"/>
  <c r="AK112" i="5"/>
  <c r="AM112" i="5" s="1"/>
  <c r="AN112" i="5"/>
  <c r="AB113" i="5"/>
  <c r="AC113" i="5"/>
  <c r="AD113" i="5"/>
  <c r="AE113" i="5"/>
  <c r="AF113" i="5"/>
  <c r="AG113" i="5"/>
  <c r="AH113" i="5"/>
  <c r="AI113" i="5"/>
  <c r="AJ113" i="5"/>
  <c r="AK113" i="5"/>
  <c r="AM113" i="5" s="1"/>
  <c r="AN113" i="5"/>
  <c r="AB114" i="5"/>
  <c r="AC114" i="5"/>
  <c r="AD114" i="5"/>
  <c r="AE114" i="5"/>
  <c r="AF114" i="5"/>
  <c r="AG114" i="5"/>
  <c r="AH114" i="5"/>
  <c r="AI114" i="5"/>
  <c r="AJ114" i="5"/>
  <c r="AK114" i="5"/>
  <c r="AM114" i="5" s="1"/>
  <c r="AN114" i="5"/>
  <c r="AB115" i="5"/>
  <c r="AC115" i="5"/>
  <c r="AD115" i="5"/>
  <c r="AE115" i="5"/>
  <c r="AF115" i="5"/>
  <c r="AG115" i="5"/>
  <c r="AH115" i="5"/>
  <c r="AI115" i="5"/>
  <c r="AJ115" i="5"/>
  <c r="AK115" i="5"/>
  <c r="AM115" i="5" s="1"/>
  <c r="AN115" i="5"/>
  <c r="AB116" i="5"/>
  <c r="AC116" i="5"/>
  <c r="AD116" i="5"/>
  <c r="AE116" i="5"/>
  <c r="AF116" i="5"/>
  <c r="AG116" i="5"/>
  <c r="AH116" i="5"/>
  <c r="AI116" i="5"/>
  <c r="AJ116" i="5"/>
  <c r="AK116" i="5"/>
  <c r="AM116" i="5" s="1"/>
  <c r="AN116" i="5"/>
  <c r="AB117" i="5"/>
  <c r="AC117" i="5"/>
  <c r="AD117" i="5"/>
  <c r="AE117" i="5"/>
  <c r="AF117" i="5"/>
  <c r="AG117" i="5"/>
  <c r="AH117" i="5"/>
  <c r="AI117" i="5"/>
  <c r="AJ117" i="5"/>
  <c r="AK117" i="5"/>
  <c r="AM117" i="5" s="1"/>
  <c r="AN117" i="5"/>
  <c r="AB118" i="5"/>
  <c r="AC118" i="5"/>
  <c r="AD118" i="5"/>
  <c r="AE118" i="5"/>
  <c r="AF118" i="5"/>
  <c r="AG118" i="5"/>
  <c r="AH118" i="5"/>
  <c r="AI118" i="5"/>
  <c r="AJ118" i="5"/>
  <c r="AK118" i="5"/>
  <c r="AM118" i="5" s="1"/>
  <c r="AN118" i="5"/>
  <c r="AB119" i="5"/>
  <c r="AC119" i="5"/>
  <c r="AD119" i="5"/>
  <c r="AE119" i="5"/>
  <c r="AF119" i="5"/>
  <c r="AG119" i="5"/>
  <c r="AH119" i="5"/>
  <c r="AI119" i="5"/>
  <c r="AJ119" i="5"/>
  <c r="AK119" i="5"/>
  <c r="AM119" i="5" s="1"/>
  <c r="AN119" i="5"/>
  <c r="AB120" i="5"/>
  <c r="AC120" i="5"/>
  <c r="AD120" i="5"/>
  <c r="AE120" i="5"/>
  <c r="AF120" i="5"/>
  <c r="AG120" i="5"/>
  <c r="AH120" i="5"/>
  <c r="AI120" i="5"/>
  <c r="AJ120" i="5"/>
  <c r="AK120" i="5"/>
  <c r="AM120" i="5" s="1"/>
  <c r="AN120" i="5"/>
  <c r="AB121" i="5"/>
  <c r="AC121" i="5"/>
  <c r="AD121" i="5"/>
  <c r="AE121" i="5"/>
  <c r="AF121" i="5"/>
  <c r="AG121" i="5"/>
  <c r="AH121" i="5"/>
  <c r="AI121" i="5"/>
  <c r="AJ121" i="5"/>
  <c r="AK121" i="5"/>
  <c r="AM121" i="5" s="1"/>
  <c r="AN121" i="5"/>
  <c r="AB122" i="5"/>
  <c r="AC122" i="5"/>
  <c r="AD122" i="5"/>
  <c r="AE122" i="5"/>
  <c r="AF122" i="5"/>
  <c r="AG122" i="5"/>
  <c r="AH122" i="5"/>
  <c r="AI122" i="5"/>
  <c r="AJ122" i="5"/>
  <c r="AK122" i="5"/>
  <c r="AM122" i="5" s="1"/>
  <c r="AN122" i="5"/>
  <c r="AB123" i="5"/>
  <c r="AC123" i="5"/>
  <c r="AD123" i="5"/>
  <c r="AE123" i="5"/>
  <c r="AF123" i="5"/>
  <c r="AG123" i="5"/>
  <c r="AH123" i="5"/>
  <c r="AI123" i="5"/>
  <c r="AJ123" i="5"/>
  <c r="AK123" i="5"/>
  <c r="AM123" i="5" s="1"/>
  <c r="AN123" i="5"/>
  <c r="AB124" i="5"/>
  <c r="AC124" i="5"/>
  <c r="AD124" i="5"/>
  <c r="AE124" i="5"/>
  <c r="AF124" i="5"/>
  <c r="AG124" i="5"/>
  <c r="AH124" i="5"/>
  <c r="AI124" i="5"/>
  <c r="AJ124" i="5"/>
  <c r="AK124" i="5"/>
  <c r="AM124" i="5" s="1"/>
  <c r="AN124" i="5"/>
  <c r="AB125" i="5"/>
  <c r="AC125" i="5"/>
  <c r="AD125" i="5"/>
  <c r="AE125" i="5"/>
  <c r="AF125" i="5"/>
  <c r="AG125" i="5"/>
  <c r="AH125" i="5"/>
  <c r="AI125" i="5"/>
  <c r="AJ125" i="5"/>
  <c r="AK125" i="5"/>
  <c r="AM125" i="5" s="1"/>
  <c r="AN125" i="5"/>
  <c r="AB126" i="5"/>
  <c r="AC126" i="5"/>
  <c r="AD126" i="5"/>
  <c r="AE126" i="5"/>
  <c r="AF126" i="5"/>
  <c r="AG126" i="5"/>
  <c r="AH126" i="5"/>
  <c r="AI126" i="5"/>
  <c r="AJ126" i="5"/>
  <c r="AK126" i="5"/>
  <c r="AM126" i="5" s="1"/>
  <c r="AN126" i="5"/>
  <c r="AB127" i="5"/>
  <c r="AC127" i="5"/>
  <c r="AD127" i="5"/>
  <c r="AE127" i="5"/>
  <c r="AF127" i="5"/>
  <c r="AG127" i="5"/>
  <c r="AH127" i="5"/>
  <c r="AI127" i="5"/>
  <c r="AJ127" i="5"/>
  <c r="AK127" i="5"/>
  <c r="AM127" i="5" s="1"/>
  <c r="AN127" i="5"/>
  <c r="AB128" i="5"/>
  <c r="AC128" i="5"/>
  <c r="AD128" i="5"/>
  <c r="AE128" i="5"/>
  <c r="AF128" i="5"/>
  <c r="AG128" i="5"/>
  <c r="AH128" i="5"/>
  <c r="AI128" i="5"/>
  <c r="AJ128" i="5"/>
  <c r="AK128" i="5"/>
  <c r="AM128" i="5" s="1"/>
  <c r="AN128" i="5"/>
  <c r="AB129" i="5"/>
  <c r="AC129" i="5"/>
  <c r="AD129" i="5"/>
  <c r="AE129" i="5"/>
  <c r="AF129" i="5"/>
  <c r="AG129" i="5"/>
  <c r="AH129" i="5"/>
  <c r="AI129" i="5"/>
  <c r="AJ129" i="5"/>
  <c r="AK129" i="5"/>
  <c r="AM129" i="5" s="1"/>
  <c r="AN129" i="5"/>
  <c r="AB130" i="5"/>
  <c r="AC130" i="5"/>
  <c r="AD130" i="5"/>
  <c r="AE130" i="5"/>
  <c r="AF130" i="5"/>
  <c r="AG130" i="5"/>
  <c r="AH130" i="5"/>
  <c r="AI130" i="5"/>
  <c r="AJ130" i="5"/>
  <c r="AK130" i="5"/>
  <c r="AM130" i="5" s="1"/>
  <c r="AN130" i="5"/>
  <c r="AB131" i="5"/>
  <c r="AC131" i="5"/>
  <c r="AD131" i="5"/>
  <c r="AE131" i="5"/>
  <c r="AF131" i="5"/>
  <c r="AG131" i="5"/>
  <c r="AH131" i="5"/>
  <c r="AI131" i="5"/>
  <c r="AJ131" i="5"/>
  <c r="AK131" i="5"/>
  <c r="AM131" i="5" s="1"/>
  <c r="AN131" i="5"/>
  <c r="AB132" i="5"/>
  <c r="AC132" i="5"/>
  <c r="AD132" i="5"/>
  <c r="AE132" i="5"/>
  <c r="AF132" i="5"/>
  <c r="AG132" i="5"/>
  <c r="AH132" i="5"/>
  <c r="AI132" i="5"/>
  <c r="AJ132" i="5"/>
  <c r="AK132" i="5"/>
  <c r="AM132" i="5" s="1"/>
  <c r="AN132" i="5"/>
  <c r="AB133" i="5"/>
  <c r="AC133" i="5"/>
  <c r="AD133" i="5"/>
  <c r="AE133" i="5"/>
  <c r="AF133" i="5"/>
  <c r="AG133" i="5"/>
  <c r="AH133" i="5"/>
  <c r="AI133" i="5"/>
  <c r="AJ133" i="5"/>
  <c r="AK133" i="5"/>
  <c r="AM133" i="5" s="1"/>
  <c r="AN133" i="5"/>
  <c r="AB134" i="5"/>
  <c r="AC134" i="5"/>
  <c r="AD134" i="5"/>
  <c r="AE134" i="5"/>
  <c r="AF134" i="5"/>
  <c r="AG134" i="5"/>
  <c r="AH134" i="5"/>
  <c r="AI134" i="5"/>
  <c r="AJ134" i="5"/>
  <c r="AK134" i="5"/>
  <c r="AM134" i="5" s="1"/>
  <c r="AN134" i="5"/>
  <c r="AB135" i="5"/>
  <c r="AC135" i="5"/>
  <c r="AD135" i="5"/>
  <c r="AE135" i="5"/>
  <c r="AF135" i="5"/>
  <c r="AG135" i="5"/>
  <c r="AH135" i="5"/>
  <c r="AI135" i="5"/>
  <c r="AJ135" i="5"/>
  <c r="AK135" i="5"/>
  <c r="AM135" i="5" s="1"/>
  <c r="AN135" i="5"/>
  <c r="AB136" i="5"/>
  <c r="AC136" i="5"/>
  <c r="AD136" i="5"/>
  <c r="AE136" i="5"/>
  <c r="AF136" i="5"/>
  <c r="AG136" i="5"/>
  <c r="AH136" i="5"/>
  <c r="AI136" i="5"/>
  <c r="AJ136" i="5"/>
  <c r="AK136" i="5"/>
  <c r="AM136" i="5" s="1"/>
  <c r="AN136" i="5"/>
  <c r="AB137" i="5"/>
  <c r="AC137" i="5"/>
  <c r="AD137" i="5"/>
  <c r="AE137" i="5"/>
  <c r="AF137" i="5"/>
  <c r="AG137" i="5"/>
  <c r="AH137" i="5"/>
  <c r="AI137" i="5"/>
  <c r="AJ137" i="5"/>
  <c r="AK137" i="5"/>
  <c r="AM137" i="5" s="1"/>
  <c r="AN137" i="5"/>
  <c r="AB138" i="5"/>
  <c r="AC138" i="5"/>
  <c r="AD138" i="5"/>
  <c r="AE138" i="5"/>
  <c r="AF138" i="5"/>
  <c r="AG138" i="5"/>
  <c r="AH138" i="5"/>
  <c r="AI138" i="5"/>
  <c r="AJ138" i="5"/>
  <c r="AK138" i="5"/>
  <c r="AM138" i="5" s="1"/>
  <c r="AN138" i="5"/>
  <c r="AB139" i="5"/>
  <c r="AC139" i="5"/>
  <c r="AD139" i="5"/>
  <c r="AE139" i="5"/>
  <c r="AF139" i="5"/>
  <c r="AG139" i="5"/>
  <c r="AH139" i="5"/>
  <c r="AI139" i="5"/>
  <c r="AJ139" i="5"/>
  <c r="AK139" i="5"/>
  <c r="AM139" i="5" s="1"/>
  <c r="AN139" i="5"/>
  <c r="AB140" i="5"/>
  <c r="AC140" i="5"/>
  <c r="AD140" i="5"/>
  <c r="AE140" i="5"/>
  <c r="AF140" i="5"/>
  <c r="AG140" i="5"/>
  <c r="AH140" i="5"/>
  <c r="AI140" i="5"/>
  <c r="AJ140" i="5"/>
  <c r="AK140" i="5"/>
  <c r="AM140" i="5" s="1"/>
  <c r="AN140" i="5"/>
  <c r="AB141" i="5"/>
  <c r="AC141" i="5"/>
  <c r="AD141" i="5"/>
  <c r="AE141" i="5"/>
  <c r="AF141" i="5"/>
  <c r="AG141" i="5"/>
  <c r="AH141" i="5"/>
  <c r="AI141" i="5"/>
  <c r="AJ141" i="5"/>
  <c r="AK141" i="5"/>
  <c r="AM141" i="5" s="1"/>
  <c r="AN141" i="5"/>
  <c r="AB142" i="5"/>
  <c r="AC142" i="5"/>
  <c r="AD142" i="5"/>
  <c r="AE142" i="5"/>
  <c r="AF142" i="5"/>
  <c r="AG142" i="5"/>
  <c r="AH142" i="5"/>
  <c r="AI142" i="5"/>
  <c r="AJ142" i="5"/>
  <c r="AK142" i="5"/>
  <c r="AM142" i="5" s="1"/>
  <c r="AN142" i="5"/>
  <c r="AB143" i="5"/>
  <c r="AC143" i="5"/>
  <c r="AD143" i="5"/>
  <c r="AE143" i="5"/>
  <c r="AF143" i="5"/>
  <c r="AG143" i="5"/>
  <c r="AH143" i="5"/>
  <c r="AI143" i="5"/>
  <c r="AJ143" i="5"/>
  <c r="AK143" i="5"/>
  <c r="AM143" i="5" s="1"/>
  <c r="AN143" i="5"/>
  <c r="AB144" i="5"/>
  <c r="AC144" i="5"/>
  <c r="AD144" i="5"/>
  <c r="AE144" i="5"/>
  <c r="AF144" i="5"/>
  <c r="AG144" i="5"/>
  <c r="AH144" i="5"/>
  <c r="AI144" i="5"/>
  <c r="AJ144" i="5"/>
  <c r="AK144" i="5"/>
  <c r="AM144" i="5" s="1"/>
  <c r="AN144" i="5"/>
  <c r="AB145" i="5"/>
  <c r="AC145" i="5"/>
  <c r="AD145" i="5"/>
  <c r="AE145" i="5"/>
  <c r="AF145" i="5"/>
  <c r="AG145" i="5"/>
  <c r="AH145" i="5"/>
  <c r="AI145" i="5"/>
  <c r="AJ145" i="5"/>
  <c r="AK145" i="5"/>
  <c r="AM145" i="5" s="1"/>
  <c r="AN145" i="5"/>
  <c r="AB146" i="5"/>
  <c r="AC146" i="5"/>
  <c r="AD146" i="5"/>
  <c r="AE146" i="5"/>
  <c r="AF146" i="5"/>
  <c r="AG146" i="5"/>
  <c r="AH146" i="5"/>
  <c r="AI146" i="5"/>
  <c r="AJ146" i="5"/>
  <c r="AK146" i="5"/>
  <c r="AM146" i="5" s="1"/>
  <c r="AN146" i="5"/>
  <c r="AB147" i="5"/>
  <c r="AC147" i="5"/>
  <c r="AD147" i="5"/>
  <c r="AE147" i="5"/>
  <c r="AF147" i="5"/>
  <c r="AG147" i="5"/>
  <c r="AH147" i="5"/>
  <c r="AI147" i="5"/>
  <c r="AJ147" i="5"/>
  <c r="AK147" i="5"/>
  <c r="AM147" i="5" s="1"/>
  <c r="AN147" i="5"/>
  <c r="AB148" i="5"/>
  <c r="AC148" i="5"/>
  <c r="AD148" i="5"/>
  <c r="AE148" i="5"/>
  <c r="AF148" i="5"/>
  <c r="AG148" i="5"/>
  <c r="AH148" i="5"/>
  <c r="AI148" i="5"/>
  <c r="AJ148" i="5"/>
  <c r="AK148" i="5"/>
  <c r="AM148" i="5" s="1"/>
  <c r="AN148" i="5"/>
  <c r="AB149" i="5"/>
  <c r="AC149" i="5"/>
  <c r="AD149" i="5"/>
  <c r="AE149" i="5"/>
  <c r="AF149" i="5"/>
  <c r="AG149" i="5"/>
  <c r="AH149" i="5"/>
  <c r="AI149" i="5"/>
  <c r="AJ149" i="5"/>
  <c r="AK149" i="5"/>
  <c r="AM149" i="5" s="1"/>
  <c r="AN149" i="5"/>
  <c r="AB150" i="5"/>
  <c r="AC150" i="5"/>
  <c r="AD150" i="5"/>
  <c r="AE150" i="5"/>
  <c r="AF150" i="5"/>
  <c r="AG150" i="5"/>
  <c r="AH150" i="5"/>
  <c r="AI150" i="5"/>
  <c r="AJ150" i="5"/>
  <c r="AK150" i="5"/>
  <c r="AM150" i="5" s="1"/>
  <c r="AN150" i="5"/>
  <c r="AB151" i="5"/>
  <c r="AC151" i="5"/>
  <c r="AD151" i="5"/>
  <c r="AE151" i="5"/>
  <c r="AF151" i="5"/>
  <c r="AG151" i="5"/>
  <c r="AH151" i="5"/>
  <c r="AI151" i="5"/>
  <c r="AJ151" i="5"/>
  <c r="AK151" i="5"/>
  <c r="AM151" i="5" s="1"/>
  <c r="AN151" i="5"/>
  <c r="AB152" i="5"/>
  <c r="AC152" i="5"/>
  <c r="AD152" i="5"/>
  <c r="AE152" i="5"/>
  <c r="AF152" i="5"/>
  <c r="AG152" i="5"/>
  <c r="AH152" i="5"/>
  <c r="AI152" i="5"/>
  <c r="AJ152" i="5"/>
  <c r="AK152" i="5"/>
  <c r="AM152" i="5" s="1"/>
  <c r="AN152" i="5"/>
  <c r="AB153" i="5"/>
  <c r="AC153" i="5"/>
  <c r="AD153" i="5"/>
  <c r="AE153" i="5"/>
  <c r="AF153" i="5"/>
  <c r="AG153" i="5"/>
  <c r="AH153" i="5"/>
  <c r="AI153" i="5"/>
  <c r="AJ153" i="5"/>
  <c r="AK153" i="5"/>
  <c r="AM153" i="5" s="1"/>
  <c r="AN153" i="5"/>
  <c r="AB154" i="5"/>
  <c r="AC154" i="5"/>
  <c r="AD154" i="5"/>
  <c r="AE154" i="5"/>
  <c r="AF154" i="5"/>
  <c r="AG154" i="5"/>
  <c r="AH154" i="5"/>
  <c r="AI154" i="5"/>
  <c r="AJ154" i="5"/>
  <c r="AK154" i="5"/>
  <c r="AM154" i="5" s="1"/>
  <c r="AN154" i="5"/>
  <c r="AB155" i="5"/>
  <c r="AC155" i="5"/>
  <c r="AD155" i="5"/>
  <c r="AE155" i="5"/>
  <c r="AF155" i="5"/>
  <c r="AG155" i="5"/>
  <c r="AH155" i="5"/>
  <c r="AI155" i="5"/>
  <c r="AJ155" i="5"/>
  <c r="AK155" i="5"/>
  <c r="AM155" i="5" s="1"/>
  <c r="AN155" i="5"/>
  <c r="AB156" i="5"/>
  <c r="AC156" i="5"/>
  <c r="AD156" i="5"/>
  <c r="AE156" i="5"/>
  <c r="AF156" i="5"/>
  <c r="AG156" i="5"/>
  <c r="AH156" i="5"/>
  <c r="AI156" i="5"/>
  <c r="AJ156" i="5"/>
  <c r="AK156" i="5"/>
  <c r="AM156" i="5" s="1"/>
  <c r="AN156" i="5"/>
  <c r="AB157" i="5"/>
  <c r="AC157" i="5"/>
  <c r="AD157" i="5"/>
  <c r="AE157" i="5"/>
  <c r="AF157" i="5"/>
  <c r="AG157" i="5"/>
  <c r="AH157" i="5"/>
  <c r="AI157" i="5"/>
  <c r="AJ157" i="5"/>
  <c r="AK157" i="5"/>
  <c r="AM157" i="5" s="1"/>
  <c r="AN157" i="5"/>
  <c r="AB158" i="5"/>
  <c r="AC158" i="5"/>
  <c r="AD158" i="5"/>
  <c r="AE158" i="5"/>
  <c r="AF158" i="5"/>
  <c r="AG158" i="5"/>
  <c r="AH158" i="5"/>
  <c r="AI158" i="5"/>
  <c r="AJ158" i="5"/>
  <c r="AK158" i="5"/>
  <c r="AM158" i="5" s="1"/>
  <c r="AN158" i="5"/>
  <c r="AB159" i="5"/>
  <c r="AC159" i="5"/>
  <c r="AD159" i="5"/>
  <c r="AE159" i="5"/>
  <c r="AF159" i="5"/>
  <c r="AG159" i="5"/>
  <c r="AH159" i="5"/>
  <c r="AI159" i="5"/>
  <c r="AJ159" i="5"/>
  <c r="AK159" i="5"/>
  <c r="AM159" i="5" s="1"/>
  <c r="AN159" i="5"/>
  <c r="AB160" i="5"/>
  <c r="AC160" i="5"/>
  <c r="AD160" i="5"/>
  <c r="AE160" i="5"/>
  <c r="AF160" i="5"/>
  <c r="AG160" i="5"/>
  <c r="AH160" i="5"/>
  <c r="AI160" i="5"/>
  <c r="AJ160" i="5"/>
  <c r="AK160" i="5"/>
  <c r="AM160" i="5" s="1"/>
  <c r="AN160" i="5"/>
  <c r="AB161" i="5"/>
  <c r="AC161" i="5"/>
  <c r="AD161" i="5"/>
  <c r="AE161" i="5"/>
  <c r="AF161" i="5"/>
  <c r="AG161" i="5"/>
  <c r="AH161" i="5"/>
  <c r="AI161" i="5"/>
  <c r="AJ161" i="5"/>
  <c r="AK161" i="5"/>
  <c r="AM161" i="5" s="1"/>
  <c r="AN161" i="5"/>
  <c r="AB162" i="5"/>
  <c r="AC162" i="5"/>
  <c r="AD162" i="5"/>
  <c r="AE162" i="5"/>
  <c r="AF162" i="5"/>
  <c r="AG162" i="5"/>
  <c r="AH162" i="5"/>
  <c r="AI162" i="5"/>
  <c r="AJ162" i="5"/>
  <c r="AK162" i="5"/>
  <c r="AM162" i="5" s="1"/>
  <c r="AN162" i="5"/>
  <c r="AB163" i="5"/>
  <c r="AC163" i="5"/>
  <c r="AD163" i="5"/>
  <c r="AE163" i="5"/>
  <c r="AF163" i="5"/>
  <c r="AG163" i="5"/>
  <c r="AH163" i="5"/>
  <c r="AI163" i="5"/>
  <c r="AJ163" i="5"/>
  <c r="AK163" i="5"/>
  <c r="AM163" i="5" s="1"/>
  <c r="AN163" i="5"/>
  <c r="AB164" i="5"/>
  <c r="AC164" i="5"/>
  <c r="AD164" i="5"/>
  <c r="AE164" i="5"/>
  <c r="AF164" i="5"/>
  <c r="AG164" i="5"/>
  <c r="AH164" i="5"/>
  <c r="AI164" i="5"/>
  <c r="AJ164" i="5"/>
  <c r="AK164" i="5"/>
  <c r="AM164" i="5" s="1"/>
  <c r="AN164" i="5"/>
  <c r="AB165" i="5"/>
  <c r="AC165" i="5"/>
  <c r="AD165" i="5"/>
  <c r="AE165" i="5"/>
  <c r="AF165" i="5"/>
  <c r="AG165" i="5"/>
  <c r="AH165" i="5"/>
  <c r="AI165" i="5"/>
  <c r="AJ165" i="5"/>
  <c r="AK165" i="5"/>
  <c r="AM165" i="5" s="1"/>
  <c r="AN165" i="5"/>
  <c r="AB166" i="5"/>
  <c r="AC166" i="5"/>
  <c r="AD166" i="5"/>
  <c r="AE166" i="5"/>
  <c r="AF166" i="5"/>
  <c r="AG166" i="5"/>
  <c r="AH166" i="5"/>
  <c r="AI166" i="5"/>
  <c r="AJ166" i="5"/>
  <c r="AK166" i="5"/>
  <c r="AM166" i="5" s="1"/>
  <c r="AN166" i="5"/>
  <c r="AB167" i="5"/>
  <c r="AC167" i="5"/>
  <c r="AD167" i="5"/>
  <c r="AE167" i="5"/>
  <c r="AF167" i="5"/>
  <c r="AG167" i="5"/>
  <c r="AH167" i="5"/>
  <c r="AI167" i="5"/>
  <c r="AJ167" i="5"/>
  <c r="AK167" i="5"/>
  <c r="AM167" i="5" s="1"/>
  <c r="AN167" i="5"/>
  <c r="AB168" i="5"/>
  <c r="AC168" i="5"/>
  <c r="AD168" i="5"/>
  <c r="AE168" i="5"/>
  <c r="AF168" i="5"/>
  <c r="AG168" i="5"/>
  <c r="AH168" i="5"/>
  <c r="AI168" i="5"/>
  <c r="AJ168" i="5"/>
  <c r="AK168" i="5"/>
  <c r="AM168" i="5" s="1"/>
  <c r="AN168" i="5"/>
  <c r="AB169" i="5"/>
  <c r="AC169" i="5"/>
  <c r="AD169" i="5"/>
  <c r="AE169" i="5"/>
  <c r="AF169" i="5"/>
  <c r="AG169" i="5"/>
  <c r="AH169" i="5"/>
  <c r="AI169" i="5"/>
  <c r="AJ169" i="5"/>
  <c r="AK169" i="5"/>
  <c r="AM169" i="5" s="1"/>
  <c r="AN169" i="5"/>
  <c r="AB170" i="5"/>
  <c r="AC170" i="5"/>
  <c r="AD170" i="5"/>
  <c r="AE170" i="5"/>
  <c r="AF170" i="5"/>
  <c r="AG170" i="5"/>
  <c r="AH170" i="5"/>
  <c r="AI170" i="5"/>
  <c r="AJ170" i="5"/>
  <c r="AK170" i="5"/>
  <c r="AM170" i="5" s="1"/>
  <c r="AN170" i="5"/>
  <c r="AB171" i="5"/>
  <c r="AC171" i="5"/>
  <c r="AD171" i="5"/>
  <c r="AE171" i="5"/>
  <c r="AF171" i="5"/>
  <c r="AG171" i="5"/>
  <c r="AH171" i="5"/>
  <c r="AI171" i="5"/>
  <c r="AJ171" i="5"/>
  <c r="AK171" i="5"/>
  <c r="AM171" i="5" s="1"/>
  <c r="AN171" i="5"/>
  <c r="AB172" i="5"/>
  <c r="AC172" i="5"/>
  <c r="AD172" i="5"/>
  <c r="AE172" i="5"/>
  <c r="AF172" i="5"/>
  <c r="AG172" i="5"/>
  <c r="AH172" i="5"/>
  <c r="AI172" i="5"/>
  <c r="AJ172" i="5"/>
  <c r="AK172" i="5"/>
  <c r="AM172" i="5" s="1"/>
  <c r="AN172" i="5"/>
  <c r="AB173" i="5"/>
  <c r="AC173" i="5"/>
  <c r="AD173" i="5"/>
  <c r="AE173" i="5"/>
  <c r="AF173" i="5"/>
  <c r="AG173" i="5"/>
  <c r="AH173" i="5"/>
  <c r="AI173" i="5"/>
  <c r="AJ173" i="5"/>
  <c r="AK173" i="5"/>
  <c r="AM173" i="5" s="1"/>
  <c r="AN173" i="5"/>
  <c r="AB174" i="5"/>
  <c r="AC174" i="5"/>
  <c r="AD174" i="5"/>
  <c r="AE174" i="5"/>
  <c r="AF174" i="5"/>
  <c r="AG174" i="5"/>
  <c r="AH174" i="5"/>
  <c r="AI174" i="5"/>
  <c r="AJ174" i="5"/>
  <c r="AK174" i="5"/>
  <c r="AM174" i="5" s="1"/>
  <c r="AN174" i="5"/>
  <c r="AB175" i="5"/>
  <c r="AC175" i="5"/>
  <c r="AD175" i="5"/>
  <c r="AE175" i="5"/>
  <c r="AF175" i="5"/>
  <c r="AG175" i="5"/>
  <c r="AH175" i="5"/>
  <c r="AI175" i="5"/>
  <c r="AJ175" i="5"/>
  <c r="AK175" i="5"/>
  <c r="AM175" i="5" s="1"/>
  <c r="AN175" i="5"/>
  <c r="AB176" i="5"/>
  <c r="AC176" i="5"/>
  <c r="AD176" i="5"/>
  <c r="AE176" i="5"/>
  <c r="AF176" i="5"/>
  <c r="AG176" i="5"/>
  <c r="AH176" i="5"/>
  <c r="AI176" i="5"/>
  <c r="AJ176" i="5"/>
  <c r="AK176" i="5"/>
  <c r="AM176" i="5" s="1"/>
  <c r="AN176" i="5"/>
  <c r="AB177" i="5"/>
  <c r="AC177" i="5"/>
  <c r="AD177" i="5"/>
  <c r="AE177" i="5"/>
  <c r="AF177" i="5"/>
  <c r="AG177" i="5"/>
  <c r="AH177" i="5"/>
  <c r="AI177" i="5"/>
  <c r="AJ177" i="5"/>
  <c r="AK177" i="5"/>
  <c r="AM177" i="5" s="1"/>
  <c r="AN177" i="5"/>
  <c r="AB178" i="5"/>
  <c r="AC178" i="5"/>
  <c r="AD178" i="5"/>
  <c r="AE178" i="5"/>
  <c r="AF178" i="5"/>
  <c r="AG178" i="5"/>
  <c r="AH178" i="5"/>
  <c r="AI178" i="5"/>
  <c r="AJ178" i="5"/>
  <c r="AK178" i="5"/>
  <c r="AM178" i="5" s="1"/>
  <c r="AN178" i="5"/>
  <c r="AB179" i="5"/>
  <c r="AC179" i="5"/>
  <c r="AD179" i="5"/>
  <c r="AE179" i="5"/>
  <c r="AF179" i="5"/>
  <c r="AG179" i="5"/>
  <c r="AH179" i="5"/>
  <c r="AI179" i="5"/>
  <c r="AJ179" i="5"/>
  <c r="AK179" i="5"/>
  <c r="AM179" i="5" s="1"/>
  <c r="AN179" i="5"/>
  <c r="AB180" i="5"/>
  <c r="AC180" i="5"/>
  <c r="AD180" i="5"/>
  <c r="AE180" i="5"/>
  <c r="AF180" i="5"/>
  <c r="AG180" i="5"/>
  <c r="AH180" i="5"/>
  <c r="AI180" i="5"/>
  <c r="AJ180" i="5"/>
  <c r="AK180" i="5"/>
  <c r="AM180" i="5" s="1"/>
  <c r="AN180" i="5"/>
  <c r="AB181" i="5"/>
  <c r="AC181" i="5"/>
  <c r="AD181" i="5"/>
  <c r="AE181" i="5"/>
  <c r="AF181" i="5"/>
  <c r="AG181" i="5"/>
  <c r="AH181" i="5"/>
  <c r="AI181" i="5"/>
  <c r="AJ181" i="5"/>
  <c r="AK181" i="5"/>
  <c r="AM181" i="5" s="1"/>
  <c r="AN181" i="5"/>
  <c r="AB182" i="5"/>
  <c r="AC182" i="5"/>
  <c r="AD182" i="5"/>
  <c r="AE182" i="5"/>
  <c r="AF182" i="5"/>
  <c r="AG182" i="5"/>
  <c r="AH182" i="5"/>
  <c r="AI182" i="5"/>
  <c r="AJ182" i="5"/>
  <c r="AK182" i="5"/>
  <c r="AM182" i="5" s="1"/>
  <c r="AN182" i="5"/>
  <c r="AB183" i="5"/>
  <c r="AC183" i="5"/>
  <c r="AD183" i="5"/>
  <c r="AE183" i="5"/>
  <c r="AF183" i="5"/>
  <c r="AG183" i="5"/>
  <c r="AH183" i="5"/>
  <c r="AI183" i="5"/>
  <c r="AJ183" i="5"/>
  <c r="AK183" i="5"/>
  <c r="AM183" i="5" s="1"/>
  <c r="AN183" i="5"/>
  <c r="AB184" i="5"/>
  <c r="AC184" i="5"/>
  <c r="AD184" i="5"/>
  <c r="AE184" i="5"/>
  <c r="AF184" i="5"/>
  <c r="AG184" i="5"/>
  <c r="AH184" i="5"/>
  <c r="AI184" i="5"/>
  <c r="AJ184" i="5"/>
  <c r="AK184" i="5"/>
  <c r="AM184" i="5" s="1"/>
  <c r="AN184" i="5"/>
  <c r="AB185" i="5"/>
  <c r="AC185" i="5"/>
  <c r="AD185" i="5"/>
  <c r="AE185" i="5"/>
  <c r="AF185" i="5"/>
  <c r="AG185" i="5"/>
  <c r="AH185" i="5"/>
  <c r="AI185" i="5"/>
  <c r="AJ185" i="5"/>
  <c r="AK185" i="5"/>
  <c r="AM185" i="5" s="1"/>
  <c r="AN185" i="5"/>
  <c r="AB186" i="5"/>
  <c r="AC186" i="5"/>
  <c r="AD186" i="5"/>
  <c r="AE186" i="5"/>
  <c r="AF186" i="5"/>
  <c r="AG186" i="5"/>
  <c r="AH186" i="5"/>
  <c r="AI186" i="5"/>
  <c r="AJ186" i="5"/>
  <c r="AK186" i="5"/>
  <c r="AM186" i="5" s="1"/>
  <c r="AN186" i="5"/>
  <c r="AB187" i="5"/>
  <c r="AC187" i="5"/>
  <c r="AD187" i="5"/>
  <c r="AE187" i="5"/>
  <c r="AF187" i="5"/>
  <c r="AG187" i="5"/>
  <c r="AH187" i="5"/>
  <c r="AI187" i="5"/>
  <c r="AJ187" i="5"/>
  <c r="AK187" i="5"/>
  <c r="AM187" i="5" s="1"/>
  <c r="AN187" i="5"/>
  <c r="AB188" i="5"/>
  <c r="AC188" i="5"/>
  <c r="AD188" i="5"/>
  <c r="AE188" i="5"/>
  <c r="AF188" i="5"/>
  <c r="AG188" i="5"/>
  <c r="AH188" i="5"/>
  <c r="AI188" i="5"/>
  <c r="AJ188" i="5"/>
  <c r="AK188" i="5"/>
  <c r="AM188" i="5" s="1"/>
  <c r="AN188" i="5"/>
  <c r="AB189" i="5"/>
  <c r="AC189" i="5"/>
  <c r="AD189" i="5"/>
  <c r="AE189" i="5"/>
  <c r="AF189" i="5"/>
  <c r="AG189" i="5"/>
  <c r="AH189" i="5"/>
  <c r="AI189" i="5"/>
  <c r="AJ189" i="5"/>
  <c r="AK189" i="5"/>
  <c r="AM189" i="5" s="1"/>
  <c r="AN189" i="5"/>
  <c r="AB190" i="5"/>
  <c r="AC190" i="5"/>
  <c r="AD190" i="5"/>
  <c r="AE190" i="5"/>
  <c r="AF190" i="5"/>
  <c r="AG190" i="5"/>
  <c r="AH190" i="5"/>
  <c r="AI190" i="5"/>
  <c r="AJ190" i="5"/>
  <c r="AK190" i="5"/>
  <c r="AM190" i="5" s="1"/>
  <c r="AN190" i="5"/>
  <c r="AB191" i="5"/>
  <c r="AC191" i="5"/>
  <c r="AD191" i="5"/>
  <c r="AE191" i="5"/>
  <c r="AF191" i="5"/>
  <c r="AG191" i="5"/>
  <c r="AH191" i="5"/>
  <c r="AI191" i="5"/>
  <c r="AJ191" i="5"/>
  <c r="AK191" i="5"/>
  <c r="AM191" i="5" s="1"/>
  <c r="AN191" i="5"/>
  <c r="AB192" i="5"/>
  <c r="AC192" i="5"/>
  <c r="AD192" i="5"/>
  <c r="AE192" i="5"/>
  <c r="AF192" i="5"/>
  <c r="AG192" i="5"/>
  <c r="AH192" i="5"/>
  <c r="AI192" i="5"/>
  <c r="AJ192" i="5"/>
  <c r="AK192" i="5"/>
  <c r="AM192" i="5" s="1"/>
  <c r="AN192" i="5"/>
  <c r="AB193" i="5"/>
  <c r="AC193" i="5"/>
  <c r="AD193" i="5"/>
  <c r="AE193" i="5"/>
  <c r="AF193" i="5"/>
  <c r="AG193" i="5"/>
  <c r="AH193" i="5"/>
  <c r="AI193" i="5"/>
  <c r="AJ193" i="5"/>
  <c r="AK193" i="5"/>
  <c r="AM193" i="5" s="1"/>
  <c r="AN193" i="5"/>
  <c r="AB194" i="5"/>
  <c r="AC194" i="5"/>
  <c r="AD194" i="5"/>
  <c r="AE194" i="5"/>
  <c r="AF194" i="5"/>
  <c r="AG194" i="5"/>
  <c r="AH194" i="5"/>
  <c r="AI194" i="5"/>
  <c r="AJ194" i="5"/>
  <c r="AK194" i="5"/>
  <c r="AM194" i="5" s="1"/>
  <c r="AN194" i="5"/>
  <c r="AB195" i="5"/>
  <c r="AC195" i="5"/>
  <c r="AD195" i="5"/>
  <c r="AE195" i="5"/>
  <c r="AF195" i="5"/>
  <c r="AG195" i="5"/>
  <c r="AH195" i="5"/>
  <c r="AI195" i="5"/>
  <c r="AJ195" i="5"/>
  <c r="AK195" i="5"/>
  <c r="AM195" i="5" s="1"/>
  <c r="AN195" i="5"/>
  <c r="AB196" i="5"/>
  <c r="AC196" i="5"/>
  <c r="AD196" i="5"/>
  <c r="AE196" i="5"/>
  <c r="AF196" i="5"/>
  <c r="AG196" i="5"/>
  <c r="AH196" i="5"/>
  <c r="AI196" i="5"/>
  <c r="AJ196" i="5"/>
  <c r="AK196" i="5"/>
  <c r="AM196" i="5" s="1"/>
  <c r="AN196" i="5"/>
  <c r="AB197" i="5"/>
  <c r="AC197" i="5"/>
  <c r="AD197" i="5"/>
  <c r="AE197" i="5"/>
  <c r="AF197" i="5"/>
  <c r="AG197" i="5"/>
  <c r="AH197" i="5"/>
  <c r="AI197" i="5"/>
  <c r="AJ197" i="5"/>
  <c r="AK197" i="5"/>
  <c r="AM197" i="5" s="1"/>
  <c r="AN197" i="5"/>
  <c r="AB198" i="5"/>
  <c r="AC198" i="5"/>
  <c r="AD198" i="5"/>
  <c r="AE198" i="5"/>
  <c r="AF198" i="5"/>
  <c r="AG198" i="5"/>
  <c r="AH198" i="5"/>
  <c r="AI198" i="5"/>
  <c r="AJ198" i="5"/>
  <c r="AK198" i="5"/>
  <c r="AM198" i="5" s="1"/>
  <c r="AN198" i="5"/>
  <c r="AB199" i="5"/>
  <c r="AC199" i="5"/>
  <c r="AD199" i="5"/>
  <c r="AE199" i="5"/>
  <c r="AF199" i="5"/>
  <c r="AG199" i="5"/>
  <c r="AH199" i="5"/>
  <c r="AI199" i="5"/>
  <c r="AJ199" i="5"/>
  <c r="AK199" i="5"/>
  <c r="AM199" i="5" s="1"/>
  <c r="AN199" i="5"/>
  <c r="AB200" i="5"/>
  <c r="AC200" i="5"/>
  <c r="AD200" i="5"/>
  <c r="AE200" i="5"/>
  <c r="AF200" i="5"/>
  <c r="AG200" i="5"/>
  <c r="AH200" i="5"/>
  <c r="AI200" i="5"/>
  <c r="AJ200" i="5"/>
  <c r="AK200" i="5"/>
  <c r="AM200" i="5" s="1"/>
  <c r="AN200" i="5"/>
  <c r="AB201" i="5"/>
  <c r="AC201" i="5"/>
  <c r="AD201" i="5"/>
  <c r="AE201" i="5"/>
  <c r="AF201" i="5"/>
  <c r="AG201" i="5"/>
  <c r="AH201" i="5"/>
  <c r="AI201" i="5"/>
  <c r="AJ201" i="5"/>
  <c r="AK201" i="5"/>
  <c r="AM201" i="5" s="1"/>
  <c r="AN201" i="5"/>
  <c r="AB202" i="5"/>
  <c r="AC202" i="5"/>
  <c r="AD202" i="5"/>
  <c r="AE202" i="5"/>
  <c r="AF202" i="5"/>
  <c r="AG202" i="5"/>
  <c r="AH202" i="5"/>
  <c r="AI202" i="5"/>
  <c r="AJ202" i="5"/>
  <c r="AK202" i="5"/>
  <c r="AM202" i="5" s="1"/>
  <c r="AN202" i="5"/>
  <c r="AB203" i="5"/>
  <c r="AC203" i="5"/>
  <c r="AD203" i="5"/>
  <c r="AE203" i="5"/>
  <c r="AF203" i="5"/>
  <c r="AG203" i="5"/>
  <c r="AH203" i="5"/>
  <c r="AI203" i="5"/>
  <c r="AJ203" i="5"/>
  <c r="AK203" i="5"/>
  <c r="AM203" i="5" s="1"/>
  <c r="AN203" i="5"/>
  <c r="AB204" i="5"/>
  <c r="AC204" i="5"/>
  <c r="AD204" i="5"/>
  <c r="AE204" i="5"/>
  <c r="AF204" i="5"/>
  <c r="AG204" i="5"/>
  <c r="AH204" i="5"/>
  <c r="AI204" i="5"/>
  <c r="AJ204" i="5"/>
  <c r="AK204" i="5"/>
  <c r="AM204" i="5" s="1"/>
  <c r="AN204" i="5"/>
  <c r="AB205" i="5"/>
  <c r="AC205" i="5"/>
  <c r="AD205" i="5"/>
  <c r="AE205" i="5"/>
  <c r="AF205" i="5"/>
  <c r="AG205" i="5"/>
  <c r="AH205" i="5"/>
  <c r="AI205" i="5"/>
  <c r="AJ205" i="5"/>
  <c r="AK205" i="5"/>
  <c r="AM205" i="5" s="1"/>
  <c r="AN205" i="5"/>
  <c r="AB206" i="5"/>
  <c r="AC206" i="5"/>
  <c r="AD206" i="5"/>
  <c r="AE206" i="5"/>
  <c r="AF206" i="5"/>
  <c r="AG206" i="5"/>
  <c r="AH206" i="5"/>
  <c r="AI206" i="5"/>
  <c r="AJ206" i="5"/>
  <c r="AK206" i="5"/>
  <c r="AM206" i="5" s="1"/>
  <c r="AN206" i="5"/>
  <c r="AB207" i="5"/>
  <c r="AC207" i="5"/>
  <c r="AD207" i="5"/>
  <c r="AE207" i="5"/>
  <c r="AF207" i="5"/>
  <c r="AG207" i="5"/>
  <c r="AH207" i="5"/>
  <c r="AI207" i="5"/>
  <c r="AJ207" i="5"/>
  <c r="AK207" i="5"/>
  <c r="AM207" i="5" s="1"/>
  <c r="AN207" i="5"/>
  <c r="AB208" i="5"/>
  <c r="AC208" i="5"/>
  <c r="AD208" i="5"/>
  <c r="AE208" i="5"/>
  <c r="AF208" i="5"/>
  <c r="AG208" i="5"/>
  <c r="AH208" i="5"/>
  <c r="AI208" i="5"/>
  <c r="AJ208" i="5"/>
  <c r="AK208" i="5"/>
  <c r="AM208" i="5" s="1"/>
  <c r="AN208" i="5"/>
  <c r="AB209" i="5"/>
  <c r="AC209" i="5"/>
  <c r="AD209" i="5"/>
  <c r="AE209" i="5"/>
  <c r="AF209" i="5"/>
  <c r="AG209" i="5"/>
  <c r="AH209" i="5"/>
  <c r="AI209" i="5"/>
  <c r="AJ209" i="5"/>
  <c r="AK209" i="5"/>
  <c r="AM209" i="5" s="1"/>
  <c r="AN209" i="5"/>
  <c r="AN7" i="5" l="1"/>
  <c r="AK7" i="5"/>
  <c r="AM7" i="5" s="1"/>
  <c r="AN8" i="5"/>
  <c r="AK8" i="5"/>
  <c r="AM8" i="5" s="1"/>
  <c r="U7" i="5" l="1"/>
  <c r="U8" i="5"/>
  <c r="S8" i="3"/>
  <c r="O8" i="3"/>
  <c r="T8" i="3" l="1"/>
  <c r="AG8" i="3" s="1"/>
  <c r="W8" i="3"/>
  <c r="AI8" i="3" l="1"/>
  <c r="AJ8" i="3"/>
  <c r="AE8" i="3"/>
  <c r="AF8" i="3"/>
  <c r="AH8" i="3"/>
  <c r="AB8" i="3"/>
  <c r="AC8" i="3"/>
  <c r="AD8" i="3"/>
  <c r="AN8" i="3" l="1"/>
  <c r="AK8" i="3"/>
  <c r="AM8" i="3" s="1"/>
  <c r="U8" i="3" s="1"/>
</calcChain>
</file>

<file path=xl/sharedStrings.xml><?xml version="1.0" encoding="utf-8"?>
<sst xmlns="http://schemas.openxmlformats.org/spreadsheetml/2006/main" count="946" uniqueCount="222">
  <si>
    <t>NOM - Prénom</t>
  </si>
  <si>
    <t>P.C.</t>
  </si>
  <si>
    <t>TOTAL</t>
  </si>
  <si>
    <t>Serie</t>
  </si>
  <si>
    <t>IWF</t>
  </si>
  <si>
    <t>NAT</t>
  </si>
  <si>
    <t>Pl</t>
  </si>
  <si>
    <t>Catégorie</t>
  </si>
  <si>
    <t>REG</t>
  </si>
  <si>
    <t>Licence</t>
  </si>
  <si>
    <t>CLUB</t>
  </si>
  <si>
    <t>AN</t>
  </si>
  <si>
    <t>ARR</t>
  </si>
  <si>
    <t>EP-J</t>
  </si>
  <si>
    <t>DATE</t>
  </si>
  <si>
    <t>DEBUTANT</t>
  </si>
  <si>
    <t>DEPARTEMENTAL</t>
  </si>
  <si>
    <t>REGIONAL</t>
  </si>
  <si>
    <t>INTERREGIONAL</t>
  </si>
  <si>
    <t>FEDERAL</t>
  </si>
  <si>
    <t>NATIONAL</t>
  </si>
  <si>
    <t>INTERNATIONAL B</t>
  </si>
  <si>
    <t>INTERNATIONAL A</t>
  </si>
  <si>
    <t>OLYMPIQUE</t>
  </si>
  <si>
    <t>MINIME</t>
  </si>
  <si>
    <t>CADET</t>
  </si>
  <si>
    <t>JUNIOR</t>
  </si>
  <si>
    <t>SENIOR</t>
  </si>
  <si>
    <t>CADETTE</t>
  </si>
  <si>
    <t>NON</t>
  </si>
  <si>
    <t xml:space="preserve">DEB </t>
  </si>
  <si>
    <t>DEP +</t>
  </si>
  <si>
    <t>REG +</t>
  </si>
  <si>
    <t>IRG +</t>
  </si>
  <si>
    <t>FED +</t>
  </si>
  <si>
    <t>NAT +</t>
  </si>
  <si>
    <t>INTB +</t>
  </si>
  <si>
    <t>INTA +</t>
  </si>
  <si>
    <t>OLY +</t>
  </si>
  <si>
    <t>Genre</t>
  </si>
  <si>
    <t>H</t>
  </si>
  <si>
    <t>DPT +</t>
  </si>
  <si>
    <t>DEB</t>
  </si>
  <si>
    <t>F</t>
  </si>
  <si>
    <t>U15 M49</t>
  </si>
  <si>
    <t>U15 M55</t>
  </si>
  <si>
    <t>U15 M61</t>
  </si>
  <si>
    <t>U15 M67</t>
  </si>
  <si>
    <t>U15 M73</t>
  </si>
  <si>
    <t>U15 M81</t>
  </si>
  <si>
    <t>U15 M89</t>
  </si>
  <si>
    <t>U15 M96</t>
  </si>
  <si>
    <t>U15 M102</t>
  </si>
  <si>
    <t>U15 M&gt;102</t>
  </si>
  <si>
    <t>U17 M49</t>
  </si>
  <si>
    <t>U17 M55</t>
  </si>
  <si>
    <t>U17 M61</t>
  </si>
  <si>
    <t>U17 M67</t>
  </si>
  <si>
    <t>U17 M73</t>
  </si>
  <si>
    <t>U17 M81</t>
  </si>
  <si>
    <t>U17 M89</t>
  </si>
  <si>
    <t>U17 M96</t>
  </si>
  <si>
    <t>U17 M102</t>
  </si>
  <si>
    <t>U17 M&gt;102</t>
  </si>
  <si>
    <t>U20 M55</t>
  </si>
  <si>
    <t>U20 M61</t>
  </si>
  <si>
    <t>U20 M67</t>
  </si>
  <si>
    <t>U20 M73</t>
  </si>
  <si>
    <t>U20 M81</t>
  </si>
  <si>
    <t>U20 M89</t>
  </si>
  <si>
    <t>U20 M96</t>
  </si>
  <si>
    <t>U20 M102</t>
  </si>
  <si>
    <t>U20 M109</t>
  </si>
  <si>
    <t>U20 M&gt;109</t>
  </si>
  <si>
    <t>SE M55</t>
  </si>
  <si>
    <t>SE M61</t>
  </si>
  <si>
    <t>SE M67</t>
  </si>
  <si>
    <t>SE M73</t>
  </si>
  <si>
    <t>SE M81</t>
  </si>
  <si>
    <t>SE M89</t>
  </si>
  <si>
    <t>SE M96</t>
  </si>
  <si>
    <t>SE M102</t>
  </si>
  <si>
    <t>SE M109</t>
  </si>
  <si>
    <t>SE M&gt;109</t>
  </si>
  <si>
    <t>U15 F40</t>
  </si>
  <si>
    <t>U15 F45</t>
  </si>
  <si>
    <t>U15 F49</t>
  </si>
  <si>
    <t>U17 F55</t>
  </si>
  <si>
    <t>U15 F59</t>
  </si>
  <si>
    <t>U15 F64</t>
  </si>
  <si>
    <t>U15 F71</t>
  </si>
  <si>
    <t>U15 F76</t>
  </si>
  <si>
    <t>U15 F81</t>
  </si>
  <si>
    <t>U15 F&gt;81</t>
  </si>
  <si>
    <t>U17 F40</t>
  </si>
  <si>
    <t>U17 F45</t>
  </si>
  <si>
    <t>U15 F55</t>
  </si>
  <si>
    <t>U17 F59</t>
  </si>
  <si>
    <t>U17 F64</t>
  </si>
  <si>
    <t>U17 F71</t>
  </si>
  <si>
    <t>U17 F76</t>
  </si>
  <si>
    <t>U17 F81</t>
  </si>
  <si>
    <t>U17 F&gt;81</t>
  </si>
  <si>
    <t>U17 F49</t>
  </si>
  <si>
    <t>U20 F45</t>
  </si>
  <si>
    <t>U20 F49</t>
  </si>
  <si>
    <t>U20 F55</t>
  </si>
  <si>
    <t>U20 F59</t>
  </si>
  <si>
    <t>U20 F64</t>
  </si>
  <si>
    <t>U20 F71</t>
  </si>
  <si>
    <t>U20 F76</t>
  </si>
  <si>
    <t>U20 F81</t>
  </si>
  <si>
    <t>U20 F87</t>
  </si>
  <si>
    <t>U20 F&gt;87</t>
  </si>
  <si>
    <t>SE F45</t>
  </si>
  <si>
    <t>SE F49</t>
  </si>
  <si>
    <t>SE F55</t>
  </si>
  <si>
    <t>SE F59</t>
  </si>
  <si>
    <t>SE F64</t>
  </si>
  <si>
    <t>SE F71</t>
  </si>
  <si>
    <t>SE F76</t>
  </si>
  <si>
    <t>SE F81</t>
  </si>
  <si>
    <t>SE F87</t>
  </si>
  <si>
    <t>SE F&gt;87</t>
  </si>
  <si>
    <t>FEMININES</t>
  </si>
  <si>
    <t>MASCULINS</t>
  </si>
  <si>
    <t>ASLDD TOULON</t>
  </si>
  <si>
    <t>Cassandra</t>
  </si>
  <si>
    <t>MAILLOT</t>
  </si>
  <si>
    <t>Bahia</t>
  </si>
  <si>
    <t>Elodie</t>
  </si>
  <si>
    <t>GAUJARD</t>
  </si>
  <si>
    <t>Marine</t>
  </si>
  <si>
    <t>DUPEYROUX</t>
  </si>
  <si>
    <t>Elise</t>
  </si>
  <si>
    <t>NICOLAU</t>
  </si>
  <si>
    <t>Gabriel</t>
  </si>
  <si>
    <t>ARNAUD</t>
  </si>
  <si>
    <t>Martin</t>
  </si>
  <si>
    <t>Colin</t>
  </si>
  <si>
    <t>Franck</t>
  </si>
  <si>
    <t>NGANGA</t>
  </si>
  <si>
    <t>Yann</t>
  </si>
  <si>
    <t>LISTING REGIONAL   U15 - U17 - U20 - SE</t>
  </si>
  <si>
    <t>LISTING REGIONAL    U15 - U17 - U20 - SE</t>
  </si>
  <si>
    <t>Compétition</t>
  </si>
  <si>
    <t>Lieu</t>
  </si>
  <si>
    <t>1er Challenge Avenir</t>
  </si>
  <si>
    <t>PROVENCE ALPES COTE D'AZUR</t>
  </si>
  <si>
    <t>SUD</t>
  </si>
  <si>
    <t xml:space="preserve">LANGLOIS </t>
  </si>
  <si>
    <t xml:space="preserve">JULLIEN </t>
  </si>
  <si>
    <t>Raphael</t>
  </si>
  <si>
    <t>AIRA BENVENUTI</t>
  </si>
  <si>
    <t>Denis</t>
  </si>
  <si>
    <t>NOEL</t>
  </si>
  <si>
    <t>Oceane</t>
  </si>
  <si>
    <t>LAVERAN</t>
  </si>
  <si>
    <t>Juliette</t>
  </si>
  <si>
    <t>ZINSOU</t>
  </si>
  <si>
    <t>Floirane</t>
  </si>
  <si>
    <t>FALCOU</t>
  </si>
  <si>
    <t>Championnats d'Europe U20/U23</t>
  </si>
  <si>
    <t>Bucarest</t>
  </si>
  <si>
    <t>Saint-Médard-en-Jalles</t>
  </si>
  <si>
    <t>Asia</t>
  </si>
  <si>
    <t>FRANQUINE</t>
  </si>
  <si>
    <t>Nina</t>
  </si>
  <si>
    <t>-</t>
  </si>
  <si>
    <t>Jonathan</t>
  </si>
  <si>
    <t>Alexis</t>
  </si>
  <si>
    <t>Charles</t>
  </si>
  <si>
    <t>TIEN YU SONG</t>
  </si>
  <si>
    <t>Jean-Marc</t>
  </si>
  <si>
    <t>GALAND</t>
  </si>
  <si>
    <t>Kevin</t>
  </si>
  <si>
    <t>HELOISE</t>
  </si>
  <si>
    <t>Quentin</t>
  </si>
  <si>
    <t>JULLIEN</t>
  </si>
  <si>
    <t>Laval</t>
  </si>
  <si>
    <t>Toulon</t>
  </si>
  <si>
    <t>Floriane</t>
  </si>
  <si>
    <t>1er tour Championnat Régional SUD</t>
  </si>
  <si>
    <t xml:space="preserve">POLITI </t>
  </si>
  <si>
    <t>Baptiste</t>
  </si>
  <si>
    <t>MORVAN</t>
  </si>
  <si>
    <t>FERRY</t>
  </si>
  <si>
    <t>Killian</t>
  </si>
  <si>
    <t xml:space="preserve">OLIER </t>
  </si>
  <si>
    <t>Thibault</t>
  </si>
  <si>
    <t>MILAN</t>
  </si>
  <si>
    <t>DEFIANAS</t>
  </si>
  <si>
    <t>COMBE</t>
  </si>
  <si>
    <t>Florent</t>
  </si>
  <si>
    <t>LANGLOIS</t>
  </si>
  <si>
    <t>ALBENGA</t>
  </si>
  <si>
    <t>Nicolas</t>
  </si>
  <si>
    <t>BOUTIER</t>
  </si>
  <si>
    <t>Hugo</t>
  </si>
  <si>
    <t>VITIELLO</t>
  </si>
  <si>
    <t>REY</t>
  </si>
  <si>
    <t>Dorian</t>
  </si>
  <si>
    <t>Franconville</t>
  </si>
  <si>
    <t>MAZOUZ</t>
  </si>
  <si>
    <t>ATTIA</t>
  </si>
  <si>
    <t>Séverine</t>
  </si>
  <si>
    <t>Orléans</t>
  </si>
  <si>
    <t>2ème Challenge Avenir</t>
  </si>
  <si>
    <t>BARAKET</t>
  </si>
  <si>
    <t>Seif</t>
  </si>
  <si>
    <t>Draguignan</t>
  </si>
  <si>
    <t>PERI</t>
  </si>
  <si>
    <t>DELAGE</t>
  </si>
  <si>
    <t>Lylian</t>
  </si>
  <si>
    <t xml:space="preserve">NGANGA </t>
  </si>
  <si>
    <t xml:space="preserve">MAILLOT </t>
  </si>
  <si>
    <t>CLAIR</t>
  </si>
  <si>
    <t>Sandie</t>
  </si>
  <si>
    <t>3ème journée Championnat de France des Clubs</t>
  </si>
  <si>
    <t>Dijon</t>
  </si>
  <si>
    <t>2ème journée Championnat de France des Clubs</t>
  </si>
  <si>
    <t>1ère journée Championnat de France des Clubs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</si>
</sst>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0.0"/>
    <numFmt numFmtId="166" formatCode="yy"/>
    <numFmt numFmtId="167" formatCode="[$-40C]d\-mmm\-yy;@"/>
    <numFmt numFmtId="168" formatCode="dd/mm/yy;@"/>
  </numFmts>
  <fonts count="49" x14ac:knownFonts="1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0"/>
      <color indexed="12"/>
      <name val="Arial"/>
      <family val="2"/>
    </font>
    <font>
      <b/>
      <sz val="11"/>
      <color indexed="9"/>
      <name val="Arial"/>
      <family val="2"/>
    </font>
    <font>
      <b/>
      <sz val="11"/>
      <color indexed="55"/>
      <name val="Arial"/>
      <family val="2"/>
    </font>
    <font>
      <b/>
      <sz val="18"/>
      <color indexed="55"/>
      <name val="Arial"/>
      <family val="2"/>
    </font>
    <font>
      <b/>
      <sz val="20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b/>
      <sz val="11"/>
      <color indexed="10"/>
      <name val="Arial"/>
      <family val="2"/>
    </font>
    <font>
      <b/>
      <sz val="16"/>
      <color theme="0"/>
      <name val="Arial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b/>
      <sz val="10"/>
      <color indexed="55"/>
      <name val="Arial"/>
      <family val="2"/>
    </font>
    <font>
      <b/>
      <sz val="9"/>
      <color theme="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indexed="8"/>
      <name val="Arial"/>
      <family val="2"/>
    </font>
    <font>
      <b/>
      <sz val="14"/>
      <color theme="5" tint="-0.249977111117893"/>
      <name val="Arial"/>
      <family val="2"/>
    </font>
    <font>
      <b/>
      <sz val="18"/>
      <color theme="5" tint="-0.249977111117893"/>
      <name val="Arial"/>
      <family val="2"/>
    </font>
    <font>
      <b/>
      <sz val="8"/>
      <name val="Arial"/>
      <family val="2"/>
    </font>
    <font>
      <b/>
      <sz val="18"/>
      <color rgb="FF0000FF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b/>
      <sz val="26"/>
      <color theme="0"/>
      <name val="Arial"/>
      <family val="2"/>
    </font>
    <font>
      <b/>
      <sz val="14"/>
      <color rgb="FF0000FF"/>
      <name val="Arial"/>
      <family val="2"/>
    </font>
    <font>
      <b/>
      <sz val="14"/>
      <color rgb="FFFF00FF"/>
      <name val="Arial"/>
      <family val="2"/>
    </font>
    <font>
      <sz val="10"/>
      <name val="Arial"/>
    </font>
    <font>
      <b/>
      <sz val="11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1"/>
      <color rgb="FF0033CC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sz val="11"/>
      <color theme="0"/>
      <name val="Arial"/>
      <family val="2"/>
    </font>
    <font>
      <b/>
      <sz val="11"/>
      <color indexed="12"/>
      <name val="Arial"/>
      <family val="2"/>
    </font>
    <font>
      <sz val="18"/>
      <color indexed="8"/>
      <name val="Arial"/>
      <family val="2"/>
    </font>
    <font>
      <b/>
      <sz val="14"/>
      <color rgb="FFFF0000"/>
      <name val="Arial"/>
      <family val="2"/>
    </font>
    <font>
      <sz val="18"/>
      <color rgb="FF0000FF"/>
      <name val="Arial"/>
      <family val="2"/>
    </font>
    <font>
      <sz val="18"/>
      <name val="Arial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  <font>
      <sz val="18"/>
      <color theme="1"/>
      <name val="Arial"/>
      <family val="2"/>
    </font>
    <font>
      <b/>
      <sz val="11"/>
      <color indexed="8"/>
      <name val="Arial"/>
      <family val="2"/>
    </font>
    <font>
      <b/>
      <sz val="14"/>
      <color indexed="8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B050"/>
        <bgColor indexed="64"/>
      </patternFill>
    </fill>
  </fills>
  <borders count="110">
    <border>
      <left/>
      <right/>
      <top/>
      <bottom/>
      <diagonal/>
    </border>
    <border>
      <left/>
      <right style="medium">
        <color theme="5" tint="-0.24994659260841701"/>
      </right>
      <top/>
      <bottom/>
      <diagonal/>
    </border>
    <border>
      <left style="medium">
        <color theme="5" tint="-0.24994659260841701"/>
      </left>
      <right/>
      <top style="medium">
        <color theme="5" tint="-0.24994659260841701"/>
      </top>
      <bottom/>
      <diagonal/>
    </border>
    <border>
      <left/>
      <right/>
      <top style="medium">
        <color theme="5" tint="-0.24994659260841701"/>
      </top>
      <bottom/>
      <diagonal/>
    </border>
    <border>
      <left/>
      <right style="medium">
        <color theme="5" tint="-0.24994659260841701"/>
      </right>
      <top style="medium">
        <color theme="5" tint="-0.24994659260841701"/>
      </top>
      <bottom/>
      <diagonal/>
    </border>
    <border>
      <left style="medium">
        <color theme="5" tint="-0.24994659260841701"/>
      </left>
      <right/>
      <top/>
      <bottom style="medium">
        <color theme="5" tint="-0.24994659260841701"/>
      </bottom>
      <diagonal/>
    </border>
    <border>
      <left/>
      <right/>
      <top/>
      <bottom style="medium">
        <color theme="5" tint="-0.24994659260841701"/>
      </bottom>
      <diagonal/>
    </border>
    <border>
      <left/>
      <right style="medium">
        <color theme="5" tint="-0.24994659260841701"/>
      </right>
      <top/>
      <bottom style="medium">
        <color theme="5" tint="-0.24994659260841701"/>
      </bottom>
      <diagonal/>
    </border>
    <border>
      <left style="medium">
        <color theme="5" tint="-0.24994659260841701"/>
      </left>
      <right/>
      <top style="medium">
        <color theme="5" tint="-0.24994659260841701"/>
      </top>
      <bottom style="medium">
        <color theme="5" tint="-0.24994659260841701"/>
      </bottom>
      <diagonal/>
    </border>
    <border>
      <left/>
      <right/>
      <top style="medium">
        <color theme="5" tint="-0.24994659260841701"/>
      </top>
      <bottom style="medium">
        <color theme="5" tint="-0.24994659260841701"/>
      </bottom>
      <diagonal/>
    </border>
    <border>
      <left/>
      <right style="medium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hair">
        <color theme="5" tint="-0.24994659260841701"/>
      </left>
      <right style="medium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medium">
        <color theme="5" tint="-0.24994659260841701"/>
      </left>
      <right style="thin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thin">
        <color theme="5" tint="-0.24994659260841701"/>
      </left>
      <right style="medium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hair">
        <color theme="5" tint="-0.24994659260841701"/>
      </left>
      <right style="medium">
        <color theme="5" tint="-0.24994659260841701"/>
      </right>
      <top/>
      <bottom style="dashed">
        <color theme="5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666699"/>
      </left>
      <right style="thin">
        <color rgb="FF666699"/>
      </right>
      <top/>
      <bottom style="dashed">
        <color rgb="FF666699"/>
      </bottom>
      <diagonal/>
    </border>
    <border>
      <left style="thin">
        <color rgb="FF666699"/>
      </left>
      <right style="thin">
        <color rgb="FF666699"/>
      </right>
      <top/>
      <bottom style="dashed">
        <color rgb="FF666699"/>
      </bottom>
      <diagonal/>
    </border>
    <border>
      <left style="thin">
        <color rgb="FF666699"/>
      </left>
      <right style="medium">
        <color rgb="FF666699"/>
      </right>
      <top/>
      <bottom style="dashed">
        <color rgb="FF666699"/>
      </bottom>
      <diagonal/>
    </border>
    <border>
      <left style="thin">
        <color rgb="FF666699"/>
      </left>
      <right style="thin">
        <color rgb="FF666699"/>
      </right>
      <top style="dashed">
        <color rgb="FF666699"/>
      </top>
      <bottom style="dashed">
        <color rgb="FF666699"/>
      </bottom>
      <diagonal/>
    </border>
    <border>
      <left style="thin">
        <color rgb="FF666699"/>
      </left>
      <right/>
      <top style="dashed">
        <color rgb="FF666699"/>
      </top>
      <bottom style="dashed">
        <color rgb="FF666699"/>
      </bottom>
      <diagonal/>
    </border>
    <border>
      <left style="thin">
        <color rgb="FF666699"/>
      </left>
      <right style="hair">
        <color rgb="FF666699"/>
      </right>
      <top style="dashed">
        <color rgb="FF666699"/>
      </top>
      <bottom style="dashed">
        <color rgb="FF666699"/>
      </bottom>
      <diagonal/>
    </border>
    <border>
      <left/>
      <right/>
      <top style="dashed">
        <color rgb="FF666699"/>
      </top>
      <bottom style="dashed">
        <color rgb="FF666699"/>
      </bottom>
      <diagonal/>
    </border>
    <border>
      <left/>
      <right style="thin">
        <color rgb="FF666699"/>
      </right>
      <top style="dashed">
        <color rgb="FF666699"/>
      </top>
      <bottom style="dashed">
        <color rgb="FF666699"/>
      </bottom>
      <diagonal/>
    </border>
    <border>
      <left/>
      <right style="medium">
        <color rgb="FF666699"/>
      </right>
      <top style="dashed">
        <color rgb="FF666699"/>
      </top>
      <bottom style="dashed">
        <color rgb="FF666699"/>
      </bottom>
      <diagonal/>
    </border>
    <border>
      <left style="medium">
        <color rgb="FF666699"/>
      </left>
      <right style="hair">
        <color rgb="FF666699"/>
      </right>
      <top style="dashed">
        <color rgb="FF666699"/>
      </top>
      <bottom style="dashed">
        <color rgb="FF666699"/>
      </bottom>
      <diagonal/>
    </border>
    <border>
      <left style="hair">
        <color rgb="FF666699"/>
      </left>
      <right style="hair">
        <color rgb="FF666699"/>
      </right>
      <top style="dashed">
        <color rgb="FF666699"/>
      </top>
      <bottom style="dashed">
        <color rgb="FF666699"/>
      </bottom>
      <diagonal/>
    </border>
    <border>
      <left style="hair">
        <color rgb="FF666699"/>
      </left>
      <right style="hair">
        <color rgb="FF666699"/>
      </right>
      <top/>
      <bottom style="dashed">
        <color rgb="FF666699"/>
      </bottom>
      <diagonal/>
    </border>
    <border>
      <left style="thin">
        <color rgb="FF666699"/>
      </left>
      <right style="thin">
        <color rgb="FF666699"/>
      </right>
      <top style="dashed">
        <color rgb="FF666699"/>
      </top>
      <bottom/>
      <diagonal/>
    </border>
    <border>
      <left style="thin">
        <color rgb="FF666699"/>
      </left>
      <right/>
      <top style="dashed">
        <color rgb="FF666699"/>
      </top>
      <bottom/>
      <diagonal/>
    </border>
    <border>
      <left style="thin">
        <color rgb="FF666699"/>
      </left>
      <right style="hair">
        <color rgb="FF666699"/>
      </right>
      <top style="dashed">
        <color rgb="FF666699"/>
      </top>
      <bottom/>
      <diagonal/>
    </border>
    <border>
      <left/>
      <right style="thin">
        <color rgb="FF666699"/>
      </right>
      <top style="dashed">
        <color rgb="FF666699"/>
      </top>
      <bottom/>
      <diagonal/>
    </border>
    <border>
      <left style="medium">
        <color rgb="FF666699"/>
      </left>
      <right style="hair">
        <color rgb="FF666699"/>
      </right>
      <top style="dashed">
        <color rgb="FF666699"/>
      </top>
      <bottom/>
      <diagonal/>
    </border>
    <border>
      <left style="hair">
        <color rgb="FF666699"/>
      </left>
      <right style="hair">
        <color rgb="FF666699"/>
      </right>
      <top style="dashed">
        <color rgb="FF666699"/>
      </top>
      <bottom/>
      <diagonal/>
    </border>
    <border>
      <left style="thin">
        <color indexed="64"/>
      </left>
      <right style="hair">
        <color indexed="64"/>
      </right>
      <top style="medium">
        <color theme="5" tint="-0.24994659260841701"/>
      </top>
      <bottom style="dashed">
        <color rgb="FF666699"/>
      </bottom>
      <diagonal/>
    </border>
    <border>
      <left style="hair">
        <color indexed="64"/>
      </left>
      <right style="thin">
        <color indexed="64"/>
      </right>
      <top style="medium">
        <color theme="5" tint="-0.24994659260841701"/>
      </top>
      <bottom style="dashed">
        <color rgb="FF666699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theme="5" tint="-0.24994659260841701"/>
      </left>
      <right style="dashed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dashed">
        <color theme="5" tint="-0.24994659260841701"/>
      </left>
      <right style="dashed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dashed">
        <color theme="5" tint="-0.24994659260841701"/>
      </left>
      <right style="thin">
        <color indexed="64"/>
      </right>
      <top style="dashed">
        <color theme="5" tint="-0.24994659260841701"/>
      </top>
      <bottom style="dashed">
        <color theme="5" tint="-0.24994659260841701"/>
      </bottom>
      <diagonal/>
    </border>
    <border>
      <left style="medium">
        <color theme="5" tint="-0.2499465926084170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dashed">
        <color theme="1"/>
      </left>
      <right style="thin">
        <color indexed="64"/>
      </right>
      <top style="dashed">
        <color theme="1"/>
      </top>
      <bottom style="dashed">
        <color theme="1"/>
      </bottom>
      <diagonal/>
    </border>
    <border>
      <left style="medium">
        <color theme="5" tint="-0.24994659260841701"/>
      </left>
      <right style="dashed">
        <color theme="1"/>
      </right>
      <top style="dashed">
        <color theme="1"/>
      </top>
      <bottom/>
      <diagonal/>
    </border>
    <border>
      <left style="dashed">
        <color theme="1"/>
      </left>
      <right style="dashed">
        <color theme="1"/>
      </right>
      <top style="dashed">
        <color theme="1"/>
      </top>
      <bottom/>
      <diagonal/>
    </border>
    <border>
      <left style="dashed">
        <color theme="1"/>
      </left>
      <right style="thin">
        <color indexed="64"/>
      </right>
      <top style="dashed">
        <color theme="1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medium">
        <color theme="5" tint="-0.24994659260841701"/>
      </left>
      <right style="dashed">
        <color theme="5" tint="-0.24994659260841701"/>
      </right>
      <top style="dashed">
        <color auto="1"/>
      </top>
      <bottom style="dashed">
        <color theme="5" tint="-0.24994659260841701"/>
      </bottom>
      <diagonal/>
    </border>
    <border>
      <left style="dashed">
        <color theme="5" tint="-0.24994659260841701"/>
      </left>
      <right style="dashed">
        <color theme="5" tint="-0.24994659260841701"/>
      </right>
      <top style="dashed">
        <color auto="1"/>
      </top>
      <bottom style="dashed">
        <color theme="5" tint="-0.24994659260841701"/>
      </bottom>
      <diagonal/>
    </border>
    <border>
      <left style="dashed">
        <color theme="5" tint="-0.24994659260841701"/>
      </left>
      <right style="thin">
        <color indexed="64"/>
      </right>
      <top style="dashed">
        <color auto="1"/>
      </top>
      <bottom style="dashed">
        <color theme="5" tint="-0.24994659260841701"/>
      </bottom>
      <diagonal/>
    </border>
    <border>
      <left style="thin">
        <color rgb="FF666699"/>
      </left>
      <right style="thin">
        <color rgb="FF666699"/>
      </right>
      <top style="medium">
        <color rgb="FF666699"/>
      </top>
      <bottom style="dashed">
        <color rgb="FF666699"/>
      </bottom>
      <diagonal/>
    </border>
    <border>
      <left style="thin">
        <color rgb="FF666699"/>
      </left>
      <right style="medium">
        <color rgb="FF666699"/>
      </right>
      <top style="medium">
        <color rgb="FF666699"/>
      </top>
      <bottom style="dashed">
        <color rgb="FF666699"/>
      </bottom>
      <diagonal/>
    </border>
    <border>
      <left style="dashed">
        <color rgb="FF666699"/>
      </left>
      <right style="thin">
        <color rgb="FF666699"/>
      </right>
      <top/>
      <bottom style="dashed">
        <color rgb="FF666699"/>
      </bottom>
      <diagonal/>
    </border>
    <border>
      <left style="medium">
        <color rgb="FF666699"/>
      </left>
      <right style="dashed">
        <color rgb="FF666699"/>
      </right>
      <top/>
      <bottom style="dashed">
        <color rgb="FF666699"/>
      </bottom>
      <diagonal/>
    </border>
    <border>
      <left style="medium">
        <color rgb="FF666699"/>
      </left>
      <right style="thin">
        <color rgb="FF666699"/>
      </right>
      <top style="medium">
        <color rgb="FF666699"/>
      </top>
      <bottom style="dashed">
        <color rgb="FF666699"/>
      </bottom>
      <diagonal/>
    </border>
    <border>
      <left style="thin">
        <color rgb="FF666699"/>
      </left>
      <right style="dashed">
        <color rgb="FF666699"/>
      </right>
      <top style="dashed">
        <color rgb="FF666699"/>
      </top>
      <bottom style="dashed">
        <color rgb="FF666699"/>
      </bottom>
      <diagonal/>
    </border>
    <border>
      <left style="dashed">
        <color rgb="FF666699"/>
      </left>
      <right style="thin">
        <color rgb="FF666699"/>
      </right>
      <top style="dashed">
        <color rgb="FF666699"/>
      </top>
      <bottom style="dashed">
        <color rgb="FF666699"/>
      </bottom>
      <diagonal/>
    </border>
    <border>
      <left style="thin">
        <color rgb="FF666699"/>
      </left>
      <right style="medium">
        <color rgb="FF666699"/>
      </right>
      <top style="dashed">
        <color rgb="FF666699"/>
      </top>
      <bottom style="dashed">
        <color rgb="FF666699"/>
      </bottom>
      <diagonal/>
    </border>
    <border>
      <left style="medium">
        <color rgb="FF666699"/>
      </left>
      <right style="dashed">
        <color rgb="FF666699"/>
      </right>
      <top style="dashed">
        <color rgb="FF666699"/>
      </top>
      <bottom style="dashed">
        <color rgb="FF666699"/>
      </bottom>
      <diagonal/>
    </border>
    <border>
      <left style="dashed">
        <color rgb="FF666699"/>
      </left>
      <right style="dashed">
        <color rgb="FF666699"/>
      </right>
      <top style="dashed">
        <color rgb="FF666699"/>
      </top>
      <bottom style="dashed">
        <color rgb="FF666699"/>
      </bottom>
      <diagonal/>
    </border>
    <border>
      <left style="medium">
        <color rgb="FF666699"/>
      </left>
      <right style="thin">
        <color rgb="FF666699"/>
      </right>
      <top style="dashed">
        <color rgb="FF666699"/>
      </top>
      <bottom style="dashed">
        <color rgb="FF666699"/>
      </bottom>
      <diagonal/>
    </border>
    <border>
      <left style="thin">
        <color rgb="FF666699"/>
      </left>
      <right style="thin">
        <color rgb="FF666699"/>
      </right>
      <top style="dashed">
        <color rgb="FF666699"/>
      </top>
      <bottom style="medium">
        <color rgb="FF666699"/>
      </bottom>
      <diagonal/>
    </border>
    <border>
      <left style="thin">
        <color rgb="FF666699"/>
      </left>
      <right style="dashed">
        <color rgb="FF666699"/>
      </right>
      <top style="dashed">
        <color rgb="FF666699"/>
      </top>
      <bottom style="medium">
        <color rgb="FF666699"/>
      </bottom>
      <diagonal/>
    </border>
    <border>
      <left style="dashed">
        <color rgb="FF666699"/>
      </left>
      <right style="thin">
        <color rgb="FF666699"/>
      </right>
      <top style="dashed">
        <color rgb="FF666699"/>
      </top>
      <bottom style="medium">
        <color rgb="FF666699"/>
      </bottom>
      <diagonal/>
    </border>
    <border>
      <left style="thin">
        <color rgb="FF666699"/>
      </left>
      <right style="medium">
        <color rgb="FF666699"/>
      </right>
      <top style="dashed">
        <color rgb="FF666699"/>
      </top>
      <bottom style="medium">
        <color rgb="FF666699"/>
      </bottom>
      <diagonal/>
    </border>
    <border>
      <left style="medium">
        <color rgb="FF666699"/>
      </left>
      <right style="dashed">
        <color rgb="FF666699"/>
      </right>
      <top style="dashed">
        <color rgb="FF666699"/>
      </top>
      <bottom style="medium">
        <color rgb="FF666699"/>
      </bottom>
      <diagonal/>
    </border>
    <border>
      <left style="dashed">
        <color rgb="FF666699"/>
      </left>
      <right style="dashed">
        <color rgb="FF666699"/>
      </right>
      <top style="dashed">
        <color rgb="FF666699"/>
      </top>
      <bottom style="medium">
        <color rgb="FF666699"/>
      </bottom>
      <diagonal/>
    </border>
    <border>
      <left style="thin">
        <color rgb="FF666699"/>
      </left>
      <right style="dashed">
        <color rgb="FF666699"/>
      </right>
      <top/>
      <bottom style="dashed">
        <color rgb="FF666699"/>
      </bottom>
      <diagonal/>
    </border>
    <border>
      <left style="thin">
        <color rgb="FF666699"/>
      </left>
      <right style="thin">
        <color rgb="FF666699"/>
      </right>
      <top style="medium">
        <color rgb="FF666699"/>
      </top>
      <bottom/>
      <diagonal/>
    </border>
    <border>
      <left style="dashed">
        <color rgb="FF666699"/>
      </left>
      <right style="dashed">
        <color rgb="FF666699"/>
      </right>
      <top/>
      <bottom style="dashed">
        <color rgb="FF666699"/>
      </bottom>
      <diagonal/>
    </border>
    <border>
      <left style="thin">
        <color rgb="FF666699"/>
      </left>
      <right/>
      <top style="medium">
        <color rgb="FF666699"/>
      </top>
      <bottom style="dashed">
        <color rgb="FF666699"/>
      </bottom>
      <diagonal/>
    </border>
    <border>
      <left style="thin">
        <color rgb="FF666699"/>
      </left>
      <right style="hair">
        <color rgb="FF666699"/>
      </right>
      <top style="medium">
        <color rgb="FF666699"/>
      </top>
      <bottom style="dashed">
        <color rgb="FF666699"/>
      </bottom>
      <diagonal/>
    </border>
    <border>
      <left style="hair">
        <color rgb="FF666699"/>
      </left>
      <right style="thin">
        <color rgb="FF666699"/>
      </right>
      <top style="medium">
        <color rgb="FF666699"/>
      </top>
      <bottom style="dashed">
        <color rgb="FF666699"/>
      </bottom>
      <diagonal/>
    </border>
    <border>
      <left style="medium">
        <color rgb="FF666699"/>
      </left>
      <right style="hair">
        <color rgb="FF666699"/>
      </right>
      <top style="medium">
        <color rgb="FF666699"/>
      </top>
      <bottom style="dashed">
        <color rgb="FF666699"/>
      </bottom>
      <diagonal/>
    </border>
    <border>
      <left style="hair">
        <color rgb="FF666699"/>
      </left>
      <right style="hair">
        <color rgb="FF666699"/>
      </right>
      <top style="medium">
        <color rgb="FF666699"/>
      </top>
      <bottom style="dashed">
        <color rgb="FF666699"/>
      </bottom>
      <diagonal/>
    </border>
    <border>
      <left style="hair">
        <color rgb="FF666699"/>
      </left>
      <right style="thin">
        <color rgb="FF666699"/>
      </right>
      <top style="dashed">
        <color rgb="FF666699"/>
      </top>
      <bottom style="dashed">
        <color rgb="FF666699"/>
      </bottom>
      <diagonal/>
    </border>
    <border>
      <left style="thin">
        <color rgb="FF666699"/>
      </left>
      <right/>
      <top style="dashed">
        <color rgb="FF666699"/>
      </top>
      <bottom style="medium">
        <color rgb="FF666699"/>
      </bottom>
      <diagonal/>
    </border>
    <border>
      <left style="thin">
        <color rgb="FF666699"/>
      </left>
      <right style="hair">
        <color rgb="FF666699"/>
      </right>
      <top style="dashed">
        <color rgb="FF666699"/>
      </top>
      <bottom style="medium">
        <color rgb="FF666699"/>
      </bottom>
      <diagonal/>
    </border>
    <border>
      <left style="hair">
        <color rgb="FF666699"/>
      </left>
      <right style="thin">
        <color rgb="FF666699"/>
      </right>
      <top style="dashed">
        <color rgb="FF666699"/>
      </top>
      <bottom style="medium">
        <color rgb="FF666699"/>
      </bottom>
      <diagonal/>
    </border>
    <border>
      <left/>
      <right style="thin">
        <color rgb="FF666699"/>
      </right>
      <top style="dashed">
        <color rgb="FF666699"/>
      </top>
      <bottom style="medium">
        <color rgb="FF666699"/>
      </bottom>
      <diagonal/>
    </border>
    <border>
      <left style="medium">
        <color rgb="FF666699"/>
      </left>
      <right style="hair">
        <color rgb="FF666699"/>
      </right>
      <top style="dashed">
        <color rgb="FF666699"/>
      </top>
      <bottom style="medium">
        <color rgb="FF666699"/>
      </bottom>
      <diagonal/>
    </border>
    <border>
      <left style="hair">
        <color rgb="FF666699"/>
      </left>
      <right style="hair">
        <color rgb="FF666699"/>
      </right>
      <top style="dashed">
        <color rgb="FF666699"/>
      </top>
      <bottom style="medium">
        <color rgb="FF666699"/>
      </bottom>
      <diagonal/>
    </border>
    <border>
      <left style="medium">
        <color rgb="FF666699"/>
      </left>
      <right style="thin">
        <color rgb="FF666699"/>
      </right>
      <top style="dashed">
        <color rgb="FF666699"/>
      </top>
      <bottom style="medium">
        <color rgb="FF666699"/>
      </bottom>
      <diagonal/>
    </border>
    <border>
      <left style="thin">
        <color rgb="FF666699"/>
      </left>
      <right/>
      <top/>
      <bottom style="dashed">
        <color rgb="FF666699"/>
      </bottom>
      <diagonal/>
    </border>
    <border>
      <left style="thin">
        <color rgb="FF666699"/>
      </left>
      <right style="hair">
        <color rgb="FF666699"/>
      </right>
      <top/>
      <bottom style="dashed">
        <color rgb="FF666699"/>
      </bottom>
      <diagonal/>
    </border>
    <border>
      <left style="hair">
        <color rgb="FF666699"/>
      </left>
      <right style="thin">
        <color rgb="FF666699"/>
      </right>
      <top/>
      <bottom style="dashed">
        <color rgb="FF666699"/>
      </bottom>
      <diagonal/>
    </border>
    <border>
      <left style="medium">
        <color rgb="FF666699"/>
      </left>
      <right style="hair">
        <color rgb="FF666699"/>
      </right>
      <top/>
      <bottom style="dashed">
        <color rgb="FF666699"/>
      </bottom>
      <diagonal/>
    </border>
    <border>
      <left style="hair">
        <color rgb="FF666699"/>
      </left>
      <right style="thin">
        <color rgb="FF666699"/>
      </right>
      <top style="dashed">
        <color rgb="FF666699"/>
      </top>
      <bottom/>
      <diagonal/>
    </border>
    <border>
      <left style="thin">
        <color rgb="FF666699"/>
      </left>
      <right style="medium">
        <color rgb="FF666699"/>
      </right>
      <top style="dashed">
        <color rgb="FF666699"/>
      </top>
      <bottom/>
      <diagonal/>
    </border>
    <border>
      <left style="medium">
        <color rgb="FF666699"/>
      </left>
      <right style="thin">
        <color rgb="FF666699"/>
      </right>
      <top style="dashed">
        <color rgb="FF666699"/>
      </top>
      <bottom/>
      <diagonal/>
    </border>
    <border>
      <left/>
      <right/>
      <top style="dashed">
        <color rgb="FF666699"/>
      </top>
      <bottom style="medium">
        <color rgb="FF666699"/>
      </bottom>
      <diagonal/>
    </border>
    <border>
      <left/>
      <right style="medium">
        <color rgb="FF666699"/>
      </right>
      <top style="dashed">
        <color rgb="FF666699"/>
      </top>
      <bottom style="medium">
        <color rgb="FF666699"/>
      </bottom>
      <diagonal/>
    </border>
  </borders>
  <cellStyleXfs count="3">
    <xf numFmtId="0" fontId="0" fillId="0" borderId="0"/>
    <xf numFmtId="0" fontId="17" fillId="0" borderId="0"/>
    <xf numFmtId="0" fontId="29" fillId="0" borderId="0"/>
  </cellStyleXfs>
  <cellXfs count="321">
    <xf numFmtId="0" fontId="0" fillId="0" borderId="0" xfId="0"/>
    <xf numFmtId="0" fontId="1" fillId="2" borderId="0" xfId="0" applyFont="1" applyFill="1" applyAlignment="1" applyProtection="1">
      <alignment vertical="center"/>
      <protection locked="0" hidden="1"/>
    </xf>
    <xf numFmtId="166" fontId="1" fillId="2" borderId="0" xfId="0" applyNumberFormat="1" applyFont="1" applyFill="1" applyAlignment="1" applyProtection="1">
      <alignment vertical="center"/>
      <protection locked="0" hidden="1"/>
    </xf>
    <xf numFmtId="0" fontId="1" fillId="2" borderId="0" xfId="0" applyFont="1" applyFill="1" applyAlignment="1" applyProtection="1">
      <alignment horizontal="center" vertical="center"/>
      <protection locked="0" hidden="1"/>
    </xf>
    <xf numFmtId="2" fontId="1" fillId="2" borderId="0" xfId="0" applyNumberFormat="1" applyFont="1" applyFill="1" applyAlignment="1" applyProtection="1">
      <alignment vertical="center"/>
      <protection locked="0" hidden="1"/>
    </xf>
    <xf numFmtId="0" fontId="2" fillId="2" borderId="0" xfId="0" applyFont="1" applyFill="1" applyAlignment="1" applyProtection="1">
      <alignment vertical="center"/>
      <protection locked="0" hidden="1"/>
    </xf>
    <xf numFmtId="0" fontId="2" fillId="2" borderId="0" xfId="0" applyFont="1" applyFill="1" applyBorder="1" applyAlignment="1" applyProtection="1">
      <alignment vertical="center"/>
    </xf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vertical="center"/>
    </xf>
    <xf numFmtId="0" fontId="2" fillId="3" borderId="0" xfId="0" applyFont="1" applyFill="1" applyBorder="1" applyAlignment="1">
      <alignment vertical="center"/>
    </xf>
    <xf numFmtId="0" fontId="4" fillId="2" borderId="0" xfId="0" applyFont="1" applyFill="1" applyAlignment="1" applyProtection="1">
      <alignment vertical="center"/>
    </xf>
    <xf numFmtId="0" fontId="4" fillId="0" borderId="0" xfId="0" applyFont="1" applyAlignment="1">
      <alignment vertical="center"/>
    </xf>
    <xf numFmtId="0" fontId="2" fillId="2" borderId="0" xfId="0" applyNumberFormat="1" applyFont="1" applyFill="1" applyBorder="1" applyAlignment="1" applyProtection="1">
      <alignment vertical="center"/>
    </xf>
    <xf numFmtId="164" fontId="2" fillId="2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</xf>
    <xf numFmtId="164" fontId="2" fillId="2" borderId="0" xfId="0" applyNumberFormat="1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horizontal="center" vertical="center"/>
      <protection locked="0"/>
    </xf>
    <xf numFmtId="166" fontId="2" fillId="2" borderId="0" xfId="0" applyNumberFormat="1" applyFont="1" applyFill="1" applyBorder="1" applyAlignment="1" applyProtection="1">
      <alignment horizontal="center" vertical="center"/>
      <protection locked="0"/>
    </xf>
    <xf numFmtId="164" fontId="9" fillId="2" borderId="0" xfId="0" applyNumberFormat="1" applyFont="1" applyFill="1" applyBorder="1" applyAlignment="1" applyProtection="1">
      <alignment vertical="center"/>
      <protection locked="0"/>
    </xf>
    <xf numFmtId="1" fontId="10" fillId="2" borderId="0" xfId="0" applyNumberFormat="1" applyFont="1" applyFill="1" applyBorder="1" applyAlignment="1" applyProtection="1">
      <alignment horizontal="center" vertical="center"/>
      <protection locked="0"/>
    </xf>
    <xf numFmtId="1" fontId="10" fillId="2" borderId="0" xfId="0" applyNumberFormat="1" applyFont="1" applyFill="1" applyBorder="1" applyAlignment="1" applyProtection="1">
      <alignment horizontal="center" vertical="center"/>
    </xf>
    <xf numFmtId="165" fontId="2" fillId="2" borderId="0" xfId="0" applyNumberFormat="1" applyFont="1" applyFill="1" applyBorder="1" applyAlignment="1" applyProtection="1">
      <alignment horizontal="center" vertical="center"/>
    </xf>
    <xf numFmtId="0" fontId="17" fillId="0" borderId="0" xfId="0" applyFont="1"/>
    <xf numFmtId="0" fontId="0" fillId="0" borderId="0" xfId="0" applyBorder="1"/>
    <xf numFmtId="0" fontId="0" fillId="0" borderId="0" xfId="0" applyBorder="1" applyAlignment="1" applyProtection="1">
      <alignment horizontal="left"/>
    </xf>
    <xf numFmtId="0" fontId="18" fillId="10" borderId="0" xfId="0" applyFont="1" applyFill="1"/>
    <xf numFmtId="0" fontId="18" fillId="10" borderId="0" xfId="0" applyFont="1" applyFill="1" applyBorder="1"/>
    <xf numFmtId="0" fontId="17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0" xfId="0" applyProtection="1"/>
    <xf numFmtId="0" fontId="0" fillId="0" borderId="0" xfId="0" applyAlignment="1" applyProtection="1">
      <alignment horizontal="left"/>
    </xf>
    <xf numFmtId="0" fontId="17" fillId="0" borderId="0" xfId="0" applyFont="1" applyAlignment="1" applyProtection="1">
      <alignment horizontal="left"/>
    </xf>
    <xf numFmtId="0" fontId="1" fillId="3" borderId="0" xfId="0" applyFont="1" applyFill="1" applyAlignment="1" applyProtection="1">
      <alignment vertical="center"/>
      <protection locked="0" hidden="1"/>
    </xf>
    <xf numFmtId="0" fontId="3" fillId="3" borderId="0" xfId="0" applyFont="1" applyFill="1" applyAlignment="1">
      <alignment vertical="center"/>
    </xf>
    <xf numFmtId="0" fontId="5" fillId="3" borderId="0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2" fillId="3" borderId="0" xfId="0" applyFont="1" applyFill="1" applyAlignment="1" applyProtection="1">
      <alignment vertical="center"/>
      <protection locked="0" hidden="1"/>
    </xf>
    <xf numFmtId="0" fontId="3" fillId="2" borderId="1" xfId="0" applyFont="1" applyFill="1" applyBorder="1" applyAlignment="1">
      <alignment vertical="center"/>
    </xf>
    <xf numFmtId="0" fontId="13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20" fillId="2" borderId="6" xfId="0" applyFont="1" applyFill="1" applyBorder="1" applyAlignment="1">
      <alignment vertical="center"/>
    </xf>
    <xf numFmtId="0" fontId="14" fillId="11" borderId="9" xfId="0" applyFont="1" applyFill="1" applyBorder="1" applyAlignment="1" applyProtection="1">
      <alignment horizontal="center" vertical="center"/>
    </xf>
    <xf numFmtId="164" fontId="14" fillId="11" borderId="9" xfId="0" applyNumberFormat="1" applyFont="1" applyFill="1" applyBorder="1" applyAlignment="1" applyProtection="1">
      <alignment horizontal="center" vertical="center"/>
    </xf>
    <xf numFmtId="164" fontId="14" fillId="11" borderId="10" xfId="0" applyNumberFormat="1" applyFont="1" applyFill="1" applyBorder="1" applyAlignment="1" applyProtection="1">
      <alignment horizontal="center" vertical="center"/>
    </xf>
    <xf numFmtId="0" fontId="15" fillId="3" borderId="8" xfId="0" applyFont="1" applyFill="1" applyBorder="1" applyAlignment="1" applyProtection="1">
      <alignment horizontal="center" vertical="center"/>
    </xf>
    <xf numFmtId="0" fontId="15" fillId="3" borderId="9" xfId="0" applyFont="1" applyFill="1" applyBorder="1" applyAlignment="1" applyProtection="1">
      <alignment horizontal="center" vertical="center"/>
    </xf>
    <xf numFmtId="164" fontId="14" fillId="11" borderId="11" xfId="0" applyNumberFormat="1" applyFont="1" applyFill="1" applyBorder="1" applyAlignment="1" applyProtection="1">
      <alignment horizontal="center" vertical="center"/>
    </xf>
    <xf numFmtId="2" fontId="0" fillId="0" borderId="0" xfId="0" applyNumberFormat="1"/>
    <xf numFmtId="2" fontId="0" fillId="0" borderId="0" xfId="0" applyNumberFormat="1" applyBorder="1"/>
    <xf numFmtId="164" fontId="14" fillId="11" borderId="12" xfId="0" applyNumberFormat="1" applyFont="1" applyFill="1" applyBorder="1" applyAlignment="1" applyProtection="1">
      <alignment horizontal="center" vertical="center"/>
    </xf>
    <xf numFmtId="164" fontId="14" fillId="11" borderId="13" xfId="0" applyNumberFormat="1" applyFont="1" applyFill="1" applyBorder="1" applyAlignment="1" applyProtection="1">
      <alignment horizontal="center" vertical="center"/>
    </xf>
    <xf numFmtId="0" fontId="14" fillId="11" borderId="14" xfId="0" applyFont="1" applyFill="1" applyBorder="1" applyAlignment="1" applyProtection="1">
      <alignment horizontal="center" vertical="center"/>
    </xf>
    <xf numFmtId="0" fontId="0" fillId="0" borderId="0" xfId="0" applyFill="1"/>
    <xf numFmtId="1" fontId="0" fillId="0" borderId="0" xfId="0" applyNumberFormat="1" applyFill="1"/>
    <xf numFmtId="1" fontId="7" fillId="12" borderId="15" xfId="0" applyNumberFormat="1" applyFont="1" applyFill="1" applyBorder="1" applyAlignment="1" applyProtection="1">
      <alignment horizontal="center" vertical="center"/>
    </xf>
    <xf numFmtId="0" fontId="2" fillId="2" borderId="9" xfId="0" applyNumberFormat="1" applyFont="1" applyFill="1" applyBorder="1" applyAlignment="1" applyProtection="1">
      <alignment vertical="center"/>
    </xf>
    <xf numFmtId="0" fontId="2" fillId="2" borderId="9" xfId="0" applyFont="1" applyFill="1" applyBorder="1" applyAlignment="1" applyProtection="1">
      <alignment horizontal="center" vertical="center"/>
    </xf>
    <xf numFmtId="164" fontId="2" fillId="2" borderId="9" xfId="0" applyNumberFormat="1" applyFont="1" applyFill="1" applyBorder="1" applyAlignment="1" applyProtection="1">
      <alignment horizontal="left" vertical="center"/>
      <protection locked="0"/>
    </xf>
    <xf numFmtId="0" fontId="2" fillId="2" borderId="9" xfId="0" applyFont="1" applyFill="1" applyBorder="1" applyAlignment="1" applyProtection="1">
      <alignment vertical="center"/>
      <protection locked="0"/>
    </xf>
    <xf numFmtId="166" fontId="2" fillId="2" borderId="9" xfId="0" applyNumberFormat="1" applyFont="1" applyFill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 applyProtection="1">
      <alignment horizontal="center" vertical="center"/>
      <protection locked="0"/>
    </xf>
    <xf numFmtId="164" fontId="2" fillId="2" borderId="9" xfId="0" applyNumberFormat="1" applyFont="1" applyFill="1" applyBorder="1" applyAlignment="1" applyProtection="1">
      <alignment horizontal="center" vertical="center"/>
      <protection locked="0"/>
    </xf>
    <xf numFmtId="164" fontId="9" fillId="2" borderId="9" xfId="0" applyNumberFormat="1" applyFont="1" applyFill="1" applyBorder="1" applyAlignment="1" applyProtection="1">
      <alignment vertical="center"/>
      <protection locked="0"/>
    </xf>
    <xf numFmtId="1" fontId="10" fillId="2" borderId="9" xfId="0" applyNumberFormat="1" applyFont="1" applyFill="1" applyBorder="1" applyAlignment="1" applyProtection="1">
      <alignment horizontal="center" vertical="center"/>
      <protection locked="0"/>
    </xf>
    <xf numFmtId="1" fontId="10" fillId="2" borderId="9" xfId="0" applyNumberFormat="1" applyFont="1" applyFill="1" applyBorder="1" applyAlignment="1" applyProtection="1">
      <alignment horizontal="center" vertical="center"/>
    </xf>
    <xf numFmtId="165" fontId="2" fillId="2" borderId="9" xfId="0" applyNumberFormat="1" applyFont="1" applyFill="1" applyBorder="1" applyAlignment="1" applyProtection="1">
      <alignment horizontal="center" vertical="center"/>
    </xf>
    <xf numFmtId="0" fontId="17" fillId="0" borderId="0" xfId="0" applyFont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22" fillId="0" borderId="0" xfId="0" applyFont="1"/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5" borderId="0" xfId="0" applyFill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1" fontId="0" fillId="9" borderId="0" xfId="0" applyNumberFormat="1" applyFill="1" applyAlignment="1">
      <alignment horizontal="center" vertical="center"/>
    </xf>
    <xf numFmtId="0" fontId="0" fillId="8" borderId="0" xfId="0" applyFill="1" applyAlignment="1">
      <alignment horizontal="center"/>
    </xf>
    <xf numFmtId="1" fontId="0" fillId="8" borderId="0" xfId="0" applyNumberFormat="1" applyFill="1" applyAlignment="1">
      <alignment horizontal="center"/>
    </xf>
    <xf numFmtId="1" fontId="0" fillId="9" borderId="0" xfId="0" applyNumberFormat="1" applyFill="1" applyAlignment="1">
      <alignment horizontal="center"/>
    </xf>
    <xf numFmtId="0" fontId="0" fillId="9" borderId="0" xfId="0" applyFill="1" applyAlignment="1">
      <alignment horizontal="center"/>
    </xf>
    <xf numFmtId="1" fontId="0" fillId="4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/>
    </xf>
    <xf numFmtId="0" fontId="17" fillId="0" borderId="0" xfId="0" applyFont="1" applyAlignment="1" applyProtection="1">
      <alignment horizontal="center" vertical="center"/>
    </xf>
    <xf numFmtId="0" fontId="24" fillId="8" borderId="0" xfId="0" applyFont="1" applyFill="1" applyAlignment="1">
      <alignment horizontal="center"/>
    </xf>
    <xf numFmtId="0" fontId="14" fillId="11" borderId="9" xfId="0" applyFont="1" applyFill="1" applyBorder="1" applyAlignment="1" applyProtection="1">
      <alignment horizontal="center" vertical="center"/>
    </xf>
    <xf numFmtId="0" fontId="25" fillId="2" borderId="0" xfId="0" applyFont="1" applyFill="1" applyAlignment="1" applyProtection="1">
      <alignment vertical="center"/>
      <protection locked="0" hidden="1"/>
    </xf>
    <xf numFmtId="0" fontId="25" fillId="2" borderId="0" xfId="0" applyFont="1" applyFill="1" applyBorder="1" applyAlignment="1">
      <alignment vertical="center"/>
    </xf>
    <xf numFmtId="0" fontId="25" fillId="2" borderId="0" xfId="0" applyFont="1" applyFill="1" applyBorder="1" applyAlignment="1" applyProtection="1">
      <alignment horizontal="center" vertical="center" textRotation="90"/>
    </xf>
    <xf numFmtId="0" fontId="16" fillId="11" borderId="8" xfId="0" applyFont="1" applyFill="1" applyBorder="1" applyAlignment="1" applyProtection="1">
      <alignment horizontal="center" vertical="center"/>
    </xf>
    <xf numFmtId="0" fontId="25" fillId="2" borderId="9" xfId="0" applyFont="1" applyFill="1" applyBorder="1" applyAlignment="1" applyProtection="1">
      <alignment horizontal="center" vertical="center" textRotation="90"/>
    </xf>
    <xf numFmtId="0" fontId="30" fillId="0" borderId="16" xfId="0" applyFont="1" applyBorder="1" applyAlignment="1">
      <alignment horizontal="center"/>
    </xf>
    <xf numFmtId="0" fontId="31" fillId="0" borderId="17" xfId="0" applyFont="1" applyBorder="1" applyAlignment="1">
      <alignment vertical="center"/>
    </xf>
    <xf numFmtId="0" fontId="32" fillId="0" borderId="17" xfId="0" applyFont="1" applyBorder="1" applyAlignment="1">
      <alignment vertical="center"/>
    </xf>
    <xf numFmtId="0" fontId="2" fillId="0" borderId="20" xfId="2" applyFont="1" applyFill="1" applyBorder="1" applyAlignment="1" applyProtection="1">
      <alignment horizontal="center" vertical="center"/>
    </xf>
    <xf numFmtId="0" fontId="9" fillId="2" borderId="21" xfId="0" applyFont="1" applyFill="1" applyBorder="1" applyAlignment="1" applyProtection="1">
      <alignment horizontal="center" vertical="center"/>
      <protection locked="0" hidden="1"/>
    </xf>
    <xf numFmtId="168" fontId="36" fillId="0" borderId="20" xfId="0" applyNumberFormat="1" applyFont="1" applyBorder="1" applyAlignment="1">
      <alignment horizontal="center" vertical="center"/>
    </xf>
    <xf numFmtId="168" fontId="36" fillId="0" borderId="22" xfId="0" applyNumberFormat="1" applyFont="1" applyBorder="1" applyAlignment="1">
      <alignment horizontal="center" vertical="center"/>
    </xf>
    <xf numFmtId="0" fontId="36" fillId="0" borderId="20" xfId="0" applyFont="1" applyBorder="1" applyAlignment="1">
      <alignment horizontal="center" vertical="center"/>
    </xf>
    <xf numFmtId="0" fontId="37" fillId="0" borderId="25" xfId="2" applyFont="1" applyFill="1" applyBorder="1" applyAlignment="1">
      <alignment horizontal="center" vertical="center"/>
    </xf>
    <xf numFmtId="0" fontId="37" fillId="0" borderId="20" xfId="2" applyFont="1" applyFill="1" applyBorder="1" applyAlignment="1">
      <alignment horizontal="center" vertical="center"/>
    </xf>
    <xf numFmtId="0" fontId="14" fillId="11" borderId="9" xfId="0" applyFont="1" applyFill="1" applyBorder="1" applyAlignment="1" applyProtection="1">
      <alignment horizontal="center" vertical="center"/>
    </xf>
    <xf numFmtId="1" fontId="38" fillId="3" borderId="0" xfId="0" applyNumberFormat="1" applyFont="1" applyFill="1" applyAlignment="1" applyProtection="1">
      <alignment horizontal="center" vertical="center"/>
      <protection locked="0" hidden="1"/>
    </xf>
    <xf numFmtId="0" fontId="38" fillId="3" borderId="0" xfId="0" applyFont="1" applyFill="1" applyAlignment="1" applyProtection="1">
      <alignment horizontal="center" vertical="center"/>
      <protection locked="0" hidden="1"/>
    </xf>
    <xf numFmtId="0" fontId="38" fillId="3" borderId="0" xfId="0" applyFont="1" applyFill="1" applyAlignment="1" applyProtection="1">
      <alignment vertical="center"/>
      <protection locked="0" hidden="1"/>
    </xf>
    <xf numFmtId="0" fontId="38" fillId="3" borderId="0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38" fillId="3" borderId="0" xfId="0" applyFont="1" applyFill="1" applyBorder="1" applyAlignment="1">
      <alignment vertical="center"/>
    </xf>
    <xf numFmtId="168" fontId="1" fillId="2" borderId="0" xfId="0" applyNumberFormat="1" applyFont="1" applyFill="1" applyAlignment="1" applyProtection="1">
      <alignment horizontal="center" vertical="center"/>
      <protection locked="0" hidden="1"/>
    </xf>
    <xf numFmtId="168" fontId="3" fillId="2" borderId="0" xfId="0" applyNumberFormat="1" applyFont="1" applyFill="1" applyBorder="1" applyAlignment="1">
      <alignment horizontal="center" vertical="center"/>
    </xf>
    <xf numFmtId="168" fontId="5" fillId="2" borderId="0" xfId="0" applyNumberFormat="1" applyFont="1" applyFill="1" applyBorder="1" applyAlignment="1">
      <alignment horizontal="center" vertical="center"/>
    </xf>
    <xf numFmtId="168" fontId="5" fillId="2" borderId="2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168" fontId="37" fillId="0" borderId="24" xfId="2" applyNumberFormat="1" applyFont="1" applyFill="1" applyBorder="1" applyAlignment="1">
      <alignment horizontal="center" vertical="center"/>
    </xf>
    <xf numFmtId="168" fontId="2" fillId="0" borderId="20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38" fillId="11" borderId="9" xfId="0" applyFont="1" applyFill="1" applyBorder="1" applyAlignment="1" applyProtection="1">
      <alignment horizontal="center" vertical="center"/>
    </xf>
    <xf numFmtId="168" fontId="2" fillId="2" borderId="0" xfId="0" applyNumberFormat="1" applyFont="1" applyFill="1" applyAlignment="1" applyProtection="1">
      <alignment horizontal="center" vertical="center"/>
      <protection locked="0" hidden="1"/>
    </xf>
    <xf numFmtId="0" fontId="2" fillId="2" borderId="0" xfId="0" applyFont="1" applyFill="1" applyAlignment="1" applyProtection="1">
      <alignment horizontal="center" vertical="center"/>
      <protection locked="0" hidden="1"/>
    </xf>
    <xf numFmtId="168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68" fontId="39" fillId="0" borderId="26" xfId="2" applyNumberFormat="1" applyFont="1" applyFill="1" applyBorder="1" applyAlignment="1">
      <alignment horizontal="center" vertical="center"/>
    </xf>
    <xf numFmtId="0" fontId="34" fillId="3" borderId="19" xfId="0" applyFont="1" applyFill="1" applyBorder="1" applyAlignment="1">
      <alignment horizontal="center" vertical="center"/>
    </xf>
    <xf numFmtId="0" fontId="39" fillId="0" borderId="27" xfId="2" applyFont="1" applyFill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4" fillId="11" borderId="9" xfId="0" applyFont="1" applyFill="1" applyBorder="1" applyAlignment="1" applyProtection="1">
      <alignment horizontal="center" vertical="center"/>
    </xf>
    <xf numFmtId="0" fontId="32" fillId="0" borderId="17" xfId="0" applyFont="1" applyBorder="1" applyAlignment="1">
      <alignment horizontal="center" vertical="center"/>
    </xf>
    <xf numFmtId="0" fontId="38" fillId="2" borderId="0" xfId="0" applyFont="1" applyFill="1" applyAlignment="1" applyProtection="1">
      <alignment vertical="center"/>
      <protection locked="0" hidden="1"/>
    </xf>
    <xf numFmtId="0" fontId="2" fillId="2" borderId="0" xfId="0" applyFont="1" applyFill="1" applyAlignment="1" applyProtection="1">
      <alignment vertical="center"/>
      <protection locked="0" hidden="1"/>
    </xf>
    <xf numFmtId="0" fontId="2" fillId="3" borderId="0" xfId="0" applyFont="1" applyFill="1" applyAlignment="1" applyProtection="1">
      <alignment vertical="center"/>
      <protection locked="0" hidden="1"/>
    </xf>
    <xf numFmtId="1" fontId="7" fillId="12" borderId="15" xfId="0" applyNumberFormat="1" applyFont="1" applyFill="1" applyBorder="1" applyAlignment="1" applyProtection="1">
      <alignment horizontal="center" vertical="center"/>
    </xf>
    <xf numFmtId="1" fontId="21" fillId="2" borderId="28" xfId="0" applyNumberFormat="1" applyFont="1" applyFill="1" applyBorder="1" applyAlignment="1">
      <alignment horizontal="center" vertical="center"/>
    </xf>
    <xf numFmtId="0" fontId="6" fillId="2" borderId="29" xfId="0" quotePrefix="1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2" fontId="11" fillId="2" borderId="30" xfId="0" applyNumberFormat="1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3" fillId="2" borderId="31" xfId="0" applyFont="1" applyFill="1" applyBorder="1" applyAlignment="1" applyProtection="1">
      <alignment horizontal="center" vertical="center"/>
      <protection locked="0"/>
    </xf>
    <xf numFmtId="164" fontId="2" fillId="2" borderId="32" xfId="0" applyNumberFormat="1" applyFont="1" applyFill="1" applyBorder="1" applyAlignment="1" applyProtection="1">
      <alignment horizontal="center" vertical="center"/>
      <protection locked="0"/>
    </xf>
    <xf numFmtId="164" fontId="3" fillId="2" borderId="33" xfId="0" applyNumberFormat="1" applyFont="1" applyFill="1" applyBorder="1" applyAlignment="1" applyProtection="1">
      <alignment horizontal="left" vertical="center"/>
      <protection locked="0"/>
    </xf>
    <xf numFmtId="0" fontId="3" fillId="2" borderId="34" xfId="0" applyFont="1" applyFill="1" applyBorder="1" applyAlignment="1" applyProtection="1">
      <alignment vertical="center"/>
      <protection locked="0"/>
    </xf>
    <xf numFmtId="1" fontId="2" fillId="2" borderId="32" xfId="0" applyNumberFormat="1" applyFont="1" applyFill="1" applyBorder="1" applyAlignment="1" applyProtection="1">
      <alignment horizontal="center" vertical="center"/>
      <protection locked="0"/>
    </xf>
    <xf numFmtId="164" fontId="2" fillId="2" borderId="35" xfId="0" applyNumberFormat="1" applyFont="1" applyFill="1" applyBorder="1" applyAlignment="1" applyProtection="1">
      <alignment horizontal="center" vertical="center"/>
      <protection locked="0"/>
    </xf>
    <xf numFmtId="2" fontId="19" fillId="2" borderId="36" xfId="0" applyNumberFormat="1" applyFont="1" applyFill="1" applyBorder="1" applyAlignment="1" applyProtection="1">
      <alignment horizontal="center" vertical="center"/>
      <protection locked="0"/>
    </xf>
    <xf numFmtId="1" fontId="40" fillId="2" borderId="38" xfId="0" applyNumberFormat="1" applyFont="1" applyFill="1" applyBorder="1" applyAlignment="1" applyProtection="1">
      <alignment horizontal="center" vertical="center"/>
      <protection locked="0"/>
    </xf>
    <xf numFmtId="1" fontId="40" fillId="14" borderId="37" xfId="0" applyNumberFormat="1" applyFont="1" applyFill="1" applyBorder="1" applyAlignment="1" applyProtection="1">
      <alignment horizontal="center" vertical="center"/>
      <protection locked="0"/>
    </xf>
    <xf numFmtId="1" fontId="40" fillId="14" borderId="38" xfId="0" applyNumberFormat="1" applyFont="1" applyFill="1" applyBorder="1" applyAlignment="1" applyProtection="1">
      <alignment horizontal="center" vertical="center"/>
      <protection locked="0"/>
    </xf>
    <xf numFmtId="1" fontId="40" fillId="14" borderId="39" xfId="0" applyNumberFormat="1" applyFont="1" applyFill="1" applyBorder="1" applyAlignment="1" applyProtection="1">
      <alignment horizontal="center" vertical="center"/>
      <protection locked="0"/>
    </xf>
    <xf numFmtId="1" fontId="40" fillId="2" borderId="37" xfId="0" applyNumberFormat="1" applyFont="1" applyFill="1" applyBorder="1" applyAlignment="1" applyProtection="1">
      <alignment horizontal="center" vertical="center"/>
      <protection locked="0"/>
    </xf>
    <xf numFmtId="0" fontId="9" fillId="2" borderId="31" xfId="0" applyFont="1" applyFill="1" applyBorder="1" applyAlignment="1">
      <alignment horizontal="center" vertical="center"/>
    </xf>
    <xf numFmtId="0" fontId="42" fillId="2" borderId="31" xfId="0" applyFont="1" applyFill="1" applyBorder="1" applyAlignment="1" applyProtection="1">
      <alignment horizontal="center" vertical="center"/>
      <protection locked="0"/>
    </xf>
    <xf numFmtId="164" fontId="9" fillId="2" borderId="32" xfId="0" applyNumberFormat="1" applyFont="1" applyFill="1" applyBorder="1" applyAlignment="1" applyProtection="1">
      <alignment horizontal="center" vertical="center"/>
      <protection locked="0"/>
    </xf>
    <xf numFmtId="164" fontId="9" fillId="2" borderId="35" xfId="0" applyNumberFormat="1" applyFont="1" applyFill="1" applyBorder="1" applyAlignment="1" applyProtection="1">
      <alignment horizontal="center" vertical="center"/>
      <protection locked="0"/>
    </xf>
    <xf numFmtId="1" fontId="33" fillId="2" borderId="32" xfId="0" applyNumberFormat="1" applyFont="1" applyFill="1" applyBorder="1" applyAlignment="1" applyProtection="1">
      <alignment horizontal="center" vertical="center"/>
      <protection locked="0"/>
    </xf>
    <xf numFmtId="0" fontId="30" fillId="0" borderId="17" xfId="0" applyFont="1" applyBorder="1" applyAlignment="1">
      <alignment horizontal="center" vertical="center"/>
    </xf>
    <xf numFmtId="2" fontId="45" fillId="2" borderId="36" xfId="0" applyNumberFormat="1" applyFont="1" applyFill="1" applyBorder="1" applyAlignment="1" applyProtection="1">
      <alignment horizontal="center" vertical="center"/>
      <protection locked="0"/>
    </xf>
    <xf numFmtId="2" fontId="44" fillId="0" borderId="17" xfId="0" applyNumberFormat="1" applyFont="1" applyBorder="1" applyAlignment="1">
      <alignment horizontal="center" vertical="center"/>
    </xf>
    <xf numFmtId="0" fontId="30" fillId="0" borderId="18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1" fontId="40" fillId="14" borderId="44" xfId="0" applyNumberFormat="1" applyFont="1" applyFill="1" applyBorder="1" applyAlignment="1" applyProtection="1">
      <alignment horizontal="center" vertical="center"/>
      <protection locked="0"/>
    </xf>
    <xf numFmtId="1" fontId="40" fillId="14" borderId="45" xfId="0" applyNumberFormat="1" applyFont="1" applyFill="1" applyBorder="1" applyAlignment="1" applyProtection="1">
      <alignment horizontal="center" vertical="center"/>
      <protection locked="0"/>
    </xf>
    <xf numFmtId="0" fontId="33" fillId="2" borderId="31" xfId="0" applyFont="1" applyFill="1" applyBorder="1" applyAlignment="1" applyProtection="1">
      <alignment horizontal="center" vertical="center"/>
      <protection locked="0"/>
    </xf>
    <xf numFmtId="0" fontId="32" fillId="0" borderId="46" xfId="0" applyFont="1" applyBorder="1" applyAlignment="1">
      <alignment vertical="center"/>
    </xf>
    <xf numFmtId="0" fontId="32" fillId="0" borderId="47" xfId="0" applyFont="1" applyBorder="1" applyAlignment="1">
      <alignment vertical="center"/>
    </xf>
    <xf numFmtId="164" fontId="33" fillId="2" borderId="33" xfId="0" applyNumberFormat="1" applyFont="1" applyFill="1" applyBorder="1" applyAlignment="1" applyProtection="1">
      <alignment horizontal="left" vertical="center"/>
      <protection locked="0"/>
    </xf>
    <xf numFmtId="0" fontId="33" fillId="2" borderId="34" xfId="0" applyFont="1" applyFill="1" applyBorder="1" applyAlignment="1" applyProtection="1">
      <alignment vertical="center"/>
      <protection locked="0"/>
    </xf>
    <xf numFmtId="0" fontId="46" fillId="14" borderId="19" xfId="0" applyFont="1" applyFill="1" applyBorder="1" applyAlignment="1">
      <alignment horizontal="center" vertical="center"/>
    </xf>
    <xf numFmtId="0" fontId="43" fillId="0" borderId="19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46" fillId="14" borderId="48" xfId="0" applyFont="1" applyFill="1" applyBorder="1" applyAlignment="1">
      <alignment horizontal="center"/>
    </xf>
    <xf numFmtId="0" fontId="46" fillId="14" borderId="49" xfId="0" applyFont="1" applyFill="1" applyBorder="1" applyAlignment="1">
      <alignment horizontal="center"/>
    </xf>
    <xf numFmtId="0" fontId="43" fillId="14" borderId="50" xfId="0" applyFont="1" applyFill="1" applyBorder="1" applyAlignment="1">
      <alignment horizontal="center"/>
    </xf>
    <xf numFmtId="0" fontId="46" fillId="14" borderId="51" xfId="0" applyFont="1" applyFill="1" applyBorder="1" applyAlignment="1">
      <alignment horizontal="center"/>
    </xf>
    <xf numFmtId="0" fontId="46" fillId="14" borderId="52" xfId="0" applyFont="1" applyFill="1" applyBorder="1" applyAlignment="1">
      <alignment horizontal="center"/>
    </xf>
    <xf numFmtId="0" fontId="43" fillId="14" borderId="53" xfId="0" applyFont="1" applyFill="1" applyBorder="1" applyAlignment="1">
      <alignment horizontal="center"/>
    </xf>
    <xf numFmtId="0" fontId="46" fillId="14" borderId="57" xfId="0" applyFont="1" applyFill="1" applyBorder="1" applyAlignment="1">
      <alignment horizontal="center"/>
    </xf>
    <xf numFmtId="0" fontId="46" fillId="14" borderId="58" xfId="0" applyFont="1" applyFill="1" applyBorder="1" applyAlignment="1">
      <alignment horizontal="center"/>
    </xf>
    <xf numFmtId="0" fontId="46" fillId="14" borderId="59" xfId="0" applyFont="1" applyFill="1" applyBorder="1" applyAlignment="1">
      <alignment horizontal="center"/>
    </xf>
    <xf numFmtId="0" fontId="46" fillId="14" borderId="60" xfId="0" applyFont="1" applyFill="1" applyBorder="1" applyAlignment="1">
      <alignment horizontal="center"/>
    </xf>
    <xf numFmtId="0" fontId="46" fillId="14" borderId="61" xfId="0" applyFont="1" applyFill="1" applyBorder="1" applyAlignment="1">
      <alignment horizontal="center"/>
    </xf>
    <xf numFmtId="0" fontId="46" fillId="14" borderId="62" xfId="0" applyFont="1" applyFill="1" applyBorder="1" applyAlignment="1">
      <alignment horizontal="center"/>
    </xf>
    <xf numFmtId="0" fontId="35" fillId="0" borderId="63" xfId="0" applyFont="1" applyBorder="1" applyAlignment="1">
      <alignment horizontal="center" vertical="center"/>
    </xf>
    <xf numFmtId="0" fontId="31" fillId="0" borderId="63" xfId="0" applyFont="1" applyBorder="1" applyAlignment="1">
      <alignment vertical="center"/>
    </xf>
    <xf numFmtId="0" fontId="30" fillId="0" borderId="63" xfId="0" applyFont="1" applyBorder="1" applyAlignment="1">
      <alignment horizontal="center" vertical="center"/>
    </xf>
    <xf numFmtId="0" fontId="32" fillId="0" borderId="63" xfId="0" applyFont="1" applyBorder="1" applyAlignment="1">
      <alignment vertical="center"/>
    </xf>
    <xf numFmtId="0" fontId="32" fillId="0" borderId="63" xfId="0" applyFont="1" applyBorder="1" applyAlignment="1">
      <alignment horizontal="center" vertical="center"/>
    </xf>
    <xf numFmtId="0" fontId="30" fillId="0" borderId="64" xfId="0" applyFont="1" applyBorder="1" applyAlignment="1">
      <alignment horizontal="center" vertical="center"/>
    </xf>
    <xf numFmtId="2" fontId="44" fillId="0" borderId="63" xfId="0" applyNumberFormat="1" applyFont="1" applyBorder="1" applyAlignment="1">
      <alignment horizontal="center" vertical="center"/>
    </xf>
    <xf numFmtId="0" fontId="46" fillId="14" borderId="48" xfId="0" applyFont="1" applyFill="1" applyBorder="1" applyAlignment="1">
      <alignment horizontal="center" vertical="center"/>
    </xf>
    <xf numFmtId="0" fontId="46" fillId="14" borderId="49" xfId="0" applyFont="1" applyFill="1" applyBorder="1" applyAlignment="1">
      <alignment horizontal="center" vertical="center"/>
    </xf>
    <xf numFmtId="0" fontId="43" fillId="14" borderId="50" xfId="0" applyFont="1" applyFill="1" applyBorder="1" applyAlignment="1">
      <alignment horizontal="center" vertical="center"/>
    </xf>
    <xf numFmtId="0" fontId="43" fillId="0" borderId="50" xfId="0" applyFont="1" applyFill="1" applyBorder="1" applyAlignment="1">
      <alignment horizontal="center" vertical="center"/>
    </xf>
    <xf numFmtId="0" fontId="46" fillId="14" borderId="65" xfId="0" applyFont="1" applyFill="1" applyBorder="1" applyAlignment="1">
      <alignment horizontal="center" vertical="center"/>
    </xf>
    <xf numFmtId="0" fontId="46" fillId="14" borderId="66" xfId="0" applyFont="1" applyFill="1" applyBorder="1" applyAlignment="1">
      <alignment horizontal="center" vertical="center"/>
    </xf>
    <xf numFmtId="0" fontId="46" fillId="14" borderId="67" xfId="0" applyFont="1" applyFill="1" applyBorder="1" applyAlignment="1">
      <alignment horizontal="center" vertical="center"/>
    </xf>
    <xf numFmtId="0" fontId="46" fillId="14" borderId="54" xfId="0" applyFont="1" applyFill="1" applyBorder="1" applyAlignment="1">
      <alignment horizontal="center" vertical="center"/>
    </xf>
    <xf numFmtId="0" fontId="46" fillId="14" borderId="55" xfId="0" applyFont="1" applyFill="1" applyBorder="1" applyAlignment="1">
      <alignment horizontal="center" vertical="center"/>
    </xf>
    <xf numFmtId="0" fontId="46" fillId="14" borderId="56" xfId="0" applyFont="1" applyFill="1" applyBorder="1" applyAlignment="1">
      <alignment horizontal="center" vertical="center"/>
    </xf>
    <xf numFmtId="1" fontId="40" fillId="3" borderId="37" xfId="0" applyNumberFormat="1" applyFont="1" applyFill="1" applyBorder="1" applyAlignment="1" applyProtection="1">
      <alignment horizontal="center" vertical="center"/>
      <protection locked="0"/>
    </xf>
    <xf numFmtId="164" fontId="47" fillId="2" borderId="68" xfId="0" applyNumberFormat="1" applyFont="1" applyFill="1" applyBorder="1" applyAlignment="1" applyProtection="1">
      <alignment horizontal="center" vertical="center"/>
      <protection locked="0"/>
    </xf>
    <xf numFmtId="1" fontId="47" fillId="2" borderId="68" xfId="0" applyNumberFormat="1" applyFont="1" applyFill="1" applyBorder="1" applyAlignment="1" applyProtection="1">
      <alignment horizontal="center" vertical="center"/>
      <protection locked="0"/>
    </xf>
    <xf numFmtId="2" fontId="19" fillId="2" borderId="69" xfId="0" applyNumberFormat="1" applyFont="1" applyFill="1" applyBorder="1" applyAlignment="1" applyProtection="1">
      <alignment horizontal="center" vertical="center"/>
      <protection locked="0"/>
    </xf>
    <xf numFmtId="1" fontId="40" fillId="14" borderId="70" xfId="0" applyNumberFormat="1" applyFont="1" applyFill="1" applyBorder="1" applyAlignment="1" applyProtection="1">
      <alignment horizontal="center" vertical="center"/>
      <protection locked="0"/>
    </xf>
    <xf numFmtId="1" fontId="40" fillId="14" borderId="71" xfId="0" applyNumberFormat="1" applyFont="1" applyFill="1" applyBorder="1" applyAlignment="1" applyProtection="1">
      <alignment horizontal="center" vertical="center"/>
      <protection locked="0"/>
    </xf>
    <xf numFmtId="1" fontId="21" fillId="2" borderId="72" xfId="0" applyNumberFormat="1" applyFont="1" applyFill="1" applyBorder="1" applyAlignment="1">
      <alignment horizontal="center" vertical="center"/>
    </xf>
    <xf numFmtId="0" fontId="6" fillId="2" borderId="68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2" fontId="11" fillId="2" borderId="69" xfId="0" applyNumberFormat="1" applyFont="1" applyFill="1" applyBorder="1" applyAlignment="1">
      <alignment horizontal="center" vertical="center"/>
    </xf>
    <xf numFmtId="164" fontId="47" fillId="2" borderId="31" xfId="0" applyNumberFormat="1" applyFont="1" applyFill="1" applyBorder="1" applyAlignment="1" applyProtection="1">
      <alignment horizontal="center" vertical="center"/>
      <protection locked="0"/>
    </xf>
    <xf numFmtId="164" fontId="48" fillId="2" borderId="73" xfId="0" applyNumberFormat="1" applyFont="1" applyFill="1" applyBorder="1" applyAlignment="1" applyProtection="1">
      <alignment horizontal="left" vertical="center"/>
      <protection locked="0"/>
    </xf>
    <xf numFmtId="0" fontId="3" fillId="2" borderId="74" xfId="0" applyFont="1" applyFill="1" applyBorder="1" applyAlignment="1" applyProtection="1">
      <alignment vertical="center"/>
      <protection locked="0"/>
    </xf>
    <xf numFmtId="1" fontId="47" fillId="2" borderId="31" xfId="0" applyNumberFormat="1" applyFont="1" applyFill="1" applyBorder="1" applyAlignment="1" applyProtection="1">
      <alignment horizontal="center" vertical="center"/>
      <protection locked="0"/>
    </xf>
    <xf numFmtId="2" fontId="19" fillId="2" borderId="75" xfId="0" applyNumberFormat="1" applyFont="1" applyFill="1" applyBorder="1" applyAlignment="1" applyProtection="1">
      <alignment horizontal="center" vertical="center"/>
      <protection locked="0"/>
    </xf>
    <xf numFmtId="1" fontId="40" fillId="14" borderId="76" xfId="0" applyNumberFormat="1" applyFont="1" applyFill="1" applyBorder="1" applyAlignment="1" applyProtection="1">
      <alignment horizontal="center" vertical="center"/>
      <protection locked="0"/>
    </xf>
    <xf numFmtId="1" fontId="40" fillId="14" borderId="77" xfId="0" applyNumberFormat="1" applyFont="1" applyFill="1" applyBorder="1" applyAlignment="1" applyProtection="1">
      <alignment horizontal="center" vertical="center"/>
      <protection locked="0"/>
    </xf>
    <xf numFmtId="1" fontId="40" fillId="14" borderId="74" xfId="0" applyNumberFormat="1" applyFont="1" applyFill="1" applyBorder="1" applyAlignment="1" applyProtection="1">
      <alignment horizontal="center" vertical="center"/>
      <protection locked="0"/>
    </xf>
    <xf numFmtId="1" fontId="21" fillId="2" borderId="78" xfId="0" applyNumberFormat="1" applyFont="1" applyFill="1" applyBorder="1" applyAlignment="1">
      <alignment horizontal="center" vertical="center"/>
    </xf>
    <xf numFmtId="2" fontId="11" fillId="2" borderId="75" xfId="0" applyNumberFormat="1" applyFont="1" applyFill="1" applyBorder="1" applyAlignment="1">
      <alignment horizontal="center" vertical="center"/>
    </xf>
    <xf numFmtId="1" fontId="40" fillId="2" borderId="74" xfId="0" applyNumberFormat="1" applyFont="1" applyFill="1" applyBorder="1" applyAlignment="1" applyProtection="1">
      <alignment horizontal="center" vertical="center"/>
      <protection locked="0"/>
    </xf>
    <xf numFmtId="0" fontId="2" fillId="2" borderId="79" xfId="0" applyFont="1" applyFill="1" applyBorder="1" applyAlignment="1">
      <alignment horizontal="center" vertical="center"/>
    </xf>
    <xf numFmtId="164" fontId="47" fillId="2" borderId="79" xfId="0" applyNumberFormat="1" applyFont="1" applyFill="1" applyBorder="1" applyAlignment="1" applyProtection="1">
      <alignment horizontal="center" vertical="center"/>
      <protection locked="0"/>
    </xf>
    <xf numFmtId="164" fontId="48" fillId="2" borderId="80" xfId="0" applyNumberFormat="1" applyFont="1" applyFill="1" applyBorder="1" applyAlignment="1" applyProtection="1">
      <alignment horizontal="left" vertical="center"/>
      <protection locked="0"/>
    </xf>
    <xf numFmtId="0" fontId="3" fillId="2" borderId="81" xfId="0" applyFont="1" applyFill="1" applyBorder="1" applyAlignment="1" applyProtection="1">
      <alignment vertical="center"/>
      <protection locked="0"/>
    </xf>
    <xf numFmtId="1" fontId="47" fillId="2" borderId="79" xfId="0" applyNumberFormat="1" applyFont="1" applyFill="1" applyBorder="1" applyAlignment="1" applyProtection="1">
      <alignment horizontal="center" vertical="center"/>
      <protection locked="0"/>
    </xf>
    <xf numFmtId="2" fontId="19" fillId="2" borderId="82" xfId="0" applyNumberFormat="1" applyFont="1" applyFill="1" applyBorder="1" applyAlignment="1" applyProtection="1">
      <alignment horizontal="center" vertical="center"/>
      <protection locked="0"/>
    </xf>
    <xf numFmtId="1" fontId="40" fillId="14" borderId="83" xfId="0" applyNumberFormat="1" applyFont="1" applyFill="1" applyBorder="1" applyAlignment="1" applyProtection="1">
      <alignment horizontal="center" vertical="center"/>
      <protection locked="0"/>
    </xf>
    <xf numFmtId="1" fontId="40" fillId="14" borderId="84" xfId="0" applyNumberFormat="1" applyFont="1" applyFill="1" applyBorder="1" applyAlignment="1" applyProtection="1">
      <alignment horizontal="center" vertical="center"/>
      <protection locked="0"/>
    </xf>
    <xf numFmtId="1" fontId="40" fillId="14" borderId="81" xfId="0" applyNumberFormat="1" applyFont="1" applyFill="1" applyBorder="1" applyAlignment="1" applyProtection="1">
      <alignment horizontal="center" vertical="center"/>
      <protection locked="0"/>
    </xf>
    <xf numFmtId="0" fontId="2" fillId="2" borderId="29" xfId="0" applyFont="1" applyFill="1" applyBorder="1" applyAlignment="1">
      <alignment horizontal="center" vertical="center"/>
    </xf>
    <xf numFmtId="164" fontId="47" fillId="2" borderId="29" xfId="0" applyNumberFormat="1" applyFont="1" applyFill="1" applyBorder="1" applyAlignment="1" applyProtection="1">
      <alignment horizontal="center" vertical="center"/>
      <protection locked="0"/>
    </xf>
    <xf numFmtId="164" fontId="48" fillId="2" borderId="85" xfId="0" applyNumberFormat="1" applyFont="1" applyFill="1" applyBorder="1" applyAlignment="1" applyProtection="1">
      <alignment horizontal="left" vertical="center"/>
      <protection locked="0"/>
    </xf>
    <xf numFmtId="0" fontId="3" fillId="2" borderId="70" xfId="0" applyFont="1" applyFill="1" applyBorder="1" applyAlignment="1" applyProtection="1">
      <alignment vertical="center"/>
      <protection locked="0"/>
    </xf>
    <xf numFmtId="1" fontId="47" fillId="2" borderId="29" xfId="0" applyNumberFormat="1" applyFont="1" applyFill="1" applyBorder="1" applyAlignment="1" applyProtection="1">
      <alignment horizontal="center" vertical="center"/>
      <protection locked="0"/>
    </xf>
    <xf numFmtId="2" fontId="19" fillId="2" borderId="30" xfId="0" applyNumberFormat="1" applyFont="1" applyFill="1" applyBorder="1" applyAlignment="1" applyProtection="1">
      <alignment horizontal="center" vertical="center"/>
      <protection locked="0"/>
    </xf>
    <xf numFmtId="1" fontId="40" fillId="14" borderId="87" xfId="0" applyNumberFormat="1" applyFont="1" applyFill="1" applyBorder="1" applyAlignment="1" applyProtection="1">
      <alignment horizontal="center" vertical="center"/>
      <protection locked="0"/>
    </xf>
    <xf numFmtId="1" fontId="40" fillId="2" borderId="70" xfId="0" applyNumberFormat="1" applyFont="1" applyFill="1" applyBorder="1" applyAlignment="1" applyProtection="1">
      <alignment horizontal="center" vertical="center"/>
      <protection locked="0"/>
    </xf>
    <xf numFmtId="1" fontId="40" fillId="2" borderId="81" xfId="0" applyNumberFormat="1" applyFont="1" applyFill="1" applyBorder="1" applyAlignment="1" applyProtection="1">
      <alignment horizontal="center" vertical="center"/>
      <protection locked="0"/>
    </xf>
    <xf numFmtId="0" fontId="2" fillId="2" borderId="88" xfId="0" applyFont="1" applyFill="1" applyBorder="1" applyAlignment="1">
      <alignment horizontal="center" vertical="center"/>
    </xf>
    <xf numFmtId="164" fontId="48" fillId="2" borderId="89" xfId="0" applyNumberFormat="1" applyFont="1" applyFill="1" applyBorder="1" applyAlignment="1" applyProtection="1">
      <alignment horizontal="left" vertical="center"/>
      <protection locked="0"/>
    </xf>
    <xf numFmtId="0" fontId="3" fillId="2" borderId="90" xfId="0" applyFont="1" applyFill="1" applyBorder="1" applyAlignment="1" applyProtection="1">
      <alignment vertical="center"/>
      <protection locked="0"/>
    </xf>
    <xf numFmtId="1" fontId="40" fillId="14" borderId="91" xfId="0" applyNumberFormat="1" applyFont="1" applyFill="1" applyBorder="1" applyAlignment="1" applyProtection="1">
      <alignment horizontal="center" vertical="center"/>
      <protection locked="0"/>
    </xf>
    <xf numFmtId="1" fontId="40" fillId="14" borderId="92" xfId="0" applyNumberFormat="1" applyFont="1" applyFill="1" applyBorder="1" applyAlignment="1" applyProtection="1">
      <alignment horizontal="center" vertical="center"/>
      <protection locked="0"/>
    </xf>
    <xf numFmtId="1" fontId="40" fillId="2" borderId="92" xfId="0" applyNumberFormat="1" applyFont="1" applyFill="1" applyBorder="1" applyAlignment="1" applyProtection="1">
      <alignment horizontal="center" vertical="center"/>
      <protection locked="0"/>
    </xf>
    <xf numFmtId="0" fontId="6" fillId="2" borderId="86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164" fontId="48" fillId="2" borderId="33" xfId="0" applyNumberFormat="1" applyFont="1" applyFill="1" applyBorder="1" applyAlignment="1" applyProtection="1">
      <alignment horizontal="left" vertical="center"/>
      <protection locked="0"/>
    </xf>
    <xf numFmtId="0" fontId="3" fillId="2" borderId="93" xfId="0" applyFont="1" applyFill="1" applyBorder="1" applyAlignment="1" applyProtection="1">
      <alignment vertical="center"/>
      <protection locked="0"/>
    </xf>
    <xf numFmtId="1" fontId="47" fillId="2" borderId="32" xfId="0" applyNumberFormat="1" applyFont="1" applyFill="1" applyBorder="1" applyAlignment="1" applyProtection="1">
      <alignment horizontal="center" vertical="center"/>
      <protection locked="0"/>
    </xf>
    <xf numFmtId="164" fontId="47" fillId="2" borderId="35" xfId="0" applyNumberFormat="1" applyFont="1" applyFill="1" applyBorder="1" applyAlignment="1" applyProtection="1">
      <alignment horizontal="center" vertical="center"/>
      <protection locked="0"/>
    </xf>
    <xf numFmtId="0" fontId="2" fillId="2" borderId="94" xfId="0" applyFont="1" applyFill="1" applyBorder="1" applyAlignment="1">
      <alignment horizontal="center" vertical="center"/>
    </xf>
    <xf numFmtId="164" fontId="48" fillId="2" borderId="95" xfId="0" applyNumberFormat="1" applyFont="1" applyFill="1" applyBorder="1" applyAlignment="1" applyProtection="1">
      <alignment horizontal="left" vertical="center"/>
      <protection locked="0"/>
    </xf>
    <xf numFmtId="0" fontId="3" fillId="2" borderId="96" xfId="0" applyFont="1" applyFill="1" applyBorder="1" applyAlignment="1" applyProtection="1">
      <alignment vertical="center"/>
      <protection locked="0"/>
    </xf>
    <xf numFmtId="164" fontId="47" fillId="2" borderId="97" xfId="0" applyNumberFormat="1" applyFont="1" applyFill="1" applyBorder="1" applyAlignment="1" applyProtection="1">
      <alignment horizontal="center" vertical="center"/>
      <protection locked="0"/>
    </xf>
    <xf numFmtId="1" fontId="40" fillId="14" borderId="99" xfId="0" applyNumberFormat="1" applyFont="1" applyFill="1" applyBorder="1" applyAlignment="1" applyProtection="1">
      <alignment horizontal="center" vertical="center"/>
      <protection locked="0"/>
    </xf>
    <xf numFmtId="1" fontId="40" fillId="14" borderId="98" xfId="0" applyNumberFormat="1" applyFont="1" applyFill="1" applyBorder="1" applyAlignment="1" applyProtection="1">
      <alignment horizontal="center" vertical="center"/>
      <protection locked="0"/>
    </xf>
    <xf numFmtId="1" fontId="21" fillId="2" borderId="100" xfId="0" applyNumberFormat="1" applyFont="1" applyFill="1" applyBorder="1" applyAlignment="1">
      <alignment horizontal="center" vertical="center"/>
    </xf>
    <xf numFmtId="0" fontId="6" fillId="2" borderId="79" xfId="0" applyFont="1" applyFill="1" applyBorder="1" applyAlignment="1">
      <alignment horizontal="center" vertical="center"/>
    </xf>
    <xf numFmtId="2" fontId="11" fillId="2" borderId="82" xfId="0" applyNumberFormat="1" applyFont="1" applyFill="1" applyBorder="1" applyAlignment="1">
      <alignment horizontal="center" vertical="center"/>
    </xf>
    <xf numFmtId="0" fontId="2" fillId="2" borderId="101" xfId="0" applyFont="1" applyFill="1" applyBorder="1" applyAlignment="1">
      <alignment horizontal="center" vertical="center"/>
    </xf>
    <xf numFmtId="164" fontId="48" fillId="2" borderId="102" xfId="0" applyNumberFormat="1" applyFont="1" applyFill="1" applyBorder="1" applyAlignment="1" applyProtection="1">
      <alignment horizontal="left" vertical="center"/>
      <protection locked="0"/>
    </xf>
    <xf numFmtId="0" fontId="3" fillId="2" borderId="103" xfId="0" applyFont="1" applyFill="1" applyBorder="1" applyAlignment="1" applyProtection="1">
      <alignment vertical="center"/>
      <protection locked="0"/>
    </xf>
    <xf numFmtId="1" fontId="40" fillId="14" borderId="104" xfId="0" applyNumberFormat="1" applyFont="1" applyFill="1" applyBorder="1" applyAlignment="1" applyProtection="1">
      <alignment horizontal="center" vertical="center"/>
      <protection locked="0"/>
    </xf>
    <xf numFmtId="1" fontId="40" fillId="2" borderId="39" xfId="0" applyNumberFormat="1" applyFont="1" applyFill="1" applyBorder="1" applyAlignment="1" applyProtection="1">
      <alignment horizontal="center" vertical="center"/>
      <protection locked="0"/>
    </xf>
    <xf numFmtId="1" fontId="47" fillId="2" borderId="94" xfId="0" applyNumberFormat="1" applyFont="1" applyFill="1" applyBorder="1" applyAlignment="1" applyProtection="1">
      <alignment horizontal="center" vertical="center"/>
      <protection locked="0"/>
    </xf>
    <xf numFmtId="1" fontId="40" fillId="2" borderId="99" xfId="0" applyNumberFormat="1" applyFont="1" applyFill="1" applyBorder="1" applyAlignment="1" applyProtection="1">
      <alignment horizontal="center" vertical="center"/>
      <protection locked="0"/>
    </xf>
    <xf numFmtId="0" fontId="2" fillId="2" borderId="41" xfId="0" applyFont="1" applyFill="1" applyBorder="1" applyAlignment="1">
      <alignment horizontal="center" vertical="center"/>
    </xf>
    <xf numFmtId="164" fontId="47" fillId="2" borderId="40" xfId="0" applyNumberFormat="1" applyFont="1" applyFill="1" applyBorder="1" applyAlignment="1" applyProtection="1">
      <alignment horizontal="center" vertical="center"/>
      <protection locked="0"/>
    </xf>
    <xf numFmtId="164" fontId="48" fillId="2" borderId="42" xfId="0" applyNumberFormat="1" applyFont="1" applyFill="1" applyBorder="1" applyAlignment="1" applyProtection="1">
      <alignment horizontal="left" vertical="center"/>
      <protection locked="0"/>
    </xf>
    <xf numFmtId="0" fontId="3" fillId="2" borderId="105" xfId="0" applyFont="1" applyFill="1" applyBorder="1" applyAlignment="1" applyProtection="1">
      <alignment vertical="center"/>
      <protection locked="0"/>
    </xf>
    <xf numFmtId="1" fontId="47" fillId="2" borderId="41" xfId="0" applyNumberFormat="1" applyFont="1" applyFill="1" applyBorder="1" applyAlignment="1" applyProtection="1">
      <alignment horizontal="center" vertical="center"/>
      <protection locked="0"/>
    </xf>
    <xf numFmtId="164" fontId="47" fillId="2" borderId="43" xfId="0" applyNumberFormat="1" applyFont="1" applyFill="1" applyBorder="1" applyAlignment="1" applyProtection="1">
      <alignment horizontal="center" vertical="center"/>
      <protection locked="0"/>
    </xf>
    <xf numFmtId="2" fontId="19" fillId="2" borderId="106" xfId="0" applyNumberFormat="1" applyFont="1" applyFill="1" applyBorder="1" applyAlignment="1" applyProtection="1">
      <alignment horizontal="center" vertical="center"/>
      <protection locked="0"/>
    </xf>
    <xf numFmtId="1" fontId="40" fillId="2" borderId="45" xfId="0" applyNumberFormat="1" applyFont="1" applyFill="1" applyBorder="1" applyAlignment="1" applyProtection="1">
      <alignment horizontal="center" vertical="center"/>
      <protection locked="0"/>
    </xf>
    <xf numFmtId="1" fontId="21" fillId="2" borderId="107" xfId="0" applyNumberFormat="1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2" fontId="11" fillId="2" borderId="106" xfId="0" applyNumberFormat="1" applyFont="1" applyFill="1" applyBorder="1" applyAlignment="1">
      <alignment horizontal="center" vertical="center"/>
    </xf>
    <xf numFmtId="1" fontId="40" fillId="2" borderId="44" xfId="0" applyNumberFormat="1" applyFont="1" applyFill="1" applyBorder="1" applyAlignment="1" applyProtection="1">
      <alignment horizontal="center" vertical="center"/>
      <protection locked="0"/>
    </xf>
    <xf numFmtId="0" fontId="46" fillId="14" borderId="57" xfId="0" applyFont="1" applyFill="1" applyBorder="1" applyAlignment="1">
      <alignment horizontal="center" vertical="center"/>
    </xf>
    <xf numFmtId="0" fontId="46" fillId="14" borderId="58" xfId="0" applyFont="1" applyFill="1" applyBorder="1" applyAlignment="1">
      <alignment horizontal="center" vertical="center"/>
    </xf>
    <xf numFmtId="0" fontId="46" fillId="14" borderId="59" xfId="0" applyFont="1" applyFill="1" applyBorder="1" applyAlignment="1">
      <alignment horizontal="center" vertical="center"/>
    </xf>
    <xf numFmtId="0" fontId="2" fillId="2" borderId="31" xfId="0" applyFont="1" applyFill="1" applyBorder="1" applyAlignment="1" applyProtection="1">
      <alignment horizontal="center" vertical="center"/>
      <protection locked="0"/>
    </xf>
    <xf numFmtId="0" fontId="23" fillId="2" borderId="79" xfId="0" applyFont="1" applyFill="1" applyBorder="1" applyAlignment="1" applyProtection="1">
      <alignment horizontal="center" vertical="center"/>
      <protection locked="0"/>
    </xf>
    <xf numFmtId="0" fontId="46" fillId="14" borderId="51" xfId="0" applyFont="1" applyFill="1" applyBorder="1" applyAlignment="1">
      <alignment horizontal="center" vertical="center"/>
    </xf>
    <xf numFmtId="0" fontId="46" fillId="14" borderId="52" xfId="0" applyFont="1" applyFill="1" applyBorder="1" applyAlignment="1">
      <alignment horizontal="center" vertical="center"/>
    </xf>
    <xf numFmtId="0" fontId="43" fillId="14" borderId="53" xfId="0" applyFont="1" applyFill="1" applyBorder="1" applyAlignment="1">
      <alignment horizontal="center" vertical="center"/>
    </xf>
    <xf numFmtId="0" fontId="46" fillId="14" borderId="60" xfId="0" applyFont="1" applyFill="1" applyBorder="1" applyAlignment="1">
      <alignment horizontal="center" vertical="center"/>
    </xf>
    <xf numFmtId="0" fontId="46" fillId="14" borderId="61" xfId="0" applyFont="1" applyFill="1" applyBorder="1" applyAlignment="1">
      <alignment horizontal="center" vertical="center"/>
    </xf>
    <xf numFmtId="0" fontId="46" fillId="14" borderId="62" xfId="0" applyFont="1" applyFill="1" applyBorder="1" applyAlignment="1">
      <alignment horizontal="center" vertical="center"/>
    </xf>
    <xf numFmtId="164" fontId="3" fillId="3" borderId="33" xfId="0" applyNumberFormat="1" applyFont="1" applyFill="1" applyBorder="1" applyAlignment="1" applyProtection="1">
      <alignment horizontal="left" vertical="center"/>
      <protection locked="0"/>
    </xf>
    <xf numFmtId="0" fontId="3" fillId="3" borderId="34" xfId="0" applyFont="1" applyFill="1" applyBorder="1" applyAlignment="1" applyProtection="1">
      <alignment vertical="center"/>
      <protection locked="0"/>
    </xf>
    <xf numFmtId="1" fontId="2" fillId="3" borderId="32" xfId="0" applyNumberFormat="1" applyFont="1" applyFill="1" applyBorder="1" applyAlignment="1" applyProtection="1">
      <alignment horizontal="center" vertical="center"/>
      <protection locked="0"/>
    </xf>
    <xf numFmtId="0" fontId="2" fillId="3" borderId="31" xfId="0" applyFont="1" applyFill="1" applyBorder="1" applyAlignment="1" applyProtection="1">
      <alignment horizontal="center" vertical="center"/>
      <protection locked="0"/>
    </xf>
    <xf numFmtId="164" fontId="2" fillId="3" borderId="35" xfId="0" applyNumberFormat="1" applyFont="1" applyFill="1" applyBorder="1" applyAlignment="1" applyProtection="1">
      <alignment horizontal="center" vertical="center"/>
      <protection locked="0"/>
    </xf>
    <xf numFmtId="2" fontId="19" fillId="3" borderId="36" xfId="0" applyNumberFormat="1" applyFont="1" applyFill="1" applyBorder="1" applyAlignment="1" applyProtection="1">
      <alignment horizontal="center" vertical="center"/>
      <protection locked="0"/>
    </xf>
    <xf numFmtId="164" fontId="2" fillId="2" borderId="94" xfId="0" applyNumberFormat="1" applyFont="1" applyFill="1" applyBorder="1" applyAlignment="1" applyProtection="1">
      <alignment horizontal="center" vertical="center"/>
      <protection locked="0"/>
    </xf>
    <xf numFmtId="164" fontId="3" fillId="2" borderId="95" xfId="0" applyNumberFormat="1" applyFont="1" applyFill="1" applyBorder="1" applyAlignment="1" applyProtection="1">
      <alignment horizontal="left" vertical="center"/>
      <protection locked="0"/>
    </xf>
    <xf numFmtId="0" fontId="3" fillId="2" borderId="108" xfId="0" applyFont="1" applyFill="1" applyBorder="1" applyAlignment="1" applyProtection="1">
      <alignment vertical="center"/>
      <protection locked="0"/>
    </xf>
    <xf numFmtId="1" fontId="2" fillId="2" borderId="94" xfId="0" applyNumberFormat="1" applyFont="1" applyFill="1" applyBorder="1" applyAlignment="1" applyProtection="1">
      <alignment horizontal="center" vertical="center"/>
      <protection locked="0"/>
    </xf>
    <xf numFmtId="0" fontId="2" fillId="2" borderId="79" xfId="0" applyFont="1" applyFill="1" applyBorder="1" applyAlignment="1" applyProtection="1">
      <alignment horizontal="center" vertical="center"/>
      <protection locked="0"/>
    </xf>
    <xf numFmtId="164" fontId="2" fillId="2" borderId="97" xfId="0" applyNumberFormat="1" applyFont="1" applyFill="1" applyBorder="1" applyAlignment="1" applyProtection="1">
      <alignment horizontal="center" vertical="center"/>
      <protection locked="0"/>
    </xf>
    <xf numFmtId="2" fontId="19" fillId="2" borderId="109" xfId="0" applyNumberFormat="1" applyFont="1" applyFill="1" applyBorder="1" applyAlignment="1" applyProtection="1">
      <alignment horizontal="center" vertical="center"/>
      <protection locked="0"/>
    </xf>
    <xf numFmtId="0" fontId="14" fillId="11" borderId="9" xfId="0" applyFont="1" applyFill="1" applyBorder="1" applyAlignment="1" applyProtection="1">
      <alignment horizontal="center" vertical="center"/>
    </xf>
    <xf numFmtId="0" fontId="12" fillId="11" borderId="2" xfId="0" applyFont="1" applyFill="1" applyBorder="1" applyAlignment="1">
      <alignment horizontal="center" vertical="center" wrapText="1"/>
    </xf>
    <xf numFmtId="0" fontId="12" fillId="11" borderId="3" xfId="0" applyFont="1" applyFill="1" applyBorder="1" applyAlignment="1">
      <alignment horizontal="center" vertical="center" wrapText="1"/>
    </xf>
    <xf numFmtId="0" fontId="12" fillId="11" borderId="4" xfId="0" applyFont="1" applyFill="1" applyBorder="1" applyAlignment="1">
      <alignment horizontal="center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28" fillId="3" borderId="6" xfId="0" applyFont="1" applyFill="1" applyBorder="1" applyAlignment="1">
      <alignment horizontal="center" vertical="center" wrapText="1"/>
    </xf>
    <xf numFmtId="167" fontId="41" fillId="2" borderId="6" xfId="0" applyNumberFormat="1" applyFont="1" applyFill="1" applyBorder="1" applyAlignment="1">
      <alignment horizontal="center" vertical="center"/>
    </xf>
    <xf numFmtId="167" fontId="41" fillId="2" borderId="7" xfId="0" applyNumberFormat="1" applyFont="1" applyFill="1" applyBorder="1" applyAlignment="1">
      <alignment horizontal="center" vertical="center"/>
    </xf>
    <xf numFmtId="0" fontId="26" fillId="10" borderId="3" xfId="0" applyFont="1" applyFill="1" applyBorder="1" applyAlignment="1">
      <alignment horizontal="center" vertical="center" wrapText="1"/>
    </xf>
    <xf numFmtId="0" fontId="26" fillId="10" borderId="6" xfId="0" applyFont="1" applyFill="1" applyBorder="1" applyAlignment="1">
      <alignment horizontal="center" vertical="center" wrapText="1"/>
    </xf>
    <xf numFmtId="0" fontId="26" fillId="13" borderId="3" xfId="0" applyFont="1" applyFill="1" applyBorder="1" applyAlignment="1">
      <alignment horizontal="center" vertical="center" wrapText="1"/>
    </xf>
    <xf numFmtId="0" fontId="26" fillId="13" borderId="6" xfId="0" applyFont="1" applyFill="1" applyBorder="1" applyAlignment="1">
      <alignment horizontal="center" vertical="center" wrapText="1"/>
    </xf>
    <xf numFmtId="0" fontId="27" fillId="3" borderId="5" xfId="0" applyFont="1" applyFill="1" applyBorder="1" applyAlignment="1">
      <alignment horizontal="center" vertical="center" wrapText="1"/>
    </xf>
    <xf numFmtId="0" fontId="27" fillId="3" borderId="6" xfId="0" applyFont="1" applyFill="1" applyBorder="1" applyAlignment="1">
      <alignment horizontal="center" vertical="center" wrapText="1"/>
    </xf>
    <xf numFmtId="167" fontId="27" fillId="2" borderId="6" xfId="0" applyNumberFormat="1" applyFont="1" applyFill="1" applyBorder="1" applyAlignment="1">
      <alignment horizontal="center" vertical="center"/>
    </xf>
    <xf numFmtId="167" fontId="27" fillId="2" borderId="7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82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00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28574</xdr:rowOff>
    </xdr:from>
    <xdr:to>
      <xdr:col>2</xdr:col>
      <xdr:colOff>229973</xdr:colOff>
      <xdr:row>2</xdr:row>
      <xdr:rowOff>352425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85724"/>
          <a:ext cx="752982" cy="7048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28574</xdr:rowOff>
    </xdr:from>
    <xdr:to>
      <xdr:col>2</xdr:col>
      <xdr:colOff>229973</xdr:colOff>
      <xdr:row>2</xdr:row>
      <xdr:rowOff>352425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85724"/>
          <a:ext cx="752982" cy="7048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lbenga/Documents/Haltero/2019-2020/Listings/Competitions%20Individuelles%20U15-U17-U20-SE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lbenga/Documents/Haltero/2019-2020/R&#233;sultats/Novembre/1er%20tour%20r&#233;gional/Championnats%20par%20Equipes%20Fem%20TOULO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lbenga/Documents/Haltero/2019-2020/R&#233;sultats/Novembre/1er%20tour%20r&#233;gional/Championnats%20par%20Equipes%20Hom%20TOUL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VIDUEL"/>
      <sheetName val="Minimas"/>
    </sheetNames>
    <sheetDataSet>
      <sheetData sheetId="0"/>
      <sheetData sheetId="1">
        <row r="3">
          <cell r="C3" t="str">
            <v>U15 F40</v>
          </cell>
          <cell r="D3" t="str">
            <v>U15 F45</v>
          </cell>
          <cell r="E3" t="str">
            <v>U15 F49</v>
          </cell>
          <cell r="F3" t="str">
            <v>U15 F55</v>
          </cell>
          <cell r="G3" t="str">
            <v>U15 F59</v>
          </cell>
          <cell r="H3" t="str">
            <v>U15 F64</v>
          </cell>
          <cell r="I3" t="str">
            <v>U15 F71</v>
          </cell>
          <cell r="J3" t="str">
            <v>U15 F76</v>
          </cell>
          <cell r="K3" t="str">
            <v>U15 F81</v>
          </cell>
          <cell r="L3" t="str">
            <v>U15 F&gt;81</v>
          </cell>
          <cell r="M3" t="str">
            <v>U17 F40</v>
          </cell>
          <cell r="N3" t="str">
            <v>U17 F45</v>
          </cell>
          <cell r="O3" t="str">
            <v>U17 F49</v>
          </cell>
          <cell r="P3" t="str">
            <v>U17 F55</v>
          </cell>
          <cell r="Q3" t="str">
            <v>U17 F59</v>
          </cell>
          <cell r="R3" t="str">
            <v>U17 F64</v>
          </cell>
          <cell r="S3" t="str">
            <v>U17 F71</v>
          </cell>
          <cell r="T3" t="str">
            <v>U17 F76</v>
          </cell>
          <cell r="U3" t="str">
            <v>U17 F81</v>
          </cell>
          <cell r="V3" t="str">
            <v>U17 F&gt;81</v>
          </cell>
          <cell r="W3" t="str">
            <v>U20 F45</v>
          </cell>
          <cell r="X3" t="str">
            <v>U20 F49</v>
          </cell>
          <cell r="Y3" t="str">
            <v>U20 F55</v>
          </cell>
          <cell r="Z3" t="str">
            <v>U20 F59</v>
          </cell>
          <cell r="AA3" t="str">
            <v>U20 F64</v>
          </cell>
          <cell r="AB3" t="str">
            <v>U20 F71</v>
          </cell>
          <cell r="AC3" t="str">
            <v>U20 F76</v>
          </cell>
          <cell r="AD3" t="str">
            <v>U20 F81</v>
          </cell>
          <cell r="AE3" t="str">
            <v>U20 F87</v>
          </cell>
          <cell r="AF3" t="str">
            <v>U20 F&gt;87</v>
          </cell>
          <cell r="AG3" t="str">
            <v>SE F45</v>
          </cell>
          <cell r="AH3" t="str">
            <v>SE F49</v>
          </cell>
          <cell r="AI3" t="str">
            <v>SE F55</v>
          </cell>
          <cell r="AJ3" t="str">
            <v>SE F59</v>
          </cell>
          <cell r="AK3" t="str">
            <v>SE F64</v>
          </cell>
          <cell r="AL3" t="str">
            <v>SE F71</v>
          </cell>
          <cell r="AM3" t="str">
            <v>SE F76</v>
          </cell>
          <cell r="AN3" t="str">
            <v>SE F81</v>
          </cell>
          <cell r="AO3" t="str">
            <v>SE F87</v>
          </cell>
          <cell r="AP3" t="str">
            <v>SE F&gt;87</v>
          </cell>
          <cell r="AQ3" t="str">
            <v>U15 M49</v>
          </cell>
          <cell r="AR3" t="str">
            <v>U15 M55</v>
          </cell>
          <cell r="AS3" t="str">
            <v>U15 M61</v>
          </cell>
          <cell r="AT3" t="str">
            <v>U15 M67</v>
          </cell>
          <cell r="AU3" t="str">
            <v>U15 M73</v>
          </cell>
          <cell r="AV3" t="str">
            <v>U15 M81</v>
          </cell>
          <cell r="AW3" t="str">
            <v>U15 M89</v>
          </cell>
          <cell r="AX3" t="str">
            <v>U15 M96</v>
          </cell>
          <cell r="AY3" t="str">
            <v>U15 M102</v>
          </cell>
          <cell r="AZ3" t="str">
            <v>U15 M&gt;102</v>
          </cell>
          <cell r="BA3" t="str">
            <v>U17 M49</v>
          </cell>
          <cell r="BB3" t="str">
            <v>U17 M55</v>
          </cell>
          <cell r="BC3" t="str">
            <v>U17 M61</v>
          </cell>
          <cell r="BD3" t="str">
            <v>U17 M67</v>
          </cell>
          <cell r="BE3" t="str">
            <v>U17 M73</v>
          </cell>
          <cell r="BF3" t="str">
            <v>U17 M81</v>
          </cell>
          <cell r="BG3" t="str">
            <v>U17 M89</v>
          </cell>
          <cell r="BH3" t="str">
            <v>U17 M96</v>
          </cell>
          <cell r="BI3" t="str">
            <v>U17 M102</v>
          </cell>
          <cell r="BJ3" t="str">
            <v>U17 M&gt;102</v>
          </cell>
          <cell r="BK3" t="str">
            <v>U20 M55</v>
          </cell>
          <cell r="BL3" t="str">
            <v>U20 M61</v>
          </cell>
          <cell r="BM3" t="str">
            <v>U20 M67</v>
          </cell>
          <cell r="BN3" t="str">
            <v>U20 M73</v>
          </cell>
          <cell r="BO3" t="str">
            <v>U20 M81</v>
          </cell>
          <cell r="BP3" t="str">
            <v>U20 M89</v>
          </cell>
          <cell r="BQ3" t="str">
            <v>U20 M96</v>
          </cell>
          <cell r="BR3" t="str">
            <v>U20 M102</v>
          </cell>
          <cell r="BS3" t="str">
            <v>U20 M109</v>
          </cell>
          <cell r="BT3" t="str">
            <v>U20 M&gt;109</v>
          </cell>
          <cell r="BU3" t="str">
            <v>SE M55</v>
          </cell>
          <cell r="BV3" t="str">
            <v>SE M61</v>
          </cell>
          <cell r="BW3" t="str">
            <v>SE M67</v>
          </cell>
          <cell r="BX3" t="str">
            <v>SE M73</v>
          </cell>
          <cell r="BY3" t="str">
            <v>SE M81</v>
          </cell>
          <cell r="BZ3" t="str">
            <v>SE M89</v>
          </cell>
          <cell r="CA3" t="str">
            <v>SE M96</v>
          </cell>
          <cell r="CB3" t="str">
            <v>SE M102</v>
          </cell>
          <cell r="CC3" t="str">
            <v>SE M109</v>
          </cell>
          <cell r="CD3" t="str">
            <v>SE M&gt;109</v>
          </cell>
        </row>
        <row r="4">
          <cell r="C4">
            <v>20</v>
          </cell>
          <cell r="D4">
            <v>25</v>
          </cell>
          <cell r="E4">
            <v>30</v>
          </cell>
          <cell r="F4">
            <v>35</v>
          </cell>
          <cell r="G4">
            <v>40</v>
          </cell>
          <cell r="H4">
            <v>45</v>
          </cell>
          <cell r="I4">
            <v>50</v>
          </cell>
          <cell r="J4">
            <v>55</v>
          </cell>
          <cell r="K4">
            <v>57</v>
          </cell>
          <cell r="L4">
            <v>60</v>
          </cell>
          <cell r="M4">
            <v>30</v>
          </cell>
          <cell r="N4">
            <v>35</v>
          </cell>
          <cell r="O4">
            <v>40</v>
          </cell>
          <cell r="P4">
            <v>45</v>
          </cell>
          <cell r="Q4">
            <v>50</v>
          </cell>
          <cell r="R4">
            <v>55</v>
          </cell>
          <cell r="S4">
            <v>60</v>
          </cell>
          <cell r="T4">
            <v>65</v>
          </cell>
          <cell r="U4">
            <v>67</v>
          </cell>
          <cell r="V4">
            <v>70</v>
          </cell>
          <cell r="W4">
            <v>40</v>
          </cell>
          <cell r="X4">
            <v>45</v>
          </cell>
          <cell r="Y4">
            <v>50</v>
          </cell>
          <cell r="Z4">
            <v>55</v>
          </cell>
          <cell r="AA4">
            <v>60</v>
          </cell>
          <cell r="AB4">
            <v>65</v>
          </cell>
          <cell r="AC4">
            <v>70</v>
          </cell>
          <cell r="AD4">
            <v>75</v>
          </cell>
          <cell r="AE4">
            <v>77</v>
          </cell>
          <cell r="AF4">
            <v>80</v>
          </cell>
          <cell r="AG4">
            <v>50</v>
          </cell>
          <cell r="AH4">
            <v>55</v>
          </cell>
          <cell r="AI4">
            <v>60</v>
          </cell>
          <cell r="AJ4">
            <v>65</v>
          </cell>
          <cell r="AK4">
            <v>70</v>
          </cell>
          <cell r="AL4">
            <v>75</v>
          </cell>
          <cell r="AM4">
            <v>80</v>
          </cell>
          <cell r="AN4">
            <v>85</v>
          </cell>
          <cell r="AO4">
            <v>87</v>
          </cell>
          <cell r="AP4">
            <v>90</v>
          </cell>
          <cell r="AQ4">
            <v>40</v>
          </cell>
          <cell r="AR4">
            <v>55</v>
          </cell>
          <cell r="AS4">
            <v>65</v>
          </cell>
          <cell r="AT4">
            <v>75</v>
          </cell>
          <cell r="AU4">
            <v>80</v>
          </cell>
          <cell r="AV4">
            <v>85</v>
          </cell>
          <cell r="AW4">
            <v>90</v>
          </cell>
          <cell r="AX4">
            <v>95</v>
          </cell>
          <cell r="AY4">
            <v>100</v>
          </cell>
          <cell r="AZ4">
            <v>105</v>
          </cell>
          <cell r="BA4">
            <v>50</v>
          </cell>
          <cell r="BB4">
            <v>65</v>
          </cell>
          <cell r="BC4">
            <v>80</v>
          </cell>
          <cell r="BD4">
            <v>90</v>
          </cell>
          <cell r="BE4">
            <v>100</v>
          </cell>
          <cell r="BF4">
            <v>110</v>
          </cell>
          <cell r="BG4">
            <v>115</v>
          </cell>
          <cell r="BH4">
            <v>120</v>
          </cell>
          <cell r="BI4">
            <v>125</v>
          </cell>
          <cell r="BJ4">
            <v>130</v>
          </cell>
          <cell r="BK4">
            <v>80</v>
          </cell>
          <cell r="BL4">
            <v>95</v>
          </cell>
          <cell r="BM4">
            <v>105</v>
          </cell>
          <cell r="BN4">
            <v>120</v>
          </cell>
          <cell r="BO4">
            <v>130</v>
          </cell>
          <cell r="BP4">
            <v>135</v>
          </cell>
          <cell r="BQ4">
            <v>140</v>
          </cell>
          <cell r="BR4">
            <v>145</v>
          </cell>
          <cell r="BS4">
            <v>150</v>
          </cell>
          <cell r="BT4">
            <v>155</v>
          </cell>
          <cell r="BU4">
            <v>95</v>
          </cell>
          <cell r="BV4">
            <v>110</v>
          </cell>
          <cell r="BW4">
            <v>125</v>
          </cell>
          <cell r="BX4">
            <v>135</v>
          </cell>
          <cell r="BY4">
            <v>145</v>
          </cell>
          <cell r="BZ4">
            <v>150</v>
          </cell>
          <cell r="CA4">
            <v>155</v>
          </cell>
          <cell r="CB4">
            <v>160</v>
          </cell>
          <cell r="CC4">
            <v>165</v>
          </cell>
          <cell r="CD4">
            <v>170</v>
          </cell>
        </row>
        <row r="5">
          <cell r="C5">
            <v>25</v>
          </cell>
          <cell r="D5">
            <v>35</v>
          </cell>
          <cell r="E5">
            <v>40</v>
          </cell>
          <cell r="F5">
            <v>45</v>
          </cell>
          <cell r="G5">
            <v>50</v>
          </cell>
          <cell r="H5">
            <v>55</v>
          </cell>
          <cell r="I5">
            <v>60</v>
          </cell>
          <cell r="J5">
            <v>65</v>
          </cell>
          <cell r="K5">
            <v>67</v>
          </cell>
          <cell r="L5">
            <v>70</v>
          </cell>
          <cell r="M5">
            <v>35</v>
          </cell>
          <cell r="N5">
            <v>42</v>
          </cell>
          <cell r="O5">
            <v>50</v>
          </cell>
          <cell r="P5">
            <v>55</v>
          </cell>
          <cell r="Q5">
            <v>60</v>
          </cell>
          <cell r="R5">
            <v>65</v>
          </cell>
          <cell r="S5">
            <v>70</v>
          </cell>
          <cell r="T5">
            <v>75</v>
          </cell>
          <cell r="U5">
            <v>77</v>
          </cell>
          <cell r="V5">
            <v>80</v>
          </cell>
          <cell r="W5">
            <v>50</v>
          </cell>
          <cell r="X5">
            <v>55</v>
          </cell>
          <cell r="Y5">
            <v>62</v>
          </cell>
          <cell r="Z5">
            <v>70</v>
          </cell>
          <cell r="AA5">
            <v>75</v>
          </cell>
          <cell r="AB5">
            <v>80</v>
          </cell>
          <cell r="AC5">
            <v>85</v>
          </cell>
          <cell r="AD5">
            <v>90</v>
          </cell>
          <cell r="AE5">
            <v>92</v>
          </cell>
          <cell r="AF5">
            <v>95</v>
          </cell>
          <cell r="AG5">
            <v>60</v>
          </cell>
          <cell r="AH5">
            <v>67</v>
          </cell>
          <cell r="AI5">
            <v>75</v>
          </cell>
          <cell r="AJ5">
            <v>80</v>
          </cell>
          <cell r="AK5">
            <v>85</v>
          </cell>
          <cell r="AL5">
            <v>90</v>
          </cell>
          <cell r="AM5">
            <v>95</v>
          </cell>
          <cell r="AN5">
            <v>100</v>
          </cell>
          <cell r="AO5">
            <v>102</v>
          </cell>
          <cell r="AP5">
            <v>105</v>
          </cell>
          <cell r="AQ5">
            <v>55</v>
          </cell>
          <cell r="AR5">
            <v>70</v>
          </cell>
          <cell r="AS5">
            <v>80</v>
          </cell>
          <cell r="AT5">
            <v>95</v>
          </cell>
          <cell r="AU5">
            <v>100</v>
          </cell>
          <cell r="AV5">
            <v>105</v>
          </cell>
          <cell r="AW5">
            <v>110</v>
          </cell>
          <cell r="AX5">
            <v>115</v>
          </cell>
          <cell r="AY5">
            <v>120</v>
          </cell>
          <cell r="AZ5">
            <v>125</v>
          </cell>
          <cell r="BA5">
            <v>65</v>
          </cell>
          <cell r="BB5">
            <v>85</v>
          </cell>
          <cell r="BC5">
            <v>100</v>
          </cell>
          <cell r="BD5">
            <v>110</v>
          </cell>
          <cell r="BE5">
            <v>120</v>
          </cell>
          <cell r="BF5">
            <v>130</v>
          </cell>
          <cell r="BG5">
            <v>135</v>
          </cell>
          <cell r="BH5">
            <v>140</v>
          </cell>
          <cell r="BI5">
            <v>145</v>
          </cell>
          <cell r="BJ5">
            <v>150</v>
          </cell>
          <cell r="BK5">
            <v>100</v>
          </cell>
          <cell r="BL5">
            <v>115</v>
          </cell>
          <cell r="BM5">
            <v>125</v>
          </cell>
          <cell r="BN5">
            <v>140</v>
          </cell>
          <cell r="BO5">
            <v>150</v>
          </cell>
          <cell r="BP5">
            <v>160</v>
          </cell>
          <cell r="BQ5">
            <v>165</v>
          </cell>
          <cell r="BR5">
            <v>170</v>
          </cell>
          <cell r="BS5">
            <v>175</v>
          </cell>
          <cell r="BT5">
            <v>180</v>
          </cell>
          <cell r="BU5">
            <v>115</v>
          </cell>
          <cell r="BV5">
            <v>130</v>
          </cell>
          <cell r="BW5">
            <v>145</v>
          </cell>
          <cell r="BX5">
            <v>160</v>
          </cell>
          <cell r="BY5">
            <v>170</v>
          </cell>
          <cell r="BZ5">
            <v>175</v>
          </cell>
          <cell r="CA5">
            <v>180</v>
          </cell>
          <cell r="CB5">
            <v>185</v>
          </cell>
          <cell r="CC5">
            <v>190</v>
          </cell>
          <cell r="CD5">
            <v>195</v>
          </cell>
        </row>
        <row r="6">
          <cell r="C6">
            <v>35</v>
          </cell>
          <cell r="D6">
            <v>45</v>
          </cell>
          <cell r="E6">
            <v>50</v>
          </cell>
          <cell r="F6">
            <v>57</v>
          </cell>
          <cell r="G6">
            <v>62</v>
          </cell>
          <cell r="H6">
            <v>67</v>
          </cell>
          <cell r="I6">
            <v>72</v>
          </cell>
          <cell r="J6">
            <v>75</v>
          </cell>
          <cell r="K6">
            <v>77</v>
          </cell>
          <cell r="L6">
            <v>80</v>
          </cell>
          <cell r="M6">
            <v>45</v>
          </cell>
          <cell r="N6">
            <v>50</v>
          </cell>
          <cell r="O6">
            <v>57</v>
          </cell>
          <cell r="P6">
            <v>65</v>
          </cell>
          <cell r="Q6">
            <v>70</v>
          </cell>
          <cell r="R6">
            <v>75</v>
          </cell>
          <cell r="S6">
            <v>80</v>
          </cell>
          <cell r="T6">
            <v>85</v>
          </cell>
          <cell r="U6">
            <v>90</v>
          </cell>
          <cell r="V6">
            <v>95</v>
          </cell>
          <cell r="W6">
            <v>60</v>
          </cell>
          <cell r="X6">
            <v>65</v>
          </cell>
          <cell r="Y6">
            <v>75</v>
          </cell>
          <cell r="Z6">
            <v>82</v>
          </cell>
          <cell r="AA6">
            <v>90</v>
          </cell>
          <cell r="AB6">
            <v>95</v>
          </cell>
          <cell r="AC6">
            <v>100</v>
          </cell>
          <cell r="AD6">
            <v>105</v>
          </cell>
          <cell r="AE6">
            <v>107</v>
          </cell>
          <cell r="AF6">
            <v>110</v>
          </cell>
          <cell r="AG6">
            <v>70</v>
          </cell>
          <cell r="AH6">
            <v>80</v>
          </cell>
          <cell r="AI6">
            <v>87</v>
          </cell>
          <cell r="AJ6">
            <v>92</v>
          </cell>
          <cell r="AK6">
            <v>100</v>
          </cell>
          <cell r="AL6">
            <v>107</v>
          </cell>
          <cell r="AM6">
            <v>115</v>
          </cell>
          <cell r="AN6">
            <v>120</v>
          </cell>
          <cell r="AO6">
            <v>122</v>
          </cell>
          <cell r="AP6">
            <v>125</v>
          </cell>
          <cell r="AQ6">
            <v>70</v>
          </cell>
          <cell r="AR6">
            <v>85</v>
          </cell>
          <cell r="AS6">
            <v>100</v>
          </cell>
          <cell r="AT6">
            <v>110</v>
          </cell>
          <cell r="AU6">
            <v>120</v>
          </cell>
          <cell r="AV6">
            <v>130</v>
          </cell>
          <cell r="AW6">
            <v>135</v>
          </cell>
          <cell r="AX6">
            <v>140</v>
          </cell>
          <cell r="AY6">
            <v>145</v>
          </cell>
          <cell r="AZ6">
            <v>150</v>
          </cell>
          <cell r="BA6">
            <v>80</v>
          </cell>
          <cell r="BB6">
            <v>100</v>
          </cell>
          <cell r="BC6">
            <v>120</v>
          </cell>
          <cell r="BD6">
            <v>130</v>
          </cell>
          <cell r="BE6">
            <v>140</v>
          </cell>
          <cell r="BF6">
            <v>150</v>
          </cell>
          <cell r="BG6">
            <v>160</v>
          </cell>
          <cell r="BH6">
            <v>165</v>
          </cell>
          <cell r="BI6">
            <v>170</v>
          </cell>
          <cell r="BJ6">
            <v>175</v>
          </cell>
          <cell r="BK6">
            <v>115</v>
          </cell>
          <cell r="BL6">
            <v>130</v>
          </cell>
          <cell r="BM6">
            <v>150</v>
          </cell>
          <cell r="BN6">
            <v>160</v>
          </cell>
          <cell r="BO6">
            <v>170</v>
          </cell>
          <cell r="BP6">
            <v>180</v>
          </cell>
          <cell r="BQ6">
            <v>185</v>
          </cell>
          <cell r="BR6">
            <v>190</v>
          </cell>
          <cell r="BS6">
            <v>195</v>
          </cell>
          <cell r="BT6">
            <v>200</v>
          </cell>
          <cell r="BU6">
            <v>130</v>
          </cell>
          <cell r="BV6">
            <v>150</v>
          </cell>
          <cell r="BW6">
            <v>170</v>
          </cell>
          <cell r="BX6">
            <v>185</v>
          </cell>
          <cell r="BY6">
            <v>195</v>
          </cell>
          <cell r="BZ6">
            <v>200</v>
          </cell>
          <cell r="CA6">
            <v>205</v>
          </cell>
          <cell r="CB6">
            <v>210</v>
          </cell>
          <cell r="CC6">
            <v>215</v>
          </cell>
          <cell r="CD6">
            <v>220</v>
          </cell>
        </row>
        <row r="7">
          <cell r="C7">
            <v>45</v>
          </cell>
          <cell r="D7">
            <v>55</v>
          </cell>
          <cell r="E7">
            <v>60</v>
          </cell>
          <cell r="F7">
            <v>67</v>
          </cell>
          <cell r="G7">
            <v>72</v>
          </cell>
          <cell r="H7">
            <v>77</v>
          </cell>
          <cell r="I7">
            <v>82</v>
          </cell>
          <cell r="J7">
            <v>85</v>
          </cell>
          <cell r="K7">
            <v>87</v>
          </cell>
          <cell r="L7">
            <v>90</v>
          </cell>
          <cell r="M7">
            <v>55</v>
          </cell>
          <cell r="N7">
            <v>60</v>
          </cell>
          <cell r="O7">
            <v>67</v>
          </cell>
          <cell r="P7">
            <v>77</v>
          </cell>
          <cell r="Q7">
            <v>82</v>
          </cell>
          <cell r="R7">
            <v>87</v>
          </cell>
          <cell r="S7">
            <v>92</v>
          </cell>
          <cell r="T7">
            <v>97</v>
          </cell>
          <cell r="U7">
            <v>100</v>
          </cell>
          <cell r="V7">
            <v>105</v>
          </cell>
          <cell r="W7">
            <v>70</v>
          </cell>
          <cell r="X7">
            <v>77</v>
          </cell>
          <cell r="Y7">
            <v>87</v>
          </cell>
          <cell r="Z7">
            <v>95</v>
          </cell>
          <cell r="AA7">
            <v>105</v>
          </cell>
          <cell r="AB7">
            <v>110</v>
          </cell>
          <cell r="AC7">
            <v>115</v>
          </cell>
          <cell r="AD7">
            <v>120</v>
          </cell>
          <cell r="AE7">
            <v>122</v>
          </cell>
          <cell r="AF7">
            <v>125</v>
          </cell>
          <cell r="AG7">
            <v>82</v>
          </cell>
          <cell r="AH7">
            <v>92</v>
          </cell>
          <cell r="AI7">
            <v>102</v>
          </cell>
          <cell r="AJ7">
            <v>107</v>
          </cell>
          <cell r="AK7">
            <v>117</v>
          </cell>
          <cell r="AL7">
            <v>122</v>
          </cell>
          <cell r="AM7">
            <v>130</v>
          </cell>
          <cell r="AN7">
            <v>135</v>
          </cell>
          <cell r="AO7">
            <v>137</v>
          </cell>
          <cell r="AP7">
            <v>140</v>
          </cell>
          <cell r="AQ7">
            <v>85</v>
          </cell>
          <cell r="AR7">
            <v>100</v>
          </cell>
          <cell r="AS7">
            <v>115</v>
          </cell>
          <cell r="AT7">
            <v>130</v>
          </cell>
          <cell r="AU7">
            <v>140</v>
          </cell>
          <cell r="AV7">
            <v>150</v>
          </cell>
          <cell r="AW7">
            <v>155</v>
          </cell>
          <cell r="AX7">
            <v>160</v>
          </cell>
          <cell r="AY7">
            <v>165</v>
          </cell>
          <cell r="AZ7">
            <v>170</v>
          </cell>
          <cell r="BA7">
            <v>95</v>
          </cell>
          <cell r="BB7">
            <v>115</v>
          </cell>
          <cell r="BC7">
            <v>135</v>
          </cell>
          <cell r="BD7">
            <v>150</v>
          </cell>
          <cell r="BE7">
            <v>160</v>
          </cell>
          <cell r="BF7">
            <v>170</v>
          </cell>
          <cell r="BG7">
            <v>180</v>
          </cell>
          <cell r="BH7">
            <v>185</v>
          </cell>
          <cell r="BI7">
            <v>190</v>
          </cell>
          <cell r="BJ7">
            <v>195</v>
          </cell>
          <cell r="BK7">
            <v>130</v>
          </cell>
          <cell r="BL7">
            <v>150</v>
          </cell>
          <cell r="BM7">
            <v>170</v>
          </cell>
          <cell r="BN7">
            <v>180</v>
          </cell>
          <cell r="BO7">
            <v>190</v>
          </cell>
          <cell r="BP7">
            <v>200</v>
          </cell>
          <cell r="BQ7">
            <v>210</v>
          </cell>
          <cell r="BR7">
            <v>215</v>
          </cell>
          <cell r="BS7">
            <v>220</v>
          </cell>
          <cell r="BT7">
            <v>225</v>
          </cell>
          <cell r="BU7">
            <v>145</v>
          </cell>
          <cell r="BV7">
            <v>170</v>
          </cell>
          <cell r="BW7">
            <v>195</v>
          </cell>
          <cell r="BX7">
            <v>210</v>
          </cell>
          <cell r="BY7">
            <v>220</v>
          </cell>
          <cell r="BZ7">
            <v>230</v>
          </cell>
          <cell r="CA7">
            <v>235</v>
          </cell>
          <cell r="CB7">
            <v>240</v>
          </cell>
          <cell r="CC7">
            <v>245</v>
          </cell>
          <cell r="CD7">
            <v>250</v>
          </cell>
        </row>
        <row r="8">
          <cell r="C8">
            <v>55</v>
          </cell>
          <cell r="D8">
            <v>65</v>
          </cell>
          <cell r="E8">
            <v>72</v>
          </cell>
          <cell r="F8">
            <v>82</v>
          </cell>
          <cell r="G8">
            <v>87</v>
          </cell>
          <cell r="H8">
            <v>92</v>
          </cell>
          <cell r="I8">
            <v>97</v>
          </cell>
          <cell r="J8">
            <v>100</v>
          </cell>
          <cell r="K8">
            <v>102</v>
          </cell>
          <cell r="L8">
            <v>105</v>
          </cell>
          <cell r="M8">
            <v>68</v>
          </cell>
          <cell r="N8">
            <v>75</v>
          </cell>
          <cell r="O8">
            <v>82</v>
          </cell>
          <cell r="P8">
            <v>92</v>
          </cell>
          <cell r="Q8">
            <v>97</v>
          </cell>
          <cell r="R8">
            <v>102</v>
          </cell>
          <cell r="S8">
            <v>107</v>
          </cell>
          <cell r="T8">
            <v>110</v>
          </cell>
          <cell r="U8">
            <v>112</v>
          </cell>
          <cell r="V8">
            <v>115</v>
          </cell>
          <cell r="W8">
            <v>83</v>
          </cell>
          <cell r="X8">
            <v>90</v>
          </cell>
          <cell r="Y8">
            <v>103</v>
          </cell>
          <cell r="Z8">
            <v>110</v>
          </cell>
          <cell r="AA8">
            <v>118</v>
          </cell>
          <cell r="AB8">
            <v>123</v>
          </cell>
          <cell r="AC8">
            <v>127</v>
          </cell>
          <cell r="AD8">
            <v>132</v>
          </cell>
          <cell r="AE8">
            <v>135</v>
          </cell>
          <cell r="AF8">
            <v>140</v>
          </cell>
          <cell r="AG8">
            <v>95</v>
          </cell>
          <cell r="AH8">
            <v>107</v>
          </cell>
          <cell r="AI8">
            <v>123</v>
          </cell>
          <cell r="AJ8">
            <v>130</v>
          </cell>
          <cell r="AK8">
            <v>137</v>
          </cell>
          <cell r="AL8">
            <v>142</v>
          </cell>
          <cell r="AM8">
            <v>147</v>
          </cell>
          <cell r="AN8">
            <v>150</v>
          </cell>
          <cell r="AO8">
            <v>152</v>
          </cell>
          <cell r="AP8">
            <v>155</v>
          </cell>
          <cell r="AQ8">
            <v>100</v>
          </cell>
          <cell r="AR8">
            <v>115</v>
          </cell>
          <cell r="AS8">
            <v>130</v>
          </cell>
          <cell r="AT8">
            <v>150</v>
          </cell>
          <cell r="AU8">
            <v>160</v>
          </cell>
          <cell r="AV8">
            <v>170</v>
          </cell>
          <cell r="AW8">
            <v>175</v>
          </cell>
          <cell r="AX8">
            <v>180</v>
          </cell>
          <cell r="AY8">
            <v>185</v>
          </cell>
          <cell r="AZ8">
            <v>190</v>
          </cell>
          <cell r="BA8">
            <v>110</v>
          </cell>
          <cell r="BB8">
            <v>130</v>
          </cell>
          <cell r="BC8">
            <v>150</v>
          </cell>
          <cell r="BD8">
            <v>170</v>
          </cell>
          <cell r="BE8">
            <v>180</v>
          </cell>
          <cell r="BF8">
            <v>190</v>
          </cell>
          <cell r="BG8">
            <v>200</v>
          </cell>
          <cell r="BH8">
            <v>205</v>
          </cell>
          <cell r="BI8">
            <v>210</v>
          </cell>
          <cell r="BJ8">
            <v>215</v>
          </cell>
          <cell r="BK8">
            <v>145</v>
          </cell>
          <cell r="BL8">
            <v>170</v>
          </cell>
          <cell r="BM8">
            <v>190</v>
          </cell>
          <cell r="BN8">
            <v>200</v>
          </cell>
          <cell r="BO8">
            <v>215</v>
          </cell>
          <cell r="BP8">
            <v>225</v>
          </cell>
          <cell r="BQ8">
            <v>230</v>
          </cell>
          <cell r="BR8">
            <v>240</v>
          </cell>
          <cell r="BS8">
            <v>245</v>
          </cell>
          <cell r="BT8">
            <v>250</v>
          </cell>
          <cell r="BU8">
            <v>170</v>
          </cell>
          <cell r="BV8">
            <v>195</v>
          </cell>
          <cell r="BW8">
            <v>225</v>
          </cell>
          <cell r="BX8">
            <v>240</v>
          </cell>
          <cell r="BY8">
            <v>250</v>
          </cell>
          <cell r="BZ8">
            <v>260</v>
          </cell>
          <cell r="CA8">
            <v>265</v>
          </cell>
          <cell r="CB8">
            <v>270</v>
          </cell>
          <cell r="CC8">
            <v>275</v>
          </cell>
          <cell r="CD8">
            <v>280</v>
          </cell>
        </row>
        <row r="9">
          <cell r="C9">
            <v>68</v>
          </cell>
          <cell r="D9">
            <v>78</v>
          </cell>
          <cell r="E9">
            <v>85</v>
          </cell>
          <cell r="F9">
            <v>95</v>
          </cell>
          <cell r="G9">
            <v>100</v>
          </cell>
          <cell r="H9">
            <v>105</v>
          </cell>
          <cell r="I9">
            <v>110</v>
          </cell>
          <cell r="J9">
            <v>115</v>
          </cell>
          <cell r="K9">
            <v>117</v>
          </cell>
          <cell r="L9">
            <v>120</v>
          </cell>
          <cell r="M9">
            <v>80</v>
          </cell>
          <cell r="N9">
            <v>88</v>
          </cell>
          <cell r="O9">
            <v>95</v>
          </cell>
          <cell r="P9">
            <v>105</v>
          </cell>
          <cell r="Q9">
            <v>110</v>
          </cell>
          <cell r="R9">
            <v>115</v>
          </cell>
          <cell r="S9">
            <v>120</v>
          </cell>
          <cell r="T9">
            <v>125</v>
          </cell>
          <cell r="U9">
            <v>130</v>
          </cell>
          <cell r="V9">
            <v>135</v>
          </cell>
          <cell r="W9">
            <v>97</v>
          </cell>
          <cell r="X9">
            <v>105</v>
          </cell>
          <cell r="Y9">
            <v>118</v>
          </cell>
          <cell r="Z9">
            <v>125</v>
          </cell>
          <cell r="AA9">
            <v>135</v>
          </cell>
          <cell r="AB9">
            <v>142</v>
          </cell>
          <cell r="AC9">
            <v>147</v>
          </cell>
          <cell r="AD9">
            <v>152</v>
          </cell>
          <cell r="AE9">
            <v>155</v>
          </cell>
          <cell r="AF9">
            <v>160</v>
          </cell>
          <cell r="AG9">
            <v>110</v>
          </cell>
          <cell r="AH9">
            <v>122</v>
          </cell>
          <cell r="AI9">
            <v>138</v>
          </cell>
          <cell r="AJ9">
            <v>145</v>
          </cell>
          <cell r="AK9">
            <v>155</v>
          </cell>
          <cell r="AL9">
            <v>165</v>
          </cell>
          <cell r="AM9">
            <v>170</v>
          </cell>
          <cell r="AN9">
            <v>172</v>
          </cell>
          <cell r="AO9">
            <v>175</v>
          </cell>
          <cell r="AP9">
            <v>180</v>
          </cell>
          <cell r="AQ9">
            <v>115</v>
          </cell>
          <cell r="AR9">
            <v>130</v>
          </cell>
          <cell r="AS9">
            <v>150</v>
          </cell>
          <cell r="AT9">
            <v>170</v>
          </cell>
          <cell r="AU9">
            <v>180</v>
          </cell>
          <cell r="AV9">
            <v>190</v>
          </cell>
          <cell r="AW9">
            <v>200</v>
          </cell>
          <cell r="AX9">
            <v>205</v>
          </cell>
          <cell r="AY9">
            <v>210</v>
          </cell>
          <cell r="AZ9">
            <v>215</v>
          </cell>
          <cell r="BA9">
            <v>125</v>
          </cell>
          <cell r="BB9">
            <v>145</v>
          </cell>
          <cell r="BC9">
            <v>170</v>
          </cell>
          <cell r="BD9">
            <v>190</v>
          </cell>
          <cell r="BE9">
            <v>200</v>
          </cell>
          <cell r="BF9">
            <v>210</v>
          </cell>
          <cell r="BG9">
            <v>220</v>
          </cell>
          <cell r="BH9">
            <v>225</v>
          </cell>
          <cell r="BI9">
            <v>230</v>
          </cell>
          <cell r="BJ9">
            <v>235</v>
          </cell>
          <cell r="BK9">
            <v>170</v>
          </cell>
          <cell r="BL9">
            <v>190</v>
          </cell>
          <cell r="BM9">
            <v>218</v>
          </cell>
          <cell r="BN9">
            <v>230</v>
          </cell>
          <cell r="BO9">
            <v>245</v>
          </cell>
          <cell r="BP9">
            <v>255</v>
          </cell>
          <cell r="BQ9">
            <v>260</v>
          </cell>
          <cell r="BR9">
            <v>270</v>
          </cell>
          <cell r="BS9">
            <v>275</v>
          </cell>
          <cell r="BT9">
            <v>280</v>
          </cell>
          <cell r="BU9">
            <v>190</v>
          </cell>
          <cell r="BV9">
            <v>215</v>
          </cell>
          <cell r="BW9">
            <v>240</v>
          </cell>
          <cell r="BX9">
            <v>260</v>
          </cell>
          <cell r="BY9">
            <v>275</v>
          </cell>
          <cell r="BZ9">
            <v>287</v>
          </cell>
          <cell r="CA9">
            <v>295</v>
          </cell>
          <cell r="CB9">
            <v>302</v>
          </cell>
          <cell r="CC9">
            <v>310</v>
          </cell>
          <cell r="CD9">
            <v>315</v>
          </cell>
        </row>
        <row r="10">
          <cell r="C10">
            <v>80</v>
          </cell>
          <cell r="D10">
            <v>90</v>
          </cell>
          <cell r="E10">
            <v>100</v>
          </cell>
          <cell r="F10">
            <v>110</v>
          </cell>
          <cell r="G10">
            <v>115</v>
          </cell>
          <cell r="H10">
            <v>120</v>
          </cell>
          <cell r="I10">
            <v>125</v>
          </cell>
          <cell r="J10">
            <v>130</v>
          </cell>
          <cell r="K10">
            <v>132</v>
          </cell>
          <cell r="L10">
            <v>135</v>
          </cell>
          <cell r="M10">
            <v>90</v>
          </cell>
          <cell r="N10">
            <v>100</v>
          </cell>
          <cell r="O10">
            <v>110</v>
          </cell>
          <cell r="P10">
            <v>120</v>
          </cell>
          <cell r="Q10">
            <v>125</v>
          </cell>
          <cell r="R10">
            <v>130</v>
          </cell>
          <cell r="S10">
            <v>135</v>
          </cell>
          <cell r="T10">
            <v>140</v>
          </cell>
          <cell r="U10">
            <v>145</v>
          </cell>
          <cell r="V10">
            <v>150</v>
          </cell>
          <cell r="W10">
            <v>110</v>
          </cell>
          <cell r="X10">
            <v>120</v>
          </cell>
          <cell r="Y10">
            <v>138</v>
          </cell>
          <cell r="Z10">
            <v>145</v>
          </cell>
          <cell r="AA10">
            <v>155</v>
          </cell>
          <cell r="AB10">
            <v>162</v>
          </cell>
          <cell r="AC10">
            <v>167</v>
          </cell>
          <cell r="AD10">
            <v>172</v>
          </cell>
          <cell r="AE10">
            <v>175</v>
          </cell>
          <cell r="AF10">
            <v>180</v>
          </cell>
          <cell r="AG10">
            <v>125</v>
          </cell>
          <cell r="AH10">
            <v>140</v>
          </cell>
          <cell r="AI10">
            <v>155</v>
          </cell>
          <cell r="AJ10">
            <v>165</v>
          </cell>
          <cell r="AK10">
            <v>175</v>
          </cell>
          <cell r="AL10">
            <v>185</v>
          </cell>
          <cell r="AM10">
            <v>190</v>
          </cell>
          <cell r="AN10">
            <v>192</v>
          </cell>
          <cell r="AO10">
            <v>195</v>
          </cell>
          <cell r="AP10">
            <v>200</v>
          </cell>
          <cell r="AQ10">
            <v>130</v>
          </cell>
          <cell r="AR10">
            <v>150</v>
          </cell>
          <cell r="AS10">
            <v>170</v>
          </cell>
          <cell r="AT10">
            <v>190</v>
          </cell>
          <cell r="AU10">
            <v>200</v>
          </cell>
          <cell r="AV10">
            <v>210</v>
          </cell>
          <cell r="AW10">
            <v>220</v>
          </cell>
          <cell r="AX10">
            <v>225</v>
          </cell>
          <cell r="AY10">
            <v>230</v>
          </cell>
          <cell r="AZ10">
            <v>235</v>
          </cell>
          <cell r="BA10">
            <v>140</v>
          </cell>
          <cell r="BB10">
            <v>170</v>
          </cell>
          <cell r="BC10">
            <v>190</v>
          </cell>
          <cell r="BD10">
            <v>210</v>
          </cell>
          <cell r="BE10">
            <v>220</v>
          </cell>
          <cell r="BF10">
            <v>230</v>
          </cell>
          <cell r="BG10">
            <v>240</v>
          </cell>
          <cell r="BH10">
            <v>250</v>
          </cell>
          <cell r="BI10">
            <v>255</v>
          </cell>
          <cell r="BJ10">
            <v>260</v>
          </cell>
          <cell r="BK10">
            <v>190</v>
          </cell>
          <cell r="BL10">
            <v>210</v>
          </cell>
          <cell r="BM10">
            <v>240</v>
          </cell>
          <cell r="BN10">
            <v>250</v>
          </cell>
          <cell r="BO10">
            <v>270</v>
          </cell>
          <cell r="BP10">
            <v>285</v>
          </cell>
          <cell r="BQ10">
            <v>290</v>
          </cell>
          <cell r="BR10">
            <v>300</v>
          </cell>
          <cell r="BS10">
            <v>305</v>
          </cell>
          <cell r="BT10">
            <v>310</v>
          </cell>
          <cell r="BU10">
            <v>210</v>
          </cell>
          <cell r="BV10">
            <v>235</v>
          </cell>
          <cell r="BW10">
            <v>260</v>
          </cell>
          <cell r="BX10">
            <v>280</v>
          </cell>
          <cell r="BY10">
            <v>295</v>
          </cell>
          <cell r="BZ10">
            <v>310</v>
          </cell>
          <cell r="CA10">
            <v>320</v>
          </cell>
          <cell r="CB10">
            <v>330</v>
          </cell>
          <cell r="CC10">
            <v>335</v>
          </cell>
          <cell r="CD10">
            <v>340</v>
          </cell>
        </row>
        <row r="11">
          <cell r="C11">
            <v>90</v>
          </cell>
          <cell r="D11">
            <v>105</v>
          </cell>
          <cell r="E11">
            <v>115</v>
          </cell>
          <cell r="F11">
            <v>125</v>
          </cell>
          <cell r="G11">
            <v>130</v>
          </cell>
          <cell r="H11">
            <v>135</v>
          </cell>
          <cell r="I11">
            <v>140</v>
          </cell>
          <cell r="J11">
            <v>145</v>
          </cell>
          <cell r="K11">
            <v>147</v>
          </cell>
          <cell r="L11">
            <v>150</v>
          </cell>
          <cell r="M11">
            <v>105</v>
          </cell>
          <cell r="N11">
            <v>115</v>
          </cell>
          <cell r="O11">
            <v>125</v>
          </cell>
          <cell r="P11">
            <v>135</v>
          </cell>
          <cell r="Q11">
            <v>140</v>
          </cell>
          <cell r="R11">
            <v>145</v>
          </cell>
          <cell r="S11">
            <v>150</v>
          </cell>
          <cell r="T11">
            <v>160</v>
          </cell>
          <cell r="U11">
            <v>165</v>
          </cell>
          <cell r="V11">
            <v>170</v>
          </cell>
          <cell r="W11">
            <v>130</v>
          </cell>
          <cell r="X11">
            <v>140</v>
          </cell>
          <cell r="Y11">
            <v>160</v>
          </cell>
          <cell r="Z11">
            <v>165</v>
          </cell>
          <cell r="AA11">
            <v>175</v>
          </cell>
          <cell r="AB11">
            <v>182</v>
          </cell>
          <cell r="AC11">
            <v>187</v>
          </cell>
          <cell r="AD11">
            <v>192</v>
          </cell>
          <cell r="AE11">
            <v>195</v>
          </cell>
          <cell r="AF11">
            <v>200</v>
          </cell>
          <cell r="AG11">
            <v>145</v>
          </cell>
          <cell r="AH11">
            <v>160</v>
          </cell>
          <cell r="AI11">
            <v>175</v>
          </cell>
          <cell r="AJ11">
            <v>185</v>
          </cell>
          <cell r="AK11">
            <v>195</v>
          </cell>
          <cell r="AL11">
            <v>205</v>
          </cell>
          <cell r="AM11">
            <v>210</v>
          </cell>
          <cell r="AN11">
            <v>212</v>
          </cell>
          <cell r="AO11">
            <v>215</v>
          </cell>
          <cell r="AP11">
            <v>220</v>
          </cell>
          <cell r="AQ11">
            <v>145</v>
          </cell>
          <cell r="AR11">
            <v>170</v>
          </cell>
          <cell r="AS11">
            <v>190</v>
          </cell>
          <cell r="AT11">
            <v>210</v>
          </cell>
          <cell r="AU11">
            <v>220</v>
          </cell>
          <cell r="AV11">
            <v>230</v>
          </cell>
          <cell r="AW11">
            <v>240</v>
          </cell>
          <cell r="AX11">
            <v>245</v>
          </cell>
          <cell r="AY11">
            <v>250</v>
          </cell>
          <cell r="AZ11">
            <v>255</v>
          </cell>
          <cell r="BA11">
            <v>155</v>
          </cell>
          <cell r="BB11">
            <v>190</v>
          </cell>
          <cell r="BC11">
            <v>210</v>
          </cell>
          <cell r="BD11">
            <v>230</v>
          </cell>
          <cell r="BE11">
            <v>240</v>
          </cell>
          <cell r="BF11">
            <v>260</v>
          </cell>
          <cell r="BG11">
            <v>270</v>
          </cell>
          <cell r="BH11">
            <v>280</v>
          </cell>
          <cell r="BI11">
            <v>285</v>
          </cell>
          <cell r="BJ11">
            <v>290</v>
          </cell>
          <cell r="BK11">
            <v>210</v>
          </cell>
          <cell r="BL11">
            <v>230</v>
          </cell>
          <cell r="BM11">
            <v>260</v>
          </cell>
          <cell r="BN11">
            <v>275</v>
          </cell>
          <cell r="BO11">
            <v>295</v>
          </cell>
          <cell r="BP11">
            <v>310</v>
          </cell>
          <cell r="BQ11">
            <v>315</v>
          </cell>
          <cell r="BR11">
            <v>325</v>
          </cell>
          <cell r="BS11">
            <v>330</v>
          </cell>
          <cell r="BT11">
            <v>335</v>
          </cell>
          <cell r="BU11">
            <v>230</v>
          </cell>
          <cell r="BV11">
            <v>260</v>
          </cell>
          <cell r="BW11">
            <v>280</v>
          </cell>
          <cell r="BX11">
            <v>300</v>
          </cell>
          <cell r="BY11">
            <v>320</v>
          </cell>
          <cell r="BZ11">
            <v>330</v>
          </cell>
          <cell r="CA11">
            <v>340</v>
          </cell>
          <cell r="CB11">
            <v>350</v>
          </cell>
          <cell r="CC11">
            <v>360</v>
          </cell>
          <cell r="CD11">
            <v>365</v>
          </cell>
        </row>
        <row r="12">
          <cell r="C12">
            <v>175</v>
          </cell>
          <cell r="D12">
            <v>175</v>
          </cell>
          <cell r="E12">
            <v>175</v>
          </cell>
          <cell r="F12">
            <v>190</v>
          </cell>
          <cell r="G12">
            <v>200</v>
          </cell>
          <cell r="H12">
            <v>210</v>
          </cell>
          <cell r="I12">
            <v>225</v>
          </cell>
          <cell r="J12">
            <v>225</v>
          </cell>
          <cell r="K12">
            <v>230</v>
          </cell>
          <cell r="L12">
            <v>230</v>
          </cell>
          <cell r="M12">
            <v>175</v>
          </cell>
          <cell r="N12">
            <v>175</v>
          </cell>
          <cell r="O12">
            <v>175</v>
          </cell>
          <cell r="P12">
            <v>190</v>
          </cell>
          <cell r="Q12">
            <v>200</v>
          </cell>
          <cell r="R12">
            <v>210</v>
          </cell>
          <cell r="S12">
            <v>225</v>
          </cell>
          <cell r="T12">
            <v>225</v>
          </cell>
          <cell r="U12">
            <v>230</v>
          </cell>
          <cell r="V12">
            <v>230</v>
          </cell>
          <cell r="W12">
            <v>175</v>
          </cell>
          <cell r="X12">
            <v>175</v>
          </cell>
          <cell r="Y12">
            <v>190</v>
          </cell>
          <cell r="Z12">
            <v>200</v>
          </cell>
          <cell r="AA12">
            <v>210</v>
          </cell>
          <cell r="AB12">
            <v>225</v>
          </cell>
          <cell r="AC12">
            <v>225</v>
          </cell>
          <cell r="AD12">
            <v>230</v>
          </cell>
          <cell r="AE12">
            <v>230</v>
          </cell>
          <cell r="AF12">
            <v>235</v>
          </cell>
          <cell r="AG12">
            <v>175</v>
          </cell>
          <cell r="AH12">
            <v>175</v>
          </cell>
          <cell r="AI12">
            <v>190</v>
          </cell>
          <cell r="AJ12">
            <v>200</v>
          </cell>
          <cell r="AK12">
            <v>210</v>
          </cell>
          <cell r="AL12">
            <v>225</v>
          </cell>
          <cell r="AM12">
            <v>225</v>
          </cell>
          <cell r="AN12">
            <v>230</v>
          </cell>
          <cell r="AO12">
            <v>230</v>
          </cell>
          <cell r="AP12">
            <v>235</v>
          </cell>
          <cell r="AQ12">
            <v>275</v>
          </cell>
          <cell r="AR12">
            <v>275</v>
          </cell>
          <cell r="AS12">
            <v>275</v>
          </cell>
          <cell r="AT12">
            <v>295</v>
          </cell>
          <cell r="AU12">
            <v>315</v>
          </cell>
          <cell r="AV12">
            <v>335</v>
          </cell>
          <cell r="AW12">
            <v>360</v>
          </cell>
          <cell r="AX12">
            <v>360</v>
          </cell>
          <cell r="AY12">
            <v>380</v>
          </cell>
          <cell r="AZ12">
            <v>380</v>
          </cell>
          <cell r="BA12">
            <v>275</v>
          </cell>
          <cell r="BB12">
            <v>275</v>
          </cell>
          <cell r="BC12">
            <v>275</v>
          </cell>
          <cell r="BD12">
            <v>295</v>
          </cell>
          <cell r="BE12">
            <v>315</v>
          </cell>
          <cell r="BF12">
            <v>335</v>
          </cell>
          <cell r="BG12">
            <v>360</v>
          </cell>
          <cell r="BH12">
            <v>360</v>
          </cell>
          <cell r="BI12">
            <v>380</v>
          </cell>
          <cell r="BJ12">
            <v>380</v>
          </cell>
          <cell r="BK12">
            <v>275</v>
          </cell>
          <cell r="BL12">
            <v>275</v>
          </cell>
          <cell r="BM12">
            <v>295</v>
          </cell>
          <cell r="BN12">
            <v>315</v>
          </cell>
          <cell r="BO12">
            <v>335</v>
          </cell>
          <cell r="BP12">
            <v>360</v>
          </cell>
          <cell r="BQ12">
            <v>360</v>
          </cell>
          <cell r="BR12">
            <v>380</v>
          </cell>
          <cell r="BS12">
            <v>380</v>
          </cell>
          <cell r="BT12">
            <v>385</v>
          </cell>
          <cell r="BU12">
            <v>275</v>
          </cell>
          <cell r="BV12">
            <v>275</v>
          </cell>
          <cell r="BW12">
            <v>295</v>
          </cell>
          <cell r="BX12">
            <v>315</v>
          </cell>
          <cell r="BY12">
            <v>335</v>
          </cell>
          <cell r="BZ12">
            <v>360</v>
          </cell>
          <cell r="CA12">
            <v>360</v>
          </cell>
          <cell r="CB12">
            <v>380</v>
          </cell>
          <cell r="CC12">
            <v>380</v>
          </cell>
          <cell r="CD12">
            <v>385</v>
          </cell>
        </row>
        <row r="15">
          <cell r="B15" t="str">
            <v>MINIME</v>
          </cell>
          <cell r="C15" t="str">
            <v>CADET</v>
          </cell>
          <cell r="D15" t="str">
            <v>CADET</v>
          </cell>
          <cell r="E15" t="str">
            <v>JUNIOR</v>
          </cell>
          <cell r="F15" t="str">
            <v>SENIOR</v>
          </cell>
          <cell r="G15"/>
          <cell r="H15" t="str">
            <v>MINIME</v>
          </cell>
          <cell r="I15" t="str">
            <v>CADETTE</v>
          </cell>
          <cell r="J15" t="str">
            <v>CADETTE</v>
          </cell>
          <cell r="K15" t="str">
            <v>JUNIOR</v>
          </cell>
          <cell r="L15" t="str">
            <v>SENIOR</v>
          </cell>
          <cell r="M15"/>
          <cell r="N15"/>
          <cell r="O15"/>
          <cell r="P15"/>
          <cell r="Q15"/>
          <cell r="R15"/>
          <cell r="S15"/>
          <cell r="BR15"/>
          <cell r="BS15"/>
        </row>
        <row r="16">
          <cell r="A16">
            <v>10</v>
          </cell>
          <cell r="B16" t="str">
            <v>NON</v>
          </cell>
          <cell r="C16" t="str">
            <v>U15 M49</v>
          </cell>
          <cell r="D16" t="str">
            <v>U17 M49</v>
          </cell>
          <cell r="E16" t="str">
            <v>U20 M55</v>
          </cell>
          <cell r="F16" t="str">
            <v>SE M55</v>
          </cell>
          <cell r="G16">
            <v>10</v>
          </cell>
          <cell r="H16" t="str">
            <v>NON</v>
          </cell>
          <cell r="I16" t="str">
            <v>U15 F40</v>
          </cell>
          <cell r="J16" t="str">
            <v>U17 F40</v>
          </cell>
          <cell r="K16" t="str">
            <v>U20 F45</v>
          </cell>
          <cell r="L16" t="str">
            <v>SE F45</v>
          </cell>
          <cell r="P16"/>
          <cell r="Q16"/>
          <cell r="R16"/>
          <cell r="S16"/>
          <cell r="BS16"/>
        </row>
        <row r="17">
          <cell r="A17">
            <v>35.01</v>
          </cell>
          <cell r="B17" t="str">
            <v>NON</v>
          </cell>
          <cell r="C17" t="str">
            <v>U15 M49</v>
          </cell>
          <cell r="D17" t="str">
            <v>U17 M49</v>
          </cell>
          <cell r="E17" t="str">
            <v>U20 M55</v>
          </cell>
          <cell r="F17" t="str">
            <v>SE M55</v>
          </cell>
          <cell r="G17">
            <v>35.01</v>
          </cell>
          <cell r="H17" t="str">
            <v>NON</v>
          </cell>
          <cell r="I17" t="str">
            <v>U15 F40</v>
          </cell>
          <cell r="J17" t="str">
            <v>U17 F40</v>
          </cell>
          <cell r="K17" t="str">
            <v>U20 F45</v>
          </cell>
          <cell r="L17" t="str">
            <v>SE F45</v>
          </cell>
          <cell r="M17"/>
          <cell r="P17"/>
          <cell r="Q17"/>
          <cell r="R17"/>
          <cell r="S17"/>
          <cell r="AT17"/>
          <cell r="AU17"/>
          <cell r="BE17"/>
          <cell r="BQ17"/>
          <cell r="BR17"/>
          <cell r="BS17"/>
        </row>
        <row r="18">
          <cell r="A18">
            <v>40.01</v>
          </cell>
          <cell r="B18" t="str">
            <v>NON</v>
          </cell>
          <cell r="C18" t="str">
            <v>U15 M49</v>
          </cell>
          <cell r="D18" t="str">
            <v>U17 M49</v>
          </cell>
          <cell r="E18" t="str">
            <v>U20 M55</v>
          </cell>
          <cell r="F18" t="str">
            <v>SE M55</v>
          </cell>
          <cell r="G18">
            <v>40.01</v>
          </cell>
          <cell r="H18" t="str">
            <v>NON</v>
          </cell>
          <cell r="I18" t="str">
            <v>U15 F45</v>
          </cell>
          <cell r="J18" t="str">
            <v>U17 F45</v>
          </cell>
          <cell r="K18" t="str">
            <v>U20 F45</v>
          </cell>
          <cell r="L18" t="str">
            <v>SE F45</v>
          </cell>
          <cell r="P18"/>
          <cell r="Q18"/>
          <cell r="R18"/>
          <cell r="S18"/>
          <cell r="AT18"/>
          <cell r="AU18"/>
          <cell r="BQ18"/>
          <cell r="BR18"/>
          <cell r="BS18"/>
        </row>
        <row r="19">
          <cell r="A19">
            <v>45.01</v>
          </cell>
          <cell r="B19" t="str">
            <v>NON</v>
          </cell>
          <cell r="C19" t="str">
            <v>U15 M49</v>
          </cell>
          <cell r="D19" t="str">
            <v>U17 M49</v>
          </cell>
          <cell r="E19" t="str">
            <v>U20 M55</v>
          </cell>
          <cell r="F19" t="str">
            <v>SE M55</v>
          </cell>
          <cell r="G19">
            <v>45.01</v>
          </cell>
          <cell r="H19" t="str">
            <v>NON</v>
          </cell>
          <cell r="I19" t="str">
            <v>U15 F49</v>
          </cell>
          <cell r="J19" t="str">
            <v>U17 F49</v>
          </cell>
          <cell r="K19" t="str">
            <v>U20 F49</v>
          </cell>
          <cell r="L19" t="str">
            <v>SE F49</v>
          </cell>
          <cell r="P19"/>
          <cell r="Q19"/>
          <cell r="R19"/>
          <cell r="S19"/>
          <cell r="AT19"/>
          <cell r="AU19"/>
          <cell r="BE19"/>
          <cell r="BQ19"/>
          <cell r="BR19"/>
          <cell r="BS19"/>
        </row>
        <row r="20">
          <cell r="A20">
            <v>49.01</v>
          </cell>
          <cell r="B20" t="str">
            <v>NON</v>
          </cell>
          <cell r="C20" t="str">
            <v>U15 M55</v>
          </cell>
          <cell r="D20" t="str">
            <v>U17 M55</v>
          </cell>
          <cell r="E20" t="str">
            <v>U20 M55</v>
          </cell>
          <cell r="F20" t="str">
            <v>SE M55</v>
          </cell>
          <cell r="G20">
            <v>49.01</v>
          </cell>
          <cell r="H20" t="str">
            <v>NON</v>
          </cell>
          <cell r="I20" t="str">
            <v>U15 F55</v>
          </cell>
          <cell r="J20" t="str">
            <v>U17 F55</v>
          </cell>
          <cell r="K20" t="str">
            <v>U20 F55</v>
          </cell>
          <cell r="L20" t="str">
            <v>SE F55</v>
          </cell>
          <cell r="P20"/>
          <cell r="Q20"/>
          <cell r="R20"/>
          <cell r="S20"/>
          <cell r="BQ20"/>
          <cell r="BR20"/>
          <cell r="BS20"/>
        </row>
        <row r="21">
          <cell r="A21">
            <v>55.01</v>
          </cell>
          <cell r="B21" t="str">
            <v>NON</v>
          </cell>
          <cell r="C21" t="str">
            <v>U15 M61</v>
          </cell>
          <cell r="D21" t="str">
            <v>U17 M61</v>
          </cell>
          <cell r="E21" t="str">
            <v>U20 M61</v>
          </cell>
          <cell r="F21" t="str">
            <v>SE M61</v>
          </cell>
          <cell r="G21">
            <v>55.01</v>
          </cell>
          <cell r="H21" t="str">
            <v>NON</v>
          </cell>
          <cell r="I21" t="str">
            <v>U15 F59</v>
          </cell>
          <cell r="J21" t="str">
            <v>U17 F59</v>
          </cell>
          <cell r="K21" t="str">
            <v>U20 F59</v>
          </cell>
          <cell r="L21" t="str">
            <v>SE F59</v>
          </cell>
          <cell r="P21"/>
          <cell r="Q21"/>
          <cell r="R21"/>
          <cell r="S21"/>
          <cell r="BE21"/>
          <cell r="BR21"/>
          <cell r="BS21"/>
        </row>
        <row r="22">
          <cell r="A22">
            <v>61.01</v>
          </cell>
          <cell r="B22" t="str">
            <v>NON</v>
          </cell>
          <cell r="C22" t="str">
            <v>U15 M67</v>
          </cell>
          <cell r="D22" t="str">
            <v>U17 M67</v>
          </cell>
          <cell r="E22" t="str">
            <v>U20 M67</v>
          </cell>
          <cell r="F22" t="str">
            <v>SE M67</v>
          </cell>
          <cell r="G22">
            <v>59.01</v>
          </cell>
          <cell r="H22" t="str">
            <v>NON</v>
          </cell>
          <cell r="I22" t="str">
            <v>U15 F64</v>
          </cell>
          <cell r="J22" t="str">
            <v>U17 F64</v>
          </cell>
          <cell r="K22" t="str">
            <v>U20 F64</v>
          </cell>
          <cell r="L22" t="str">
            <v>SE F64</v>
          </cell>
          <cell r="P22"/>
          <cell r="Q22"/>
          <cell r="R22"/>
          <cell r="S22"/>
          <cell r="BS22"/>
        </row>
        <row r="23">
          <cell r="A23">
            <v>67.010000000000005</v>
          </cell>
          <cell r="B23" t="str">
            <v>NON</v>
          </cell>
          <cell r="C23" t="str">
            <v>U15 M73</v>
          </cell>
          <cell r="D23" t="str">
            <v>U17 M73</v>
          </cell>
          <cell r="E23" t="str">
            <v>U20 M73</v>
          </cell>
          <cell r="F23" t="str">
            <v>SE M73</v>
          </cell>
          <cell r="G23">
            <v>64.010000000000005</v>
          </cell>
          <cell r="H23" t="str">
            <v>NON</v>
          </cell>
          <cell r="I23" t="str">
            <v>U15 F71</v>
          </cell>
          <cell r="J23" t="str">
            <v>U17 F71</v>
          </cell>
          <cell r="K23" t="str">
            <v>U20 F71</v>
          </cell>
          <cell r="L23" t="str">
            <v>SE F71</v>
          </cell>
          <cell r="P23"/>
          <cell r="Q23"/>
          <cell r="R23"/>
          <cell r="S23"/>
          <cell r="BE23"/>
        </row>
        <row r="24">
          <cell r="A24">
            <v>73.010000000000005</v>
          </cell>
          <cell r="B24" t="str">
            <v>NON</v>
          </cell>
          <cell r="C24" t="str">
            <v>U15 M81</v>
          </cell>
          <cell r="D24" t="str">
            <v>U17 M81</v>
          </cell>
          <cell r="E24" t="str">
            <v>U20 M81</v>
          </cell>
          <cell r="F24" t="str">
            <v>SE M81</v>
          </cell>
          <cell r="G24">
            <v>71.010000000000005</v>
          </cell>
          <cell r="H24" t="str">
            <v>NON</v>
          </cell>
          <cell r="I24" t="str">
            <v>U15 F76</v>
          </cell>
          <cell r="J24" t="str">
            <v>U17 F76</v>
          </cell>
          <cell r="K24" t="str">
            <v>U20 F76</v>
          </cell>
          <cell r="L24" t="str">
            <v>SE F76</v>
          </cell>
          <cell r="P24"/>
          <cell r="Q24"/>
          <cell r="R24"/>
          <cell r="S24"/>
        </row>
        <row r="25">
          <cell r="A25">
            <v>81.010000000000005</v>
          </cell>
          <cell r="B25" t="str">
            <v>NON</v>
          </cell>
          <cell r="C25" t="str">
            <v>U15 M89</v>
          </cell>
          <cell r="D25" t="str">
            <v>U17 M89</v>
          </cell>
          <cell r="E25" t="str">
            <v>U20 M89</v>
          </cell>
          <cell r="F25" t="str">
            <v>SE M89</v>
          </cell>
          <cell r="G25">
            <v>76.010000000000005</v>
          </cell>
          <cell r="H25" t="str">
            <v>NON</v>
          </cell>
          <cell r="I25" t="str">
            <v>U15 F81</v>
          </cell>
          <cell r="J25" t="str">
            <v>U17 F81</v>
          </cell>
          <cell r="K25" t="str">
            <v>U20 F81</v>
          </cell>
          <cell r="L25" t="str">
            <v>SE F81</v>
          </cell>
          <cell r="P25"/>
          <cell r="Q25"/>
          <cell r="R25"/>
          <cell r="S25"/>
          <cell r="BE25"/>
        </row>
        <row r="26">
          <cell r="A26">
            <v>89.01</v>
          </cell>
          <cell r="B26" t="str">
            <v>NON</v>
          </cell>
          <cell r="C26" t="str">
            <v>U15 M96</v>
          </cell>
          <cell r="D26" t="str">
            <v>U17 M96</v>
          </cell>
          <cell r="E26" t="str">
            <v>U20 M96</v>
          </cell>
          <cell r="F26" t="str">
            <v>SE M96</v>
          </cell>
          <cell r="G26">
            <v>81.010000000000005</v>
          </cell>
          <cell r="H26" t="str">
            <v>NON</v>
          </cell>
          <cell r="I26" t="str">
            <v>U15 F&gt;81</v>
          </cell>
          <cell r="J26" t="str">
            <v>U17 F&gt;81</v>
          </cell>
          <cell r="K26" t="str">
            <v>U20 F87</v>
          </cell>
          <cell r="L26" t="str">
            <v>SE F87</v>
          </cell>
          <cell r="P26"/>
          <cell r="Q26"/>
          <cell r="R26"/>
          <cell r="S26"/>
        </row>
        <row r="27">
          <cell r="A27">
            <v>96.01</v>
          </cell>
          <cell r="B27" t="str">
            <v>NON</v>
          </cell>
          <cell r="C27" t="str">
            <v>U15 M102</v>
          </cell>
          <cell r="D27" t="str">
            <v>U17 M102</v>
          </cell>
          <cell r="E27" t="str">
            <v>U20 M102</v>
          </cell>
          <cell r="F27" t="str">
            <v>SE M102</v>
          </cell>
          <cell r="G27">
            <v>87.01</v>
          </cell>
          <cell r="H27" t="str">
            <v>NON</v>
          </cell>
          <cell r="I27" t="str">
            <v>U15 F&gt;81</v>
          </cell>
          <cell r="J27" t="str">
            <v>U17 F&gt;81</v>
          </cell>
          <cell r="K27" t="str">
            <v>U20 F&gt;87</v>
          </cell>
          <cell r="L27" t="str">
            <v>SE F&gt;87</v>
          </cell>
          <cell r="P27"/>
          <cell r="Q27"/>
          <cell r="R27"/>
          <cell r="S27"/>
          <cell r="BE27"/>
        </row>
        <row r="28">
          <cell r="A28">
            <v>102.01</v>
          </cell>
          <cell r="B28" t="str">
            <v>NON</v>
          </cell>
          <cell r="C28" t="str">
            <v>U15 M&gt;102</v>
          </cell>
          <cell r="D28" t="str">
            <v>U17 M&gt;102</v>
          </cell>
          <cell r="E28" t="str">
            <v>U20 M109</v>
          </cell>
          <cell r="F28" t="str">
            <v>SE M109</v>
          </cell>
          <cell r="G28"/>
          <cell r="H28"/>
          <cell r="I28"/>
          <cell r="J28"/>
          <cell r="K28"/>
          <cell r="L28"/>
          <cell r="N28"/>
          <cell r="O28"/>
          <cell r="P28"/>
          <cell r="Q28"/>
          <cell r="R28"/>
          <cell r="S28"/>
        </row>
        <row r="29">
          <cell r="A29">
            <v>109.1</v>
          </cell>
          <cell r="B29" t="str">
            <v>NON</v>
          </cell>
          <cell r="C29" t="str">
            <v>U15 M&gt;102</v>
          </cell>
          <cell r="D29" t="str">
            <v>U17 M&gt;102</v>
          </cell>
          <cell r="E29" t="str">
            <v>U20 M&gt;109</v>
          </cell>
          <cell r="F29" t="str">
            <v>SE M&gt;109</v>
          </cell>
          <cell r="G29"/>
          <cell r="H29"/>
          <cell r="I29"/>
          <cell r="J29"/>
          <cell r="K29"/>
          <cell r="L29"/>
          <cell r="N29"/>
          <cell r="O29"/>
          <cell r="P29"/>
          <cell r="Q29"/>
          <cell r="R29"/>
          <cell r="S29"/>
          <cell r="AT29"/>
          <cell r="AU29"/>
          <cell r="BE29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VIDUEL"/>
      <sheetName val="Minimas"/>
    </sheetNames>
    <sheetDataSet>
      <sheetData sheetId="0" refreshError="1"/>
      <sheetData sheetId="1">
        <row r="3">
          <cell r="C3" t="str">
            <v>U15 F40</v>
          </cell>
          <cell r="D3" t="str">
            <v>U15 F45</v>
          </cell>
          <cell r="E3" t="str">
            <v>U15 F49</v>
          </cell>
          <cell r="F3" t="str">
            <v>U15 F55</v>
          </cell>
          <cell r="G3" t="str">
            <v>U15 F59</v>
          </cell>
          <cell r="H3" t="str">
            <v>U15 F64</v>
          </cell>
          <cell r="I3" t="str">
            <v>U15 F71</v>
          </cell>
          <cell r="J3" t="str">
            <v>U15 F76</v>
          </cell>
          <cell r="K3" t="str">
            <v>U15 F81</v>
          </cell>
          <cell r="L3" t="str">
            <v>U15 F&gt;81</v>
          </cell>
          <cell r="M3" t="str">
            <v>U17 F40</v>
          </cell>
          <cell r="N3" t="str">
            <v>U17 F45</v>
          </cell>
          <cell r="O3" t="str">
            <v>U17 F49</v>
          </cell>
          <cell r="P3" t="str">
            <v>U17 F55</v>
          </cell>
          <cell r="Q3" t="str">
            <v>U17 F59</v>
          </cell>
          <cell r="R3" t="str">
            <v>U17 F64</v>
          </cell>
          <cell r="S3" t="str">
            <v>U17 F71</v>
          </cell>
          <cell r="T3" t="str">
            <v>U17 F76</v>
          </cell>
          <cell r="U3" t="str">
            <v>U17 F81</v>
          </cell>
          <cell r="V3" t="str">
            <v>U17 F&gt;81</v>
          </cell>
          <cell r="W3" t="str">
            <v>U20 F45</v>
          </cell>
          <cell r="X3" t="str">
            <v>U20 F49</v>
          </cell>
          <cell r="Y3" t="str">
            <v>U20 F55</v>
          </cell>
          <cell r="Z3" t="str">
            <v>U20 F59</v>
          </cell>
          <cell r="AA3" t="str">
            <v>U20 F64</v>
          </cell>
          <cell r="AB3" t="str">
            <v>U20 F71</v>
          </cell>
          <cell r="AC3" t="str">
            <v>U20 F76</v>
          </cell>
          <cell r="AD3" t="str">
            <v>U20 F81</v>
          </cell>
          <cell r="AE3" t="str">
            <v>U20 F87</v>
          </cell>
          <cell r="AF3" t="str">
            <v>U20 F&gt;87</v>
          </cell>
          <cell r="AG3" t="str">
            <v>SE F45</v>
          </cell>
          <cell r="AH3" t="str">
            <v>SE F49</v>
          </cell>
          <cell r="AI3" t="str">
            <v>SE F55</v>
          </cell>
          <cell r="AJ3" t="str">
            <v>SE F59</v>
          </cell>
          <cell r="AK3" t="str">
            <v>SE F64</v>
          </cell>
          <cell r="AL3" t="str">
            <v>SE F71</v>
          </cell>
          <cell r="AM3" t="str">
            <v>SE F76</v>
          </cell>
          <cell r="AN3" t="str">
            <v>SE F81</v>
          </cell>
          <cell r="AO3" t="str">
            <v>SE F87</v>
          </cell>
          <cell r="AP3" t="str">
            <v>SE F&gt;87</v>
          </cell>
          <cell r="AQ3" t="str">
            <v>U15 M49</v>
          </cell>
          <cell r="AR3" t="str">
            <v>U15 M55</v>
          </cell>
          <cell r="AS3" t="str">
            <v>U15 M61</v>
          </cell>
          <cell r="AT3" t="str">
            <v>U15 M67</v>
          </cell>
          <cell r="AU3" t="str">
            <v>U15 M73</v>
          </cell>
          <cell r="AV3" t="str">
            <v>U15 M81</v>
          </cell>
          <cell r="AW3" t="str">
            <v>U15 M89</v>
          </cell>
          <cell r="AX3" t="str">
            <v>U15 M96</v>
          </cell>
          <cell r="AY3" t="str">
            <v>U15 M102</v>
          </cell>
          <cell r="AZ3" t="str">
            <v>U15 M&gt;102</v>
          </cell>
          <cell r="BA3" t="str">
            <v>U17 M49</v>
          </cell>
          <cell r="BB3" t="str">
            <v>U17 M55</v>
          </cell>
          <cell r="BC3" t="str">
            <v>U17 M61</v>
          </cell>
          <cell r="BD3" t="str">
            <v>U17 M67</v>
          </cell>
          <cell r="BE3" t="str">
            <v>U17 M73</v>
          </cell>
          <cell r="BF3" t="str">
            <v>U17 M81</v>
          </cell>
          <cell r="BG3" t="str">
            <v>U17 M89</v>
          </cell>
          <cell r="BH3" t="str">
            <v>U17 M96</v>
          </cell>
          <cell r="BI3" t="str">
            <v>U17 M102</v>
          </cell>
          <cell r="BJ3" t="str">
            <v>U17 M&gt;102</v>
          </cell>
          <cell r="BK3" t="str">
            <v>U20 M55</v>
          </cell>
          <cell r="BL3" t="str">
            <v>U20 M61</v>
          </cell>
          <cell r="BM3" t="str">
            <v>U20 M67</v>
          </cell>
          <cell r="BN3" t="str">
            <v>U20 M73</v>
          </cell>
          <cell r="BO3" t="str">
            <v>U20 M81</v>
          </cell>
          <cell r="BP3" t="str">
            <v>U20 M89</v>
          </cell>
          <cell r="BQ3" t="str">
            <v>U20 M96</v>
          </cell>
          <cell r="BR3" t="str">
            <v>U20 M102</v>
          </cell>
          <cell r="BS3" t="str">
            <v>U20 M109</v>
          </cell>
          <cell r="BT3" t="str">
            <v>U20 M&gt;109</v>
          </cell>
          <cell r="BU3" t="str">
            <v>SE M55</v>
          </cell>
          <cell r="BV3" t="str">
            <v>SE M61</v>
          </cell>
          <cell r="BW3" t="str">
            <v>SE M67</v>
          </cell>
          <cell r="BX3" t="str">
            <v>SE M73</v>
          </cell>
          <cell r="BY3" t="str">
            <v>SE M81</v>
          </cell>
          <cell r="BZ3" t="str">
            <v>SE M89</v>
          </cell>
          <cell r="CA3" t="str">
            <v>SE M96</v>
          </cell>
          <cell r="CB3" t="str">
            <v>SE M102</v>
          </cell>
          <cell r="CC3" t="str">
            <v>SE M109</v>
          </cell>
          <cell r="CD3" t="str">
            <v>SE M&gt;109</v>
          </cell>
        </row>
        <row r="4">
          <cell r="C4">
            <v>20</v>
          </cell>
          <cell r="D4">
            <v>25</v>
          </cell>
          <cell r="E4">
            <v>30</v>
          </cell>
          <cell r="F4">
            <v>35</v>
          </cell>
          <cell r="G4">
            <v>40</v>
          </cell>
          <cell r="H4">
            <v>45</v>
          </cell>
          <cell r="I4">
            <v>50</v>
          </cell>
          <cell r="J4">
            <v>55</v>
          </cell>
          <cell r="K4">
            <v>57</v>
          </cell>
          <cell r="L4">
            <v>60</v>
          </cell>
          <cell r="M4">
            <v>30</v>
          </cell>
          <cell r="N4">
            <v>35</v>
          </cell>
          <cell r="O4">
            <v>40</v>
          </cell>
          <cell r="P4">
            <v>45</v>
          </cell>
          <cell r="Q4">
            <v>50</v>
          </cell>
          <cell r="R4">
            <v>55</v>
          </cell>
          <cell r="S4">
            <v>60</v>
          </cell>
          <cell r="T4">
            <v>65</v>
          </cell>
          <cell r="U4">
            <v>67</v>
          </cell>
          <cell r="V4">
            <v>70</v>
          </cell>
          <cell r="W4">
            <v>40</v>
          </cell>
          <cell r="X4">
            <v>45</v>
          </cell>
          <cell r="Y4">
            <v>50</v>
          </cell>
          <cell r="Z4">
            <v>55</v>
          </cell>
          <cell r="AA4">
            <v>60</v>
          </cell>
          <cell r="AB4">
            <v>65</v>
          </cell>
          <cell r="AC4">
            <v>70</v>
          </cell>
          <cell r="AD4">
            <v>75</v>
          </cell>
          <cell r="AE4">
            <v>77</v>
          </cell>
          <cell r="AF4">
            <v>80</v>
          </cell>
          <cell r="AG4">
            <v>50</v>
          </cell>
          <cell r="AH4">
            <v>55</v>
          </cell>
          <cell r="AI4">
            <v>60</v>
          </cell>
          <cell r="AJ4">
            <v>65</v>
          </cell>
          <cell r="AK4">
            <v>70</v>
          </cell>
          <cell r="AL4">
            <v>75</v>
          </cell>
          <cell r="AM4">
            <v>80</v>
          </cell>
          <cell r="AN4">
            <v>85</v>
          </cell>
          <cell r="AO4">
            <v>87</v>
          </cell>
          <cell r="AP4">
            <v>90</v>
          </cell>
          <cell r="AQ4">
            <v>40</v>
          </cell>
          <cell r="AR4">
            <v>55</v>
          </cell>
          <cell r="AS4">
            <v>65</v>
          </cell>
          <cell r="AT4">
            <v>75</v>
          </cell>
          <cell r="AU4">
            <v>80</v>
          </cell>
          <cell r="AV4">
            <v>85</v>
          </cell>
          <cell r="AW4">
            <v>90</v>
          </cell>
          <cell r="AX4">
            <v>95</v>
          </cell>
          <cell r="AY4">
            <v>100</v>
          </cell>
          <cell r="AZ4">
            <v>105</v>
          </cell>
          <cell r="BA4">
            <v>50</v>
          </cell>
          <cell r="BB4">
            <v>65</v>
          </cell>
          <cell r="BC4">
            <v>80</v>
          </cell>
          <cell r="BD4">
            <v>90</v>
          </cell>
          <cell r="BE4">
            <v>100</v>
          </cell>
          <cell r="BF4">
            <v>110</v>
          </cell>
          <cell r="BG4">
            <v>115</v>
          </cell>
          <cell r="BH4">
            <v>120</v>
          </cell>
          <cell r="BI4">
            <v>125</v>
          </cell>
          <cell r="BJ4">
            <v>130</v>
          </cell>
          <cell r="BK4">
            <v>80</v>
          </cell>
          <cell r="BL4">
            <v>95</v>
          </cell>
          <cell r="BM4">
            <v>105</v>
          </cell>
          <cell r="BN4">
            <v>120</v>
          </cell>
          <cell r="BO4">
            <v>130</v>
          </cell>
          <cell r="BP4">
            <v>135</v>
          </cell>
          <cell r="BQ4">
            <v>140</v>
          </cell>
          <cell r="BR4">
            <v>145</v>
          </cell>
          <cell r="BS4">
            <v>150</v>
          </cell>
          <cell r="BT4">
            <v>155</v>
          </cell>
          <cell r="BU4">
            <v>95</v>
          </cell>
          <cell r="BV4">
            <v>110</v>
          </cell>
          <cell r="BW4">
            <v>125</v>
          </cell>
          <cell r="BX4">
            <v>135</v>
          </cell>
          <cell r="BY4">
            <v>145</v>
          </cell>
          <cell r="BZ4">
            <v>150</v>
          </cell>
          <cell r="CA4">
            <v>155</v>
          </cell>
          <cell r="CB4">
            <v>160</v>
          </cell>
          <cell r="CC4">
            <v>165</v>
          </cell>
          <cell r="CD4">
            <v>170</v>
          </cell>
        </row>
        <row r="5">
          <cell r="C5">
            <v>25</v>
          </cell>
          <cell r="D5">
            <v>35</v>
          </cell>
          <cell r="E5">
            <v>40</v>
          </cell>
          <cell r="F5">
            <v>45</v>
          </cell>
          <cell r="G5">
            <v>50</v>
          </cell>
          <cell r="H5">
            <v>55</v>
          </cell>
          <cell r="I5">
            <v>60</v>
          </cell>
          <cell r="J5">
            <v>65</v>
          </cell>
          <cell r="K5">
            <v>67</v>
          </cell>
          <cell r="L5">
            <v>70</v>
          </cell>
          <cell r="M5">
            <v>35</v>
          </cell>
          <cell r="N5">
            <v>42</v>
          </cell>
          <cell r="O5">
            <v>50</v>
          </cell>
          <cell r="P5">
            <v>55</v>
          </cell>
          <cell r="Q5">
            <v>60</v>
          </cell>
          <cell r="R5">
            <v>65</v>
          </cell>
          <cell r="S5">
            <v>70</v>
          </cell>
          <cell r="T5">
            <v>75</v>
          </cell>
          <cell r="U5">
            <v>77</v>
          </cell>
          <cell r="V5">
            <v>80</v>
          </cell>
          <cell r="W5">
            <v>50</v>
          </cell>
          <cell r="X5">
            <v>55</v>
          </cell>
          <cell r="Y5">
            <v>62</v>
          </cell>
          <cell r="Z5">
            <v>70</v>
          </cell>
          <cell r="AA5">
            <v>75</v>
          </cell>
          <cell r="AB5">
            <v>80</v>
          </cell>
          <cell r="AC5">
            <v>85</v>
          </cell>
          <cell r="AD5">
            <v>90</v>
          </cell>
          <cell r="AE5">
            <v>92</v>
          </cell>
          <cell r="AF5">
            <v>95</v>
          </cell>
          <cell r="AG5">
            <v>60</v>
          </cell>
          <cell r="AH5">
            <v>67</v>
          </cell>
          <cell r="AI5">
            <v>75</v>
          </cell>
          <cell r="AJ5">
            <v>80</v>
          </cell>
          <cell r="AK5">
            <v>85</v>
          </cell>
          <cell r="AL5">
            <v>90</v>
          </cell>
          <cell r="AM5">
            <v>95</v>
          </cell>
          <cell r="AN5">
            <v>100</v>
          </cell>
          <cell r="AO5">
            <v>102</v>
          </cell>
          <cell r="AP5">
            <v>105</v>
          </cell>
          <cell r="AQ5">
            <v>55</v>
          </cell>
          <cell r="AR5">
            <v>70</v>
          </cell>
          <cell r="AS5">
            <v>80</v>
          </cell>
          <cell r="AT5">
            <v>95</v>
          </cell>
          <cell r="AU5">
            <v>100</v>
          </cell>
          <cell r="AV5">
            <v>105</v>
          </cell>
          <cell r="AW5">
            <v>110</v>
          </cell>
          <cell r="AX5">
            <v>115</v>
          </cell>
          <cell r="AY5">
            <v>120</v>
          </cell>
          <cell r="AZ5">
            <v>125</v>
          </cell>
          <cell r="BA5">
            <v>65</v>
          </cell>
          <cell r="BB5">
            <v>85</v>
          </cell>
          <cell r="BC5">
            <v>100</v>
          </cell>
          <cell r="BD5">
            <v>110</v>
          </cell>
          <cell r="BE5">
            <v>120</v>
          </cell>
          <cell r="BF5">
            <v>130</v>
          </cell>
          <cell r="BG5">
            <v>135</v>
          </cell>
          <cell r="BH5">
            <v>140</v>
          </cell>
          <cell r="BI5">
            <v>145</v>
          </cell>
          <cell r="BJ5">
            <v>150</v>
          </cell>
          <cell r="BK5">
            <v>100</v>
          </cell>
          <cell r="BL5">
            <v>115</v>
          </cell>
          <cell r="BM5">
            <v>125</v>
          </cell>
          <cell r="BN5">
            <v>140</v>
          </cell>
          <cell r="BO5">
            <v>150</v>
          </cell>
          <cell r="BP5">
            <v>160</v>
          </cell>
          <cell r="BQ5">
            <v>165</v>
          </cell>
          <cell r="BR5">
            <v>170</v>
          </cell>
          <cell r="BS5">
            <v>175</v>
          </cell>
          <cell r="BT5">
            <v>180</v>
          </cell>
          <cell r="BU5">
            <v>115</v>
          </cell>
          <cell r="BV5">
            <v>130</v>
          </cell>
          <cell r="BW5">
            <v>145</v>
          </cell>
          <cell r="BX5">
            <v>160</v>
          </cell>
          <cell r="BY5">
            <v>170</v>
          </cell>
          <cell r="BZ5">
            <v>175</v>
          </cell>
          <cell r="CA5">
            <v>180</v>
          </cell>
          <cell r="CB5">
            <v>185</v>
          </cell>
          <cell r="CC5">
            <v>190</v>
          </cell>
          <cell r="CD5">
            <v>195</v>
          </cell>
        </row>
        <row r="6">
          <cell r="C6">
            <v>35</v>
          </cell>
          <cell r="D6">
            <v>45</v>
          </cell>
          <cell r="E6">
            <v>50</v>
          </cell>
          <cell r="F6">
            <v>57</v>
          </cell>
          <cell r="G6">
            <v>62</v>
          </cell>
          <cell r="H6">
            <v>67</v>
          </cell>
          <cell r="I6">
            <v>72</v>
          </cell>
          <cell r="J6">
            <v>75</v>
          </cell>
          <cell r="K6">
            <v>77</v>
          </cell>
          <cell r="L6">
            <v>80</v>
          </cell>
          <cell r="M6">
            <v>45</v>
          </cell>
          <cell r="N6">
            <v>50</v>
          </cell>
          <cell r="O6">
            <v>57</v>
          </cell>
          <cell r="P6">
            <v>65</v>
          </cell>
          <cell r="Q6">
            <v>70</v>
          </cell>
          <cell r="R6">
            <v>75</v>
          </cell>
          <cell r="S6">
            <v>80</v>
          </cell>
          <cell r="T6">
            <v>85</v>
          </cell>
          <cell r="U6">
            <v>90</v>
          </cell>
          <cell r="V6">
            <v>95</v>
          </cell>
          <cell r="W6">
            <v>60</v>
          </cell>
          <cell r="X6">
            <v>65</v>
          </cell>
          <cell r="Y6">
            <v>75</v>
          </cell>
          <cell r="Z6">
            <v>82</v>
          </cell>
          <cell r="AA6">
            <v>90</v>
          </cell>
          <cell r="AB6">
            <v>95</v>
          </cell>
          <cell r="AC6">
            <v>100</v>
          </cell>
          <cell r="AD6">
            <v>105</v>
          </cell>
          <cell r="AE6">
            <v>107</v>
          </cell>
          <cell r="AF6">
            <v>110</v>
          </cell>
          <cell r="AG6">
            <v>70</v>
          </cell>
          <cell r="AH6">
            <v>80</v>
          </cell>
          <cell r="AI6">
            <v>87</v>
          </cell>
          <cell r="AJ6">
            <v>92</v>
          </cell>
          <cell r="AK6">
            <v>100</v>
          </cell>
          <cell r="AL6">
            <v>107</v>
          </cell>
          <cell r="AM6">
            <v>115</v>
          </cell>
          <cell r="AN6">
            <v>120</v>
          </cell>
          <cell r="AO6">
            <v>122</v>
          </cell>
          <cell r="AP6">
            <v>125</v>
          </cell>
          <cell r="AQ6">
            <v>70</v>
          </cell>
          <cell r="AR6">
            <v>85</v>
          </cell>
          <cell r="AS6">
            <v>100</v>
          </cell>
          <cell r="AT6">
            <v>110</v>
          </cell>
          <cell r="AU6">
            <v>120</v>
          </cell>
          <cell r="AV6">
            <v>130</v>
          </cell>
          <cell r="AW6">
            <v>135</v>
          </cell>
          <cell r="AX6">
            <v>140</v>
          </cell>
          <cell r="AY6">
            <v>145</v>
          </cell>
          <cell r="AZ6">
            <v>150</v>
          </cell>
          <cell r="BA6">
            <v>80</v>
          </cell>
          <cell r="BB6">
            <v>100</v>
          </cell>
          <cell r="BC6">
            <v>120</v>
          </cell>
          <cell r="BD6">
            <v>130</v>
          </cell>
          <cell r="BE6">
            <v>140</v>
          </cell>
          <cell r="BF6">
            <v>150</v>
          </cell>
          <cell r="BG6">
            <v>160</v>
          </cell>
          <cell r="BH6">
            <v>165</v>
          </cell>
          <cell r="BI6">
            <v>170</v>
          </cell>
          <cell r="BJ6">
            <v>175</v>
          </cell>
          <cell r="BK6">
            <v>115</v>
          </cell>
          <cell r="BL6">
            <v>130</v>
          </cell>
          <cell r="BM6">
            <v>150</v>
          </cell>
          <cell r="BN6">
            <v>160</v>
          </cell>
          <cell r="BO6">
            <v>170</v>
          </cell>
          <cell r="BP6">
            <v>180</v>
          </cell>
          <cell r="BQ6">
            <v>185</v>
          </cell>
          <cell r="BR6">
            <v>190</v>
          </cell>
          <cell r="BS6">
            <v>195</v>
          </cell>
          <cell r="BT6">
            <v>200</v>
          </cell>
          <cell r="BU6">
            <v>130</v>
          </cell>
          <cell r="BV6">
            <v>150</v>
          </cell>
          <cell r="BW6">
            <v>170</v>
          </cell>
          <cell r="BX6">
            <v>185</v>
          </cell>
          <cell r="BY6">
            <v>195</v>
          </cell>
          <cell r="BZ6">
            <v>200</v>
          </cell>
          <cell r="CA6">
            <v>205</v>
          </cell>
          <cell r="CB6">
            <v>210</v>
          </cell>
          <cell r="CC6">
            <v>215</v>
          </cell>
          <cell r="CD6">
            <v>220</v>
          </cell>
        </row>
        <row r="7">
          <cell r="C7">
            <v>45</v>
          </cell>
          <cell r="D7">
            <v>55</v>
          </cell>
          <cell r="E7">
            <v>60</v>
          </cell>
          <cell r="F7">
            <v>67</v>
          </cell>
          <cell r="G7">
            <v>72</v>
          </cell>
          <cell r="H7">
            <v>77</v>
          </cell>
          <cell r="I7">
            <v>82</v>
          </cell>
          <cell r="J7">
            <v>85</v>
          </cell>
          <cell r="K7">
            <v>87</v>
          </cell>
          <cell r="L7">
            <v>90</v>
          </cell>
          <cell r="M7">
            <v>55</v>
          </cell>
          <cell r="N7">
            <v>60</v>
          </cell>
          <cell r="O7">
            <v>67</v>
          </cell>
          <cell r="P7">
            <v>77</v>
          </cell>
          <cell r="Q7">
            <v>82</v>
          </cell>
          <cell r="R7">
            <v>87</v>
          </cell>
          <cell r="S7">
            <v>92</v>
          </cell>
          <cell r="T7">
            <v>97</v>
          </cell>
          <cell r="U7">
            <v>100</v>
          </cell>
          <cell r="V7">
            <v>105</v>
          </cell>
          <cell r="W7">
            <v>70</v>
          </cell>
          <cell r="X7">
            <v>77</v>
          </cell>
          <cell r="Y7">
            <v>87</v>
          </cell>
          <cell r="Z7">
            <v>95</v>
          </cell>
          <cell r="AA7">
            <v>105</v>
          </cell>
          <cell r="AB7">
            <v>110</v>
          </cell>
          <cell r="AC7">
            <v>115</v>
          </cell>
          <cell r="AD7">
            <v>120</v>
          </cell>
          <cell r="AE7">
            <v>122</v>
          </cell>
          <cell r="AF7">
            <v>125</v>
          </cell>
          <cell r="AG7">
            <v>82</v>
          </cell>
          <cell r="AH7">
            <v>92</v>
          </cell>
          <cell r="AI7">
            <v>102</v>
          </cell>
          <cell r="AJ7">
            <v>107</v>
          </cell>
          <cell r="AK7">
            <v>117</v>
          </cell>
          <cell r="AL7">
            <v>122</v>
          </cell>
          <cell r="AM7">
            <v>130</v>
          </cell>
          <cell r="AN7">
            <v>135</v>
          </cell>
          <cell r="AO7">
            <v>137</v>
          </cell>
          <cell r="AP7">
            <v>140</v>
          </cell>
          <cell r="AQ7">
            <v>85</v>
          </cell>
          <cell r="AR7">
            <v>100</v>
          </cell>
          <cell r="AS7">
            <v>115</v>
          </cell>
          <cell r="AT7">
            <v>130</v>
          </cell>
          <cell r="AU7">
            <v>140</v>
          </cell>
          <cell r="AV7">
            <v>150</v>
          </cell>
          <cell r="AW7">
            <v>155</v>
          </cell>
          <cell r="AX7">
            <v>160</v>
          </cell>
          <cell r="AY7">
            <v>165</v>
          </cell>
          <cell r="AZ7">
            <v>170</v>
          </cell>
          <cell r="BA7">
            <v>95</v>
          </cell>
          <cell r="BB7">
            <v>115</v>
          </cell>
          <cell r="BC7">
            <v>135</v>
          </cell>
          <cell r="BD7">
            <v>150</v>
          </cell>
          <cell r="BE7">
            <v>160</v>
          </cell>
          <cell r="BF7">
            <v>170</v>
          </cell>
          <cell r="BG7">
            <v>180</v>
          </cell>
          <cell r="BH7">
            <v>185</v>
          </cell>
          <cell r="BI7">
            <v>190</v>
          </cell>
          <cell r="BJ7">
            <v>195</v>
          </cell>
          <cell r="BK7">
            <v>130</v>
          </cell>
          <cell r="BL7">
            <v>150</v>
          </cell>
          <cell r="BM7">
            <v>170</v>
          </cell>
          <cell r="BN7">
            <v>180</v>
          </cell>
          <cell r="BO7">
            <v>190</v>
          </cell>
          <cell r="BP7">
            <v>200</v>
          </cell>
          <cell r="BQ7">
            <v>210</v>
          </cell>
          <cell r="BR7">
            <v>215</v>
          </cell>
          <cell r="BS7">
            <v>220</v>
          </cell>
          <cell r="BT7">
            <v>225</v>
          </cell>
          <cell r="BU7">
            <v>145</v>
          </cell>
          <cell r="BV7">
            <v>170</v>
          </cell>
          <cell r="BW7">
            <v>195</v>
          </cell>
          <cell r="BX7">
            <v>210</v>
          </cell>
          <cell r="BY7">
            <v>220</v>
          </cell>
          <cell r="BZ7">
            <v>230</v>
          </cell>
          <cell r="CA7">
            <v>235</v>
          </cell>
          <cell r="CB7">
            <v>240</v>
          </cell>
          <cell r="CC7">
            <v>245</v>
          </cell>
          <cell r="CD7">
            <v>250</v>
          </cell>
        </row>
        <row r="8">
          <cell r="C8">
            <v>55</v>
          </cell>
          <cell r="D8">
            <v>65</v>
          </cell>
          <cell r="E8">
            <v>72</v>
          </cell>
          <cell r="F8">
            <v>82</v>
          </cell>
          <cell r="G8">
            <v>87</v>
          </cell>
          <cell r="H8">
            <v>92</v>
          </cell>
          <cell r="I8">
            <v>97</v>
          </cell>
          <cell r="J8">
            <v>100</v>
          </cell>
          <cell r="K8">
            <v>102</v>
          </cell>
          <cell r="L8">
            <v>105</v>
          </cell>
          <cell r="M8">
            <v>68</v>
          </cell>
          <cell r="N8">
            <v>75</v>
          </cell>
          <cell r="O8">
            <v>82</v>
          </cell>
          <cell r="P8">
            <v>92</v>
          </cell>
          <cell r="Q8">
            <v>97</v>
          </cell>
          <cell r="R8">
            <v>102</v>
          </cell>
          <cell r="S8">
            <v>107</v>
          </cell>
          <cell r="T8">
            <v>110</v>
          </cell>
          <cell r="U8">
            <v>112</v>
          </cell>
          <cell r="V8">
            <v>115</v>
          </cell>
          <cell r="W8">
            <v>83</v>
          </cell>
          <cell r="X8">
            <v>90</v>
          </cell>
          <cell r="Y8">
            <v>103</v>
          </cell>
          <cell r="Z8">
            <v>110</v>
          </cell>
          <cell r="AA8">
            <v>118</v>
          </cell>
          <cell r="AB8">
            <v>123</v>
          </cell>
          <cell r="AC8">
            <v>127</v>
          </cell>
          <cell r="AD8">
            <v>132</v>
          </cell>
          <cell r="AE8">
            <v>135</v>
          </cell>
          <cell r="AF8">
            <v>140</v>
          </cell>
          <cell r="AG8">
            <v>95</v>
          </cell>
          <cell r="AH8">
            <v>107</v>
          </cell>
          <cell r="AI8">
            <v>123</v>
          </cell>
          <cell r="AJ8">
            <v>130</v>
          </cell>
          <cell r="AK8">
            <v>137</v>
          </cell>
          <cell r="AL8">
            <v>142</v>
          </cell>
          <cell r="AM8">
            <v>147</v>
          </cell>
          <cell r="AN8">
            <v>150</v>
          </cell>
          <cell r="AO8">
            <v>152</v>
          </cell>
          <cell r="AP8">
            <v>155</v>
          </cell>
          <cell r="AQ8">
            <v>100</v>
          </cell>
          <cell r="AR8">
            <v>115</v>
          </cell>
          <cell r="AS8">
            <v>130</v>
          </cell>
          <cell r="AT8">
            <v>150</v>
          </cell>
          <cell r="AU8">
            <v>160</v>
          </cell>
          <cell r="AV8">
            <v>170</v>
          </cell>
          <cell r="AW8">
            <v>175</v>
          </cell>
          <cell r="AX8">
            <v>180</v>
          </cell>
          <cell r="AY8">
            <v>185</v>
          </cell>
          <cell r="AZ8">
            <v>190</v>
          </cell>
          <cell r="BA8">
            <v>110</v>
          </cell>
          <cell r="BB8">
            <v>130</v>
          </cell>
          <cell r="BC8">
            <v>150</v>
          </cell>
          <cell r="BD8">
            <v>170</v>
          </cell>
          <cell r="BE8">
            <v>180</v>
          </cell>
          <cell r="BF8">
            <v>190</v>
          </cell>
          <cell r="BG8">
            <v>200</v>
          </cell>
          <cell r="BH8">
            <v>205</v>
          </cell>
          <cell r="BI8">
            <v>210</v>
          </cell>
          <cell r="BJ8">
            <v>215</v>
          </cell>
          <cell r="BK8">
            <v>145</v>
          </cell>
          <cell r="BL8">
            <v>170</v>
          </cell>
          <cell r="BM8">
            <v>190</v>
          </cell>
          <cell r="BN8">
            <v>200</v>
          </cell>
          <cell r="BO8">
            <v>215</v>
          </cell>
          <cell r="BP8">
            <v>225</v>
          </cell>
          <cell r="BQ8">
            <v>230</v>
          </cell>
          <cell r="BR8">
            <v>240</v>
          </cell>
          <cell r="BS8">
            <v>245</v>
          </cell>
          <cell r="BT8">
            <v>250</v>
          </cell>
          <cell r="BU8">
            <v>170</v>
          </cell>
          <cell r="BV8">
            <v>195</v>
          </cell>
          <cell r="BW8">
            <v>225</v>
          </cell>
          <cell r="BX8">
            <v>240</v>
          </cell>
          <cell r="BY8">
            <v>250</v>
          </cell>
          <cell r="BZ8">
            <v>260</v>
          </cell>
          <cell r="CA8">
            <v>265</v>
          </cell>
          <cell r="CB8">
            <v>270</v>
          </cell>
          <cell r="CC8">
            <v>275</v>
          </cell>
          <cell r="CD8">
            <v>280</v>
          </cell>
        </row>
        <row r="9">
          <cell r="C9">
            <v>68</v>
          </cell>
          <cell r="D9">
            <v>78</v>
          </cell>
          <cell r="E9">
            <v>85</v>
          </cell>
          <cell r="F9">
            <v>95</v>
          </cell>
          <cell r="G9">
            <v>100</v>
          </cell>
          <cell r="H9">
            <v>105</v>
          </cell>
          <cell r="I9">
            <v>110</v>
          </cell>
          <cell r="J9">
            <v>115</v>
          </cell>
          <cell r="K9">
            <v>117</v>
          </cell>
          <cell r="L9">
            <v>120</v>
          </cell>
          <cell r="M9">
            <v>80</v>
          </cell>
          <cell r="N9">
            <v>88</v>
          </cell>
          <cell r="O9">
            <v>95</v>
          </cell>
          <cell r="P9">
            <v>105</v>
          </cell>
          <cell r="Q9">
            <v>110</v>
          </cell>
          <cell r="R9">
            <v>115</v>
          </cell>
          <cell r="S9">
            <v>120</v>
          </cell>
          <cell r="T9">
            <v>125</v>
          </cell>
          <cell r="U9">
            <v>130</v>
          </cell>
          <cell r="V9">
            <v>135</v>
          </cell>
          <cell r="W9">
            <v>97</v>
          </cell>
          <cell r="X9">
            <v>105</v>
          </cell>
          <cell r="Y9">
            <v>118</v>
          </cell>
          <cell r="Z9">
            <v>125</v>
          </cell>
          <cell r="AA9">
            <v>135</v>
          </cell>
          <cell r="AB9">
            <v>142</v>
          </cell>
          <cell r="AC9">
            <v>147</v>
          </cell>
          <cell r="AD9">
            <v>152</v>
          </cell>
          <cell r="AE9">
            <v>155</v>
          </cell>
          <cell r="AF9">
            <v>160</v>
          </cell>
          <cell r="AG9">
            <v>110</v>
          </cell>
          <cell r="AH9">
            <v>122</v>
          </cell>
          <cell r="AI9">
            <v>138</v>
          </cell>
          <cell r="AJ9">
            <v>145</v>
          </cell>
          <cell r="AK9">
            <v>155</v>
          </cell>
          <cell r="AL9">
            <v>165</v>
          </cell>
          <cell r="AM9">
            <v>170</v>
          </cell>
          <cell r="AN9">
            <v>172</v>
          </cell>
          <cell r="AO9">
            <v>175</v>
          </cell>
          <cell r="AP9">
            <v>180</v>
          </cell>
          <cell r="AQ9">
            <v>115</v>
          </cell>
          <cell r="AR9">
            <v>130</v>
          </cell>
          <cell r="AS9">
            <v>150</v>
          </cell>
          <cell r="AT9">
            <v>170</v>
          </cell>
          <cell r="AU9">
            <v>180</v>
          </cell>
          <cell r="AV9">
            <v>190</v>
          </cell>
          <cell r="AW9">
            <v>200</v>
          </cell>
          <cell r="AX9">
            <v>205</v>
          </cell>
          <cell r="AY9">
            <v>210</v>
          </cell>
          <cell r="AZ9">
            <v>215</v>
          </cell>
          <cell r="BA9">
            <v>125</v>
          </cell>
          <cell r="BB9">
            <v>145</v>
          </cell>
          <cell r="BC9">
            <v>170</v>
          </cell>
          <cell r="BD9">
            <v>190</v>
          </cell>
          <cell r="BE9">
            <v>200</v>
          </cell>
          <cell r="BF9">
            <v>210</v>
          </cell>
          <cell r="BG9">
            <v>220</v>
          </cell>
          <cell r="BH9">
            <v>225</v>
          </cell>
          <cell r="BI9">
            <v>230</v>
          </cell>
          <cell r="BJ9">
            <v>235</v>
          </cell>
          <cell r="BK9">
            <v>170</v>
          </cell>
          <cell r="BL9">
            <v>190</v>
          </cell>
          <cell r="BM9">
            <v>218</v>
          </cell>
          <cell r="BN9">
            <v>230</v>
          </cell>
          <cell r="BO9">
            <v>245</v>
          </cell>
          <cell r="BP9">
            <v>255</v>
          </cell>
          <cell r="BQ9">
            <v>260</v>
          </cell>
          <cell r="BR9">
            <v>270</v>
          </cell>
          <cell r="BS9">
            <v>275</v>
          </cell>
          <cell r="BT9">
            <v>280</v>
          </cell>
          <cell r="BU9">
            <v>190</v>
          </cell>
          <cell r="BV9">
            <v>215</v>
          </cell>
          <cell r="BW9">
            <v>240</v>
          </cell>
          <cell r="BX9">
            <v>260</v>
          </cell>
          <cell r="BY9">
            <v>275</v>
          </cell>
          <cell r="BZ9">
            <v>287</v>
          </cell>
          <cell r="CA9">
            <v>295</v>
          </cell>
          <cell r="CB9">
            <v>302</v>
          </cell>
          <cell r="CC9">
            <v>310</v>
          </cell>
          <cell r="CD9">
            <v>315</v>
          </cell>
        </row>
        <row r="10">
          <cell r="C10">
            <v>80</v>
          </cell>
          <cell r="D10">
            <v>90</v>
          </cell>
          <cell r="E10">
            <v>100</v>
          </cell>
          <cell r="F10">
            <v>110</v>
          </cell>
          <cell r="G10">
            <v>115</v>
          </cell>
          <cell r="H10">
            <v>120</v>
          </cell>
          <cell r="I10">
            <v>125</v>
          </cell>
          <cell r="J10">
            <v>130</v>
          </cell>
          <cell r="K10">
            <v>132</v>
          </cell>
          <cell r="L10">
            <v>135</v>
          </cell>
          <cell r="M10">
            <v>90</v>
          </cell>
          <cell r="N10">
            <v>100</v>
          </cell>
          <cell r="O10">
            <v>110</v>
          </cell>
          <cell r="P10">
            <v>120</v>
          </cell>
          <cell r="Q10">
            <v>125</v>
          </cell>
          <cell r="R10">
            <v>130</v>
          </cell>
          <cell r="S10">
            <v>135</v>
          </cell>
          <cell r="T10">
            <v>140</v>
          </cell>
          <cell r="U10">
            <v>145</v>
          </cell>
          <cell r="V10">
            <v>150</v>
          </cell>
          <cell r="W10">
            <v>110</v>
          </cell>
          <cell r="X10">
            <v>120</v>
          </cell>
          <cell r="Y10">
            <v>138</v>
          </cell>
          <cell r="Z10">
            <v>145</v>
          </cell>
          <cell r="AA10">
            <v>155</v>
          </cell>
          <cell r="AB10">
            <v>162</v>
          </cell>
          <cell r="AC10">
            <v>167</v>
          </cell>
          <cell r="AD10">
            <v>172</v>
          </cell>
          <cell r="AE10">
            <v>175</v>
          </cell>
          <cell r="AF10">
            <v>180</v>
          </cell>
          <cell r="AG10">
            <v>125</v>
          </cell>
          <cell r="AH10">
            <v>140</v>
          </cell>
          <cell r="AI10">
            <v>155</v>
          </cell>
          <cell r="AJ10">
            <v>165</v>
          </cell>
          <cell r="AK10">
            <v>175</v>
          </cell>
          <cell r="AL10">
            <v>185</v>
          </cell>
          <cell r="AM10">
            <v>190</v>
          </cell>
          <cell r="AN10">
            <v>192</v>
          </cell>
          <cell r="AO10">
            <v>195</v>
          </cell>
          <cell r="AP10">
            <v>200</v>
          </cell>
          <cell r="AQ10">
            <v>130</v>
          </cell>
          <cell r="AR10">
            <v>150</v>
          </cell>
          <cell r="AS10">
            <v>170</v>
          </cell>
          <cell r="AT10">
            <v>190</v>
          </cell>
          <cell r="AU10">
            <v>200</v>
          </cell>
          <cell r="AV10">
            <v>210</v>
          </cell>
          <cell r="AW10">
            <v>220</v>
          </cell>
          <cell r="AX10">
            <v>225</v>
          </cell>
          <cell r="AY10">
            <v>230</v>
          </cell>
          <cell r="AZ10">
            <v>235</v>
          </cell>
          <cell r="BA10">
            <v>140</v>
          </cell>
          <cell r="BB10">
            <v>170</v>
          </cell>
          <cell r="BC10">
            <v>190</v>
          </cell>
          <cell r="BD10">
            <v>210</v>
          </cell>
          <cell r="BE10">
            <v>220</v>
          </cell>
          <cell r="BF10">
            <v>230</v>
          </cell>
          <cell r="BG10">
            <v>240</v>
          </cell>
          <cell r="BH10">
            <v>250</v>
          </cell>
          <cell r="BI10">
            <v>255</v>
          </cell>
          <cell r="BJ10">
            <v>260</v>
          </cell>
          <cell r="BK10">
            <v>190</v>
          </cell>
          <cell r="BL10">
            <v>210</v>
          </cell>
          <cell r="BM10">
            <v>240</v>
          </cell>
          <cell r="BN10">
            <v>250</v>
          </cell>
          <cell r="BO10">
            <v>270</v>
          </cell>
          <cell r="BP10">
            <v>285</v>
          </cell>
          <cell r="BQ10">
            <v>290</v>
          </cell>
          <cell r="BR10">
            <v>300</v>
          </cell>
          <cell r="BS10">
            <v>305</v>
          </cell>
          <cell r="BT10">
            <v>310</v>
          </cell>
          <cell r="BU10">
            <v>210</v>
          </cell>
          <cell r="BV10">
            <v>235</v>
          </cell>
          <cell r="BW10">
            <v>260</v>
          </cell>
          <cell r="BX10">
            <v>280</v>
          </cell>
          <cell r="BY10">
            <v>295</v>
          </cell>
          <cell r="BZ10">
            <v>310</v>
          </cell>
          <cell r="CA10">
            <v>320</v>
          </cell>
          <cell r="CB10">
            <v>330</v>
          </cell>
          <cell r="CC10">
            <v>335</v>
          </cell>
          <cell r="CD10">
            <v>340</v>
          </cell>
        </row>
        <row r="11">
          <cell r="C11">
            <v>90</v>
          </cell>
          <cell r="D11">
            <v>105</v>
          </cell>
          <cell r="E11">
            <v>115</v>
          </cell>
          <cell r="F11">
            <v>125</v>
          </cell>
          <cell r="G11">
            <v>130</v>
          </cell>
          <cell r="H11">
            <v>135</v>
          </cell>
          <cell r="I11">
            <v>140</v>
          </cell>
          <cell r="J11">
            <v>145</v>
          </cell>
          <cell r="K11">
            <v>147</v>
          </cell>
          <cell r="L11">
            <v>150</v>
          </cell>
          <cell r="M11">
            <v>105</v>
          </cell>
          <cell r="N11">
            <v>115</v>
          </cell>
          <cell r="O11">
            <v>125</v>
          </cell>
          <cell r="P11">
            <v>135</v>
          </cell>
          <cell r="Q11">
            <v>140</v>
          </cell>
          <cell r="R11">
            <v>145</v>
          </cell>
          <cell r="S11">
            <v>150</v>
          </cell>
          <cell r="T11">
            <v>160</v>
          </cell>
          <cell r="U11">
            <v>165</v>
          </cell>
          <cell r="V11">
            <v>170</v>
          </cell>
          <cell r="W11">
            <v>130</v>
          </cell>
          <cell r="X11">
            <v>140</v>
          </cell>
          <cell r="Y11">
            <v>160</v>
          </cell>
          <cell r="Z11">
            <v>165</v>
          </cell>
          <cell r="AA11">
            <v>175</v>
          </cell>
          <cell r="AB11">
            <v>182</v>
          </cell>
          <cell r="AC11">
            <v>187</v>
          </cell>
          <cell r="AD11">
            <v>192</v>
          </cell>
          <cell r="AE11">
            <v>195</v>
          </cell>
          <cell r="AF11">
            <v>200</v>
          </cell>
          <cell r="AG11">
            <v>145</v>
          </cell>
          <cell r="AH11">
            <v>160</v>
          </cell>
          <cell r="AI11">
            <v>175</v>
          </cell>
          <cell r="AJ11">
            <v>185</v>
          </cell>
          <cell r="AK11">
            <v>195</v>
          </cell>
          <cell r="AL11">
            <v>205</v>
          </cell>
          <cell r="AM11">
            <v>210</v>
          </cell>
          <cell r="AN11">
            <v>212</v>
          </cell>
          <cell r="AO11">
            <v>215</v>
          </cell>
          <cell r="AP11">
            <v>220</v>
          </cell>
          <cell r="AQ11">
            <v>145</v>
          </cell>
          <cell r="AR11">
            <v>170</v>
          </cell>
          <cell r="AS11">
            <v>190</v>
          </cell>
          <cell r="AT11">
            <v>210</v>
          </cell>
          <cell r="AU11">
            <v>220</v>
          </cell>
          <cell r="AV11">
            <v>230</v>
          </cell>
          <cell r="AW11">
            <v>240</v>
          </cell>
          <cell r="AX11">
            <v>245</v>
          </cell>
          <cell r="AY11">
            <v>250</v>
          </cell>
          <cell r="AZ11">
            <v>255</v>
          </cell>
          <cell r="BA11">
            <v>155</v>
          </cell>
          <cell r="BB11">
            <v>190</v>
          </cell>
          <cell r="BC11">
            <v>210</v>
          </cell>
          <cell r="BD11">
            <v>230</v>
          </cell>
          <cell r="BE11">
            <v>240</v>
          </cell>
          <cell r="BF11">
            <v>260</v>
          </cell>
          <cell r="BG11">
            <v>270</v>
          </cell>
          <cell r="BH11">
            <v>280</v>
          </cell>
          <cell r="BI11">
            <v>285</v>
          </cell>
          <cell r="BJ11">
            <v>290</v>
          </cell>
          <cell r="BK11">
            <v>210</v>
          </cell>
          <cell r="BL11">
            <v>230</v>
          </cell>
          <cell r="BM11">
            <v>260</v>
          </cell>
          <cell r="BN11">
            <v>275</v>
          </cell>
          <cell r="BO11">
            <v>295</v>
          </cell>
          <cell r="BP11">
            <v>310</v>
          </cell>
          <cell r="BQ11">
            <v>315</v>
          </cell>
          <cell r="BR11">
            <v>325</v>
          </cell>
          <cell r="BS11">
            <v>330</v>
          </cell>
          <cell r="BT11">
            <v>335</v>
          </cell>
          <cell r="BU11">
            <v>230</v>
          </cell>
          <cell r="BV11">
            <v>260</v>
          </cell>
          <cell r="BW11">
            <v>280</v>
          </cell>
          <cell r="BX11">
            <v>300</v>
          </cell>
          <cell r="BY11">
            <v>320</v>
          </cell>
          <cell r="BZ11">
            <v>330</v>
          </cell>
          <cell r="CA11">
            <v>340</v>
          </cell>
          <cell r="CB11">
            <v>350</v>
          </cell>
          <cell r="CC11">
            <v>360</v>
          </cell>
          <cell r="CD11">
            <v>365</v>
          </cell>
        </row>
        <row r="12">
          <cell r="C12">
            <v>175</v>
          </cell>
          <cell r="D12">
            <v>175</v>
          </cell>
          <cell r="E12">
            <v>175</v>
          </cell>
          <cell r="F12">
            <v>190</v>
          </cell>
          <cell r="G12">
            <v>200</v>
          </cell>
          <cell r="H12">
            <v>210</v>
          </cell>
          <cell r="I12">
            <v>225</v>
          </cell>
          <cell r="J12">
            <v>225</v>
          </cell>
          <cell r="K12">
            <v>230</v>
          </cell>
          <cell r="L12">
            <v>230</v>
          </cell>
          <cell r="M12">
            <v>175</v>
          </cell>
          <cell r="N12">
            <v>175</v>
          </cell>
          <cell r="O12">
            <v>175</v>
          </cell>
          <cell r="P12">
            <v>190</v>
          </cell>
          <cell r="Q12">
            <v>200</v>
          </cell>
          <cell r="R12">
            <v>210</v>
          </cell>
          <cell r="S12">
            <v>225</v>
          </cell>
          <cell r="T12">
            <v>225</v>
          </cell>
          <cell r="U12">
            <v>230</v>
          </cell>
          <cell r="V12">
            <v>230</v>
          </cell>
          <cell r="W12">
            <v>175</v>
          </cell>
          <cell r="X12">
            <v>175</v>
          </cell>
          <cell r="Y12">
            <v>190</v>
          </cell>
          <cell r="Z12">
            <v>200</v>
          </cell>
          <cell r="AA12">
            <v>210</v>
          </cell>
          <cell r="AB12">
            <v>225</v>
          </cell>
          <cell r="AC12">
            <v>225</v>
          </cell>
          <cell r="AD12">
            <v>230</v>
          </cell>
          <cell r="AE12">
            <v>230</v>
          </cell>
          <cell r="AF12">
            <v>235</v>
          </cell>
          <cell r="AG12">
            <v>175</v>
          </cell>
          <cell r="AH12">
            <v>175</v>
          </cell>
          <cell r="AI12">
            <v>190</v>
          </cell>
          <cell r="AJ12">
            <v>200</v>
          </cell>
          <cell r="AK12">
            <v>210</v>
          </cell>
          <cell r="AL12">
            <v>225</v>
          </cell>
          <cell r="AM12">
            <v>225</v>
          </cell>
          <cell r="AN12">
            <v>230</v>
          </cell>
          <cell r="AO12">
            <v>230</v>
          </cell>
          <cell r="AP12">
            <v>235</v>
          </cell>
          <cell r="AQ12">
            <v>275</v>
          </cell>
          <cell r="AR12">
            <v>275</v>
          </cell>
          <cell r="AS12">
            <v>275</v>
          </cell>
          <cell r="AT12">
            <v>295</v>
          </cell>
          <cell r="AU12">
            <v>315</v>
          </cell>
          <cell r="AV12">
            <v>335</v>
          </cell>
          <cell r="AW12">
            <v>360</v>
          </cell>
          <cell r="AX12">
            <v>360</v>
          </cell>
          <cell r="AY12">
            <v>380</v>
          </cell>
          <cell r="AZ12">
            <v>380</v>
          </cell>
          <cell r="BA12">
            <v>275</v>
          </cell>
          <cell r="BB12">
            <v>275</v>
          </cell>
          <cell r="BC12">
            <v>275</v>
          </cell>
          <cell r="BD12">
            <v>295</v>
          </cell>
          <cell r="BE12">
            <v>315</v>
          </cell>
          <cell r="BF12">
            <v>335</v>
          </cell>
          <cell r="BG12">
            <v>360</v>
          </cell>
          <cell r="BH12">
            <v>360</v>
          </cell>
          <cell r="BI12">
            <v>380</v>
          </cell>
          <cell r="BJ12">
            <v>380</v>
          </cell>
          <cell r="BK12">
            <v>275</v>
          </cell>
          <cell r="BL12">
            <v>275</v>
          </cell>
          <cell r="BM12">
            <v>295</v>
          </cell>
          <cell r="BN12">
            <v>315</v>
          </cell>
          <cell r="BO12">
            <v>335</v>
          </cell>
          <cell r="BP12">
            <v>360</v>
          </cell>
          <cell r="BQ12">
            <v>360</v>
          </cell>
          <cell r="BR12">
            <v>380</v>
          </cell>
          <cell r="BS12">
            <v>380</v>
          </cell>
          <cell r="BT12">
            <v>385</v>
          </cell>
          <cell r="BU12">
            <v>275</v>
          </cell>
          <cell r="BV12">
            <v>275</v>
          </cell>
          <cell r="BW12">
            <v>295</v>
          </cell>
          <cell r="BX12">
            <v>315</v>
          </cell>
          <cell r="BY12">
            <v>335</v>
          </cell>
          <cell r="BZ12">
            <v>360</v>
          </cell>
          <cell r="CA12">
            <v>360</v>
          </cell>
          <cell r="CB12">
            <v>380</v>
          </cell>
          <cell r="CC12">
            <v>380</v>
          </cell>
          <cell r="CD12">
            <v>385</v>
          </cell>
        </row>
        <row r="15">
          <cell r="B15" t="str">
            <v>MINIME</v>
          </cell>
          <cell r="C15" t="str">
            <v>CADET</v>
          </cell>
          <cell r="D15" t="str">
            <v>CADET</v>
          </cell>
          <cell r="E15" t="str">
            <v>JUNIOR</v>
          </cell>
          <cell r="F15" t="str">
            <v>SENIOR</v>
          </cell>
          <cell r="H15" t="str">
            <v>MINIME</v>
          </cell>
          <cell r="I15" t="str">
            <v>CADETTE</v>
          </cell>
          <cell r="J15" t="str">
            <v>CADETTE</v>
          </cell>
          <cell r="K15" t="str">
            <v>JUNIOR</v>
          </cell>
          <cell r="L15" t="str">
            <v>SENIOR</v>
          </cell>
        </row>
        <row r="16">
          <cell r="A16">
            <v>10</v>
          </cell>
          <cell r="B16" t="str">
            <v>NON</v>
          </cell>
          <cell r="C16" t="str">
            <v>U15 M49</v>
          </cell>
          <cell r="D16" t="str">
            <v>U17 M49</v>
          </cell>
          <cell r="E16" t="str">
            <v>U20 M55</v>
          </cell>
          <cell r="F16" t="str">
            <v>SE M55</v>
          </cell>
          <cell r="G16">
            <v>10</v>
          </cell>
          <cell r="H16" t="str">
            <v>NON</v>
          </cell>
          <cell r="I16" t="str">
            <v>U15 F40</v>
          </cell>
          <cell r="J16" t="str">
            <v>U17 F40</v>
          </cell>
          <cell r="K16" t="str">
            <v>U20 F45</v>
          </cell>
          <cell r="L16" t="str">
            <v>SE F45</v>
          </cell>
        </row>
        <row r="17">
          <cell r="A17">
            <v>35.01</v>
          </cell>
          <cell r="B17" t="str">
            <v>NON</v>
          </cell>
          <cell r="C17" t="str">
            <v>U15 M49</v>
          </cell>
          <cell r="D17" t="str">
            <v>U17 M49</v>
          </cell>
          <cell r="E17" t="str">
            <v>U20 M55</v>
          </cell>
          <cell r="F17" t="str">
            <v>SE M55</v>
          </cell>
          <cell r="G17">
            <v>35.01</v>
          </cell>
          <cell r="H17" t="str">
            <v>NON</v>
          </cell>
          <cell r="I17" t="str">
            <v>U15 F40</v>
          </cell>
          <cell r="J17" t="str">
            <v>U17 F40</v>
          </cell>
          <cell r="K17" t="str">
            <v>U20 F45</v>
          </cell>
          <cell r="L17" t="str">
            <v>SE F45</v>
          </cell>
        </row>
        <row r="18">
          <cell r="A18">
            <v>40.01</v>
          </cell>
          <cell r="B18" t="str">
            <v>NON</v>
          </cell>
          <cell r="C18" t="str">
            <v>U15 M49</v>
          </cell>
          <cell r="D18" t="str">
            <v>U17 M49</v>
          </cell>
          <cell r="E18" t="str">
            <v>U20 M55</v>
          </cell>
          <cell r="F18" t="str">
            <v>SE M55</v>
          </cell>
          <cell r="G18">
            <v>40.01</v>
          </cell>
          <cell r="H18" t="str">
            <v>NON</v>
          </cell>
          <cell r="I18" t="str">
            <v>U15 F45</v>
          </cell>
          <cell r="J18" t="str">
            <v>U17 F45</v>
          </cell>
          <cell r="K18" t="str">
            <v>U20 F45</v>
          </cell>
          <cell r="L18" t="str">
            <v>SE F45</v>
          </cell>
        </row>
        <row r="19">
          <cell r="A19">
            <v>45.01</v>
          </cell>
          <cell r="B19" t="str">
            <v>NON</v>
          </cell>
          <cell r="C19" t="str">
            <v>U15 M49</v>
          </cell>
          <cell r="D19" t="str">
            <v>U17 M49</v>
          </cell>
          <cell r="E19" t="str">
            <v>U20 M55</v>
          </cell>
          <cell r="F19" t="str">
            <v>SE M55</v>
          </cell>
          <cell r="G19">
            <v>45.01</v>
          </cell>
          <cell r="H19" t="str">
            <v>NON</v>
          </cell>
          <cell r="I19" t="str">
            <v>U15 F49</v>
          </cell>
          <cell r="J19" t="str">
            <v>U17 F49</v>
          </cell>
          <cell r="K19" t="str">
            <v>U20 F49</v>
          </cell>
          <cell r="L19" t="str">
            <v>SE F49</v>
          </cell>
        </row>
        <row r="20">
          <cell r="A20">
            <v>49.01</v>
          </cell>
          <cell r="B20" t="str">
            <v>NON</v>
          </cell>
          <cell r="C20" t="str">
            <v>U15 M55</v>
          </cell>
          <cell r="D20" t="str">
            <v>U17 M55</v>
          </cell>
          <cell r="E20" t="str">
            <v>U20 M55</v>
          </cell>
          <cell r="F20" t="str">
            <v>SE M55</v>
          </cell>
          <cell r="G20">
            <v>49.01</v>
          </cell>
          <cell r="H20" t="str">
            <v>NON</v>
          </cell>
          <cell r="I20" t="str">
            <v>U15 F55</v>
          </cell>
          <cell r="J20" t="str">
            <v>U17 F55</v>
          </cell>
          <cell r="K20" t="str">
            <v>U20 F55</v>
          </cell>
          <cell r="L20" t="str">
            <v>SE F55</v>
          </cell>
        </row>
        <row r="21">
          <cell r="A21">
            <v>55.01</v>
          </cell>
          <cell r="B21" t="str">
            <v>NON</v>
          </cell>
          <cell r="C21" t="str">
            <v>U15 M61</v>
          </cell>
          <cell r="D21" t="str">
            <v>U17 M61</v>
          </cell>
          <cell r="E21" t="str">
            <v>U20 M61</v>
          </cell>
          <cell r="F21" t="str">
            <v>SE M61</v>
          </cell>
          <cell r="G21">
            <v>55.01</v>
          </cell>
          <cell r="H21" t="str">
            <v>NON</v>
          </cell>
          <cell r="I21" t="str">
            <v>U15 F59</v>
          </cell>
          <cell r="J21" t="str">
            <v>U17 F59</v>
          </cell>
          <cell r="K21" t="str">
            <v>U20 F59</v>
          </cell>
          <cell r="L21" t="str">
            <v>SE F59</v>
          </cell>
        </row>
        <row r="22">
          <cell r="A22">
            <v>61.01</v>
          </cell>
          <cell r="B22" t="str">
            <v>NON</v>
          </cell>
          <cell r="C22" t="str">
            <v>U15 M67</v>
          </cell>
          <cell r="D22" t="str">
            <v>U17 M67</v>
          </cell>
          <cell r="E22" t="str">
            <v>U20 M67</v>
          </cell>
          <cell r="F22" t="str">
            <v>SE M67</v>
          </cell>
          <cell r="G22">
            <v>59.01</v>
          </cell>
          <cell r="H22" t="str">
            <v>NON</v>
          </cell>
          <cell r="I22" t="str">
            <v>U15 F64</v>
          </cell>
          <cell r="J22" t="str">
            <v>U17 F64</v>
          </cell>
          <cell r="K22" t="str">
            <v>U20 F64</v>
          </cell>
          <cell r="L22" t="str">
            <v>SE F64</v>
          </cell>
        </row>
        <row r="23">
          <cell r="A23">
            <v>67.010000000000005</v>
          </cell>
          <cell r="B23" t="str">
            <v>NON</v>
          </cell>
          <cell r="C23" t="str">
            <v>U15 M73</v>
          </cell>
          <cell r="D23" t="str">
            <v>U17 M73</v>
          </cell>
          <cell r="E23" t="str">
            <v>U20 M73</v>
          </cell>
          <cell r="F23" t="str">
            <v>SE M73</v>
          </cell>
          <cell r="G23">
            <v>64.010000000000005</v>
          </cell>
          <cell r="H23" t="str">
            <v>NON</v>
          </cell>
          <cell r="I23" t="str">
            <v>U15 F71</v>
          </cell>
          <cell r="J23" t="str">
            <v>U17 F71</v>
          </cell>
          <cell r="K23" t="str">
            <v>U20 F71</v>
          </cell>
          <cell r="L23" t="str">
            <v>SE F71</v>
          </cell>
        </row>
        <row r="24">
          <cell r="A24">
            <v>73.010000000000005</v>
          </cell>
          <cell r="B24" t="str">
            <v>NON</v>
          </cell>
          <cell r="C24" t="str">
            <v>U15 M81</v>
          </cell>
          <cell r="D24" t="str">
            <v>U17 M81</v>
          </cell>
          <cell r="E24" t="str">
            <v>U20 M81</v>
          </cell>
          <cell r="F24" t="str">
            <v>SE M81</v>
          </cell>
          <cell r="G24">
            <v>71.010000000000005</v>
          </cell>
          <cell r="H24" t="str">
            <v>NON</v>
          </cell>
          <cell r="I24" t="str">
            <v>U15 F76</v>
          </cell>
          <cell r="J24" t="str">
            <v>U17 F76</v>
          </cell>
          <cell r="K24" t="str">
            <v>U20 F76</v>
          </cell>
          <cell r="L24" t="str">
            <v>SE F76</v>
          </cell>
        </row>
        <row r="25">
          <cell r="A25">
            <v>81.010000000000005</v>
          </cell>
          <cell r="B25" t="str">
            <v>NON</v>
          </cell>
          <cell r="C25" t="str">
            <v>U15 M89</v>
          </cell>
          <cell r="D25" t="str">
            <v>U17 M89</v>
          </cell>
          <cell r="E25" t="str">
            <v>U20 M89</v>
          </cell>
          <cell r="F25" t="str">
            <v>SE M89</v>
          </cell>
          <cell r="G25">
            <v>76.010000000000005</v>
          </cell>
          <cell r="H25" t="str">
            <v>NON</v>
          </cell>
          <cell r="I25" t="str">
            <v>U15 F81</v>
          </cell>
          <cell r="J25" t="str">
            <v>U17 F81</v>
          </cell>
          <cell r="K25" t="str">
            <v>U20 F81</v>
          </cell>
          <cell r="L25" t="str">
            <v>SE F81</v>
          </cell>
        </row>
        <row r="26">
          <cell r="A26">
            <v>89.01</v>
          </cell>
          <cell r="B26" t="str">
            <v>NON</v>
          </cell>
          <cell r="C26" t="str">
            <v>U15 M96</v>
          </cell>
          <cell r="D26" t="str">
            <v>U17 M96</v>
          </cell>
          <cell r="E26" t="str">
            <v>U20 M96</v>
          </cell>
          <cell r="F26" t="str">
            <v>SE M96</v>
          </cell>
          <cell r="G26">
            <v>81.010000000000005</v>
          </cell>
          <cell r="H26" t="str">
            <v>NON</v>
          </cell>
          <cell r="I26" t="str">
            <v>U15 F&gt;81</v>
          </cell>
          <cell r="J26" t="str">
            <v>U17 F&gt;81</v>
          </cell>
          <cell r="K26" t="str">
            <v>U20 F87</v>
          </cell>
          <cell r="L26" t="str">
            <v>SE F87</v>
          </cell>
        </row>
        <row r="27">
          <cell r="A27">
            <v>96.01</v>
          </cell>
          <cell r="B27" t="str">
            <v>NON</v>
          </cell>
          <cell r="C27" t="str">
            <v>U15 M102</v>
          </cell>
          <cell r="D27" t="str">
            <v>U17 M102</v>
          </cell>
          <cell r="E27" t="str">
            <v>U20 M102</v>
          </cell>
          <cell r="F27" t="str">
            <v>SE M102</v>
          </cell>
          <cell r="G27">
            <v>87.01</v>
          </cell>
          <cell r="H27" t="str">
            <v>NON</v>
          </cell>
          <cell r="I27" t="str">
            <v>U15 F&gt;81</v>
          </cell>
          <cell r="J27" t="str">
            <v>U17 F&gt;81</v>
          </cell>
          <cell r="K27" t="str">
            <v>U20 F&gt;87</v>
          </cell>
          <cell r="L27" t="str">
            <v>SE F&gt;87</v>
          </cell>
        </row>
        <row r="28">
          <cell r="A28">
            <v>102.01</v>
          </cell>
          <cell r="B28" t="str">
            <v>NON</v>
          </cell>
          <cell r="C28" t="str">
            <v>U15 M&gt;102</v>
          </cell>
          <cell r="D28" t="str">
            <v>U17 M&gt;102</v>
          </cell>
          <cell r="E28" t="str">
            <v>U20 M109</v>
          </cell>
          <cell r="F28" t="str">
            <v>SE M109</v>
          </cell>
        </row>
        <row r="29">
          <cell r="A29">
            <v>109.1</v>
          </cell>
          <cell r="B29" t="str">
            <v>NON</v>
          </cell>
          <cell r="C29" t="str">
            <v>U15 M&gt;102</v>
          </cell>
          <cell r="D29" t="str">
            <v>U17 M&gt;102</v>
          </cell>
          <cell r="E29" t="str">
            <v>U20 M&gt;109</v>
          </cell>
          <cell r="F29" t="str">
            <v>SE M&gt;109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EAU2"/>
      <sheetName val="PLATEAU 1"/>
      <sheetName val="Minimas"/>
    </sheetNames>
    <sheetDataSet>
      <sheetData sheetId="0" refreshError="1"/>
      <sheetData sheetId="1" refreshError="1"/>
      <sheetData sheetId="2">
        <row r="3">
          <cell r="C3" t="str">
            <v>U15 F40</v>
          </cell>
          <cell r="D3" t="str">
            <v>U15 F45</v>
          </cell>
          <cell r="E3" t="str">
            <v>U15 F49</v>
          </cell>
          <cell r="F3" t="str">
            <v>U15 F55</v>
          </cell>
          <cell r="G3" t="str">
            <v>U15 F59</v>
          </cell>
          <cell r="H3" t="str">
            <v>U15 F64</v>
          </cell>
          <cell r="I3" t="str">
            <v>U15 F71</v>
          </cell>
          <cell r="J3" t="str">
            <v>U15 F76</v>
          </cell>
          <cell r="K3" t="str">
            <v>U15 F81</v>
          </cell>
          <cell r="L3" t="str">
            <v>U15 F&gt;81</v>
          </cell>
          <cell r="M3" t="str">
            <v>U17 F40</v>
          </cell>
          <cell r="N3" t="str">
            <v>U17 F45</v>
          </cell>
          <cell r="O3" t="str">
            <v>U17 F49</v>
          </cell>
          <cell r="P3" t="str">
            <v>U17 F55</v>
          </cell>
          <cell r="Q3" t="str">
            <v>U17 F59</v>
          </cell>
          <cell r="R3" t="str">
            <v>U17 F64</v>
          </cell>
          <cell r="S3" t="str">
            <v>U17 F71</v>
          </cell>
          <cell r="T3" t="str">
            <v>U17 F76</v>
          </cell>
          <cell r="U3" t="str">
            <v>U17 F81</v>
          </cell>
          <cell r="V3" t="str">
            <v>U17 F&gt;81</v>
          </cell>
          <cell r="W3" t="str">
            <v>U20 F45</v>
          </cell>
          <cell r="X3" t="str">
            <v>U20 F49</v>
          </cell>
          <cell r="Y3" t="str">
            <v>U20 F55</v>
          </cell>
          <cell r="Z3" t="str">
            <v>U20 F59</v>
          </cell>
          <cell r="AA3" t="str">
            <v>U20 F64</v>
          </cell>
          <cell r="AB3" t="str">
            <v>U20 F71</v>
          </cell>
          <cell r="AC3" t="str">
            <v>U20 F76</v>
          </cell>
          <cell r="AD3" t="str">
            <v>U20 F81</v>
          </cell>
          <cell r="AE3" t="str">
            <v>U20 F87</v>
          </cell>
          <cell r="AF3" t="str">
            <v>U20 F&gt;87</v>
          </cell>
          <cell r="AG3" t="str">
            <v>SE F45</v>
          </cell>
          <cell r="AH3" t="str">
            <v>SE F49</v>
          </cell>
          <cell r="AI3" t="str">
            <v>SE F55</v>
          </cell>
          <cell r="AJ3" t="str">
            <v>SE F59</v>
          </cell>
          <cell r="AK3" t="str">
            <v>SE F64</v>
          </cell>
          <cell r="AL3" t="str">
            <v>SE F71</v>
          </cell>
          <cell r="AM3" t="str">
            <v>SE F76</v>
          </cell>
          <cell r="AN3" t="str">
            <v>SE F81</v>
          </cell>
          <cell r="AO3" t="str">
            <v>SE F87</v>
          </cell>
          <cell r="AP3" t="str">
            <v>SE F&gt;87</v>
          </cell>
          <cell r="AQ3" t="str">
            <v>U15 M49</v>
          </cell>
          <cell r="AR3" t="str">
            <v>U15 M55</v>
          </cell>
          <cell r="AS3" t="str">
            <v>U15 M61</v>
          </cell>
          <cell r="AT3" t="str">
            <v>U15 M67</v>
          </cell>
          <cell r="AU3" t="str">
            <v>U15 M73</v>
          </cell>
          <cell r="AV3" t="str">
            <v>U15 M81</v>
          </cell>
          <cell r="AW3" t="str">
            <v>U15 M89</v>
          </cell>
          <cell r="AX3" t="str">
            <v>U15 M96</v>
          </cell>
          <cell r="AY3" t="str">
            <v>U15 M102</v>
          </cell>
          <cell r="AZ3" t="str">
            <v>U15 M&gt;102</v>
          </cell>
          <cell r="BA3" t="str">
            <v>U17 M49</v>
          </cell>
          <cell r="BB3" t="str">
            <v>U17 M55</v>
          </cell>
          <cell r="BC3" t="str">
            <v>U17 M61</v>
          </cell>
          <cell r="BD3" t="str">
            <v>U17 M67</v>
          </cell>
          <cell r="BE3" t="str">
            <v>U17 M73</v>
          </cell>
          <cell r="BF3" t="str">
            <v>U17 M81</v>
          </cell>
          <cell r="BG3" t="str">
            <v>U17 M89</v>
          </cell>
          <cell r="BH3" t="str">
            <v>U17 M96</v>
          </cell>
          <cell r="BI3" t="str">
            <v>U17 M102</v>
          </cell>
          <cell r="BJ3" t="str">
            <v>U17 M&gt;102</v>
          </cell>
          <cell r="BK3" t="str">
            <v>U20 M55</v>
          </cell>
          <cell r="BL3" t="str">
            <v>U20 M61</v>
          </cell>
          <cell r="BM3" t="str">
            <v>U20 M67</v>
          </cell>
          <cell r="BN3" t="str">
            <v>U20 M73</v>
          </cell>
          <cell r="BO3" t="str">
            <v>U20 M81</v>
          </cell>
          <cell r="BP3" t="str">
            <v>U20 M89</v>
          </cell>
          <cell r="BQ3" t="str">
            <v>U20 M96</v>
          </cell>
          <cell r="BR3" t="str">
            <v>U20 M102</v>
          </cell>
          <cell r="BS3" t="str">
            <v>U20 M109</v>
          </cell>
          <cell r="BT3" t="str">
            <v>U20 M&gt;109</v>
          </cell>
          <cell r="BU3" t="str">
            <v>SE M55</v>
          </cell>
          <cell r="BV3" t="str">
            <v>SE M61</v>
          </cell>
          <cell r="BW3" t="str">
            <v>SE M67</v>
          </cell>
          <cell r="BX3" t="str">
            <v>SE M73</v>
          </cell>
          <cell r="BY3" t="str">
            <v>SE M81</v>
          </cell>
          <cell r="BZ3" t="str">
            <v>SE M89</v>
          </cell>
          <cell r="CA3" t="str">
            <v>SE M96</v>
          </cell>
          <cell r="CB3" t="str">
            <v>SE M102</v>
          </cell>
          <cell r="CC3" t="str">
            <v>SE M109</v>
          </cell>
          <cell r="CD3" t="str">
            <v>SE M&gt;109</v>
          </cell>
        </row>
        <row r="4">
          <cell r="C4">
            <v>20</v>
          </cell>
          <cell r="D4">
            <v>25</v>
          </cell>
          <cell r="E4">
            <v>30</v>
          </cell>
          <cell r="F4">
            <v>35</v>
          </cell>
          <cell r="G4">
            <v>40</v>
          </cell>
          <cell r="H4">
            <v>45</v>
          </cell>
          <cell r="I4">
            <v>50</v>
          </cell>
          <cell r="J4">
            <v>55</v>
          </cell>
          <cell r="K4">
            <v>57</v>
          </cell>
          <cell r="L4">
            <v>60</v>
          </cell>
          <cell r="M4">
            <v>30</v>
          </cell>
          <cell r="N4">
            <v>35</v>
          </cell>
          <cell r="O4">
            <v>40</v>
          </cell>
          <cell r="P4">
            <v>45</v>
          </cell>
          <cell r="Q4">
            <v>50</v>
          </cell>
          <cell r="R4">
            <v>55</v>
          </cell>
          <cell r="S4">
            <v>60</v>
          </cell>
          <cell r="T4">
            <v>65</v>
          </cell>
          <cell r="U4">
            <v>67</v>
          </cell>
          <cell r="V4">
            <v>70</v>
          </cell>
          <cell r="W4">
            <v>40</v>
          </cell>
          <cell r="X4">
            <v>45</v>
          </cell>
          <cell r="Y4">
            <v>50</v>
          </cell>
          <cell r="Z4">
            <v>55</v>
          </cell>
          <cell r="AA4">
            <v>60</v>
          </cell>
          <cell r="AB4">
            <v>65</v>
          </cell>
          <cell r="AC4">
            <v>70</v>
          </cell>
          <cell r="AD4">
            <v>75</v>
          </cell>
          <cell r="AE4">
            <v>77</v>
          </cell>
          <cell r="AF4">
            <v>80</v>
          </cell>
          <cell r="AG4">
            <v>50</v>
          </cell>
          <cell r="AH4">
            <v>55</v>
          </cell>
          <cell r="AI4">
            <v>60</v>
          </cell>
          <cell r="AJ4">
            <v>65</v>
          </cell>
          <cell r="AK4">
            <v>70</v>
          </cell>
          <cell r="AL4">
            <v>75</v>
          </cell>
          <cell r="AM4">
            <v>80</v>
          </cell>
          <cell r="AN4">
            <v>85</v>
          </cell>
          <cell r="AO4">
            <v>87</v>
          </cell>
          <cell r="AP4">
            <v>90</v>
          </cell>
          <cell r="AQ4">
            <v>40</v>
          </cell>
          <cell r="AR4">
            <v>55</v>
          </cell>
          <cell r="AS4">
            <v>65</v>
          </cell>
          <cell r="AT4">
            <v>75</v>
          </cell>
          <cell r="AU4">
            <v>80</v>
          </cell>
          <cell r="AV4">
            <v>85</v>
          </cell>
          <cell r="AW4">
            <v>90</v>
          </cell>
          <cell r="AX4">
            <v>95</v>
          </cell>
          <cell r="AY4">
            <v>100</v>
          </cell>
          <cell r="AZ4">
            <v>105</v>
          </cell>
          <cell r="BA4">
            <v>50</v>
          </cell>
          <cell r="BB4">
            <v>65</v>
          </cell>
          <cell r="BC4">
            <v>80</v>
          </cell>
          <cell r="BD4">
            <v>90</v>
          </cell>
          <cell r="BE4">
            <v>100</v>
          </cell>
          <cell r="BF4">
            <v>110</v>
          </cell>
          <cell r="BG4">
            <v>115</v>
          </cell>
          <cell r="BH4">
            <v>120</v>
          </cell>
          <cell r="BI4">
            <v>125</v>
          </cell>
          <cell r="BJ4">
            <v>130</v>
          </cell>
          <cell r="BK4">
            <v>80</v>
          </cell>
          <cell r="BL4">
            <v>95</v>
          </cell>
          <cell r="BM4">
            <v>105</v>
          </cell>
          <cell r="BN4">
            <v>120</v>
          </cell>
          <cell r="BO4">
            <v>130</v>
          </cell>
          <cell r="BP4">
            <v>135</v>
          </cell>
          <cell r="BQ4">
            <v>140</v>
          </cell>
          <cell r="BR4">
            <v>145</v>
          </cell>
          <cell r="BS4">
            <v>150</v>
          </cell>
          <cell r="BT4">
            <v>155</v>
          </cell>
          <cell r="BU4">
            <v>95</v>
          </cell>
          <cell r="BV4">
            <v>110</v>
          </cell>
          <cell r="BW4">
            <v>125</v>
          </cell>
          <cell r="BX4">
            <v>135</v>
          </cell>
          <cell r="BY4">
            <v>145</v>
          </cell>
          <cell r="BZ4">
            <v>150</v>
          </cell>
          <cell r="CA4">
            <v>155</v>
          </cell>
          <cell r="CB4">
            <v>160</v>
          </cell>
          <cell r="CC4">
            <v>165</v>
          </cell>
          <cell r="CD4">
            <v>170</v>
          </cell>
        </row>
        <row r="5">
          <cell r="C5">
            <v>25</v>
          </cell>
          <cell r="D5">
            <v>35</v>
          </cell>
          <cell r="E5">
            <v>40</v>
          </cell>
          <cell r="F5">
            <v>45</v>
          </cell>
          <cell r="G5">
            <v>50</v>
          </cell>
          <cell r="H5">
            <v>55</v>
          </cell>
          <cell r="I5">
            <v>60</v>
          </cell>
          <cell r="J5">
            <v>65</v>
          </cell>
          <cell r="K5">
            <v>67</v>
          </cell>
          <cell r="L5">
            <v>70</v>
          </cell>
          <cell r="M5">
            <v>35</v>
          </cell>
          <cell r="N5">
            <v>42</v>
          </cell>
          <cell r="O5">
            <v>50</v>
          </cell>
          <cell r="P5">
            <v>55</v>
          </cell>
          <cell r="Q5">
            <v>60</v>
          </cell>
          <cell r="R5">
            <v>65</v>
          </cell>
          <cell r="S5">
            <v>70</v>
          </cell>
          <cell r="T5">
            <v>75</v>
          </cell>
          <cell r="U5">
            <v>77</v>
          </cell>
          <cell r="V5">
            <v>80</v>
          </cell>
          <cell r="W5">
            <v>50</v>
          </cell>
          <cell r="X5">
            <v>55</v>
          </cell>
          <cell r="Y5">
            <v>62</v>
          </cell>
          <cell r="Z5">
            <v>70</v>
          </cell>
          <cell r="AA5">
            <v>75</v>
          </cell>
          <cell r="AB5">
            <v>80</v>
          </cell>
          <cell r="AC5">
            <v>85</v>
          </cell>
          <cell r="AD5">
            <v>90</v>
          </cell>
          <cell r="AE5">
            <v>92</v>
          </cell>
          <cell r="AF5">
            <v>95</v>
          </cell>
          <cell r="AG5">
            <v>60</v>
          </cell>
          <cell r="AH5">
            <v>67</v>
          </cell>
          <cell r="AI5">
            <v>75</v>
          </cell>
          <cell r="AJ5">
            <v>80</v>
          </cell>
          <cell r="AK5">
            <v>85</v>
          </cell>
          <cell r="AL5">
            <v>90</v>
          </cell>
          <cell r="AM5">
            <v>95</v>
          </cell>
          <cell r="AN5">
            <v>100</v>
          </cell>
          <cell r="AO5">
            <v>102</v>
          </cell>
          <cell r="AP5">
            <v>105</v>
          </cell>
          <cell r="AQ5">
            <v>55</v>
          </cell>
          <cell r="AR5">
            <v>70</v>
          </cell>
          <cell r="AS5">
            <v>80</v>
          </cell>
          <cell r="AT5">
            <v>95</v>
          </cell>
          <cell r="AU5">
            <v>100</v>
          </cell>
          <cell r="AV5">
            <v>105</v>
          </cell>
          <cell r="AW5">
            <v>110</v>
          </cell>
          <cell r="AX5">
            <v>115</v>
          </cell>
          <cell r="AY5">
            <v>120</v>
          </cell>
          <cell r="AZ5">
            <v>125</v>
          </cell>
          <cell r="BA5">
            <v>65</v>
          </cell>
          <cell r="BB5">
            <v>85</v>
          </cell>
          <cell r="BC5">
            <v>100</v>
          </cell>
          <cell r="BD5">
            <v>110</v>
          </cell>
          <cell r="BE5">
            <v>120</v>
          </cell>
          <cell r="BF5">
            <v>130</v>
          </cell>
          <cell r="BG5">
            <v>135</v>
          </cell>
          <cell r="BH5">
            <v>140</v>
          </cell>
          <cell r="BI5">
            <v>145</v>
          </cell>
          <cell r="BJ5">
            <v>150</v>
          </cell>
          <cell r="BK5">
            <v>100</v>
          </cell>
          <cell r="BL5">
            <v>115</v>
          </cell>
          <cell r="BM5">
            <v>125</v>
          </cell>
          <cell r="BN5">
            <v>140</v>
          </cell>
          <cell r="BO5">
            <v>150</v>
          </cell>
          <cell r="BP5">
            <v>160</v>
          </cell>
          <cell r="BQ5">
            <v>165</v>
          </cell>
          <cell r="BR5">
            <v>170</v>
          </cell>
          <cell r="BS5">
            <v>175</v>
          </cell>
          <cell r="BT5">
            <v>180</v>
          </cell>
          <cell r="BU5">
            <v>115</v>
          </cell>
          <cell r="BV5">
            <v>130</v>
          </cell>
          <cell r="BW5">
            <v>145</v>
          </cell>
          <cell r="BX5">
            <v>160</v>
          </cell>
          <cell r="BY5">
            <v>170</v>
          </cell>
          <cell r="BZ5">
            <v>175</v>
          </cell>
          <cell r="CA5">
            <v>180</v>
          </cell>
          <cell r="CB5">
            <v>185</v>
          </cell>
          <cell r="CC5">
            <v>190</v>
          </cell>
          <cell r="CD5">
            <v>195</v>
          </cell>
        </row>
        <row r="6">
          <cell r="C6">
            <v>35</v>
          </cell>
          <cell r="D6">
            <v>45</v>
          </cell>
          <cell r="E6">
            <v>50</v>
          </cell>
          <cell r="F6">
            <v>57</v>
          </cell>
          <cell r="G6">
            <v>62</v>
          </cell>
          <cell r="H6">
            <v>67</v>
          </cell>
          <cell r="I6">
            <v>72</v>
          </cell>
          <cell r="J6">
            <v>75</v>
          </cell>
          <cell r="K6">
            <v>77</v>
          </cell>
          <cell r="L6">
            <v>80</v>
          </cell>
          <cell r="M6">
            <v>45</v>
          </cell>
          <cell r="N6">
            <v>50</v>
          </cell>
          <cell r="O6">
            <v>57</v>
          </cell>
          <cell r="P6">
            <v>65</v>
          </cell>
          <cell r="Q6">
            <v>70</v>
          </cell>
          <cell r="R6">
            <v>75</v>
          </cell>
          <cell r="S6">
            <v>80</v>
          </cell>
          <cell r="T6">
            <v>85</v>
          </cell>
          <cell r="U6">
            <v>90</v>
          </cell>
          <cell r="V6">
            <v>95</v>
          </cell>
          <cell r="W6">
            <v>60</v>
          </cell>
          <cell r="X6">
            <v>65</v>
          </cell>
          <cell r="Y6">
            <v>75</v>
          </cell>
          <cell r="Z6">
            <v>82</v>
          </cell>
          <cell r="AA6">
            <v>90</v>
          </cell>
          <cell r="AB6">
            <v>95</v>
          </cell>
          <cell r="AC6">
            <v>100</v>
          </cell>
          <cell r="AD6">
            <v>105</v>
          </cell>
          <cell r="AE6">
            <v>107</v>
          </cell>
          <cell r="AF6">
            <v>110</v>
          </cell>
          <cell r="AG6">
            <v>70</v>
          </cell>
          <cell r="AH6">
            <v>80</v>
          </cell>
          <cell r="AI6">
            <v>87</v>
          </cell>
          <cell r="AJ6">
            <v>92</v>
          </cell>
          <cell r="AK6">
            <v>100</v>
          </cell>
          <cell r="AL6">
            <v>107</v>
          </cell>
          <cell r="AM6">
            <v>115</v>
          </cell>
          <cell r="AN6">
            <v>120</v>
          </cell>
          <cell r="AO6">
            <v>122</v>
          </cell>
          <cell r="AP6">
            <v>125</v>
          </cell>
          <cell r="AQ6">
            <v>70</v>
          </cell>
          <cell r="AR6">
            <v>85</v>
          </cell>
          <cell r="AS6">
            <v>100</v>
          </cell>
          <cell r="AT6">
            <v>110</v>
          </cell>
          <cell r="AU6">
            <v>120</v>
          </cell>
          <cell r="AV6">
            <v>130</v>
          </cell>
          <cell r="AW6">
            <v>135</v>
          </cell>
          <cell r="AX6">
            <v>140</v>
          </cell>
          <cell r="AY6">
            <v>145</v>
          </cell>
          <cell r="AZ6">
            <v>150</v>
          </cell>
          <cell r="BA6">
            <v>80</v>
          </cell>
          <cell r="BB6">
            <v>100</v>
          </cell>
          <cell r="BC6">
            <v>120</v>
          </cell>
          <cell r="BD6">
            <v>130</v>
          </cell>
          <cell r="BE6">
            <v>140</v>
          </cell>
          <cell r="BF6">
            <v>150</v>
          </cell>
          <cell r="BG6">
            <v>160</v>
          </cell>
          <cell r="BH6">
            <v>165</v>
          </cell>
          <cell r="BI6">
            <v>170</v>
          </cell>
          <cell r="BJ6">
            <v>175</v>
          </cell>
          <cell r="BK6">
            <v>115</v>
          </cell>
          <cell r="BL6">
            <v>130</v>
          </cell>
          <cell r="BM6">
            <v>150</v>
          </cell>
          <cell r="BN6">
            <v>160</v>
          </cell>
          <cell r="BO6">
            <v>170</v>
          </cell>
          <cell r="BP6">
            <v>180</v>
          </cell>
          <cell r="BQ6">
            <v>185</v>
          </cell>
          <cell r="BR6">
            <v>190</v>
          </cell>
          <cell r="BS6">
            <v>195</v>
          </cell>
          <cell r="BT6">
            <v>200</v>
          </cell>
          <cell r="BU6">
            <v>130</v>
          </cell>
          <cell r="BV6">
            <v>150</v>
          </cell>
          <cell r="BW6">
            <v>170</v>
          </cell>
          <cell r="BX6">
            <v>185</v>
          </cell>
          <cell r="BY6">
            <v>195</v>
          </cell>
          <cell r="BZ6">
            <v>200</v>
          </cell>
          <cell r="CA6">
            <v>205</v>
          </cell>
          <cell r="CB6">
            <v>210</v>
          </cell>
          <cell r="CC6">
            <v>215</v>
          </cell>
          <cell r="CD6">
            <v>220</v>
          </cell>
        </row>
        <row r="7">
          <cell r="C7">
            <v>45</v>
          </cell>
          <cell r="D7">
            <v>55</v>
          </cell>
          <cell r="E7">
            <v>60</v>
          </cell>
          <cell r="F7">
            <v>67</v>
          </cell>
          <cell r="G7">
            <v>72</v>
          </cell>
          <cell r="H7">
            <v>77</v>
          </cell>
          <cell r="I7">
            <v>82</v>
          </cell>
          <cell r="J7">
            <v>85</v>
          </cell>
          <cell r="K7">
            <v>87</v>
          </cell>
          <cell r="L7">
            <v>90</v>
          </cell>
          <cell r="M7">
            <v>55</v>
          </cell>
          <cell r="N7">
            <v>60</v>
          </cell>
          <cell r="O7">
            <v>67</v>
          </cell>
          <cell r="P7">
            <v>77</v>
          </cell>
          <cell r="Q7">
            <v>82</v>
          </cell>
          <cell r="R7">
            <v>87</v>
          </cell>
          <cell r="S7">
            <v>92</v>
          </cell>
          <cell r="T7">
            <v>97</v>
          </cell>
          <cell r="U7">
            <v>100</v>
          </cell>
          <cell r="V7">
            <v>105</v>
          </cell>
          <cell r="W7">
            <v>70</v>
          </cell>
          <cell r="X7">
            <v>77</v>
          </cell>
          <cell r="Y7">
            <v>87</v>
          </cell>
          <cell r="Z7">
            <v>95</v>
          </cell>
          <cell r="AA7">
            <v>105</v>
          </cell>
          <cell r="AB7">
            <v>110</v>
          </cell>
          <cell r="AC7">
            <v>115</v>
          </cell>
          <cell r="AD7">
            <v>120</v>
          </cell>
          <cell r="AE7">
            <v>122</v>
          </cell>
          <cell r="AF7">
            <v>125</v>
          </cell>
          <cell r="AG7">
            <v>82</v>
          </cell>
          <cell r="AH7">
            <v>92</v>
          </cell>
          <cell r="AI7">
            <v>102</v>
          </cell>
          <cell r="AJ7">
            <v>107</v>
          </cell>
          <cell r="AK7">
            <v>117</v>
          </cell>
          <cell r="AL7">
            <v>122</v>
          </cell>
          <cell r="AM7">
            <v>130</v>
          </cell>
          <cell r="AN7">
            <v>135</v>
          </cell>
          <cell r="AO7">
            <v>137</v>
          </cell>
          <cell r="AP7">
            <v>140</v>
          </cell>
          <cell r="AQ7">
            <v>85</v>
          </cell>
          <cell r="AR7">
            <v>100</v>
          </cell>
          <cell r="AS7">
            <v>115</v>
          </cell>
          <cell r="AT7">
            <v>130</v>
          </cell>
          <cell r="AU7">
            <v>140</v>
          </cell>
          <cell r="AV7">
            <v>150</v>
          </cell>
          <cell r="AW7">
            <v>155</v>
          </cell>
          <cell r="AX7">
            <v>160</v>
          </cell>
          <cell r="AY7">
            <v>165</v>
          </cell>
          <cell r="AZ7">
            <v>170</v>
          </cell>
          <cell r="BA7">
            <v>95</v>
          </cell>
          <cell r="BB7">
            <v>115</v>
          </cell>
          <cell r="BC7">
            <v>135</v>
          </cell>
          <cell r="BD7">
            <v>150</v>
          </cell>
          <cell r="BE7">
            <v>160</v>
          </cell>
          <cell r="BF7">
            <v>170</v>
          </cell>
          <cell r="BG7">
            <v>180</v>
          </cell>
          <cell r="BH7">
            <v>185</v>
          </cell>
          <cell r="BI7">
            <v>190</v>
          </cell>
          <cell r="BJ7">
            <v>195</v>
          </cell>
          <cell r="BK7">
            <v>130</v>
          </cell>
          <cell r="BL7">
            <v>150</v>
          </cell>
          <cell r="BM7">
            <v>170</v>
          </cell>
          <cell r="BN7">
            <v>180</v>
          </cell>
          <cell r="BO7">
            <v>190</v>
          </cell>
          <cell r="BP7">
            <v>200</v>
          </cell>
          <cell r="BQ7">
            <v>210</v>
          </cell>
          <cell r="BR7">
            <v>215</v>
          </cell>
          <cell r="BS7">
            <v>220</v>
          </cell>
          <cell r="BT7">
            <v>225</v>
          </cell>
          <cell r="BU7">
            <v>145</v>
          </cell>
          <cell r="BV7">
            <v>170</v>
          </cell>
          <cell r="BW7">
            <v>195</v>
          </cell>
          <cell r="BX7">
            <v>210</v>
          </cell>
          <cell r="BY7">
            <v>220</v>
          </cell>
          <cell r="BZ7">
            <v>230</v>
          </cell>
          <cell r="CA7">
            <v>235</v>
          </cell>
          <cell r="CB7">
            <v>240</v>
          </cell>
          <cell r="CC7">
            <v>245</v>
          </cell>
          <cell r="CD7">
            <v>250</v>
          </cell>
        </row>
        <row r="8">
          <cell r="C8">
            <v>55</v>
          </cell>
          <cell r="D8">
            <v>65</v>
          </cell>
          <cell r="E8">
            <v>72</v>
          </cell>
          <cell r="F8">
            <v>82</v>
          </cell>
          <cell r="G8">
            <v>87</v>
          </cell>
          <cell r="H8">
            <v>92</v>
          </cell>
          <cell r="I8">
            <v>97</v>
          </cell>
          <cell r="J8">
            <v>100</v>
          </cell>
          <cell r="K8">
            <v>102</v>
          </cell>
          <cell r="L8">
            <v>105</v>
          </cell>
          <cell r="M8">
            <v>68</v>
          </cell>
          <cell r="N8">
            <v>75</v>
          </cell>
          <cell r="O8">
            <v>82</v>
          </cell>
          <cell r="P8">
            <v>92</v>
          </cell>
          <cell r="Q8">
            <v>97</v>
          </cell>
          <cell r="R8">
            <v>102</v>
          </cell>
          <cell r="S8">
            <v>107</v>
          </cell>
          <cell r="T8">
            <v>110</v>
          </cell>
          <cell r="U8">
            <v>112</v>
          </cell>
          <cell r="V8">
            <v>115</v>
          </cell>
          <cell r="W8">
            <v>83</v>
          </cell>
          <cell r="X8">
            <v>90</v>
          </cell>
          <cell r="Y8">
            <v>103</v>
          </cell>
          <cell r="Z8">
            <v>110</v>
          </cell>
          <cell r="AA8">
            <v>118</v>
          </cell>
          <cell r="AB8">
            <v>123</v>
          </cell>
          <cell r="AC8">
            <v>127</v>
          </cell>
          <cell r="AD8">
            <v>132</v>
          </cell>
          <cell r="AE8">
            <v>135</v>
          </cell>
          <cell r="AF8">
            <v>140</v>
          </cell>
          <cell r="AG8">
            <v>95</v>
          </cell>
          <cell r="AH8">
            <v>107</v>
          </cell>
          <cell r="AI8">
            <v>123</v>
          </cell>
          <cell r="AJ8">
            <v>130</v>
          </cell>
          <cell r="AK8">
            <v>137</v>
          </cell>
          <cell r="AL8">
            <v>142</v>
          </cell>
          <cell r="AM8">
            <v>147</v>
          </cell>
          <cell r="AN8">
            <v>150</v>
          </cell>
          <cell r="AO8">
            <v>152</v>
          </cell>
          <cell r="AP8">
            <v>155</v>
          </cell>
          <cell r="AQ8">
            <v>100</v>
          </cell>
          <cell r="AR8">
            <v>115</v>
          </cell>
          <cell r="AS8">
            <v>130</v>
          </cell>
          <cell r="AT8">
            <v>150</v>
          </cell>
          <cell r="AU8">
            <v>160</v>
          </cell>
          <cell r="AV8">
            <v>170</v>
          </cell>
          <cell r="AW8">
            <v>175</v>
          </cell>
          <cell r="AX8">
            <v>180</v>
          </cell>
          <cell r="AY8">
            <v>185</v>
          </cell>
          <cell r="AZ8">
            <v>190</v>
          </cell>
          <cell r="BA8">
            <v>110</v>
          </cell>
          <cell r="BB8">
            <v>130</v>
          </cell>
          <cell r="BC8">
            <v>150</v>
          </cell>
          <cell r="BD8">
            <v>170</v>
          </cell>
          <cell r="BE8">
            <v>180</v>
          </cell>
          <cell r="BF8">
            <v>190</v>
          </cell>
          <cell r="BG8">
            <v>200</v>
          </cell>
          <cell r="BH8">
            <v>205</v>
          </cell>
          <cell r="BI8">
            <v>210</v>
          </cell>
          <cell r="BJ8">
            <v>215</v>
          </cell>
          <cell r="BK8">
            <v>145</v>
          </cell>
          <cell r="BL8">
            <v>170</v>
          </cell>
          <cell r="BM8">
            <v>190</v>
          </cell>
          <cell r="BN8">
            <v>200</v>
          </cell>
          <cell r="BO8">
            <v>215</v>
          </cell>
          <cell r="BP8">
            <v>225</v>
          </cell>
          <cell r="BQ8">
            <v>230</v>
          </cell>
          <cell r="BR8">
            <v>240</v>
          </cell>
          <cell r="BS8">
            <v>245</v>
          </cell>
          <cell r="BT8">
            <v>250</v>
          </cell>
          <cell r="BU8">
            <v>170</v>
          </cell>
          <cell r="BV8">
            <v>195</v>
          </cell>
          <cell r="BW8">
            <v>225</v>
          </cell>
          <cell r="BX8">
            <v>240</v>
          </cell>
          <cell r="BY8">
            <v>250</v>
          </cell>
          <cell r="BZ8">
            <v>260</v>
          </cell>
          <cell r="CA8">
            <v>265</v>
          </cell>
          <cell r="CB8">
            <v>270</v>
          </cell>
          <cell r="CC8">
            <v>275</v>
          </cell>
          <cell r="CD8">
            <v>280</v>
          </cell>
        </row>
        <row r="9">
          <cell r="C9">
            <v>68</v>
          </cell>
          <cell r="D9">
            <v>78</v>
          </cell>
          <cell r="E9">
            <v>85</v>
          </cell>
          <cell r="F9">
            <v>95</v>
          </cell>
          <cell r="G9">
            <v>100</v>
          </cell>
          <cell r="H9">
            <v>105</v>
          </cell>
          <cell r="I9">
            <v>110</v>
          </cell>
          <cell r="J9">
            <v>115</v>
          </cell>
          <cell r="K9">
            <v>117</v>
          </cell>
          <cell r="L9">
            <v>120</v>
          </cell>
          <cell r="M9">
            <v>80</v>
          </cell>
          <cell r="N9">
            <v>88</v>
          </cell>
          <cell r="O9">
            <v>95</v>
          </cell>
          <cell r="P9">
            <v>105</v>
          </cell>
          <cell r="Q9">
            <v>110</v>
          </cell>
          <cell r="R9">
            <v>115</v>
          </cell>
          <cell r="S9">
            <v>120</v>
          </cell>
          <cell r="T9">
            <v>125</v>
          </cell>
          <cell r="U9">
            <v>130</v>
          </cell>
          <cell r="V9">
            <v>135</v>
          </cell>
          <cell r="W9">
            <v>97</v>
          </cell>
          <cell r="X9">
            <v>105</v>
          </cell>
          <cell r="Y9">
            <v>118</v>
          </cell>
          <cell r="Z9">
            <v>125</v>
          </cell>
          <cell r="AA9">
            <v>135</v>
          </cell>
          <cell r="AB9">
            <v>142</v>
          </cell>
          <cell r="AC9">
            <v>147</v>
          </cell>
          <cell r="AD9">
            <v>152</v>
          </cell>
          <cell r="AE9">
            <v>155</v>
          </cell>
          <cell r="AF9">
            <v>160</v>
          </cell>
          <cell r="AG9">
            <v>110</v>
          </cell>
          <cell r="AH9">
            <v>122</v>
          </cell>
          <cell r="AI9">
            <v>138</v>
          </cell>
          <cell r="AJ9">
            <v>145</v>
          </cell>
          <cell r="AK9">
            <v>155</v>
          </cell>
          <cell r="AL9">
            <v>165</v>
          </cell>
          <cell r="AM9">
            <v>170</v>
          </cell>
          <cell r="AN9">
            <v>172</v>
          </cell>
          <cell r="AO9">
            <v>175</v>
          </cell>
          <cell r="AP9">
            <v>180</v>
          </cell>
          <cell r="AQ9">
            <v>115</v>
          </cell>
          <cell r="AR9">
            <v>130</v>
          </cell>
          <cell r="AS9">
            <v>150</v>
          </cell>
          <cell r="AT9">
            <v>170</v>
          </cell>
          <cell r="AU9">
            <v>180</v>
          </cell>
          <cell r="AV9">
            <v>190</v>
          </cell>
          <cell r="AW9">
            <v>200</v>
          </cell>
          <cell r="AX9">
            <v>205</v>
          </cell>
          <cell r="AY9">
            <v>210</v>
          </cell>
          <cell r="AZ9">
            <v>215</v>
          </cell>
          <cell r="BA9">
            <v>125</v>
          </cell>
          <cell r="BB9">
            <v>145</v>
          </cell>
          <cell r="BC9">
            <v>170</v>
          </cell>
          <cell r="BD9">
            <v>190</v>
          </cell>
          <cell r="BE9">
            <v>200</v>
          </cell>
          <cell r="BF9">
            <v>210</v>
          </cell>
          <cell r="BG9">
            <v>220</v>
          </cell>
          <cell r="BH9">
            <v>225</v>
          </cell>
          <cell r="BI9">
            <v>230</v>
          </cell>
          <cell r="BJ9">
            <v>235</v>
          </cell>
          <cell r="BK9">
            <v>170</v>
          </cell>
          <cell r="BL9">
            <v>190</v>
          </cell>
          <cell r="BM9">
            <v>218</v>
          </cell>
          <cell r="BN9">
            <v>230</v>
          </cell>
          <cell r="BO9">
            <v>245</v>
          </cell>
          <cell r="BP9">
            <v>255</v>
          </cell>
          <cell r="BQ9">
            <v>260</v>
          </cell>
          <cell r="BR9">
            <v>270</v>
          </cell>
          <cell r="BS9">
            <v>275</v>
          </cell>
          <cell r="BT9">
            <v>280</v>
          </cell>
          <cell r="BU9">
            <v>190</v>
          </cell>
          <cell r="BV9">
            <v>215</v>
          </cell>
          <cell r="BW9">
            <v>240</v>
          </cell>
          <cell r="BX9">
            <v>260</v>
          </cell>
          <cell r="BY9">
            <v>275</v>
          </cell>
          <cell r="BZ9">
            <v>287</v>
          </cell>
          <cell r="CA9">
            <v>295</v>
          </cell>
          <cell r="CB9">
            <v>302</v>
          </cell>
          <cell r="CC9">
            <v>310</v>
          </cell>
          <cell r="CD9">
            <v>315</v>
          </cell>
        </row>
        <row r="10">
          <cell r="C10">
            <v>80</v>
          </cell>
          <cell r="D10">
            <v>90</v>
          </cell>
          <cell r="E10">
            <v>100</v>
          </cell>
          <cell r="F10">
            <v>110</v>
          </cell>
          <cell r="G10">
            <v>115</v>
          </cell>
          <cell r="H10">
            <v>120</v>
          </cell>
          <cell r="I10">
            <v>125</v>
          </cell>
          <cell r="J10">
            <v>130</v>
          </cell>
          <cell r="K10">
            <v>132</v>
          </cell>
          <cell r="L10">
            <v>135</v>
          </cell>
          <cell r="M10">
            <v>90</v>
          </cell>
          <cell r="N10">
            <v>100</v>
          </cell>
          <cell r="O10">
            <v>110</v>
          </cell>
          <cell r="P10">
            <v>120</v>
          </cell>
          <cell r="Q10">
            <v>125</v>
          </cell>
          <cell r="R10">
            <v>130</v>
          </cell>
          <cell r="S10">
            <v>135</v>
          </cell>
          <cell r="T10">
            <v>140</v>
          </cell>
          <cell r="U10">
            <v>145</v>
          </cell>
          <cell r="V10">
            <v>150</v>
          </cell>
          <cell r="W10">
            <v>110</v>
          </cell>
          <cell r="X10">
            <v>120</v>
          </cell>
          <cell r="Y10">
            <v>138</v>
          </cell>
          <cell r="Z10">
            <v>145</v>
          </cell>
          <cell r="AA10">
            <v>155</v>
          </cell>
          <cell r="AB10">
            <v>162</v>
          </cell>
          <cell r="AC10">
            <v>167</v>
          </cell>
          <cell r="AD10">
            <v>172</v>
          </cell>
          <cell r="AE10">
            <v>175</v>
          </cell>
          <cell r="AF10">
            <v>180</v>
          </cell>
          <cell r="AG10">
            <v>125</v>
          </cell>
          <cell r="AH10">
            <v>140</v>
          </cell>
          <cell r="AI10">
            <v>155</v>
          </cell>
          <cell r="AJ10">
            <v>165</v>
          </cell>
          <cell r="AK10">
            <v>175</v>
          </cell>
          <cell r="AL10">
            <v>185</v>
          </cell>
          <cell r="AM10">
            <v>190</v>
          </cell>
          <cell r="AN10">
            <v>192</v>
          </cell>
          <cell r="AO10">
            <v>195</v>
          </cell>
          <cell r="AP10">
            <v>200</v>
          </cell>
          <cell r="AQ10">
            <v>130</v>
          </cell>
          <cell r="AR10">
            <v>150</v>
          </cell>
          <cell r="AS10">
            <v>170</v>
          </cell>
          <cell r="AT10">
            <v>190</v>
          </cell>
          <cell r="AU10">
            <v>200</v>
          </cell>
          <cell r="AV10">
            <v>210</v>
          </cell>
          <cell r="AW10">
            <v>220</v>
          </cell>
          <cell r="AX10">
            <v>225</v>
          </cell>
          <cell r="AY10">
            <v>230</v>
          </cell>
          <cell r="AZ10">
            <v>235</v>
          </cell>
          <cell r="BA10">
            <v>140</v>
          </cell>
          <cell r="BB10">
            <v>170</v>
          </cell>
          <cell r="BC10">
            <v>190</v>
          </cell>
          <cell r="BD10">
            <v>210</v>
          </cell>
          <cell r="BE10">
            <v>220</v>
          </cell>
          <cell r="BF10">
            <v>230</v>
          </cell>
          <cell r="BG10">
            <v>240</v>
          </cell>
          <cell r="BH10">
            <v>250</v>
          </cell>
          <cell r="BI10">
            <v>255</v>
          </cell>
          <cell r="BJ10">
            <v>260</v>
          </cell>
          <cell r="BK10">
            <v>190</v>
          </cell>
          <cell r="BL10">
            <v>210</v>
          </cell>
          <cell r="BM10">
            <v>240</v>
          </cell>
          <cell r="BN10">
            <v>250</v>
          </cell>
          <cell r="BO10">
            <v>270</v>
          </cell>
          <cell r="BP10">
            <v>285</v>
          </cell>
          <cell r="BQ10">
            <v>290</v>
          </cell>
          <cell r="BR10">
            <v>300</v>
          </cell>
          <cell r="BS10">
            <v>305</v>
          </cell>
          <cell r="BT10">
            <v>310</v>
          </cell>
          <cell r="BU10">
            <v>210</v>
          </cell>
          <cell r="BV10">
            <v>235</v>
          </cell>
          <cell r="BW10">
            <v>260</v>
          </cell>
          <cell r="BX10">
            <v>280</v>
          </cell>
          <cell r="BY10">
            <v>295</v>
          </cell>
          <cell r="BZ10">
            <v>310</v>
          </cell>
          <cell r="CA10">
            <v>320</v>
          </cell>
          <cell r="CB10">
            <v>330</v>
          </cell>
          <cell r="CC10">
            <v>335</v>
          </cell>
          <cell r="CD10">
            <v>340</v>
          </cell>
        </row>
        <row r="11">
          <cell r="C11">
            <v>90</v>
          </cell>
          <cell r="D11">
            <v>105</v>
          </cell>
          <cell r="E11">
            <v>115</v>
          </cell>
          <cell r="F11">
            <v>125</v>
          </cell>
          <cell r="G11">
            <v>130</v>
          </cell>
          <cell r="H11">
            <v>135</v>
          </cell>
          <cell r="I11">
            <v>140</v>
          </cell>
          <cell r="J11">
            <v>145</v>
          </cell>
          <cell r="K11">
            <v>147</v>
          </cell>
          <cell r="L11">
            <v>150</v>
          </cell>
          <cell r="M11">
            <v>105</v>
          </cell>
          <cell r="N11">
            <v>115</v>
          </cell>
          <cell r="O11">
            <v>125</v>
          </cell>
          <cell r="P11">
            <v>135</v>
          </cell>
          <cell r="Q11">
            <v>140</v>
          </cell>
          <cell r="R11">
            <v>145</v>
          </cell>
          <cell r="S11">
            <v>150</v>
          </cell>
          <cell r="T11">
            <v>160</v>
          </cell>
          <cell r="U11">
            <v>165</v>
          </cell>
          <cell r="V11">
            <v>170</v>
          </cell>
          <cell r="W11">
            <v>130</v>
          </cell>
          <cell r="X11">
            <v>140</v>
          </cell>
          <cell r="Y11">
            <v>160</v>
          </cell>
          <cell r="Z11">
            <v>165</v>
          </cell>
          <cell r="AA11">
            <v>175</v>
          </cell>
          <cell r="AB11">
            <v>182</v>
          </cell>
          <cell r="AC11">
            <v>187</v>
          </cell>
          <cell r="AD11">
            <v>192</v>
          </cell>
          <cell r="AE11">
            <v>195</v>
          </cell>
          <cell r="AF11">
            <v>200</v>
          </cell>
          <cell r="AG11">
            <v>145</v>
          </cell>
          <cell r="AH11">
            <v>160</v>
          </cell>
          <cell r="AI11">
            <v>175</v>
          </cell>
          <cell r="AJ11">
            <v>185</v>
          </cell>
          <cell r="AK11">
            <v>195</v>
          </cell>
          <cell r="AL11">
            <v>205</v>
          </cell>
          <cell r="AM11">
            <v>210</v>
          </cell>
          <cell r="AN11">
            <v>212</v>
          </cell>
          <cell r="AO11">
            <v>215</v>
          </cell>
          <cell r="AP11">
            <v>220</v>
          </cell>
          <cell r="AQ11">
            <v>145</v>
          </cell>
          <cell r="AR11">
            <v>170</v>
          </cell>
          <cell r="AS11">
            <v>190</v>
          </cell>
          <cell r="AT11">
            <v>210</v>
          </cell>
          <cell r="AU11">
            <v>220</v>
          </cell>
          <cell r="AV11">
            <v>230</v>
          </cell>
          <cell r="AW11">
            <v>240</v>
          </cell>
          <cell r="AX11">
            <v>245</v>
          </cell>
          <cell r="AY11">
            <v>250</v>
          </cell>
          <cell r="AZ11">
            <v>255</v>
          </cell>
          <cell r="BA11">
            <v>155</v>
          </cell>
          <cell r="BB11">
            <v>190</v>
          </cell>
          <cell r="BC11">
            <v>210</v>
          </cell>
          <cell r="BD11">
            <v>230</v>
          </cell>
          <cell r="BE11">
            <v>240</v>
          </cell>
          <cell r="BF11">
            <v>260</v>
          </cell>
          <cell r="BG11">
            <v>270</v>
          </cell>
          <cell r="BH11">
            <v>280</v>
          </cell>
          <cell r="BI11">
            <v>285</v>
          </cell>
          <cell r="BJ11">
            <v>290</v>
          </cell>
          <cell r="BK11">
            <v>210</v>
          </cell>
          <cell r="BL11">
            <v>230</v>
          </cell>
          <cell r="BM11">
            <v>260</v>
          </cell>
          <cell r="BN11">
            <v>275</v>
          </cell>
          <cell r="BO11">
            <v>295</v>
          </cell>
          <cell r="BP11">
            <v>310</v>
          </cell>
          <cell r="BQ11">
            <v>315</v>
          </cell>
          <cell r="BR11">
            <v>325</v>
          </cell>
          <cell r="BS11">
            <v>330</v>
          </cell>
          <cell r="BT11">
            <v>335</v>
          </cell>
          <cell r="BU11">
            <v>230</v>
          </cell>
          <cell r="BV11">
            <v>260</v>
          </cell>
          <cell r="BW11">
            <v>280</v>
          </cell>
          <cell r="BX11">
            <v>300</v>
          </cell>
          <cell r="BY11">
            <v>320</v>
          </cell>
          <cell r="BZ11">
            <v>330</v>
          </cell>
          <cell r="CA11">
            <v>340</v>
          </cell>
          <cell r="CB11">
            <v>350</v>
          </cell>
          <cell r="CC11">
            <v>360</v>
          </cell>
          <cell r="CD11">
            <v>365</v>
          </cell>
        </row>
        <row r="12">
          <cell r="C12">
            <v>175</v>
          </cell>
          <cell r="D12">
            <v>175</v>
          </cell>
          <cell r="E12">
            <v>175</v>
          </cell>
          <cell r="F12">
            <v>190</v>
          </cell>
          <cell r="G12">
            <v>200</v>
          </cell>
          <cell r="H12">
            <v>210</v>
          </cell>
          <cell r="I12">
            <v>225</v>
          </cell>
          <cell r="J12">
            <v>225</v>
          </cell>
          <cell r="K12">
            <v>230</v>
          </cell>
          <cell r="L12">
            <v>230</v>
          </cell>
          <cell r="M12">
            <v>175</v>
          </cell>
          <cell r="N12">
            <v>175</v>
          </cell>
          <cell r="O12">
            <v>175</v>
          </cell>
          <cell r="P12">
            <v>190</v>
          </cell>
          <cell r="Q12">
            <v>200</v>
          </cell>
          <cell r="R12">
            <v>210</v>
          </cell>
          <cell r="S12">
            <v>225</v>
          </cell>
          <cell r="T12">
            <v>225</v>
          </cell>
          <cell r="U12">
            <v>230</v>
          </cell>
          <cell r="V12">
            <v>230</v>
          </cell>
          <cell r="W12">
            <v>175</v>
          </cell>
          <cell r="X12">
            <v>175</v>
          </cell>
          <cell r="Y12">
            <v>190</v>
          </cell>
          <cell r="Z12">
            <v>200</v>
          </cell>
          <cell r="AA12">
            <v>210</v>
          </cell>
          <cell r="AB12">
            <v>225</v>
          </cell>
          <cell r="AC12">
            <v>225</v>
          </cell>
          <cell r="AD12">
            <v>230</v>
          </cell>
          <cell r="AE12">
            <v>230</v>
          </cell>
          <cell r="AF12">
            <v>235</v>
          </cell>
          <cell r="AG12">
            <v>175</v>
          </cell>
          <cell r="AH12">
            <v>175</v>
          </cell>
          <cell r="AI12">
            <v>190</v>
          </cell>
          <cell r="AJ12">
            <v>200</v>
          </cell>
          <cell r="AK12">
            <v>210</v>
          </cell>
          <cell r="AL12">
            <v>225</v>
          </cell>
          <cell r="AM12">
            <v>225</v>
          </cell>
          <cell r="AN12">
            <v>230</v>
          </cell>
          <cell r="AO12">
            <v>230</v>
          </cell>
          <cell r="AP12">
            <v>235</v>
          </cell>
          <cell r="AQ12">
            <v>275</v>
          </cell>
          <cell r="AR12">
            <v>275</v>
          </cell>
          <cell r="AS12">
            <v>275</v>
          </cell>
          <cell r="AT12">
            <v>295</v>
          </cell>
          <cell r="AU12">
            <v>315</v>
          </cell>
          <cell r="AV12">
            <v>335</v>
          </cell>
          <cell r="AW12">
            <v>360</v>
          </cell>
          <cell r="AX12">
            <v>360</v>
          </cell>
          <cell r="AY12">
            <v>380</v>
          </cell>
          <cell r="AZ12">
            <v>380</v>
          </cell>
          <cell r="BA12">
            <v>275</v>
          </cell>
          <cell r="BB12">
            <v>275</v>
          </cell>
          <cell r="BC12">
            <v>275</v>
          </cell>
          <cell r="BD12">
            <v>295</v>
          </cell>
          <cell r="BE12">
            <v>315</v>
          </cell>
          <cell r="BF12">
            <v>335</v>
          </cell>
          <cell r="BG12">
            <v>360</v>
          </cell>
          <cell r="BH12">
            <v>360</v>
          </cell>
          <cell r="BI12">
            <v>380</v>
          </cell>
          <cell r="BJ12">
            <v>380</v>
          </cell>
          <cell r="BK12">
            <v>275</v>
          </cell>
          <cell r="BL12">
            <v>275</v>
          </cell>
          <cell r="BM12">
            <v>295</v>
          </cell>
          <cell r="BN12">
            <v>315</v>
          </cell>
          <cell r="BO12">
            <v>335</v>
          </cell>
          <cell r="BP12">
            <v>360</v>
          </cell>
          <cell r="BQ12">
            <v>360</v>
          </cell>
          <cell r="BR12">
            <v>380</v>
          </cell>
          <cell r="BS12">
            <v>380</v>
          </cell>
          <cell r="BT12">
            <v>385</v>
          </cell>
          <cell r="BU12">
            <v>275</v>
          </cell>
          <cell r="BV12">
            <v>275</v>
          </cell>
          <cell r="BW12">
            <v>295</v>
          </cell>
          <cell r="BX12">
            <v>315</v>
          </cell>
          <cell r="BY12">
            <v>335</v>
          </cell>
          <cell r="BZ12">
            <v>360</v>
          </cell>
          <cell r="CA12">
            <v>360</v>
          </cell>
          <cell r="CB12">
            <v>380</v>
          </cell>
          <cell r="CC12">
            <v>380</v>
          </cell>
          <cell r="CD12">
            <v>385</v>
          </cell>
        </row>
        <row r="15">
          <cell r="B15" t="str">
            <v>MINIME</v>
          </cell>
          <cell r="C15" t="str">
            <v>CADET</v>
          </cell>
          <cell r="D15" t="str">
            <v>CADET</v>
          </cell>
          <cell r="E15" t="str">
            <v>JUNIOR</v>
          </cell>
          <cell r="F15" t="str">
            <v>SENIOR</v>
          </cell>
          <cell r="H15" t="str">
            <v>MINIME</v>
          </cell>
          <cell r="I15" t="str">
            <v>CADETTE</v>
          </cell>
          <cell r="J15" t="str">
            <v>CADETTE</v>
          </cell>
          <cell r="K15" t="str">
            <v>JUNIOR</v>
          </cell>
          <cell r="L15" t="str">
            <v>SENIOR</v>
          </cell>
        </row>
        <row r="16">
          <cell r="A16">
            <v>10</v>
          </cell>
          <cell r="B16" t="str">
            <v>NON</v>
          </cell>
          <cell r="C16" t="str">
            <v>U15 M49</v>
          </cell>
          <cell r="D16" t="str">
            <v>U17 M49</v>
          </cell>
          <cell r="E16" t="str">
            <v>U20 M55</v>
          </cell>
          <cell r="F16" t="str">
            <v>SE M55</v>
          </cell>
          <cell r="G16">
            <v>10</v>
          </cell>
          <cell r="H16" t="str">
            <v>NON</v>
          </cell>
          <cell r="I16" t="str">
            <v>U15 F40</v>
          </cell>
          <cell r="J16" t="str">
            <v>U17 F40</v>
          </cell>
          <cell r="K16" t="str">
            <v>U20 F45</v>
          </cell>
          <cell r="L16" t="str">
            <v>SE F45</v>
          </cell>
        </row>
        <row r="17">
          <cell r="A17">
            <v>35.01</v>
          </cell>
          <cell r="B17" t="str">
            <v>NON</v>
          </cell>
          <cell r="C17" t="str">
            <v>U15 M49</v>
          </cell>
          <cell r="D17" t="str">
            <v>U17 M49</v>
          </cell>
          <cell r="E17" t="str">
            <v>U20 M55</v>
          </cell>
          <cell r="F17" t="str">
            <v>SE M55</v>
          </cell>
          <cell r="G17">
            <v>35.01</v>
          </cell>
          <cell r="H17" t="str">
            <v>NON</v>
          </cell>
          <cell r="I17" t="str">
            <v>U15 F40</v>
          </cell>
          <cell r="J17" t="str">
            <v>U17 F40</v>
          </cell>
          <cell r="K17" t="str">
            <v>U20 F45</v>
          </cell>
          <cell r="L17" t="str">
            <v>SE F45</v>
          </cell>
        </row>
        <row r="18">
          <cell r="A18">
            <v>40.01</v>
          </cell>
          <cell r="B18" t="str">
            <v>NON</v>
          </cell>
          <cell r="C18" t="str">
            <v>U15 M49</v>
          </cell>
          <cell r="D18" t="str">
            <v>U17 M49</v>
          </cell>
          <cell r="E18" t="str">
            <v>U20 M55</v>
          </cell>
          <cell r="F18" t="str">
            <v>SE M55</v>
          </cell>
          <cell r="G18">
            <v>40.01</v>
          </cell>
          <cell r="H18" t="str">
            <v>NON</v>
          </cell>
          <cell r="I18" t="str">
            <v>U15 F45</v>
          </cell>
          <cell r="J18" t="str">
            <v>U17 F45</v>
          </cell>
          <cell r="K18" t="str">
            <v>U20 F45</v>
          </cell>
          <cell r="L18" t="str">
            <v>SE F45</v>
          </cell>
        </row>
        <row r="19">
          <cell r="A19">
            <v>45.01</v>
          </cell>
          <cell r="B19" t="str">
            <v>NON</v>
          </cell>
          <cell r="C19" t="str">
            <v>U15 M49</v>
          </cell>
          <cell r="D19" t="str">
            <v>U17 M49</v>
          </cell>
          <cell r="E19" t="str">
            <v>U20 M55</v>
          </cell>
          <cell r="F19" t="str">
            <v>SE M55</v>
          </cell>
          <cell r="G19">
            <v>45.01</v>
          </cell>
          <cell r="H19" t="str">
            <v>NON</v>
          </cell>
          <cell r="I19" t="str">
            <v>U15 F49</v>
          </cell>
          <cell r="J19" t="str">
            <v>U17 F49</v>
          </cell>
          <cell r="K19" t="str">
            <v>U20 F49</v>
          </cell>
          <cell r="L19" t="str">
            <v>SE F49</v>
          </cell>
        </row>
        <row r="20">
          <cell r="A20">
            <v>49.01</v>
          </cell>
          <cell r="B20" t="str">
            <v>NON</v>
          </cell>
          <cell r="C20" t="str">
            <v>U15 M55</v>
          </cell>
          <cell r="D20" t="str">
            <v>U17 M55</v>
          </cell>
          <cell r="E20" t="str">
            <v>U20 M55</v>
          </cell>
          <cell r="F20" t="str">
            <v>SE M55</v>
          </cell>
          <cell r="G20">
            <v>49.01</v>
          </cell>
          <cell r="H20" t="str">
            <v>NON</v>
          </cell>
          <cell r="I20" t="str">
            <v>U15 F55</v>
          </cell>
          <cell r="J20" t="str">
            <v>U17 F55</v>
          </cell>
          <cell r="K20" t="str">
            <v>U20 F55</v>
          </cell>
          <cell r="L20" t="str">
            <v>SE F55</v>
          </cell>
        </row>
        <row r="21">
          <cell r="A21">
            <v>55.01</v>
          </cell>
          <cell r="B21" t="str">
            <v>NON</v>
          </cell>
          <cell r="C21" t="str">
            <v>U15 M61</v>
          </cell>
          <cell r="D21" t="str">
            <v>U17 M61</v>
          </cell>
          <cell r="E21" t="str">
            <v>U20 M61</v>
          </cell>
          <cell r="F21" t="str">
            <v>SE M61</v>
          </cell>
          <cell r="G21">
            <v>55.01</v>
          </cell>
          <cell r="H21" t="str">
            <v>NON</v>
          </cell>
          <cell r="I21" t="str">
            <v>U15 F59</v>
          </cell>
          <cell r="J21" t="str">
            <v>U17 F59</v>
          </cell>
          <cell r="K21" t="str">
            <v>U20 F59</v>
          </cell>
          <cell r="L21" t="str">
            <v>SE F59</v>
          </cell>
        </row>
        <row r="22">
          <cell r="A22">
            <v>61.01</v>
          </cell>
          <cell r="B22" t="str">
            <v>NON</v>
          </cell>
          <cell r="C22" t="str">
            <v>U15 M67</v>
          </cell>
          <cell r="D22" t="str">
            <v>U17 M67</v>
          </cell>
          <cell r="E22" t="str">
            <v>U20 M67</v>
          </cell>
          <cell r="F22" t="str">
            <v>SE M67</v>
          </cell>
          <cell r="G22">
            <v>59.01</v>
          </cell>
          <cell r="H22" t="str">
            <v>NON</v>
          </cell>
          <cell r="I22" t="str">
            <v>U15 F64</v>
          </cell>
          <cell r="J22" t="str">
            <v>U17 F64</v>
          </cell>
          <cell r="K22" t="str">
            <v>U20 F64</v>
          </cell>
          <cell r="L22" t="str">
            <v>SE F64</v>
          </cell>
        </row>
        <row r="23">
          <cell r="A23">
            <v>67.010000000000005</v>
          </cell>
          <cell r="B23" t="str">
            <v>NON</v>
          </cell>
          <cell r="C23" t="str">
            <v>U15 M73</v>
          </cell>
          <cell r="D23" t="str">
            <v>U17 M73</v>
          </cell>
          <cell r="E23" t="str">
            <v>U20 M73</v>
          </cell>
          <cell r="F23" t="str">
            <v>SE M73</v>
          </cell>
          <cell r="G23">
            <v>64.010000000000005</v>
          </cell>
          <cell r="H23" t="str">
            <v>NON</v>
          </cell>
          <cell r="I23" t="str">
            <v>U15 F71</v>
          </cell>
          <cell r="J23" t="str">
            <v>U17 F71</v>
          </cell>
          <cell r="K23" t="str">
            <v>U20 F71</v>
          </cell>
          <cell r="L23" t="str">
            <v>SE F71</v>
          </cell>
        </row>
        <row r="24">
          <cell r="A24">
            <v>73.010000000000005</v>
          </cell>
          <cell r="B24" t="str">
            <v>NON</v>
          </cell>
          <cell r="C24" t="str">
            <v>U15 M81</v>
          </cell>
          <cell r="D24" t="str">
            <v>U17 M81</v>
          </cell>
          <cell r="E24" t="str">
            <v>U20 M81</v>
          </cell>
          <cell r="F24" t="str">
            <v>SE M81</v>
          </cell>
          <cell r="G24">
            <v>71.010000000000005</v>
          </cell>
          <cell r="H24" t="str">
            <v>NON</v>
          </cell>
          <cell r="I24" t="str">
            <v>U15 F76</v>
          </cell>
          <cell r="J24" t="str">
            <v>U17 F76</v>
          </cell>
          <cell r="K24" t="str">
            <v>U20 F76</v>
          </cell>
          <cell r="L24" t="str">
            <v>SE F76</v>
          </cell>
        </row>
        <row r="25">
          <cell r="A25">
            <v>81.010000000000005</v>
          </cell>
          <cell r="B25" t="str">
            <v>NON</v>
          </cell>
          <cell r="C25" t="str">
            <v>U15 M89</v>
          </cell>
          <cell r="D25" t="str">
            <v>U17 M89</v>
          </cell>
          <cell r="E25" t="str">
            <v>U20 M89</v>
          </cell>
          <cell r="F25" t="str">
            <v>SE M89</v>
          </cell>
          <cell r="G25">
            <v>76.010000000000005</v>
          </cell>
          <cell r="H25" t="str">
            <v>NON</v>
          </cell>
          <cell r="I25" t="str">
            <v>U15 F81</v>
          </cell>
          <cell r="J25" t="str">
            <v>U17 F81</v>
          </cell>
          <cell r="K25" t="str">
            <v>U20 F81</v>
          </cell>
          <cell r="L25" t="str">
            <v>SE F81</v>
          </cell>
        </row>
        <row r="26">
          <cell r="A26">
            <v>89.01</v>
          </cell>
          <cell r="B26" t="str">
            <v>NON</v>
          </cell>
          <cell r="C26" t="str">
            <v>U15 M96</v>
          </cell>
          <cell r="D26" t="str">
            <v>U17 M96</v>
          </cell>
          <cell r="E26" t="str">
            <v>U20 M96</v>
          </cell>
          <cell r="F26" t="str">
            <v>SE M96</v>
          </cell>
          <cell r="G26">
            <v>81.010000000000005</v>
          </cell>
          <cell r="H26" t="str">
            <v>NON</v>
          </cell>
          <cell r="I26" t="str">
            <v>U15 F&gt;81</v>
          </cell>
          <cell r="J26" t="str">
            <v>U17 F&gt;81</v>
          </cell>
          <cell r="K26" t="str">
            <v>U20 F87</v>
          </cell>
          <cell r="L26" t="str">
            <v>SE F87</v>
          </cell>
        </row>
        <row r="27">
          <cell r="A27">
            <v>96.01</v>
          </cell>
          <cell r="B27" t="str">
            <v>NON</v>
          </cell>
          <cell r="C27" t="str">
            <v>U15 M102</v>
          </cell>
          <cell r="D27" t="str">
            <v>U17 M102</v>
          </cell>
          <cell r="E27" t="str">
            <v>U20 M102</v>
          </cell>
          <cell r="F27" t="str">
            <v>SE M102</v>
          </cell>
          <cell r="G27">
            <v>87.01</v>
          </cell>
          <cell r="H27" t="str">
            <v>NON</v>
          </cell>
          <cell r="I27" t="str">
            <v>U15 F&gt;81</v>
          </cell>
          <cell r="J27" t="str">
            <v>U17 F&gt;81</v>
          </cell>
          <cell r="K27" t="str">
            <v>U20 F&gt;87</v>
          </cell>
          <cell r="L27" t="str">
            <v>SE F&gt;87</v>
          </cell>
        </row>
        <row r="28">
          <cell r="A28">
            <v>102.01</v>
          </cell>
          <cell r="B28" t="str">
            <v>NON</v>
          </cell>
          <cell r="C28" t="str">
            <v>U15 M&gt;102</v>
          </cell>
          <cell r="D28" t="str">
            <v>U17 M&gt;102</v>
          </cell>
          <cell r="E28" t="str">
            <v>U20 M109</v>
          </cell>
          <cell r="F28" t="str">
            <v>SE M109</v>
          </cell>
        </row>
        <row r="29">
          <cell r="A29">
            <v>109.1</v>
          </cell>
          <cell r="B29" t="str">
            <v>NON</v>
          </cell>
          <cell r="C29" t="str">
            <v>U15 M&gt;102</v>
          </cell>
          <cell r="D29" t="str">
            <v>U17 M&gt;102</v>
          </cell>
          <cell r="E29" t="str">
            <v>U20 M&gt;109</v>
          </cell>
          <cell r="F29" t="str">
            <v>SE M&gt;109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FF0000"/>
    <pageSetUpPr fitToPage="1"/>
  </sheetPr>
  <dimension ref="A1:DT923"/>
  <sheetViews>
    <sheetView zoomScale="55" zoomScaleNormal="55" workbookViewId="0">
      <selection activeCell="I14" sqref="I14"/>
    </sheetView>
  </sheetViews>
  <sheetFormatPr baseColWidth="10" defaultColWidth="11.42578125" defaultRowHeight="15" x14ac:dyDescent="0.2"/>
  <cols>
    <col min="1" max="1" width="1.7109375" style="1" customWidth="1"/>
    <col min="2" max="2" width="8.28515625" style="87" bestFit="1" customWidth="1"/>
    <col min="3" max="3" width="9.7109375" style="5" customWidth="1"/>
    <col min="4" max="5" width="6.7109375" style="1" customWidth="1"/>
    <col min="6" max="6" width="32.7109375" style="1" customWidth="1"/>
    <col min="7" max="7" width="20.7109375" style="1" customWidth="1"/>
    <col min="8" max="8" width="9" style="1" bestFit="1" customWidth="1"/>
    <col min="9" max="9" width="40.7109375" style="3" customWidth="1"/>
    <col min="10" max="10" width="8.42578125" style="2" bestFit="1" customWidth="1"/>
    <col min="11" max="11" width="9.85546875" style="1" bestFit="1" customWidth="1"/>
    <col min="12" max="14" width="9.28515625" style="1" customWidth="1"/>
    <col min="15" max="15" width="9.28515625" style="3" customWidth="1"/>
    <col min="16" max="18" width="9.28515625" style="1" customWidth="1"/>
    <col min="19" max="20" width="9.28515625" style="3" customWidth="1"/>
    <col min="21" max="21" width="11.7109375" style="4" customWidth="1"/>
    <col min="22" max="22" width="12" style="1" bestFit="1" customWidth="1"/>
    <col min="23" max="23" width="13" style="1" customWidth="1"/>
    <col min="24" max="24" width="11.7109375" style="122" customWidth="1"/>
    <col min="25" max="25" width="55.28515625" style="123" customWidth="1"/>
    <col min="26" max="26" width="23.5703125" style="123" customWidth="1"/>
    <col min="27" max="27" width="12.42578125" style="33" customWidth="1"/>
    <col min="28" max="36" width="13.42578125" style="33" bestFit="1" customWidth="1"/>
    <col min="37" max="37" width="9.140625" style="33" bestFit="1" customWidth="1"/>
    <col min="38" max="38" width="14.85546875" style="33" customWidth="1"/>
    <col min="39" max="39" width="9.140625" style="33" bestFit="1" customWidth="1"/>
    <col min="40" max="40" width="7.28515625" style="33" bestFit="1" customWidth="1"/>
    <col min="41" max="41" width="6.5703125" style="33" customWidth="1"/>
    <col min="42" max="42" width="11.42578125" style="33" customWidth="1"/>
    <col min="43" max="124" width="11.42578125" style="33"/>
    <col min="125" max="16384" width="11.42578125" style="1"/>
  </cols>
  <sheetData>
    <row r="1" spans="1:124" ht="5.0999999999999996" customHeight="1" thickBot="1" x14ac:dyDescent="0.25"/>
    <row r="2" spans="1:124" s="8" customFormat="1" ht="30" customHeight="1" x14ac:dyDescent="0.2">
      <c r="B2" s="88"/>
      <c r="C2" s="120"/>
      <c r="D2" s="306" t="s">
        <v>144</v>
      </c>
      <c r="E2" s="307"/>
      <c r="F2" s="307"/>
      <c r="G2" s="307"/>
      <c r="H2" s="307"/>
      <c r="I2" s="307"/>
      <c r="J2" s="307"/>
      <c r="K2" s="307"/>
      <c r="L2" s="39"/>
      <c r="M2" s="40"/>
      <c r="N2" s="313" t="s">
        <v>124</v>
      </c>
      <c r="O2" s="313"/>
      <c r="P2" s="313"/>
      <c r="Q2" s="313"/>
      <c r="R2" s="313"/>
      <c r="S2" s="313"/>
      <c r="T2" s="40"/>
      <c r="U2" s="40"/>
      <c r="V2" s="307" t="s">
        <v>14</v>
      </c>
      <c r="W2" s="308"/>
      <c r="X2" s="124"/>
      <c r="Y2" s="125"/>
      <c r="Z2" s="125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</row>
    <row r="3" spans="1:124" s="8" customFormat="1" ht="30" customHeight="1" thickBot="1" x14ac:dyDescent="0.25">
      <c r="B3" s="88"/>
      <c r="C3" s="120"/>
      <c r="D3" s="309" t="s">
        <v>148</v>
      </c>
      <c r="E3" s="310"/>
      <c r="F3" s="310"/>
      <c r="G3" s="310"/>
      <c r="H3" s="310"/>
      <c r="I3" s="310"/>
      <c r="J3" s="310"/>
      <c r="K3" s="310"/>
      <c r="L3" s="41"/>
      <c r="M3" s="41"/>
      <c r="N3" s="314"/>
      <c r="O3" s="314"/>
      <c r="P3" s="314"/>
      <c r="Q3" s="314"/>
      <c r="R3" s="314"/>
      <c r="S3" s="314"/>
      <c r="T3" s="41"/>
      <c r="U3" s="41"/>
      <c r="V3" s="311">
        <v>43822</v>
      </c>
      <c r="W3" s="312"/>
      <c r="X3" s="124"/>
      <c r="Y3" s="125"/>
      <c r="Z3" s="125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</row>
    <row r="4" spans="1:124" s="7" customFormat="1" ht="9.9499999999999993" customHeight="1" thickBot="1" x14ac:dyDescent="0.25">
      <c r="A4" s="6"/>
      <c r="B4" s="89"/>
      <c r="C4" s="12"/>
      <c r="D4" s="13"/>
      <c r="E4" s="13"/>
      <c r="F4" s="14"/>
      <c r="G4" s="15"/>
      <c r="H4" s="16"/>
      <c r="I4" s="17"/>
      <c r="J4" s="18"/>
      <c r="K4" s="19"/>
      <c r="L4" s="20"/>
      <c r="M4" s="20"/>
      <c r="N4" s="20"/>
      <c r="O4" s="21"/>
      <c r="P4" s="20"/>
      <c r="Q4" s="20"/>
      <c r="R4" s="20"/>
      <c r="S4" s="21"/>
      <c r="T4" s="21"/>
      <c r="U4" s="22"/>
      <c r="V4" s="14"/>
      <c r="W4" s="14"/>
      <c r="X4" s="112"/>
      <c r="Y4" s="115"/>
      <c r="Z4" s="11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</row>
    <row r="5" spans="1:124" s="11" customFormat="1" ht="18" customHeight="1" thickBot="1" x14ac:dyDescent="0.25">
      <c r="A5" s="10"/>
      <c r="B5" s="90" t="s">
        <v>8</v>
      </c>
      <c r="C5" s="121" t="s">
        <v>9</v>
      </c>
      <c r="D5" s="42" t="s">
        <v>6</v>
      </c>
      <c r="E5" s="42" t="s">
        <v>39</v>
      </c>
      <c r="F5" s="305" t="s">
        <v>0</v>
      </c>
      <c r="G5" s="305"/>
      <c r="H5" s="42" t="s">
        <v>11</v>
      </c>
      <c r="I5" s="130" t="s">
        <v>10</v>
      </c>
      <c r="J5" s="43" t="s">
        <v>5</v>
      </c>
      <c r="K5" s="44" t="s">
        <v>1</v>
      </c>
      <c r="L5" s="45">
        <v>1</v>
      </c>
      <c r="M5" s="46">
        <v>2</v>
      </c>
      <c r="N5" s="46">
        <v>3</v>
      </c>
      <c r="O5" s="47" t="s">
        <v>12</v>
      </c>
      <c r="P5" s="45">
        <v>1</v>
      </c>
      <c r="Q5" s="46">
        <v>2</v>
      </c>
      <c r="R5" s="46">
        <v>3</v>
      </c>
      <c r="S5" s="47" t="s">
        <v>13</v>
      </c>
      <c r="T5" s="50" t="s">
        <v>2</v>
      </c>
      <c r="U5" s="51" t="s">
        <v>3</v>
      </c>
      <c r="V5" s="51" t="s">
        <v>7</v>
      </c>
      <c r="W5" s="52" t="s">
        <v>4</v>
      </c>
      <c r="X5" s="126" t="s">
        <v>14</v>
      </c>
      <c r="Y5" s="127" t="s">
        <v>145</v>
      </c>
      <c r="Z5" s="128" t="s">
        <v>146</v>
      </c>
      <c r="AA5" s="36"/>
      <c r="AB5" s="106" t="s">
        <v>42</v>
      </c>
      <c r="AC5" s="106" t="s">
        <v>41</v>
      </c>
      <c r="AD5" s="106" t="s">
        <v>32</v>
      </c>
      <c r="AE5" s="106" t="s">
        <v>33</v>
      </c>
      <c r="AF5" s="106" t="s">
        <v>34</v>
      </c>
      <c r="AG5" s="106" t="s">
        <v>35</v>
      </c>
      <c r="AH5" s="106" t="s">
        <v>36</v>
      </c>
      <c r="AI5" s="106" t="s">
        <v>37</v>
      </c>
      <c r="AJ5" s="106" t="s">
        <v>38</v>
      </c>
      <c r="AK5" s="107"/>
      <c r="AL5" s="108"/>
      <c r="AM5" s="108"/>
      <c r="AN5" s="108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</row>
    <row r="6" spans="1:124" s="7" customFormat="1" ht="5.0999999999999996" customHeight="1" thickBot="1" x14ac:dyDescent="0.25">
      <c r="A6" s="6"/>
      <c r="B6" s="91"/>
      <c r="C6" s="56"/>
      <c r="D6" s="57"/>
      <c r="E6" s="57"/>
      <c r="F6" s="58"/>
      <c r="G6" s="59"/>
      <c r="H6" s="60"/>
      <c r="I6" s="61"/>
      <c r="J6" s="62"/>
      <c r="K6" s="63"/>
      <c r="L6" s="64"/>
      <c r="M6" s="64"/>
      <c r="N6" s="64"/>
      <c r="O6" s="65"/>
      <c r="P6" s="64"/>
      <c r="Q6" s="64"/>
      <c r="R6" s="64"/>
      <c r="S6" s="65"/>
      <c r="T6" s="65"/>
      <c r="U6" s="66"/>
      <c r="V6" s="66"/>
      <c r="W6" s="66"/>
      <c r="X6" s="113"/>
      <c r="Y6" s="116"/>
      <c r="Z6" s="116"/>
      <c r="AA6" s="109"/>
      <c r="AB6" s="106" t="s">
        <v>30</v>
      </c>
      <c r="AC6" s="106" t="s">
        <v>31</v>
      </c>
      <c r="AD6" s="106" t="s">
        <v>32</v>
      </c>
      <c r="AE6" s="106" t="s">
        <v>33</v>
      </c>
      <c r="AF6" s="106" t="s">
        <v>34</v>
      </c>
      <c r="AG6" s="106" t="s">
        <v>35</v>
      </c>
      <c r="AH6" s="106" t="s">
        <v>36</v>
      </c>
      <c r="AI6" s="106" t="s">
        <v>37</v>
      </c>
      <c r="AJ6" s="106" t="s">
        <v>38</v>
      </c>
      <c r="AK6" s="106"/>
      <c r="AL6" s="109"/>
      <c r="AM6" s="109"/>
      <c r="AN6" s="109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</row>
    <row r="7" spans="1:124" s="133" customFormat="1" ht="30" customHeight="1" x14ac:dyDescent="0.25">
      <c r="B7" s="92" t="s">
        <v>149</v>
      </c>
      <c r="C7" s="162">
        <v>402800</v>
      </c>
      <c r="D7" s="93"/>
      <c r="E7" s="158" t="s">
        <v>43</v>
      </c>
      <c r="F7" s="166" t="s">
        <v>161</v>
      </c>
      <c r="G7" s="167" t="s">
        <v>127</v>
      </c>
      <c r="H7" s="131">
        <v>2000</v>
      </c>
      <c r="I7" s="131" t="s">
        <v>126</v>
      </c>
      <c r="J7" s="161" t="s">
        <v>43</v>
      </c>
      <c r="K7" s="160">
        <v>48.5</v>
      </c>
      <c r="L7" s="170">
        <v>-60</v>
      </c>
      <c r="M7" s="170">
        <v>60</v>
      </c>
      <c r="N7" s="171">
        <v>-62</v>
      </c>
      <c r="O7" s="135">
        <f>IF(E7="","",IF(MAXA(L7:N7)&lt;=0,0,MAXA(L7:N7)))</f>
        <v>60</v>
      </c>
      <c r="P7" s="170">
        <v>75</v>
      </c>
      <c r="Q7" s="170">
        <v>-78</v>
      </c>
      <c r="R7" s="170">
        <v>-78</v>
      </c>
      <c r="S7" s="135">
        <f>IF(E7="","",IF(MAXA(P7:R7)&lt;=0,0,MAXA(P7:R7)))</f>
        <v>75</v>
      </c>
      <c r="T7" s="136">
        <f>IF(E7="","",IF(OR(O7=0,S7=0),0,O7+S7))</f>
        <v>135</v>
      </c>
      <c r="U7" s="137" t="str">
        <f>+CONCATENATE(AM7," ",AN7)</f>
        <v>INTB + 15</v>
      </c>
      <c r="V7" s="138" t="str">
        <f>IF(E7=0," ",IF(E7="H",IF(H7&lt;2000,VLOOKUP(K7,[1]Minimas!$A$15:$F$29,6),IF(AND(H7&gt;1999,H7&lt;2003),VLOOKUP(K7,[1]Minimas!$A$15:$F$29,5),IF(AND(H7&gt;2002,H7&lt;2005),VLOOKUP(K7,[1]Minimas!$A$15:$F$29,4),IF(AND(H7&gt;2004,H7&lt;2007),VLOOKUP(K7,[1]Minimas!$A$15:$F$29,3),VLOOKUP(K7,[1]Minimas!$A$15:$F$29,2))))),IF(H7&lt;2000,VLOOKUP(K7,[1]Minimas!$G$15:$L$29,6),IF(AND(H7&gt;1999,H7&lt;2003),VLOOKUP(K7,[1]Minimas!$G$15:$FL$29,5),IF(AND(H7&gt;2002,H7&lt;2005),VLOOKUP(K7,[1]Minimas!$G$15:$L$29,4),IF(AND(H7&gt;2004,H7&lt;2007),VLOOKUP(K7,[1]Minimas!$G$15:$L$29,3),VLOOKUP(K7,[1]Minimas!$G$15:$L$29,2)))))))</f>
        <v>U20 F49</v>
      </c>
      <c r="W7" s="139">
        <f>IF(E7=" "," ",IF(E7="H",10^(0.75194503*LOG(K7/175.508)^2)*T7,IF(E7="F",10^(0.783497476* LOG(K7/153.655)^2)*T7,"")))</f>
        <v>212.24590897639339</v>
      </c>
      <c r="X7" s="98">
        <v>43756</v>
      </c>
      <c r="Y7" s="96" t="s">
        <v>162</v>
      </c>
      <c r="Z7" s="129" t="s">
        <v>163</v>
      </c>
      <c r="AA7" s="132"/>
      <c r="AB7" s="103">
        <f>T7-HLOOKUP(V7,[1]Minimas!$C$3:$CD$12,2,FALSE)</f>
        <v>90</v>
      </c>
      <c r="AC7" s="103">
        <f>T7-HLOOKUP(V7,[1]Minimas!$C$3:$CD$12,3,FALSE)</f>
        <v>80</v>
      </c>
      <c r="AD7" s="103">
        <f>T7-HLOOKUP(V7,[1]Minimas!$C$3:$CD$12,4,FALSE)</f>
        <v>70</v>
      </c>
      <c r="AE7" s="103">
        <f>T7-HLOOKUP(V7,[1]Minimas!$C$3:$CD$12,5,FALSE)</f>
        <v>58</v>
      </c>
      <c r="AF7" s="103">
        <f>T7-HLOOKUP(V7,[1]Minimas!$C$3:$CD$12,6,FALSE)</f>
        <v>45</v>
      </c>
      <c r="AG7" s="103">
        <f>T7-HLOOKUP(V7,[1]Minimas!$C$3:$CD$12,7,FALSE)</f>
        <v>30</v>
      </c>
      <c r="AH7" s="103">
        <f>T7-HLOOKUP(V7,[1]Minimas!$C$3:$CD$12,8,FALSE)</f>
        <v>15</v>
      </c>
      <c r="AI7" s="103">
        <f>T7-HLOOKUP(V7,[1]Minimas!$C$3:$CD$12,9,FALSE)</f>
        <v>-5</v>
      </c>
      <c r="AJ7" s="103">
        <f>T7-HLOOKUP(V7,[1]Minimas!$C$3:$CD$12,10,FALSE)</f>
        <v>-40</v>
      </c>
      <c r="AK7" s="104" t="str">
        <f>IF(E7=0," ",IF(AJ7&gt;=0,$AJ$5,IF(AI7&gt;=0,$AI$5,IF(AH7&gt;=0,$AH$5,IF(AG7&gt;=0,$AG$5,IF(AF7&gt;=0,$AF$5,IF(AE7&gt;=0,$AE$5,IF(AD7&gt;=0,$AD$5,IF(AC7&gt;=0,$AC$5,$AB$5)))))))))</f>
        <v>INTB +</v>
      </c>
      <c r="AL7" s="104"/>
      <c r="AM7" s="104" t="str">
        <f>IF(AK7="","",AK7)</f>
        <v>INTB +</v>
      </c>
      <c r="AN7" s="104">
        <f>IF(E7=0," ",IF(AJ7&gt;=0,AJ7,IF(AI7&gt;=0,AI7,IF(AH7&gt;=0,AH7,IF(AG7&gt;=0,AG7,IF(AF7&gt;=0,AF7,IF(AE7&gt;=0,AE7,IF(AD7&gt;=0,AD7,IF(AC7&gt;=0,AC7,AB7)))))))))</f>
        <v>15</v>
      </c>
      <c r="AO7" s="134"/>
      <c r="AP7" s="134"/>
      <c r="AQ7" s="134"/>
      <c r="AR7" s="134"/>
      <c r="AS7" s="134"/>
      <c r="AT7" s="134"/>
      <c r="AU7" s="134"/>
      <c r="AV7" s="134"/>
      <c r="AW7" s="134"/>
      <c r="AX7" s="134"/>
      <c r="AY7" s="134"/>
      <c r="AZ7" s="134"/>
      <c r="BA7" s="134"/>
      <c r="BB7" s="134"/>
      <c r="BC7" s="134"/>
      <c r="BD7" s="134"/>
      <c r="BE7" s="134"/>
      <c r="BF7" s="134"/>
      <c r="BG7" s="134"/>
      <c r="BH7" s="134"/>
      <c r="BI7" s="134"/>
      <c r="BJ7" s="134"/>
      <c r="BK7" s="134"/>
      <c r="BL7" s="134"/>
      <c r="BM7" s="134"/>
      <c r="BN7" s="134"/>
      <c r="BO7" s="134"/>
      <c r="BP7" s="134"/>
      <c r="BQ7" s="134"/>
      <c r="BR7" s="134"/>
      <c r="BS7" s="134"/>
      <c r="BT7" s="134"/>
      <c r="BU7" s="134"/>
      <c r="BV7" s="134"/>
      <c r="BW7" s="134"/>
      <c r="BX7" s="134"/>
      <c r="BY7" s="134"/>
      <c r="BZ7" s="134"/>
      <c r="CA7" s="134"/>
      <c r="CB7" s="134"/>
      <c r="CC7" s="134"/>
      <c r="CD7" s="134"/>
      <c r="CE7" s="134"/>
      <c r="CF7" s="134"/>
      <c r="CG7" s="134"/>
      <c r="CH7" s="134"/>
      <c r="CI7" s="134"/>
      <c r="CJ7" s="134"/>
      <c r="CK7" s="134"/>
      <c r="CL7" s="134"/>
      <c r="CM7" s="134"/>
      <c r="CN7" s="134"/>
      <c r="CO7" s="134"/>
      <c r="CP7" s="134"/>
      <c r="CQ7" s="134"/>
      <c r="CR7" s="134"/>
      <c r="CS7" s="134"/>
      <c r="CT7" s="134"/>
      <c r="CU7" s="134"/>
      <c r="CV7" s="134"/>
      <c r="CW7" s="134"/>
      <c r="CX7" s="134"/>
      <c r="CY7" s="134"/>
      <c r="CZ7" s="134"/>
      <c r="DA7" s="134"/>
      <c r="DB7" s="134"/>
      <c r="DC7" s="134"/>
      <c r="DD7" s="134"/>
      <c r="DE7" s="134"/>
      <c r="DF7" s="134"/>
      <c r="DG7" s="134"/>
      <c r="DH7" s="134"/>
      <c r="DI7" s="134"/>
      <c r="DJ7" s="134"/>
      <c r="DK7" s="134"/>
      <c r="DL7" s="134"/>
      <c r="DM7" s="134"/>
      <c r="DN7" s="134"/>
      <c r="DO7" s="134"/>
      <c r="DP7" s="134"/>
      <c r="DQ7" s="134"/>
      <c r="DR7" s="134"/>
      <c r="DS7" s="134"/>
      <c r="DT7" s="134"/>
    </row>
    <row r="8" spans="1:124" s="5" customFormat="1" ht="30" customHeight="1" x14ac:dyDescent="0.25">
      <c r="B8" s="92" t="s">
        <v>149</v>
      </c>
      <c r="C8" s="140">
        <v>397293</v>
      </c>
      <c r="D8" s="141"/>
      <c r="E8" s="142" t="s">
        <v>43</v>
      </c>
      <c r="F8" s="168" t="s">
        <v>128</v>
      </c>
      <c r="G8" s="169" t="s">
        <v>129</v>
      </c>
      <c r="H8" s="157">
        <v>2001</v>
      </c>
      <c r="I8" s="165" t="s">
        <v>126</v>
      </c>
      <c r="J8" s="146" t="s">
        <v>43</v>
      </c>
      <c r="K8" s="159">
        <v>61.33</v>
      </c>
      <c r="L8" s="149">
        <v>50</v>
      </c>
      <c r="M8" s="150">
        <v>53</v>
      </c>
      <c r="N8" s="150">
        <v>56</v>
      </c>
      <c r="O8" s="55">
        <f t="shared" ref="O8" si="0">IF(E8="","",IF(MAXA(L8:N8)&lt;=0,0,MAXA(L8:N8)))</f>
        <v>56</v>
      </c>
      <c r="P8" s="149">
        <v>60</v>
      </c>
      <c r="Q8" s="150">
        <v>63</v>
      </c>
      <c r="R8" s="150">
        <v>66</v>
      </c>
      <c r="S8" s="55">
        <f t="shared" ref="S8" si="1">IF(E8="","",IF(MAXA(P8:R8)&lt;=0,0,MAXA(P8:R8)))</f>
        <v>66</v>
      </c>
      <c r="T8" s="136">
        <f t="shared" ref="T8:T13" si="2">IF(E8="","",IF(OR(O8=0,S8=0),0,O8+S8))</f>
        <v>122</v>
      </c>
      <c r="U8" s="137" t="str">
        <f t="shared" ref="U8" si="3">+CONCATENATE(AM8," ",AN8)</f>
        <v>FED + 4</v>
      </c>
      <c r="V8" s="138" t="str">
        <f>IF(E8=0," ",IF(E8="H",IF(H8&lt;2000,VLOOKUP(K8,[1]Minimas!$A$15:$F$29,6),IF(AND(H8&gt;1999,H8&lt;2003),VLOOKUP(K8,[1]Minimas!$A$15:$F$29,5),IF(AND(H8&gt;2002,H8&lt;2005),VLOOKUP(K8,[1]Minimas!$A$15:$F$29,4),IF(AND(H8&gt;2004,H8&lt;2007),VLOOKUP(K8,[1]Minimas!$A$15:$F$29,3),VLOOKUP(K8,[1]Minimas!$A$15:$F$29,2))))),IF(H8&lt;2000,VLOOKUP(K8,[1]Minimas!$G$15:$L$29,6),IF(AND(H8&gt;1999,H8&lt;2003),VLOOKUP(K8,[1]Minimas!$G$15:$FL$29,5),IF(AND(H8&gt;2002,H8&lt;2005),VLOOKUP(K8,[1]Minimas!$G$15:$L$29,4),IF(AND(H8&gt;2004,H8&lt;2007),VLOOKUP(K8,[1]Minimas!$G$15:$L$29,3),VLOOKUP(K8,[1]Minimas!$G$15:$L$29,2)))))))</f>
        <v>U20 F64</v>
      </c>
      <c r="W8" s="139">
        <f t="shared" ref="W8" si="4">IF(E8=" "," ",IF(E8="H",10^(0.75194503*LOG(K8/175.508)^2)*T8,IF(E8="F",10^(0.783497476* LOG(K8/153.655)^2)*T8,"")))</f>
        <v>162.56029485734246</v>
      </c>
      <c r="X8" s="97">
        <v>43758</v>
      </c>
      <c r="Y8" s="99" t="s">
        <v>147</v>
      </c>
      <c r="Z8" s="129"/>
      <c r="AA8" s="132"/>
      <c r="AB8" s="103">
        <f>T8-HLOOKUP(V8,[1]Minimas!$C$3:$CD$12,2,FALSE)</f>
        <v>62</v>
      </c>
      <c r="AC8" s="103">
        <f>T8-HLOOKUP(V8,[1]Minimas!$C$3:$CD$12,3,FALSE)</f>
        <v>47</v>
      </c>
      <c r="AD8" s="103">
        <f>T8-HLOOKUP(V8,[1]Minimas!$C$3:$CD$12,4,FALSE)</f>
        <v>32</v>
      </c>
      <c r="AE8" s="103">
        <f>T8-HLOOKUP(V8,[1]Minimas!$C$3:$CD$12,5,FALSE)</f>
        <v>17</v>
      </c>
      <c r="AF8" s="103">
        <f>T8-HLOOKUP(V8,[1]Minimas!$C$3:$CD$12,6,FALSE)</f>
        <v>4</v>
      </c>
      <c r="AG8" s="103">
        <f>T8-HLOOKUP(V8,[1]Minimas!$C$3:$CD$12,7,FALSE)</f>
        <v>-13</v>
      </c>
      <c r="AH8" s="103">
        <f>T8-HLOOKUP(V8,[1]Minimas!$C$3:$CD$12,8,FALSE)</f>
        <v>-33</v>
      </c>
      <c r="AI8" s="103">
        <f>T8-HLOOKUP(V8,[1]Minimas!$C$3:$CD$12,9,FALSE)</f>
        <v>-53</v>
      </c>
      <c r="AJ8" s="103">
        <f>T8-HLOOKUP(V8,[1]Minimas!$C$3:$CD$12,10,FALSE)</f>
        <v>-88</v>
      </c>
      <c r="AK8" s="104" t="str">
        <f t="shared" ref="AK8:AK13" si="5">IF(E8=0," ",IF(AJ8&gt;=0,$AJ$5,IF(AI8&gt;=0,$AI$5,IF(AH8&gt;=0,$AH$5,IF(AG8&gt;=0,$AG$5,IF(AF8&gt;=0,$AF$5,IF(AE8&gt;=0,$AE$5,IF(AD8&gt;=0,$AD$5,IF(AC8&gt;=0,$AC$5,$AB$5)))))))))</f>
        <v>FED +</v>
      </c>
      <c r="AL8" s="104"/>
      <c r="AM8" s="104" t="str">
        <f t="shared" ref="AM8:AM13" si="6">IF(AK8="","",AK8)</f>
        <v>FED +</v>
      </c>
      <c r="AN8" s="104">
        <f t="shared" ref="AN8:AN13" si="7">IF(E8=0," ",IF(AJ8&gt;=0,AJ8,IF(AI8&gt;=0,AI8,IF(AH8&gt;=0,AH8,IF(AG8&gt;=0,AG8,IF(AF8&gt;=0,AF8,IF(AE8&gt;=0,AE8,IF(AD8&gt;=0,AD8,IF(AC8&gt;=0,AC8,AB8)))))))))</f>
        <v>4</v>
      </c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</row>
    <row r="9" spans="1:124" s="133" customFormat="1" ht="30" customHeight="1" x14ac:dyDescent="0.25">
      <c r="B9" s="92" t="s">
        <v>149</v>
      </c>
      <c r="C9" s="140">
        <v>323896</v>
      </c>
      <c r="D9" s="141"/>
      <c r="E9" s="142" t="s">
        <v>43</v>
      </c>
      <c r="F9" s="168" t="s">
        <v>133</v>
      </c>
      <c r="G9" s="169" t="s">
        <v>134</v>
      </c>
      <c r="H9" s="157">
        <v>1997</v>
      </c>
      <c r="I9" s="165" t="s">
        <v>126</v>
      </c>
      <c r="J9" s="146" t="s">
        <v>43</v>
      </c>
      <c r="K9" s="159">
        <v>53.92</v>
      </c>
      <c r="L9" s="149">
        <v>42</v>
      </c>
      <c r="M9" s="150">
        <v>45</v>
      </c>
      <c r="N9" s="150">
        <v>47</v>
      </c>
      <c r="O9" s="135">
        <f t="shared" ref="O9:O12" si="8">IF(E9="","",IF(MAXA(L9:N9)&lt;=0,0,MAXA(L9:N9)))</f>
        <v>47</v>
      </c>
      <c r="P9" s="149">
        <v>52</v>
      </c>
      <c r="Q9" s="150">
        <v>55</v>
      </c>
      <c r="R9" s="150">
        <v>58</v>
      </c>
      <c r="S9" s="135">
        <f t="shared" ref="S9:S12" si="9">IF(E9="","",IF(MAXA(P9:R9)&lt;=0,0,MAXA(P9:R9)))</f>
        <v>58</v>
      </c>
      <c r="T9" s="136">
        <f t="shared" si="2"/>
        <v>105</v>
      </c>
      <c r="U9" s="137" t="str">
        <f t="shared" ref="U9:U12" si="10">+CONCATENATE(AM9," ",AN9)</f>
        <v>IRG + 3</v>
      </c>
      <c r="V9" s="138" t="str">
        <f>IF(E9=0," ",IF(E9="H",IF(H9&lt;2000,VLOOKUP(K9,[1]Minimas!$A$15:$F$29,6),IF(AND(H9&gt;1999,H9&lt;2003),VLOOKUP(K9,[1]Minimas!$A$15:$F$29,5),IF(AND(H9&gt;2002,H9&lt;2005),VLOOKUP(K9,[1]Minimas!$A$15:$F$29,4),IF(AND(H9&gt;2004,H9&lt;2007),VLOOKUP(K9,[1]Minimas!$A$15:$F$29,3),VLOOKUP(K9,[1]Minimas!$A$15:$F$29,2))))),IF(H9&lt;2000,VLOOKUP(K9,[1]Minimas!$G$15:$L$29,6),IF(AND(H9&gt;1999,H9&lt;2003),VLOOKUP(K9,[1]Minimas!$G$15:$FL$29,5),IF(AND(H9&gt;2002,H9&lt;2005),VLOOKUP(K9,[1]Minimas!$G$15:$L$29,4),IF(AND(H9&gt;2004,H9&lt;2007),VLOOKUP(K9,[1]Minimas!$G$15:$L$29,3),VLOOKUP(K9,[1]Minimas!$G$15:$L$29,2)))))))</f>
        <v>SE F55</v>
      </c>
      <c r="W9" s="139">
        <f t="shared" ref="W9:W12" si="11">IF(E9=" "," ",IF(E9="H",10^(0.75194503*LOG(K9/175.508)^2)*T9,IF(E9="F",10^(0.783497476* LOG(K9/153.655)^2)*T9,"")))</f>
        <v>152.49233969631783</v>
      </c>
      <c r="X9" s="97">
        <v>43758</v>
      </c>
      <c r="Y9" s="99" t="s">
        <v>147</v>
      </c>
      <c r="Z9" s="129"/>
      <c r="AA9" s="132"/>
      <c r="AB9" s="103">
        <f>T9-HLOOKUP(V9,[1]Minimas!$C$3:$CD$12,2,FALSE)</f>
        <v>45</v>
      </c>
      <c r="AC9" s="103">
        <f>T9-HLOOKUP(V9,[1]Minimas!$C$3:$CD$12,3,FALSE)</f>
        <v>30</v>
      </c>
      <c r="AD9" s="103">
        <f>T9-HLOOKUP(V9,[1]Minimas!$C$3:$CD$12,4,FALSE)</f>
        <v>18</v>
      </c>
      <c r="AE9" s="103">
        <f>T9-HLOOKUP(V9,[1]Minimas!$C$3:$CD$12,5,FALSE)</f>
        <v>3</v>
      </c>
      <c r="AF9" s="103">
        <f>T9-HLOOKUP(V9,[1]Minimas!$C$3:$CD$12,6,FALSE)</f>
        <v>-18</v>
      </c>
      <c r="AG9" s="103">
        <f>T9-HLOOKUP(V9,[1]Minimas!$C$3:$CD$12,7,FALSE)</f>
        <v>-33</v>
      </c>
      <c r="AH9" s="103">
        <f>T9-HLOOKUP(V9,[1]Minimas!$C$3:$CD$12,8,FALSE)</f>
        <v>-50</v>
      </c>
      <c r="AI9" s="103">
        <f>T9-HLOOKUP(V9,[1]Minimas!$C$3:$CD$12,9,FALSE)</f>
        <v>-70</v>
      </c>
      <c r="AJ9" s="103">
        <f>T9-HLOOKUP(V9,[1]Minimas!$C$3:$CD$12,10,FALSE)</f>
        <v>-85</v>
      </c>
      <c r="AK9" s="104" t="str">
        <f t="shared" si="5"/>
        <v>IRG +</v>
      </c>
      <c r="AL9" s="104"/>
      <c r="AM9" s="104" t="str">
        <f t="shared" si="6"/>
        <v>IRG +</v>
      </c>
      <c r="AN9" s="104">
        <f t="shared" si="7"/>
        <v>3</v>
      </c>
      <c r="AO9" s="134"/>
      <c r="AP9" s="134"/>
      <c r="AQ9" s="134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4"/>
      <c r="BF9" s="134"/>
      <c r="BG9" s="134"/>
      <c r="BH9" s="134"/>
      <c r="BI9" s="134"/>
      <c r="BJ9" s="134"/>
      <c r="BK9" s="134"/>
      <c r="BL9" s="134"/>
      <c r="BM9" s="134"/>
      <c r="BN9" s="134"/>
      <c r="BO9" s="134"/>
      <c r="BP9" s="134"/>
      <c r="BQ9" s="134"/>
      <c r="BR9" s="134"/>
      <c r="BS9" s="134"/>
      <c r="BT9" s="134"/>
      <c r="BU9" s="134"/>
      <c r="BV9" s="134"/>
      <c r="BW9" s="134"/>
      <c r="BX9" s="134"/>
      <c r="BY9" s="134"/>
      <c r="BZ9" s="134"/>
      <c r="CA9" s="134"/>
      <c r="CB9" s="134"/>
      <c r="CC9" s="134"/>
      <c r="CD9" s="134"/>
      <c r="CE9" s="134"/>
      <c r="CF9" s="134"/>
      <c r="CG9" s="134"/>
      <c r="CH9" s="134"/>
      <c r="CI9" s="134"/>
      <c r="CJ9" s="134"/>
      <c r="CK9" s="134"/>
      <c r="CL9" s="134"/>
      <c r="CM9" s="134"/>
      <c r="CN9" s="134"/>
      <c r="CO9" s="134"/>
      <c r="CP9" s="134"/>
      <c r="CQ9" s="134"/>
      <c r="CR9" s="134"/>
      <c r="CS9" s="134"/>
      <c r="CT9" s="134"/>
      <c r="CU9" s="134"/>
      <c r="CV9" s="134"/>
      <c r="CW9" s="134"/>
      <c r="CX9" s="134"/>
      <c r="CY9" s="134"/>
      <c r="CZ9" s="134"/>
      <c r="DA9" s="134"/>
      <c r="DB9" s="134"/>
      <c r="DC9" s="134"/>
      <c r="DD9" s="134"/>
      <c r="DE9" s="134"/>
      <c r="DF9" s="134"/>
      <c r="DG9" s="134"/>
      <c r="DH9" s="134"/>
      <c r="DI9" s="134"/>
      <c r="DJ9" s="134"/>
      <c r="DK9" s="134"/>
      <c r="DL9" s="134"/>
      <c r="DM9" s="134"/>
      <c r="DN9" s="134"/>
      <c r="DO9" s="134"/>
      <c r="DP9" s="134"/>
      <c r="DQ9" s="134"/>
      <c r="DR9" s="134"/>
      <c r="DS9" s="134"/>
      <c r="DT9" s="134"/>
    </row>
    <row r="10" spans="1:124" s="133" customFormat="1" ht="30" customHeight="1" x14ac:dyDescent="0.25">
      <c r="B10" s="92" t="s">
        <v>149</v>
      </c>
      <c r="C10" s="140">
        <v>450851</v>
      </c>
      <c r="D10" s="154"/>
      <c r="E10" s="142" t="s">
        <v>43</v>
      </c>
      <c r="F10" s="168" t="s">
        <v>155</v>
      </c>
      <c r="G10" s="169" t="s">
        <v>156</v>
      </c>
      <c r="H10" s="157">
        <v>2002</v>
      </c>
      <c r="I10" s="165" t="s">
        <v>126</v>
      </c>
      <c r="J10" s="156" t="s">
        <v>43</v>
      </c>
      <c r="K10" s="159">
        <v>82.04</v>
      </c>
      <c r="L10" s="149">
        <v>27</v>
      </c>
      <c r="M10" s="148">
        <v>-30</v>
      </c>
      <c r="N10" s="148">
        <v>-30</v>
      </c>
      <c r="O10" s="135">
        <f t="shared" si="8"/>
        <v>27</v>
      </c>
      <c r="P10" s="149">
        <v>32</v>
      </c>
      <c r="Q10" s="148">
        <v>-35</v>
      </c>
      <c r="R10" s="150">
        <v>35</v>
      </c>
      <c r="S10" s="135">
        <f t="shared" si="9"/>
        <v>35</v>
      </c>
      <c r="T10" s="136">
        <f t="shared" si="2"/>
        <v>62</v>
      </c>
      <c r="U10" s="137" t="str">
        <f t="shared" si="10"/>
        <v>DEB -15</v>
      </c>
      <c r="V10" s="138" t="str">
        <f>IF(E10=0," ",IF(E10="H",IF(H10&lt;2000,VLOOKUP(K10,[1]Minimas!$A$15:$F$29,6),IF(AND(H10&gt;1999,H10&lt;2003),VLOOKUP(K10,[1]Minimas!$A$15:$F$29,5),IF(AND(H10&gt;2002,H10&lt;2005),VLOOKUP(K10,[1]Minimas!$A$15:$F$29,4),IF(AND(H10&gt;2004,H10&lt;2007),VLOOKUP(K10,[1]Minimas!$A$15:$F$29,3),VLOOKUP(K10,[1]Minimas!$A$15:$F$29,2))))),IF(H10&lt;2000,VLOOKUP(K10,[1]Minimas!$G$15:$L$29,6),IF(AND(H10&gt;1999,H10&lt;2003),VLOOKUP(K10,[1]Minimas!$G$15:$FL$29,5),IF(AND(H10&gt;2002,H10&lt;2005),VLOOKUP(K10,[1]Minimas!$G$15:$L$29,4),IF(AND(H10&gt;2004,H10&lt;2007),VLOOKUP(K10,[1]Minimas!$G$15:$L$29,3),VLOOKUP(K10,[1]Minimas!$G$15:$L$29,2)))))))</f>
        <v>U20 F87</v>
      </c>
      <c r="W10" s="139">
        <f t="shared" si="11"/>
        <v>70.889230275348311</v>
      </c>
      <c r="X10" s="97">
        <v>43758</v>
      </c>
      <c r="Y10" s="99" t="s">
        <v>147</v>
      </c>
      <c r="Z10" s="129"/>
      <c r="AA10" s="132"/>
      <c r="AB10" s="103">
        <f>T10-HLOOKUP(V10,[1]Minimas!$C$3:$CD$12,2,FALSE)</f>
        <v>-15</v>
      </c>
      <c r="AC10" s="103">
        <f>T10-HLOOKUP(V10,[1]Minimas!$C$3:$CD$12,3,FALSE)</f>
        <v>-30</v>
      </c>
      <c r="AD10" s="103">
        <f>T10-HLOOKUP(V10,[1]Minimas!$C$3:$CD$12,4,FALSE)</f>
        <v>-45</v>
      </c>
      <c r="AE10" s="103">
        <f>T10-HLOOKUP(V10,[1]Minimas!$C$3:$CD$12,5,FALSE)</f>
        <v>-60</v>
      </c>
      <c r="AF10" s="103">
        <f>T10-HLOOKUP(V10,[1]Minimas!$C$3:$CD$12,6,FALSE)</f>
        <v>-73</v>
      </c>
      <c r="AG10" s="103">
        <f>T10-HLOOKUP(V10,[1]Minimas!$C$3:$CD$12,7,FALSE)</f>
        <v>-93</v>
      </c>
      <c r="AH10" s="103">
        <f>T10-HLOOKUP(V10,[1]Minimas!$C$3:$CD$12,8,FALSE)</f>
        <v>-113</v>
      </c>
      <c r="AI10" s="103">
        <f>T10-HLOOKUP(V10,[1]Minimas!$C$3:$CD$12,9,FALSE)</f>
        <v>-133</v>
      </c>
      <c r="AJ10" s="103">
        <f>T10-HLOOKUP(V10,[1]Minimas!$C$3:$CD$12,10,FALSE)</f>
        <v>-168</v>
      </c>
      <c r="AK10" s="104" t="str">
        <f t="shared" si="5"/>
        <v>DEB</v>
      </c>
      <c r="AL10" s="104"/>
      <c r="AM10" s="104" t="str">
        <f t="shared" si="6"/>
        <v>DEB</v>
      </c>
      <c r="AN10" s="104">
        <f t="shared" si="7"/>
        <v>-15</v>
      </c>
      <c r="AO10" s="134"/>
      <c r="AP10" s="134"/>
      <c r="AQ10" s="134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4"/>
      <c r="BF10" s="134"/>
      <c r="BG10" s="134"/>
      <c r="BH10" s="134"/>
      <c r="BI10" s="134"/>
      <c r="BJ10" s="134"/>
      <c r="BK10" s="134"/>
      <c r="BL10" s="134"/>
      <c r="BM10" s="134"/>
      <c r="BN10" s="134"/>
      <c r="BO10" s="134"/>
      <c r="BP10" s="134"/>
      <c r="BQ10" s="134"/>
      <c r="BR10" s="134"/>
      <c r="BS10" s="134"/>
      <c r="BT10" s="134"/>
      <c r="BU10" s="134"/>
      <c r="BV10" s="134"/>
      <c r="BW10" s="134"/>
      <c r="BX10" s="134"/>
      <c r="BY10" s="134"/>
      <c r="BZ10" s="134"/>
      <c r="CA10" s="134"/>
      <c r="CB10" s="134"/>
      <c r="CC10" s="134"/>
      <c r="CD10" s="134"/>
      <c r="CE10" s="134"/>
      <c r="CF10" s="134"/>
      <c r="CG10" s="134"/>
      <c r="CH10" s="134"/>
      <c r="CI10" s="134"/>
      <c r="CJ10" s="134"/>
      <c r="CK10" s="134"/>
      <c r="CL10" s="134"/>
      <c r="CM10" s="134"/>
      <c r="CN10" s="134"/>
      <c r="CO10" s="134"/>
      <c r="CP10" s="134"/>
      <c r="CQ10" s="134"/>
      <c r="CR10" s="134"/>
      <c r="CS10" s="134"/>
      <c r="CT10" s="134"/>
      <c r="CU10" s="134"/>
      <c r="CV10" s="134"/>
      <c r="CW10" s="134"/>
      <c r="CX10" s="134"/>
      <c r="CY10" s="134"/>
      <c r="CZ10" s="134"/>
      <c r="DA10" s="134"/>
      <c r="DB10" s="134"/>
      <c r="DC10" s="134"/>
      <c r="DD10" s="134"/>
      <c r="DE10" s="134"/>
      <c r="DF10" s="134"/>
      <c r="DG10" s="134"/>
      <c r="DH10" s="134"/>
      <c r="DI10" s="134"/>
      <c r="DJ10" s="134"/>
      <c r="DK10" s="134"/>
      <c r="DL10" s="134"/>
      <c r="DM10" s="134"/>
      <c r="DN10" s="134"/>
      <c r="DO10" s="134"/>
      <c r="DP10" s="134"/>
      <c r="DQ10" s="134"/>
      <c r="DR10" s="134"/>
      <c r="DS10" s="134"/>
      <c r="DT10" s="134"/>
    </row>
    <row r="11" spans="1:124" s="133" customFormat="1" ht="30" customHeight="1" x14ac:dyDescent="0.25">
      <c r="B11" s="92" t="s">
        <v>149</v>
      </c>
      <c r="C11" s="140">
        <v>452393</v>
      </c>
      <c r="D11" s="154"/>
      <c r="E11" s="142" t="s">
        <v>43</v>
      </c>
      <c r="F11" s="168" t="s">
        <v>157</v>
      </c>
      <c r="G11" s="169" t="s">
        <v>158</v>
      </c>
      <c r="H11" s="157">
        <v>2001</v>
      </c>
      <c r="I11" s="165" t="s">
        <v>126</v>
      </c>
      <c r="J11" s="156" t="s">
        <v>43</v>
      </c>
      <c r="K11" s="159">
        <v>47.54</v>
      </c>
      <c r="L11" s="149">
        <v>27</v>
      </c>
      <c r="M11" s="150">
        <v>30</v>
      </c>
      <c r="N11" s="150">
        <v>32</v>
      </c>
      <c r="O11" s="135">
        <f t="shared" si="8"/>
        <v>32</v>
      </c>
      <c r="P11" s="149">
        <v>-34</v>
      </c>
      <c r="Q11" s="150">
        <v>36</v>
      </c>
      <c r="R11" s="150">
        <v>-39</v>
      </c>
      <c r="S11" s="135">
        <f t="shared" si="9"/>
        <v>36</v>
      </c>
      <c r="T11" s="136">
        <f t="shared" si="2"/>
        <v>68</v>
      </c>
      <c r="U11" s="137" t="str">
        <f t="shared" si="10"/>
        <v>REG + 3</v>
      </c>
      <c r="V11" s="138" t="str">
        <f>IF(E11=0," ",IF(E11="H",IF(H11&lt;2000,VLOOKUP(K11,[1]Minimas!$A$15:$F$29,6),IF(AND(H11&gt;1999,H11&lt;2003),VLOOKUP(K11,[1]Minimas!$A$15:$F$29,5),IF(AND(H11&gt;2002,H11&lt;2005),VLOOKUP(K11,[1]Minimas!$A$15:$F$29,4),IF(AND(H11&gt;2004,H11&lt;2007),VLOOKUP(K11,[1]Minimas!$A$15:$F$29,3),VLOOKUP(K11,[1]Minimas!$A$15:$F$29,2))))),IF(H11&lt;2000,VLOOKUP(K11,[1]Minimas!$G$15:$L$29,6),IF(AND(H11&gt;1999,H11&lt;2003),VLOOKUP(K11,[1]Minimas!$G$15:$FL$29,5),IF(AND(H11&gt;2002,H11&lt;2005),VLOOKUP(K11,[1]Minimas!$G$15:$L$29,4),IF(AND(H11&gt;2004,H11&lt;2007),VLOOKUP(K11,[1]Minimas!$G$15:$L$29,3),VLOOKUP(K11,[1]Minimas!$G$15:$L$29,2)))))))</f>
        <v>U20 F49</v>
      </c>
      <c r="W11" s="139">
        <f t="shared" si="11"/>
        <v>108.61436170333303</v>
      </c>
      <c r="X11" s="97">
        <v>43758</v>
      </c>
      <c r="Y11" s="99" t="s">
        <v>147</v>
      </c>
      <c r="Z11" s="129"/>
      <c r="AA11" s="132"/>
      <c r="AB11" s="103">
        <f>T11-HLOOKUP(V11,[1]Minimas!$C$3:$CD$12,2,FALSE)</f>
        <v>23</v>
      </c>
      <c r="AC11" s="103">
        <f>T11-HLOOKUP(V11,[1]Minimas!$C$3:$CD$12,3,FALSE)</f>
        <v>13</v>
      </c>
      <c r="AD11" s="103">
        <f>T11-HLOOKUP(V11,[1]Minimas!$C$3:$CD$12,4,FALSE)</f>
        <v>3</v>
      </c>
      <c r="AE11" s="103">
        <f>T11-HLOOKUP(V11,[1]Minimas!$C$3:$CD$12,5,FALSE)</f>
        <v>-9</v>
      </c>
      <c r="AF11" s="103">
        <f>T11-HLOOKUP(V11,[1]Minimas!$C$3:$CD$12,6,FALSE)</f>
        <v>-22</v>
      </c>
      <c r="AG11" s="103">
        <f>T11-HLOOKUP(V11,[1]Minimas!$C$3:$CD$12,7,FALSE)</f>
        <v>-37</v>
      </c>
      <c r="AH11" s="103">
        <f>T11-HLOOKUP(V11,[1]Minimas!$C$3:$CD$12,8,FALSE)</f>
        <v>-52</v>
      </c>
      <c r="AI11" s="103">
        <f>T11-HLOOKUP(V11,[1]Minimas!$C$3:$CD$12,9,FALSE)</f>
        <v>-72</v>
      </c>
      <c r="AJ11" s="103">
        <f>T11-HLOOKUP(V11,[1]Minimas!$C$3:$CD$12,10,FALSE)</f>
        <v>-107</v>
      </c>
      <c r="AK11" s="104" t="str">
        <f t="shared" si="5"/>
        <v>REG +</v>
      </c>
      <c r="AL11" s="104"/>
      <c r="AM11" s="104" t="str">
        <f t="shared" si="6"/>
        <v>REG +</v>
      </c>
      <c r="AN11" s="104">
        <f t="shared" si="7"/>
        <v>3</v>
      </c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34"/>
      <c r="BL11" s="134"/>
      <c r="BM11" s="134"/>
      <c r="BN11" s="134"/>
      <c r="BO11" s="134"/>
      <c r="BP11" s="134"/>
      <c r="BQ11" s="134"/>
      <c r="BR11" s="134"/>
      <c r="BS11" s="134"/>
      <c r="BT11" s="134"/>
      <c r="BU11" s="134"/>
      <c r="BV11" s="134"/>
      <c r="BW11" s="134"/>
      <c r="BX11" s="134"/>
      <c r="BY11" s="134"/>
      <c r="BZ11" s="134"/>
      <c r="CA11" s="134"/>
      <c r="CB11" s="134"/>
      <c r="CC11" s="134"/>
      <c r="CD11" s="134"/>
      <c r="CE11" s="134"/>
      <c r="CF11" s="134"/>
      <c r="CG11" s="134"/>
      <c r="CH11" s="134"/>
      <c r="CI11" s="134"/>
      <c r="CJ11" s="134"/>
      <c r="CK11" s="134"/>
      <c r="CL11" s="134"/>
      <c r="CM11" s="134"/>
      <c r="CN11" s="134"/>
      <c r="CO11" s="134"/>
      <c r="CP11" s="134"/>
      <c r="CQ11" s="134"/>
      <c r="CR11" s="134"/>
      <c r="CS11" s="134"/>
      <c r="CT11" s="134"/>
      <c r="CU11" s="134"/>
      <c r="CV11" s="134"/>
      <c r="CW11" s="134"/>
      <c r="CX11" s="134"/>
      <c r="CY11" s="134"/>
      <c r="CZ11" s="134"/>
      <c r="DA11" s="134"/>
      <c r="DB11" s="134"/>
      <c r="DC11" s="134"/>
      <c r="DD11" s="134"/>
      <c r="DE11" s="134"/>
      <c r="DF11" s="134"/>
      <c r="DG11" s="134"/>
      <c r="DH11" s="134"/>
      <c r="DI11" s="134"/>
      <c r="DJ11" s="134"/>
      <c r="DK11" s="134"/>
      <c r="DL11" s="134"/>
      <c r="DM11" s="134"/>
      <c r="DN11" s="134"/>
      <c r="DO11" s="134"/>
      <c r="DP11" s="134"/>
      <c r="DQ11" s="134"/>
      <c r="DR11" s="134"/>
      <c r="DS11" s="134"/>
      <c r="DT11" s="134"/>
    </row>
    <row r="12" spans="1:124" s="133" customFormat="1" ht="30" customHeight="1" x14ac:dyDescent="0.25">
      <c r="B12" s="92" t="s">
        <v>149</v>
      </c>
      <c r="C12" s="140">
        <v>454263</v>
      </c>
      <c r="D12" s="154"/>
      <c r="E12" s="142" t="s">
        <v>43</v>
      </c>
      <c r="F12" s="168" t="s">
        <v>159</v>
      </c>
      <c r="G12" s="169" t="s">
        <v>160</v>
      </c>
      <c r="H12" s="157">
        <v>2003</v>
      </c>
      <c r="I12" s="165" t="s">
        <v>126</v>
      </c>
      <c r="J12" s="156" t="s">
        <v>43</v>
      </c>
      <c r="K12" s="159">
        <v>53.28</v>
      </c>
      <c r="L12" s="149">
        <v>25</v>
      </c>
      <c r="M12" s="150">
        <v>-28</v>
      </c>
      <c r="N12" s="150">
        <v>28</v>
      </c>
      <c r="O12" s="135">
        <f t="shared" si="8"/>
        <v>28</v>
      </c>
      <c r="P12" s="149">
        <v>34</v>
      </c>
      <c r="Q12" s="150">
        <v>-37</v>
      </c>
      <c r="R12" s="150">
        <v>37</v>
      </c>
      <c r="S12" s="135">
        <f t="shared" si="9"/>
        <v>37</v>
      </c>
      <c r="T12" s="136">
        <f t="shared" si="2"/>
        <v>65</v>
      </c>
      <c r="U12" s="137" t="str">
        <f t="shared" si="10"/>
        <v>REG + 0</v>
      </c>
      <c r="V12" s="138" t="str">
        <f>IF(E12=0," ",IF(E12="H",IF(H12&lt;2000,VLOOKUP(K12,[1]Minimas!$A$15:$F$29,6),IF(AND(H12&gt;1999,H12&lt;2003),VLOOKUP(K12,[1]Minimas!$A$15:$F$29,5),IF(AND(H12&gt;2002,H12&lt;2005),VLOOKUP(K12,[1]Minimas!$A$15:$F$29,4),IF(AND(H12&gt;2004,H12&lt;2007),VLOOKUP(K12,[1]Minimas!$A$15:$F$29,3),VLOOKUP(K12,[1]Minimas!$A$15:$F$29,2))))),IF(H12&lt;2000,VLOOKUP(K12,[1]Minimas!$G$15:$L$29,6),IF(AND(H12&gt;1999,H12&lt;2003),VLOOKUP(K12,[1]Minimas!$G$15:$FL$29,5),IF(AND(H12&gt;2002,H12&lt;2005),VLOOKUP(K12,[1]Minimas!$G$15:$L$29,4),IF(AND(H12&gt;2004,H12&lt;2007),VLOOKUP(K12,[1]Minimas!$G$15:$L$29,3),VLOOKUP(K12,[1]Minimas!$G$15:$L$29,2)))))))</f>
        <v>U17 F55</v>
      </c>
      <c r="W12" s="139">
        <f t="shared" si="11"/>
        <v>95.211365695810628</v>
      </c>
      <c r="X12" s="97">
        <v>43758</v>
      </c>
      <c r="Y12" s="99" t="s">
        <v>147</v>
      </c>
      <c r="Z12" s="129"/>
      <c r="AA12" s="132"/>
      <c r="AB12" s="103">
        <f>T12-HLOOKUP(V12,[1]Minimas!$C$3:$CD$12,2,FALSE)</f>
        <v>20</v>
      </c>
      <c r="AC12" s="103">
        <f>T12-HLOOKUP(V12,[1]Minimas!$C$3:$CD$12,3,FALSE)</f>
        <v>10</v>
      </c>
      <c r="AD12" s="103">
        <f>T12-HLOOKUP(V12,[1]Minimas!$C$3:$CD$12,4,FALSE)</f>
        <v>0</v>
      </c>
      <c r="AE12" s="103">
        <f>T12-HLOOKUP(V12,[1]Minimas!$C$3:$CD$12,5,FALSE)</f>
        <v>-12</v>
      </c>
      <c r="AF12" s="103">
        <f>T12-HLOOKUP(V12,[1]Minimas!$C$3:$CD$12,6,FALSE)</f>
        <v>-27</v>
      </c>
      <c r="AG12" s="103">
        <f>T12-HLOOKUP(V12,[1]Minimas!$C$3:$CD$12,7,FALSE)</f>
        <v>-40</v>
      </c>
      <c r="AH12" s="103">
        <f>T12-HLOOKUP(V12,[1]Minimas!$C$3:$CD$12,8,FALSE)</f>
        <v>-55</v>
      </c>
      <c r="AI12" s="103">
        <f>T12-HLOOKUP(V12,[1]Minimas!$C$3:$CD$12,9,FALSE)</f>
        <v>-70</v>
      </c>
      <c r="AJ12" s="103">
        <f>T12-HLOOKUP(V12,[1]Minimas!$C$3:$CD$12,10,FALSE)</f>
        <v>-125</v>
      </c>
      <c r="AK12" s="104" t="str">
        <f t="shared" si="5"/>
        <v>REG +</v>
      </c>
      <c r="AL12" s="104"/>
      <c r="AM12" s="104" t="str">
        <f t="shared" si="6"/>
        <v>REG +</v>
      </c>
      <c r="AN12" s="104">
        <f t="shared" si="7"/>
        <v>0</v>
      </c>
      <c r="AO12" s="134"/>
      <c r="AP12" s="134"/>
      <c r="AQ12" s="134"/>
      <c r="AR12" s="134"/>
      <c r="AS12" s="134"/>
      <c r="AT12" s="134"/>
      <c r="AU12" s="134"/>
      <c r="AV12" s="134"/>
      <c r="AW12" s="134"/>
      <c r="AX12" s="134"/>
      <c r="AY12" s="134"/>
      <c r="AZ12" s="134"/>
      <c r="BA12" s="134"/>
      <c r="BB12" s="134"/>
      <c r="BC12" s="134"/>
      <c r="BD12" s="134"/>
      <c r="BE12" s="134"/>
      <c r="BF12" s="134"/>
      <c r="BG12" s="134"/>
      <c r="BH12" s="134"/>
      <c r="BI12" s="134"/>
      <c r="BJ12" s="134"/>
      <c r="BK12" s="134"/>
      <c r="BL12" s="134"/>
      <c r="BM12" s="134"/>
      <c r="BN12" s="134"/>
      <c r="BO12" s="134"/>
      <c r="BP12" s="134"/>
      <c r="BQ12" s="134"/>
      <c r="BR12" s="134"/>
      <c r="BS12" s="134"/>
      <c r="BT12" s="134"/>
      <c r="BU12" s="134"/>
      <c r="BV12" s="134"/>
      <c r="BW12" s="134"/>
      <c r="BX12" s="134"/>
      <c r="BY12" s="134"/>
      <c r="BZ12" s="134"/>
      <c r="CA12" s="134"/>
      <c r="CB12" s="134"/>
      <c r="CC12" s="134"/>
      <c r="CD12" s="134"/>
      <c r="CE12" s="134"/>
      <c r="CF12" s="134"/>
      <c r="CG12" s="134"/>
      <c r="CH12" s="134"/>
      <c r="CI12" s="134"/>
      <c r="CJ12" s="134"/>
      <c r="CK12" s="134"/>
      <c r="CL12" s="134"/>
      <c r="CM12" s="134"/>
      <c r="CN12" s="134"/>
      <c r="CO12" s="134"/>
      <c r="CP12" s="134"/>
      <c r="CQ12" s="134"/>
      <c r="CR12" s="134"/>
      <c r="CS12" s="134"/>
      <c r="CT12" s="134"/>
      <c r="CU12" s="134"/>
      <c r="CV12" s="134"/>
      <c r="CW12" s="134"/>
      <c r="CX12" s="134"/>
      <c r="CY12" s="134"/>
      <c r="CZ12" s="134"/>
      <c r="DA12" s="134"/>
      <c r="DB12" s="134"/>
      <c r="DC12" s="134"/>
      <c r="DD12" s="134"/>
      <c r="DE12" s="134"/>
      <c r="DF12" s="134"/>
      <c r="DG12" s="134"/>
      <c r="DH12" s="134"/>
      <c r="DI12" s="134"/>
      <c r="DJ12" s="134"/>
      <c r="DK12" s="134"/>
      <c r="DL12" s="134"/>
      <c r="DM12" s="134"/>
      <c r="DN12" s="134"/>
      <c r="DO12" s="134"/>
      <c r="DP12" s="134"/>
      <c r="DQ12" s="134"/>
      <c r="DR12" s="134"/>
      <c r="DS12" s="134"/>
      <c r="DT12" s="134"/>
    </row>
    <row r="13" spans="1:124" s="133" customFormat="1" ht="30" customHeight="1" x14ac:dyDescent="0.25">
      <c r="B13" s="92" t="s">
        <v>149</v>
      </c>
      <c r="C13" s="140">
        <v>365254</v>
      </c>
      <c r="D13" s="154"/>
      <c r="E13" s="142" t="s">
        <v>43</v>
      </c>
      <c r="F13" s="168" t="s">
        <v>131</v>
      </c>
      <c r="G13" s="169" t="s">
        <v>132</v>
      </c>
      <c r="H13" s="157">
        <v>1998</v>
      </c>
      <c r="I13" s="165" t="s">
        <v>126</v>
      </c>
      <c r="J13" s="156" t="s">
        <v>43</v>
      </c>
      <c r="K13" s="159">
        <v>73.849999999999994</v>
      </c>
      <c r="L13" s="149">
        <v>50</v>
      </c>
      <c r="M13" s="150">
        <v>53</v>
      </c>
      <c r="N13" s="150">
        <v>56</v>
      </c>
      <c r="O13" s="135">
        <f t="shared" ref="O13" si="12">IF(E13="","",IF(MAXA(L13:N13)&lt;=0,0,MAXA(L13:N13)))</f>
        <v>56</v>
      </c>
      <c r="P13" s="149">
        <v>60</v>
      </c>
      <c r="Q13" s="150">
        <v>63</v>
      </c>
      <c r="R13" s="150">
        <v>66</v>
      </c>
      <c r="S13" s="135">
        <f t="shared" ref="S13" si="13">IF(E13="","",IF(MAXA(P13:R13)&lt;=0,0,MAXA(P13:R13)))</f>
        <v>66</v>
      </c>
      <c r="T13" s="136">
        <f t="shared" si="2"/>
        <v>122</v>
      </c>
      <c r="U13" s="137" t="str">
        <f t="shared" ref="U13" si="14">+CONCATENATE(AM13," ",AN13)</f>
        <v>REG + 7</v>
      </c>
      <c r="V13" s="138" t="str">
        <f>IF(E13=0," ",IF(E13="H",IF(H13&lt;2000,VLOOKUP(K13,[1]Minimas!$A$15:$F$29,6),IF(AND(H13&gt;1999,H13&lt;2003),VLOOKUP(K13,[1]Minimas!$A$15:$F$29,5),IF(AND(H13&gt;2002,H13&lt;2005),VLOOKUP(K13,[1]Minimas!$A$15:$F$29,4),IF(AND(H13&gt;2004,H13&lt;2007),VLOOKUP(K13,[1]Minimas!$A$15:$F$29,3),VLOOKUP(K13,[1]Minimas!$A$15:$F$29,2))))),IF(H13&lt;2000,VLOOKUP(K13,[1]Minimas!$G$15:$L$29,6),IF(AND(H13&gt;1999,H13&lt;2003),VLOOKUP(K13,[1]Minimas!$G$15:$FL$29,5),IF(AND(H13&gt;2002,H13&lt;2005),VLOOKUP(K13,[1]Minimas!$G$15:$L$29,4),IF(AND(H13&gt;2004,H13&lt;2007),VLOOKUP(K13,[1]Minimas!$G$15:$L$29,3),VLOOKUP(K13,[1]Minimas!$G$15:$L$29,2)))))))</f>
        <v>SE F76</v>
      </c>
      <c r="W13" s="139">
        <f t="shared" ref="W13" si="15">IF(E13=" "," ",IF(E13="H",10^(0.75194503*LOG(K13/175.508)^2)*T13,IF(E13="F",10^(0.783497476* LOG(K13/153.655)^2)*T13,"")))</f>
        <v>146.44954461349965</v>
      </c>
      <c r="X13" s="97">
        <v>43758</v>
      </c>
      <c r="Y13" s="99" t="s">
        <v>147</v>
      </c>
      <c r="Z13" s="129"/>
      <c r="AA13" s="132"/>
      <c r="AB13" s="103">
        <f>T13-HLOOKUP(V13,[1]Minimas!$C$3:$CD$12,2,FALSE)</f>
        <v>42</v>
      </c>
      <c r="AC13" s="103">
        <f>T13-HLOOKUP(V13,[1]Minimas!$C$3:$CD$12,3,FALSE)</f>
        <v>27</v>
      </c>
      <c r="AD13" s="103">
        <f>T13-HLOOKUP(V13,[1]Minimas!$C$3:$CD$12,4,FALSE)</f>
        <v>7</v>
      </c>
      <c r="AE13" s="103">
        <f>T13-HLOOKUP(V13,[1]Minimas!$C$3:$CD$12,5,FALSE)</f>
        <v>-8</v>
      </c>
      <c r="AF13" s="103">
        <f>T13-HLOOKUP(V13,[1]Minimas!$C$3:$CD$12,6,FALSE)</f>
        <v>-25</v>
      </c>
      <c r="AG13" s="103">
        <f>T13-HLOOKUP(V13,[1]Minimas!$C$3:$CD$12,7,FALSE)</f>
        <v>-48</v>
      </c>
      <c r="AH13" s="103">
        <f>T13-HLOOKUP(V13,[1]Minimas!$C$3:$CD$12,8,FALSE)</f>
        <v>-68</v>
      </c>
      <c r="AI13" s="103">
        <f>T13-HLOOKUP(V13,[1]Minimas!$C$3:$CD$12,9,FALSE)</f>
        <v>-88</v>
      </c>
      <c r="AJ13" s="103">
        <f>T13-HLOOKUP(V13,[1]Minimas!$C$3:$CD$12,10,FALSE)</f>
        <v>-103</v>
      </c>
      <c r="AK13" s="104" t="str">
        <f t="shared" si="5"/>
        <v>REG +</v>
      </c>
      <c r="AL13" s="104"/>
      <c r="AM13" s="104" t="str">
        <f t="shared" si="6"/>
        <v>REG +</v>
      </c>
      <c r="AN13" s="104">
        <f t="shared" si="7"/>
        <v>7</v>
      </c>
      <c r="AO13" s="134"/>
      <c r="AP13" s="134"/>
      <c r="AQ13" s="134"/>
      <c r="AR13" s="134"/>
      <c r="AS13" s="134"/>
      <c r="AT13" s="134"/>
      <c r="AU13" s="134"/>
      <c r="AV13" s="134"/>
      <c r="AW13" s="134"/>
      <c r="AX13" s="134"/>
      <c r="AY13" s="134"/>
      <c r="AZ13" s="134"/>
      <c r="BA13" s="134"/>
      <c r="BB13" s="134"/>
      <c r="BC13" s="134"/>
      <c r="BD13" s="134"/>
      <c r="BE13" s="134"/>
      <c r="BF13" s="134"/>
      <c r="BG13" s="134"/>
      <c r="BH13" s="134"/>
      <c r="BI13" s="134"/>
      <c r="BJ13" s="134"/>
      <c r="BK13" s="134"/>
      <c r="BL13" s="134"/>
      <c r="BM13" s="134"/>
      <c r="BN13" s="134"/>
      <c r="BO13" s="134"/>
      <c r="BP13" s="134"/>
      <c r="BQ13" s="134"/>
      <c r="BR13" s="134"/>
      <c r="BS13" s="134"/>
      <c r="BT13" s="134"/>
      <c r="BU13" s="134"/>
      <c r="BV13" s="134"/>
      <c r="BW13" s="134"/>
      <c r="BX13" s="134"/>
      <c r="BY13" s="134"/>
      <c r="BZ13" s="134"/>
      <c r="CA13" s="134"/>
      <c r="CB13" s="134"/>
      <c r="CC13" s="134"/>
      <c r="CD13" s="134"/>
      <c r="CE13" s="134"/>
      <c r="CF13" s="134"/>
      <c r="CG13" s="134"/>
      <c r="CH13" s="134"/>
      <c r="CI13" s="134"/>
      <c r="CJ13" s="134"/>
      <c r="CK13" s="134"/>
      <c r="CL13" s="134"/>
      <c r="CM13" s="134"/>
      <c r="CN13" s="134"/>
      <c r="CO13" s="134"/>
      <c r="CP13" s="134"/>
      <c r="CQ13" s="134"/>
      <c r="CR13" s="134"/>
      <c r="CS13" s="134"/>
      <c r="CT13" s="134"/>
      <c r="CU13" s="134"/>
      <c r="CV13" s="134"/>
      <c r="CW13" s="134"/>
      <c r="CX13" s="134"/>
      <c r="CY13" s="134"/>
      <c r="CZ13" s="134"/>
      <c r="DA13" s="134"/>
      <c r="DB13" s="134"/>
      <c r="DC13" s="134"/>
      <c r="DD13" s="134"/>
      <c r="DE13" s="134"/>
      <c r="DF13" s="134"/>
      <c r="DG13" s="134"/>
      <c r="DH13" s="134"/>
      <c r="DI13" s="134"/>
      <c r="DJ13" s="134"/>
      <c r="DK13" s="134"/>
      <c r="DL13" s="134"/>
      <c r="DM13" s="134"/>
      <c r="DN13" s="134"/>
      <c r="DO13" s="134"/>
      <c r="DP13" s="134"/>
      <c r="DQ13" s="134"/>
      <c r="DR13" s="134"/>
      <c r="DS13" s="134"/>
      <c r="DT13" s="134"/>
    </row>
    <row r="14" spans="1:124" s="133" customFormat="1" ht="30" customHeight="1" x14ac:dyDescent="0.25">
      <c r="B14" s="92" t="s">
        <v>149</v>
      </c>
      <c r="C14" s="185">
        <v>402800</v>
      </c>
      <c r="D14" s="186"/>
      <c r="E14" s="187" t="s">
        <v>43</v>
      </c>
      <c r="F14" s="188" t="s">
        <v>161</v>
      </c>
      <c r="G14" s="188" t="s">
        <v>127</v>
      </c>
      <c r="H14" s="189">
        <v>2000</v>
      </c>
      <c r="I14" s="189" t="s">
        <v>126</v>
      </c>
      <c r="J14" s="190" t="s">
        <v>43</v>
      </c>
      <c r="K14" s="191">
        <v>49.3</v>
      </c>
      <c r="L14" s="192">
        <v>48</v>
      </c>
      <c r="M14" s="193">
        <v>51</v>
      </c>
      <c r="N14" s="194">
        <v>53</v>
      </c>
      <c r="O14" s="135">
        <f t="shared" ref="O14:O17" si="16">IF(E14="","",IF(MAXA(L14:N14)&lt;=0,0,MAXA(L14:N14)))</f>
        <v>53</v>
      </c>
      <c r="P14" s="196">
        <v>65</v>
      </c>
      <c r="Q14" s="197">
        <v>68</v>
      </c>
      <c r="R14" s="198">
        <v>70</v>
      </c>
      <c r="S14" s="135">
        <f t="shared" ref="S14:S17" si="17">IF(E14="","",IF(MAXA(P14:R14)&lt;=0,0,MAXA(P14:R14)))</f>
        <v>70</v>
      </c>
      <c r="T14" s="136">
        <f t="shared" ref="T14:T17" si="18">IF(E14="","",IF(OR(O14=0,S14=0),0,O14+S14))</f>
        <v>123</v>
      </c>
      <c r="U14" s="137" t="str">
        <f t="shared" ref="U14:U17" si="19">+CONCATENATE(AM14," ",AN14)</f>
        <v>NAT + 5</v>
      </c>
      <c r="V14" s="138" t="str">
        <f>IF(E14=0," ",IF(E14="H",IF(H14&lt;2000,VLOOKUP(K14,[1]Minimas!$A$15:$F$29,6),IF(AND(H14&gt;1999,H14&lt;2003),VLOOKUP(K14,[1]Minimas!$A$15:$F$29,5),IF(AND(H14&gt;2002,H14&lt;2005),VLOOKUP(K14,[1]Minimas!$A$15:$F$29,4),IF(AND(H14&gt;2004,H14&lt;2007),VLOOKUP(K14,[1]Minimas!$A$15:$F$29,3),VLOOKUP(K14,[1]Minimas!$A$15:$F$29,2))))),IF(H14&lt;2000,VLOOKUP(K14,[1]Minimas!$G$15:$L$29,6),IF(AND(H14&gt;1999,H14&lt;2003),VLOOKUP(K14,[1]Minimas!$G$15:$FL$29,5),IF(AND(H14&gt;2002,H14&lt;2005),VLOOKUP(K14,[1]Minimas!$G$15:$L$29,4),IF(AND(H14&gt;2004,H14&lt;2007),VLOOKUP(K14,[1]Minimas!$G$15:$L$29,3),VLOOKUP(K14,[1]Minimas!$G$15:$L$29,2)))))))</f>
        <v>U20 F55</v>
      </c>
      <c r="W14" s="139">
        <f t="shared" ref="W14:W17" si="20">IF(E14=" "," ",IF(E14="H",10^(0.75194503*LOG(K14/175.508)^2)*T14,IF(E14="F",10^(0.783497476* LOG(K14/153.655)^2)*T14,"")))</f>
        <v>190.93008739982238</v>
      </c>
      <c r="X14" s="98">
        <v>43771</v>
      </c>
      <c r="Y14" s="96" t="s">
        <v>221</v>
      </c>
      <c r="Z14" s="129" t="s">
        <v>164</v>
      </c>
      <c r="AA14" s="132"/>
      <c r="AB14" s="103">
        <f>T14-HLOOKUP(V14,[1]Minimas!$C$3:$CD$12,2,FALSE)</f>
        <v>73</v>
      </c>
      <c r="AC14" s="103">
        <f>T14-HLOOKUP(V14,[1]Minimas!$C$3:$CD$12,3,FALSE)</f>
        <v>61</v>
      </c>
      <c r="AD14" s="103">
        <f>T14-HLOOKUP(V14,[1]Minimas!$C$3:$CD$12,4,FALSE)</f>
        <v>48</v>
      </c>
      <c r="AE14" s="103">
        <f>T14-HLOOKUP(V14,[1]Minimas!$C$3:$CD$12,5,FALSE)</f>
        <v>36</v>
      </c>
      <c r="AF14" s="103">
        <f>T14-HLOOKUP(V14,[1]Minimas!$C$3:$CD$12,6,FALSE)</f>
        <v>20</v>
      </c>
      <c r="AG14" s="103">
        <f>T14-HLOOKUP(V14,[1]Minimas!$C$3:$CD$12,7,FALSE)</f>
        <v>5</v>
      </c>
      <c r="AH14" s="103">
        <f>T14-HLOOKUP(V14,[1]Minimas!$C$3:$CD$12,8,FALSE)</f>
        <v>-15</v>
      </c>
      <c r="AI14" s="103">
        <f>T14-HLOOKUP(V14,[1]Minimas!$C$3:$CD$12,9,FALSE)</f>
        <v>-37</v>
      </c>
      <c r="AJ14" s="103">
        <f>T14-HLOOKUP(V14,[1]Minimas!$C$3:$CD$12,10,FALSE)</f>
        <v>-67</v>
      </c>
      <c r="AK14" s="104" t="str">
        <f t="shared" ref="AK14:AK17" si="21">IF(E14=0," ",IF(AJ14&gt;=0,$AJ$5,IF(AI14&gt;=0,$AI$5,IF(AH14&gt;=0,$AH$5,IF(AG14&gt;=0,$AG$5,IF(AF14&gt;=0,$AF$5,IF(AE14&gt;=0,$AE$5,IF(AD14&gt;=0,$AD$5,IF(AC14&gt;=0,$AC$5,$AB$5)))))))))</f>
        <v>NAT +</v>
      </c>
      <c r="AL14" s="104"/>
      <c r="AM14" s="104" t="str">
        <f t="shared" ref="AM14:AM17" si="22">IF(AK14="","",AK14)</f>
        <v>NAT +</v>
      </c>
      <c r="AN14" s="104">
        <f t="shared" ref="AN14:AN17" si="23">IF(E14=0," ",IF(AJ14&gt;=0,AJ14,IF(AI14&gt;=0,AI14,IF(AH14&gt;=0,AH14,IF(AG14&gt;=0,AG14,IF(AF14&gt;=0,AF14,IF(AE14&gt;=0,AE14,IF(AD14&gt;=0,AD14,IF(AC14&gt;=0,AC14,AB14)))))))))</f>
        <v>5</v>
      </c>
      <c r="AO14" s="134"/>
      <c r="AP14" s="134"/>
      <c r="AQ14" s="134"/>
      <c r="AR14" s="134"/>
      <c r="AS14" s="134"/>
      <c r="AT14" s="134"/>
      <c r="AU14" s="134"/>
      <c r="AV14" s="134"/>
      <c r="AW14" s="134"/>
      <c r="AX14" s="134"/>
      <c r="AY14" s="134"/>
      <c r="AZ14" s="134"/>
      <c r="BA14" s="134"/>
      <c r="BB14" s="134"/>
      <c r="BC14" s="134"/>
      <c r="BD14" s="134"/>
      <c r="BE14" s="134"/>
      <c r="BF14" s="134"/>
      <c r="BG14" s="134"/>
      <c r="BH14" s="134"/>
      <c r="BI14" s="134"/>
      <c r="BJ14" s="134"/>
      <c r="BK14" s="134"/>
      <c r="BL14" s="134"/>
      <c r="BM14" s="134"/>
      <c r="BN14" s="134"/>
      <c r="BO14" s="134"/>
      <c r="BP14" s="134"/>
      <c r="BQ14" s="134"/>
      <c r="BR14" s="134"/>
      <c r="BS14" s="134"/>
      <c r="BT14" s="134"/>
      <c r="BU14" s="134"/>
      <c r="BV14" s="134"/>
      <c r="BW14" s="134"/>
      <c r="BX14" s="134"/>
      <c r="BY14" s="134"/>
      <c r="BZ14" s="134"/>
      <c r="CA14" s="134"/>
      <c r="CB14" s="134"/>
      <c r="CC14" s="134"/>
      <c r="CD14" s="134"/>
      <c r="CE14" s="134"/>
      <c r="CF14" s="134"/>
      <c r="CG14" s="134"/>
      <c r="CH14" s="134"/>
      <c r="CI14" s="134"/>
      <c r="CJ14" s="134"/>
      <c r="CK14" s="134"/>
      <c r="CL14" s="134"/>
      <c r="CM14" s="134"/>
      <c r="CN14" s="134"/>
      <c r="CO14" s="134"/>
      <c r="CP14" s="134"/>
      <c r="CQ14" s="134"/>
      <c r="CR14" s="134"/>
      <c r="CS14" s="134"/>
      <c r="CT14" s="134"/>
      <c r="CU14" s="134"/>
      <c r="CV14" s="134"/>
      <c r="CW14" s="134"/>
      <c r="CX14" s="134"/>
      <c r="CY14" s="134"/>
      <c r="CZ14" s="134"/>
      <c r="DA14" s="134"/>
      <c r="DB14" s="134"/>
      <c r="DC14" s="134"/>
      <c r="DD14" s="134"/>
      <c r="DE14" s="134"/>
      <c r="DF14" s="134"/>
      <c r="DG14" s="134"/>
      <c r="DH14" s="134"/>
      <c r="DI14" s="134"/>
      <c r="DJ14" s="134"/>
      <c r="DK14" s="134"/>
      <c r="DL14" s="134"/>
      <c r="DM14" s="134"/>
      <c r="DN14" s="134"/>
      <c r="DO14" s="134"/>
      <c r="DP14" s="134"/>
      <c r="DQ14" s="134"/>
      <c r="DR14" s="134"/>
      <c r="DS14" s="134"/>
      <c r="DT14" s="134"/>
    </row>
    <row r="15" spans="1:124" s="133" customFormat="1" ht="30" customHeight="1" x14ac:dyDescent="0.25">
      <c r="B15" s="92" t="s">
        <v>149</v>
      </c>
      <c r="C15" s="162">
        <v>363002</v>
      </c>
      <c r="D15" s="93"/>
      <c r="E15" s="158" t="s">
        <v>43</v>
      </c>
      <c r="F15" s="94" t="s">
        <v>128</v>
      </c>
      <c r="G15" s="94" t="s">
        <v>165</v>
      </c>
      <c r="H15" s="131">
        <v>1998</v>
      </c>
      <c r="I15" s="131" t="s">
        <v>126</v>
      </c>
      <c r="J15" s="161" t="s">
        <v>43</v>
      </c>
      <c r="K15" s="160">
        <v>51.2</v>
      </c>
      <c r="L15" s="192">
        <v>55</v>
      </c>
      <c r="M15" s="193">
        <v>-58</v>
      </c>
      <c r="N15" s="195">
        <v>-58</v>
      </c>
      <c r="O15" s="135">
        <f t="shared" si="16"/>
        <v>55</v>
      </c>
      <c r="P15" s="199">
        <v>70</v>
      </c>
      <c r="Q15" s="200">
        <v>73</v>
      </c>
      <c r="R15" s="201">
        <v>75</v>
      </c>
      <c r="S15" s="135">
        <f t="shared" si="17"/>
        <v>75</v>
      </c>
      <c r="T15" s="136">
        <f t="shared" si="18"/>
        <v>130</v>
      </c>
      <c r="U15" s="137" t="str">
        <f t="shared" si="19"/>
        <v>FED + 7</v>
      </c>
      <c r="V15" s="138" t="str">
        <f>IF(E15=0," ",IF(E15="H",IF(H15&lt;2000,VLOOKUP(K15,[1]Minimas!$A$15:$F$29,6),IF(AND(H15&gt;1999,H15&lt;2003),VLOOKUP(K15,[1]Minimas!$A$15:$F$29,5),IF(AND(H15&gt;2002,H15&lt;2005),VLOOKUP(K15,[1]Minimas!$A$15:$F$29,4),IF(AND(H15&gt;2004,H15&lt;2007),VLOOKUP(K15,[1]Minimas!$A$15:$F$29,3),VLOOKUP(K15,[1]Minimas!$A$15:$F$29,2))))),IF(H15&lt;2000,VLOOKUP(K15,[1]Minimas!$G$15:$L$29,6),IF(AND(H15&gt;1999,H15&lt;2003),VLOOKUP(K15,[1]Minimas!$G$15:$FL$29,5),IF(AND(H15&gt;2002,H15&lt;2005),VLOOKUP(K15,[1]Minimas!$G$15:$L$29,4),IF(AND(H15&gt;2004,H15&lt;2007),VLOOKUP(K15,[1]Minimas!$G$15:$L$29,3),VLOOKUP(K15,[1]Minimas!$G$15:$L$29,2)))))))</f>
        <v>SE F55</v>
      </c>
      <c r="W15" s="139">
        <f t="shared" si="20"/>
        <v>196.07339001930814</v>
      </c>
      <c r="X15" s="98">
        <v>43771</v>
      </c>
      <c r="Y15" s="96" t="s">
        <v>221</v>
      </c>
      <c r="Z15" s="129" t="s">
        <v>164</v>
      </c>
      <c r="AA15" s="132"/>
      <c r="AB15" s="103">
        <f>T15-HLOOKUP(V15,[1]Minimas!$C$3:$CD$12,2,FALSE)</f>
        <v>70</v>
      </c>
      <c r="AC15" s="103">
        <f>T15-HLOOKUP(V15,[1]Minimas!$C$3:$CD$12,3,FALSE)</f>
        <v>55</v>
      </c>
      <c r="AD15" s="103">
        <f>T15-HLOOKUP(V15,[1]Minimas!$C$3:$CD$12,4,FALSE)</f>
        <v>43</v>
      </c>
      <c r="AE15" s="103">
        <f>T15-HLOOKUP(V15,[1]Minimas!$C$3:$CD$12,5,FALSE)</f>
        <v>28</v>
      </c>
      <c r="AF15" s="103">
        <f>T15-HLOOKUP(V15,[1]Minimas!$C$3:$CD$12,6,FALSE)</f>
        <v>7</v>
      </c>
      <c r="AG15" s="103">
        <f>T15-HLOOKUP(V15,[1]Minimas!$C$3:$CD$12,7,FALSE)</f>
        <v>-8</v>
      </c>
      <c r="AH15" s="103">
        <f>T15-HLOOKUP(V15,[1]Minimas!$C$3:$CD$12,8,FALSE)</f>
        <v>-25</v>
      </c>
      <c r="AI15" s="103">
        <f>T15-HLOOKUP(V15,[1]Minimas!$C$3:$CD$12,9,FALSE)</f>
        <v>-45</v>
      </c>
      <c r="AJ15" s="103">
        <f>T15-HLOOKUP(V15,[1]Minimas!$C$3:$CD$12,10,FALSE)</f>
        <v>-60</v>
      </c>
      <c r="AK15" s="104" t="str">
        <f t="shared" si="21"/>
        <v>FED +</v>
      </c>
      <c r="AL15" s="104"/>
      <c r="AM15" s="104" t="str">
        <f t="shared" si="22"/>
        <v>FED +</v>
      </c>
      <c r="AN15" s="104">
        <f t="shared" si="23"/>
        <v>7</v>
      </c>
      <c r="AO15" s="134"/>
      <c r="AP15" s="134"/>
      <c r="AQ15" s="134"/>
      <c r="AR15" s="134"/>
      <c r="AS15" s="134"/>
      <c r="AT15" s="134"/>
      <c r="AU15" s="134"/>
      <c r="AV15" s="134"/>
      <c r="AW15" s="134"/>
      <c r="AX15" s="134"/>
      <c r="AY15" s="134"/>
      <c r="AZ15" s="134"/>
      <c r="BA15" s="134"/>
      <c r="BB15" s="134"/>
      <c r="BC15" s="134"/>
      <c r="BD15" s="134"/>
      <c r="BE15" s="134"/>
      <c r="BF15" s="134"/>
      <c r="BG15" s="134"/>
      <c r="BH15" s="134"/>
      <c r="BI15" s="134"/>
      <c r="BJ15" s="134"/>
      <c r="BK15" s="134"/>
      <c r="BL15" s="134"/>
      <c r="BM15" s="134"/>
      <c r="BN15" s="134"/>
      <c r="BO15" s="134"/>
      <c r="BP15" s="134"/>
      <c r="BQ15" s="134"/>
      <c r="BR15" s="134"/>
      <c r="BS15" s="134"/>
      <c r="BT15" s="134"/>
      <c r="BU15" s="134"/>
      <c r="BV15" s="134"/>
      <c r="BW15" s="134"/>
      <c r="BX15" s="134"/>
      <c r="BY15" s="134"/>
      <c r="BZ15" s="134"/>
      <c r="CA15" s="134"/>
      <c r="CB15" s="134"/>
      <c r="CC15" s="134"/>
      <c r="CD15" s="134"/>
      <c r="CE15" s="134"/>
      <c r="CF15" s="134"/>
      <c r="CG15" s="134"/>
      <c r="CH15" s="134"/>
      <c r="CI15" s="134"/>
      <c r="CJ15" s="134"/>
      <c r="CK15" s="134"/>
      <c r="CL15" s="134"/>
      <c r="CM15" s="134"/>
      <c r="CN15" s="134"/>
      <c r="CO15" s="134"/>
      <c r="CP15" s="134"/>
      <c r="CQ15" s="134"/>
      <c r="CR15" s="134"/>
      <c r="CS15" s="134"/>
      <c r="CT15" s="134"/>
      <c r="CU15" s="134"/>
      <c r="CV15" s="134"/>
      <c r="CW15" s="134"/>
      <c r="CX15" s="134"/>
      <c r="CY15" s="134"/>
      <c r="CZ15" s="134"/>
      <c r="DA15" s="134"/>
      <c r="DB15" s="134"/>
      <c r="DC15" s="134"/>
      <c r="DD15" s="134"/>
      <c r="DE15" s="134"/>
      <c r="DF15" s="134"/>
      <c r="DG15" s="134"/>
      <c r="DH15" s="134"/>
      <c r="DI15" s="134"/>
      <c r="DJ15" s="134"/>
      <c r="DK15" s="134"/>
      <c r="DL15" s="134"/>
      <c r="DM15" s="134"/>
      <c r="DN15" s="134"/>
      <c r="DO15" s="134"/>
      <c r="DP15" s="134"/>
      <c r="DQ15" s="134"/>
      <c r="DR15" s="134"/>
      <c r="DS15" s="134"/>
      <c r="DT15" s="134"/>
    </row>
    <row r="16" spans="1:124" s="133" customFormat="1" ht="30" customHeight="1" x14ac:dyDescent="0.25">
      <c r="B16" s="92" t="s">
        <v>149</v>
      </c>
      <c r="C16" s="162">
        <v>452392</v>
      </c>
      <c r="D16" s="93"/>
      <c r="E16" s="158" t="s">
        <v>43</v>
      </c>
      <c r="F16" s="94" t="s">
        <v>166</v>
      </c>
      <c r="G16" s="94" t="s">
        <v>167</v>
      </c>
      <c r="H16" s="131">
        <v>1991</v>
      </c>
      <c r="I16" s="131" t="s">
        <v>126</v>
      </c>
      <c r="J16" s="161" t="s">
        <v>43</v>
      </c>
      <c r="K16" s="160">
        <v>64.2</v>
      </c>
      <c r="L16" s="192">
        <v>68</v>
      </c>
      <c r="M16" s="193">
        <v>70</v>
      </c>
      <c r="N16" s="195">
        <v>-72</v>
      </c>
      <c r="O16" s="135">
        <f t="shared" si="16"/>
        <v>70</v>
      </c>
      <c r="P16" s="199">
        <v>-78</v>
      </c>
      <c r="Q16" s="200">
        <v>78</v>
      </c>
      <c r="R16" s="201">
        <v>-80</v>
      </c>
      <c r="S16" s="135">
        <f t="shared" si="17"/>
        <v>78</v>
      </c>
      <c r="T16" s="136">
        <f t="shared" si="18"/>
        <v>148</v>
      </c>
      <c r="U16" s="137" t="str">
        <f t="shared" si="19"/>
        <v>FED + 6</v>
      </c>
      <c r="V16" s="138" t="str">
        <f>IF(E16=0," ",IF(E16="H",IF(H16&lt;2000,VLOOKUP(K16,[1]Minimas!$A$15:$F$29,6),IF(AND(H16&gt;1999,H16&lt;2003),VLOOKUP(K16,[1]Minimas!$A$15:$F$29,5),IF(AND(H16&gt;2002,H16&lt;2005),VLOOKUP(K16,[1]Minimas!$A$15:$F$29,4),IF(AND(H16&gt;2004,H16&lt;2007),VLOOKUP(K16,[1]Minimas!$A$15:$F$29,3),VLOOKUP(K16,[1]Minimas!$A$15:$F$29,2))))),IF(H16&lt;2000,VLOOKUP(K16,[1]Minimas!$G$15:$L$29,6),IF(AND(H16&gt;1999,H16&lt;2003),VLOOKUP(K16,[1]Minimas!$G$15:$FL$29,5),IF(AND(H16&gt;2002,H16&lt;2005),VLOOKUP(K16,[1]Minimas!$G$15:$L$29,4),IF(AND(H16&gt;2004,H16&lt;2007),VLOOKUP(K16,[1]Minimas!$G$15:$L$29,3),VLOOKUP(K16,[1]Minimas!$G$15:$L$29,2)))))))</f>
        <v>SE F71</v>
      </c>
      <c r="W16" s="139">
        <f t="shared" si="20"/>
        <v>191.78339682947515</v>
      </c>
      <c r="X16" s="98">
        <v>43771</v>
      </c>
      <c r="Y16" s="96" t="s">
        <v>221</v>
      </c>
      <c r="Z16" s="129" t="s">
        <v>164</v>
      </c>
      <c r="AA16" s="132"/>
      <c r="AB16" s="103">
        <f>T16-HLOOKUP(V16,[1]Minimas!$C$3:$CD$12,2,FALSE)</f>
        <v>73</v>
      </c>
      <c r="AC16" s="103">
        <f>T16-HLOOKUP(V16,[1]Minimas!$C$3:$CD$12,3,FALSE)</f>
        <v>58</v>
      </c>
      <c r="AD16" s="103">
        <f>T16-HLOOKUP(V16,[1]Minimas!$C$3:$CD$12,4,FALSE)</f>
        <v>41</v>
      </c>
      <c r="AE16" s="103">
        <f>T16-HLOOKUP(V16,[1]Minimas!$C$3:$CD$12,5,FALSE)</f>
        <v>26</v>
      </c>
      <c r="AF16" s="103">
        <f>T16-HLOOKUP(V16,[1]Minimas!$C$3:$CD$12,6,FALSE)</f>
        <v>6</v>
      </c>
      <c r="AG16" s="103">
        <f>T16-HLOOKUP(V16,[1]Minimas!$C$3:$CD$12,7,FALSE)</f>
        <v>-17</v>
      </c>
      <c r="AH16" s="103">
        <f>T16-HLOOKUP(V16,[1]Minimas!$C$3:$CD$12,8,FALSE)</f>
        <v>-37</v>
      </c>
      <c r="AI16" s="103">
        <f>T16-HLOOKUP(V16,[1]Minimas!$C$3:$CD$12,9,FALSE)</f>
        <v>-57</v>
      </c>
      <c r="AJ16" s="103">
        <f>T16-HLOOKUP(V16,[1]Minimas!$C$3:$CD$12,10,FALSE)</f>
        <v>-77</v>
      </c>
      <c r="AK16" s="104" t="str">
        <f t="shared" si="21"/>
        <v>FED +</v>
      </c>
      <c r="AL16" s="104"/>
      <c r="AM16" s="104" t="str">
        <f t="shared" si="22"/>
        <v>FED +</v>
      </c>
      <c r="AN16" s="104">
        <f t="shared" si="23"/>
        <v>6</v>
      </c>
      <c r="AO16" s="134"/>
      <c r="AP16" s="134"/>
      <c r="AQ16" s="134"/>
      <c r="AR16" s="134"/>
      <c r="AS16" s="134"/>
      <c r="AT16" s="134"/>
      <c r="AU16" s="134"/>
      <c r="AV16" s="134"/>
      <c r="AW16" s="134"/>
      <c r="AX16" s="134"/>
      <c r="AY16" s="134"/>
      <c r="AZ16" s="134"/>
      <c r="BA16" s="134"/>
      <c r="BB16" s="134"/>
      <c r="BC16" s="134"/>
      <c r="BD16" s="134"/>
      <c r="BE16" s="134"/>
      <c r="BF16" s="134"/>
      <c r="BG16" s="134"/>
      <c r="BH16" s="134"/>
      <c r="BI16" s="134"/>
      <c r="BJ16" s="134"/>
      <c r="BK16" s="134"/>
      <c r="BL16" s="134"/>
      <c r="BM16" s="134"/>
      <c r="BN16" s="134"/>
      <c r="BO16" s="134"/>
      <c r="BP16" s="134"/>
      <c r="BQ16" s="134"/>
      <c r="BR16" s="134"/>
      <c r="BS16" s="134"/>
      <c r="BT16" s="134"/>
      <c r="BU16" s="134"/>
      <c r="BV16" s="134"/>
      <c r="BW16" s="134"/>
      <c r="BX16" s="134"/>
      <c r="BY16" s="134"/>
      <c r="BZ16" s="134"/>
      <c r="CA16" s="134"/>
      <c r="CB16" s="134"/>
      <c r="CC16" s="134"/>
      <c r="CD16" s="134"/>
      <c r="CE16" s="134"/>
      <c r="CF16" s="134"/>
      <c r="CG16" s="134"/>
      <c r="CH16" s="134"/>
      <c r="CI16" s="134"/>
      <c r="CJ16" s="134"/>
      <c r="CK16" s="134"/>
      <c r="CL16" s="134"/>
      <c r="CM16" s="134"/>
      <c r="CN16" s="134"/>
      <c r="CO16" s="134"/>
      <c r="CP16" s="134"/>
      <c r="CQ16" s="134"/>
      <c r="CR16" s="134"/>
      <c r="CS16" s="134"/>
      <c r="CT16" s="134"/>
      <c r="CU16" s="134"/>
      <c r="CV16" s="134"/>
      <c r="CW16" s="134"/>
      <c r="CX16" s="134"/>
      <c r="CY16" s="134"/>
      <c r="CZ16" s="134"/>
      <c r="DA16" s="134"/>
      <c r="DB16" s="134"/>
      <c r="DC16" s="134"/>
      <c r="DD16" s="134"/>
      <c r="DE16" s="134"/>
      <c r="DF16" s="134"/>
      <c r="DG16" s="134"/>
      <c r="DH16" s="134"/>
      <c r="DI16" s="134"/>
      <c r="DJ16" s="134"/>
      <c r="DK16" s="134"/>
      <c r="DL16" s="134"/>
      <c r="DM16" s="134"/>
      <c r="DN16" s="134"/>
      <c r="DO16" s="134"/>
      <c r="DP16" s="134"/>
      <c r="DQ16" s="134"/>
      <c r="DR16" s="134"/>
      <c r="DS16" s="134"/>
      <c r="DT16" s="134"/>
    </row>
    <row r="17" spans="2:124" s="133" customFormat="1" ht="30" customHeight="1" thickBot="1" x14ac:dyDescent="0.3">
      <c r="B17" s="92" t="s">
        <v>149</v>
      </c>
      <c r="C17" s="162">
        <v>397293</v>
      </c>
      <c r="D17" s="93"/>
      <c r="E17" s="158" t="s">
        <v>43</v>
      </c>
      <c r="F17" s="94" t="s">
        <v>128</v>
      </c>
      <c r="G17" s="94" t="s">
        <v>129</v>
      </c>
      <c r="H17" s="131">
        <v>2001</v>
      </c>
      <c r="I17" s="131" t="s">
        <v>126</v>
      </c>
      <c r="J17" s="161" t="s">
        <v>43</v>
      </c>
      <c r="K17" s="160">
        <v>61</v>
      </c>
      <c r="L17" s="192">
        <v>53</v>
      </c>
      <c r="M17" s="193">
        <v>-56</v>
      </c>
      <c r="N17" s="194">
        <v>56</v>
      </c>
      <c r="O17" s="135">
        <f t="shared" si="16"/>
        <v>56</v>
      </c>
      <c r="P17" s="199">
        <v>63</v>
      </c>
      <c r="Q17" s="200">
        <v>66</v>
      </c>
      <c r="R17" s="201">
        <v>68</v>
      </c>
      <c r="S17" s="135">
        <f t="shared" si="17"/>
        <v>68</v>
      </c>
      <c r="T17" s="136">
        <f t="shared" si="18"/>
        <v>124</v>
      </c>
      <c r="U17" s="137" t="str">
        <f t="shared" si="19"/>
        <v>FED + 6</v>
      </c>
      <c r="V17" s="138" t="str">
        <f>IF(E17=0," ",IF(E17="H",IF(H17&lt;2000,VLOOKUP(K17,[1]Minimas!$A$15:$F$29,6),IF(AND(H17&gt;1999,H17&lt;2003),VLOOKUP(K17,[1]Minimas!$A$15:$F$29,5),IF(AND(H17&gt;2002,H17&lt;2005),VLOOKUP(K17,[1]Minimas!$A$15:$F$29,4),IF(AND(H17&gt;2004,H17&lt;2007),VLOOKUP(K17,[1]Minimas!$A$15:$F$29,3),VLOOKUP(K17,[1]Minimas!$A$15:$F$29,2))))),IF(H17&lt;2000,VLOOKUP(K17,[1]Minimas!$G$15:$L$29,6),IF(AND(H17&gt;1999,H17&lt;2003),VLOOKUP(K17,[1]Minimas!$G$15:$FL$29,5),IF(AND(H17&gt;2002,H17&lt;2005),VLOOKUP(K17,[1]Minimas!$G$15:$L$29,4),IF(AND(H17&gt;2004,H17&lt;2007),VLOOKUP(K17,[1]Minimas!$G$15:$L$29,3),VLOOKUP(K17,[1]Minimas!$G$15:$L$29,2)))))))</f>
        <v>U20 F64</v>
      </c>
      <c r="W17" s="139">
        <f t="shared" si="20"/>
        <v>165.78497498689117</v>
      </c>
      <c r="X17" s="98">
        <v>43771</v>
      </c>
      <c r="Y17" s="96" t="s">
        <v>221</v>
      </c>
      <c r="Z17" s="129" t="s">
        <v>164</v>
      </c>
      <c r="AA17" s="132"/>
      <c r="AB17" s="103">
        <f>T17-HLOOKUP(V17,[1]Minimas!$C$3:$CD$12,2,FALSE)</f>
        <v>64</v>
      </c>
      <c r="AC17" s="103">
        <f>T17-HLOOKUP(V17,[1]Minimas!$C$3:$CD$12,3,FALSE)</f>
        <v>49</v>
      </c>
      <c r="AD17" s="103">
        <f>T17-HLOOKUP(V17,[1]Minimas!$C$3:$CD$12,4,FALSE)</f>
        <v>34</v>
      </c>
      <c r="AE17" s="103">
        <f>T17-HLOOKUP(V17,[1]Minimas!$C$3:$CD$12,5,FALSE)</f>
        <v>19</v>
      </c>
      <c r="AF17" s="103">
        <f>T17-HLOOKUP(V17,[1]Minimas!$C$3:$CD$12,6,FALSE)</f>
        <v>6</v>
      </c>
      <c r="AG17" s="103">
        <f>T17-HLOOKUP(V17,[1]Minimas!$C$3:$CD$12,7,FALSE)</f>
        <v>-11</v>
      </c>
      <c r="AH17" s="103">
        <f>T17-HLOOKUP(V17,[1]Minimas!$C$3:$CD$12,8,FALSE)</f>
        <v>-31</v>
      </c>
      <c r="AI17" s="103">
        <f>T17-HLOOKUP(V17,[1]Minimas!$C$3:$CD$12,9,FALSE)</f>
        <v>-51</v>
      </c>
      <c r="AJ17" s="103">
        <f>T17-HLOOKUP(V17,[1]Minimas!$C$3:$CD$12,10,FALSE)</f>
        <v>-86</v>
      </c>
      <c r="AK17" s="104" t="str">
        <f t="shared" si="21"/>
        <v>FED +</v>
      </c>
      <c r="AL17" s="104"/>
      <c r="AM17" s="104" t="str">
        <f t="shared" si="22"/>
        <v>FED +</v>
      </c>
      <c r="AN17" s="104">
        <f t="shared" si="23"/>
        <v>6</v>
      </c>
      <c r="AO17" s="134"/>
      <c r="AP17" s="134"/>
      <c r="AQ17" s="134"/>
      <c r="AR17" s="134"/>
      <c r="AS17" s="134"/>
      <c r="AT17" s="134"/>
      <c r="AU17" s="134"/>
      <c r="AV17" s="134"/>
      <c r="AW17" s="134"/>
      <c r="AX17" s="134"/>
      <c r="AY17" s="134"/>
      <c r="AZ17" s="134"/>
      <c r="BA17" s="134"/>
      <c r="BB17" s="134"/>
      <c r="BC17" s="134"/>
      <c r="BD17" s="134"/>
      <c r="BE17" s="134"/>
      <c r="BF17" s="134"/>
      <c r="BG17" s="134"/>
      <c r="BH17" s="134"/>
      <c r="BI17" s="134"/>
      <c r="BJ17" s="134"/>
      <c r="BK17" s="134"/>
      <c r="BL17" s="134"/>
      <c r="BM17" s="134"/>
      <c r="BN17" s="134"/>
      <c r="BO17" s="134"/>
      <c r="BP17" s="134"/>
      <c r="BQ17" s="134"/>
      <c r="BR17" s="134"/>
      <c r="BS17" s="134"/>
      <c r="BT17" s="134"/>
      <c r="BU17" s="134"/>
      <c r="BV17" s="134"/>
      <c r="BW17" s="134"/>
      <c r="BX17" s="134"/>
      <c r="BY17" s="134"/>
      <c r="BZ17" s="134"/>
      <c r="CA17" s="134"/>
      <c r="CB17" s="134"/>
      <c r="CC17" s="134"/>
      <c r="CD17" s="134"/>
      <c r="CE17" s="134"/>
      <c r="CF17" s="134"/>
      <c r="CG17" s="134"/>
      <c r="CH17" s="134"/>
      <c r="CI17" s="134"/>
      <c r="CJ17" s="134"/>
      <c r="CK17" s="134"/>
      <c r="CL17" s="134"/>
      <c r="CM17" s="134"/>
      <c r="CN17" s="134"/>
      <c r="CO17" s="134"/>
      <c r="CP17" s="134"/>
      <c r="CQ17" s="134"/>
      <c r="CR17" s="134"/>
      <c r="CS17" s="134"/>
      <c r="CT17" s="134"/>
      <c r="CU17" s="134"/>
      <c r="CV17" s="134"/>
      <c r="CW17" s="134"/>
      <c r="CX17" s="134"/>
      <c r="CY17" s="134"/>
      <c r="CZ17" s="134"/>
      <c r="DA17" s="134"/>
      <c r="DB17" s="134"/>
      <c r="DC17" s="134"/>
      <c r="DD17" s="134"/>
      <c r="DE17" s="134"/>
      <c r="DF17" s="134"/>
      <c r="DG17" s="134"/>
      <c r="DH17" s="134"/>
      <c r="DI17" s="134"/>
      <c r="DJ17" s="134"/>
      <c r="DK17" s="134"/>
      <c r="DL17" s="134"/>
      <c r="DM17" s="134"/>
      <c r="DN17" s="134"/>
      <c r="DO17" s="134"/>
      <c r="DP17" s="134"/>
      <c r="DQ17" s="134"/>
      <c r="DR17" s="134"/>
      <c r="DS17" s="134"/>
      <c r="DT17" s="134"/>
    </row>
    <row r="18" spans="2:124" s="133" customFormat="1" ht="35.1" customHeight="1" x14ac:dyDescent="0.25">
      <c r="B18" s="92" t="s">
        <v>149</v>
      </c>
      <c r="C18" s="232">
        <v>365254</v>
      </c>
      <c r="D18" s="93"/>
      <c r="E18" s="233" t="s">
        <v>43</v>
      </c>
      <c r="F18" s="234" t="s">
        <v>131</v>
      </c>
      <c r="G18" s="235" t="s">
        <v>132</v>
      </c>
      <c r="H18" s="236">
        <v>1998</v>
      </c>
      <c r="I18" s="189" t="s">
        <v>126</v>
      </c>
      <c r="J18" s="233" t="s">
        <v>43</v>
      </c>
      <c r="K18" s="237">
        <v>73.900000000000006</v>
      </c>
      <c r="L18" s="207">
        <v>52</v>
      </c>
      <c r="M18" s="238">
        <v>55</v>
      </c>
      <c r="N18" s="206">
        <v>58</v>
      </c>
      <c r="O18" s="135">
        <f t="shared" ref="O18:O21" si="24">IF(E18="","",IF(MAXA(L18:N18)&lt;=0,0,MAXA(L18:N18)))</f>
        <v>58</v>
      </c>
      <c r="P18" s="207">
        <v>62</v>
      </c>
      <c r="Q18" s="238">
        <v>65</v>
      </c>
      <c r="R18" s="239">
        <v>-70</v>
      </c>
      <c r="S18" s="135">
        <f t="shared" ref="S18:S21" si="25">IF(E18="","",IF(MAXA(P18:R18)&lt;=0,0,MAXA(P18:R18)))</f>
        <v>65</v>
      </c>
      <c r="T18" s="208">
        <f>IF(E18="","",O18+S18)</f>
        <v>123</v>
      </c>
      <c r="U18" s="209" t="str">
        <f t="shared" ref="U18:U21" si="26">+CONCATENATE(AM18," ",AN18)</f>
        <v>REG + 8</v>
      </c>
      <c r="V18" s="210" t="str">
        <f>IF(E18=0," ",IF(E18="H",IF(H18&lt;2000,VLOOKUP(K18,[2]Minimas!$A$15:$F$29,6),IF(AND(H18&gt;1999,H18&lt;2003),VLOOKUP(K18,[2]Minimas!$A$15:$F$29,5),IF(AND(H18&gt;2002,H18&lt;2005),VLOOKUP(K18,[2]Minimas!$A$15:$F$29,4),IF(AND(H18&gt;2004,H18&lt;2007),VLOOKUP(K18,[2]Minimas!$A$15:$F$29,3),VLOOKUP(K18,[2]Minimas!$A$15:$F$29,2))))),IF(H18&lt;2000,VLOOKUP(K18,[2]Minimas!$G$15:$L$29,6),IF(AND(H18&gt;1999,H18&lt;2003),VLOOKUP(K18,[2]Minimas!$G$15:$L$29,5),IF(AND(H18&gt;2002,H18&lt;2005),VLOOKUP(K18,[2]Minimas!$G$15:$L$29,4),IF(AND(H18&gt;2004,H18&lt;2007),VLOOKUP(K18,[2]Minimas!$G$15:$L$29,3),VLOOKUP(K18,[2]Minimas!$G$15:$L$29,2)))))))</f>
        <v>SE F76</v>
      </c>
      <c r="W18" s="211">
        <f>IF(E18=" "," ",IF(E18="H",10^(0.75194503*LOG(K18/175.508)^2)*T18,IF(E18="F",10^(0.783497476* LOG(K18/153.655)^2)*T18,"")))</f>
        <v>147.60015470847245</v>
      </c>
      <c r="X18" s="98">
        <v>43786</v>
      </c>
      <c r="Y18" s="96" t="s">
        <v>182</v>
      </c>
      <c r="Z18" s="129" t="s">
        <v>180</v>
      </c>
      <c r="AA18" s="134"/>
      <c r="AB18" s="103">
        <f>T18-HLOOKUP(V18,[2]Minimas!$C$3:$CD$12,2,FALSE)</f>
        <v>43</v>
      </c>
      <c r="AC18" s="103">
        <f>T18-HLOOKUP(V18,[2]Minimas!$C$3:$CD$12,3,FALSE)</f>
        <v>28</v>
      </c>
      <c r="AD18" s="103">
        <f>T18-HLOOKUP(V18,[2]Minimas!$C$3:$CD$12,4,FALSE)</f>
        <v>8</v>
      </c>
      <c r="AE18" s="103">
        <f>T18-HLOOKUP(V18,[2]Minimas!$C$3:$CD$12,5,FALSE)</f>
        <v>-7</v>
      </c>
      <c r="AF18" s="103">
        <f>T18-HLOOKUP(V18,[2]Minimas!$C$3:$CD$12,6,FALSE)</f>
        <v>-24</v>
      </c>
      <c r="AG18" s="103">
        <f>T18-HLOOKUP(V18,[2]Minimas!$C$3:$CD$12,7,FALSE)</f>
        <v>-47</v>
      </c>
      <c r="AH18" s="103">
        <f>T18-HLOOKUP(V18,[2]Minimas!$C$3:$CD$12,8,FALSE)</f>
        <v>-67</v>
      </c>
      <c r="AI18" s="103">
        <f>T18-HLOOKUP(V18,[2]Minimas!$C$3:$CD$12,9,FALSE)</f>
        <v>-87</v>
      </c>
      <c r="AJ18" s="103">
        <f>T18-HLOOKUP(V18,[2]Minimas!$C$3:$CD$12,10,FALSE)</f>
        <v>-102</v>
      </c>
      <c r="AK18" s="104" t="str">
        <f t="shared" ref="AK18:AK21" si="27">IF(E18=0," ",IF(AJ18&gt;=0,$AJ$5,IF(AI18&gt;=0,$AI$5,IF(AH18&gt;=0,$AH$5,IF(AG18&gt;=0,$AG$5,IF(AF18&gt;=0,$AF$5,IF(AE18&gt;=0,$AE$5,IF(AD18&gt;=0,$AD$5,IF(AC18&gt;=0,$AC$5,$AB$5)))))))))</f>
        <v>REG +</v>
      </c>
      <c r="AL18" s="105"/>
      <c r="AM18" s="105" t="str">
        <f t="shared" ref="AM18:AM21" si="28">IF(AK18="","",AK18)</f>
        <v>REG +</v>
      </c>
      <c r="AN18" s="105">
        <f t="shared" ref="AN18:AN21" si="29">IF(E18=0," ",IF(AJ18&gt;=0,AJ18,IF(AI18&gt;=0,AI18,IF(AH18&gt;=0,AH18,IF(AG18&gt;=0,AG18,IF(AF18&gt;=0,AF18,IF(AE18&gt;=0,AE18,IF(AD18&gt;=0,AD18,IF(AC18&gt;=0,AC18,AB18)))))))))</f>
        <v>8</v>
      </c>
      <c r="AO18" s="134"/>
      <c r="AP18" s="134"/>
      <c r="AQ18" s="134"/>
      <c r="AR18" s="134"/>
      <c r="AS18" s="134"/>
      <c r="AT18" s="134"/>
      <c r="AU18" s="134"/>
      <c r="AV18" s="134"/>
      <c r="AW18" s="134"/>
      <c r="AX18" s="134"/>
      <c r="AY18" s="134"/>
      <c r="AZ18" s="134"/>
      <c r="BA18" s="134"/>
      <c r="BB18" s="134"/>
      <c r="BC18" s="134"/>
      <c r="BD18" s="134"/>
      <c r="BE18" s="134"/>
      <c r="BF18" s="134"/>
      <c r="BG18" s="134"/>
      <c r="BH18" s="134"/>
      <c r="BI18" s="134"/>
      <c r="BJ18" s="134"/>
      <c r="BK18" s="134"/>
      <c r="BL18" s="134"/>
      <c r="BM18" s="134"/>
      <c r="BN18" s="134"/>
      <c r="BO18" s="134"/>
      <c r="BP18" s="134"/>
      <c r="BQ18" s="134"/>
      <c r="BR18" s="134"/>
      <c r="BS18" s="134"/>
      <c r="BT18" s="134"/>
      <c r="BU18" s="134"/>
      <c r="BV18" s="134"/>
      <c r="BW18" s="134"/>
      <c r="BX18" s="134"/>
      <c r="BY18" s="134"/>
      <c r="BZ18" s="134"/>
      <c r="CA18" s="134"/>
      <c r="CB18" s="134"/>
      <c r="CC18" s="134"/>
      <c r="CD18" s="134"/>
      <c r="CE18" s="134"/>
      <c r="CF18" s="134"/>
      <c r="CG18" s="134"/>
      <c r="CH18" s="134"/>
      <c r="CI18" s="134"/>
      <c r="CJ18" s="134"/>
      <c r="CK18" s="134"/>
      <c r="CL18" s="134"/>
      <c r="CM18" s="134"/>
      <c r="CN18" s="134"/>
      <c r="CO18" s="134"/>
      <c r="CP18" s="134"/>
      <c r="CQ18" s="134"/>
      <c r="CR18" s="134"/>
      <c r="CS18" s="134"/>
      <c r="CT18" s="134"/>
      <c r="CU18" s="134"/>
      <c r="CV18" s="134"/>
      <c r="CW18" s="134"/>
      <c r="CX18" s="134"/>
      <c r="CY18" s="134"/>
      <c r="CZ18" s="134"/>
      <c r="DA18" s="134"/>
      <c r="DB18" s="134"/>
      <c r="DC18" s="134"/>
      <c r="DD18" s="134"/>
      <c r="DE18" s="134"/>
      <c r="DF18" s="134"/>
      <c r="DG18" s="134"/>
      <c r="DH18" s="134"/>
      <c r="DI18" s="134"/>
      <c r="DJ18" s="134"/>
      <c r="DK18" s="134"/>
      <c r="DL18" s="134"/>
      <c r="DM18" s="134"/>
      <c r="DN18" s="134"/>
      <c r="DO18" s="134"/>
      <c r="DP18" s="134"/>
      <c r="DQ18" s="134"/>
      <c r="DR18" s="134"/>
      <c r="DS18" s="134"/>
      <c r="DT18" s="134"/>
    </row>
    <row r="19" spans="2:124" s="133" customFormat="1" ht="35.1" customHeight="1" x14ac:dyDescent="0.25">
      <c r="B19" s="92" t="s">
        <v>149</v>
      </c>
      <c r="C19" s="140">
        <v>323896</v>
      </c>
      <c r="D19" s="93"/>
      <c r="E19" s="212" t="s">
        <v>43</v>
      </c>
      <c r="F19" s="213" t="s">
        <v>133</v>
      </c>
      <c r="G19" s="214" t="s">
        <v>134</v>
      </c>
      <c r="H19" s="215">
        <v>1997</v>
      </c>
      <c r="I19" s="131" t="s">
        <v>126</v>
      </c>
      <c r="J19" s="212" t="s">
        <v>43</v>
      </c>
      <c r="K19" s="216">
        <v>53.9</v>
      </c>
      <c r="L19" s="217">
        <v>45</v>
      </c>
      <c r="M19" s="218">
        <v>48</v>
      </c>
      <c r="N19" s="219">
        <v>50</v>
      </c>
      <c r="O19" s="135">
        <f t="shared" si="24"/>
        <v>50</v>
      </c>
      <c r="P19" s="217">
        <v>55</v>
      </c>
      <c r="Q19" s="218">
        <v>58</v>
      </c>
      <c r="R19" s="219">
        <v>60</v>
      </c>
      <c r="S19" s="135">
        <f t="shared" si="25"/>
        <v>60</v>
      </c>
      <c r="T19" s="220">
        <f>IF(E19="","",O19+S19)</f>
        <v>110</v>
      </c>
      <c r="U19" s="210" t="str">
        <f t="shared" si="26"/>
        <v>IRG + 8</v>
      </c>
      <c r="V19" s="210" t="str">
        <f>IF(E19=0," ",IF(E19="H",IF(H19&lt;2000,VLOOKUP(K19,[2]Minimas!$A$15:$F$29,6),IF(AND(H19&gt;1999,H19&lt;2003),VLOOKUP(K19,[2]Minimas!$A$15:$F$29,5),IF(AND(H19&gt;2002,H19&lt;2005),VLOOKUP(K19,[2]Minimas!$A$15:$F$29,4),IF(AND(H19&gt;2004,H19&lt;2007),VLOOKUP(K19,[2]Minimas!$A$15:$F$29,3),VLOOKUP(K19,[2]Minimas!$A$15:$F$29,2))))),IF(H19&lt;2000,VLOOKUP(K19,[2]Minimas!$G$15:$L$29,6),IF(AND(H19&gt;1999,H19&lt;2003),VLOOKUP(K19,[2]Minimas!$G$15:$L$29,5),IF(AND(H19&gt;2002,H19&lt;2005),VLOOKUP(K19,[2]Minimas!$G$15:$L$29,4),IF(AND(H19&gt;2004,H19&lt;2007),VLOOKUP(K19,[2]Minimas!$G$15:$L$29,3),VLOOKUP(K19,[2]Minimas!$G$15:$L$29,2)))))))</f>
        <v>SE F55</v>
      </c>
      <c r="W19" s="221">
        <f t="shared" ref="W19:W21" si="30">IF(E19=" "," ",IF(E19="H",10^(0.75194503*LOG(K19/175.508)^2)*T19,IF(E19="F",10^(0.783497476* LOG(K19/153.655)^2)*T19,"")))</f>
        <v>159.79613014141242</v>
      </c>
      <c r="X19" s="98">
        <v>43786</v>
      </c>
      <c r="Y19" s="96" t="s">
        <v>182</v>
      </c>
      <c r="Z19" s="129" t="s">
        <v>180</v>
      </c>
      <c r="AA19" s="134"/>
      <c r="AB19" s="103">
        <f>T19-HLOOKUP(V19,[2]Minimas!$C$3:$CD$12,2,FALSE)</f>
        <v>50</v>
      </c>
      <c r="AC19" s="103">
        <f>T19-HLOOKUP(V19,[2]Minimas!$C$3:$CD$12,3,FALSE)</f>
        <v>35</v>
      </c>
      <c r="AD19" s="103">
        <f>T19-HLOOKUP(V19,[2]Minimas!$C$3:$CD$12,4,FALSE)</f>
        <v>23</v>
      </c>
      <c r="AE19" s="103">
        <f>T19-HLOOKUP(V19,[2]Minimas!$C$3:$CD$12,5,FALSE)</f>
        <v>8</v>
      </c>
      <c r="AF19" s="103">
        <f>T19-HLOOKUP(V19,[2]Minimas!$C$3:$CD$12,6,FALSE)</f>
        <v>-13</v>
      </c>
      <c r="AG19" s="103">
        <f>T19-HLOOKUP(V19,[2]Minimas!$C$3:$CD$12,7,FALSE)</f>
        <v>-28</v>
      </c>
      <c r="AH19" s="103">
        <f>T19-HLOOKUP(V19,[2]Minimas!$C$3:$CD$12,8,FALSE)</f>
        <v>-45</v>
      </c>
      <c r="AI19" s="103">
        <f>T19-HLOOKUP(V19,[2]Minimas!$C$3:$CD$12,9,FALSE)</f>
        <v>-65</v>
      </c>
      <c r="AJ19" s="103">
        <f>T19-HLOOKUP(V19,[2]Minimas!$C$3:$CD$12,10,FALSE)</f>
        <v>-80</v>
      </c>
      <c r="AK19" s="104" t="str">
        <f t="shared" si="27"/>
        <v>IRG +</v>
      </c>
      <c r="AL19" s="105"/>
      <c r="AM19" s="105" t="str">
        <f t="shared" si="28"/>
        <v>IRG +</v>
      </c>
      <c r="AN19" s="105">
        <f t="shared" si="29"/>
        <v>8</v>
      </c>
      <c r="AO19" s="134"/>
      <c r="AP19" s="134"/>
      <c r="AQ19" s="134"/>
      <c r="AR19" s="134"/>
      <c r="AS19" s="134"/>
      <c r="AT19" s="134"/>
      <c r="AU19" s="134"/>
      <c r="AV19" s="134"/>
      <c r="AW19" s="134"/>
      <c r="AX19" s="134"/>
      <c r="AY19" s="134"/>
      <c r="AZ19" s="134"/>
      <c r="BA19" s="134"/>
      <c r="BB19" s="134"/>
      <c r="BC19" s="134"/>
      <c r="BD19" s="134"/>
      <c r="BE19" s="134"/>
      <c r="BF19" s="134"/>
      <c r="BG19" s="134"/>
      <c r="BH19" s="134"/>
      <c r="BI19" s="134"/>
      <c r="BJ19" s="134"/>
      <c r="BK19" s="134"/>
      <c r="BL19" s="134"/>
      <c r="BM19" s="134"/>
      <c r="BN19" s="134"/>
      <c r="BO19" s="134"/>
      <c r="BP19" s="134"/>
      <c r="BQ19" s="134"/>
      <c r="BR19" s="134"/>
      <c r="BS19" s="134"/>
      <c r="BT19" s="134"/>
      <c r="BU19" s="134"/>
      <c r="BV19" s="134"/>
      <c r="BW19" s="134"/>
      <c r="BX19" s="134"/>
      <c r="BY19" s="134"/>
      <c r="BZ19" s="134"/>
      <c r="CA19" s="134"/>
      <c r="CB19" s="134"/>
      <c r="CC19" s="134"/>
      <c r="CD19" s="134"/>
      <c r="CE19" s="134"/>
      <c r="CF19" s="134"/>
      <c r="CG19" s="134"/>
      <c r="CH19" s="134"/>
      <c r="CI19" s="134"/>
      <c r="CJ19" s="134"/>
      <c r="CK19" s="134"/>
      <c r="CL19" s="134"/>
      <c r="CM19" s="134"/>
      <c r="CN19" s="134"/>
      <c r="CO19" s="134"/>
      <c r="CP19" s="134"/>
      <c r="CQ19" s="134"/>
      <c r="CR19" s="134"/>
      <c r="CS19" s="134"/>
      <c r="CT19" s="134"/>
      <c r="CU19" s="134"/>
      <c r="CV19" s="134"/>
      <c r="CW19" s="134"/>
      <c r="CX19" s="134"/>
      <c r="CY19" s="134"/>
      <c r="CZ19" s="134"/>
      <c r="DA19" s="134"/>
      <c r="DB19" s="134"/>
      <c r="DC19" s="134"/>
      <c r="DD19" s="134"/>
      <c r="DE19" s="134"/>
      <c r="DF19" s="134"/>
      <c r="DG19" s="134"/>
      <c r="DH19" s="134"/>
      <c r="DI19" s="134"/>
      <c r="DJ19" s="134"/>
      <c r="DK19" s="134"/>
      <c r="DL19" s="134"/>
      <c r="DM19" s="134"/>
      <c r="DN19" s="134"/>
      <c r="DO19" s="134"/>
      <c r="DP19" s="134"/>
      <c r="DQ19" s="134"/>
      <c r="DR19" s="134"/>
      <c r="DS19" s="134"/>
      <c r="DT19" s="134"/>
    </row>
    <row r="20" spans="2:124" s="133" customFormat="1" ht="35.1" customHeight="1" x14ac:dyDescent="0.25">
      <c r="B20" s="92" t="s">
        <v>149</v>
      </c>
      <c r="C20" s="140">
        <v>452393</v>
      </c>
      <c r="D20" s="93"/>
      <c r="E20" s="212" t="s">
        <v>43</v>
      </c>
      <c r="F20" s="213" t="s">
        <v>157</v>
      </c>
      <c r="G20" s="214" t="s">
        <v>158</v>
      </c>
      <c r="H20" s="215">
        <v>2001</v>
      </c>
      <c r="I20" s="131" t="s">
        <v>126</v>
      </c>
      <c r="J20" s="212" t="s">
        <v>43</v>
      </c>
      <c r="K20" s="216">
        <v>48.3</v>
      </c>
      <c r="L20" s="217">
        <v>28</v>
      </c>
      <c r="M20" s="218">
        <v>31</v>
      </c>
      <c r="N20" s="219">
        <v>33</v>
      </c>
      <c r="O20" s="135">
        <f t="shared" si="24"/>
        <v>33</v>
      </c>
      <c r="P20" s="217">
        <v>36</v>
      </c>
      <c r="Q20" s="218">
        <v>40</v>
      </c>
      <c r="R20" s="222">
        <v>-43</v>
      </c>
      <c r="S20" s="135">
        <f t="shared" si="25"/>
        <v>40</v>
      </c>
      <c r="T20" s="220">
        <f t="shared" ref="T20:T21" si="31">IF(E20="","",O20+S20)</f>
        <v>73</v>
      </c>
      <c r="U20" s="210" t="str">
        <f t="shared" si="26"/>
        <v>REG + 8</v>
      </c>
      <c r="V20" s="210" t="str">
        <f>IF(E20=0," ",IF(E20="H",IF(H20&lt;2000,VLOOKUP(K20,[2]Minimas!$A$15:$F$29,6),IF(AND(H20&gt;1999,H20&lt;2003),VLOOKUP(K20,[2]Minimas!$A$15:$F$29,5),IF(AND(H20&gt;2002,H20&lt;2005),VLOOKUP(K20,[2]Minimas!$A$15:$F$29,4),IF(AND(H20&gt;2004,H20&lt;2007),VLOOKUP(K20,[2]Minimas!$A$15:$F$29,3),VLOOKUP(K20,[2]Minimas!$A$15:$F$29,2))))),IF(H20&lt;2000,VLOOKUP(K20,[2]Minimas!$G$15:$L$29,6),IF(AND(H20&gt;1999,H20&lt;2003),VLOOKUP(K20,[2]Minimas!$G$15:$L$29,5),IF(AND(H20&gt;2002,H20&lt;2005),VLOOKUP(K20,[2]Minimas!$G$15:$L$29,4),IF(AND(H20&gt;2004,H20&lt;2007),VLOOKUP(K20,[2]Minimas!$G$15:$L$29,3),VLOOKUP(K20,[2]Minimas!$G$15:$L$29,2)))))))</f>
        <v>U20 F49</v>
      </c>
      <c r="W20" s="221">
        <f t="shared" si="30"/>
        <v>115.14346045566647</v>
      </c>
      <c r="X20" s="98">
        <v>43786</v>
      </c>
      <c r="Y20" s="96" t="s">
        <v>182</v>
      </c>
      <c r="Z20" s="129" t="s">
        <v>180</v>
      </c>
      <c r="AA20" s="134"/>
      <c r="AB20" s="103">
        <f>T20-HLOOKUP(V20,[2]Minimas!$C$3:$CD$12,2,FALSE)</f>
        <v>28</v>
      </c>
      <c r="AC20" s="103">
        <f>T20-HLOOKUP(V20,[2]Minimas!$C$3:$CD$12,3,FALSE)</f>
        <v>18</v>
      </c>
      <c r="AD20" s="103">
        <f>T20-HLOOKUP(V20,[2]Minimas!$C$3:$CD$12,4,FALSE)</f>
        <v>8</v>
      </c>
      <c r="AE20" s="103">
        <f>T20-HLOOKUP(V20,[2]Minimas!$C$3:$CD$12,5,FALSE)</f>
        <v>-4</v>
      </c>
      <c r="AF20" s="103">
        <f>T20-HLOOKUP(V20,[2]Minimas!$C$3:$CD$12,6,FALSE)</f>
        <v>-17</v>
      </c>
      <c r="AG20" s="103">
        <f>T20-HLOOKUP(V20,[2]Minimas!$C$3:$CD$12,7,FALSE)</f>
        <v>-32</v>
      </c>
      <c r="AH20" s="103">
        <f>T20-HLOOKUP(V20,[2]Minimas!$C$3:$CD$12,8,FALSE)</f>
        <v>-47</v>
      </c>
      <c r="AI20" s="103">
        <f>T20-HLOOKUP(V20,[2]Minimas!$C$3:$CD$12,9,FALSE)</f>
        <v>-67</v>
      </c>
      <c r="AJ20" s="103">
        <f>T20-HLOOKUP(V20,[2]Minimas!$C$3:$CD$12,10,FALSE)</f>
        <v>-102</v>
      </c>
      <c r="AK20" s="104" t="str">
        <f t="shared" si="27"/>
        <v>REG +</v>
      </c>
      <c r="AL20" s="105"/>
      <c r="AM20" s="105" t="str">
        <f t="shared" si="28"/>
        <v>REG +</v>
      </c>
      <c r="AN20" s="105">
        <f t="shared" si="29"/>
        <v>8</v>
      </c>
      <c r="AO20" s="134"/>
      <c r="AP20" s="134"/>
      <c r="AQ20" s="134"/>
      <c r="AR20" s="134"/>
      <c r="AS20" s="134"/>
      <c r="AT20" s="134"/>
      <c r="AU20" s="134"/>
      <c r="AV20" s="134"/>
      <c r="AW20" s="134"/>
      <c r="AX20" s="134"/>
      <c r="AY20" s="134"/>
      <c r="AZ20" s="134"/>
      <c r="BA20" s="134"/>
      <c r="BB20" s="134"/>
      <c r="BC20" s="134"/>
      <c r="BD20" s="134"/>
      <c r="BE20" s="134"/>
      <c r="BF20" s="134"/>
      <c r="BG20" s="134"/>
      <c r="BH20" s="134"/>
      <c r="BI20" s="134"/>
      <c r="BJ20" s="134"/>
      <c r="BK20" s="134"/>
      <c r="BL20" s="134"/>
      <c r="BM20" s="134"/>
      <c r="BN20" s="134"/>
      <c r="BO20" s="134"/>
      <c r="BP20" s="134"/>
      <c r="BQ20" s="134"/>
      <c r="BR20" s="134"/>
      <c r="BS20" s="134"/>
      <c r="BT20" s="134"/>
      <c r="BU20" s="134"/>
      <c r="BV20" s="134"/>
      <c r="BW20" s="134"/>
      <c r="BX20" s="134"/>
      <c r="BY20" s="134"/>
      <c r="BZ20" s="134"/>
      <c r="CA20" s="134"/>
      <c r="CB20" s="134"/>
      <c r="CC20" s="134"/>
      <c r="CD20" s="134"/>
      <c r="CE20" s="134"/>
      <c r="CF20" s="134"/>
      <c r="CG20" s="134"/>
      <c r="CH20" s="134"/>
      <c r="CI20" s="134"/>
      <c r="CJ20" s="134"/>
      <c r="CK20" s="134"/>
      <c r="CL20" s="134"/>
      <c r="CM20" s="134"/>
      <c r="CN20" s="134"/>
      <c r="CO20" s="134"/>
      <c r="CP20" s="134"/>
      <c r="CQ20" s="134"/>
      <c r="CR20" s="134"/>
      <c r="CS20" s="134"/>
      <c r="CT20" s="134"/>
      <c r="CU20" s="134"/>
      <c r="CV20" s="134"/>
      <c r="CW20" s="134"/>
      <c r="CX20" s="134"/>
      <c r="CY20" s="134"/>
      <c r="CZ20" s="134"/>
      <c r="DA20" s="134"/>
      <c r="DB20" s="134"/>
      <c r="DC20" s="134"/>
      <c r="DD20" s="134"/>
      <c r="DE20" s="134"/>
      <c r="DF20" s="134"/>
      <c r="DG20" s="134"/>
      <c r="DH20" s="134"/>
      <c r="DI20" s="134"/>
      <c r="DJ20" s="134"/>
      <c r="DK20" s="134"/>
      <c r="DL20" s="134"/>
      <c r="DM20" s="134"/>
      <c r="DN20" s="134"/>
      <c r="DO20" s="134"/>
      <c r="DP20" s="134"/>
      <c r="DQ20" s="134"/>
      <c r="DR20" s="134"/>
      <c r="DS20" s="134"/>
      <c r="DT20" s="134"/>
    </row>
    <row r="21" spans="2:124" s="133" customFormat="1" ht="35.1" customHeight="1" thickBot="1" x14ac:dyDescent="0.3">
      <c r="B21" s="92" t="s">
        <v>149</v>
      </c>
      <c r="C21" s="223">
        <v>454263</v>
      </c>
      <c r="D21" s="93"/>
      <c r="E21" s="224" t="s">
        <v>43</v>
      </c>
      <c r="F21" s="225" t="s">
        <v>159</v>
      </c>
      <c r="G21" s="226" t="s">
        <v>181</v>
      </c>
      <c r="H21" s="227">
        <v>2003</v>
      </c>
      <c r="I21" s="131" t="s">
        <v>126</v>
      </c>
      <c r="J21" s="224" t="s">
        <v>43</v>
      </c>
      <c r="K21" s="228">
        <v>53.3</v>
      </c>
      <c r="L21" s="229">
        <v>27</v>
      </c>
      <c r="M21" s="230">
        <v>30</v>
      </c>
      <c r="N21" s="240">
        <v>-32</v>
      </c>
      <c r="O21" s="135">
        <f t="shared" si="24"/>
        <v>30</v>
      </c>
      <c r="P21" s="229">
        <v>36</v>
      </c>
      <c r="Q21" s="230">
        <v>39</v>
      </c>
      <c r="R21" s="231">
        <v>41</v>
      </c>
      <c r="S21" s="135">
        <f t="shared" si="25"/>
        <v>41</v>
      </c>
      <c r="T21" s="220">
        <f t="shared" si="31"/>
        <v>71</v>
      </c>
      <c r="U21" s="210" t="str">
        <f t="shared" si="26"/>
        <v>REG + 6</v>
      </c>
      <c r="V21" s="210" t="str">
        <f>IF(E21=0," ",IF(E21="H",IF(H21&lt;2000,VLOOKUP(K21,[2]Minimas!$A$15:$F$29,6),IF(AND(H21&gt;1999,H21&lt;2003),VLOOKUP(K21,[2]Minimas!$A$15:$F$29,5),IF(AND(H21&gt;2002,H21&lt;2005),VLOOKUP(K21,[2]Minimas!$A$15:$F$29,4),IF(AND(H21&gt;2004,H21&lt;2007),VLOOKUP(K21,[2]Minimas!$A$15:$F$29,3),VLOOKUP(K21,[2]Minimas!$A$15:$F$29,2))))),IF(H21&lt;2000,VLOOKUP(K21,[2]Minimas!$G$15:$L$29,6),IF(AND(H21&gt;1999,H21&lt;2003),VLOOKUP(K21,[2]Minimas!$G$15:$L$29,5),IF(AND(H21&gt;2002,H21&lt;2005),VLOOKUP(K21,[2]Minimas!$G$15:$L$29,4),IF(AND(H21&gt;2004,H21&lt;2007),VLOOKUP(K21,[2]Minimas!$G$15:$L$29,3),VLOOKUP(K21,[2]Minimas!$G$15:$L$29,2)))))))</f>
        <v>U17 F55</v>
      </c>
      <c r="W21" s="221">
        <f t="shared" si="30"/>
        <v>103.97198222608648</v>
      </c>
      <c r="X21" s="98">
        <v>43786</v>
      </c>
      <c r="Y21" s="96" t="s">
        <v>182</v>
      </c>
      <c r="Z21" s="129" t="s">
        <v>180</v>
      </c>
      <c r="AA21" s="134"/>
      <c r="AB21" s="103">
        <f>T21-HLOOKUP(V21,[2]Minimas!$C$3:$CD$12,2,FALSE)</f>
        <v>26</v>
      </c>
      <c r="AC21" s="103">
        <f>T21-HLOOKUP(V21,[2]Minimas!$C$3:$CD$12,3,FALSE)</f>
        <v>16</v>
      </c>
      <c r="AD21" s="103">
        <f>T21-HLOOKUP(V21,[2]Minimas!$C$3:$CD$12,4,FALSE)</f>
        <v>6</v>
      </c>
      <c r="AE21" s="103">
        <f>T21-HLOOKUP(V21,[2]Minimas!$C$3:$CD$12,5,FALSE)</f>
        <v>-6</v>
      </c>
      <c r="AF21" s="103">
        <f>T21-HLOOKUP(V21,[2]Minimas!$C$3:$CD$12,6,FALSE)</f>
        <v>-21</v>
      </c>
      <c r="AG21" s="103">
        <f>T21-HLOOKUP(V21,[2]Minimas!$C$3:$CD$12,7,FALSE)</f>
        <v>-34</v>
      </c>
      <c r="AH21" s="103">
        <f>T21-HLOOKUP(V21,[2]Minimas!$C$3:$CD$12,8,FALSE)</f>
        <v>-49</v>
      </c>
      <c r="AI21" s="103">
        <f>T21-HLOOKUP(V21,[2]Minimas!$C$3:$CD$12,9,FALSE)</f>
        <v>-64</v>
      </c>
      <c r="AJ21" s="103">
        <f>T21-HLOOKUP(V21,[2]Minimas!$C$3:$CD$12,10,FALSE)</f>
        <v>-119</v>
      </c>
      <c r="AK21" s="104" t="str">
        <f t="shared" si="27"/>
        <v>REG +</v>
      </c>
      <c r="AL21" s="105"/>
      <c r="AM21" s="105" t="str">
        <f t="shared" si="28"/>
        <v>REG +</v>
      </c>
      <c r="AN21" s="105">
        <f t="shared" si="29"/>
        <v>6</v>
      </c>
      <c r="AO21" s="134"/>
      <c r="AP21" s="134"/>
      <c r="AQ21" s="134"/>
      <c r="AR21" s="134"/>
      <c r="AS21" s="134"/>
      <c r="AT21" s="134"/>
      <c r="AU21" s="134"/>
      <c r="AV21" s="134"/>
      <c r="AW21" s="134"/>
      <c r="AX21" s="134"/>
      <c r="AY21" s="134"/>
      <c r="AZ21" s="134"/>
      <c r="BA21" s="134"/>
      <c r="BB21" s="134"/>
      <c r="BC21" s="134"/>
      <c r="BD21" s="134"/>
      <c r="BE21" s="134"/>
      <c r="BF21" s="134"/>
      <c r="BG21" s="134"/>
      <c r="BH21" s="134"/>
      <c r="BI21" s="134"/>
      <c r="BJ21" s="134"/>
      <c r="BK21" s="134"/>
      <c r="BL21" s="134"/>
      <c r="BM21" s="134"/>
      <c r="BN21" s="134"/>
      <c r="BO21" s="134"/>
      <c r="BP21" s="134"/>
      <c r="BQ21" s="134"/>
      <c r="BR21" s="134"/>
      <c r="BS21" s="134"/>
      <c r="BT21" s="134"/>
      <c r="BU21" s="134"/>
      <c r="BV21" s="134"/>
      <c r="BW21" s="134"/>
      <c r="BX21" s="134"/>
      <c r="BY21" s="134"/>
      <c r="BZ21" s="134"/>
      <c r="CA21" s="134"/>
      <c r="CB21" s="134"/>
      <c r="CC21" s="134"/>
      <c r="CD21" s="134"/>
      <c r="CE21" s="134"/>
      <c r="CF21" s="134"/>
      <c r="CG21" s="134"/>
      <c r="CH21" s="134"/>
      <c r="CI21" s="134"/>
      <c r="CJ21" s="134"/>
      <c r="CK21" s="134"/>
      <c r="CL21" s="134"/>
      <c r="CM21" s="134"/>
      <c r="CN21" s="134"/>
      <c r="CO21" s="134"/>
      <c r="CP21" s="134"/>
      <c r="CQ21" s="134"/>
      <c r="CR21" s="134"/>
      <c r="CS21" s="134"/>
      <c r="CT21" s="134"/>
      <c r="CU21" s="134"/>
      <c r="CV21" s="134"/>
      <c r="CW21" s="134"/>
      <c r="CX21" s="134"/>
      <c r="CY21" s="134"/>
      <c r="CZ21" s="134"/>
      <c r="DA21" s="134"/>
      <c r="DB21" s="134"/>
      <c r="DC21" s="134"/>
      <c r="DD21" s="134"/>
      <c r="DE21" s="134"/>
      <c r="DF21" s="134"/>
      <c r="DG21" s="134"/>
      <c r="DH21" s="134"/>
      <c r="DI21" s="134"/>
      <c r="DJ21" s="134"/>
      <c r="DK21" s="134"/>
      <c r="DL21" s="134"/>
      <c r="DM21" s="134"/>
      <c r="DN21" s="134"/>
      <c r="DO21" s="134"/>
      <c r="DP21" s="134"/>
      <c r="DQ21" s="134"/>
      <c r="DR21" s="134"/>
      <c r="DS21" s="134"/>
      <c r="DT21" s="134"/>
    </row>
    <row r="22" spans="2:124" s="133" customFormat="1" ht="30" customHeight="1" x14ac:dyDescent="0.35">
      <c r="B22" s="92" t="s">
        <v>149</v>
      </c>
      <c r="C22" s="162">
        <v>402800</v>
      </c>
      <c r="D22" s="93"/>
      <c r="E22" s="158" t="s">
        <v>43</v>
      </c>
      <c r="F22" s="94" t="s">
        <v>161</v>
      </c>
      <c r="G22" s="94" t="s">
        <v>127</v>
      </c>
      <c r="H22" s="131">
        <v>2000</v>
      </c>
      <c r="I22" s="131" t="s">
        <v>126</v>
      </c>
      <c r="J22" s="161" t="s">
        <v>43</v>
      </c>
      <c r="K22" s="160">
        <v>48.9</v>
      </c>
      <c r="L22" s="176">
        <v>50</v>
      </c>
      <c r="M22" s="177">
        <v>53</v>
      </c>
      <c r="N22" s="178">
        <v>55</v>
      </c>
      <c r="O22" s="135">
        <f t="shared" ref="O22:O25" si="32">IF(E22="","",IF(MAXA(L22:N22)&lt;=0,0,MAXA(L22:N22)))</f>
        <v>55</v>
      </c>
      <c r="P22" s="182">
        <v>68</v>
      </c>
      <c r="Q22" s="183">
        <v>70</v>
      </c>
      <c r="R22" s="184">
        <v>-72</v>
      </c>
      <c r="S22" s="135">
        <f t="shared" ref="S22:S25" si="33">IF(E22="","",IF(MAXA(P22:R22)&lt;=0,0,MAXA(P22:R22)))</f>
        <v>70</v>
      </c>
      <c r="T22" s="136">
        <f t="shared" ref="T22:T25" si="34">IF(E22="","",IF(OR(O22=0,S22=0),0,O22+S22))</f>
        <v>125</v>
      </c>
      <c r="U22" s="137" t="str">
        <f t="shared" ref="U22:U25" si="35">+CONCATENATE(AM22," ",AN22)</f>
        <v>INTB + 5</v>
      </c>
      <c r="V22" s="138" t="str">
        <f>IF(E22=0," ",IF(E22="H",IF(H22&lt;2000,VLOOKUP(K22,[1]Minimas!$A$15:$F$29,6),IF(AND(H22&gt;1999,H22&lt;2003),VLOOKUP(K22,[1]Minimas!$A$15:$F$29,5),IF(AND(H22&gt;2002,H22&lt;2005),VLOOKUP(K22,[1]Minimas!$A$15:$F$29,4),IF(AND(H22&gt;2004,H22&lt;2007),VLOOKUP(K22,[1]Minimas!$A$15:$F$29,3),VLOOKUP(K22,[1]Minimas!$A$15:$F$29,2))))),IF(H22&lt;2000,VLOOKUP(K22,[1]Minimas!$G$15:$L$29,6),IF(AND(H22&gt;1999,H22&lt;2003),VLOOKUP(K22,[1]Minimas!$G$15:$FL$29,5),IF(AND(H22&gt;2002,H22&lt;2005),VLOOKUP(K22,[1]Minimas!$G$15:$L$29,4),IF(AND(H22&gt;2004,H22&lt;2007),VLOOKUP(K22,[1]Minimas!$G$15:$L$29,3),VLOOKUP(K22,[1]Minimas!$G$15:$L$29,2)))))))</f>
        <v>U20 F49</v>
      </c>
      <c r="W22" s="139">
        <f t="shared" ref="W22:W25" si="36">IF(E22=" "," ",IF(E22="H",10^(0.75194503*LOG(K22/175.508)^2)*T22,IF(E22="F",10^(0.783497476* LOG(K22/153.655)^2)*T22,"")))</f>
        <v>195.26581240208606</v>
      </c>
      <c r="X22" s="98">
        <v>43792</v>
      </c>
      <c r="Y22" s="96" t="s">
        <v>220</v>
      </c>
      <c r="Z22" s="129" t="s">
        <v>202</v>
      </c>
      <c r="AA22" s="132"/>
      <c r="AB22" s="103">
        <f>T22-HLOOKUP(V22,[1]Minimas!$C$3:$CD$12,2,FALSE)</f>
        <v>80</v>
      </c>
      <c r="AC22" s="103">
        <f>T22-HLOOKUP(V22,[1]Minimas!$C$3:$CD$12,3,FALSE)</f>
        <v>70</v>
      </c>
      <c r="AD22" s="103">
        <f>T22-HLOOKUP(V22,[1]Minimas!$C$3:$CD$12,4,FALSE)</f>
        <v>60</v>
      </c>
      <c r="AE22" s="103">
        <f>T22-HLOOKUP(V22,[1]Minimas!$C$3:$CD$12,5,FALSE)</f>
        <v>48</v>
      </c>
      <c r="AF22" s="103">
        <f>T22-HLOOKUP(V22,[1]Minimas!$C$3:$CD$12,6,FALSE)</f>
        <v>35</v>
      </c>
      <c r="AG22" s="103">
        <f>T22-HLOOKUP(V22,[1]Minimas!$C$3:$CD$12,7,FALSE)</f>
        <v>20</v>
      </c>
      <c r="AH22" s="103">
        <f>T22-HLOOKUP(V22,[1]Minimas!$C$3:$CD$12,8,FALSE)</f>
        <v>5</v>
      </c>
      <c r="AI22" s="103">
        <f>T22-HLOOKUP(V22,[1]Minimas!$C$3:$CD$12,9,FALSE)</f>
        <v>-15</v>
      </c>
      <c r="AJ22" s="103">
        <f>T22-HLOOKUP(V22,[1]Minimas!$C$3:$CD$12,10,FALSE)</f>
        <v>-50</v>
      </c>
      <c r="AK22" s="104" t="str">
        <f t="shared" ref="AK22:AK25" si="37">IF(E22=0," ",IF(AJ22&gt;=0,$AJ$5,IF(AI22&gt;=0,$AI$5,IF(AH22&gt;=0,$AH$5,IF(AG22&gt;=0,$AG$5,IF(AF22&gt;=0,$AF$5,IF(AE22&gt;=0,$AE$5,IF(AD22&gt;=0,$AD$5,IF(AC22&gt;=0,$AC$5,$AB$5)))))))))</f>
        <v>INTB +</v>
      </c>
      <c r="AL22" s="104"/>
      <c r="AM22" s="104" t="str">
        <f t="shared" ref="AM22:AM25" si="38">IF(AK22="","",AK22)</f>
        <v>INTB +</v>
      </c>
      <c r="AN22" s="104">
        <f t="shared" ref="AN22:AN25" si="39">IF(E22=0," ",IF(AJ22&gt;=0,AJ22,IF(AI22&gt;=0,AI22,IF(AH22&gt;=0,AH22,IF(AG22&gt;=0,AG22,IF(AF22&gt;=0,AF22,IF(AE22&gt;=0,AE22,IF(AD22&gt;=0,AD22,IF(AC22&gt;=0,AC22,AB22)))))))))</f>
        <v>5</v>
      </c>
      <c r="AO22" s="134"/>
      <c r="AP22" s="134"/>
      <c r="AQ22" s="134"/>
      <c r="AR22" s="134"/>
      <c r="AS22" s="134"/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34"/>
      <c r="BE22" s="134"/>
      <c r="BF22" s="134"/>
      <c r="BG22" s="134"/>
      <c r="BH22" s="134"/>
      <c r="BI22" s="134"/>
      <c r="BJ22" s="134"/>
      <c r="BK22" s="134"/>
      <c r="BL22" s="134"/>
      <c r="BM22" s="134"/>
      <c r="BN22" s="134"/>
      <c r="BO22" s="134"/>
      <c r="BP22" s="134"/>
      <c r="BQ22" s="134"/>
      <c r="BR22" s="134"/>
      <c r="BS22" s="134"/>
      <c r="BT22" s="134"/>
      <c r="BU22" s="134"/>
      <c r="BV22" s="134"/>
      <c r="BW22" s="134"/>
      <c r="BX22" s="134"/>
      <c r="BY22" s="134"/>
      <c r="BZ22" s="134"/>
      <c r="CA22" s="134"/>
      <c r="CB22" s="134"/>
      <c r="CC22" s="134"/>
      <c r="CD22" s="134"/>
      <c r="CE22" s="134"/>
      <c r="CF22" s="134"/>
      <c r="CG22" s="134"/>
      <c r="CH22" s="134"/>
      <c r="CI22" s="134"/>
      <c r="CJ22" s="134"/>
      <c r="CK22" s="134"/>
      <c r="CL22" s="134"/>
      <c r="CM22" s="134"/>
      <c r="CN22" s="134"/>
      <c r="CO22" s="134"/>
      <c r="CP22" s="134"/>
      <c r="CQ22" s="134"/>
      <c r="CR22" s="134"/>
      <c r="CS22" s="134"/>
      <c r="CT22" s="134"/>
      <c r="CU22" s="134"/>
      <c r="CV22" s="134"/>
      <c r="CW22" s="134"/>
      <c r="CX22" s="134"/>
      <c r="CY22" s="134"/>
      <c r="CZ22" s="134"/>
      <c r="DA22" s="134"/>
      <c r="DB22" s="134"/>
      <c r="DC22" s="134"/>
      <c r="DD22" s="134"/>
      <c r="DE22" s="134"/>
      <c r="DF22" s="134"/>
      <c r="DG22" s="134"/>
      <c r="DH22" s="134"/>
      <c r="DI22" s="134"/>
      <c r="DJ22" s="134"/>
      <c r="DK22" s="134"/>
      <c r="DL22" s="134"/>
      <c r="DM22" s="134"/>
      <c r="DN22" s="134"/>
      <c r="DO22" s="134"/>
      <c r="DP22" s="134"/>
      <c r="DQ22" s="134"/>
      <c r="DR22" s="134"/>
      <c r="DS22" s="134"/>
      <c r="DT22" s="134"/>
    </row>
    <row r="23" spans="2:124" s="133" customFormat="1" ht="30" customHeight="1" x14ac:dyDescent="0.35">
      <c r="B23" s="92" t="s">
        <v>149</v>
      </c>
      <c r="C23" s="162">
        <v>403855</v>
      </c>
      <c r="D23" s="93"/>
      <c r="E23" s="158" t="s">
        <v>43</v>
      </c>
      <c r="F23" s="94" t="s">
        <v>203</v>
      </c>
      <c r="G23" s="94" t="s">
        <v>130</v>
      </c>
      <c r="H23" s="131">
        <v>2000</v>
      </c>
      <c r="I23" s="131" t="s">
        <v>126</v>
      </c>
      <c r="J23" s="161" t="s">
        <v>43</v>
      </c>
      <c r="K23" s="160">
        <v>56.8</v>
      </c>
      <c r="L23" s="173">
        <v>52</v>
      </c>
      <c r="M23" s="174">
        <v>55</v>
      </c>
      <c r="N23" s="175">
        <v>57</v>
      </c>
      <c r="O23" s="135">
        <f t="shared" si="32"/>
        <v>57</v>
      </c>
      <c r="P23" s="179">
        <v>69</v>
      </c>
      <c r="Q23" s="180">
        <v>72</v>
      </c>
      <c r="R23" s="181">
        <v>74</v>
      </c>
      <c r="S23" s="135">
        <f t="shared" si="33"/>
        <v>74</v>
      </c>
      <c r="T23" s="136">
        <f t="shared" si="34"/>
        <v>131</v>
      </c>
      <c r="U23" s="137" t="str">
        <f t="shared" si="35"/>
        <v>NAT + 6</v>
      </c>
      <c r="V23" s="138" t="str">
        <f>IF(E23=0," ",IF(E23="H",IF(H23&lt;2000,VLOOKUP(K23,[1]Minimas!$A$15:$F$29,6),IF(AND(H23&gt;1999,H23&lt;2003),VLOOKUP(K23,[1]Minimas!$A$15:$F$29,5),IF(AND(H23&gt;2002,H23&lt;2005),VLOOKUP(K23,[1]Minimas!$A$15:$F$29,4),IF(AND(H23&gt;2004,H23&lt;2007),VLOOKUP(K23,[1]Minimas!$A$15:$F$29,3),VLOOKUP(K23,[1]Minimas!$A$15:$F$29,2))))),IF(H23&lt;2000,VLOOKUP(K23,[1]Minimas!$G$15:$L$29,6),IF(AND(H23&gt;1999,H23&lt;2003),VLOOKUP(K23,[1]Minimas!$G$15:$FL$29,5),IF(AND(H23&gt;2002,H23&lt;2005),VLOOKUP(K23,[1]Minimas!$G$15:$L$29,4),IF(AND(H23&gt;2004,H23&lt;2007),VLOOKUP(K23,[1]Minimas!$G$15:$L$29,3),VLOOKUP(K23,[1]Minimas!$G$15:$L$29,2)))))))</f>
        <v>U20 F59</v>
      </c>
      <c r="W23" s="139">
        <f t="shared" si="36"/>
        <v>183.4953395632821</v>
      </c>
      <c r="X23" s="98">
        <v>43792</v>
      </c>
      <c r="Y23" s="96" t="s">
        <v>220</v>
      </c>
      <c r="Z23" s="129" t="s">
        <v>202</v>
      </c>
      <c r="AA23" s="132"/>
      <c r="AB23" s="103">
        <f>T23-HLOOKUP(V23,[1]Minimas!$C$3:$CD$12,2,FALSE)</f>
        <v>76</v>
      </c>
      <c r="AC23" s="103">
        <f>T23-HLOOKUP(V23,[1]Minimas!$C$3:$CD$12,3,FALSE)</f>
        <v>61</v>
      </c>
      <c r="AD23" s="103">
        <f>T23-HLOOKUP(V23,[1]Minimas!$C$3:$CD$12,4,FALSE)</f>
        <v>49</v>
      </c>
      <c r="AE23" s="103">
        <f>T23-HLOOKUP(V23,[1]Minimas!$C$3:$CD$12,5,FALSE)</f>
        <v>36</v>
      </c>
      <c r="AF23" s="103">
        <f>T23-HLOOKUP(V23,[1]Minimas!$C$3:$CD$12,6,FALSE)</f>
        <v>21</v>
      </c>
      <c r="AG23" s="103">
        <f>T23-HLOOKUP(V23,[1]Minimas!$C$3:$CD$12,7,FALSE)</f>
        <v>6</v>
      </c>
      <c r="AH23" s="103">
        <f>T23-HLOOKUP(V23,[1]Minimas!$C$3:$CD$12,8,FALSE)</f>
        <v>-14</v>
      </c>
      <c r="AI23" s="103">
        <f>T23-HLOOKUP(V23,[1]Minimas!$C$3:$CD$12,9,FALSE)</f>
        <v>-34</v>
      </c>
      <c r="AJ23" s="103">
        <f>T23-HLOOKUP(V23,[1]Minimas!$C$3:$CD$12,10,FALSE)</f>
        <v>-69</v>
      </c>
      <c r="AK23" s="104" t="str">
        <f t="shared" si="37"/>
        <v>NAT +</v>
      </c>
      <c r="AL23" s="104"/>
      <c r="AM23" s="104" t="str">
        <f t="shared" si="38"/>
        <v>NAT +</v>
      </c>
      <c r="AN23" s="104">
        <f t="shared" si="39"/>
        <v>6</v>
      </c>
      <c r="AO23" s="134"/>
      <c r="AP23" s="134"/>
      <c r="AQ23" s="134"/>
      <c r="AR23" s="134"/>
      <c r="AS23" s="134"/>
      <c r="AT23" s="134"/>
      <c r="AU23" s="134"/>
      <c r="AV23" s="134"/>
      <c r="AW23" s="134"/>
      <c r="AX23" s="134"/>
      <c r="AY23" s="134"/>
      <c r="AZ23" s="134"/>
      <c r="BA23" s="134"/>
      <c r="BB23" s="134"/>
      <c r="BC23" s="134"/>
      <c r="BD23" s="134"/>
      <c r="BE23" s="134"/>
      <c r="BF23" s="134"/>
      <c r="BG23" s="134"/>
      <c r="BH23" s="134"/>
      <c r="BI23" s="134"/>
      <c r="BJ23" s="134"/>
      <c r="BK23" s="134"/>
      <c r="BL23" s="134"/>
      <c r="BM23" s="134"/>
      <c r="BN23" s="134"/>
      <c r="BO23" s="134"/>
      <c r="BP23" s="134"/>
      <c r="BQ23" s="134"/>
      <c r="BR23" s="134"/>
      <c r="BS23" s="134"/>
      <c r="BT23" s="134"/>
      <c r="BU23" s="134"/>
      <c r="BV23" s="134"/>
      <c r="BW23" s="134"/>
      <c r="BX23" s="134"/>
      <c r="BY23" s="134"/>
      <c r="BZ23" s="134"/>
      <c r="CA23" s="134"/>
      <c r="CB23" s="134"/>
      <c r="CC23" s="134"/>
      <c r="CD23" s="134"/>
      <c r="CE23" s="134"/>
      <c r="CF23" s="134"/>
      <c r="CG23" s="134"/>
      <c r="CH23" s="134"/>
      <c r="CI23" s="134"/>
      <c r="CJ23" s="134"/>
      <c r="CK23" s="134"/>
      <c r="CL23" s="134"/>
      <c r="CM23" s="134"/>
      <c r="CN23" s="134"/>
      <c r="CO23" s="134"/>
      <c r="CP23" s="134"/>
      <c r="CQ23" s="134"/>
      <c r="CR23" s="134"/>
      <c r="CS23" s="134"/>
      <c r="CT23" s="134"/>
      <c r="CU23" s="134"/>
      <c r="CV23" s="134"/>
      <c r="CW23" s="134"/>
      <c r="CX23" s="134"/>
      <c r="CY23" s="134"/>
      <c r="CZ23" s="134"/>
      <c r="DA23" s="134"/>
      <c r="DB23" s="134"/>
      <c r="DC23" s="134"/>
      <c r="DD23" s="134"/>
      <c r="DE23" s="134"/>
      <c r="DF23" s="134"/>
      <c r="DG23" s="134"/>
      <c r="DH23" s="134"/>
      <c r="DI23" s="134"/>
      <c r="DJ23" s="134"/>
      <c r="DK23" s="134"/>
      <c r="DL23" s="134"/>
      <c r="DM23" s="134"/>
      <c r="DN23" s="134"/>
      <c r="DO23" s="134"/>
      <c r="DP23" s="134"/>
      <c r="DQ23" s="134"/>
      <c r="DR23" s="134"/>
      <c r="DS23" s="134"/>
      <c r="DT23" s="134"/>
    </row>
    <row r="24" spans="2:124" s="133" customFormat="1" ht="30" customHeight="1" x14ac:dyDescent="0.35">
      <c r="B24" s="92" t="s">
        <v>149</v>
      </c>
      <c r="C24" s="162">
        <v>383002</v>
      </c>
      <c r="D24" s="93"/>
      <c r="E24" s="158" t="s">
        <v>43</v>
      </c>
      <c r="F24" s="94" t="s">
        <v>128</v>
      </c>
      <c r="G24" s="94" t="s">
        <v>165</v>
      </c>
      <c r="H24" s="131">
        <v>1998</v>
      </c>
      <c r="I24" s="131" t="s">
        <v>126</v>
      </c>
      <c r="J24" s="161" t="s">
        <v>43</v>
      </c>
      <c r="K24" s="160">
        <v>51.1</v>
      </c>
      <c r="L24" s="173">
        <v>55</v>
      </c>
      <c r="M24" s="174">
        <v>58</v>
      </c>
      <c r="N24" s="175">
        <v>-60</v>
      </c>
      <c r="O24" s="135">
        <f t="shared" si="32"/>
        <v>58</v>
      </c>
      <c r="P24" s="179">
        <v>72</v>
      </c>
      <c r="Q24" s="180">
        <v>-75</v>
      </c>
      <c r="R24" s="181">
        <v>-76</v>
      </c>
      <c r="S24" s="135">
        <f t="shared" si="33"/>
        <v>72</v>
      </c>
      <c r="T24" s="136">
        <f t="shared" si="34"/>
        <v>130</v>
      </c>
      <c r="U24" s="137" t="str">
        <f t="shared" si="35"/>
        <v>FED + 7</v>
      </c>
      <c r="V24" s="138" t="str">
        <f>IF(E24=0," ",IF(E24="H",IF(H24&lt;2000,VLOOKUP(K24,[1]Minimas!$A$15:$F$29,6),IF(AND(H24&gt;1999,H24&lt;2003),VLOOKUP(K24,[1]Minimas!$A$15:$F$29,5),IF(AND(H24&gt;2002,H24&lt;2005),VLOOKUP(K24,[1]Minimas!$A$15:$F$29,4),IF(AND(H24&gt;2004,H24&lt;2007),VLOOKUP(K24,[1]Minimas!$A$15:$F$29,3),VLOOKUP(K24,[1]Minimas!$A$15:$F$29,2))))),IF(H24&lt;2000,VLOOKUP(K24,[1]Minimas!$G$15:$L$29,6),IF(AND(H24&gt;1999,H24&lt;2003),VLOOKUP(K24,[1]Minimas!$G$15:$FL$29,5),IF(AND(H24&gt;2002,H24&lt;2005),VLOOKUP(K24,[1]Minimas!$G$15:$L$29,4),IF(AND(H24&gt;2004,H24&lt;2007),VLOOKUP(K24,[1]Minimas!$G$15:$L$29,3),VLOOKUP(K24,[1]Minimas!$G$15:$L$29,2)))))))</f>
        <v>SE F55</v>
      </c>
      <c r="W24" s="139">
        <f t="shared" si="36"/>
        <v>196.36054408607876</v>
      </c>
      <c r="X24" s="98">
        <v>43792</v>
      </c>
      <c r="Y24" s="96" t="s">
        <v>220</v>
      </c>
      <c r="Z24" s="129" t="s">
        <v>202</v>
      </c>
      <c r="AA24" s="132"/>
      <c r="AB24" s="103">
        <f>T24-HLOOKUP(V24,[1]Minimas!$C$3:$CD$12,2,FALSE)</f>
        <v>70</v>
      </c>
      <c r="AC24" s="103">
        <f>T24-HLOOKUP(V24,[1]Minimas!$C$3:$CD$12,3,FALSE)</f>
        <v>55</v>
      </c>
      <c r="AD24" s="103">
        <f>T24-HLOOKUP(V24,[1]Minimas!$C$3:$CD$12,4,FALSE)</f>
        <v>43</v>
      </c>
      <c r="AE24" s="103">
        <f>T24-HLOOKUP(V24,[1]Minimas!$C$3:$CD$12,5,FALSE)</f>
        <v>28</v>
      </c>
      <c r="AF24" s="103">
        <f>T24-HLOOKUP(V24,[1]Minimas!$C$3:$CD$12,6,FALSE)</f>
        <v>7</v>
      </c>
      <c r="AG24" s="103">
        <f>T24-HLOOKUP(V24,[1]Minimas!$C$3:$CD$12,7,FALSE)</f>
        <v>-8</v>
      </c>
      <c r="AH24" s="103">
        <f>T24-HLOOKUP(V24,[1]Minimas!$C$3:$CD$12,8,FALSE)</f>
        <v>-25</v>
      </c>
      <c r="AI24" s="103">
        <f>T24-HLOOKUP(V24,[1]Minimas!$C$3:$CD$12,9,FALSE)</f>
        <v>-45</v>
      </c>
      <c r="AJ24" s="103">
        <f>T24-HLOOKUP(V24,[1]Minimas!$C$3:$CD$12,10,FALSE)</f>
        <v>-60</v>
      </c>
      <c r="AK24" s="104" t="str">
        <f t="shared" si="37"/>
        <v>FED +</v>
      </c>
      <c r="AL24" s="104"/>
      <c r="AM24" s="104" t="str">
        <f t="shared" si="38"/>
        <v>FED +</v>
      </c>
      <c r="AN24" s="104">
        <f t="shared" si="39"/>
        <v>7</v>
      </c>
      <c r="AO24" s="134"/>
      <c r="AP24" s="134"/>
      <c r="AQ24" s="134"/>
      <c r="AR24" s="134"/>
      <c r="AS24" s="134"/>
      <c r="AT24" s="134"/>
      <c r="AU24" s="134"/>
      <c r="AV24" s="134"/>
      <c r="AW24" s="134"/>
      <c r="AX24" s="134"/>
      <c r="AY24" s="134"/>
      <c r="AZ24" s="134"/>
      <c r="BA24" s="134"/>
      <c r="BB24" s="134"/>
      <c r="BC24" s="134"/>
      <c r="BD24" s="134"/>
      <c r="BE24" s="134"/>
      <c r="BF24" s="134"/>
      <c r="BG24" s="134"/>
      <c r="BH24" s="134"/>
      <c r="BI24" s="134"/>
      <c r="BJ24" s="134"/>
      <c r="BK24" s="134"/>
      <c r="BL24" s="134"/>
      <c r="BM24" s="134"/>
      <c r="BN24" s="134"/>
      <c r="BO24" s="134"/>
      <c r="BP24" s="134"/>
      <c r="BQ24" s="134"/>
      <c r="BR24" s="134"/>
      <c r="BS24" s="134"/>
      <c r="BT24" s="134"/>
      <c r="BU24" s="134"/>
      <c r="BV24" s="134"/>
      <c r="BW24" s="134"/>
      <c r="BX24" s="134"/>
      <c r="BY24" s="134"/>
      <c r="BZ24" s="134"/>
      <c r="CA24" s="134"/>
      <c r="CB24" s="134"/>
      <c r="CC24" s="134"/>
      <c r="CD24" s="134"/>
      <c r="CE24" s="134"/>
      <c r="CF24" s="134"/>
      <c r="CG24" s="134"/>
      <c r="CH24" s="134"/>
      <c r="CI24" s="134"/>
      <c r="CJ24" s="134"/>
      <c r="CK24" s="134"/>
      <c r="CL24" s="134"/>
      <c r="CM24" s="134"/>
      <c r="CN24" s="134"/>
      <c r="CO24" s="134"/>
      <c r="CP24" s="134"/>
      <c r="CQ24" s="134"/>
      <c r="CR24" s="134"/>
      <c r="CS24" s="134"/>
      <c r="CT24" s="134"/>
      <c r="CU24" s="134"/>
      <c r="CV24" s="134"/>
      <c r="CW24" s="134"/>
      <c r="CX24" s="134"/>
      <c r="CY24" s="134"/>
      <c r="CZ24" s="134"/>
      <c r="DA24" s="134"/>
      <c r="DB24" s="134"/>
      <c r="DC24" s="134"/>
      <c r="DD24" s="134"/>
      <c r="DE24" s="134"/>
      <c r="DF24" s="134"/>
      <c r="DG24" s="134"/>
      <c r="DH24" s="134"/>
      <c r="DI24" s="134"/>
      <c r="DJ24" s="134"/>
      <c r="DK24" s="134"/>
      <c r="DL24" s="134"/>
      <c r="DM24" s="134"/>
      <c r="DN24" s="134"/>
      <c r="DO24" s="134"/>
      <c r="DP24" s="134"/>
      <c r="DQ24" s="134"/>
      <c r="DR24" s="134"/>
      <c r="DS24" s="134"/>
      <c r="DT24" s="134"/>
    </row>
    <row r="25" spans="2:124" s="133" customFormat="1" ht="30" customHeight="1" x14ac:dyDescent="0.35">
      <c r="B25" s="92" t="s">
        <v>149</v>
      </c>
      <c r="C25" s="162">
        <v>230430</v>
      </c>
      <c r="D25" s="93"/>
      <c r="E25" s="158" t="s">
        <v>43</v>
      </c>
      <c r="F25" s="94" t="s">
        <v>204</v>
      </c>
      <c r="G25" s="94" t="s">
        <v>205</v>
      </c>
      <c r="H25" s="131">
        <v>1991</v>
      </c>
      <c r="I25" s="131" t="s">
        <v>126</v>
      </c>
      <c r="J25" s="161" t="s">
        <v>43</v>
      </c>
      <c r="K25" s="160">
        <v>64.599999999999994</v>
      </c>
      <c r="L25" s="176">
        <v>59</v>
      </c>
      <c r="M25" s="177">
        <v>61</v>
      </c>
      <c r="N25" s="178">
        <v>63</v>
      </c>
      <c r="O25" s="135">
        <f t="shared" si="32"/>
        <v>63</v>
      </c>
      <c r="P25" s="182">
        <v>70</v>
      </c>
      <c r="Q25" s="183">
        <v>73</v>
      </c>
      <c r="R25" s="184">
        <v>-75</v>
      </c>
      <c r="S25" s="135">
        <f t="shared" si="33"/>
        <v>73</v>
      </c>
      <c r="T25" s="136">
        <f t="shared" si="34"/>
        <v>136</v>
      </c>
      <c r="U25" s="137" t="str">
        <f t="shared" si="35"/>
        <v>IRG + 14</v>
      </c>
      <c r="V25" s="138" t="str">
        <f>IF(E25=0," ",IF(E25="H",IF(H25&lt;2000,VLOOKUP(K25,[1]Minimas!$A$15:$F$29,6),IF(AND(H25&gt;1999,H25&lt;2003),VLOOKUP(K25,[1]Minimas!$A$15:$F$29,5),IF(AND(H25&gt;2002,H25&lt;2005),VLOOKUP(K25,[1]Minimas!$A$15:$F$29,4),IF(AND(H25&gt;2004,H25&lt;2007),VLOOKUP(K25,[1]Minimas!$A$15:$F$29,3),VLOOKUP(K25,[1]Minimas!$A$15:$F$29,2))))),IF(H25&lt;2000,VLOOKUP(K25,[1]Minimas!$G$15:$L$29,6),IF(AND(H25&gt;1999,H25&lt;2003),VLOOKUP(K25,[1]Minimas!$G$15:$FL$29,5),IF(AND(H25&gt;2002,H25&lt;2005),VLOOKUP(K25,[1]Minimas!$G$15:$L$29,4),IF(AND(H25&gt;2004,H25&lt;2007),VLOOKUP(K25,[1]Minimas!$G$15:$L$29,3),VLOOKUP(K25,[1]Minimas!$G$15:$L$29,2)))))))</f>
        <v>SE F71</v>
      </c>
      <c r="W25" s="139">
        <f t="shared" si="36"/>
        <v>175.58678865766271</v>
      </c>
      <c r="X25" s="98">
        <v>43792</v>
      </c>
      <c r="Y25" s="96" t="s">
        <v>220</v>
      </c>
      <c r="Z25" s="129" t="s">
        <v>202</v>
      </c>
      <c r="AA25" s="132"/>
      <c r="AB25" s="103">
        <f>T25-HLOOKUP(V25,[1]Minimas!$C$3:$CD$12,2,FALSE)</f>
        <v>61</v>
      </c>
      <c r="AC25" s="103">
        <f>T25-HLOOKUP(V25,[1]Minimas!$C$3:$CD$12,3,FALSE)</f>
        <v>46</v>
      </c>
      <c r="AD25" s="103">
        <f>T25-HLOOKUP(V25,[1]Minimas!$C$3:$CD$12,4,FALSE)</f>
        <v>29</v>
      </c>
      <c r="AE25" s="103">
        <f>T25-HLOOKUP(V25,[1]Minimas!$C$3:$CD$12,5,FALSE)</f>
        <v>14</v>
      </c>
      <c r="AF25" s="103">
        <f>T25-HLOOKUP(V25,[1]Minimas!$C$3:$CD$12,6,FALSE)</f>
        <v>-6</v>
      </c>
      <c r="AG25" s="103">
        <f>T25-HLOOKUP(V25,[1]Minimas!$C$3:$CD$12,7,FALSE)</f>
        <v>-29</v>
      </c>
      <c r="AH25" s="103">
        <f>T25-HLOOKUP(V25,[1]Minimas!$C$3:$CD$12,8,FALSE)</f>
        <v>-49</v>
      </c>
      <c r="AI25" s="103">
        <f>T25-HLOOKUP(V25,[1]Minimas!$C$3:$CD$12,9,FALSE)</f>
        <v>-69</v>
      </c>
      <c r="AJ25" s="103">
        <f>T25-HLOOKUP(V25,[1]Minimas!$C$3:$CD$12,10,FALSE)</f>
        <v>-89</v>
      </c>
      <c r="AK25" s="104" t="str">
        <f t="shared" si="37"/>
        <v>IRG +</v>
      </c>
      <c r="AL25" s="104"/>
      <c r="AM25" s="104" t="str">
        <f t="shared" si="38"/>
        <v>IRG +</v>
      </c>
      <c r="AN25" s="104">
        <f t="shared" si="39"/>
        <v>14</v>
      </c>
      <c r="AO25" s="134"/>
      <c r="AP25" s="134"/>
      <c r="AQ25" s="134"/>
      <c r="AR25" s="134"/>
      <c r="AS25" s="134"/>
      <c r="AT25" s="134"/>
      <c r="AU25" s="134"/>
      <c r="AV25" s="134"/>
      <c r="AW25" s="134"/>
      <c r="AX25" s="134"/>
      <c r="AY25" s="134"/>
      <c r="AZ25" s="134"/>
      <c r="BA25" s="134"/>
      <c r="BB25" s="134"/>
      <c r="BC25" s="134"/>
      <c r="BD25" s="134"/>
      <c r="BE25" s="134"/>
      <c r="BF25" s="134"/>
      <c r="BG25" s="134"/>
      <c r="BH25" s="134"/>
      <c r="BI25" s="134"/>
      <c r="BJ25" s="134"/>
      <c r="BK25" s="134"/>
      <c r="BL25" s="134"/>
      <c r="BM25" s="134"/>
      <c r="BN25" s="134"/>
      <c r="BO25" s="134"/>
      <c r="BP25" s="134"/>
      <c r="BQ25" s="134"/>
      <c r="BR25" s="134"/>
      <c r="BS25" s="134"/>
      <c r="BT25" s="134"/>
      <c r="BU25" s="134"/>
      <c r="BV25" s="134"/>
      <c r="BW25" s="134"/>
      <c r="BX25" s="134"/>
      <c r="BY25" s="134"/>
      <c r="BZ25" s="134"/>
      <c r="CA25" s="134"/>
      <c r="CB25" s="134"/>
      <c r="CC25" s="134"/>
      <c r="CD25" s="134"/>
      <c r="CE25" s="134"/>
      <c r="CF25" s="134"/>
      <c r="CG25" s="134"/>
      <c r="CH25" s="134"/>
      <c r="CI25" s="134"/>
      <c r="CJ25" s="134"/>
      <c r="CK25" s="134"/>
      <c r="CL25" s="134"/>
      <c r="CM25" s="134"/>
      <c r="CN25" s="134"/>
      <c r="CO25" s="134"/>
      <c r="CP25" s="134"/>
      <c r="CQ25" s="134"/>
      <c r="CR25" s="134"/>
      <c r="CS25" s="134"/>
      <c r="CT25" s="134"/>
      <c r="CU25" s="134"/>
      <c r="CV25" s="134"/>
      <c r="CW25" s="134"/>
      <c r="CX25" s="134"/>
      <c r="CY25" s="134"/>
      <c r="CZ25" s="134"/>
      <c r="DA25" s="134"/>
      <c r="DB25" s="134"/>
      <c r="DC25" s="134"/>
      <c r="DD25" s="134"/>
      <c r="DE25" s="134"/>
      <c r="DF25" s="134"/>
      <c r="DG25" s="134"/>
      <c r="DH25" s="134"/>
      <c r="DI25" s="134"/>
      <c r="DJ25" s="134"/>
      <c r="DK25" s="134"/>
      <c r="DL25" s="134"/>
      <c r="DM25" s="134"/>
      <c r="DN25" s="134"/>
      <c r="DO25" s="134"/>
      <c r="DP25" s="134"/>
      <c r="DQ25" s="134"/>
      <c r="DR25" s="134"/>
      <c r="DS25" s="134"/>
      <c r="DT25" s="134"/>
    </row>
    <row r="26" spans="2:124" s="133" customFormat="1" ht="30" customHeight="1" x14ac:dyDescent="0.25">
      <c r="B26" s="92" t="s">
        <v>149</v>
      </c>
      <c r="C26" s="140">
        <v>452393</v>
      </c>
      <c r="D26" s="141"/>
      <c r="E26" s="142" t="s">
        <v>43</v>
      </c>
      <c r="F26" s="292" t="s">
        <v>157</v>
      </c>
      <c r="G26" s="293" t="s">
        <v>158</v>
      </c>
      <c r="H26" s="294">
        <v>2001</v>
      </c>
      <c r="I26" s="295" t="s">
        <v>126</v>
      </c>
      <c r="J26" s="296" t="s">
        <v>43</v>
      </c>
      <c r="K26" s="297">
        <v>49</v>
      </c>
      <c r="L26" s="149">
        <v>29</v>
      </c>
      <c r="M26" s="150">
        <v>32</v>
      </c>
      <c r="N26" s="148">
        <v>-34</v>
      </c>
      <c r="O26" s="135">
        <f t="shared" ref="O26:O49" si="40">IF(E26="","",IF(MAXA(L26:N26)&lt;=0,0,MAXA(L26:N26)))</f>
        <v>32</v>
      </c>
      <c r="P26" s="149">
        <v>35</v>
      </c>
      <c r="Q26" s="150">
        <v>39</v>
      </c>
      <c r="R26" s="148">
        <v>-43</v>
      </c>
      <c r="S26" s="135">
        <f t="shared" ref="S26:S49" si="41">IF(E26="","",IF(MAXA(P26:R26)&lt;=0,0,MAXA(P26:R26)))</f>
        <v>39</v>
      </c>
      <c r="T26" s="136">
        <f t="shared" ref="T26:T49" si="42">IF(E26="","",IF(OR(O26=0,S26=0),0,O26+S26))</f>
        <v>71</v>
      </c>
      <c r="U26" s="137" t="str">
        <f t="shared" ref="U26:U49" si="43">+CONCATENATE(AM26," ",AN26)</f>
        <v>REG + 6</v>
      </c>
      <c r="V26" s="138" t="str">
        <f>IF(E26=0," ",IF(E26="H",IF(H26&lt;2000,VLOOKUP(K26,[1]Minimas!$A$15:$F$29,6),IF(AND(H26&gt;1999,H26&lt;2003),VLOOKUP(K26,[1]Minimas!$A$15:$F$29,5),IF(AND(H26&gt;2002,H26&lt;2005),VLOOKUP(K26,[1]Minimas!$A$15:$F$29,4),IF(AND(H26&gt;2004,H26&lt;2007),VLOOKUP(K26,[1]Minimas!$A$15:$F$29,3),VLOOKUP(K26,[1]Minimas!$A$15:$F$29,2))))),IF(H26&lt;2000,VLOOKUP(K26,[1]Minimas!$G$15:$L$29,6),IF(AND(H26&gt;1999,H26&lt;2003),VLOOKUP(K26,[1]Minimas!$G$15:$FL$29,5),IF(AND(H26&gt;2002,H26&lt;2005),VLOOKUP(K26,[1]Minimas!$G$15:$L$29,4),IF(AND(H26&gt;2004,H26&lt;2007),VLOOKUP(K26,[1]Minimas!$G$15:$L$29,3),VLOOKUP(K26,[1]Minimas!$G$15:$L$29,2)))))))</f>
        <v>U20 F49</v>
      </c>
      <c r="W26" s="139">
        <f t="shared" ref="W26:W49" si="44">IF(E26=" "," ",IF(E26="H",10^(0.75194503*LOG(K26/175.508)^2)*T26,IF(E26="F",10^(0.783497476* LOG(K26/153.655)^2)*T26,"")))</f>
        <v>110.73473480367487</v>
      </c>
      <c r="X26" s="97">
        <v>43806</v>
      </c>
      <c r="Y26" s="99" t="s">
        <v>207</v>
      </c>
      <c r="Z26" s="172" t="s">
        <v>210</v>
      </c>
      <c r="AA26" s="132"/>
      <c r="AB26" s="103">
        <f>T26-HLOOKUP(V26,[1]Minimas!$C$3:$CD$12,2,FALSE)</f>
        <v>26</v>
      </c>
      <c r="AC26" s="103">
        <f>T26-HLOOKUP(V26,[1]Minimas!$C$3:$CD$12,3,FALSE)</f>
        <v>16</v>
      </c>
      <c r="AD26" s="103">
        <f>T26-HLOOKUP(V26,[1]Minimas!$C$3:$CD$12,4,FALSE)</f>
        <v>6</v>
      </c>
      <c r="AE26" s="103">
        <f>T26-HLOOKUP(V26,[1]Minimas!$C$3:$CD$12,5,FALSE)</f>
        <v>-6</v>
      </c>
      <c r="AF26" s="103">
        <f>T26-HLOOKUP(V26,[1]Minimas!$C$3:$CD$12,6,FALSE)</f>
        <v>-19</v>
      </c>
      <c r="AG26" s="103">
        <f>T26-HLOOKUP(V26,[1]Minimas!$C$3:$CD$12,7,FALSE)</f>
        <v>-34</v>
      </c>
      <c r="AH26" s="103">
        <f>T26-HLOOKUP(V26,[1]Minimas!$C$3:$CD$12,8,FALSE)</f>
        <v>-49</v>
      </c>
      <c r="AI26" s="103">
        <f>T26-HLOOKUP(V26,[1]Minimas!$C$3:$CD$12,9,FALSE)</f>
        <v>-69</v>
      </c>
      <c r="AJ26" s="103">
        <f>T26-HLOOKUP(V26,[1]Minimas!$C$3:$CD$12,10,FALSE)</f>
        <v>-104</v>
      </c>
      <c r="AK26" s="104" t="str">
        <f t="shared" ref="AK26:AK49" si="45">IF(E26=0," ",IF(AJ26&gt;=0,$AJ$5,IF(AI26&gt;=0,$AI$5,IF(AH26&gt;=0,$AH$5,IF(AG26&gt;=0,$AG$5,IF(AF26&gt;=0,$AF$5,IF(AE26&gt;=0,$AE$5,IF(AD26&gt;=0,$AD$5,IF(AC26&gt;=0,$AC$5,$AB$5)))))))))</f>
        <v>REG +</v>
      </c>
      <c r="AL26" s="104"/>
      <c r="AM26" s="104" t="str">
        <f t="shared" ref="AM26:AM49" si="46">IF(AK26="","",AK26)</f>
        <v>REG +</v>
      </c>
      <c r="AN26" s="104">
        <f t="shared" ref="AN26:AN49" si="47">IF(E26=0," ",IF(AJ26&gt;=0,AJ26,IF(AI26&gt;=0,AI26,IF(AH26&gt;=0,AH26,IF(AG26&gt;=0,AG26,IF(AF26&gt;=0,AF26,IF(AE26&gt;=0,AE26,IF(AD26&gt;=0,AD26,IF(AC26&gt;=0,AC26,AB26)))))))))</f>
        <v>6</v>
      </c>
      <c r="AO26" s="134"/>
      <c r="AP26" s="134"/>
      <c r="AQ26" s="134"/>
      <c r="AR26" s="134"/>
      <c r="AS26" s="134"/>
      <c r="AT26" s="134"/>
      <c r="AU26" s="134"/>
      <c r="AV26" s="134"/>
      <c r="AW26" s="134"/>
      <c r="AX26" s="134"/>
      <c r="AY26" s="134"/>
      <c r="AZ26" s="134"/>
      <c r="BA26" s="134"/>
      <c r="BB26" s="134"/>
      <c r="BC26" s="134"/>
      <c r="BD26" s="134"/>
      <c r="BE26" s="134"/>
      <c r="BF26" s="134"/>
      <c r="BG26" s="134"/>
      <c r="BH26" s="134"/>
      <c r="BI26" s="134"/>
      <c r="BJ26" s="134"/>
      <c r="BK26" s="134"/>
      <c r="BL26" s="134"/>
      <c r="BM26" s="134"/>
      <c r="BN26" s="134"/>
      <c r="BO26" s="134"/>
      <c r="BP26" s="134"/>
      <c r="BQ26" s="134"/>
      <c r="BR26" s="134"/>
      <c r="BS26" s="134"/>
      <c r="BT26" s="134"/>
      <c r="BU26" s="134"/>
      <c r="BV26" s="134"/>
      <c r="BW26" s="134"/>
      <c r="BX26" s="134"/>
      <c r="BY26" s="134"/>
      <c r="BZ26" s="134"/>
      <c r="CA26" s="134"/>
      <c r="CB26" s="134"/>
      <c r="CC26" s="134"/>
      <c r="CD26" s="134"/>
      <c r="CE26" s="134"/>
      <c r="CF26" s="134"/>
      <c r="CG26" s="134"/>
      <c r="CH26" s="134"/>
      <c r="CI26" s="134"/>
      <c r="CJ26" s="134"/>
      <c r="CK26" s="134"/>
      <c r="CL26" s="134"/>
      <c r="CM26" s="134"/>
      <c r="CN26" s="134"/>
      <c r="CO26" s="134"/>
      <c r="CP26" s="134"/>
      <c r="CQ26" s="134"/>
      <c r="CR26" s="134"/>
      <c r="CS26" s="134"/>
      <c r="CT26" s="134"/>
      <c r="CU26" s="134"/>
      <c r="CV26" s="134"/>
      <c r="CW26" s="134"/>
      <c r="CX26" s="134"/>
      <c r="CY26" s="134"/>
      <c r="CZ26" s="134"/>
      <c r="DA26" s="134"/>
      <c r="DB26" s="134"/>
      <c r="DC26" s="134"/>
      <c r="DD26" s="134"/>
      <c r="DE26" s="134"/>
      <c r="DF26" s="134"/>
      <c r="DG26" s="134"/>
      <c r="DH26" s="134"/>
      <c r="DI26" s="134"/>
      <c r="DJ26" s="134"/>
      <c r="DK26" s="134"/>
      <c r="DL26" s="134"/>
      <c r="DM26" s="134"/>
      <c r="DN26" s="134"/>
      <c r="DO26" s="134"/>
      <c r="DP26" s="134"/>
      <c r="DQ26" s="134"/>
      <c r="DR26" s="134"/>
      <c r="DS26" s="134"/>
      <c r="DT26" s="134"/>
    </row>
    <row r="27" spans="2:124" s="133" customFormat="1" ht="30" customHeight="1" x14ac:dyDescent="0.25">
      <c r="B27" s="92" t="s">
        <v>149</v>
      </c>
      <c r="C27" s="140">
        <v>397293</v>
      </c>
      <c r="D27" s="141"/>
      <c r="E27" s="142" t="s">
        <v>43</v>
      </c>
      <c r="F27" s="292" t="s">
        <v>215</v>
      </c>
      <c r="G27" s="293" t="s">
        <v>129</v>
      </c>
      <c r="H27" s="294">
        <v>2000</v>
      </c>
      <c r="I27" s="295" t="s">
        <v>126</v>
      </c>
      <c r="J27" s="296" t="s">
        <v>43</v>
      </c>
      <c r="K27" s="297">
        <v>61</v>
      </c>
      <c r="L27" s="149">
        <v>52</v>
      </c>
      <c r="M27" s="150">
        <v>55</v>
      </c>
      <c r="N27" s="150">
        <v>57</v>
      </c>
      <c r="O27" s="135">
        <f t="shared" si="40"/>
        <v>57</v>
      </c>
      <c r="P27" s="149">
        <v>63</v>
      </c>
      <c r="Q27" s="150">
        <v>66</v>
      </c>
      <c r="R27" s="148" t="s">
        <v>168</v>
      </c>
      <c r="S27" s="135">
        <f t="shared" si="41"/>
        <v>66</v>
      </c>
      <c r="T27" s="136">
        <f t="shared" si="42"/>
        <v>123</v>
      </c>
      <c r="U27" s="137" t="str">
        <f t="shared" si="43"/>
        <v>FED + 5</v>
      </c>
      <c r="V27" s="138" t="str">
        <f>IF(E27=0," ",IF(E27="H",IF(H27&lt;2000,VLOOKUP(K27,[1]Minimas!$A$15:$F$29,6),IF(AND(H27&gt;1999,H27&lt;2003),VLOOKUP(K27,[1]Minimas!$A$15:$F$29,5),IF(AND(H27&gt;2002,H27&lt;2005),VLOOKUP(K27,[1]Minimas!$A$15:$F$29,4),IF(AND(H27&gt;2004,H27&lt;2007),VLOOKUP(K27,[1]Minimas!$A$15:$F$29,3),VLOOKUP(K27,[1]Minimas!$A$15:$F$29,2))))),IF(H27&lt;2000,VLOOKUP(K27,[1]Minimas!$G$15:$L$29,6),IF(AND(H27&gt;1999,H27&lt;2003),VLOOKUP(K27,[1]Minimas!$G$15:$FL$29,5),IF(AND(H27&gt;2002,H27&lt;2005),VLOOKUP(K27,[1]Minimas!$G$15:$L$29,4),IF(AND(H27&gt;2004,H27&lt;2007),VLOOKUP(K27,[1]Minimas!$G$15:$L$29,3),VLOOKUP(K27,[1]Minimas!$G$15:$L$29,2)))))))</f>
        <v>U20 F64</v>
      </c>
      <c r="W27" s="139">
        <f t="shared" si="44"/>
        <v>164.44799938215817</v>
      </c>
      <c r="X27" s="97">
        <v>43806</v>
      </c>
      <c r="Y27" s="99" t="s">
        <v>207</v>
      </c>
      <c r="Z27" s="172" t="s">
        <v>210</v>
      </c>
      <c r="AA27" s="132"/>
      <c r="AB27" s="103">
        <f>T27-HLOOKUP(V27,[1]Minimas!$C$3:$CD$12,2,FALSE)</f>
        <v>63</v>
      </c>
      <c r="AC27" s="103">
        <f>T27-HLOOKUP(V27,[1]Minimas!$C$3:$CD$12,3,FALSE)</f>
        <v>48</v>
      </c>
      <c r="AD27" s="103">
        <f>T27-HLOOKUP(V27,[1]Minimas!$C$3:$CD$12,4,FALSE)</f>
        <v>33</v>
      </c>
      <c r="AE27" s="103">
        <f>T27-HLOOKUP(V27,[1]Minimas!$C$3:$CD$12,5,FALSE)</f>
        <v>18</v>
      </c>
      <c r="AF27" s="103">
        <f>T27-HLOOKUP(V27,[1]Minimas!$C$3:$CD$12,6,FALSE)</f>
        <v>5</v>
      </c>
      <c r="AG27" s="103">
        <f>T27-HLOOKUP(V27,[1]Minimas!$C$3:$CD$12,7,FALSE)</f>
        <v>-12</v>
      </c>
      <c r="AH27" s="103">
        <f>T27-HLOOKUP(V27,[1]Minimas!$C$3:$CD$12,8,FALSE)</f>
        <v>-32</v>
      </c>
      <c r="AI27" s="103">
        <f>T27-HLOOKUP(V27,[1]Minimas!$C$3:$CD$12,9,FALSE)</f>
        <v>-52</v>
      </c>
      <c r="AJ27" s="103">
        <f>T27-HLOOKUP(V27,[1]Minimas!$C$3:$CD$12,10,FALSE)</f>
        <v>-87</v>
      </c>
      <c r="AK27" s="104" t="str">
        <f t="shared" si="45"/>
        <v>FED +</v>
      </c>
      <c r="AL27" s="104"/>
      <c r="AM27" s="104" t="str">
        <f t="shared" si="46"/>
        <v>FED +</v>
      </c>
      <c r="AN27" s="104">
        <f t="shared" si="47"/>
        <v>5</v>
      </c>
      <c r="AO27" s="134"/>
      <c r="AP27" s="134"/>
      <c r="AQ27" s="134"/>
      <c r="AR27" s="134"/>
      <c r="AS27" s="134"/>
      <c r="AT27" s="134"/>
      <c r="AU27" s="134"/>
      <c r="AV27" s="134"/>
      <c r="AW27" s="134"/>
      <c r="AX27" s="134"/>
      <c r="AY27" s="134"/>
      <c r="AZ27" s="134"/>
      <c r="BA27" s="134"/>
      <c r="BB27" s="134"/>
      <c r="BC27" s="134"/>
      <c r="BD27" s="134"/>
      <c r="BE27" s="134"/>
      <c r="BF27" s="134"/>
      <c r="BG27" s="134"/>
      <c r="BH27" s="134"/>
      <c r="BI27" s="134"/>
      <c r="BJ27" s="134"/>
      <c r="BK27" s="134"/>
      <c r="BL27" s="134"/>
      <c r="BM27" s="134"/>
      <c r="BN27" s="134"/>
      <c r="BO27" s="134"/>
      <c r="BP27" s="134"/>
      <c r="BQ27" s="134"/>
      <c r="BR27" s="134"/>
      <c r="BS27" s="134"/>
      <c r="BT27" s="134"/>
      <c r="BU27" s="134"/>
      <c r="BV27" s="134"/>
      <c r="BW27" s="134"/>
      <c r="BX27" s="134"/>
      <c r="BY27" s="134"/>
      <c r="BZ27" s="134"/>
      <c r="CA27" s="134"/>
      <c r="CB27" s="134"/>
      <c r="CC27" s="134"/>
      <c r="CD27" s="134"/>
      <c r="CE27" s="134"/>
      <c r="CF27" s="134"/>
      <c r="CG27" s="134"/>
      <c r="CH27" s="134"/>
      <c r="CI27" s="134"/>
      <c r="CJ27" s="134"/>
      <c r="CK27" s="134"/>
      <c r="CL27" s="134"/>
      <c r="CM27" s="134"/>
      <c r="CN27" s="134"/>
      <c r="CO27" s="134"/>
      <c r="CP27" s="134"/>
      <c r="CQ27" s="134"/>
      <c r="CR27" s="134"/>
      <c r="CS27" s="134"/>
      <c r="CT27" s="134"/>
      <c r="CU27" s="134"/>
      <c r="CV27" s="134"/>
      <c r="CW27" s="134"/>
      <c r="CX27" s="134"/>
      <c r="CY27" s="134"/>
      <c r="CZ27" s="134"/>
      <c r="DA27" s="134"/>
      <c r="DB27" s="134"/>
      <c r="DC27" s="134"/>
      <c r="DD27" s="134"/>
      <c r="DE27" s="134"/>
      <c r="DF27" s="134"/>
      <c r="DG27" s="134"/>
      <c r="DH27" s="134"/>
      <c r="DI27" s="134"/>
      <c r="DJ27" s="134"/>
      <c r="DK27" s="134"/>
      <c r="DL27" s="134"/>
      <c r="DM27" s="134"/>
      <c r="DN27" s="134"/>
      <c r="DO27" s="134"/>
      <c r="DP27" s="134"/>
      <c r="DQ27" s="134"/>
      <c r="DR27" s="134"/>
      <c r="DS27" s="134"/>
      <c r="DT27" s="134"/>
    </row>
    <row r="28" spans="2:124" s="133" customFormat="1" ht="30" customHeight="1" x14ac:dyDescent="0.25">
      <c r="B28" s="92" t="s">
        <v>149</v>
      </c>
      <c r="C28" s="140">
        <v>454700</v>
      </c>
      <c r="D28" s="141"/>
      <c r="E28" s="142" t="s">
        <v>43</v>
      </c>
      <c r="F28" s="292" t="s">
        <v>216</v>
      </c>
      <c r="G28" s="293" t="s">
        <v>217</v>
      </c>
      <c r="H28" s="294">
        <v>1988</v>
      </c>
      <c r="I28" s="295" t="s">
        <v>126</v>
      </c>
      <c r="J28" s="296" t="s">
        <v>43</v>
      </c>
      <c r="K28" s="297">
        <v>60.3</v>
      </c>
      <c r="L28" s="202">
        <v>-45</v>
      </c>
      <c r="M28" s="150">
        <v>46</v>
      </c>
      <c r="N28" s="148">
        <v>-49</v>
      </c>
      <c r="O28" s="135">
        <f t="shared" si="40"/>
        <v>46</v>
      </c>
      <c r="P28" s="149">
        <v>55</v>
      </c>
      <c r="Q28" s="150">
        <v>60</v>
      </c>
      <c r="R28" s="148">
        <v>-65</v>
      </c>
      <c r="S28" s="135">
        <f t="shared" si="41"/>
        <v>60</v>
      </c>
      <c r="T28" s="136">
        <f t="shared" si="42"/>
        <v>106</v>
      </c>
      <c r="U28" s="137" t="str">
        <f t="shared" si="43"/>
        <v>REG + 6</v>
      </c>
      <c r="V28" s="138" t="str">
        <f>IF(E28=0," ",IF(E28="H",IF(H28&lt;2000,VLOOKUP(K28,[1]Minimas!$A$15:$F$29,6),IF(AND(H28&gt;1999,H28&lt;2003),VLOOKUP(K28,[1]Minimas!$A$15:$F$29,5),IF(AND(H28&gt;2002,H28&lt;2005),VLOOKUP(K28,[1]Minimas!$A$15:$F$29,4),IF(AND(H28&gt;2004,H28&lt;2007),VLOOKUP(K28,[1]Minimas!$A$15:$F$29,3),VLOOKUP(K28,[1]Minimas!$A$15:$F$29,2))))),IF(H28&lt;2000,VLOOKUP(K28,[1]Minimas!$G$15:$L$29,6),IF(AND(H28&gt;1999,H28&lt;2003),VLOOKUP(K28,[1]Minimas!$G$15:$FL$29,5),IF(AND(H28&gt;2002,H28&lt;2005),VLOOKUP(K28,[1]Minimas!$G$15:$L$29,4),IF(AND(H28&gt;2004,H28&lt;2007),VLOOKUP(K28,[1]Minimas!$G$15:$L$29,3),VLOOKUP(K28,[1]Minimas!$G$15:$L$29,2)))))))</f>
        <v>SE F64</v>
      </c>
      <c r="W28" s="139">
        <f t="shared" si="44"/>
        <v>142.75799213371198</v>
      </c>
      <c r="X28" s="97">
        <v>43806</v>
      </c>
      <c r="Y28" s="99" t="s">
        <v>207</v>
      </c>
      <c r="Z28" s="172" t="s">
        <v>210</v>
      </c>
      <c r="AA28" s="132"/>
      <c r="AB28" s="103">
        <f>T28-HLOOKUP(V28,[1]Minimas!$C$3:$CD$12,2,FALSE)</f>
        <v>36</v>
      </c>
      <c r="AC28" s="103">
        <f>T28-HLOOKUP(V28,[1]Minimas!$C$3:$CD$12,3,FALSE)</f>
        <v>21</v>
      </c>
      <c r="AD28" s="103">
        <f>T28-HLOOKUP(V28,[1]Minimas!$C$3:$CD$12,4,FALSE)</f>
        <v>6</v>
      </c>
      <c r="AE28" s="103">
        <f>T28-HLOOKUP(V28,[1]Minimas!$C$3:$CD$12,5,FALSE)</f>
        <v>-11</v>
      </c>
      <c r="AF28" s="103">
        <f>T28-HLOOKUP(V28,[1]Minimas!$C$3:$CD$12,6,FALSE)</f>
        <v>-31</v>
      </c>
      <c r="AG28" s="103">
        <f>T28-HLOOKUP(V28,[1]Minimas!$C$3:$CD$12,7,FALSE)</f>
        <v>-49</v>
      </c>
      <c r="AH28" s="103">
        <f>T28-HLOOKUP(V28,[1]Minimas!$C$3:$CD$12,8,FALSE)</f>
        <v>-69</v>
      </c>
      <c r="AI28" s="103">
        <f>T28-HLOOKUP(V28,[1]Minimas!$C$3:$CD$12,9,FALSE)</f>
        <v>-89</v>
      </c>
      <c r="AJ28" s="103">
        <f>T28-HLOOKUP(V28,[1]Minimas!$C$3:$CD$12,10,FALSE)</f>
        <v>-104</v>
      </c>
      <c r="AK28" s="104" t="str">
        <f t="shared" si="45"/>
        <v>REG +</v>
      </c>
      <c r="AL28" s="104"/>
      <c r="AM28" s="104" t="str">
        <f t="shared" si="46"/>
        <v>REG +</v>
      </c>
      <c r="AN28" s="104">
        <f t="shared" si="47"/>
        <v>6</v>
      </c>
      <c r="AO28" s="134"/>
      <c r="AP28" s="134"/>
      <c r="AQ28" s="134"/>
      <c r="AR28" s="134"/>
      <c r="AS28" s="134"/>
      <c r="AT28" s="134"/>
      <c r="AU28" s="134"/>
      <c r="AV28" s="134"/>
      <c r="AW28" s="134"/>
      <c r="AX28" s="134"/>
      <c r="AY28" s="134"/>
      <c r="AZ28" s="134"/>
      <c r="BA28" s="134"/>
      <c r="BB28" s="134"/>
      <c r="BC28" s="134"/>
      <c r="BD28" s="134"/>
      <c r="BE28" s="134"/>
      <c r="BF28" s="134"/>
      <c r="BG28" s="134"/>
      <c r="BH28" s="134"/>
      <c r="BI28" s="134"/>
      <c r="BJ28" s="134"/>
      <c r="BK28" s="134"/>
      <c r="BL28" s="134"/>
      <c r="BM28" s="134"/>
      <c r="BN28" s="134"/>
      <c r="BO28" s="134"/>
      <c r="BP28" s="134"/>
      <c r="BQ28" s="134"/>
      <c r="BR28" s="134"/>
      <c r="BS28" s="134"/>
      <c r="BT28" s="134"/>
      <c r="BU28" s="134"/>
      <c r="BV28" s="134"/>
      <c r="BW28" s="134"/>
      <c r="BX28" s="134"/>
      <c r="BY28" s="134"/>
      <c r="BZ28" s="134"/>
      <c r="CA28" s="134"/>
      <c r="CB28" s="134"/>
      <c r="CC28" s="134"/>
      <c r="CD28" s="134"/>
      <c r="CE28" s="134"/>
      <c r="CF28" s="134"/>
      <c r="CG28" s="134"/>
      <c r="CH28" s="134"/>
      <c r="CI28" s="134"/>
      <c r="CJ28" s="134"/>
      <c r="CK28" s="134"/>
      <c r="CL28" s="134"/>
      <c r="CM28" s="134"/>
      <c r="CN28" s="134"/>
      <c r="CO28" s="134"/>
      <c r="CP28" s="134"/>
      <c r="CQ28" s="134"/>
      <c r="CR28" s="134"/>
      <c r="CS28" s="134"/>
      <c r="CT28" s="134"/>
      <c r="CU28" s="134"/>
      <c r="CV28" s="134"/>
      <c r="CW28" s="134"/>
      <c r="CX28" s="134"/>
      <c r="CY28" s="134"/>
      <c r="CZ28" s="134"/>
      <c r="DA28" s="134"/>
      <c r="DB28" s="134"/>
      <c r="DC28" s="134"/>
      <c r="DD28" s="134"/>
      <c r="DE28" s="134"/>
      <c r="DF28" s="134"/>
      <c r="DG28" s="134"/>
      <c r="DH28" s="134"/>
      <c r="DI28" s="134"/>
      <c r="DJ28" s="134"/>
      <c r="DK28" s="134"/>
      <c r="DL28" s="134"/>
      <c r="DM28" s="134"/>
      <c r="DN28" s="134"/>
      <c r="DO28" s="134"/>
      <c r="DP28" s="134"/>
      <c r="DQ28" s="134"/>
      <c r="DR28" s="134"/>
      <c r="DS28" s="134"/>
      <c r="DT28" s="134"/>
    </row>
    <row r="29" spans="2:124" s="133" customFormat="1" ht="30" customHeight="1" x14ac:dyDescent="0.25">
      <c r="B29" s="92" t="s">
        <v>149</v>
      </c>
      <c r="C29" s="140">
        <v>454263</v>
      </c>
      <c r="D29" s="141"/>
      <c r="E29" s="142" t="s">
        <v>43</v>
      </c>
      <c r="F29" s="292" t="s">
        <v>159</v>
      </c>
      <c r="G29" s="293" t="s">
        <v>181</v>
      </c>
      <c r="H29" s="294">
        <v>2003</v>
      </c>
      <c r="I29" s="295" t="s">
        <v>126</v>
      </c>
      <c r="J29" s="296" t="s">
        <v>43</v>
      </c>
      <c r="K29" s="297">
        <v>53.4</v>
      </c>
      <c r="L29" s="149">
        <v>29</v>
      </c>
      <c r="M29" s="150">
        <v>32</v>
      </c>
      <c r="N29" s="150">
        <v>34</v>
      </c>
      <c r="O29" s="135">
        <f t="shared" si="40"/>
        <v>34</v>
      </c>
      <c r="P29" s="149">
        <v>38</v>
      </c>
      <c r="Q29" s="150">
        <v>42</v>
      </c>
      <c r="R29" s="148">
        <v>-45</v>
      </c>
      <c r="S29" s="135">
        <f t="shared" si="41"/>
        <v>42</v>
      </c>
      <c r="T29" s="136">
        <f t="shared" si="42"/>
        <v>76</v>
      </c>
      <c r="U29" s="137" t="str">
        <f t="shared" si="43"/>
        <v>REG + 11</v>
      </c>
      <c r="V29" s="138" t="str">
        <f>IF(E29=0," ",IF(E29="H",IF(H29&lt;2000,VLOOKUP(K29,[1]Minimas!$A$15:$F$29,6),IF(AND(H29&gt;1999,H29&lt;2003),VLOOKUP(K29,[1]Minimas!$A$15:$F$29,5),IF(AND(H29&gt;2002,H29&lt;2005),VLOOKUP(K29,[1]Minimas!$A$15:$F$29,4),IF(AND(H29&gt;2004,H29&lt;2007),VLOOKUP(K29,[1]Minimas!$A$15:$F$29,3),VLOOKUP(K29,[1]Minimas!$A$15:$F$29,2))))),IF(H29&lt;2000,VLOOKUP(K29,[1]Minimas!$G$15:$L$29,6),IF(AND(H29&gt;1999,H29&lt;2003),VLOOKUP(K29,[1]Minimas!$G$15:$FL$29,5),IF(AND(H29&gt;2002,H29&lt;2005),VLOOKUP(K29,[1]Minimas!$G$15:$L$29,4),IF(AND(H29&gt;2004,H29&lt;2007),VLOOKUP(K29,[1]Minimas!$G$15:$L$29,3),VLOOKUP(K29,[1]Minimas!$G$15:$L$29,2)))))))</f>
        <v>U17 F55</v>
      </c>
      <c r="W29" s="139">
        <f t="shared" si="44"/>
        <v>111.14387562582151</v>
      </c>
      <c r="X29" s="97">
        <v>43806</v>
      </c>
      <c r="Y29" s="99" t="s">
        <v>207</v>
      </c>
      <c r="Z29" s="172" t="s">
        <v>210</v>
      </c>
      <c r="AA29" s="132"/>
      <c r="AB29" s="103">
        <f>T29-HLOOKUP(V29,[1]Minimas!$C$3:$CD$12,2,FALSE)</f>
        <v>31</v>
      </c>
      <c r="AC29" s="103">
        <f>T29-HLOOKUP(V29,[1]Minimas!$C$3:$CD$12,3,FALSE)</f>
        <v>21</v>
      </c>
      <c r="AD29" s="103">
        <f>T29-HLOOKUP(V29,[1]Minimas!$C$3:$CD$12,4,FALSE)</f>
        <v>11</v>
      </c>
      <c r="AE29" s="103">
        <f>T29-HLOOKUP(V29,[1]Minimas!$C$3:$CD$12,5,FALSE)</f>
        <v>-1</v>
      </c>
      <c r="AF29" s="103">
        <f>T29-HLOOKUP(V29,[1]Minimas!$C$3:$CD$12,6,FALSE)</f>
        <v>-16</v>
      </c>
      <c r="AG29" s="103">
        <f>T29-HLOOKUP(V29,[1]Minimas!$C$3:$CD$12,7,FALSE)</f>
        <v>-29</v>
      </c>
      <c r="AH29" s="103">
        <f>T29-HLOOKUP(V29,[1]Minimas!$C$3:$CD$12,8,FALSE)</f>
        <v>-44</v>
      </c>
      <c r="AI29" s="103">
        <f>T29-HLOOKUP(V29,[1]Minimas!$C$3:$CD$12,9,FALSE)</f>
        <v>-59</v>
      </c>
      <c r="AJ29" s="103">
        <f>T29-HLOOKUP(V29,[1]Minimas!$C$3:$CD$12,10,FALSE)</f>
        <v>-114</v>
      </c>
      <c r="AK29" s="104" t="str">
        <f t="shared" si="45"/>
        <v>REG +</v>
      </c>
      <c r="AL29" s="104"/>
      <c r="AM29" s="104" t="str">
        <f t="shared" si="46"/>
        <v>REG +</v>
      </c>
      <c r="AN29" s="104">
        <f t="shared" si="47"/>
        <v>11</v>
      </c>
      <c r="AO29" s="134"/>
      <c r="AP29" s="134"/>
      <c r="AQ29" s="134"/>
      <c r="AR29" s="134"/>
      <c r="AS29" s="134"/>
      <c r="AT29" s="134"/>
      <c r="AU29" s="134"/>
      <c r="AV29" s="134"/>
      <c r="AW29" s="134"/>
      <c r="AX29" s="134"/>
      <c r="AY29" s="134"/>
      <c r="AZ29" s="134"/>
      <c r="BA29" s="134"/>
      <c r="BB29" s="134"/>
      <c r="BC29" s="134"/>
      <c r="BD29" s="134"/>
      <c r="BE29" s="134"/>
      <c r="BF29" s="134"/>
      <c r="BG29" s="134"/>
      <c r="BH29" s="134"/>
      <c r="BI29" s="134"/>
      <c r="BJ29" s="134"/>
      <c r="BK29" s="134"/>
      <c r="BL29" s="134"/>
      <c r="BM29" s="134"/>
      <c r="BN29" s="134"/>
      <c r="BO29" s="134"/>
      <c r="BP29" s="134"/>
      <c r="BQ29" s="134"/>
      <c r="BR29" s="134"/>
      <c r="BS29" s="134"/>
      <c r="BT29" s="134"/>
      <c r="BU29" s="134"/>
      <c r="BV29" s="134"/>
      <c r="BW29" s="134"/>
      <c r="BX29" s="134"/>
      <c r="BY29" s="134"/>
      <c r="BZ29" s="134"/>
      <c r="CA29" s="134"/>
      <c r="CB29" s="134"/>
      <c r="CC29" s="134"/>
      <c r="CD29" s="134"/>
      <c r="CE29" s="134"/>
      <c r="CF29" s="134"/>
      <c r="CG29" s="134"/>
      <c r="CH29" s="134"/>
      <c r="CI29" s="134"/>
      <c r="CJ29" s="134"/>
      <c r="CK29" s="134"/>
      <c r="CL29" s="134"/>
      <c r="CM29" s="134"/>
      <c r="CN29" s="134"/>
      <c r="CO29" s="134"/>
      <c r="CP29" s="134"/>
      <c r="CQ29" s="134"/>
      <c r="CR29" s="134"/>
      <c r="CS29" s="134"/>
      <c r="CT29" s="134"/>
      <c r="CU29" s="134"/>
      <c r="CV29" s="134"/>
      <c r="CW29" s="134"/>
      <c r="CX29" s="134"/>
      <c r="CY29" s="134"/>
      <c r="CZ29" s="134"/>
      <c r="DA29" s="134"/>
      <c r="DB29" s="134"/>
      <c r="DC29" s="134"/>
      <c r="DD29" s="134"/>
      <c r="DE29" s="134"/>
      <c r="DF29" s="134"/>
      <c r="DG29" s="134"/>
      <c r="DH29" s="134"/>
      <c r="DI29" s="134"/>
      <c r="DJ29" s="134"/>
      <c r="DK29" s="134"/>
      <c r="DL29" s="134"/>
      <c r="DM29" s="134"/>
      <c r="DN29" s="134"/>
      <c r="DO29" s="134"/>
      <c r="DP29" s="134"/>
      <c r="DQ29" s="134"/>
      <c r="DR29" s="134"/>
      <c r="DS29" s="134"/>
      <c r="DT29" s="134"/>
    </row>
    <row r="30" spans="2:124" s="133" customFormat="1" ht="30.95" customHeight="1" x14ac:dyDescent="0.25">
      <c r="B30" s="92" t="s">
        <v>149</v>
      </c>
      <c r="C30" s="162">
        <v>402800</v>
      </c>
      <c r="D30" s="93"/>
      <c r="E30" s="158" t="s">
        <v>43</v>
      </c>
      <c r="F30" s="94" t="s">
        <v>161</v>
      </c>
      <c r="G30" s="94" t="s">
        <v>127</v>
      </c>
      <c r="H30" s="131">
        <v>2000</v>
      </c>
      <c r="I30" s="131" t="s">
        <v>126</v>
      </c>
      <c r="J30" s="161" t="s">
        <v>43</v>
      </c>
      <c r="K30" s="160">
        <v>49</v>
      </c>
      <c r="L30" s="192">
        <v>54</v>
      </c>
      <c r="M30" s="193">
        <v>57</v>
      </c>
      <c r="N30" s="194">
        <v>59</v>
      </c>
      <c r="O30" s="135">
        <f t="shared" ref="O30" si="48">IF(E30="","",IF(MAXA(L30:N30)&lt;=0,0,MAXA(L30:N30)))</f>
        <v>59</v>
      </c>
      <c r="P30" s="281">
        <v>67</v>
      </c>
      <c r="Q30" s="282">
        <v>70</v>
      </c>
      <c r="R30" s="283">
        <v>-72</v>
      </c>
      <c r="S30" s="135">
        <f t="shared" si="41"/>
        <v>70</v>
      </c>
      <c r="T30" s="136">
        <f t="shared" si="42"/>
        <v>129</v>
      </c>
      <c r="U30" s="137" t="str">
        <f t="shared" si="43"/>
        <v>INTB + 9</v>
      </c>
      <c r="V30" s="138" t="str">
        <f>IF(E30=0," ",IF(E30="H",IF(H30&lt;2000,VLOOKUP(K30,[1]Minimas!$A$15:$F$29,6),IF(AND(H30&gt;1999,H30&lt;2003),VLOOKUP(K30,[1]Minimas!$A$15:$F$29,5),IF(AND(H30&gt;2002,H30&lt;2005),VLOOKUP(K30,[1]Minimas!$A$15:$F$29,4),IF(AND(H30&gt;2004,H30&lt;2007),VLOOKUP(K30,[1]Minimas!$A$15:$F$29,3),VLOOKUP(K30,[1]Minimas!$A$15:$F$29,2))))),IF(H30&lt;2000,VLOOKUP(K30,[1]Minimas!$G$15:$L$29,6),IF(AND(H30&gt;1999,H30&lt;2003),VLOOKUP(K30,[1]Minimas!$G$15:$FL$29,5),IF(AND(H30&gt;2002,H30&lt;2005),VLOOKUP(K30,[1]Minimas!$G$15:$L$29,4),IF(AND(H30&gt;2004,H30&lt;2007),VLOOKUP(K30,[1]Minimas!$G$15:$L$29,3),VLOOKUP(K30,[1]Minimas!$G$15:$L$29,2)))))))</f>
        <v>U20 F49</v>
      </c>
      <c r="W30" s="139">
        <f t="shared" si="44"/>
        <v>201.19409562921209</v>
      </c>
      <c r="X30" s="98">
        <v>43813</v>
      </c>
      <c r="Y30" s="96" t="s">
        <v>218</v>
      </c>
      <c r="Z30" s="129" t="s">
        <v>219</v>
      </c>
      <c r="AA30" s="132"/>
      <c r="AB30" s="103">
        <f>T30-HLOOKUP(V30,[1]Minimas!$C$3:$CD$12,2,FALSE)</f>
        <v>84</v>
      </c>
      <c r="AC30" s="103">
        <f>T30-HLOOKUP(V30,[1]Minimas!$C$3:$CD$12,3,FALSE)</f>
        <v>74</v>
      </c>
      <c r="AD30" s="103">
        <f>T30-HLOOKUP(V30,[1]Minimas!$C$3:$CD$12,4,FALSE)</f>
        <v>64</v>
      </c>
      <c r="AE30" s="103">
        <f>T30-HLOOKUP(V30,[1]Minimas!$C$3:$CD$12,5,FALSE)</f>
        <v>52</v>
      </c>
      <c r="AF30" s="103">
        <f>T30-HLOOKUP(V30,[1]Minimas!$C$3:$CD$12,6,FALSE)</f>
        <v>39</v>
      </c>
      <c r="AG30" s="103">
        <f>T30-HLOOKUP(V30,[1]Minimas!$C$3:$CD$12,7,FALSE)</f>
        <v>24</v>
      </c>
      <c r="AH30" s="103">
        <f>T30-HLOOKUP(V30,[1]Minimas!$C$3:$CD$12,8,FALSE)</f>
        <v>9</v>
      </c>
      <c r="AI30" s="103">
        <f>T30-HLOOKUP(V30,[1]Minimas!$C$3:$CD$12,9,FALSE)</f>
        <v>-11</v>
      </c>
      <c r="AJ30" s="103">
        <f>T30-HLOOKUP(V30,[1]Minimas!$C$3:$CD$12,10,FALSE)</f>
        <v>-46</v>
      </c>
      <c r="AK30" s="104" t="str">
        <f t="shared" si="45"/>
        <v>INTB +</v>
      </c>
      <c r="AL30" s="104"/>
      <c r="AM30" s="104" t="str">
        <f t="shared" si="46"/>
        <v>INTB +</v>
      </c>
      <c r="AN30" s="104">
        <f t="shared" si="47"/>
        <v>9</v>
      </c>
      <c r="AO30" s="134"/>
      <c r="AP30" s="134"/>
      <c r="AQ30" s="134"/>
      <c r="AR30" s="134"/>
      <c r="AS30" s="134"/>
      <c r="AT30" s="134"/>
      <c r="AU30" s="134"/>
      <c r="AV30" s="134"/>
      <c r="AW30" s="134"/>
      <c r="AX30" s="134"/>
      <c r="AY30" s="134"/>
      <c r="AZ30" s="134"/>
      <c r="BA30" s="134"/>
      <c r="BB30" s="134"/>
      <c r="BC30" s="134"/>
      <c r="BD30" s="134"/>
      <c r="BE30" s="134"/>
      <c r="BF30" s="134"/>
      <c r="BG30" s="134"/>
      <c r="BH30" s="134"/>
      <c r="BI30" s="134"/>
      <c r="BJ30" s="134"/>
      <c r="BK30" s="134"/>
      <c r="BL30" s="134"/>
      <c r="BM30" s="134"/>
      <c r="BN30" s="134"/>
      <c r="BO30" s="134"/>
      <c r="BP30" s="134"/>
      <c r="BQ30" s="134"/>
      <c r="BR30" s="134"/>
      <c r="BS30" s="134"/>
      <c r="BT30" s="134"/>
      <c r="BU30" s="134"/>
      <c r="BV30" s="134"/>
      <c r="BW30" s="134"/>
      <c r="BX30" s="134"/>
      <c r="BY30" s="134"/>
      <c r="BZ30" s="134"/>
      <c r="CA30" s="134"/>
      <c r="CB30" s="134"/>
      <c r="CC30" s="134"/>
      <c r="CD30" s="134"/>
      <c r="CE30" s="134"/>
      <c r="CF30" s="134"/>
      <c r="CG30" s="134"/>
      <c r="CH30" s="134"/>
      <c r="CI30" s="134"/>
      <c r="CJ30" s="134"/>
      <c r="CK30" s="134"/>
      <c r="CL30" s="134"/>
      <c r="CM30" s="134"/>
      <c r="CN30" s="134"/>
      <c r="CO30" s="134"/>
      <c r="CP30" s="134"/>
      <c r="CQ30" s="134"/>
      <c r="CR30" s="134"/>
      <c r="CS30" s="134"/>
      <c r="CT30" s="134"/>
      <c r="CU30" s="134"/>
      <c r="CV30" s="134"/>
      <c r="CW30" s="134"/>
      <c r="CX30" s="134"/>
      <c r="CY30" s="134"/>
      <c r="CZ30" s="134"/>
      <c r="DA30" s="134"/>
      <c r="DB30" s="134"/>
      <c r="DC30" s="134"/>
      <c r="DD30" s="134"/>
      <c r="DE30" s="134"/>
      <c r="DF30" s="134"/>
      <c r="DG30" s="134"/>
      <c r="DH30" s="134"/>
      <c r="DI30" s="134"/>
      <c r="DJ30" s="134"/>
      <c r="DK30" s="134"/>
      <c r="DL30" s="134"/>
      <c r="DM30" s="134"/>
      <c r="DN30" s="134"/>
      <c r="DO30" s="134"/>
      <c r="DP30" s="134"/>
      <c r="DQ30" s="134"/>
      <c r="DR30" s="134"/>
      <c r="DS30" s="134"/>
      <c r="DT30" s="134"/>
    </row>
    <row r="31" spans="2:124" s="133" customFormat="1" ht="30" customHeight="1" x14ac:dyDescent="0.25">
      <c r="B31" s="92" t="s">
        <v>149</v>
      </c>
      <c r="C31" s="162">
        <v>383002</v>
      </c>
      <c r="D31" s="93"/>
      <c r="E31" s="158" t="s">
        <v>43</v>
      </c>
      <c r="F31" s="94" t="s">
        <v>128</v>
      </c>
      <c r="G31" s="94" t="s">
        <v>165</v>
      </c>
      <c r="H31" s="131">
        <v>1998</v>
      </c>
      <c r="I31" s="131" t="s">
        <v>126</v>
      </c>
      <c r="J31" s="161" t="s">
        <v>43</v>
      </c>
      <c r="K31" s="160">
        <v>50.5</v>
      </c>
      <c r="L31" s="192">
        <v>56</v>
      </c>
      <c r="M31" s="193">
        <v>59</v>
      </c>
      <c r="N31" s="194">
        <v>-61</v>
      </c>
      <c r="O31" s="135">
        <f t="shared" si="40"/>
        <v>59</v>
      </c>
      <c r="P31" s="281">
        <v>72</v>
      </c>
      <c r="Q31" s="282">
        <v>75</v>
      </c>
      <c r="R31" s="283">
        <v>-77</v>
      </c>
      <c r="S31" s="135">
        <f t="shared" si="41"/>
        <v>75</v>
      </c>
      <c r="T31" s="136">
        <f t="shared" si="42"/>
        <v>134</v>
      </c>
      <c r="U31" s="137" t="str">
        <f t="shared" si="43"/>
        <v>FED + 11</v>
      </c>
      <c r="V31" s="138" t="str">
        <f>IF(E31=0," ",IF(E31="H",IF(H31&lt;2000,VLOOKUP(K31,[1]Minimas!$A$15:$F$29,6),IF(AND(H31&gt;1999,H31&lt;2003),VLOOKUP(K31,[1]Minimas!$A$15:$F$29,5),IF(AND(H31&gt;2002,H31&lt;2005),VLOOKUP(K31,[1]Minimas!$A$15:$F$29,4),IF(AND(H31&gt;2004,H31&lt;2007),VLOOKUP(K31,[1]Minimas!$A$15:$F$29,3),VLOOKUP(K31,[1]Minimas!$A$15:$F$29,2))))),IF(H31&lt;2000,VLOOKUP(K31,[1]Minimas!$G$15:$L$29,6),IF(AND(H31&gt;1999,H31&lt;2003),VLOOKUP(K31,[1]Minimas!$G$15:$FL$29,5),IF(AND(H31&gt;2002,H31&lt;2005),VLOOKUP(K31,[1]Minimas!$G$15:$L$29,4),IF(AND(H31&gt;2004,H31&lt;2007),VLOOKUP(K31,[1]Minimas!$G$15:$L$29,3),VLOOKUP(K31,[1]Minimas!$G$15:$L$29,2)))))))</f>
        <v>SE F55</v>
      </c>
      <c r="W31" s="139">
        <f t="shared" si="44"/>
        <v>204.21114122321976</v>
      </c>
      <c r="X31" s="98">
        <v>43813</v>
      </c>
      <c r="Y31" s="96" t="s">
        <v>218</v>
      </c>
      <c r="Z31" s="129" t="s">
        <v>219</v>
      </c>
      <c r="AA31" s="132"/>
      <c r="AB31" s="103">
        <f>T31-HLOOKUP(V31,[1]Minimas!$C$3:$CD$12,2,FALSE)</f>
        <v>74</v>
      </c>
      <c r="AC31" s="103">
        <f>T31-HLOOKUP(V31,[1]Minimas!$C$3:$CD$12,3,FALSE)</f>
        <v>59</v>
      </c>
      <c r="AD31" s="103">
        <f>T31-HLOOKUP(V31,[1]Minimas!$C$3:$CD$12,4,FALSE)</f>
        <v>47</v>
      </c>
      <c r="AE31" s="103">
        <f>T31-HLOOKUP(V31,[1]Minimas!$C$3:$CD$12,5,FALSE)</f>
        <v>32</v>
      </c>
      <c r="AF31" s="103">
        <f>T31-HLOOKUP(V31,[1]Minimas!$C$3:$CD$12,6,FALSE)</f>
        <v>11</v>
      </c>
      <c r="AG31" s="103">
        <f>T31-HLOOKUP(V31,[1]Minimas!$C$3:$CD$12,7,FALSE)</f>
        <v>-4</v>
      </c>
      <c r="AH31" s="103">
        <f>T31-HLOOKUP(V31,[1]Minimas!$C$3:$CD$12,8,FALSE)</f>
        <v>-21</v>
      </c>
      <c r="AI31" s="103">
        <f>T31-HLOOKUP(V31,[1]Minimas!$C$3:$CD$12,9,FALSE)</f>
        <v>-41</v>
      </c>
      <c r="AJ31" s="103">
        <f>T31-HLOOKUP(V31,[1]Minimas!$C$3:$CD$12,10,FALSE)</f>
        <v>-56</v>
      </c>
      <c r="AK31" s="104" t="str">
        <f t="shared" si="45"/>
        <v>FED +</v>
      </c>
      <c r="AL31" s="104"/>
      <c r="AM31" s="104" t="str">
        <f t="shared" si="46"/>
        <v>FED +</v>
      </c>
      <c r="AN31" s="104">
        <f t="shared" si="47"/>
        <v>11</v>
      </c>
      <c r="AO31" s="134"/>
      <c r="AP31" s="134"/>
      <c r="AQ31" s="134"/>
      <c r="AR31" s="134"/>
      <c r="AS31" s="134"/>
      <c r="AT31" s="134"/>
      <c r="AU31" s="134"/>
      <c r="AV31" s="134"/>
      <c r="AW31" s="134"/>
      <c r="AX31" s="134"/>
      <c r="AY31" s="134"/>
      <c r="AZ31" s="134"/>
      <c r="BA31" s="134"/>
      <c r="BB31" s="134"/>
      <c r="BC31" s="134"/>
      <c r="BD31" s="134"/>
      <c r="BE31" s="134"/>
      <c r="BF31" s="134"/>
      <c r="BG31" s="134"/>
      <c r="BH31" s="134"/>
      <c r="BI31" s="134"/>
      <c r="BJ31" s="134"/>
      <c r="BK31" s="134"/>
      <c r="BL31" s="134"/>
      <c r="BM31" s="134"/>
      <c r="BN31" s="134"/>
      <c r="BO31" s="134"/>
      <c r="BP31" s="134"/>
      <c r="BQ31" s="134"/>
      <c r="BR31" s="134"/>
      <c r="BS31" s="134"/>
      <c r="BT31" s="134"/>
      <c r="BU31" s="134"/>
      <c r="BV31" s="134"/>
      <c r="BW31" s="134"/>
      <c r="BX31" s="134"/>
      <c r="BY31" s="134"/>
      <c r="BZ31" s="134"/>
      <c r="CA31" s="134"/>
      <c r="CB31" s="134"/>
      <c r="CC31" s="134"/>
      <c r="CD31" s="134"/>
      <c r="CE31" s="134"/>
      <c r="CF31" s="134"/>
      <c r="CG31" s="134"/>
      <c r="CH31" s="134"/>
      <c r="CI31" s="134"/>
      <c r="CJ31" s="134"/>
      <c r="CK31" s="134"/>
      <c r="CL31" s="134"/>
      <c r="CM31" s="134"/>
      <c r="CN31" s="134"/>
      <c r="CO31" s="134"/>
      <c r="CP31" s="134"/>
      <c r="CQ31" s="134"/>
      <c r="CR31" s="134"/>
      <c r="CS31" s="134"/>
      <c r="CT31" s="134"/>
      <c r="CU31" s="134"/>
      <c r="CV31" s="134"/>
      <c r="CW31" s="134"/>
      <c r="CX31" s="134"/>
      <c r="CY31" s="134"/>
      <c r="CZ31" s="134"/>
      <c r="DA31" s="134"/>
      <c r="DB31" s="134"/>
      <c r="DC31" s="134"/>
      <c r="DD31" s="134"/>
      <c r="DE31" s="134"/>
      <c r="DF31" s="134"/>
      <c r="DG31" s="134"/>
      <c r="DH31" s="134"/>
      <c r="DI31" s="134"/>
      <c r="DJ31" s="134"/>
      <c r="DK31" s="134"/>
      <c r="DL31" s="134"/>
      <c r="DM31" s="134"/>
      <c r="DN31" s="134"/>
      <c r="DO31" s="134"/>
      <c r="DP31" s="134"/>
      <c r="DQ31" s="134"/>
      <c r="DR31" s="134"/>
      <c r="DS31" s="134"/>
      <c r="DT31" s="134"/>
    </row>
    <row r="32" spans="2:124" s="133" customFormat="1" ht="30" customHeight="1" x14ac:dyDescent="0.25">
      <c r="B32" s="92" t="s">
        <v>149</v>
      </c>
      <c r="C32" s="162">
        <v>403855</v>
      </c>
      <c r="D32" s="93"/>
      <c r="E32" s="158" t="s">
        <v>43</v>
      </c>
      <c r="F32" s="94" t="s">
        <v>128</v>
      </c>
      <c r="G32" s="94" t="s">
        <v>129</v>
      </c>
      <c r="H32" s="131">
        <v>2001</v>
      </c>
      <c r="I32" s="131" t="s">
        <v>126</v>
      </c>
      <c r="J32" s="161" t="s">
        <v>43</v>
      </c>
      <c r="K32" s="160">
        <v>60</v>
      </c>
      <c r="L32" s="192">
        <v>54</v>
      </c>
      <c r="M32" s="193">
        <v>-57</v>
      </c>
      <c r="N32" s="194">
        <v>57</v>
      </c>
      <c r="O32" s="135">
        <f t="shared" si="40"/>
        <v>57</v>
      </c>
      <c r="P32" s="281">
        <v>64</v>
      </c>
      <c r="Q32" s="282">
        <v>-67</v>
      </c>
      <c r="R32" s="283">
        <v>-67</v>
      </c>
      <c r="S32" s="135">
        <f t="shared" si="41"/>
        <v>64</v>
      </c>
      <c r="T32" s="136">
        <f t="shared" si="42"/>
        <v>121</v>
      </c>
      <c r="U32" s="137" t="str">
        <f t="shared" si="43"/>
        <v>FED + 3</v>
      </c>
      <c r="V32" s="138" t="str">
        <f>IF(E32=0," ",IF(E32="H",IF(H32&lt;2000,VLOOKUP(K32,[1]Minimas!$A$15:$F$29,6),IF(AND(H32&gt;1999,H32&lt;2003),VLOOKUP(K32,[1]Minimas!$A$15:$F$29,5),IF(AND(H32&gt;2002,H32&lt;2005),VLOOKUP(K32,[1]Minimas!$A$15:$F$29,4),IF(AND(H32&gt;2004,H32&lt;2007),VLOOKUP(K32,[1]Minimas!$A$15:$F$29,3),VLOOKUP(K32,[1]Minimas!$A$15:$F$29,2))))),IF(H32&lt;2000,VLOOKUP(K32,[1]Minimas!$G$15:$L$29,6),IF(AND(H32&gt;1999,H32&lt;2003),VLOOKUP(K32,[1]Minimas!$G$15:$FL$29,5),IF(AND(H32&gt;2002,H32&lt;2005),VLOOKUP(K32,[1]Minimas!$G$15:$L$29,4),IF(AND(H32&gt;2004,H32&lt;2007),VLOOKUP(K32,[1]Minimas!$G$15:$L$29,3),VLOOKUP(K32,[1]Minimas!$G$15:$L$29,2)))))))</f>
        <v>U20 F64</v>
      </c>
      <c r="W32" s="139">
        <f t="shared" si="44"/>
        <v>163.47917564902934</v>
      </c>
      <c r="X32" s="98">
        <v>43813</v>
      </c>
      <c r="Y32" s="96" t="s">
        <v>218</v>
      </c>
      <c r="Z32" s="129" t="s">
        <v>219</v>
      </c>
      <c r="AA32" s="132"/>
      <c r="AB32" s="103">
        <f>T32-HLOOKUP(V32,[1]Minimas!$C$3:$CD$12,2,FALSE)</f>
        <v>61</v>
      </c>
      <c r="AC32" s="103">
        <f>T32-HLOOKUP(V32,[1]Minimas!$C$3:$CD$12,3,FALSE)</f>
        <v>46</v>
      </c>
      <c r="AD32" s="103">
        <f>T32-HLOOKUP(V32,[1]Minimas!$C$3:$CD$12,4,FALSE)</f>
        <v>31</v>
      </c>
      <c r="AE32" s="103">
        <f>T32-HLOOKUP(V32,[1]Minimas!$C$3:$CD$12,5,FALSE)</f>
        <v>16</v>
      </c>
      <c r="AF32" s="103">
        <f>T32-HLOOKUP(V32,[1]Minimas!$C$3:$CD$12,6,FALSE)</f>
        <v>3</v>
      </c>
      <c r="AG32" s="103">
        <f>T32-HLOOKUP(V32,[1]Minimas!$C$3:$CD$12,7,FALSE)</f>
        <v>-14</v>
      </c>
      <c r="AH32" s="103">
        <f>T32-HLOOKUP(V32,[1]Minimas!$C$3:$CD$12,8,FALSE)</f>
        <v>-34</v>
      </c>
      <c r="AI32" s="103">
        <f>T32-HLOOKUP(V32,[1]Minimas!$C$3:$CD$12,9,FALSE)</f>
        <v>-54</v>
      </c>
      <c r="AJ32" s="103">
        <f>T32-HLOOKUP(V32,[1]Minimas!$C$3:$CD$12,10,FALSE)</f>
        <v>-89</v>
      </c>
      <c r="AK32" s="104" t="str">
        <f t="shared" si="45"/>
        <v>FED +</v>
      </c>
      <c r="AL32" s="104"/>
      <c r="AM32" s="104" t="str">
        <f t="shared" si="46"/>
        <v>FED +</v>
      </c>
      <c r="AN32" s="104">
        <f t="shared" si="47"/>
        <v>3</v>
      </c>
      <c r="AO32" s="134"/>
      <c r="AP32" s="134"/>
      <c r="AQ32" s="134"/>
      <c r="AR32" s="134"/>
      <c r="AS32" s="134"/>
      <c r="AT32" s="134"/>
      <c r="AU32" s="134"/>
      <c r="AV32" s="134"/>
      <c r="AW32" s="134"/>
      <c r="AX32" s="134"/>
      <c r="AY32" s="134"/>
      <c r="AZ32" s="134"/>
      <c r="BA32" s="134"/>
      <c r="BB32" s="134"/>
      <c r="BC32" s="134"/>
      <c r="BD32" s="134"/>
      <c r="BE32" s="134"/>
      <c r="BF32" s="134"/>
      <c r="BG32" s="134"/>
      <c r="BH32" s="134"/>
      <c r="BI32" s="134"/>
      <c r="BJ32" s="134"/>
      <c r="BK32" s="134"/>
      <c r="BL32" s="134"/>
      <c r="BM32" s="134"/>
      <c r="BN32" s="134"/>
      <c r="BO32" s="134"/>
      <c r="BP32" s="134"/>
      <c r="BQ32" s="134"/>
      <c r="BR32" s="134"/>
      <c r="BS32" s="134"/>
      <c r="BT32" s="134"/>
      <c r="BU32" s="134"/>
      <c r="BV32" s="134"/>
      <c r="BW32" s="134"/>
      <c r="BX32" s="134"/>
      <c r="BY32" s="134"/>
      <c r="BZ32" s="134"/>
      <c r="CA32" s="134"/>
      <c r="CB32" s="134"/>
      <c r="CC32" s="134"/>
      <c r="CD32" s="134"/>
      <c r="CE32" s="134"/>
      <c r="CF32" s="134"/>
      <c r="CG32" s="134"/>
      <c r="CH32" s="134"/>
      <c r="CI32" s="134"/>
      <c r="CJ32" s="134"/>
      <c r="CK32" s="134"/>
      <c r="CL32" s="134"/>
      <c r="CM32" s="134"/>
      <c r="CN32" s="134"/>
      <c r="CO32" s="134"/>
      <c r="CP32" s="134"/>
      <c r="CQ32" s="134"/>
      <c r="CR32" s="134"/>
      <c r="CS32" s="134"/>
      <c r="CT32" s="134"/>
      <c r="CU32" s="134"/>
      <c r="CV32" s="134"/>
      <c r="CW32" s="134"/>
      <c r="CX32" s="134"/>
      <c r="CY32" s="134"/>
      <c r="CZ32" s="134"/>
      <c r="DA32" s="134"/>
      <c r="DB32" s="134"/>
      <c r="DC32" s="134"/>
      <c r="DD32" s="134"/>
      <c r="DE32" s="134"/>
      <c r="DF32" s="134"/>
      <c r="DG32" s="134"/>
      <c r="DH32" s="134"/>
      <c r="DI32" s="134"/>
      <c r="DJ32" s="134"/>
      <c r="DK32" s="134"/>
      <c r="DL32" s="134"/>
      <c r="DM32" s="134"/>
      <c r="DN32" s="134"/>
      <c r="DO32" s="134"/>
      <c r="DP32" s="134"/>
      <c r="DQ32" s="134"/>
      <c r="DR32" s="134"/>
      <c r="DS32" s="134"/>
      <c r="DT32" s="134"/>
    </row>
    <row r="33" spans="2:124" s="133" customFormat="1" ht="30" customHeight="1" x14ac:dyDescent="0.25">
      <c r="B33" s="92" t="s">
        <v>149</v>
      </c>
      <c r="C33" s="162">
        <v>230430</v>
      </c>
      <c r="D33" s="93"/>
      <c r="E33" s="158" t="s">
        <v>43</v>
      </c>
      <c r="F33" s="94" t="s">
        <v>204</v>
      </c>
      <c r="G33" s="94" t="s">
        <v>205</v>
      </c>
      <c r="H33" s="131">
        <v>1991</v>
      </c>
      <c r="I33" s="131" t="s">
        <v>126</v>
      </c>
      <c r="J33" s="161" t="s">
        <v>43</v>
      </c>
      <c r="K33" s="160">
        <v>65</v>
      </c>
      <c r="L33" s="286">
        <v>62</v>
      </c>
      <c r="M33" s="287">
        <v>64</v>
      </c>
      <c r="N33" s="288">
        <v>66</v>
      </c>
      <c r="O33" s="135">
        <f t="shared" si="40"/>
        <v>66</v>
      </c>
      <c r="P33" s="289">
        <v>72</v>
      </c>
      <c r="Q33" s="290">
        <v>74</v>
      </c>
      <c r="R33" s="291">
        <v>76</v>
      </c>
      <c r="S33" s="135">
        <f t="shared" si="41"/>
        <v>76</v>
      </c>
      <c r="T33" s="136">
        <f t="shared" si="42"/>
        <v>142</v>
      </c>
      <c r="U33" s="137" t="str">
        <f t="shared" si="43"/>
        <v>FED + 0</v>
      </c>
      <c r="V33" s="138" t="str">
        <f>IF(E33=0," ",IF(E33="H",IF(H33&lt;2000,VLOOKUP(K33,[1]Minimas!$A$15:$F$29,6),IF(AND(H33&gt;1999,H33&lt;2003),VLOOKUP(K33,[1]Minimas!$A$15:$F$29,5),IF(AND(H33&gt;2002,H33&lt;2005),VLOOKUP(K33,[1]Minimas!$A$15:$F$29,4),IF(AND(H33&gt;2004,H33&lt;2007),VLOOKUP(K33,[1]Minimas!$A$15:$F$29,3),VLOOKUP(K33,[1]Minimas!$A$15:$F$29,2))))),IF(H33&lt;2000,VLOOKUP(K33,[1]Minimas!$G$15:$L$29,6),IF(AND(H33&gt;1999,H33&lt;2003),VLOOKUP(K33,[1]Minimas!$G$15:$FL$29,5),IF(AND(H33&gt;2002,H33&lt;2005),VLOOKUP(K33,[1]Minimas!$G$15:$L$29,4),IF(AND(H33&gt;2004,H33&lt;2007),VLOOKUP(K33,[1]Minimas!$G$15:$L$29,3),VLOOKUP(K33,[1]Minimas!$G$15:$L$29,2)))))))</f>
        <v>SE F71</v>
      </c>
      <c r="W33" s="139">
        <f t="shared" si="44"/>
        <v>182.66950819527119</v>
      </c>
      <c r="X33" s="98">
        <v>43813</v>
      </c>
      <c r="Y33" s="96" t="s">
        <v>218</v>
      </c>
      <c r="Z33" s="129" t="s">
        <v>219</v>
      </c>
      <c r="AA33" s="132"/>
      <c r="AB33" s="103">
        <f>T33-HLOOKUP(V33,[1]Minimas!$C$3:$CD$12,2,FALSE)</f>
        <v>67</v>
      </c>
      <c r="AC33" s="103">
        <f>T33-HLOOKUP(V33,[1]Minimas!$C$3:$CD$12,3,FALSE)</f>
        <v>52</v>
      </c>
      <c r="AD33" s="103">
        <f>T33-HLOOKUP(V33,[1]Minimas!$C$3:$CD$12,4,FALSE)</f>
        <v>35</v>
      </c>
      <c r="AE33" s="103">
        <f>T33-HLOOKUP(V33,[1]Minimas!$C$3:$CD$12,5,FALSE)</f>
        <v>20</v>
      </c>
      <c r="AF33" s="103">
        <f>T33-HLOOKUP(V33,[1]Minimas!$C$3:$CD$12,6,FALSE)</f>
        <v>0</v>
      </c>
      <c r="AG33" s="103">
        <f>T33-HLOOKUP(V33,[1]Minimas!$C$3:$CD$12,7,FALSE)</f>
        <v>-23</v>
      </c>
      <c r="AH33" s="103">
        <f>T33-HLOOKUP(V33,[1]Minimas!$C$3:$CD$12,8,FALSE)</f>
        <v>-43</v>
      </c>
      <c r="AI33" s="103">
        <f>T33-HLOOKUP(V33,[1]Minimas!$C$3:$CD$12,9,FALSE)</f>
        <v>-63</v>
      </c>
      <c r="AJ33" s="103">
        <f>T33-HLOOKUP(V33,[1]Minimas!$C$3:$CD$12,10,FALSE)</f>
        <v>-83</v>
      </c>
      <c r="AK33" s="104" t="str">
        <f t="shared" si="45"/>
        <v>FED +</v>
      </c>
      <c r="AL33" s="104"/>
      <c r="AM33" s="104" t="str">
        <f t="shared" si="46"/>
        <v>FED +</v>
      </c>
      <c r="AN33" s="104">
        <f t="shared" si="47"/>
        <v>0</v>
      </c>
      <c r="AO33" s="134"/>
      <c r="AP33" s="134"/>
      <c r="AQ33" s="134"/>
      <c r="AR33" s="134"/>
      <c r="AS33" s="134"/>
      <c r="AT33" s="134"/>
      <c r="AU33" s="134"/>
      <c r="AV33" s="134"/>
      <c r="AW33" s="134"/>
      <c r="AX33" s="134"/>
      <c r="AY33" s="134"/>
      <c r="AZ33" s="134"/>
      <c r="BA33" s="134"/>
      <c r="BB33" s="134"/>
      <c r="BC33" s="134"/>
      <c r="BD33" s="134"/>
      <c r="BE33" s="134"/>
      <c r="BF33" s="134"/>
      <c r="BG33" s="134"/>
      <c r="BH33" s="134"/>
      <c r="BI33" s="134"/>
      <c r="BJ33" s="134"/>
      <c r="BK33" s="134"/>
      <c r="BL33" s="134"/>
      <c r="BM33" s="134"/>
      <c r="BN33" s="134"/>
      <c r="BO33" s="134"/>
      <c r="BP33" s="134"/>
      <c r="BQ33" s="134"/>
      <c r="BR33" s="134"/>
      <c r="BS33" s="134"/>
      <c r="BT33" s="134"/>
      <c r="BU33" s="134"/>
      <c r="BV33" s="134"/>
      <c r="BW33" s="134"/>
      <c r="BX33" s="134"/>
      <c r="BY33" s="134"/>
      <c r="BZ33" s="134"/>
      <c r="CA33" s="134"/>
      <c r="CB33" s="134"/>
      <c r="CC33" s="134"/>
      <c r="CD33" s="134"/>
      <c r="CE33" s="134"/>
      <c r="CF33" s="134"/>
      <c r="CG33" s="134"/>
      <c r="CH33" s="134"/>
      <c r="CI33" s="134"/>
      <c r="CJ33" s="134"/>
      <c r="CK33" s="134"/>
      <c r="CL33" s="134"/>
      <c r="CM33" s="134"/>
      <c r="CN33" s="134"/>
      <c r="CO33" s="134"/>
      <c r="CP33" s="134"/>
      <c r="CQ33" s="134"/>
      <c r="CR33" s="134"/>
      <c r="CS33" s="134"/>
      <c r="CT33" s="134"/>
      <c r="CU33" s="134"/>
      <c r="CV33" s="134"/>
      <c r="CW33" s="134"/>
      <c r="CX33" s="134"/>
      <c r="CY33" s="134"/>
      <c r="CZ33" s="134"/>
      <c r="DA33" s="134"/>
      <c r="DB33" s="134"/>
      <c r="DC33" s="134"/>
      <c r="DD33" s="134"/>
      <c r="DE33" s="134"/>
      <c r="DF33" s="134"/>
      <c r="DG33" s="134"/>
      <c r="DH33" s="134"/>
      <c r="DI33" s="134"/>
      <c r="DJ33" s="134"/>
      <c r="DK33" s="134"/>
      <c r="DL33" s="134"/>
      <c r="DM33" s="134"/>
      <c r="DN33" s="134"/>
      <c r="DO33" s="134"/>
      <c r="DP33" s="134"/>
      <c r="DQ33" s="134"/>
      <c r="DR33" s="134"/>
      <c r="DS33" s="134"/>
      <c r="DT33" s="134"/>
    </row>
    <row r="34" spans="2:124" s="133" customFormat="1" ht="30" customHeight="1" x14ac:dyDescent="0.25">
      <c r="B34" s="92" t="s">
        <v>149</v>
      </c>
      <c r="C34" s="162"/>
      <c r="D34" s="93"/>
      <c r="E34" s="158"/>
      <c r="F34" s="94"/>
      <c r="G34" s="94"/>
      <c r="H34" s="131"/>
      <c r="I34" s="131"/>
      <c r="J34" s="161"/>
      <c r="K34" s="160"/>
      <c r="L34" s="286"/>
      <c r="M34" s="287"/>
      <c r="N34" s="288"/>
      <c r="O34" s="135" t="str">
        <f t="shared" si="40"/>
        <v/>
      </c>
      <c r="P34" s="289"/>
      <c r="Q34" s="290"/>
      <c r="R34" s="291"/>
      <c r="S34" s="135" t="str">
        <f t="shared" si="41"/>
        <v/>
      </c>
      <c r="T34" s="136" t="str">
        <f t="shared" si="42"/>
        <v/>
      </c>
      <c r="U34" s="137" t="str">
        <f t="shared" si="43"/>
        <v xml:space="preserve">   </v>
      </c>
      <c r="V34" s="138" t="str">
        <f>IF(E34=0," ",IF(E34="H",IF(H34&lt;2000,VLOOKUP(K34,[1]Minimas!$A$15:$F$29,6),IF(AND(H34&gt;1999,H34&lt;2003),VLOOKUP(K34,[1]Minimas!$A$15:$F$29,5),IF(AND(H34&gt;2002,H34&lt;2005),VLOOKUP(K34,[1]Minimas!$A$15:$F$29,4),IF(AND(H34&gt;2004,H34&lt;2007),VLOOKUP(K34,[1]Minimas!$A$15:$F$29,3),VLOOKUP(K34,[1]Minimas!$A$15:$F$29,2))))),IF(H34&lt;2000,VLOOKUP(K34,[1]Minimas!$G$15:$L$29,6),IF(AND(H34&gt;1999,H34&lt;2003),VLOOKUP(K34,[1]Minimas!$G$15:$FL$29,5),IF(AND(H34&gt;2002,H34&lt;2005),VLOOKUP(K34,[1]Minimas!$G$15:$L$29,4),IF(AND(H34&gt;2004,H34&lt;2007),VLOOKUP(K34,[1]Minimas!$G$15:$L$29,3),VLOOKUP(K34,[1]Minimas!$G$15:$L$29,2)))))))</f>
        <v xml:space="preserve"> </v>
      </c>
      <c r="W34" s="139" t="str">
        <f t="shared" si="44"/>
        <v/>
      </c>
      <c r="X34" s="98"/>
      <c r="Y34" s="96"/>
      <c r="Z34" s="129"/>
      <c r="AA34" s="132"/>
      <c r="AB34" s="103" t="e">
        <f>T34-HLOOKUP(V34,[1]Minimas!$C$3:$CD$12,2,FALSE)</f>
        <v>#VALUE!</v>
      </c>
      <c r="AC34" s="103" t="e">
        <f>T34-HLOOKUP(V34,[1]Minimas!$C$3:$CD$12,3,FALSE)</f>
        <v>#VALUE!</v>
      </c>
      <c r="AD34" s="103" t="e">
        <f>T34-HLOOKUP(V34,[1]Minimas!$C$3:$CD$12,4,FALSE)</f>
        <v>#VALUE!</v>
      </c>
      <c r="AE34" s="103" t="e">
        <f>T34-HLOOKUP(V34,[1]Minimas!$C$3:$CD$12,5,FALSE)</f>
        <v>#VALUE!</v>
      </c>
      <c r="AF34" s="103" t="e">
        <f>T34-HLOOKUP(V34,[1]Minimas!$C$3:$CD$12,6,FALSE)</f>
        <v>#VALUE!</v>
      </c>
      <c r="AG34" s="103" t="e">
        <f>T34-HLOOKUP(V34,[1]Minimas!$C$3:$CD$12,7,FALSE)</f>
        <v>#VALUE!</v>
      </c>
      <c r="AH34" s="103" t="e">
        <f>T34-HLOOKUP(V34,[1]Minimas!$C$3:$CD$12,8,FALSE)</f>
        <v>#VALUE!</v>
      </c>
      <c r="AI34" s="103" t="e">
        <f>T34-HLOOKUP(V34,[1]Minimas!$C$3:$CD$12,9,FALSE)</f>
        <v>#VALUE!</v>
      </c>
      <c r="AJ34" s="103" t="e">
        <f>T34-HLOOKUP(V34,[1]Minimas!$C$3:$CD$12,10,FALSE)</f>
        <v>#VALUE!</v>
      </c>
      <c r="AK34" s="104" t="str">
        <f t="shared" si="45"/>
        <v xml:space="preserve"> </v>
      </c>
      <c r="AL34" s="104"/>
      <c r="AM34" s="104" t="str">
        <f t="shared" si="46"/>
        <v xml:space="preserve"> </v>
      </c>
      <c r="AN34" s="104" t="str">
        <f t="shared" si="47"/>
        <v xml:space="preserve"> </v>
      </c>
      <c r="AO34" s="134"/>
      <c r="AP34" s="134"/>
      <c r="AQ34" s="134"/>
      <c r="AR34" s="134"/>
      <c r="AS34" s="134"/>
      <c r="AT34" s="134"/>
      <c r="AU34" s="134"/>
      <c r="AV34" s="134"/>
      <c r="AW34" s="134"/>
      <c r="AX34" s="134"/>
      <c r="AY34" s="134"/>
      <c r="AZ34" s="134"/>
      <c r="BA34" s="134"/>
      <c r="BB34" s="134"/>
      <c r="BC34" s="134"/>
      <c r="BD34" s="134"/>
      <c r="BE34" s="134"/>
      <c r="BF34" s="134"/>
      <c r="BG34" s="134"/>
      <c r="BH34" s="134"/>
      <c r="BI34" s="134"/>
      <c r="BJ34" s="134"/>
      <c r="BK34" s="134"/>
      <c r="BL34" s="134"/>
      <c r="BM34" s="134"/>
      <c r="BN34" s="134"/>
      <c r="BO34" s="134"/>
      <c r="BP34" s="134"/>
      <c r="BQ34" s="134"/>
      <c r="BR34" s="134"/>
      <c r="BS34" s="134"/>
      <c r="BT34" s="134"/>
      <c r="BU34" s="134"/>
      <c r="BV34" s="134"/>
      <c r="BW34" s="134"/>
      <c r="BX34" s="134"/>
      <c r="BY34" s="134"/>
      <c r="BZ34" s="134"/>
      <c r="CA34" s="134"/>
      <c r="CB34" s="134"/>
      <c r="CC34" s="134"/>
      <c r="CD34" s="134"/>
      <c r="CE34" s="134"/>
      <c r="CF34" s="134"/>
      <c r="CG34" s="134"/>
      <c r="CH34" s="134"/>
      <c r="CI34" s="134"/>
      <c r="CJ34" s="134"/>
      <c r="CK34" s="134"/>
      <c r="CL34" s="134"/>
      <c r="CM34" s="134"/>
      <c r="CN34" s="134"/>
      <c r="CO34" s="134"/>
      <c r="CP34" s="134"/>
      <c r="CQ34" s="134"/>
      <c r="CR34" s="134"/>
      <c r="CS34" s="134"/>
      <c r="CT34" s="134"/>
      <c r="CU34" s="134"/>
      <c r="CV34" s="134"/>
      <c r="CW34" s="134"/>
      <c r="CX34" s="134"/>
      <c r="CY34" s="134"/>
      <c r="CZ34" s="134"/>
      <c r="DA34" s="134"/>
      <c r="DB34" s="134"/>
      <c r="DC34" s="134"/>
      <c r="DD34" s="134"/>
      <c r="DE34" s="134"/>
      <c r="DF34" s="134"/>
      <c r="DG34" s="134"/>
      <c r="DH34" s="134"/>
      <c r="DI34" s="134"/>
      <c r="DJ34" s="134"/>
      <c r="DK34" s="134"/>
      <c r="DL34" s="134"/>
      <c r="DM34" s="134"/>
      <c r="DN34" s="134"/>
      <c r="DO34" s="134"/>
      <c r="DP34" s="134"/>
      <c r="DQ34" s="134"/>
      <c r="DR34" s="134"/>
      <c r="DS34" s="134"/>
      <c r="DT34" s="134"/>
    </row>
    <row r="35" spans="2:124" s="133" customFormat="1" ht="30.95" customHeight="1" x14ac:dyDescent="0.25">
      <c r="B35" s="92" t="s">
        <v>149</v>
      </c>
      <c r="C35" s="162"/>
      <c r="D35" s="93"/>
      <c r="E35" s="158"/>
      <c r="F35" s="94"/>
      <c r="G35" s="94"/>
      <c r="H35" s="131"/>
      <c r="I35" s="131"/>
      <c r="J35" s="161"/>
      <c r="K35" s="160"/>
      <c r="L35" s="192"/>
      <c r="M35" s="193"/>
      <c r="N35" s="194"/>
      <c r="O35" s="135" t="str">
        <f t="shared" si="40"/>
        <v/>
      </c>
      <c r="P35" s="281"/>
      <c r="Q35" s="282"/>
      <c r="R35" s="283"/>
      <c r="S35" s="135" t="str">
        <f t="shared" si="41"/>
        <v/>
      </c>
      <c r="T35" s="136" t="str">
        <f t="shared" si="42"/>
        <v/>
      </c>
      <c r="U35" s="137" t="str">
        <f t="shared" si="43"/>
        <v xml:space="preserve">   </v>
      </c>
      <c r="V35" s="138" t="str">
        <f>IF(E35=0," ",IF(E35="H",IF(H35&lt;2000,VLOOKUP(K35,[1]Minimas!$A$15:$F$29,6),IF(AND(H35&gt;1999,H35&lt;2003),VLOOKUP(K35,[1]Minimas!$A$15:$F$29,5),IF(AND(H35&gt;2002,H35&lt;2005),VLOOKUP(K35,[1]Minimas!$A$15:$F$29,4),IF(AND(H35&gt;2004,H35&lt;2007),VLOOKUP(K35,[1]Minimas!$A$15:$F$29,3),VLOOKUP(K35,[1]Minimas!$A$15:$F$29,2))))),IF(H35&lt;2000,VLOOKUP(K35,[1]Minimas!$G$15:$L$29,6),IF(AND(H35&gt;1999,H35&lt;2003),VLOOKUP(K35,[1]Minimas!$G$15:$FL$29,5),IF(AND(H35&gt;2002,H35&lt;2005),VLOOKUP(K35,[1]Minimas!$G$15:$L$29,4),IF(AND(H35&gt;2004,H35&lt;2007),VLOOKUP(K35,[1]Minimas!$G$15:$L$29,3),VLOOKUP(K35,[1]Minimas!$G$15:$L$29,2)))))))</f>
        <v xml:space="preserve"> </v>
      </c>
      <c r="W35" s="139" t="str">
        <f t="shared" si="44"/>
        <v/>
      </c>
      <c r="X35" s="98"/>
      <c r="Y35" s="96"/>
      <c r="Z35" s="129"/>
      <c r="AA35" s="132"/>
      <c r="AB35" s="103" t="e">
        <f>T35-HLOOKUP(V35,[1]Minimas!$C$3:$CD$12,2,FALSE)</f>
        <v>#VALUE!</v>
      </c>
      <c r="AC35" s="103" t="e">
        <f>T35-HLOOKUP(V35,[1]Minimas!$C$3:$CD$12,3,FALSE)</f>
        <v>#VALUE!</v>
      </c>
      <c r="AD35" s="103" t="e">
        <f>T35-HLOOKUP(V35,[1]Minimas!$C$3:$CD$12,4,FALSE)</f>
        <v>#VALUE!</v>
      </c>
      <c r="AE35" s="103" t="e">
        <f>T35-HLOOKUP(V35,[1]Minimas!$C$3:$CD$12,5,FALSE)</f>
        <v>#VALUE!</v>
      </c>
      <c r="AF35" s="103" t="e">
        <f>T35-HLOOKUP(V35,[1]Minimas!$C$3:$CD$12,6,FALSE)</f>
        <v>#VALUE!</v>
      </c>
      <c r="AG35" s="103" t="e">
        <f>T35-HLOOKUP(V35,[1]Minimas!$C$3:$CD$12,7,FALSE)</f>
        <v>#VALUE!</v>
      </c>
      <c r="AH35" s="103" t="e">
        <f>T35-HLOOKUP(V35,[1]Minimas!$C$3:$CD$12,8,FALSE)</f>
        <v>#VALUE!</v>
      </c>
      <c r="AI35" s="103" t="e">
        <f>T35-HLOOKUP(V35,[1]Minimas!$C$3:$CD$12,9,FALSE)</f>
        <v>#VALUE!</v>
      </c>
      <c r="AJ35" s="103" t="e">
        <f>T35-HLOOKUP(V35,[1]Minimas!$C$3:$CD$12,10,FALSE)</f>
        <v>#VALUE!</v>
      </c>
      <c r="AK35" s="104" t="str">
        <f t="shared" si="45"/>
        <v xml:space="preserve"> </v>
      </c>
      <c r="AL35" s="104"/>
      <c r="AM35" s="104" t="str">
        <f t="shared" si="46"/>
        <v xml:space="preserve"> </v>
      </c>
      <c r="AN35" s="104" t="str">
        <f t="shared" si="47"/>
        <v xml:space="preserve"> </v>
      </c>
      <c r="AO35" s="134"/>
      <c r="AP35" s="134"/>
      <c r="AQ35" s="134"/>
      <c r="AR35" s="134"/>
      <c r="AS35" s="134"/>
      <c r="AT35" s="134"/>
      <c r="AU35" s="134"/>
      <c r="AV35" s="134"/>
      <c r="AW35" s="134"/>
      <c r="AX35" s="134"/>
      <c r="AY35" s="134"/>
      <c r="AZ35" s="134"/>
      <c r="BA35" s="134"/>
      <c r="BB35" s="134"/>
      <c r="BC35" s="134"/>
      <c r="BD35" s="134"/>
      <c r="BE35" s="134"/>
      <c r="BF35" s="134"/>
      <c r="BG35" s="134"/>
      <c r="BH35" s="134"/>
      <c r="BI35" s="134"/>
      <c r="BJ35" s="134"/>
      <c r="BK35" s="134"/>
      <c r="BL35" s="134"/>
      <c r="BM35" s="134"/>
      <c r="BN35" s="134"/>
      <c r="BO35" s="134"/>
      <c r="BP35" s="134"/>
      <c r="BQ35" s="134"/>
      <c r="BR35" s="134"/>
      <c r="BS35" s="134"/>
      <c r="BT35" s="134"/>
      <c r="BU35" s="134"/>
      <c r="BV35" s="134"/>
      <c r="BW35" s="134"/>
      <c r="BX35" s="134"/>
      <c r="BY35" s="134"/>
      <c r="BZ35" s="134"/>
      <c r="CA35" s="134"/>
      <c r="CB35" s="134"/>
      <c r="CC35" s="134"/>
      <c r="CD35" s="134"/>
      <c r="CE35" s="134"/>
      <c r="CF35" s="134"/>
      <c r="CG35" s="134"/>
      <c r="CH35" s="134"/>
      <c r="CI35" s="134"/>
      <c r="CJ35" s="134"/>
      <c r="CK35" s="134"/>
      <c r="CL35" s="134"/>
      <c r="CM35" s="134"/>
      <c r="CN35" s="134"/>
      <c r="CO35" s="134"/>
      <c r="CP35" s="134"/>
      <c r="CQ35" s="134"/>
      <c r="CR35" s="134"/>
      <c r="CS35" s="134"/>
      <c r="CT35" s="134"/>
      <c r="CU35" s="134"/>
      <c r="CV35" s="134"/>
      <c r="CW35" s="134"/>
      <c r="CX35" s="134"/>
      <c r="CY35" s="134"/>
      <c r="CZ35" s="134"/>
      <c r="DA35" s="134"/>
      <c r="DB35" s="134"/>
      <c r="DC35" s="134"/>
      <c r="DD35" s="134"/>
      <c r="DE35" s="134"/>
      <c r="DF35" s="134"/>
      <c r="DG35" s="134"/>
      <c r="DH35" s="134"/>
      <c r="DI35" s="134"/>
      <c r="DJ35" s="134"/>
      <c r="DK35" s="134"/>
      <c r="DL35" s="134"/>
      <c r="DM35" s="134"/>
      <c r="DN35" s="134"/>
      <c r="DO35" s="134"/>
      <c r="DP35" s="134"/>
      <c r="DQ35" s="134"/>
      <c r="DR35" s="134"/>
      <c r="DS35" s="134"/>
      <c r="DT35" s="134"/>
    </row>
    <row r="36" spans="2:124" s="133" customFormat="1" ht="30.95" customHeight="1" x14ac:dyDescent="0.25">
      <c r="B36" s="92" t="s">
        <v>149</v>
      </c>
      <c r="C36" s="162"/>
      <c r="D36" s="93"/>
      <c r="E36" s="158"/>
      <c r="F36" s="94"/>
      <c r="G36" s="94"/>
      <c r="H36" s="131"/>
      <c r="I36" s="131"/>
      <c r="J36" s="161"/>
      <c r="K36" s="160"/>
      <c r="L36" s="192"/>
      <c r="M36" s="193"/>
      <c r="N36" s="194"/>
      <c r="O36" s="135" t="str">
        <f t="shared" si="40"/>
        <v/>
      </c>
      <c r="P36" s="281"/>
      <c r="Q36" s="282"/>
      <c r="R36" s="283"/>
      <c r="S36" s="135" t="str">
        <f t="shared" si="41"/>
        <v/>
      </c>
      <c r="T36" s="136" t="str">
        <f t="shared" si="42"/>
        <v/>
      </c>
      <c r="U36" s="137" t="str">
        <f t="shared" si="43"/>
        <v xml:space="preserve">   </v>
      </c>
      <c r="V36" s="138" t="str">
        <f>IF(E36=0," ",IF(E36="H",IF(H36&lt;2000,VLOOKUP(K36,[1]Minimas!$A$15:$F$29,6),IF(AND(H36&gt;1999,H36&lt;2003),VLOOKUP(K36,[1]Minimas!$A$15:$F$29,5),IF(AND(H36&gt;2002,H36&lt;2005),VLOOKUP(K36,[1]Minimas!$A$15:$F$29,4),IF(AND(H36&gt;2004,H36&lt;2007),VLOOKUP(K36,[1]Minimas!$A$15:$F$29,3),VLOOKUP(K36,[1]Minimas!$A$15:$F$29,2))))),IF(H36&lt;2000,VLOOKUP(K36,[1]Minimas!$G$15:$L$29,6),IF(AND(H36&gt;1999,H36&lt;2003),VLOOKUP(K36,[1]Minimas!$G$15:$FL$29,5),IF(AND(H36&gt;2002,H36&lt;2005),VLOOKUP(K36,[1]Minimas!$G$15:$L$29,4),IF(AND(H36&gt;2004,H36&lt;2007),VLOOKUP(K36,[1]Minimas!$G$15:$L$29,3),VLOOKUP(K36,[1]Minimas!$G$15:$L$29,2)))))))</f>
        <v xml:space="preserve"> </v>
      </c>
      <c r="W36" s="139" t="str">
        <f t="shared" si="44"/>
        <v/>
      </c>
      <c r="X36" s="98"/>
      <c r="Y36" s="96"/>
      <c r="Z36" s="129"/>
      <c r="AA36" s="132"/>
      <c r="AB36" s="103" t="e">
        <f>T36-HLOOKUP(V36,[1]Minimas!$C$3:$CD$12,2,FALSE)</f>
        <v>#VALUE!</v>
      </c>
      <c r="AC36" s="103" t="e">
        <f>T36-HLOOKUP(V36,[1]Minimas!$C$3:$CD$12,3,FALSE)</f>
        <v>#VALUE!</v>
      </c>
      <c r="AD36" s="103" t="e">
        <f>T36-HLOOKUP(V36,[1]Minimas!$C$3:$CD$12,4,FALSE)</f>
        <v>#VALUE!</v>
      </c>
      <c r="AE36" s="103" t="e">
        <f>T36-HLOOKUP(V36,[1]Minimas!$C$3:$CD$12,5,FALSE)</f>
        <v>#VALUE!</v>
      </c>
      <c r="AF36" s="103" t="e">
        <f>T36-HLOOKUP(V36,[1]Minimas!$C$3:$CD$12,6,FALSE)</f>
        <v>#VALUE!</v>
      </c>
      <c r="AG36" s="103" t="e">
        <f>T36-HLOOKUP(V36,[1]Minimas!$C$3:$CD$12,7,FALSE)</f>
        <v>#VALUE!</v>
      </c>
      <c r="AH36" s="103" t="e">
        <f>T36-HLOOKUP(V36,[1]Minimas!$C$3:$CD$12,8,FALSE)</f>
        <v>#VALUE!</v>
      </c>
      <c r="AI36" s="103" t="e">
        <f>T36-HLOOKUP(V36,[1]Minimas!$C$3:$CD$12,9,FALSE)</f>
        <v>#VALUE!</v>
      </c>
      <c r="AJ36" s="103" t="e">
        <f>T36-HLOOKUP(V36,[1]Minimas!$C$3:$CD$12,10,FALSE)</f>
        <v>#VALUE!</v>
      </c>
      <c r="AK36" s="104" t="str">
        <f t="shared" si="45"/>
        <v xml:space="preserve"> </v>
      </c>
      <c r="AL36" s="104"/>
      <c r="AM36" s="104" t="str">
        <f t="shared" si="46"/>
        <v xml:space="preserve"> </v>
      </c>
      <c r="AN36" s="104" t="str">
        <f t="shared" si="47"/>
        <v xml:space="preserve"> </v>
      </c>
      <c r="AO36" s="134"/>
      <c r="AP36" s="134"/>
      <c r="AQ36" s="134"/>
      <c r="AR36" s="134"/>
      <c r="AS36" s="134"/>
      <c r="AT36" s="134"/>
      <c r="AU36" s="134"/>
      <c r="AV36" s="134"/>
      <c r="AW36" s="134"/>
      <c r="AX36" s="134"/>
      <c r="AY36" s="134"/>
      <c r="AZ36" s="134"/>
      <c r="BA36" s="134"/>
      <c r="BB36" s="134"/>
      <c r="BC36" s="134"/>
      <c r="BD36" s="134"/>
      <c r="BE36" s="134"/>
      <c r="BF36" s="134"/>
      <c r="BG36" s="134"/>
      <c r="BH36" s="134"/>
      <c r="BI36" s="134"/>
      <c r="BJ36" s="134"/>
      <c r="BK36" s="134"/>
      <c r="BL36" s="134"/>
      <c r="BM36" s="134"/>
      <c r="BN36" s="134"/>
      <c r="BO36" s="134"/>
      <c r="BP36" s="134"/>
      <c r="BQ36" s="134"/>
      <c r="BR36" s="134"/>
      <c r="BS36" s="134"/>
      <c r="BT36" s="134"/>
      <c r="BU36" s="134"/>
      <c r="BV36" s="134"/>
      <c r="BW36" s="134"/>
      <c r="BX36" s="134"/>
      <c r="BY36" s="134"/>
      <c r="BZ36" s="134"/>
      <c r="CA36" s="134"/>
      <c r="CB36" s="134"/>
      <c r="CC36" s="134"/>
      <c r="CD36" s="134"/>
      <c r="CE36" s="134"/>
      <c r="CF36" s="134"/>
      <c r="CG36" s="134"/>
      <c r="CH36" s="134"/>
      <c r="CI36" s="134"/>
      <c r="CJ36" s="134"/>
      <c r="CK36" s="134"/>
      <c r="CL36" s="134"/>
      <c r="CM36" s="134"/>
      <c r="CN36" s="134"/>
      <c r="CO36" s="134"/>
      <c r="CP36" s="134"/>
      <c r="CQ36" s="134"/>
      <c r="CR36" s="134"/>
      <c r="CS36" s="134"/>
      <c r="CT36" s="134"/>
      <c r="CU36" s="134"/>
      <c r="CV36" s="134"/>
      <c r="CW36" s="134"/>
      <c r="CX36" s="134"/>
      <c r="CY36" s="134"/>
      <c r="CZ36" s="134"/>
      <c r="DA36" s="134"/>
      <c r="DB36" s="134"/>
      <c r="DC36" s="134"/>
      <c r="DD36" s="134"/>
      <c r="DE36" s="134"/>
      <c r="DF36" s="134"/>
      <c r="DG36" s="134"/>
      <c r="DH36" s="134"/>
      <c r="DI36" s="134"/>
      <c r="DJ36" s="134"/>
      <c r="DK36" s="134"/>
      <c r="DL36" s="134"/>
      <c r="DM36" s="134"/>
      <c r="DN36" s="134"/>
      <c r="DO36" s="134"/>
      <c r="DP36" s="134"/>
      <c r="DQ36" s="134"/>
      <c r="DR36" s="134"/>
      <c r="DS36" s="134"/>
      <c r="DT36" s="134"/>
    </row>
    <row r="37" spans="2:124" s="133" customFormat="1" ht="30.95" customHeight="1" x14ac:dyDescent="0.25">
      <c r="B37" s="92" t="s">
        <v>149</v>
      </c>
      <c r="C37" s="162"/>
      <c r="D37" s="93"/>
      <c r="E37" s="158"/>
      <c r="F37" s="94"/>
      <c r="G37" s="94"/>
      <c r="H37" s="131"/>
      <c r="I37" s="131"/>
      <c r="J37" s="161"/>
      <c r="K37" s="160"/>
      <c r="L37" s="286"/>
      <c r="M37" s="287"/>
      <c r="N37" s="288"/>
      <c r="O37" s="135" t="str">
        <f t="shared" si="40"/>
        <v/>
      </c>
      <c r="P37" s="289"/>
      <c r="Q37" s="290"/>
      <c r="R37" s="291"/>
      <c r="S37" s="135" t="str">
        <f t="shared" si="41"/>
        <v/>
      </c>
      <c r="T37" s="136" t="str">
        <f t="shared" si="42"/>
        <v/>
      </c>
      <c r="U37" s="137" t="str">
        <f t="shared" si="43"/>
        <v xml:space="preserve">   </v>
      </c>
      <c r="V37" s="138" t="str">
        <f>IF(E37=0," ",IF(E37="H",IF(H37&lt;2000,VLOOKUP(K37,[1]Minimas!$A$15:$F$29,6),IF(AND(H37&gt;1999,H37&lt;2003),VLOOKUP(K37,[1]Minimas!$A$15:$F$29,5),IF(AND(H37&gt;2002,H37&lt;2005),VLOOKUP(K37,[1]Minimas!$A$15:$F$29,4),IF(AND(H37&gt;2004,H37&lt;2007),VLOOKUP(K37,[1]Minimas!$A$15:$F$29,3),VLOOKUP(K37,[1]Minimas!$A$15:$F$29,2))))),IF(H37&lt;2000,VLOOKUP(K37,[1]Minimas!$G$15:$L$29,6),IF(AND(H37&gt;1999,H37&lt;2003),VLOOKUP(K37,[1]Minimas!$G$15:$FL$29,5),IF(AND(H37&gt;2002,H37&lt;2005),VLOOKUP(K37,[1]Minimas!$G$15:$L$29,4),IF(AND(H37&gt;2004,H37&lt;2007),VLOOKUP(K37,[1]Minimas!$G$15:$L$29,3),VLOOKUP(K37,[1]Minimas!$G$15:$L$29,2)))))))</f>
        <v xml:space="preserve"> </v>
      </c>
      <c r="W37" s="139" t="str">
        <f t="shared" si="44"/>
        <v/>
      </c>
      <c r="X37" s="98"/>
      <c r="Y37" s="96"/>
      <c r="Z37" s="129"/>
      <c r="AA37" s="132"/>
      <c r="AB37" s="103" t="e">
        <f>T37-HLOOKUP(V37,[1]Minimas!$C$3:$CD$12,2,FALSE)</f>
        <v>#VALUE!</v>
      </c>
      <c r="AC37" s="103" t="e">
        <f>T37-HLOOKUP(V37,[1]Minimas!$C$3:$CD$12,3,FALSE)</f>
        <v>#VALUE!</v>
      </c>
      <c r="AD37" s="103" t="e">
        <f>T37-HLOOKUP(V37,[1]Minimas!$C$3:$CD$12,4,FALSE)</f>
        <v>#VALUE!</v>
      </c>
      <c r="AE37" s="103" t="e">
        <f>T37-HLOOKUP(V37,[1]Minimas!$C$3:$CD$12,5,FALSE)</f>
        <v>#VALUE!</v>
      </c>
      <c r="AF37" s="103" t="e">
        <f>T37-HLOOKUP(V37,[1]Minimas!$C$3:$CD$12,6,FALSE)</f>
        <v>#VALUE!</v>
      </c>
      <c r="AG37" s="103" t="e">
        <f>T37-HLOOKUP(V37,[1]Minimas!$C$3:$CD$12,7,FALSE)</f>
        <v>#VALUE!</v>
      </c>
      <c r="AH37" s="103" t="e">
        <f>T37-HLOOKUP(V37,[1]Minimas!$C$3:$CD$12,8,FALSE)</f>
        <v>#VALUE!</v>
      </c>
      <c r="AI37" s="103" t="e">
        <f>T37-HLOOKUP(V37,[1]Minimas!$C$3:$CD$12,9,FALSE)</f>
        <v>#VALUE!</v>
      </c>
      <c r="AJ37" s="103" t="e">
        <f>T37-HLOOKUP(V37,[1]Minimas!$C$3:$CD$12,10,FALSE)</f>
        <v>#VALUE!</v>
      </c>
      <c r="AK37" s="104" t="str">
        <f t="shared" si="45"/>
        <v xml:space="preserve"> </v>
      </c>
      <c r="AL37" s="104"/>
      <c r="AM37" s="104" t="str">
        <f t="shared" si="46"/>
        <v xml:space="preserve"> </v>
      </c>
      <c r="AN37" s="104" t="str">
        <f t="shared" si="47"/>
        <v xml:space="preserve"> </v>
      </c>
      <c r="AO37" s="134"/>
      <c r="AP37" s="134"/>
      <c r="AQ37" s="134"/>
      <c r="AR37" s="134"/>
      <c r="AS37" s="134"/>
      <c r="AT37" s="134"/>
      <c r="AU37" s="134"/>
      <c r="AV37" s="134"/>
      <c r="AW37" s="134"/>
      <c r="AX37" s="134"/>
      <c r="AY37" s="134"/>
      <c r="AZ37" s="134"/>
      <c r="BA37" s="134"/>
      <c r="BB37" s="134"/>
      <c r="BC37" s="134"/>
      <c r="BD37" s="134"/>
      <c r="BE37" s="134"/>
      <c r="BF37" s="134"/>
      <c r="BG37" s="134"/>
      <c r="BH37" s="134"/>
      <c r="BI37" s="134"/>
      <c r="BJ37" s="134"/>
      <c r="BK37" s="134"/>
      <c r="BL37" s="134"/>
      <c r="BM37" s="134"/>
      <c r="BN37" s="134"/>
      <c r="BO37" s="134"/>
      <c r="BP37" s="134"/>
      <c r="BQ37" s="134"/>
      <c r="BR37" s="134"/>
      <c r="BS37" s="134"/>
      <c r="BT37" s="134"/>
      <c r="BU37" s="134"/>
      <c r="BV37" s="134"/>
      <c r="BW37" s="134"/>
      <c r="BX37" s="134"/>
      <c r="BY37" s="134"/>
      <c r="BZ37" s="134"/>
      <c r="CA37" s="134"/>
      <c r="CB37" s="134"/>
      <c r="CC37" s="134"/>
      <c r="CD37" s="134"/>
      <c r="CE37" s="134"/>
      <c r="CF37" s="134"/>
      <c r="CG37" s="134"/>
      <c r="CH37" s="134"/>
      <c r="CI37" s="134"/>
      <c r="CJ37" s="134"/>
      <c r="CK37" s="134"/>
      <c r="CL37" s="134"/>
      <c r="CM37" s="134"/>
      <c r="CN37" s="134"/>
      <c r="CO37" s="134"/>
      <c r="CP37" s="134"/>
      <c r="CQ37" s="134"/>
      <c r="CR37" s="134"/>
      <c r="CS37" s="134"/>
      <c r="CT37" s="134"/>
      <c r="CU37" s="134"/>
      <c r="CV37" s="134"/>
      <c r="CW37" s="134"/>
      <c r="CX37" s="134"/>
      <c r="CY37" s="134"/>
      <c r="CZ37" s="134"/>
      <c r="DA37" s="134"/>
      <c r="DB37" s="134"/>
      <c r="DC37" s="134"/>
      <c r="DD37" s="134"/>
      <c r="DE37" s="134"/>
      <c r="DF37" s="134"/>
      <c r="DG37" s="134"/>
      <c r="DH37" s="134"/>
      <c r="DI37" s="134"/>
      <c r="DJ37" s="134"/>
      <c r="DK37" s="134"/>
      <c r="DL37" s="134"/>
      <c r="DM37" s="134"/>
      <c r="DN37" s="134"/>
      <c r="DO37" s="134"/>
      <c r="DP37" s="134"/>
      <c r="DQ37" s="134"/>
      <c r="DR37" s="134"/>
      <c r="DS37" s="134"/>
      <c r="DT37" s="134"/>
    </row>
    <row r="38" spans="2:124" s="133" customFormat="1" ht="30" customHeight="1" x14ac:dyDescent="0.25">
      <c r="B38" s="92" t="s">
        <v>149</v>
      </c>
      <c r="C38" s="162"/>
      <c r="D38" s="93"/>
      <c r="E38" s="158"/>
      <c r="F38" s="94"/>
      <c r="G38" s="94"/>
      <c r="H38" s="131"/>
      <c r="I38" s="131"/>
      <c r="J38" s="161"/>
      <c r="K38" s="160"/>
      <c r="L38" s="192"/>
      <c r="M38" s="193"/>
      <c r="N38" s="194"/>
      <c r="O38" s="135" t="str">
        <f t="shared" si="40"/>
        <v/>
      </c>
      <c r="P38" s="281"/>
      <c r="Q38" s="282"/>
      <c r="R38" s="283"/>
      <c r="S38" s="135" t="str">
        <f t="shared" si="41"/>
        <v/>
      </c>
      <c r="T38" s="136" t="str">
        <f t="shared" si="42"/>
        <v/>
      </c>
      <c r="U38" s="137" t="str">
        <f t="shared" si="43"/>
        <v xml:space="preserve">   </v>
      </c>
      <c r="V38" s="138" t="str">
        <f>IF(E38=0," ",IF(E38="H",IF(H38&lt;2000,VLOOKUP(K38,[1]Minimas!$A$15:$F$29,6),IF(AND(H38&gt;1999,H38&lt;2003),VLOOKUP(K38,[1]Minimas!$A$15:$F$29,5),IF(AND(H38&gt;2002,H38&lt;2005),VLOOKUP(K38,[1]Minimas!$A$15:$F$29,4),IF(AND(H38&gt;2004,H38&lt;2007),VLOOKUP(K38,[1]Minimas!$A$15:$F$29,3),VLOOKUP(K38,[1]Minimas!$A$15:$F$29,2))))),IF(H38&lt;2000,VLOOKUP(K38,[1]Minimas!$G$15:$L$29,6),IF(AND(H38&gt;1999,H38&lt;2003),VLOOKUP(K38,[1]Minimas!$G$15:$FL$29,5),IF(AND(H38&gt;2002,H38&lt;2005),VLOOKUP(K38,[1]Minimas!$G$15:$L$29,4),IF(AND(H38&gt;2004,H38&lt;2007),VLOOKUP(K38,[1]Minimas!$G$15:$L$29,3),VLOOKUP(K38,[1]Minimas!$G$15:$L$29,2)))))))</f>
        <v xml:space="preserve"> </v>
      </c>
      <c r="W38" s="139" t="str">
        <f t="shared" si="44"/>
        <v/>
      </c>
      <c r="X38" s="98"/>
      <c r="Y38" s="96"/>
      <c r="Z38" s="129"/>
      <c r="AA38" s="132"/>
      <c r="AB38" s="103" t="e">
        <f>T38-HLOOKUP(V38,[1]Minimas!$C$3:$CD$12,2,FALSE)</f>
        <v>#VALUE!</v>
      </c>
      <c r="AC38" s="103" t="e">
        <f>T38-HLOOKUP(V38,[1]Minimas!$C$3:$CD$12,3,FALSE)</f>
        <v>#VALUE!</v>
      </c>
      <c r="AD38" s="103" t="e">
        <f>T38-HLOOKUP(V38,[1]Minimas!$C$3:$CD$12,4,FALSE)</f>
        <v>#VALUE!</v>
      </c>
      <c r="AE38" s="103" t="e">
        <f>T38-HLOOKUP(V38,[1]Minimas!$C$3:$CD$12,5,FALSE)</f>
        <v>#VALUE!</v>
      </c>
      <c r="AF38" s="103" t="e">
        <f>T38-HLOOKUP(V38,[1]Minimas!$C$3:$CD$12,6,FALSE)</f>
        <v>#VALUE!</v>
      </c>
      <c r="AG38" s="103" t="e">
        <f>T38-HLOOKUP(V38,[1]Minimas!$C$3:$CD$12,7,FALSE)</f>
        <v>#VALUE!</v>
      </c>
      <c r="AH38" s="103" t="e">
        <f>T38-HLOOKUP(V38,[1]Minimas!$C$3:$CD$12,8,FALSE)</f>
        <v>#VALUE!</v>
      </c>
      <c r="AI38" s="103" t="e">
        <f>T38-HLOOKUP(V38,[1]Minimas!$C$3:$CD$12,9,FALSE)</f>
        <v>#VALUE!</v>
      </c>
      <c r="AJ38" s="103" t="e">
        <f>T38-HLOOKUP(V38,[1]Minimas!$C$3:$CD$12,10,FALSE)</f>
        <v>#VALUE!</v>
      </c>
      <c r="AK38" s="104" t="str">
        <f t="shared" si="45"/>
        <v xml:space="preserve"> </v>
      </c>
      <c r="AL38" s="104"/>
      <c r="AM38" s="104" t="str">
        <f t="shared" si="46"/>
        <v xml:space="preserve"> </v>
      </c>
      <c r="AN38" s="104" t="str">
        <f t="shared" si="47"/>
        <v xml:space="preserve"> </v>
      </c>
      <c r="AO38" s="134"/>
      <c r="AP38" s="134"/>
      <c r="AQ38" s="134"/>
      <c r="AR38" s="134"/>
      <c r="AS38" s="134"/>
      <c r="AT38" s="134"/>
      <c r="AU38" s="134"/>
      <c r="AV38" s="134"/>
      <c r="AW38" s="134"/>
      <c r="AX38" s="134"/>
      <c r="AY38" s="134"/>
      <c r="AZ38" s="134"/>
      <c r="BA38" s="134"/>
      <c r="BB38" s="134"/>
      <c r="BC38" s="134"/>
      <c r="BD38" s="134"/>
      <c r="BE38" s="134"/>
      <c r="BF38" s="134"/>
      <c r="BG38" s="134"/>
      <c r="BH38" s="134"/>
      <c r="BI38" s="134"/>
      <c r="BJ38" s="134"/>
      <c r="BK38" s="134"/>
      <c r="BL38" s="134"/>
      <c r="BM38" s="134"/>
      <c r="BN38" s="134"/>
      <c r="BO38" s="134"/>
      <c r="BP38" s="134"/>
      <c r="BQ38" s="134"/>
      <c r="BR38" s="134"/>
      <c r="BS38" s="134"/>
      <c r="BT38" s="134"/>
      <c r="BU38" s="134"/>
      <c r="BV38" s="134"/>
      <c r="BW38" s="134"/>
      <c r="BX38" s="134"/>
      <c r="BY38" s="134"/>
      <c r="BZ38" s="134"/>
      <c r="CA38" s="134"/>
      <c r="CB38" s="134"/>
      <c r="CC38" s="134"/>
      <c r="CD38" s="134"/>
      <c r="CE38" s="134"/>
      <c r="CF38" s="134"/>
      <c r="CG38" s="134"/>
      <c r="CH38" s="134"/>
      <c r="CI38" s="134"/>
      <c r="CJ38" s="134"/>
      <c r="CK38" s="134"/>
      <c r="CL38" s="134"/>
      <c r="CM38" s="134"/>
      <c r="CN38" s="134"/>
      <c r="CO38" s="134"/>
      <c r="CP38" s="134"/>
      <c r="CQ38" s="134"/>
      <c r="CR38" s="134"/>
      <c r="CS38" s="134"/>
      <c r="CT38" s="134"/>
      <c r="CU38" s="134"/>
      <c r="CV38" s="134"/>
      <c r="CW38" s="134"/>
      <c r="CX38" s="134"/>
      <c r="CY38" s="134"/>
      <c r="CZ38" s="134"/>
      <c r="DA38" s="134"/>
      <c r="DB38" s="134"/>
      <c r="DC38" s="134"/>
      <c r="DD38" s="134"/>
      <c r="DE38" s="134"/>
      <c r="DF38" s="134"/>
      <c r="DG38" s="134"/>
      <c r="DH38" s="134"/>
      <c r="DI38" s="134"/>
      <c r="DJ38" s="134"/>
      <c r="DK38" s="134"/>
      <c r="DL38" s="134"/>
      <c r="DM38" s="134"/>
      <c r="DN38" s="134"/>
      <c r="DO38" s="134"/>
      <c r="DP38" s="134"/>
      <c r="DQ38" s="134"/>
      <c r="DR38" s="134"/>
      <c r="DS38" s="134"/>
      <c r="DT38" s="134"/>
    </row>
    <row r="39" spans="2:124" s="133" customFormat="1" ht="30" customHeight="1" x14ac:dyDescent="0.25">
      <c r="B39" s="92" t="s">
        <v>149</v>
      </c>
      <c r="C39" s="162"/>
      <c r="D39" s="93"/>
      <c r="E39" s="158"/>
      <c r="F39" s="94"/>
      <c r="G39" s="94"/>
      <c r="H39" s="131"/>
      <c r="I39" s="131"/>
      <c r="J39" s="161"/>
      <c r="K39" s="160"/>
      <c r="L39" s="192"/>
      <c r="M39" s="193"/>
      <c r="N39" s="194"/>
      <c r="O39" s="135" t="str">
        <f t="shared" si="40"/>
        <v/>
      </c>
      <c r="P39" s="281"/>
      <c r="Q39" s="282"/>
      <c r="R39" s="283"/>
      <c r="S39" s="135" t="str">
        <f t="shared" si="41"/>
        <v/>
      </c>
      <c r="T39" s="136" t="str">
        <f t="shared" si="42"/>
        <v/>
      </c>
      <c r="U39" s="137" t="str">
        <f t="shared" si="43"/>
        <v xml:space="preserve">   </v>
      </c>
      <c r="V39" s="138" t="str">
        <f>IF(E39=0," ",IF(E39="H",IF(H39&lt;2000,VLOOKUP(K39,[1]Minimas!$A$15:$F$29,6),IF(AND(H39&gt;1999,H39&lt;2003),VLOOKUP(K39,[1]Minimas!$A$15:$F$29,5),IF(AND(H39&gt;2002,H39&lt;2005),VLOOKUP(K39,[1]Minimas!$A$15:$F$29,4),IF(AND(H39&gt;2004,H39&lt;2007),VLOOKUP(K39,[1]Minimas!$A$15:$F$29,3),VLOOKUP(K39,[1]Minimas!$A$15:$F$29,2))))),IF(H39&lt;2000,VLOOKUP(K39,[1]Minimas!$G$15:$L$29,6),IF(AND(H39&gt;1999,H39&lt;2003),VLOOKUP(K39,[1]Minimas!$G$15:$FL$29,5),IF(AND(H39&gt;2002,H39&lt;2005),VLOOKUP(K39,[1]Minimas!$G$15:$L$29,4),IF(AND(H39&gt;2004,H39&lt;2007),VLOOKUP(K39,[1]Minimas!$G$15:$L$29,3),VLOOKUP(K39,[1]Minimas!$G$15:$L$29,2)))))))</f>
        <v xml:space="preserve"> </v>
      </c>
      <c r="W39" s="139" t="str">
        <f t="shared" si="44"/>
        <v/>
      </c>
      <c r="X39" s="98"/>
      <c r="Y39" s="96"/>
      <c r="Z39" s="129"/>
      <c r="AA39" s="132"/>
      <c r="AB39" s="103" t="e">
        <f>T39-HLOOKUP(V39,[1]Minimas!$C$3:$CD$12,2,FALSE)</f>
        <v>#VALUE!</v>
      </c>
      <c r="AC39" s="103" t="e">
        <f>T39-HLOOKUP(V39,[1]Minimas!$C$3:$CD$12,3,FALSE)</f>
        <v>#VALUE!</v>
      </c>
      <c r="AD39" s="103" t="e">
        <f>T39-HLOOKUP(V39,[1]Minimas!$C$3:$CD$12,4,FALSE)</f>
        <v>#VALUE!</v>
      </c>
      <c r="AE39" s="103" t="e">
        <f>T39-HLOOKUP(V39,[1]Minimas!$C$3:$CD$12,5,FALSE)</f>
        <v>#VALUE!</v>
      </c>
      <c r="AF39" s="103" t="e">
        <f>T39-HLOOKUP(V39,[1]Minimas!$C$3:$CD$12,6,FALSE)</f>
        <v>#VALUE!</v>
      </c>
      <c r="AG39" s="103" t="e">
        <f>T39-HLOOKUP(V39,[1]Minimas!$C$3:$CD$12,7,FALSE)</f>
        <v>#VALUE!</v>
      </c>
      <c r="AH39" s="103" t="e">
        <f>T39-HLOOKUP(V39,[1]Minimas!$C$3:$CD$12,8,FALSE)</f>
        <v>#VALUE!</v>
      </c>
      <c r="AI39" s="103" t="e">
        <f>T39-HLOOKUP(V39,[1]Minimas!$C$3:$CD$12,9,FALSE)</f>
        <v>#VALUE!</v>
      </c>
      <c r="AJ39" s="103" t="e">
        <f>T39-HLOOKUP(V39,[1]Minimas!$C$3:$CD$12,10,FALSE)</f>
        <v>#VALUE!</v>
      </c>
      <c r="AK39" s="104" t="str">
        <f t="shared" si="45"/>
        <v xml:space="preserve"> </v>
      </c>
      <c r="AL39" s="104"/>
      <c r="AM39" s="104" t="str">
        <f t="shared" si="46"/>
        <v xml:space="preserve"> </v>
      </c>
      <c r="AN39" s="104" t="str">
        <f t="shared" si="47"/>
        <v xml:space="preserve"> </v>
      </c>
      <c r="AO39" s="134"/>
      <c r="AP39" s="134"/>
      <c r="AQ39" s="134"/>
      <c r="AR39" s="134"/>
      <c r="AS39" s="134"/>
      <c r="AT39" s="134"/>
      <c r="AU39" s="134"/>
      <c r="AV39" s="134"/>
      <c r="AW39" s="134"/>
      <c r="AX39" s="134"/>
      <c r="AY39" s="134"/>
      <c r="AZ39" s="134"/>
      <c r="BA39" s="134"/>
      <c r="BB39" s="134"/>
      <c r="BC39" s="134"/>
      <c r="BD39" s="134"/>
      <c r="BE39" s="134"/>
      <c r="BF39" s="134"/>
      <c r="BG39" s="134"/>
      <c r="BH39" s="134"/>
      <c r="BI39" s="134"/>
      <c r="BJ39" s="134"/>
      <c r="BK39" s="134"/>
      <c r="BL39" s="134"/>
      <c r="BM39" s="134"/>
      <c r="BN39" s="134"/>
      <c r="BO39" s="134"/>
      <c r="BP39" s="134"/>
      <c r="BQ39" s="134"/>
      <c r="BR39" s="134"/>
      <c r="BS39" s="134"/>
      <c r="BT39" s="134"/>
      <c r="BU39" s="134"/>
      <c r="BV39" s="134"/>
      <c r="BW39" s="134"/>
      <c r="BX39" s="134"/>
      <c r="BY39" s="134"/>
      <c r="BZ39" s="134"/>
      <c r="CA39" s="134"/>
      <c r="CB39" s="134"/>
      <c r="CC39" s="134"/>
      <c r="CD39" s="134"/>
      <c r="CE39" s="134"/>
      <c r="CF39" s="134"/>
      <c r="CG39" s="134"/>
      <c r="CH39" s="134"/>
      <c r="CI39" s="134"/>
      <c r="CJ39" s="134"/>
      <c r="CK39" s="134"/>
      <c r="CL39" s="134"/>
      <c r="CM39" s="134"/>
      <c r="CN39" s="134"/>
      <c r="CO39" s="134"/>
      <c r="CP39" s="134"/>
      <c r="CQ39" s="134"/>
      <c r="CR39" s="134"/>
      <c r="CS39" s="134"/>
      <c r="CT39" s="134"/>
      <c r="CU39" s="134"/>
      <c r="CV39" s="134"/>
      <c r="CW39" s="134"/>
      <c r="CX39" s="134"/>
      <c r="CY39" s="134"/>
      <c r="CZ39" s="134"/>
      <c r="DA39" s="134"/>
      <c r="DB39" s="134"/>
      <c r="DC39" s="134"/>
      <c r="DD39" s="134"/>
      <c r="DE39" s="134"/>
      <c r="DF39" s="134"/>
      <c r="DG39" s="134"/>
      <c r="DH39" s="134"/>
      <c r="DI39" s="134"/>
      <c r="DJ39" s="134"/>
      <c r="DK39" s="134"/>
      <c r="DL39" s="134"/>
      <c r="DM39" s="134"/>
      <c r="DN39" s="134"/>
      <c r="DO39" s="134"/>
      <c r="DP39" s="134"/>
      <c r="DQ39" s="134"/>
      <c r="DR39" s="134"/>
      <c r="DS39" s="134"/>
      <c r="DT39" s="134"/>
    </row>
    <row r="40" spans="2:124" s="133" customFormat="1" ht="30" customHeight="1" x14ac:dyDescent="0.25">
      <c r="B40" s="92" t="s">
        <v>149</v>
      </c>
      <c r="C40" s="162"/>
      <c r="D40" s="93"/>
      <c r="E40" s="158"/>
      <c r="F40" s="94"/>
      <c r="G40" s="94"/>
      <c r="H40" s="131"/>
      <c r="I40" s="131"/>
      <c r="J40" s="161"/>
      <c r="K40" s="160"/>
      <c r="L40" s="286"/>
      <c r="M40" s="287"/>
      <c r="N40" s="288"/>
      <c r="O40" s="135" t="str">
        <f t="shared" si="40"/>
        <v/>
      </c>
      <c r="P40" s="289"/>
      <c r="Q40" s="290"/>
      <c r="R40" s="291"/>
      <c r="S40" s="135" t="str">
        <f t="shared" si="41"/>
        <v/>
      </c>
      <c r="T40" s="136" t="str">
        <f t="shared" si="42"/>
        <v/>
      </c>
      <c r="U40" s="137" t="str">
        <f t="shared" si="43"/>
        <v xml:space="preserve">   </v>
      </c>
      <c r="V40" s="138" t="str">
        <f>IF(E40=0," ",IF(E40="H",IF(H40&lt;2000,VLOOKUP(K40,[1]Minimas!$A$15:$F$29,6),IF(AND(H40&gt;1999,H40&lt;2003),VLOOKUP(K40,[1]Minimas!$A$15:$F$29,5),IF(AND(H40&gt;2002,H40&lt;2005),VLOOKUP(K40,[1]Minimas!$A$15:$F$29,4),IF(AND(H40&gt;2004,H40&lt;2007),VLOOKUP(K40,[1]Minimas!$A$15:$F$29,3),VLOOKUP(K40,[1]Minimas!$A$15:$F$29,2))))),IF(H40&lt;2000,VLOOKUP(K40,[1]Minimas!$G$15:$L$29,6),IF(AND(H40&gt;1999,H40&lt;2003),VLOOKUP(K40,[1]Minimas!$G$15:$FL$29,5),IF(AND(H40&gt;2002,H40&lt;2005),VLOOKUP(K40,[1]Minimas!$G$15:$L$29,4),IF(AND(H40&gt;2004,H40&lt;2007),VLOOKUP(K40,[1]Minimas!$G$15:$L$29,3),VLOOKUP(K40,[1]Minimas!$G$15:$L$29,2)))))))</f>
        <v xml:space="preserve"> </v>
      </c>
      <c r="W40" s="139" t="str">
        <f t="shared" si="44"/>
        <v/>
      </c>
      <c r="X40" s="98"/>
      <c r="Y40" s="96"/>
      <c r="Z40" s="129"/>
      <c r="AA40" s="132"/>
      <c r="AB40" s="103" t="e">
        <f>T40-HLOOKUP(V40,[1]Minimas!$C$3:$CD$12,2,FALSE)</f>
        <v>#VALUE!</v>
      </c>
      <c r="AC40" s="103" t="e">
        <f>T40-HLOOKUP(V40,[1]Minimas!$C$3:$CD$12,3,FALSE)</f>
        <v>#VALUE!</v>
      </c>
      <c r="AD40" s="103" t="e">
        <f>T40-HLOOKUP(V40,[1]Minimas!$C$3:$CD$12,4,FALSE)</f>
        <v>#VALUE!</v>
      </c>
      <c r="AE40" s="103" t="e">
        <f>T40-HLOOKUP(V40,[1]Minimas!$C$3:$CD$12,5,FALSE)</f>
        <v>#VALUE!</v>
      </c>
      <c r="AF40" s="103" t="e">
        <f>T40-HLOOKUP(V40,[1]Minimas!$C$3:$CD$12,6,FALSE)</f>
        <v>#VALUE!</v>
      </c>
      <c r="AG40" s="103" t="e">
        <f>T40-HLOOKUP(V40,[1]Minimas!$C$3:$CD$12,7,FALSE)</f>
        <v>#VALUE!</v>
      </c>
      <c r="AH40" s="103" t="e">
        <f>T40-HLOOKUP(V40,[1]Minimas!$C$3:$CD$12,8,FALSE)</f>
        <v>#VALUE!</v>
      </c>
      <c r="AI40" s="103" t="e">
        <f>T40-HLOOKUP(V40,[1]Minimas!$C$3:$CD$12,9,FALSE)</f>
        <v>#VALUE!</v>
      </c>
      <c r="AJ40" s="103" t="e">
        <f>T40-HLOOKUP(V40,[1]Minimas!$C$3:$CD$12,10,FALSE)</f>
        <v>#VALUE!</v>
      </c>
      <c r="AK40" s="104" t="str">
        <f t="shared" si="45"/>
        <v xml:space="preserve"> </v>
      </c>
      <c r="AL40" s="104"/>
      <c r="AM40" s="104" t="str">
        <f t="shared" si="46"/>
        <v xml:space="preserve"> </v>
      </c>
      <c r="AN40" s="104" t="str">
        <f t="shared" si="47"/>
        <v xml:space="preserve"> </v>
      </c>
      <c r="AO40" s="134"/>
      <c r="AP40" s="134"/>
      <c r="AQ40" s="134"/>
      <c r="AR40" s="134"/>
      <c r="AS40" s="134"/>
      <c r="AT40" s="134"/>
      <c r="AU40" s="134"/>
      <c r="AV40" s="134"/>
      <c r="AW40" s="134"/>
      <c r="AX40" s="134"/>
      <c r="AY40" s="134"/>
      <c r="AZ40" s="134"/>
      <c r="BA40" s="134"/>
      <c r="BB40" s="134"/>
      <c r="BC40" s="134"/>
      <c r="BD40" s="134"/>
      <c r="BE40" s="134"/>
      <c r="BF40" s="134"/>
      <c r="BG40" s="134"/>
      <c r="BH40" s="134"/>
      <c r="BI40" s="134"/>
      <c r="BJ40" s="134"/>
      <c r="BK40" s="134"/>
      <c r="BL40" s="134"/>
      <c r="BM40" s="134"/>
      <c r="BN40" s="134"/>
      <c r="BO40" s="134"/>
      <c r="BP40" s="134"/>
      <c r="BQ40" s="134"/>
      <c r="BR40" s="134"/>
      <c r="BS40" s="134"/>
      <c r="BT40" s="134"/>
      <c r="BU40" s="134"/>
      <c r="BV40" s="134"/>
      <c r="BW40" s="134"/>
      <c r="BX40" s="134"/>
      <c r="BY40" s="134"/>
      <c r="BZ40" s="134"/>
      <c r="CA40" s="134"/>
      <c r="CB40" s="134"/>
      <c r="CC40" s="134"/>
      <c r="CD40" s="134"/>
      <c r="CE40" s="134"/>
      <c r="CF40" s="134"/>
      <c r="CG40" s="134"/>
      <c r="CH40" s="134"/>
      <c r="CI40" s="134"/>
      <c r="CJ40" s="134"/>
      <c r="CK40" s="134"/>
      <c r="CL40" s="134"/>
      <c r="CM40" s="134"/>
      <c r="CN40" s="134"/>
      <c r="CO40" s="134"/>
      <c r="CP40" s="134"/>
      <c r="CQ40" s="134"/>
      <c r="CR40" s="134"/>
      <c r="CS40" s="134"/>
      <c r="CT40" s="134"/>
      <c r="CU40" s="134"/>
      <c r="CV40" s="134"/>
      <c r="CW40" s="134"/>
      <c r="CX40" s="134"/>
      <c r="CY40" s="134"/>
      <c r="CZ40" s="134"/>
      <c r="DA40" s="134"/>
      <c r="DB40" s="134"/>
      <c r="DC40" s="134"/>
      <c r="DD40" s="134"/>
      <c r="DE40" s="134"/>
      <c r="DF40" s="134"/>
      <c r="DG40" s="134"/>
      <c r="DH40" s="134"/>
      <c r="DI40" s="134"/>
      <c r="DJ40" s="134"/>
      <c r="DK40" s="134"/>
      <c r="DL40" s="134"/>
      <c r="DM40" s="134"/>
      <c r="DN40" s="134"/>
      <c r="DO40" s="134"/>
      <c r="DP40" s="134"/>
      <c r="DQ40" s="134"/>
      <c r="DR40" s="134"/>
      <c r="DS40" s="134"/>
      <c r="DT40" s="134"/>
    </row>
    <row r="41" spans="2:124" s="133" customFormat="1" ht="30" customHeight="1" x14ac:dyDescent="0.25">
      <c r="B41" s="92" t="s">
        <v>149</v>
      </c>
      <c r="C41" s="162"/>
      <c r="D41" s="93"/>
      <c r="E41" s="158"/>
      <c r="F41" s="94"/>
      <c r="G41" s="94"/>
      <c r="H41" s="131"/>
      <c r="I41" s="131"/>
      <c r="J41" s="161"/>
      <c r="K41" s="160"/>
      <c r="L41" s="192"/>
      <c r="M41" s="193"/>
      <c r="N41" s="194"/>
      <c r="O41" s="135" t="str">
        <f t="shared" si="40"/>
        <v/>
      </c>
      <c r="P41" s="281"/>
      <c r="Q41" s="282"/>
      <c r="R41" s="283"/>
      <c r="S41" s="135" t="str">
        <f t="shared" si="41"/>
        <v/>
      </c>
      <c r="T41" s="136" t="str">
        <f t="shared" si="42"/>
        <v/>
      </c>
      <c r="U41" s="137" t="str">
        <f t="shared" si="43"/>
        <v xml:space="preserve">   </v>
      </c>
      <c r="V41" s="138" t="str">
        <f>IF(E41=0," ",IF(E41="H",IF(H41&lt;2000,VLOOKUP(K41,[1]Minimas!$A$15:$F$29,6),IF(AND(H41&gt;1999,H41&lt;2003),VLOOKUP(K41,[1]Minimas!$A$15:$F$29,5),IF(AND(H41&gt;2002,H41&lt;2005),VLOOKUP(K41,[1]Minimas!$A$15:$F$29,4),IF(AND(H41&gt;2004,H41&lt;2007),VLOOKUP(K41,[1]Minimas!$A$15:$F$29,3),VLOOKUP(K41,[1]Minimas!$A$15:$F$29,2))))),IF(H41&lt;2000,VLOOKUP(K41,[1]Minimas!$G$15:$L$29,6),IF(AND(H41&gt;1999,H41&lt;2003),VLOOKUP(K41,[1]Minimas!$G$15:$FL$29,5),IF(AND(H41&gt;2002,H41&lt;2005),VLOOKUP(K41,[1]Minimas!$G$15:$L$29,4),IF(AND(H41&gt;2004,H41&lt;2007),VLOOKUP(K41,[1]Minimas!$G$15:$L$29,3),VLOOKUP(K41,[1]Minimas!$G$15:$L$29,2)))))))</f>
        <v xml:space="preserve"> </v>
      </c>
      <c r="W41" s="139" t="str">
        <f t="shared" si="44"/>
        <v/>
      </c>
      <c r="X41" s="98"/>
      <c r="Y41" s="96"/>
      <c r="Z41" s="129"/>
      <c r="AA41" s="132"/>
      <c r="AB41" s="103" t="e">
        <f>T41-HLOOKUP(V41,[1]Minimas!$C$3:$CD$12,2,FALSE)</f>
        <v>#VALUE!</v>
      </c>
      <c r="AC41" s="103" t="e">
        <f>T41-HLOOKUP(V41,[1]Minimas!$C$3:$CD$12,3,FALSE)</f>
        <v>#VALUE!</v>
      </c>
      <c r="AD41" s="103" t="e">
        <f>T41-HLOOKUP(V41,[1]Minimas!$C$3:$CD$12,4,FALSE)</f>
        <v>#VALUE!</v>
      </c>
      <c r="AE41" s="103" t="e">
        <f>T41-HLOOKUP(V41,[1]Minimas!$C$3:$CD$12,5,FALSE)</f>
        <v>#VALUE!</v>
      </c>
      <c r="AF41" s="103" t="e">
        <f>T41-HLOOKUP(V41,[1]Minimas!$C$3:$CD$12,6,FALSE)</f>
        <v>#VALUE!</v>
      </c>
      <c r="AG41" s="103" t="e">
        <f>T41-HLOOKUP(V41,[1]Minimas!$C$3:$CD$12,7,FALSE)</f>
        <v>#VALUE!</v>
      </c>
      <c r="AH41" s="103" t="e">
        <f>T41-HLOOKUP(V41,[1]Minimas!$C$3:$CD$12,8,FALSE)</f>
        <v>#VALUE!</v>
      </c>
      <c r="AI41" s="103" t="e">
        <f>T41-HLOOKUP(V41,[1]Minimas!$C$3:$CD$12,9,FALSE)</f>
        <v>#VALUE!</v>
      </c>
      <c r="AJ41" s="103" t="e">
        <f>T41-HLOOKUP(V41,[1]Minimas!$C$3:$CD$12,10,FALSE)</f>
        <v>#VALUE!</v>
      </c>
      <c r="AK41" s="104" t="str">
        <f t="shared" si="45"/>
        <v xml:space="preserve"> </v>
      </c>
      <c r="AL41" s="104"/>
      <c r="AM41" s="104" t="str">
        <f t="shared" si="46"/>
        <v xml:space="preserve"> </v>
      </c>
      <c r="AN41" s="104" t="str">
        <f t="shared" si="47"/>
        <v xml:space="preserve"> </v>
      </c>
      <c r="AO41" s="134"/>
      <c r="AP41" s="134"/>
      <c r="AQ41" s="134"/>
      <c r="AR41" s="134"/>
      <c r="AS41" s="134"/>
      <c r="AT41" s="134"/>
      <c r="AU41" s="134"/>
      <c r="AV41" s="134"/>
      <c r="AW41" s="134"/>
      <c r="AX41" s="134"/>
      <c r="AY41" s="134"/>
      <c r="AZ41" s="134"/>
      <c r="BA41" s="134"/>
      <c r="BB41" s="134"/>
      <c r="BC41" s="134"/>
      <c r="BD41" s="134"/>
      <c r="BE41" s="134"/>
      <c r="BF41" s="134"/>
      <c r="BG41" s="134"/>
      <c r="BH41" s="134"/>
      <c r="BI41" s="134"/>
      <c r="BJ41" s="134"/>
      <c r="BK41" s="134"/>
      <c r="BL41" s="134"/>
      <c r="BM41" s="134"/>
      <c r="BN41" s="134"/>
      <c r="BO41" s="134"/>
      <c r="BP41" s="134"/>
      <c r="BQ41" s="134"/>
      <c r="BR41" s="134"/>
      <c r="BS41" s="134"/>
      <c r="BT41" s="134"/>
      <c r="BU41" s="134"/>
      <c r="BV41" s="134"/>
      <c r="BW41" s="134"/>
      <c r="BX41" s="134"/>
      <c r="BY41" s="134"/>
      <c r="BZ41" s="134"/>
      <c r="CA41" s="134"/>
      <c r="CB41" s="134"/>
      <c r="CC41" s="134"/>
      <c r="CD41" s="134"/>
      <c r="CE41" s="134"/>
      <c r="CF41" s="134"/>
      <c r="CG41" s="134"/>
      <c r="CH41" s="134"/>
      <c r="CI41" s="134"/>
      <c r="CJ41" s="134"/>
      <c r="CK41" s="134"/>
      <c r="CL41" s="134"/>
      <c r="CM41" s="134"/>
      <c r="CN41" s="134"/>
      <c r="CO41" s="134"/>
      <c r="CP41" s="134"/>
      <c r="CQ41" s="134"/>
      <c r="CR41" s="134"/>
      <c r="CS41" s="134"/>
      <c r="CT41" s="134"/>
      <c r="CU41" s="134"/>
      <c r="CV41" s="134"/>
      <c r="CW41" s="134"/>
      <c r="CX41" s="134"/>
      <c r="CY41" s="134"/>
      <c r="CZ41" s="134"/>
      <c r="DA41" s="134"/>
      <c r="DB41" s="134"/>
      <c r="DC41" s="134"/>
      <c r="DD41" s="134"/>
      <c r="DE41" s="134"/>
      <c r="DF41" s="134"/>
      <c r="DG41" s="134"/>
      <c r="DH41" s="134"/>
      <c r="DI41" s="134"/>
      <c r="DJ41" s="134"/>
      <c r="DK41" s="134"/>
      <c r="DL41" s="134"/>
      <c r="DM41" s="134"/>
      <c r="DN41" s="134"/>
      <c r="DO41" s="134"/>
      <c r="DP41" s="134"/>
      <c r="DQ41" s="134"/>
      <c r="DR41" s="134"/>
      <c r="DS41" s="134"/>
      <c r="DT41" s="134"/>
    </row>
    <row r="42" spans="2:124" s="133" customFormat="1" ht="30" customHeight="1" x14ac:dyDescent="0.25">
      <c r="B42" s="92" t="s">
        <v>149</v>
      </c>
      <c r="C42" s="162"/>
      <c r="D42" s="93"/>
      <c r="E42" s="158"/>
      <c r="F42" s="94"/>
      <c r="G42" s="94"/>
      <c r="H42" s="131"/>
      <c r="I42" s="131"/>
      <c r="J42" s="161"/>
      <c r="K42" s="160"/>
      <c r="L42" s="192"/>
      <c r="M42" s="193"/>
      <c r="N42" s="194"/>
      <c r="O42" s="135" t="str">
        <f t="shared" si="40"/>
        <v/>
      </c>
      <c r="P42" s="281"/>
      <c r="Q42" s="282"/>
      <c r="R42" s="283"/>
      <c r="S42" s="135" t="str">
        <f t="shared" si="41"/>
        <v/>
      </c>
      <c r="T42" s="136" t="str">
        <f t="shared" si="42"/>
        <v/>
      </c>
      <c r="U42" s="137" t="str">
        <f t="shared" si="43"/>
        <v xml:space="preserve">   </v>
      </c>
      <c r="V42" s="138" t="str">
        <f>IF(E42=0," ",IF(E42="H",IF(H42&lt;2000,VLOOKUP(K42,[1]Minimas!$A$15:$F$29,6),IF(AND(H42&gt;1999,H42&lt;2003),VLOOKUP(K42,[1]Minimas!$A$15:$F$29,5),IF(AND(H42&gt;2002,H42&lt;2005),VLOOKUP(K42,[1]Minimas!$A$15:$F$29,4),IF(AND(H42&gt;2004,H42&lt;2007),VLOOKUP(K42,[1]Minimas!$A$15:$F$29,3),VLOOKUP(K42,[1]Minimas!$A$15:$F$29,2))))),IF(H42&lt;2000,VLOOKUP(K42,[1]Minimas!$G$15:$L$29,6),IF(AND(H42&gt;1999,H42&lt;2003),VLOOKUP(K42,[1]Minimas!$G$15:$FL$29,5),IF(AND(H42&gt;2002,H42&lt;2005),VLOOKUP(K42,[1]Minimas!$G$15:$L$29,4),IF(AND(H42&gt;2004,H42&lt;2007),VLOOKUP(K42,[1]Minimas!$G$15:$L$29,3),VLOOKUP(K42,[1]Minimas!$G$15:$L$29,2)))))))</f>
        <v xml:space="preserve"> </v>
      </c>
      <c r="W42" s="139" t="str">
        <f t="shared" si="44"/>
        <v/>
      </c>
      <c r="X42" s="98"/>
      <c r="Y42" s="96"/>
      <c r="Z42" s="129"/>
      <c r="AA42" s="132"/>
      <c r="AB42" s="103" t="e">
        <f>T42-HLOOKUP(V42,[1]Minimas!$C$3:$CD$12,2,FALSE)</f>
        <v>#VALUE!</v>
      </c>
      <c r="AC42" s="103" t="e">
        <f>T42-HLOOKUP(V42,[1]Minimas!$C$3:$CD$12,3,FALSE)</f>
        <v>#VALUE!</v>
      </c>
      <c r="AD42" s="103" t="e">
        <f>T42-HLOOKUP(V42,[1]Minimas!$C$3:$CD$12,4,FALSE)</f>
        <v>#VALUE!</v>
      </c>
      <c r="AE42" s="103" t="e">
        <f>T42-HLOOKUP(V42,[1]Minimas!$C$3:$CD$12,5,FALSE)</f>
        <v>#VALUE!</v>
      </c>
      <c r="AF42" s="103" t="e">
        <f>T42-HLOOKUP(V42,[1]Minimas!$C$3:$CD$12,6,FALSE)</f>
        <v>#VALUE!</v>
      </c>
      <c r="AG42" s="103" t="e">
        <f>T42-HLOOKUP(V42,[1]Minimas!$C$3:$CD$12,7,FALSE)</f>
        <v>#VALUE!</v>
      </c>
      <c r="AH42" s="103" t="e">
        <f>T42-HLOOKUP(V42,[1]Minimas!$C$3:$CD$12,8,FALSE)</f>
        <v>#VALUE!</v>
      </c>
      <c r="AI42" s="103" t="e">
        <f>T42-HLOOKUP(V42,[1]Minimas!$C$3:$CD$12,9,FALSE)</f>
        <v>#VALUE!</v>
      </c>
      <c r="AJ42" s="103" t="e">
        <f>T42-HLOOKUP(V42,[1]Minimas!$C$3:$CD$12,10,FALSE)</f>
        <v>#VALUE!</v>
      </c>
      <c r="AK42" s="104" t="str">
        <f t="shared" si="45"/>
        <v xml:space="preserve"> </v>
      </c>
      <c r="AL42" s="104"/>
      <c r="AM42" s="104" t="str">
        <f t="shared" si="46"/>
        <v xml:space="preserve"> </v>
      </c>
      <c r="AN42" s="104" t="str">
        <f t="shared" si="47"/>
        <v xml:space="preserve"> </v>
      </c>
      <c r="AO42" s="134"/>
      <c r="AP42" s="134"/>
      <c r="AQ42" s="134"/>
      <c r="AR42" s="134"/>
      <c r="AS42" s="134"/>
      <c r="AT42" s="134"/>
      <c r="AU42" s="134"/>
      <c r="AV42" s="134"/>
      <c r="AW42" s="134"/>
      <c r="AX42" s="134"/>
      <c r="AY42" s="134"/>
      <c r="AZ42" s="134"/>
      <c r="BA42" s="134"/>
      <c r="BB42" s="134"/>
      <c r="BC42" s="134"/>
      <c r="BD42" s="134"/>
      <c r="BE42" s="134"/>
      <c r="BF42" s="134"/>
      <c r="BG42" s="134"/>
      <c r="BH42" s="134"/>
      <c r="BI42" s="134"/>
      <c r="BJ42" s="134"/>
      <c r="BK42" s="134"/>
      <c r="BL42" s="134"/>
      <c r="BM42" s="134"/>
      <c r="BN42" s="134"/>
      <c r="BO42" s="134"/>
      <c r="BP42" s="134"/>
      <c r="BQ42" s="134"/>
      <c r="BR42" s="134"/>
      <c r="BS42" s="134"/>
      <c r="BT42" s="134"/>
      <c r="BU42" s="134"/>
      <c r="BV42" s="134"/>
      <c r="BW42" s="134"/>
      <c r="BX42" s="134"/>
      <c r="BY42" s="134"/>
      <c r="BZ42" s="134"/>
      <c r="CA42" s="134"/>
      <c r="CB42" s="134"/>
      <c r="CC42" s="134"/>
      <c r="CD42" s="134"/>
      <c r="CE42" s="134"/>
      <c r="CF42" s="134"/>
      <c r="CG42" s="134"/>
      <c r="CH42" s="134"/>
      <c r="CI42" s="134"/>
      <c r="CJ42" s="134"/>
      <c r="CK42" s="134"/>
      <c r="CL42" s="134"/>
      <c r="CM42" s="134"/>
      <c r="CN42" s="134"/>
      <c r="CO42" s="134"/>
      <c r="CP42" s="134"/>
      <c r="CQ42" s="134"/>
      <c r="CR42" s="134"/>
      <c r="CS42" s="134"/>
      <c r="CT42" s="134"/>
      <c r="CU42" s="134"/>
      <c r="CV42" s="134"/>
      <c r="CW42" s="134"/>
      <c r="CX42" s="134"/>
      <c r="CY42" s="134"/>
      <c r="CZ42" s="134"/>
      <c r="DA42" s="134"/>
      <c r="DB42" s="134"/>
      <c r="DC42" s="134"/>
      <c r="DD42" s="134"/>
      <c r="DE42" s="134"/>
      <c r="DF42" s="134"/>
      <c r="DG42" s="134"/>
      <c r="DH42" s="134"/>
      <c r="DI42" s="134"/>
      <c r="DJ42" s="134"/>
      <c r="DK42" s="134"/>
      <c r="DL42" s="134"/>
      <c r="DM42" s="134"/>
      <c r="DN42" s="134"/>
      <c r="DO42" s="134"/>
      <c r="DP42" s="134"/>
      <c r="DQ42" s="134"/>
      <c r="DR42" s="134"/>
      <c r="DS42" s="134"/>
      <c r="DT42" s="134"/>
    </row>
    <row r="43" spans="2:124" s="133" customFormat="1" ht="30" customHeight="1" x14ac:dyDescent="0.25">
      <c r="B43" s="92" t="s">
        <v>149</v>
      </c>
      <c r="C43" s="162"/>
      <c r="D43" s="93"/>
      <c r="E43" s="158"/>
      <c r="F43" s="94"/>
      <c r="G43" s="94"/>
      <c r="H43" s="131"/>
      <c r="I43" s="131"/>
      <c r="J43" s="161"/>
      <c r="K43" s="160"/>
      <c r="L43" s="286"/>
      <c r="M43" s="287"/>
      <c r="N43" s="288"/>
      <c r="O43" s="135" t="str">
        <f t="shared" si="40"/>
        <v/>
      </c>
      <c r="P43" s="289"/>
      <c r="Q43" s="290"/>
      <c r="R43" s="291"/>
      <c r="S43" s="135" t="str">
        <f t="shared" si="41"/>
        <v/>
      </c>
      <c r="T43" s="136" t="str">
        <f t="shared" si="42"/>
        <v/>
      </c>
      <c r="U43" s="137" t="str">
        <f t="shared" si="43"/>
        <v xml:space="preserve">   </v>
      </c>
      <c r="V43" s="138" t="str">
        <f>IF(E43=0," ",IF(E43="H",IF(H43&lt;2000,VLOOKUP(K43,[1]Minimas!$A$15:$F$29,6),IF(AND(H43&gt;1999,H43&lt;2003),VLOOKUP(K43,[1]Minimas!$A$15:$F$29,5),IF(AND(H43&gt;2002,H43&lt;2005),VLOOKUP(K43,[1]Minimas!$A$15:$F$29,4),IF(AND(H43&gt;2004,H43&lt;2007),VLOOKUP(K43,[1]Minimas!$A$15:$F$29,3),VLOOKUP(K43,[1]Minimas!$A$15:$F$29,2))))),IF(H43&lt;2000,VLOOKUP(K43,[1]Minimas!$G$15:$L$29,6),IF(AND(H43&gt;1999,H43&lt;2003),VLOOKUP(K43,[1]Minimas!$G$15:$FL$29,5),IF(AND(H43&gt;2002,H43&lt;2005),VLOOKUP(K43,[1]Minimas!$G$15:$L$29,4),IF(AND(H43&gt;2004,H43&lt;2007),VLOOKUP(K43,[1]Minimas!$G$15:$L$29,3),VLOOKUP(K43,[1]Minimas!$G$15:$L$29,2)))))))</f>
        <v xml:space="preserve"> </v>
      </c>
      <c r="W43" s="139" t="str">
        <f t="shared" si="44"/>
        <v/>
      </c>
      <c r="X43" s="98"/>
      <c r="Y43" s="96"/>
      <c r="Z43" s="129"/>
      <c r="AA43" s="132"/>
      <c r="AB43" s="103" t="e">
        <f>T43-HLOOKUP(V43,[1]Minimas!$C$3:$CD$12,2,FALSE)</f>
        <v>#VALUE!</v>
      </c>
      <c r="AC43" s="103" t="e">
        <f>T43-HLOOKUP(V43,[1]Minimas!$C$3:$CD$12,3,FALSE)</f>
        <v>#VALUE!</v>
      </c>
      <c r="AD43" s="103" t="e">
        <f>T43-HLOOKUP(V43,[1]Minimas!$C$3:$CD$12,4,FALSE)</f>
        <v>#VALUE!</v>
      </c>
      <c r="AE43" s="103" t="e">
        <f>T43-HLOOKUP(V43,[1]Minimas!$C$3:$CD$12,5,FALSE)</f>
        <v>#VALUE!</v>
      </c>
      <c r="AF43" s="103" t="e">
        <f>T43-HLOOKUP(V43,[1]Minimas!$C$3:$CD$12,6,FALSE)</f>
        <v>#VALUE!</v>
      </c>
      <c r="AG43" s="103" t="e">
        <f>T43-HLOOKUP(V43,[1]Minimas!$C$3:$CD$12,7,FALSE)</f>
        <v>#VALUE!</v>
      </c>
      <c r="AH43" s="103" t="e">
        <f>T43-HLOOKUP(V43,[1]Minimas!$C$3:$CD$12,8,FALSE)</f>
        <v>#VALUE!</v>
      </c>
      <c r="AI43" s="103" t="e">
        <f>T43-HLOOKUP(V43,[1]Minimas!$C$3:$CD$12,9,FALSE)</f>
        <v>#VALUE!</v>
      </c>
      <c r="AJ43" s="103" t="e">
        <f>T43-HLOOKUP(V43,[1]Minimas!$C$3:$CD$12,10,FALSE)</f>
        <v>#VALUE!</v>
      </c>
      <c r="AK43" s="104" t="str">
        <f t="shared" si="45"/>
        <v xml:space="preserve"> </v>
      </c>
      <c r="AL43" s="104"/>
      <c r="AM43" s="104" t="str">
        <f t="shared" si="46"/>
        <v xml:space="preserve"> </v>
      </c>
      <c r="AN43" s="104" t="str">
        <f t="shared" si="47"/>
        <v xml:space="preserve"> </v>
      </c>
      <c r="AO43" s="134"/>
      <c r="AP43" s="134"/>
      <c r="AQ43" s="134"/>
      <c r="AR43" s="134"/>
      <c r="AS43" s="134"/>
      <c r="AT43" s="134"/>
      <c r="AU43" s="134"/>
      <c r="AV43" s="134"/>
      <c r="AW43" s="134"/>
      <c r="AX43" s="134"/>
      <c r="AY43" s="134"/>
      <c r="AZ43" s="134"/>
      <c r="BA43" s="134"/>
      <c r="BB43" s="134"/>
      <c r="BC43" s="134"/>
      <c r="BD43" s="134"/>
      <c r="BE43" s="134"/>
      <c r="BF43" s="134"/>
      <c r="BG43" s="134"/>
      <c r="BH43" s="134"/>
      <c r="BI43" s="134"/>
      <c r="BJ43" s="134"/>
      <c r="BK43" s="134"/>
      <c r="BL43" s="134"/>
      <c r="BM43" s="134"/>
      <c r="BN43" s="134"/>
      <c r="BO43" s="134"/>
      <c r="BP43" s="134"/>
      <c r="BQ43" s="134"/>
      <c r="BR43" s="134"/>
      <c r="BS43" s="134"/>
      <c r="BT43" s="134"/>
      <c r="BU43" s="134"/>
      <c r="BV43" s="134"/>
      <c r="BW43" s="134"/>
      <c r="BX43" s="134"/>
      <c r="BY43" s="134"/>
      <c r="BZ43" s="134"/>
      <c r="CA43" s="134"/>
      <c r="CB43" s="134"/>
      <c r="CC43" s="134"/>
      <c r="CD43" s="134"/>
      <c r="CE43" s="134"/>
      <c r="CF43" s="134"/>
      <c r="CG43" s="134"/>
      <c r="CH43" s="134"/>
      <c r="CI43" s="134"/>
      <c r="CJ43" s="134"/>
      <c r="CK43" s="134"/>
      <c r="CL43" s="134"/>
      <c r="CM43" s="134"/>
      <c r="CN43" s="134"/>
      <c r="CO43" s="134"/>
      <c r="CP43" s="134"/>
      <c r="CQ43" s="134"/>
      <c r="CR43" s="134"/>
      <c r="CS43" s="134"/>
      <c r="CT43" s="134"/>
      <c r="CU43" s="134"/>
      <c r="CV43" s="134"/>
      <c r="CW43" s="134"/>
      <c r="CX43" s="134"/>
      <c r="CY43" s="134"/>
      <c r="CZ43" s="134"/>
      <c r="DA43" s="134"/>
      <c r="DB43" s="134"/>
      <c r="DC43" s="134"/>
      <c r="DD43" s="134"/>
      <c r="DE43" s="134"/>
      <c r="DF43" s="134"/>
      <c r="DG43" s="134"/>
      <c r="DH43" s="134"/>
      <c r="DI43" s="134"/>
      <c r="DJ43" s="134"/>
      <c r="DK43" s="134"/>
      <c r="DL43" s="134"/>
      <c r="DM43" s="134"/>
      <c r="DN43" s="134"/>
      <c r="DO43" s="134"/>
      <c r="DP43" s="134"/>
      <c r="DQ43" s="134"/>
      <c r="DR43" s="134"/>
      <c r="DS43" s="134"/>
      <c r="DT43" s="134"/>
    </row>
    <row r="44" spans="2:124" s="133" customFormat="1" ht="30" customHeight="1" x14ac:dyDescent="0.25">
      <c r="B44" s="92" t="s">
        <v>149</v>
      </c>
      <c r="C44" s="162"/>
      <c r="D44" s="93"/>
      <c r="E44" s="158"/>
      <c r="F44" s="94"/>
      <c r="G44" s="94"/>
      <c r="H44" s="131"/>
      <c r="I44" s="131"/>
      <c r="J44" s="161"/>
      <c r="K44" s="160"/>
      <c r="L44" s="192"/>
      <c r="M44" s="193"/>
      <c r="N44" s="194"/>
      <c r="O44" s="135" t="str">
        <f t="shared" si="40"/>
        <v/>
      </c>
      <c r="P44" s="281"/>
      <c r="Q44" s="282"/>
      <c r="R44" s="283"/>
      <c r="S44" s="135" t="str">
        <f t="shared" si="41"/>
        <v/>
      </c>
      <c r="T44" s="136" t="str">
        <f t="shared" si="42"/>
        <v/>
      </c>
      <c r="U44" s="137" t="str">
        <f t="shared" si="43"/>
        <v xml:space="preserve">   </v>
      </c>
      <c r="V44" s="138" t="str">
        <f>IF(E44=0," ",IF(E44="H",IF(H44&lt;2000,VLOOKUP(K44,[1]Minimas!$A$15:$F$29,6),IF(AND(H44&gt;1999,H44&lt;2003),VLOOKUP(K44,[1]Minimas!$A$15:$F$29,5),IF(AND(H44&gt;2002,H44&lt;2005),VLOOKUP(K44,[1]Minimas!$A$15:$F$29,4),IF(AND(H44&gt;2004,H44&lt;2007),VLOOKUP(K44,[1]Minimas!$A$15:$F$29,3),VLOOKUP(K44,[1]Minimas!$A$15:$F$29,2))))),IF(H44&lt;2000,VLOOKUP(K44,[1]Minimas!$G$15:$L$29,6),IF(AND(H44&gt;1999,H44&lt;2003),VLOOKUP(K44,[1]Minimas!$G$15:$FL$29,5),IF(AND(H44&gt;2002,H44&lt;2005),VLOOKUP(K44,[1]Minimas!$G$15:$L$29,4),IF(AND(H44&gt;2004,H44&lt;2007),VLOOKUP(K44,[1]Minimas!$G$15:$L$29,3),VLOOKUP(K44,[1]Minimas!$G$15:$L$29,2)))))))</f>
        <v xml:space="preserve"> </v>
      </c>
      <c r="W44" s="139" t="str">
        <f t="shared" si="44"/>
        <v/>
      </c>
      <c r="X44" s="98"/>
      <c r="Y44" s="96"/>
      <c r="Z44" s="129"/>
      <c r="AA44" s="132"/>
      <c r="AB44" s="103" t="e">
        <f>T44-HLOOKUP(V44,[1]Minimas!$C$3:$CD$12,2,FALSE)</f>
        <v>#VALUE!</v>
      </c>
      <c r="AC44" s="103" t="e">
        <f>T44-HLOOKUP(V44,[1]Minimas!$C$3:$CD$12,3,FALSE)</f>
        <v>#VALUE!</v>
      </c>
      <c r="AD44" s="103" t="e">
        <f>T44-HLOOKUP(V44,[1]Minimas!$C$3:$CD$12,4,FALSE)</f>
        <v>#VALUE!</v>
      </c>
      <c r="AE44" s="103" t="e">
        <f>T44-HLOOKUP(V44,[1]Minimas!$C$3:$CD$12,5,FALSE)</f>
        <v>#VALUE!</v>
      </c>
      <c r="AF44" s="103" t="e">
        <f>T44-HLOOKUP(V44,[1]Minimas!$C$3:$CD$12,6,FALSE)</f>
        <v>#VALUE!</v>
      </c>
      <c r="AG44" s="103" t="e">
        <f>T44-HLOOKUP(V44,[1]Minimas!$C$3:$CD$12,7,FALSE)</f>
        <v>#VALUE!</v>
      </c>
      <c r="AH44" s="103" t="e">
        <f>T44-HLOOKUP(V44,[1]Minimas!$C$3:$CD$12,8,FALSE)</f>
        <v>#VALUE!</v>
      </c>
      <c r="AI44" s="103" t="e">
        <f>T44-HLOOKUP(V44,[1]Minimas!$C$3:$CD$12,9,FALSE)</f>
        <v>#VALUE!</v>
      </c>
      <c r="AJ44" s="103" t="e">
        <f>T44-HLOOKUP(V44,[1]Minimas!$C$3:$CD$12,10,FALSE)</f>
        <v>#VALUE!</v>
      </c>
      <c r="AK44" s="104" t="str">
        <f t="shared" si="45"/>
        <v xml:space="preserve"> </v>
      </c>
      <c r="AL44" s="104"/>
      <c r="AM44" s="104" t="str">
        <f t="shared" si="46"/>
        <v xml:space="preserve"> </v>
      </c>
      <c r="AN44" s="104" t="str">
        <f t="shared" si="47"/>
        <v xml:space="preserve"> </v>
      </c>
      <c r="AO44" s="134"/>
      <c r="AP44" s="134"/>
      <c r="AQ44" s="134"/>
      <c r="AR44" s="134"/>
      <c r="AS44" s="134"/>
      <c r="AT44" s="134"/>
      <c r="AU44" s="134"/>
      <c r="AV44" s="134"/>
      <c r="AW44" s="134"/>
      <c r="AX44" s="134"/>
      <c r="AY44" s="134"/>
      <c r="AZ44" s="134"/>
      <c r="BA44" s="134"/>
      <c r="BB44" s="134"/>
      <c r="BC44" s="134"/>
      <c r="BD44" s="134"/>
      <c r="BE44" s="134"/>
      <c r="BF44" s="134"/>
      <c r="BG44" s="134"/>
      <c r="BH44" s="134"/>
      <c r="BI44" s="134"/>
      <c r="BJ44" s="134"/>
      <c r="BK44" s="134"/>
      <c r="BL44" s="134"/>
      <c r="BM44" s="134"/>
      <c r="BN44" s="134"/>
      <c r="BO44" s="134"/>
      <c r="BP44" s="134"/>
      <c r="BQ44" s="134"/>
      <c r="BR44" s="134"/>
      <c r="BS44" s="134"/>
      <c r="BT44" s="134"/>
      <c r="BU44" s="134"/>
      <c r="BV44" s="134"/>
      <c r="BW44" s="134"/>
      <c r="BX44" s="134"/>
      <c r="BY44" s="134"/>
      <c r="BZ44" s="134"/>
      <c r="CA44" s="134"/>
      <c r="CB44" s="134"/>
      <c r="CC44" s="134"/>
      <c r="CD44" s="134"/>
      <c r="CE44" s="134"/>
      <c r="CF44" s="134"/>
      <c r="CG44" s="134"/>
      <c r="CH44" s="134"/>
      <c r="CI44" s="134"/>
      <c r="CJ44" s="134"/>
      <c r="CK44" s="134"/>
      <c r="CL44" s="134"/>
      <c r="CM44" s="134"/>
      <c r="CN44" s="134"/>
      <c r="CO44" s="134"/>
      <c r="CP44" s="134"/>
      <c r="CQ44" s="134"/>
      <c r="CR44" s="134"/>
      <c r="CS44" s="134"/>
      <c r="CT44" s="134"/>
      <c r="CU44" s="134"/>
      <c r="CV44" s="134"/>
      <c r="CW44" s="134"/>
      <c r="CX44" s="134"/>
      <c r="CY44" s="134"/>
      <c r="CZ44" s="134"/>
      <c r="DA44" s="134"/>
      <c r="DB44" s="134"/>
      <c r="DC44" s="134"/>
      <c r="DD44" s="134"/>
      <c r="DE44" s="134"/>
      <c r="DF44" s="134"/>
      <c r="DG44" s="134"/>
      <c r="DH44" s="134"/>
      <c r="DI44" s="134"/>
      <c r="DJ44" s="134"/>
      <c r="DK44" s="134"/>
      <c r="DL44" s="134"/>
      <c r="DM44" s="134"/>
      <c r="DN44" s="134"/>
      <c r="DO44" s="134"/>
      <c r="DP44" s="134"/>
      <c r="DQ44" s="134"/>
      <c r="DR44" s="134"/>
      <c r="DS44" s="134"/>
      <c r="DT44" s="134"/>
    </row>
    <row r="45" spans="2:124" s="133" customFormat="1" ht="30" customHeight="1" x14ac:dyDescent="0.25">
      <c r="B45" s="92" t="s">
        <v>149</v>
      </c>
      <c r="C45" s="162"/>
      <c r="D45" s="93"/>
      <c r="E45" s="158"/>
      <c r="F45" s="94"/>
      <c r="G45" s="94"/>
      <c r="H45" s="131"/>
      <c r="I45" s="131"/>
      <c r="J45" s="161"/>
      <c r="K45" s="160"/>
      <c r="L45" s="192"/>
      <c r="M45" s="193"/>
      <c r="N45" s="194"/>
      <c r="O45" s="135" t="str">
        <f t="shared" si="40"/>
        <v/>
      </c>
      <c r="P45" s="281"/>
      <c r="Q45" s="282"/>
      <c r="R45" s="283"/>
      <c r="S45" s="135" t="str">
        <f t="shared" si="41"/>
        <v/>
      </c>
      <c r="T45" s="136" t="str">
        <f t="shared" si="42"/>
        <v/>
      </c>
      <c r="U45" s="137" t="str">
        <f t="shared" si="43"/>
        <v xml:space="preserve">   </v>
      </c>
      <c r="V45" s="138" t="str">
        <f>IF(E45=0," ",IF(E45="H",IF(H45&lt;2000,VLOOKUP(K45,[1]Minimas!$A$15:$F$29,6),IF(AND(H45&gt;1999,H45&lt;2003),VLOOKUP(K45,[1]Minimas!$A$15:$F$29,5),IF(AND(H45&gt;2002,H45&lt;2005),VLOOKUP(K45,[1]Minimas!$A$15:$F$29,4),IF(AND(H45&gt;2004,H45&lt;2007),VLOOKUP(K45,[1]Minimas!$A$15:$F$29,3),VLOOKUP(K45,[1]Minimas!$A$15:$F$29,2))))),IF(H45&lt;2000,VLOOKUP(K45,[1]Minimas!$G$15:$L$29,6),IF(AND(H45&gt;1999,H45&lt;2003),VLOOKUP(K45,[1]Minimas!$G$15:$FL$29,5),IF(AND(H45&gt;2002,H45&lt;2005),VLOOKUP(K45,[1]Minimas!$G$15:$L$29,4),IF(AND(H45&gt;2004,H45&lt;2007),VLOOKUP(K45,[1]Minimas!$G$15:$L$29,3),VLOOKUP(K45,[1]Minimas!$G$15:$L$29,2)))))))</f>
        <v xml:space="preserve"> </v>
      </c>
      <c r="W45" s="139" t="str">
        <f t="shared" si="44"/>
        <v/>
      </c>
      <c r="X45" s="98"/>
      <c r="Y45" s="96"/>
      <c r="Z45" s="129"/>
      <c r="AA45" s="132"/>
      <c r="AB45" s="103" t="e">
        <f>T45-HLOOKUP(V45,[1]Minimas!$C$3:$CD$12,2,FALSE)</f>
        <v>#VALUE!</v>
      </c>
      <c r="AC45" s="103" t="e">
        <f>T45-HLOOKUP(V45,[1]Minimas!$C$3:$CD$12,3,FALSE)</f>
        <v>#VALUE!</v>
      </c>
      <c r="AD45" s="103" t="e">
        <f>T45-HLOOKUP(V45,[1]Minimas!$C$3:$CD$12,4,FALSE)</f>
        <v>#VALUE!</v>
      </c>
      <c r="AE45" s="103" t="e">
        <f>T45-HLOOKUP(V45,[1]Minimas!$C$3:$CD$12,5,FALSE)</f>
        <v>#VALUE!</v>
      </c>
      <c r="AF45" s="103" t="e">
        <f>T45-HLOOKUP(V45,[1]Minimas!$C$3:$CD$12,6,FALSE)</f>
        <v>#VALUE!</v>
      </c>
      <c r="AG45" s="103" t="e">
        <f>T45-HLOOKUP(V45,[1]Minimas!$C$3:$CD$12,7,FALSE)</f>
        <v>#VALUE!</v>
      </c>
      <c r="AH45" s="103" t="e">
        <f>T45-HLOOKUP(V45,[1]Minimas!$C$3:$CD$12,8,FALSE)</f>
        <v>#VALUE!</v>
      </c>
      <c r="AI45" s="103" t="e">
        <f>T45-HLOOKUP(V45,[1]Minimas!$C$3:$CD$12,9,FALSE)</f>
        <v>#VALUE!</v>
      </c>
      <c r="AJ45" s="103" t="e">
        <f>T45-HLOOKUP(V45,[1]Minimas!$C$3:$CD$12,10,FALSE)</f>
        <v>#VALUE!</v>
      </c>
      <c r="AK45" s="104" t="str">
        <f t="shared" si="45"/>
        <v xml:space="preserve"> </v>
      </c>
      <c r="AL45" s="104"/>
      <c r="AM45" s="104" t="str">
        <f t="shared" si="46"/>
        <v xml:space="preserve"> </v>
      </c>
      <c r="AN45" s="104" t="str">
        <f t="shared" si="47"/>
        <v xml:space="preserve"> </v>
      </c>
      <c r="AO45" s="134"/>
      <c r="AP45" s="134"/>
      <c r="AQ45" s="134"/>
      <c r="AR45" s="134"/>
      <c r="AS45" s="134"/>
      <c r="AT45" s="134"/>
      <c r="AU45" s="134"/>
      <c r="AV45" s="134"/>
      <c r="AW45" s="134"/>
      <c r="AX45" s="134"/>
      <c r="AY45" s="134"/>
      <c r="AZ45" s="134"/>
      <c r="BA45" s="134"/>
      <c r="BB45" s="134"/>
      <c r="BC45" s="134"/>
      <c r="BD45" s="134"/>
      <c r="BE45" s="134"/>
      <c r="BF45" s="134"/>
      <c r="BG45" s="134"/>
      <c r="BH45" s="134"/>
      <c r="BI45" s="134"/>
      <c r="BJ45" s="134"/>
      <c r="BK45" s="134"/>
      <c r="BL45" s="134"/>
      <c r="BM45" s="134"/>
      <c r="BN45" s="134"/>
      <c r="BO45" s="134"/>
      <c r="BP45" s="134"/>
      <c r="BQ45" s="134"/>
      <c r="BR45" s="134"/>
      <c r="BS45" s="134"/>
      <c r="BT45" s="134"/>
      <c r="BU45" s="134"/>
      <c r="BV45" s="134"/>
      <c r="BW45" s="134"/>
      <c r="BX45" s="134"/>
      <c r="BY45" s="134"/>
      <c r="BZ45" s="134"/>
      <c r="CA45" s="134"/>
      <c r="CB45" s="134"/>
      <c r="CC45" s="134"/>
      <c r="CD45" s="134"/>
      <c r="CE45" s="134"/>
      <c r="CF45" s="134"/>
      <c r="CG45" s="134"/>
      <c r="CH45" s="134"/>
      <c r="CI45" s="134"/>
      <c r="CJ45" s="134"/>
      <c r="CK45" s="134"/>
      <c r="CL45" s="134"/>
      <c r="CM45" s="134"/>
      <c r="CN45" s="134"/>
      <c r="CO45" s="134"/>
      <c r="CP45" s="134"/>
      <c r="CQ45" s="134"/>
      <c r="CR45" s="134"/>
      <c r="CS45" s="134"/>
      <c r="CT45" s="134"/>
      <c r="CU45" s="134"/>
      <c r="CV45" s="134"/>
      <c r="CW45" s="134"/>
      <c r="CX45" s="134"/>
      <c r="CY45" s="134"/>
      <c r="CZ45" s="134"/>
      <c r="DA45" s="134"/>
      <c r="DB45" s="134"/>
      <c r="DC45" s="134"/>
      <c r="DD45" s="134"/>
      <c r="DE45" s="134"/>
      <c r="DF45" s="134"/>
      <c r="DG45" s="134"/>
      <c r="DH45" s="134"/>
      <c r="DI45" s="134"/>
      <c r="DJ45" s="134"/>
      <c r="DK45" s="134"/>
      <c r="DL45" s="134"/>
      <c r="DM45" s="134"/>
      <c r="DN45" s="134"/>
      <c r="DO45" s="134"/>
      <c r="DP45" s="134"/>
      <c r="DQ45" s="134"/>
      <c r="DR45" s="134"/>
      <c r="DS45" s="134"/>
      <c r="DT45" s="134"/>
    </row>
    <row r="46" spans="2:124" s="133" customFormat="1" ht="30" customHeight="1" x14ac:dyDescent="0.25">
      <c r="B46" s="92" t="s">
        <v>149</v>
      </c>
      <c r="C46" s="162"/>
      <c r="D46" s="93"/>
      <c r="E46" s="158"/>
      <c r="F46" s="94"/>
      <c r="G46" s="94"/>
      <c r="H46" s="131"/>
      <c r="I46" s="131"/>
      <c r="J46" s="161"/>
      <c r="K46" s="160"/>
      <c r="L46" s="286"/>
      <c r="M46" s="287"/>
      <c r="N46" s="288"/>
      <c r="O46" s="135" t="str">
        <f t="shared" si="40"/>
        <v/>
      </c>
      <c r="P46" s="289"/>
      <c r="Q46" s="290"/>
      <c r="R46" s="291"/>
      <c r="S46" s="135" t="str">
        <f t="shared" si="41"/>
        <v/>
      </c>
      <c r="T46" s="136" t="str">
        <f t="shared" si="42"/>
        <v/>
      </c>
      <c r="U46" s="137" t="str">
        <f t="shared" si="43"/>
        <v xml:space="preserve">   </v>
      </c>
      <c r="V46" s="138" t="str">
        <f>IF(E46=0," ",IF(E46="H",IF(H46&lt;2000,VLOOKUP(K46,[1]Minimas!$A$15:$F$29,6),IF(AND(H46&gt;1999,H46&lt;2003),VLOOKUP(K46,[1]Minimas!$A$15:$F$29,5),IF(AND(H46&gt;2002,H46&lt;2005),VLOOKUP(K46,[1]Minimas!$A$15:$F$29,4),IF(AND(H46&gt;2004,H46&lt;2007),VLOOKUP(K46,[1]Minimas!$A$15:$F$29,3),VLOOKUP(K46,[1]Minimas!$A$15:$F$29,2))))),IF(H46&lt;2000,VLOOKUP(K46,[1]Minimas!$G$15:$L$29,6),IF(AND(H46&gt;1999,H46&lt;2003),VLOOKUP(K46,[1]Minimas!$G$15:$FL$29,5),IF(AND(H46&gt;2002,H46&lt;2005),VLOOKUP(K46,[1]Minimas!$G$15:$L$29,4),IF(AND(H46&gt;2004,H46&lt;2007),VLOOKUP(K46,[1]Minimas!$G$15:$L$29,3),VLOOKUP(K46,[1]Minimas!$G$15:$L$29,2)))))))</f>
        <v xml:space="preserve"> </v>
      </c>
      <c r="W46" s="139" t="str">
        <f t="shared" si="44"/>
        <v/>
      </c>
      <c r="X46" s="98"/>
      <c r="Y46" s="96"/>
      <c r="Z46" s="129"/>
      <c r="AA46" s="132"/>
      <c r="AB46" s="103" t="e">
        <f>T46-HLOOKUP(V46,[1]Minimas!$C$3:$CD$12,2,FALSE)</f>
        <v>#VALUE!</v>
      </c>
      <c r="AC46" s="103" t="e">
        <f>T46-HLOOKUP(V46,[1]Minimas!$C$3:$CD$12,3,FALSE)</f>
        <v>#VALUE!</v>
      </c>
      <c r="AD46" s="103" t="e">
        <f>T46-HLOOKUP(V46,[1]Minimas!$C$3:$CD$12,4,FALSE)</f>
        <v>#VALUE!</v>
      </c>
      <c r="AE46" s="103" t="e">
        <f>T46-HLOOKUP(V46,[1]Minimas!$C$3:$CD$12,5,FALSE)</f>
        <v>#VALUE!</v>
      </c>
      <c r="AF46" s="103" t="e">
        <f>T46-HLOOKUP(V46,[1]Minimas!$C$3:$CD$12,6,FALSE)</f>
        <v>#VALUE!</v>
      </c>
      <c r="AG46" s="103" t="e">
        <f>T46-HLOOKUP(V46,[1]Minimas!$C$3:$CD$12,7,FALSE)</f>
        <v>#VALUE!</v>
      </c>
      <c r="AH46" s="103" t="e">
        <f>T46-HLOOKUP(V46,[1]Minimas!$C$3:$CD$12,8,FALSE)</f>
        <v>#VALUE!</v>
      </c>
      <c r="AI46" s="103" t="e">
        <f>T46-HLOOKUP(V46,[1]Minimas!$C$3:$CD$12,9,FALSE)</f>
        <v>#VALUE!</v>
      </c>
      <c r="AJ46" s="103" t="e">
        <f>T46-HLOOKUP(V46,[1]Minimas!$C$3:$CD$12,10,FALSE)</f>
        <v>#VALUE!</v>
      </c>
      <c r="AK46" s="104" t="str">
        <f t="shared" si="45"/>
        <v xml:space="preserve"> </v>
      </c>
      <c r="AL46" s="104"/>
      <c r="AM46" s="104" t="str">
        <f t="shared" si="46"/>
        <v xml:space="preserve"> </v>
      </c>
      <c r="AN46" s="104" t="str">
        <f t="shared" si="47"/>
        <v xml:space="preserve"> </v>
      </c>
      <c r="AO46" s="134"/>
      <c r="AP46" s="134"/>
      <c r="AQ46" s="134"/>
      <c r="AR46" s="134"/>
      <c r="AS46" s="134"/>
      <c r="AT46" s="134"/>
      <c r="AU46" s="134"/>
      <c r="AV46" s="134"/>
      <c r="AW46" s="134"/>
      <c r="AX46" s="134"/>
      <c r="AY46" s="134"/>
      <c r="AZ46" s="134"/>
      <c r="BA46" s="134"/>
      <c r="BB46" s="134"/>
      <c r="BC46" s="134"/>
      <c r="BD46" s="134"/>
      <c r="BE46" s="134"/>
      <c r="BF46" s="134"/>
      <c r="BG46" s="134"/>
      <c r="BH46" s="134"/>
      <c r="BI46" s="134"/>
      <c r="BJ46" s="134"/>
      <c r="BK46" s="134"/>
      <c r="BL46" s="134"/>
      <c r="BM46" s="134"/>
      <c r="BN46" s="134"/>
      <c r="BO46" s="134"/>
      <c r="BP46" s="134"/>
      <c r="BQ46" s="134"/>
      <c r="BR46" s="134"/>
      <c r="BS46" s="134"/>
      <c r="BT46" s="134"/>
      <c r="BU46" s="134"/>
      <c r="BV46" s="134"/>
      <c r="BW46" s="134"/>
      <c r="BX46" s="134"/>
      <c r="BY46" s="134"/>
      <c r="BZ46" s="134"/>
      <c r="CA46" s="134"/>
      <c r="CB46" s="134"/>
      <c r="CC46" s="134"/>
      <c r="CD46" s="134"/>
      <c r="CE46" s="134"/>
      <c r="CF46" s="134"/>
      <c r="CG46" s="134"/>
      <c r="CH46" s="134"/>
      <c r="CI46" s="134"/>
      <c r="CJ46" s="134"/>
      <c r="CK46" s="134"/>
      <c r="CL46" s="134"/>
      <c r="CM46" s="134"/>
      <c r="CN46" s="134"/>
      <c r="CO46" s="134"/>
      <c r="CP46" s="134"/>
      <c r="CQ46" s="134"/>
      <c r="CR46" s="134"/>
      <c r="CS46" s="134"/>
      <c r="CT46" s="134"/>
      <c r="CU46" s="134"/>
      <c r="CV46" s="134"/>
      <c r="CW46" s="134"/>
      <c r="CX46" s="134"/>
      <c r="CY46" s="134"/>
      <c r="CZ46" s="134"/>
      <c r="DA46" s="134"/>
      <c r="DB46" s="134"/>
      <c r="DC46" s="134"/>
      <c r="DD46" s="134"/>
      <c r="DE46" s="134"/>
      <c r="DF46" s="134"/>
      <c r="DG46" s="134"/>
      <c r="DH46" s="134"/>
      <c r="DI46" s="134"/>
      <c r="DJ46" s="134"/>
      <c r="DK46" s="134"/>
      <c r="DL46" s="134"/>
      <c r="DM46" s="134"/>
      <c r="DN46" s="134"/>
      <c r="DO46" s="134"/>
      <c r="DP46" s="134"/>
      <c r="DQ46" s="134"/>
      <c r="DR46" s="134"/>
      <c r="DS46" s="134"/>
      <c r="DT46" s="134"/>
    </row>
    <row r="47" spans="2:124" s="133" customFormat="1" ht="30" customHeight="1" x14ac:dyDescent="0.25">
      <c r="B47" s="92" t="s">
        <v>149</v>
      </c>
      <c r="C47" s="162"/>
      <c r="D47" s="93"/>
      <c r="E47" s="158"/>
      <c r="F47" s="94"/>
      <c r="G47" s="94"/>
      <c r="H47" s="131"/>
      <c r="I47" s="131"/>
      <c r="J47" s="161"/>
      <c r="K47" s="160"/>
      <c r="L47" s="192"/>
      <c r="M47" s="193"/>
      <c r="N47" s="194"/>
      <c r="O47" s="135" t="str">
        <f t="shared" si="40"/>
        <v/>
      </c>
      <c r="P47" s="281"/>
      <c r="Q47" s="282"/>
      <c r="R47" s="283"/>
      <c r="S47" s="135" t="str">
        <f t="shared" si="41"/>
        <v/>
      </c>
      <c r="T47" s="136" t="str">
        <f t="shared" si="42"/>
        <v/>
      </c>
      <c r="U47" s="137" t="str">
        <f t="shared" si="43"/>
        <v xml:space="preserve">   </v>
      </c>
      <c r="V47" s="138" t="str">
        <f>IF(E47=0," ",IF(E47="H",IF(H47&lt;2000,VLOOKUP(K47,[1]Minimas!$A$15:$F$29,6),IF(AND(H47&gt;1999,H47&lt;2003),VLOOKUP(K47,[1]Minimas!$A$15:$F$29,5),IF(AND(H47&gt;2002,H47&lt;2005),VLOOKUP(K47,[1]Minimas!$A$15:$F$29,4),IF(AND(H47&gt;2004,H47&lt;2007),VLOOKUP(K47,[1]Minimas!$A$15:$F$29,3),VLOOKUP(K47,[1]Minimas!$A$15:$F$29,2))))),IF(H47&lt;2000,VLOOKUP(K47,[1]Minimas!$G$15:$L$29,6),IF(AND(H47&gt;1999,H47&lt;2003),VLOOKUP(K47,[1]Minimas!$G$15:$FL$29,5),IF(AND(H47&gt;2002,H47&lt;2005),VLOOKUP(K47,[1]Minimas!$G$15:$L$29,4),IF(AND(H47&gt;2004,H47&lt;2007),VLOOKUP(K47,[1]Minimas!$G$15:$L$29,3),VLOOKUP(K47,[1]Minimas!$G$15:$L$29,2)))))))</f>
        <v xml:space="preserve"> </v>
      </c>
      <c r="W47" s="139" t="str">
        <f t="shared" si="44"/>
        <v/>
      </c>
      <c r="X47" s="98"/>
      <c r="Y47" s="96"/>
      <c r="Z47" s="129"/>
      <c r="AA47" s="132"/>
      <c r="AB47" s="103" t="e">
        <f>T47-HLOOKUP(V47,[1]Minimas!$C$3:$CD$12,2,FALSE)</f>
        <v>#VALUE!</v>
      </c>
      <c r="AC47" s="103" t="e">
        <f>T47-HLOOKUP(V47,[1]Minimas!$C$3:$CD$12,3,FALSE)</f>
        <v>#VALUE!</v>
      </c>
      <c r="AD47" s="103" t="e">
        <f>T47-HLOOKUP(V47,[1]Minimas!$C$3:$CD$12,4,FALSE)</f>
        <v>#VALUE!</v>
      </c>
      <c r="AE47" s="103" t="e">
        <f>T47-HLOOKUP(V47,[1]Minimas!$C$3:$CD$12,5,FALSE)</f>
        <v>#VALUE!</v>
      </c>
      <c r="AF47" s="103" t="e">
        <f>T47-HLOOKUP(V47,[1]Minimas!$C$3:$CD$12,6,FALSE)</f>
        <v>#VALUE!</v>
      </c>
      <c r="AG47" s="103" t="e">
        <f>T47-HLOOKUP(V47,[1]Minimas!$C$3:$CD$12,7,FALSE)</f>
        <v>#VALUE!</v>
      </c>
      <c r="AH47" s="103" t="e">
        <f>T47-HLOOKUP(V47,[1]Minimas!$C$3:$CD$12,8,FALSE)</f>
        <v>#VALUE!</v>
      </c>
      <c r="AI47" s="103" t="e">
        <f>T47-HLOOKUP(V47,[1]Minimas!$C$3:$CD$12,9,FALSE)</f>
        <v>#VALUE!</v>
      </c>
      <c r="AJ47" s="103" t="e">
        <f>T47-HLOOKUP(V47,[1]Minimas!$C$3:$CD$12,10,FALSE)</f>
        <v>#VALUE!</v>
      </c>
      <c r="AK47" s="104" t="str">
        <f t="shared" si="45"/>
        <v xml:space="preserve"> </v>
      </c>
      <c r="AL47" s="104"/>
      <c r="AM47" s="104" t="str">
        <f t="shared" si="46"/>
        <v xml:space="preserve"> </v>
      </c>
      <c r="AN47" s="104" t="str">
        <f t="shared" si="47"/>
        <v xml:space="preserve"> </v>
      </c>
      <c r="AO47" s="134"/>
      <c r="AP47" s="134"/>
      <c r="AQ47" s="134"/>
      <c r="AR47" s="134"/>
      <c r="AS47" s="134"/>
      <c r="AT47" s="134"/>
      <c r="AU47" s="134"/>
      <c r="AV47" s="134"/>
      <c r="AW47" s="134"/>
      <c r="AX47" s="134"/>
      <c r="AY47" s="134"/>
      <c r="AZ47" s="134"/>
      <c r="BA47" s="134"/>
      <c r="BB47" s="134"/>
      <c r="BC47" s="134"/>
      <c r="BD47" s="134"/>
      <c r="BE47" s="134"/>
      <c r="BF47" s="134"/>
      <c r="BG47" s="134"/>
      <c r="BH47" s="134"/>
      <c r="BI47" s="134"/>
      <c r="BJ47" s="134"/>
      <c r="BK47" s="134"/>
      <c r="BL47" s="134"/>
      <c r="BM47" s="134"/>
      <c r="BN47" s="134"/>
      <c r="BO47" s="134"/>
      <c r="BP47" s="134"/>
      <c r="BQ47" s="134"/>
      <c r="BR47" s="134"/>
      <c r="BS47" s="134"/>
      <c r="BT47" s="134"/>
      <c r="BU47" s="134"/>
      <c r="BV47" s="134"/>
      <c r="BW47" s="134"/>
      <c r="BX47" s="134"/>
      <c r="BY47" s="134"/>
      <c r="BZ47" s="134"/>
      <c r="CA47" s="134"/>
      <c r="CB47" s="134"/>
      <c r="CC47" s="134"/>
      <c r="CD47" s="134"/>
      <c r="CE47" s="134"/>
      <c r="CF47" s="134"/>
      <c r="CG47" s="134"/>
      <c r="CH47" s="134"/>
      <c r="CI47" s="134"/>
      <c r="CJ47" s="134"/>
      <c r="CK47" s="134"/>
      <c r="CL47" s="134"/>
      <c r="CM47" s="134"/>
      <c r="CN47" s="134"/>
      <c r="CO47" s="134"/>
      <c r="CP47" s="134"/>
      <c r="CQ47" s="134"/>
      <c r="CR47" s="134"/>
      <c r="CS47" s="134"/>
      <c r="CT47" s="134"/>
      <c r="CU47" s="134"/>
      <c r="CV47" s="134"/>
      <c r="CW47" s="134"/>
      <c r="CX47" s="134"/>
      <c r="CY47" s="134"/>
      <c r="CZ47" s="134"/>
      <c r="DA47" s="134"/>
      <c r="DB47" s="134"/>
      <c r="DC47" s="134"/>
      <c r="DD47" s="134"/>
      <c r="DE47" s="134"/>
      <c r="DF47" s="134"/>
      <c r="DG47" s="134"/>
      <c r="DH47" s="134"/>
      <c r="DI47" s="134"/>
      <c r="DJ47" s="134"/>
      <c r="DK47" s="134"/>
      <c r="DL47" s="134"/>
      <c r="DM47" s="134"/>
      <c r="DN47" s="134"/>
      <c r="DO47" s="134"/>
      <c r="DP47" s="134"/>
      <c r="DQ47" s="134"/>
      <c r="DR47" s="134"/>
      <c r="DS47" s="134"/>
      <c r="DT47" s="134"/>
    </row>
    <row r="48" spans="2:124" s="133" customFormat="1" ht="30" customHeight="1" x14ac:dyDescent="0.25">
      <c r="B48" s="92" t="s">
        <v>149</v>
      </c>
      <c r="C48" s="162"/>
      <c r="D48" s="93"/>
      <c r="E48" s="158"/>
      <c r="F48" s="94"/>
      <c r="G48" s="94"/>
      <c r="H48" s="131"/>
      <c r="I48" s="131"/>
      <c r="J48" s="161"/>
      <c r="K48" s="160"/>
      <c r="L48" s="192"/>
      <c r="M48" s="193"/>
      <c r="N48" s="194"/>
      <c r="O48" s="135" t="str">
        <f t="shared" si="40"/>
        <v/>
      </c>
      <c r="P48" s="281"/>
      <c r="Q48" s="282"/>
      <c r="R48" s="283"/>
      <c r="S48" s="135" t="str">
        <f t="shared" si="41"/>
        <v/>
      </c>
      <c r="T48" s="136" t="str">
        <f t="shared" si="42"/>
        <v/>
      </c>
      <c r="U48" s="137" t="str">
        <f t="shared" si="43"/>
        <v xml:space="preserve">   </v>
      </c>
      <c r="V48" s="138" t="str">
        <f>IF(E48=0," ",IF(E48="H",IF(H48&lt;2000,VLOOKUP(K48,[1]Minimas!$A$15:$F$29,6),IF(AND(H48&gt;1999,H48&lt;2003),VLOOKUP(K48,[1]Minimas!$A$15:$F$29,5),IF(AND(H48&gt;2002,H48&lt;2005),VLOOKUP(K48,[1]Minimas!$A$15:$F$29,4),IF(AND(H48&gt;2004,H48&lt;2007),VLOOKUP(K48,[1]Minimas!$A$15:$F$29,3),VLOOKUP(K48,[1]Minimas!$A$15:$F$29,2))))),IF(H48&lt;2000,VLOOKUP(K48,[1]Minimas!$G$15:$L$29,6),IF(AND(H48&gt;1999,H48&lt;2003),VLOOKUP(K48,[1]Minimas!$G$15:$FL$29,5),IF(AND(H48&gt;2002,H48&lt;2005),VLOOKUP(K48,[1]Minimas!$G$15:$L$29,4),IF(AND(H48&gt;2004,H48&lt;2007),VLOOKUP(K48,[1]Minimas!$G$15:$L$29,3),VLOOKUP(K48,[1]Minimas!$G$15:$L$29,2)))))))</f>
        <v xml:space="preserve"> </v>
      </c>
      <c r="W48" s="139" t="str">
        <f t="shared" si="44"/>
        <v/>
      </c>
      <c r="X48" s="98"/>
      <c r="Y48" s="96"/>
      <c r="Z48" s="129"/>
      <c r="AA48" s="132"/>
      <c r="AB48" s="103" t="e">
        <f>T48-HLOOKUP(V48,[1]Minimas!$C$3:$CD$12,2,FALSE)</f>
        <v>#VALUE!</v>
      </c>
      <c r="AC48" s="103" t="e">
        <f>T48-HLOOKUP(V48,[1]Minimas!$C$3:$CD$12,3,FALSE)</f>
        <v>#VALUE!</v>
      </c>
      <c r="AD48" s="103" t="e">
        <f>T48-HLOOKUP(V48,[1]Minimas!$C$3:$CD$12,4,FALSE)</f>
        <v>#VALUE!</v>
      </c>
      <c r="AE48" s="103" t="e">
        <f>T48-HLOOKUP(V48,[1]Minimas!$C$3:$CD$12,5,FALSE)</f>
        <v>#VALUE!</v>
      </c>
      <c r="AF48" s="103" t="e">
        <f>T48-HLOOKUP(V48,[1]Minimas!$C$3:$CD$12,6,FALSE)</f>
        <v>#VALUE!</v>
      </c>
      <c r="AG48" s="103" t="e">
        <f>T48-HLOOKUP(V48,[1]Minimas!$C$3:$CD$12,7,FALSE)</f>
        <v>#VALUE!</v>
      </c>
      <c r="AH48" s="103" t="e">
        <f>T48-HLOOKUP(V48,[1]Minimas!$C$3:$CD$12,8,FALSE)</f>
        <v>#VALUE!</v>
      </c>
      <c r="AI48" s="103" t="e">
        <f>T48-HLOOKUP(V48,[1]Minimas!$C$3:$CD$12,9,FALSE)</f>
        <v>#VALUE!</v>
      </c>
      <c r="AJ48" s="103" t="e">
        <f>T48-HLOOKUP(V48,[1]Minimas!$C$3:$CD$12,10,FALSE)</f>
        <v>#VALUE!</v>
      </c>
      <c r="AK48" s="104" t="str">
        <f t="shared" si="45"/>
        <v xml:space="preserve"> </v>
      </c>
      <c r="AL48" s="104"/>
      <c r="AM48" s="104" t="str">
        <f t="shared" si="46"/>
        <v xml:space="preserve"> </v>
      </c>
      <c r="AN48" s="104" t="str">
        <f t="shared" si="47"/>
        <v xml:space="preserve"> </v>
      </c>
      <c r="AO48" s="134"/>
      <c r="AP48" s="134"/>
      <c r="AQ48" s="134"/>
      <c r="AR48" s="134"/>
      <c r="AS48" s="134"/>
      <c r="AT48" s="134"/>
      <c r="AU48" s="134"/>
      <c r="AV48" s="134"/>
      <c r="AW48" s="134"/>
      <c r="AX48" s="134"/>
      <c r="AY48" s="134"/>
      <c r="AZ48" s="134"/>
      <c r="BA48" s="134"/>
      <c r="BB48" s="134"/>
      <c r="BC48" s="134"/>
      <c r="BD48" s="134"/>
      <c r="BE48" s="134"/>
      <c r="BF48" s="134"/>
      <c r="BG48" s="134"/>
      <c r="BH48" s="134"/>
      <c r="BI48" s="134"/>
      <c r="BJ48" s="134"/>
      <c r="BK48" s="134"/>
      <c r="BL48" s="134"/>
      <c r="BM48" s="134"/>
      <c r="BN48" s="134"/>
      <c r="BO48" s="134"/>
      <c r="BP48" s="134"/>
      <c r="BQ48" s="134"/>
      <c r="BR48" s="134"/>
      <c r="BS48" s="134"/>
      <c r="BT48" s="134"/>
      <c r="BU48" s="134"/>
      <c r="BV48" s="134"/>
      <c r="BW48" s="134"/>
      <c r="BX48" s="134"/>
      <c r="BY48" s="134"/>
      <c r="BZ48" s="134"/>
      <c r="CA48" s="134"/>
      <c r="CB48" s="134"/>
      <c r="CC48" s="134"/>
      <c r="CD48" s="134"/>
      <c r="CE48" s="134"/>
      <c r="CF48" s="134"/>
      <c r="CG48" s="134"/>
      <c r="CH48" s="134"/>
      <c r="CI48" s="134"/>
      <c r="CJ48" s="134"/>
      <c r="CK48" s="134"/>
      <c r="CL48" s="134"/>
      <c r="CM48" s="134"/>
      <c r="CN48" s="134"/>
      <c r="CO48" s="134"/>
      <c r="CP48" s="134"/>
      <c r="CQ48" s="134"/>
      <c r="CR48" s="134"/>
      <c r="CS48" s="134"/>
      <c r="CT48" s="134"/>
      <c r="CU48" s="134"/>
      <c r="CV48" s="134"/>
      <c r="CW48" s="134"/>
      <c r="CX48" s="134"/>
      <c r="CY48" s="134"/>
      <c r="CZ48" s="134"/>
      <c r="DA48" s="134"/>
      <c r="DB48" s="134"/>
      <c r="DC48" s="134"/>
      <c r="DD48" s="134"/>
      <c r="DE48" s="134"/>
      <c r="DF48" s="134"/>
      <c r="DG48" s="134"/>
      <c r="DH48" s="134"/>
      <c r="DI48" s="134"/>
      <c r="DJ48" s="134"/>
      <c r="DK48" s="134"/>
      <c r="DL48" s="134"/>
      <c r="DM48" s="134"/>
      <c r="DN48" s="134"/>
      <c r="DO48" s="134"/>
      <c r="DP48" s="134"/>
      <c r="DQ48" s="134"/>
      <c r="DR48" s="134"/>
      <c r="DS48" s="134"/>
      <c r="DT48" s="134"/>
    </row>
    <row r="49" spans="2:124" s="133" customFormat="1" ht="30" customHeight="1" x14ac:dyDescent="0.25">
      <c r="B49" s="92" t="s">
        <v>149</v>
      </c>
      <c r="C49" s="162"/>
      <c r="D49" s="93"/>
      <c r="E49" s="158"/>
      <c r="F49" s="94"/>
      <c r="G49" s="94"/>
      <c r="H49" s="131"/>
      <c r="I49" s="131"/>
      <c r="J49" s="161"/>
      <c r="K49" s="160"/>
      <c r="L49" s="286"/>
      <c r="M49" s="287"/>
      <c r="N49" s="288"/>
      <c r="O49" s="135" t="str">
        <f t="shared" si="40"/>
        <v/>
      </c>
      <c r="P49" s="289"/>
      <c r="Q49" s="290"/>
      <c r="R49" s="291"/>
      <c r="S49" s="135" t="str">
        <f t="shared" si="41"/>
        <v/>
      </c>
      <c r="T49" s="136" t="str">
        <f t="shared" si="42"/>
        <v/>
      </c>
      <c r="U49" s="137" t="str">
        <f t="shared" si="43"/>
        <v xml:space="preserve">   </v>
      </c>
      <c r="V49" s="138" t="str">
        <f>IF(E49=0," ",IF(E49="H",IF(H49&lt;2000,VLOOKUP(K49,[1]Minimas!$A$15:$F$29,6),IF(AND(H49&gt;1999,H49&lt;2003),VLOOKUP(K49,[1]Minimas!$A$15:$F$29,5),IF(AND(H49&gt;2002,H49&lt;2005),VLOOKUP(K49,[1]Minimas!$A$15:$F$29,4),IF(AND(H49&gt;2004,H49&lt;2007),VLOOKUP(K49,[1]Minimas!$A$15:$F$29,3),VLOOKUP(K49,[1]Minimas!$A$15:$F$29,2))))),IF(H49&lt;2000,VLOOKUP(K49,[1]Minimas!$G$15:$L$29,6),IF(AND(H49&gt;1999,H49&lt;2003),VLOOKUP(K49,[1]Minimas!$G$15:$FL$29,5),IF(AND(H49&gt;2002,H49&lt;2005),VLOOKUP(K49,[1]Minimas!$G$15:$L$29,4),IF(AND(H49&gt;2004,H49&lt;2007),VLOOKUP(K49,[1]Minimas!$G$15:$L$29,3),VLOOKUP(K49,[1]Minimas!$G$15:$L$29,2)))))))</f>
        <v xml:space="preserve"> </v>
      </c>
      <c r="W49" s="139" t="str">
        <f t="shared" si="44"/>
        <v/>
      </c>
      <c r="X49" s="98"/>
      <c r="Y49" s="96"/>
      <c r="Z49" s="129"/>
      <c r="AA49" s="132"/>
      <c r="AB49" s="103" t="e">
        <f>T49-HLOOKUP(V49,[1]Minimas!$C$3:$CD$12,2,FALSE)</f>
        <v>#VALUE!</v>
      </c>
      <c r="AC49" s="103" t="e">
        <f>T49-HLOOKUP(V49,[1]Minimas!$C$3:$CD$12,3,FALSE)</f>
        <v>#VALUE!</v>
      </c>
      <c r="AD49" s="103" t="e">
        <f>T49-HLOOKUP(V49,[1]Minimas!$C$3:$CD$12,4,FALSE)</f>
        <v>#VALUE!</v>
      </c>
      <c r="AE49" s="103" t="e">
        <f>T49-HLOOKUP(V49,[1]Minimas!$C$3:$CD$12,5,FALSE)</f>
        <v>#VALUE!</v>
      </c>
      <c r="AF49" s="103" t="e">
        <f>T49-HLOOKUP(V49,[1]Minimas!$C$3:$CD$12,6,FALSE)</f>
        <v>#VALUE!</v>
      </c>
      <c r="AG49" s="103" t="e">
        <f>T49-HLOOKUP(V49,[1]Minimas!$C$3:$CD$12,7,FALSE)</f>
        <v>#VALUE!</v>
      </c>
      <c r="AH49" s="103" t="e">
        <f>T49-HLOOKUP(V49,[1]Minimas!$C$3:$CD$12,8,FALSE)</f>
        <v>#VALUE!</v>
      </c>
      <c r="AI49" s="103" t="e">
        <f>T49-HLOOKUP(V49,[1]Minimas!$C$3:$CD$12,9,FALSE)</f>
        <v>#VALUE!</v>
      </c>
      <c r="AJ49" s="103" t="e">
        <f>T49-HLOOKUP(V49,[1]Minimas!$C$3:$CD$12,10,FALSE)</f>
        <v>#VALUE!</v>
      </c>
      <c r="AK49" s="104" t="str">
        <f t="shared" si="45"/>
        <v xml:space="preserve"> </v>
      </c>
      <c r="AL49" s="104"/>
      <c r="AM49" s="104" t="str">
        <f t="shared" si="46"/>
        <v xml:space="preserve"> </v>
      </c>
      <c r="AN49" s="104" t="str">
        <f t="shared" si="47"/>
        <v xml:space="preserve"> </v>
      </c>
      <c r="AO49" s="134"/>
      <c r="AP49" s="134"/>
      <c r="AQ49" s="134"/>
      <c r="AR49" s="134"/>
      <c r="AS49" s="134"/>
      <c r="AT49" s="134"/>
      <c r="AU49" s="134"/>
      <c r="AV49" s="134"/>
      <c r="AW49" s="134"/>
      <c r="AX49" s="134"/>
      <c r="AY49" s="134"/>
      <c r="AZ49" s="134"/>
      <c r="BA49" s="134"/>
      <c r="BB49" s="134"/>
      <c r="BC49" s="134"/>
      <c r="BD49" s="134"/>
      <c r="BE49" s="134"/>
      <c r="BF49" s="134"/>
      <c r="BG49" s="134"/>
      <c r="BH49" s="134"/>
      <c r="BI49" s="134"/>
      <c r="BJ49" s="134"/>
      <c r="BK49" s="134"/>
      <c r="BL49" s="134"/>
      <c r="BM49" s="134"/>
      <c r="BN49" s="134"/>
      <c r="BO49" s="134"/>
      <c r="BP49" s="134"/>
      <c r="BQ49" s="134"/>
      <c r="BR49" s="134"/>
      <c r="BS49" s="134"/>
      <c r="BT49" s="134"/>
      <c r="BU49" s="134"/>
      <c r="BV49" s="134"/>
      <c r="BW49" s="134"/>
      <c r="BX49" s="134"/>
      <c r="BY49" s="134"/>
      <c r="BZ49" s="134"/>
      <c r="CA49" s="134"/>
      <c r="CB49" s="134"/>
      <c r="CC49" s="134"/>
      <c r="CD49" s="134"/>
      <c r="CE49" s="134"/>
      <c r="CF49" s="134"/>
      <c r="CG49" s="134"/>
      <c r="CH49" s="134"/>
      <c r="CI49" s="134"/>
      <c r="CJ49" s="134"/>
      <c r="CK49" s="134"/>
      <c r="CL49" s="134"/>
      <c r="CM49" s="134"/>
      <c r="CN49" s="134"/>
      <c r="CO49" s="134"/>
      <c r="CP49" s="134"/>
      <c r="CQ49" s="134"/>
      <c r="CR49" s="134"/>
      <c r="CS49" s="134"/>
      <c r="CT49" s="134"/>
      <c r="CU49" s="134"/>
      <c r="CV49" s="134"/>
      <c r="CW49" s="134"/>
      <c r="CX49" s="134"/>
      <c r="CY49" s="134"/>
      <c r="CZ49" s="134"/>
      <c r="DA49" s="134"/>
      <c r="DB49" s="134"/>
      <c r="DC49" s="134"/>
      <c r="DD49" s="134"/>
      <c r="DE49" s="134"/>
      <c r="DF49" s="134"/>
      <c r="DG49" s="134"/>
      <c r="DH49" s="134"/>
      <c r="DI49" s="134"/>
      <c r="DJ49" s="134"/>
      <c r="DK49" s="134"/>
      <c r="DL49" s="134"/>
      <c r="DM49" s="134"/>
      <c r="DN49" s="134"/>
      <c r="DO49" s="134"/>
      <c r="DP49" s="134"/>
      <c r="DQ49" s="134"/>
      <c r="DR49" s="134"/>
      <c r="DS49" s="134"/>
      <c r="DT49" s="134"/>
    </row>
    <row r="50" spans="2:124" s="133" customFormat="1" ht="30.95" customHeight="1" x14ac:dyDescent="0.25">
      <c r="B50" s="92" t="s">
        <v>149</v>
      </c>
      <c r="C50" s="162"/>
      <c r="D50" s="93"/>
      <c r="E50" s="158"/>
      <c r="F50" s="94"/>
      <c r="G50" s="94"/>
      <c r="H50" s="131"/>
      <c r="I50" s="131"/>
      <c r="J50" s="161"/>
      <c r="K50" s="160"/>
      <c r="L50" s="192"/>
      <c r="M50" s="193"/>
      <c r="N50" s="194"/>
      <c r="O50" s="135" t="str">
        <f t="shared" ref="O50:O91" si="49">IF(E50="","",IF(MAXA(L50:N50)&lt;=0,0,MAXA(L50:N50)))</f>
        <v/>
      </c>
      <c r="P50" s="281"/>
      <c r="Q50" s="282"/>
      <c r="R50" s="283"/>
      <c r="S50" s="135" t="str">
        <f t="shared" ref="S50:S91" si="50">IF(E50="","",IF(MAXA(P50:R50)&lt;=0,0,MAXA(P50:R50)))</f>
        <v/>
      </c>
      <c r="T50" s="136" t="str">
        <f t="shared" ref="T50:T91" si="51">IF(E50="","",IF(OR(O50=0,S50=0),0,O50+S50))</f>
        <v/>
      </c>
      <c r="U50" s="137" t="str">
        <f t="shared" ref="U50:U91" si="52">+CONCATENATE(AM50," ",AN50)</f>
        <v xml:space="preserve">   </v>
      </c>
      <c r="V50" s="138" t="str">
        <f>IF(E50=0," ",IF(E50="H",IF(H50&lt;2000,VLOOKUP(K50,[1]Minimas!$A$15:$F$29,6),IF(AND(H50&gt;1999,H50&lt;2003),VLOOKUP(K50,[1]Minimas!$A$15:$F$29,5),IF(AND(H50&gt;2002,H50&lt;2005),VLOOKUP(K50,[1]Minimas!$A$15:$F$29,4),IF(AND(H50&gt;2004,H50&lt;2007),VLOOKUP(K50,[1]Minimas!$A$15:$F$29,3),VLOOKUP(K50,[1]Minimas!$A$15:$F$29,2))))),IF(H50&lt;2000,VLOOKUP(K50,[1]Minimas!$G$15:$L$29,6),IF(AND(H50&gt;1999,H50&lt;2003),VLOOKUP(K50,[1]Minimas!$G$15:$FL$29,5),IF(AND(H50&gt;2002,H50&lt;2005),VLOOKUP(K50,[1]Minimas!$G$15:$L$29,4),IF(AND(H50&gt;2004,H50&lt;2007),VLOOKUP(K50,[1]Minimas!$G$15:$L$29,3),VLOOKUP(K50,[1]Minimas!$G$15:$L$29,2)))))))</f>
        <v xml:space="preserve"> </v>
      </c>
      <c r="W50" s="139" t="str">
        <f t="shared" ref="W50:W91" si="53">IF(E50=" "," ",IF(E50="H",10^(0.75194503*LOG(K50/175.508)^2)*T50,IF(E50="F",10^(0.783497476* LOG(K50/153.655)^2)*T50,"")))</f>
        <v/>
      </c>
      <c r="X50" s="98"/>
      <c r="Y50" s="96"/>
      <c r="Z50" s="129"/>
      <c r="AA50" s="132"/>
      <c r="AB50" s="103" t="e">
        <f>T50-HLOOKUP(V50,[1]Minimas!$C$3:$CD$12,2,FALSE)</f>
        <v>#VALUE!</v>
      </c>
      <c r="AC50" s="103" t="e">
        <f>T50-HLOOKUP(V50,[1]Minimas!$C$3:$CD$12,3,FALSE)</f>
        <v>#VALUE!</v>
      </c>
      <c r="AD50" s="103" t="e">
        <f>T50-HLOOKUP(V50,[1]Minimas!$C$3:$CD$12,4,FALSE)</f>
        <v>#VALUE!</v>
      </c>
      <c r="AE50" s="103" t="e">
        <f>T50-HLOOKUP(V50,[1]Minimas!$C$3:$CD$12,5,FALSE)</f>
        <v>#VALUE!</v>
      </c>
      <c r="AF50" s="103" t="e">
        <f>T50-HLOOKUP(V50,[1]Minimas!$C$3:$CD$12,6,FALSE)</f>
        <v>#VALUE!</v>
      </c>
      <c r="AG50" s="103" t="e">
        <f>T50-HLOOKUP(V50,[1]Minimas!$C$3:$CD$12,7,FALSE)</f>
        <v>#VALUE!</v>
      </c>
      <c r="AH50" s="103" t="e">
        <f>T50-HLOOKUP(V50,[1]Minimas!$C$3:$CD$12,8,FALSE)</f>
        <v>#VALUE!</v>
      </c>
      <c r="AI50" s="103" t="e">
        <f>T50-HLOOKUP(V50,[1]Minimas!$C$3:$CD$12,9,FALSE)</f>
        <v>#VALUE!</v>
      </c>
      <c r="AJ50" s="103" t="e">
        <f>T50-HLOOKUP(V50,[1]Minimas!$C$3:$CD$12,10,FALSE)</f>
        <v>#VALUE!</v>
      </c>
      <c r="AK50" s="104" t="str">
        <f t="shared" ref="AK50:AK91" si="54">IF(E50=0," ",IF(AJ50&gt;=0,$AJ$5,IF(AI50&gt;=0,$AI$5,IF(AH50&gt;=0,$AH$5,IF(AG50&gt;=0,$AG$5,IF(AF50&gt;=0,$AF$5,IF(AE50&gt;=0,$AE$5,IF(AD50&gt;=0,$AD$5,IF(AC50&gt;=0,$AC$5,$AB$5)))))))))</f>
        <v xml:space="preserve"> </v>
      </c>
      <c r="AL50" s="104"/>
      <c r="AM50" s="104" t="str">
        <f t="shared" ref="AM50:AM91" si="55">IF(AK50="","",AK50)</f>
        <v xml:space="preserve"> </v>
      </c>
      <c r="AN50" s="104" t="str">
        <f t="shared" ref="AN50:AN91" si="56">IF(E50=0," ",IF(AJ50&gt;=0,AJ50,IF(AI50&gt;=0,AI50,IF(AH50&gt;=0,AH50,IF(AG50&gt;=0,AG50,IF(AF50&gt;=0,AF50,IF(AE50&gt;=0,AE50,IF(AD50&gt;=0,AD50,IF(AC50&gt;=0,AC50,AB50)))))))))</f>
        <v xml:space="preserve"> </v>
      </c>
      <c r="AO50" s="134"/>
      <c r="AP50" s="134"/>
      <c r="AQ50" s="134"/>
      <c r="AR50" s="134"/>
      <c r="AS50" s="134"/>
      <c r="AT50" s="134"/>
      <c r="AU50" s="134"/>
      <c r="AV50" s="134"/>
      <c r="AW50" s="134"/>
      <c r="AX50" s="134"/>
      <c r="AY50" s="134"/>
      <c r="AZ50" s="134"/>
      <c r="BA50" s="134"/>
      <c r="BB50" s="134"/>
      <c r="BC50" s="134"/>
      <c r="BD50" s="134"/>
      <c r="BE50" s="134"/>
      <c r="BF50" s="134"/>
      <c r="BG50" s="134"/>
      <c r="BH50" s="134"/>
      <c r="BI50" s="134"/>
      <c r="BJ50" s="134"/>
      <c r="BK50" s="134"/>
      <c r="BL50" s="134"/>
      <c r="BM50" s="134"/>
      <c r="BN50" s="134"/>
      <c r="BO50" s="134"/>
      <c r="BP50" s="134"/>
      <c r="BQ50" s="134"/>
      <c r="BR50" s="134"/>
      <c r="BS50" s="134"/>
      <c r="BT50" s="134"/>
      <c r="BU50" s="134"/>
      <c r="BV50" s="134"/>
      <c r="BW50" s="134"/>
      <c r="BX50" s="134"/>
      <c r="BY50" s="134"/>
      <c r="BZ50" s="134"/>
      <c r="CA50" s="134"/>
      <c r="CB50" s="134"/>
      <c r="CC50" s="134"/>
      <c r="CD50" s="134"/>
      <c r="CE50" s="134"/>
      <c r="CF50" s="134"/>
      <c r="CG50" s="134"/>
      <c r="CH50" s="134"/>
      <c r="CI50" s="134"/>
      <c r="CJ50" s="134"/>
      <c r="CK50" s="134"/>
      <c r="CL50" s="134"/>
      <c r="CM50" s="134"/>
      <c r="CN50" s="134"/>
      <c r="CO50" s="134"/>
      <c r="CP50" s="134"/>
      <c r="CQ50" s="134"/>
      <c r="CR50" s="134"/>
      <c r="CS50" s="134"/>
      <c r="CT50" s="134"/>
      <c r="CU50" s="134"/>
      <c r="CV50" s="134"/>
      <c r="CW50" s="134"/>
      <c r="CX50" s="134"/>
      <c r="CY50" s="134"/>
      <c r="CZ50" s="134"/>
      <c r="DA50" s="134"/>
      <c r="DB50" s="134"/>
      <c r="DC50" s="134"/>
      <c r="DD50" s="134"/>
      <c r="DE50" s="134"/>
      <c r="DF50" s="134"/>
      <c r="DG50" s="134"/>
      <c r="DH50" s="134"/>
      <c r="DI50" s="134"/>
      <c r="DJ50" s="134"/>
      <c r="DK50" s="134"/>
      <c r="DL50" s="134"/>
      <c r="DM50" s="134"/>
      <c r="DN50" s="134"/>
      <c r="DO50" s="134"/>
      <c r="DP50" s="134"/>
      <c r="DQ50" s="134"/>
      <c r="DR50" s="134"/>
      <c r="DS50" s="134"/>
      <c r="DT50" s="134"/>
    </row>
    <row r="51" spans="2:124" s="133" customFormat="1" ht="30.95" customHeight="1" x14ac:dyDescent="0.25">
      <c r="B51" s="92" t="s">
        <v>149</v>
      </c>
      <c r="C51" s="162"/>
      <c r="D51" s="93"/>
      <c r="E51" s="158"/>
      <c r="F51" s="94"/>
      <c r="G51" s="94"/>
      <c r="H51" s="131"/>
      <c r="I51" s="131"/>
      <c r="J51" s="161"/>
      <c r="K51" s="160"/>
      <c r="L51" s="192"/>
      <c r="M51" s="193"/>
      <c r="N51" s="194"/>
      <c r="O51" s="135" t="str">
        <f t="shared" si="49"/>
        <v/>
      </c>
      <c r="P51" s="281"/>
      <c r="Q51" s="282"/>
      <c r="R51" s="283"/>
      <c r="S51" s="135" t="str">
        <f t="shared" si="50"/>
        <v/>
      </c>
      <c r="T51" s="136" t="str">
        <f t="shared" si="51"/>
        <v/>
      </c>
      <c r="U51" s="137" t="str">
        <f t="shared" si="52"/>
        <v xml:space="preserve">   </v>
      </c>
      <c r="V51" s="138" t="str">
        <f>IF(E51=0," ",IF(E51="H",IF(H51&lt;2000,VLOOKUP(K51,[1]Minimas!$A$15:$F$29,6),IF(AND(H51&gt;1999,H51&lt;2003),VLOOKUP(K51,[1]Minimas!$A$15:$F$29,5),IF(AND(H51&gt;2002,H51&lt;2005),VLOOKUP(K51,[1]Minimas!$A$15:$F$29,4),IF(AND(H51&gt;2004,H51&lt;2007),VLOOKUP(K51,[1]Minimas!$A$15:$F$29,3),VLOOKUP(K51,[1]Minimas!$A$15:$F$29,2))))),IF(H51&lt;2000,VLOOKUP(K51,[1]Minimas!$G$15:$L$29,6),IF(AND(H51&gt;1999,H51&lt;2003),VLOOKUP(K51,[1]Minimas!$G$15:$FL$29,5),IF(AND(H51&gt;2002,H51&lt;2005),VLOOKUP(K51,[1]Minimas!$G$15:$L$29,4),IF(AND(H51&gt;2004,H51&lt;2007),VLOOKUP(K51,[1]Minimas!$G$15:$L$29,3),VLOOKUP(K51,[1]Minimas!$G$15:$L$29,2)))))))</f>
        <v xml:space="preserve"> </v>
      </c>
      <c r="W51" s="139" t="str">
        <f t="shared" si="53"/>
        <v/>
      </c>
      <c r="X51" s="98"/>
      <c r="Y51" s="96"/>
      <c r="Z51" s="129"/>
      <c r="AA51" s="132"/>
      <c r="AB51" s="103" t="e">
        <f>T51-HLOOKUP(V51,[1]Minimas!$C$3:$CD$12,2,FALSE)</f>
        <v>#VALUE!</v>
      </c>
      <c r="AC51" s="103" t="e">
        <f>T51-HLOOKUP(V51,[1]Minimas!$C$3:$CD$12,3,FALSE)</f>
        <v>#VALUE!</v>
      </c>
      <c r="AD51" s="103" t="e">
        <f>T51-HLOOKUP(V51,[1]Minimas!$C$3:$CD$12,4,FALSE)</f>
        <v>#VALUE!</v>
      </c>
      <c r="AE51" s="103" t="e">
        <f>T51-HLOOKUP(V51,[1]Minimas!$C$3:$CD$12,5,FALSE)</f>
        <v>#VALUE!</v>
      </c>
      <c r="AF51" s="103" t="e">
        <f>T51-HLOOKUP(V51,[1]Minimas!$C$3:$CD$12,6,FALSE)</f>
        <v>#VALUE!</v>
      </c>
      <c r="AG51" s="103" t="e">
        <f>T51-HLOOKUP(V51,[1]Minimas!$C$3:$CD$12,7,FALSE)</f>
        <v>#VALUE!</v>
      </c>
      <c r="AH51" s="103" t="e">
        <f>T51-HLOOKUP(V51,[1]Minimas!$C$3:$CD$12,8,FALSE)</f>
        <v>#VALUE!</v>
      </c>
      <c r="AI51" s="103" t="e">
        <f>T51-HLOOKUP(V51,[1]Minimas!$C$3:$CD$12,9,FALSE)</f>
        <v>#VALUE!</v>
      </c>
      <c r="AJ51" s="103" t="e">
        <f>T51-HLOOKUP(V51,[1]Minimas!$C$3:$CD$12,10,FALSE)</f>
        <v>#VALUE!</v>
      </c>
      <c r="AK51" s="104" t="str">
        <f t="shared" si="54"/>
        <v xml:space="preserve"> </v>
      </c>
      <c r="AL51" s="104"/>
      <c r="AM51" s="104" t="str">
        <f t="shared" si="55"/>
        <v xml:space="preserve"> </v>
      </c>
      <c r="AN51" s="104" t="str">
        <f t="shared" si="56"/>
        <v xml:space="preserve"> </v>
      </c>
      <c r="AO51" s="134"/>
      <c r="AP51" s="134"/>
      <c r="AQ51" s="134"/>
      <c r="AR51" s="134"/>
      <c r="AS51" s="134"/>
      <c r="AT51" s="134"/>
      <c r="AU51" s="134"/>
      <c r="AV51" s="134"/>
      <c r="AW51" s="134"/>
      <c r="AX51" s="134"/>
      <c r="AY51" s="134"/>
      <c r="AZ51" s="134"/>
      <c r="BA51" s="134"/>
      <c r="BB51" s="134"/>
      <c r="BC51" s="134"/>
      <c r="BD51" s="134"/>
      <c r="BE51" s="134"/>
      <c r="BF51" s="134"/>
      <c r="BG51" s="134"/>
      <c r="BH51" s="134"/>
      <c r="BI51" s="134"/>
      <c r="BJ51" s="134"/>
      <c r="BK51" s="134"/>
      <c r="BL51" s="134"/>
      <c r="BM51" s="134"/>
      <c r="BN51" s="134"/>
      <c r="BO51" s="134"/>
      <c r="BP51" s="134"/>
      <c r="BQ51" s="134"/>
      <c r="BR51" s="134"/>
      <c r="BS51" s="134"/>
      <c r="BT51" s="134"/>
      <c r="BU51" s="134"/>
      <c r="BV51" s="134"/>
      <c r="BW51" s="134"/>
      <c r="BX51" s="134"/>
      <c r="BY51" s="134"/>
      <c r="BZ51" s="134"/>
      <c r="CA51" s="134"/>
      <c r="CB51" s="134"/>
      <c r="CC51" s="134"/>
      <c r="CD51" s="134"/>
      <c r="CE51" s="134"/>
      <c r="CF51" s="134"/>
      <c r="CG51" s="134"/>
      <c r="CH51" s="134"/>
      <c r="CI51" s="134"/>
      <c r="CJ51" s="134"/>
      <c r="CK51" s="134"/>
      <c r="CL51" s="134"/>
      <c r="CM51" s="134"/>
      <c r="CN51" s="134"/>
      <c r="CO51" s="134"/>
      <c r="CP51" s="134"/>
      <c r="CQ51" s="134"/>
      <c r="CR51" s="134"/>
      <c r="CS51" s="134"/>
      <c r="CT51" s="134"/>
      <c r="CU51" s="134"/>
      <c r="CV51" s="134"/>
      <c r="CW51" s="134"/>
      <c r="CX51" s="134"/>
      <c r="CY51" s="134"/>
      <c r="CZ51" s="134"/>
      <c r="DA51" s="134"/>
      <c r="DB51" s="134"/>
      <c r="DC51" s="134"/>
      <c r="DD51" s="134"/>
      <c r="DE51" s="134"/>
      <c r="DF51" s="134"/>
      <c r="DG51" s="134"/>
      <c r="DH51" s="134"/>
      <c r="DI51" s="134"/>
      <c r="DJ51" s="134"/>
      <c r="DK51" s="134"/>
      <c r="DL51" s="134"/>
      <c r="DM51" s="134"/>
      <c r="DN51" s="134"/>
      <c r="DO51" s="134"/>
      <c r="DP51" s="134"/>
      <c r="DQ51" s="134"/>
      <c r="DR51" s="134"/>
      <c r="DS51" s="134"/>
      <c r="DT51" s="134"/>
    </row>
    <row r="52" spans="2:124" s="133" customFormat="1" ht="30.95" customHeight="1" x14ac:dyDescent="0.25">
      <c r="B52" s="92" t="s">
        <v>149</v>
      </c>
      <c r="C52" s="162"/>
      <c r="D52" s="93"/>
      <c r="E52" s="158"/>
      <c r="F52" s="94"/>
      <c r="G52" s="94"/>
      <c r="H52" s="131"/>
      <c r="I52" s="131"/>
      <c r="J52" s="161"/>
      <c r="K52" s="160"/>
      <c r="L52" s="286"/>
      <c r="M52" s="287"/>
      <c r="N52" s="288"/>
      <c r="O52" s="135" t="str">
        <f t="shared" si="49"/>
        <v/>
      </c>
      <c r="P52" s="289"/>
      <c r="Q52" s="290"/>
      <c r="R52" s="291"/>
      <c r="S52" s="135" t="str">
        <f t="shared" si="50"/>
        <v/>
      </c>
      <c r="T52" s="136" t="str">
        <f t="shared" si="51"/>
        <v/>
      </c>
      <c r="U52" s="137" t="str">
        <f t="shared" si="52"/>
        <v xml:space="preserve">   </v>
      </c>
      <c r="V52" s="138" t="str">
        <f>IF(E52=0," ",IF(E52="H",IF(H52&lt;2000,VLOOKUP(K52,[1]Minimas!$A$15:$F$29,6),IF(AND(H52&gt;1999,H52&lt;2003),VLOOKUP(K52,[1]Minimas!$A$15:$F$29,5),IF(AND(H52&gt;2002,H52&lt;2005),VLOOKUP(K52,[1]Minimas!$A$15:$F$29,4),IF(AND(H52&gt;2004,H52&lt;2007),VLOOKUP(K52,[1]Minimas!$A$15:$F$29,3),VLOOKUP(K52,[1]Minimas!$A$15:$F$29,2))))),IF(H52&lt;2000,VLOOKUP(K52,[1]Minimas!$G$15:$L$29,6),IF(AND(H52&gt;1999,H52&lt;2003),VLOOKUP(K52,[1]Minimas!$G$15:$FL$29,5),IF(AND(H52&gt;2002,H52&lt;2005),VLOOKUP(K52,[1]Minimas!$G$15:$L$29,4),IF(AND(H52&gt;2004,H52&lt;2007),VLOOKUP(K52,[1]Minimas!$G$15:$L$29,3),VLOOKUP(K52,[1]Minimas!$G$15:$L$29,2)))))))</f>
        <v xml:space="preserve"> </v>
      </c>
      <c r="W52" s="139" t="str">
        <f t="shared" si="53"/>
        <v/>
      </c>
      <c r="X52" s="98"/>
      <c r="Y52" s="96"/>
      <c r="Z52" s="129"/>
      <c r="AA52" s="132"/>
      <c r="AB52" s="103" t="e">
        <f>T52-HLOOKUP(V52,[1]Minimas!$C$3:$CD$12,2,FALSE)</f>
        <v>#VALUE!</v>
      </c>
      <c r="AC52" s="103" t="e">
        <f>T52-HLOOKUP(V52,[1]Minimas!$C$3:$CD$12,3,FALSE)</f>
        <v>#VALUE!</v>
      </c>
      <c r="AD52" s="103" t="e">
        <f>T52-HLOOKUP(V52,[1]Minimas!$C$3:$CD$12,4,FALSE)</f>
        <v>#VALUE!</v>
      </c>
      <c r="AE52" s="103" t="e">
        <f>T52-HLOOKUP(V52,[1]Minimas!$C$3:$CD$12,5,FALSE)</f>
        <v>#VALUE!</v>
      </c>
      <c r="AF52" s="103" t="e">
        <f>T52-HLOOKUP(V52,[1]Minimas!$C$3:$CD$12,6,FALSE)</f>
        <v>#VALUE!</v>
      </c>
      <c r="AG52" s="103" t="e">
        <f>T52-HLOOKUP(V52,[1]Minimas!$C$3:$CD$12,7,FALSE)</f>
        <v>#VALUE!</v>
      </c>
      <c r="AH52" s="103" t="e">
        <f>T52-HLOOKUP(V52,[1]Minimas!$C$3:$CD$12,8,FALSE)</f>
        <v>#VALUE!</v>
      </c>
      <c r="AI52" s="103" t="e">
        <f>T52-HLOOKUP(V52,[1]Minimas!$C$3:$CD$12,9,FALSE)</f>
        <v>#VALUE!</v>
      </c>
      <c r="AJ52" s="103" t="e">
        <f>T52-HLOOKUP(V52,[1]Minimas!$C$3:$CD$12,10,FALSE)</f>
        <v>#VALUE!</v>
      </c>
      <c r="AK52" s="104" t="str">
        <f t="shared" si="54"/>
        <v xml:space="preserve"> </v>
      </c>
      <c r="AL52" s="104"/>
      <c r="AM52" s="104" t="str">
        <f t="shared" si="55"/>
        <v xml:space="preserve"> </v>
      </c>
      <c r="AN52" s="104" t="str">
        <f t="shared" si="56"/>
        <v xml:space="preserve"> </v>
      </c>
      <c r="AO52" s="134"/>
      <c r="AP52" s="134"/>
      <c r="AQ52" s="134"/>
      <c r="AR52" s="134"/>
      <c r="AS52" s="134"/>
      <c r="AT52" s="134"/>
      <c r="AU52" s="134"/>
      <c r="AV52" s="134"/>
      <c r="AW52" s="134"/>
      <c r="AX52" s="134"/>
      <c r="AY52" s="134"/>
      <c r="AZ52" s="134"/>
      <c r="BA52" s="134"/>
      <c r="BB52" s="134"/>
      <c r="BC52" s="134"/>
      <c r="BD52" s="134"/>
      <c r="BE52" s="134"/>
      <c r="BF52" s="134"/>
      <c r="BG52" s="134"/>
      <c r="BH52" s="134"/>
      <c r="BI52" s="134"/>
      <c r="BJ52" s="134"/>
      <c r="BK52" s="134"/>
      <c r="BL52" s="134"/>
      <c r="BM52" s="134"/>
      <c r="BN52" s="134"/>
      <c r="BO52" s="134"/>
      <c r="BP52" s="134"/>
      <c r="BQ52" s="134"/>
      <c r="BR52" s="134"/>
      <c r="BS52" s="134"/>
      <c r="BT52" s="134"/>
      <c r="BU52" s="134"/>
      <c r="BV52" s="134"/>
      <c r="BW52" s="134"/>
      <c r="BX52" s="134"/>
      <c r="BY52" s="134"/>
      <c r="BZ52" s="134"/>
      <c r="CA52" s="134"/>
      <c r="CB52" s="134"/>
      <c r="CC52" s="134"/>
      <c r="CD52" s="134"/>
      <c r="CE52" s="134"/>
      <c r="CF52" s="134"/>
      <c r="CG52" s="134"/>
      <c r="CH52" s="134"/>
      <c r="CI52" s="134"/>
      <c r="CJ52" s="134"/>
      <c r="CK52" s="134"/>
      <c r="CL52" s="134"/>
      <c r="CM52" s="134"/>
      <c r="CN52" s="134"/>
      <c r="CO52" s="134"/>
      <c r="CP52" s="134"/>
      <c r="CQ52" s="134"/>
      <c r="CR52" s="134"/>
      <c r="CS52" s="134"/>
      <c r="CT52" s="134"/>
      <c r="CU52" s="134"/>
      <c r="CV52" s="134"/>
      <c r="CW52" s="134"/>
      <c r="CX52" s="134"/>
      <c r="CY52" s="134"/>
      <c r="CZ52" s="134"/>
      <c r="DA52" s="134"/>
      <c r="DB52" s="134"/>
      <c r="DC52" s="134"/>
      <c r="DD52" s="134"/>
      <c r="DE52" s="134"/>
      <c r="DF52" s="134"/>
      <c r="DG52" s="134"/>
      <c r="DH52" s="134"/>
      <c r="DI52" s="134"/>
      <c r="DJ52" s="134"/>
      <c r="DK52" s="134"/>
      <c r="DL52" s="134"/>
      <c r="DM52" s="134"/>
      <c r="DN52" s="134"/>
      <c r="DO52" s="134"/>
      <c r="DP52" s="134"/>
      <c r="DQ52" s="134"/>
      <c r="DR52" s="134"/>
      <c r="DS52" s="134"/>
      <c r="DT52" s="134"/>
    </row>
    <row r="53" spans="2:124" s="133" customFormat="1" ht="30" customHeight="1" x14ac:dyDescent="0.25">
      <c r="B53" s="92" t="s">
        <v>149</v>
      </c>
      <c r="C53" s="162"/>
      <c r="D53" s="93"/>
      <c r="E53" s="158"/>
      <c r="F53" s="94"/>
      <c r="G53" s="94"/>
      <c r="H53" s="131"/>
      <c r="I53" s="131"/>
      <c r="J53" s="161"/>
      <c r="K53" s="160"/>
      <c r="L53" s="192"/>
      <c r="M53" s="193"/>
      <c r="N53" s="194"/>
      <c r="O53" s="135" t="str">
        <f t="shared" si="49"/>
        <v/>
      </c>
      <c r="P53" s="281"/>
      <c r="Q53" s="282"/>
      <c r="R53" s="283"/>
      <c r="S53" s="135" t="str">
        <f t="shared" si="50"/>
        <v/>
      </c>
      <c r="T53" s="136" t="str">
        <f t="shared" si="51"/>
        <v/>
      </c>
      <c r="U53" s="137" t="str">
        <f t="shared" si="52"/>
        <v xml:space="preserve">   </v>
      </c>
      <c r="V53" s="138" t="str">
        <f>IF(E53=0," ",IF(E53="H",IF(H53&lt;2000,VLOOKUP(K53,[1]Minimas!$A$15:$F$29,6),IF(AND(H53&gt;1999,H53&lt;2003),VLOOKUP(K53,[1]Minimas!$A$15:$F$29,5),IF(AND(H53&gt;2002,H53&lt;2005),VLOOKUP(K53,[1]Minimas!$A$15:$F$29,4),IF(AND(H53&gt;2004,H53&lt;2007),VLOOKUP(K53,[1]Minimas!$A$15:$F$29,3),VLOOKUP(K53,[1]Minimas!$A$15:$F$29,2))))),IF(H53&lt;2000,VLOOKUP(K53,[1]Minimas!$G$15:$L$29,6),IF(AND(H53&gt;1999,H53&lt;2003),VLOOKUP(K53,[1]Minimas!$G$15:$FL$29,5),IF(AND(H53&gt;2002,H53&lt;2005),VLOOKUP(K53,[1]Minimas!$G$15:$L$29,4),IF(AND(H53&gt;2004,H53&lt;2007),VLOOKUP(K53,[1]Minimas!$G$15:$L$29,3),VLOOKUP(K53,[1]Minimas!$G$15:$L$29,2)))))))</f>
        <v xml:space="preserve"> </v>
      </c>
      <c r="W53" s="139" t="str">
        <f t="shared" si="53"/>
        <v/>
      </c>
      <c r="X53" s="98"/>
      <c r="Y53" s="96"/>
      <c r="Z53" s="129"/>
      <c r="AA53" s="132"/>
      <c r="AB53" s="103" t="e">
        <f>T53-HLOOKUP(V53,[1]Minimas!$C$3:$CD$12,2,FALSE)</f>
        <v>#VALUE!</v>
      </c>
      <c r="AC53" s="103" t="e">
        <f>T53-HLOOKUP(V53,[1]Minimas!$C$3:$CD$12,3,FALSE)</f>
        <v>#VALUE!</v>
      </c>
      <c r="AD53" s="103" t="e">
        <f>T53-HLOOKUP(V53,[1]Minimas!$C$3:$CD$12,4,FALSE)</f>
        <v>#VALUE!</v>
      </c>
      <c r="AE53" s="103" t="e">
        <f>T53-HLOOKUP(V53,[1]Minimas!$C$3:$CD$12,5,FALSE)</f>
        <v>#VALUE!</v>
      </c>
      <c r="AF53" s="103" t="e">
        <f>T53-HLOOKUP(V53,[1]Minimas!$C$3:$CD$12,6,FALSE)</f>
        <v>#VALUE!</v>
      </c>
      <c r="AG53" s="103" t="e">
        <f>T53-HLOOKUP(V53,[1]Minimas!$C$3:$CD$12,7,FALSE)</f>
        <v>#VALUE!</v>
      </c>
      <c r="AH53" s="103" t="e">
        <f>T53-HLOOKUP(V53,[1]Minimas!$C$3:$CD$12,8,FALSE)</f>
        <v>#VALUE!</v>
      </c>
      <c r="AI53" s="103" t="e">
        <f>T53-HLOOKUP(V53,[1]Minimas!$C$3:$CD$12,9,FALSE)</f>
        <v>#VALUE!</v>
      </c>
      <c r="AJ53" s="103" t="e">
        <f>T53-HLOOKUP(V53,[1]Minimas!$C$3:$CD$12,10,FALSE)</f>
        <v>#VALUE!</v>
      </c>
      <c r="AK53" s="104" t="str">
        <f t="shared" si="54"/>
        <v xml:space="preserve"> </v>
      </c>
      <c r="AL53" s="104"/>
      <c r="AM53" s="104" t="str">
        <f t="shared" si="55"/>
        <v xml:space="preserve"> </v>
      </c>
      <c r="AN53" s="104" t="str">
        <f t="shared" si="56"/>
        <v xml:space="preserve"> </v>
      </c>
      <c r="AO53" s="134"/>
      <c r="AP53" s="134"/>
      <c r="AQ53" s="134"/>
      <c r="AR53" s="134"/>
      <c r="AS53" s="134"/>
      <c r="AT53" s="134"/>
      <c r="AU53" s="134"/>
      <c r="AV53" s="134"/>
      <c r="AW53" s="134"/>
      <c r="AX53" s="134"/>
      <c r="AY53" s="134"/>
      <c r="AZ53" s="134"/>
      <c r="BA53" s="134"/>
      <c r="BB53" s="134"/>
      <c r="BC53" s="134"/>
      <c r="BD53" s="134"/>
      <c r="BE53" s="134"/>
      <c r="BF53" s="134"/>
      <c r="BG53" s="134"/>
      <c r="BH53" s="134"/>
      <c r="BI53" s="134"/>
      <c r="BJ53" s="134"/>
      <c r="BK53" s="134"/>
      <c r="BL53" s="134"/>
      <c r="BM53" s="134"/>
      <c r="BN53" s="134"/>
      <c r="BO53" s="134"/>
      <c r="BP53" s="134"/>
      <c r="BQ53" s="134"/>
      <c r="BR53" s="134"/>
      <c r="BS53" s="134"/>
      <c r="BT53" s="134"/>
      <c r="BU53" s="134"/>
      <c r="BV53" s="134"/>
      <c r="BW53" s="134"/>
      <c r="BX53" s="134"/>
      <c r="BY53" s="134"/>
      <c r="BZ53" s="134"/>
      <c r="CA53" s="134"/>
      <c r="CB53" s="134"/>
      <c r="CC53" s="134"/>
      <c r="CD53" s="134"/>
      <c r="CE53" s="134"/>
      <c r="CF53" s="134"/>
      <c r="CG53" s="134"/>
      <c r="CH53" s="134"/>
      <c r="CI53" s="134"/>
      <c r="CJ53" s="134"/>
      <c r="CK53" s="134"/>
      <c r="CL53" s="134"/>
      <c r="CM53" s="134"/>
      <c r="CN53" s="134"/>
      <c r="CO53" s="134"/>
      <c r="CP53" s="134"/>
      <c r="CQ53" s="134"/>
      <c r="CR53" s="134"/>
      <c r="CS53" s="134"/>
      <c r="CT53" s="134"/>
      <c r="CU53" s="134"/>
      <c r="CV53" s="134"/>
      <c r="CW53" s="134"/>
      <c r="CX53" s="134"/>
      <c r="CY53" s="134"/>
      <c r="CZ53" s="134"/>
      <c r="DA53" s="134"/>
      <c r="DB53" s="134"/>
      <c r="DC53" s="134"/>
      <c r="DD53" s="134"/>
      <c r="DE53" s="134"/>
      <c r="DF53" s="134"/>
      <c r="DG53" s="134"/>
      <c r="DH53" s="134"/>
      <c r="DI53" s="134"/>
      <c r="DJ53" s="134"/>
      <c r="DK53" s="134"/>
      <c r="DL53" s="134"/>
      <c r="DM53" s="134"/>
      <c r="DN53" s="134"/>
      <c r="DO53" s="134"/>
      <c r="DP53" s="134"/>
      <c r="DQ53" s="134"/>
      <c r="DR53" s="134"/>
      <c r="DS53" s="134"/>
      <c r="DT53" s="134"/>
    </row>
    <row r="54" spans="2:124" s="133" customFormat="1" ht="30" customHeight="1" x14ac:dyDescent="0.25">
      <c r="B54" s="92" t="s">
        <v>149</v>
      </c>
      <c r="C54" s="162"/>
      <c r="D54" s="93"/>
      <c r="E54" s="158"/>
      <c r="F54" s="94"/>
      <c r="G54" s="94"/>
      <c r="H54" s="131"/>
      <c r="I54" s="131"/>
      <c r="J54" s="161"/>
      <c r="K54" s="160"/>
      <c r="L54" s="192"/>
      <c r="M54" s="193"/>
      <c r="N54" s="194"/>
      <c r="O54" s="135" t="str">
        <f t="shared" si="49"/>
        <v/>
      </c>
      <c r="P54" s="281"/>
      <c r="Q54" s="282"/>
      <c r="R54" s="283"/>
      <c r="S54" s="135" t="str">
        <f t="shared" si="50"/>
        <v/>
      </c>
      <c r="T54" s="136" t="str">
        <f t="shared" si="51"/>
        <v/>
      </c>
      <c r="U54" s="137" t="str">
        <f t="shared" si="52"/>
        <v xml:space="preserve">   </v>
      </c>
      <c r="V54" s="138" t="str">
        <f>IF(E54=0," ",IF(E54="H",IF(H54&lt;2000,VLOOKUP(K54,[1]Minimas!$A$15:$F$29,6),IF(AND(H54&gt;1999,H54&lt;2003),VLOOKUP(K54,[1]Minimas!$A$15:$F$29,5),IF(AND(H54&gt;2002,H54&lt;2005),VLOOKUP(K54,[1]Minimas!$A$15:$F$29,4),IF(AND(H54&gt;2004,H54&lt;2007),VLOOKUP(K54,[1]Minimas!$A$15:$F$29,3),VLOOKUP(K54,[1]Minimas!$A$15:$F$29,2))))),IF(H54&lt;2000,VLOOKUP(K54,[1]Minimas!$G$15:$L$29,6),IF(AND(H54&gt;1999,H54&lt;2003),VLOOKUP(K54,[1]Minimas!$G$15:$FL$29,5),IF(AND(H54&gt;2002,H54&lt;2005),VLOOKUP(K54,[1]Minimas!$G$15:$L$29,4),IF(AND(H54&gt;2004,H54&lt;2007),VLOOKUP(K54,[1]Minimas!$G$15:$L$29,3),VLOOKUP(K54,[1]Minimas!$G$15:$L$29,2)))))))</f>
        <v xml:space="preserve"> </v>
      </c>
      <c r="W54" s="139" t="str">
        <f t="shared" si="53"/>
        <v/>
      </c>
      <c r="X54" s="98"/>
      <c r="Y54" s="96"/>
      <c r="Z54" s="129"/>
      <c r="AA54" s="132"/>
      <c r="AB54" s="103" t="e">
        <f>T54-HLOOKUP(V54,[1]Minimas!$C$3:$CD$12,2,FALSE)</f>
        <v>#VALUE!</v>
      </c>
      <c r="AC54" s="103" t="e">
        <f>T54-HLOOKUP(V54,[1]Minimas!$C$3:$CD$12,3,FALSE)</f>
        <v>#VALUE!</v>
      </c>
      <c r="AD54" s="103" t="e">
        <f>T54-HLOOKUP(V54,[1]Minimas!$C$3:$CD$12,4,FALSE)</f>
        <v>#VALUE!</v>
      </c>
      <c r="AE54" s="103" t="e">
        <f>T54-HLOOKUP(V54,[1]Minimas!$C$3:$CD$12,5,FALSE)</f>
        <v>#VALUE!</v>
      </c>
      <c r="AF54" s="103" t="e">
        <f>T54-HLOOKUP(V54,[1]Minimas!$C$3:$CD$12,6,FALSE)</f>
        <v>#VALUE!</v>
      </c>
      <c r="AG54" s="103" t="e">
        <f>T54-HLOOKUP(V54,[1]Minimas!$C$3:$CD$12,7,FALSE)</f>
        <v>#VALUE!</v>
      </c>
      <c r="AH54" s="103" t="e">
        <f>T54-HLOOKUP(V54,[1]Minimas!$C$3:$CD$12,8,FALSE)</f>
        <v>#VALUE!</v>
      </c>
      <c r="AI54" s="103" t="e">
        <f>T54-HLOOKUP(V54,[1]Minimas!$C$3:$CD$12,9,FALSE)</f>
        <v>#VALUE!</v>
      </c>
      <c r="AJ54" s="103" t="e">
        <f>T54-HLOOKUP(V54,[1]Minimas!$C$3:$CD$12,10,FALSE)</f>
        <v>#VALUE!</v>
      </c>
      <c r="AK54" s="104" t="str">
        <f t="shared" si="54"/>
        <v xml:space="preserve"> </v>
      </c>
      <c r="AL54" s="104"/>
      <c r="AM54" s="104" t="str">
        <f t="shared" si="55"/>
        <v xml:space="preserve"> </v>
      </c>
      <c r="AN54" s="104" t="str">
        <f t="shared" si="56"/>
        <v xml:space="preserve"> </v>
      </c>
      <c r="AO54" s="134"/>
      <c r="AP54" s="134"/>
      <c r="AQ54" s="134"/>
      <c r="AR54" s="134"/>
      <c r="AS54" s="134"/>
      <c r="AT54" s="134"/>
      <c r="AU54" s="134"/>
      <c r="AV54" s="134"/>
      <c r="AW54" s="134"/>
      <c r="AX54" s="134"/>
      <c r="AY54" s="134"/>
      <c r="AZ54" s="134"/>
      <c r="BA54" s="134"/>
      <c r="BB54" s="134"/>
      <c r="BC54" s="134"/>
      <c r="BD54" s="134"/>
      <c r="BE54" s="134"/>
      <c r="BF54" s="134"/>
      <c r="BG54" s="134"/>
      <c r="BH54" s="134"/>
      <c r="BI54" s="134"/>
      <c r="BJ54" s="134"/>
      <c r="BK54" s="134"/>
      <c r="BL54" s="134"/>
      <c r="BM54" s="134"/>
      <c r="BN54" s="134"/>
      <c r="BO54" s="134"/>
      <c r="BP54" s="134"/>
      <c r="BQ54" s="134"/>
      <c r="BR54" s="134"/>
      <c r="BS54" s="134"/>
      <c r="BT54" s="134"/>
      <c r="BU54" s="134"/>
      <c r="BV54" s="134"/>
      <c r="BW54" s="134"/>
      <c r="BX54" s="134"/>
      <c r="BY54" s="134"/>
      <c r="BZ54" s="134"/>
      <c r="CA54" s="134"/>
      <c r="CB54" s="134"/>
      <c r="CC54" s="134"/>
      <c r="CD54" s="134"/>
      <c r="CE54" s="134"/>
      <c r="CF54" s="134"/>
      <c r="CG54" s="134"/>
      <c r="CH54" s="134"/>
      <c r="CI54" s="134"/>
      <c r="CJ54" s="134"/>
      <c r="CK54" s="134"/>
      <c r="CL54" s="134"/>
      <c r="CM54" s="134"/>
      <c r="CN54" s="134"/>
      <c r="CO54" s="134"/>
      <c r="CP54" s="134"/>
      <c r="CQ54" s="134"/>
      <c r="CR54" s="134"/>
      <c r="CS54" s="134"/>
      <c r="CT54" s="134"/>
      <c r="CU54" s="134"/>
      <c r="CV54" s="134"/>
      <c r="CW54" s="134"/>
      <c r="CX54" s="134"/>
      <c r="CY54" s="134"/>
      <c r="CZ54" s="134"/>
      <c r="DA54" s="134"/>
      <c r="DB54" s="134"/>
      <c r="DC54" s="134"/>
      <c r="DD54" s="134"/>
      <c r="DE54" s="134"/>
      <c r="DF54" s="134"/>
      <c r="DG54" s="134"/>
      <c r="DH54" s="134"/>
      <c r="DI54" s="134"/>
      <c r="DJ54" s="134"/>
      <c r="DK54" s="134"/>
      <c r="DL54" s="134"/>
      <c r="DM54" s="134"/>
      <c r="DN54" s="134"/>
      <c r="DO54" s="134"/>
      <c r="DP54" s="134"/>
      <c r="DQ54" s="134"/>
      <c r="DR54" s="134"/>
      <c r="DS54" s="134"/>
      <c r="DT54" s="134"/>
    </row>
    <row r="55" spans="2:124" s="133" customFormat="1" ht="30" customHeight="1" x14ac:dyDescent="0.25">
      <c r="B55" s="92" t="s">
        <v>149</v>
      </c>
      <c r="C55" s="162"/>
      <c r="D55" s="93"/>
      <c r="E55" s="158"/>
      <c r="F55" s="94"/>
      <c r="G55" s="94"/>
      <c r="H55" s="131"/>
      <c r="I55" s="131"/>
      <c r="J55" s="161"/>
      <c r="K55" s="160"/>
      <c r="L55" s="286"/>
      <c r="M55" s="287"/>
      <c r="N55" s="288"/>
      <c r="O55" s="135" t="str">
        <f t="shared" si="49"/>
        <v/>
      </c>
      <c r="P55" s="289"/>
      <c r="Q55" s="290"/>
      <c r="R55" s="291"/>
      <c r="S55" s="135" t="str">
        <f t="shared" si="50"/>
        <v/>
      </c>
      <c r="T55" s="136" t="str">
        <f t="shared" si="51"/>
        <v/>
      </c>
      <c r="U55" s="137" t="str">
        <f t="shared" si="52"/>
        <v xml:space="preserve">   </v>
      </c>
      <c r="V55" s="138" t="str">
        <f>IF(E55=0," ",IF(E55="H",IF(H55&lt;2000,VLOOKUP(K55,[1]Minimas!$A$15:$F$29,6),IF(AND(H55&gt;1999,H55&lt;2003),VLOOKUP(K55,[1]Minimas!$A$15:$F$29,5),IF(AND(H55&gt;2002,H55&lt;2005),VLOOKUP(K55,[1]Minimas!$A$15:$F$29,4),IF(AND(H55&gt;2004,H55&lt;2007),VLOOKUP(K55,[1]Minimas!$A$15:$F$29,3),VLOOKUP(K55,[1]Minimas!$A$15:$F$29,2))))),IF(H55&lt;2000,VLOOKUP(K55,[1]Minimas!$G$15:$L$29,6),IF(AND(H55&gt;1999,H55&lt;2003),VLOOKUP(K55,[1]Minimas!$G$15:$FL$29,5),IF(AND(H55&gt;2002,H55&lt;2005),VLOOKUP(K55,[1]Minimas!$G$15:$L$29,4),IF(AND(H55&gt;2004,H55&lt;2007),VLOOKUP(K55,[1]Minimas!$G$15:$L$29,3),VLOOKUP(K55,[1]Minimas!$G$15:$L$29,2)))))))</f>
        <v xml:space="preserve"> </v>
      </c>
      <c r="W55" s="139" t="str">
        <f t="shared" si="53"/>
        <v/>
      </c>
      <c r="X55" s="98"/>
      <c r="Y55" s="96"/>
      <c r="Z55" s="129"/>
      <c r="AA55" s="132"/>
      <c r="AB55" s="103" t="e">
        <f>T55-HLOOKUP(V55,[1]Minimas!$C$3:$CD$12,2,FALSE)</f>
        <v>#VALUE!</v>
      </c>
      <c r="AC55" s="103" t="e">
        <f>T55-HLOOKUP(V55,[1]Minimas!$C$3:$CD$12,3,FALSE)</f>
        <v>#VALUE!</v>
      </c>
      <c r="AD55" s="103" t="e">
        <f>T55-HLOOKUP(V55,[1]Minimas!$C$3:$CD$12,4,FALSE)</f>
        <v>#VALUE!</v>
      </c>
      <c r="AE55" s="103" t="e">
        <f>T55-HLOOKUP(V55,[1]Minimas!$C$3:$CD$12,5,FALSE)</f>
        <v>#VALUE!</v>
      </c>
      <c r="AF55" s="103" t="e">
        <f>T55-HLOOKUP(V55,[1]Minimas!$C$3:$CD$12,6,FALSE)</f>
        <v>#VALUE!</v>
      </c>
      <c r="AG55" s="103" t="e">
        <f>T55-HLOOKUP(V55,[1]Minimas!$C$3:$CD$12,7,FALSE)</f>
        <v>#VALUE!</v>
      </c>
      <c r="AH55" s="103" t="e">
        <f>T55-HLOOKUP(V55,[1]Minimas!$C$3:$CD$12,8,FALSE)</f>
        <v>#VALUE!</v>
      </c>
      <c r="AI55" s="103" t="e">
        <f>T55-HLOOKUP(V55,[1]Minimas!$C$3:$CD$12,9,FALSE)</f>
        <v>#VALUE!</v>
      </c>
      <c r="AJ55" s="103" t="e">
        <f>T55-HLOOKUP(V55,[1]Minimas!$C$3:$CD$12,10,FALSE)</f>
        <v>#VALUE!</v>
      </c>
      <c r="AK55" s="104" t="str">
        <f t="shared" si="54"/>
        <v xml:space="preserve"> </v>
      </c>
      <c r="AL55" s="104"/>
      <c r="AM55" s="104" t="str">
        <f t="shared" si="55"/>
        <v xml:space="preserve"> </v>
      </c>
      <c r="AN55" s="104" t="str">
        <f t="shared" si="56"/>
        <v xml:space="preserve"> </v>
      </c>
      <c r="AO55" s="134"/>
      <c r="AP55" s="134"/>
      <c r="AQ55" s="134"/>
      <c r="AR55" s="134"/>
      <c r="AS55" s="134"/>
      <c r="AT55" s="134"/>
      <c r="AU55" s="134"/>
      <c r="AV55" s="134"/>
      <c r="AW55" s="134"/>
      <c r="AX55" s="134"/>
      <c r="AY55" s="134"/>
      <c r="AZ55" s="134"/>
      <c r="BA55" s="134"/>
      <c r="BB55" s="134"/>
      <c r="BC55" s="134"/>
      <c r="BD55" s="134"/>
      <c r="BE55" s="134"/>
      <c r="BF55" s="134"/>
      <c r="BG55" s="134"/>
      <c r="BH55" s="134"/>
      <c r="BI55" s="134"/>
      <c r="BJ55" s="134"/>
      <c r="BK55" s="134"/>
      <c r="BL55" s="134"/>
      <c r="BM55" s="134"/>
      <c r="BN55" s="134"/>
      <c r="BO55" s="134"/>
      <c r="BP55" s="134"/>
      <c r="BQ55" s="134"/>
      <c r="BR55" s="134"/>
      <c r="BS55" s="134"/>
      <c r="BT55" s="134"/>
      <c r="BU55" s="134"/>
      <c r="BV55" s="134"/>
      <c r="BW55" s="134"/>
      <c r="BX55" s="134"/>
      <c r="BY55" s="134"/>
      <c r="BZ55" s="134"/>
      <c r="CA55" s="134"/>
      <c r="CB55" s="134"/>
      <c r="CC55" s="134"/>
      <c r="CD55" s="134"/>
      <c r="CE55" s="134"/>
      <c r="CF55" s="134"/>
      <c r="CG55" s="134"/>
      <c r="CH55" s="134"/>
      <c r="CI55" s="134"/>
      <c r="CJ55" s="134"/>
      <c r="CK55" s="134"/>
      <c r="CL55" s="134"/>
      <c r="CM55" s="134"/>
      <c r="CN55" s="134"/>
      <c r="CO55" s="134"/>
      <c r="CP55" s="134"/>
      <c r="CQ55" s="134"/>
      <c r="CR55" s="134"/>
      <c r="CS55" s="134"/>
      <c r="CT55" s="134"/>
      <c r="CU55" s="134"/>
      <c r="CV55" s="134"/>
      <c r="CW55" s="134"/>
      <c r="CX55" s="134"/>
      <c r="CY55" s="134"/>
      <c r="CZ55" s="134"/>
      <c r="DA55" s="134"/>
      <c r="DB55" s="134"/>
      <c r="DC55" s="134"/>
      <c r="DD55" s="134"/>
      <c r="DE55" s="134"/>
      <c r="DF55" s="134"/>
      <c r="DG55" s="134"/>
      <c r="DH55" s="134"/>
      <c r="DI55" s="134"/>
      <c r="DJ55" s="134"/>
      <c r="DK55" s="134"/>
      <c r="DL55" s="134"/>
      <c r="DM55" s="134"/>
      <c r="DN55" s="134"/>
      <c r="DO55" s="134"/>
      <c r="DP55" s="134"/>
      <c r="DQ55" s="134"/>
      <c r="DR55" s="134"/>
      <c r="DS55" s="134"/>
      <c r="DT55" s="134"/>
    </row>
    <row r="56" spans="2:124" s="133" customFormat="1" ht="30" customHeight="1" x14ac:dyDescent="0.25">
      <c r="B56" s="92" t="s">
        <v>149</v>
      </c>
      <c r="C56" s="162"/>
      <c r="D56" s="93"/>
      <c r="E56" s="158"/>
      <c r="F56" s="94"/>
      <c r="G56" s="94"/>
      <c r="H56" s="131"/>
      <c r="I56" s="131"/>
      <c r="J56" s="161"/>
      <c r="K56" s="160"/>
      <c r="L56" s="192"/>
      <c r="M56" s="193"/>
      <c r="N56" s="194"/>
      <c r="O56" s="135" t="str">
        <f t="shared" si="49"/>
        <v/>
      </c>
      <c r="P56" s="281"/>
      <c r="Q56" s="282"/>
      <c r="R56" s="283"/>
      <c r="S56" s="135" t="str">
        <f t="shared" si="50"/>
        <v/>
      </c>
      <c r="T56" s="136" t="str">
        <f t="shared" si="51"/>
        <v/>
      </c>
      <c r="U56" s="137" t="str">
        <f t="shared" si="52"/>
        <v xml:space="preserve">   </v>
      </c>
      <c r="V56" s="138" t="str">
        <f>IF(E56=0," ",IF(E56="H",IF(H56&lt;2000,VLOOKUP(K56,[1]Minimas!$A$15:$F$29,6),IF(AND(H56&gt;1999,H56&lt;2003),VLOOKUP(K56,[1]Minimas!$A$15:$F$29,5),IF(AND(H56&gt;2002,H56&lt;2005),VLOOKUP(K56,[1]Minimas!$A$15:$F$29,4),IF(AND(H56&gt;2004,H56&lt;2007),VLOOKUP(K56,[1]Minimas!$A$15:$F$29,3),VLOOKUP(K56,[1]Minimas!$A$15:$F$29,2))))),IF(H56&lt;2000,VLOOKUP(K56,[1]Minimas!$G$15:$L$29,6),IF(AND(H56&gt;1999,H56&lt;2003),VLOOKUP(K56,[1]Minimas!$G$15:$FL$29,5),IF(AND(H56&gt;2002,H56&lt;2005),VLOOKUP(K56,[1]Minimas!$G$15:$L$29,4),IF(AND(H56&gt;2004,H56&lt;2007),VLOOKUP(K56,[1]Minimas!$G$15:$L$29,3),VLOOKUP(K56,[1]Minimas!$G$15:$L$29,2)))))))</f>
        <v xml:space="preserve"> </v>
      </c>
      <c r="W56" s="139" t="str">
        <f t="shared" si="53"/>
        <v/>
      </c>
      <c r="X56" s="98"/>
      <c r="Y56" s="96"/>
      <c r="Z56" s="129"/>
      <c r="AA56" s="132"/>
      <c r="AB56" s="103" t="e">
        <f>T56-HLOOKUP(V56,[1]Minimas!$C$3:$CD$12,2,FALSE)</f>
        <v>#VALUE!</v>
      </c>
      <c r="AC56" s="103" t="e">
        <f>T56-HLOOKUP(V56,[1]Minimas!$C$3:$CD$12,3,FALSE)</f>
        <v>#VALUE!</v>
      </c>
      <c r="AD56" s="103" t="e">
        <f>T56-HLOOKUP(V56,[1]Minimas!$C$3:$CD$12,4,FALSE)</f>
        <v>#VALUE!</v>
      </c>
      <c r="AE56" s="103" t="e">
        <f>T56-HLOOKUP(V56,[1]Minimas!$C$3:$CD$12,5,FALSE)</f>
        <v>#VALUE!</v>
      </c>
      <c r="AF56" s="103" t="e">
        <f>T56-HLOOKUP(V56,[1]Minimas!$C$3:$CD$12,6,FALSE)</f>
        <v>#VALUE!</v>
      </c>
      <c r="AG56" s="103" t="e">
        <f>T56-HLOOKUP(V56,[1]Minimas!$C$3:$CD$12,7,FALSE)</f>
        <v>#VALUE!</v>
      </c>
      <c r="AH56" s="103" t="e">
        <f>T56-HLOOKUP(V56,[1]Minimas!$C$3:$CD$12,8,FALSE)</f>
        <v>#VALUE!</v>
      </c>
      <c r="AI56" s="103" t="e">
        <f>T56-HLOOKUP(V56,[1]Minimas!$C$3:$CD$12,9,FALSE)</f>
        <v>#VALUE!</v>
      </c>
      <c r="AJ56" s="103" t="e">
        <f>T56-HLOOKUP(V56,[1]Minimas!$C$3:$CD$12,10,FALSE)</f>
        <v>#VALUE!</v>
      </c>
      <c r="AK56" s="104" t="str">
        <f t="shared" si="54"/>
        <v xml:space="preserve"> </v>
      </c>
      <c r="AL56" s="104"/>
      <c r="AM56" s="104" t="str">
        <f t="shared" si="55"/>
        <v xml:space="preserve"> </v>
      </c>
      <c r="AN56" s="104" t="str">
        <f t="shared" si="56"/>
        <v xml:space="preserve"> </v>
      </c>
      <c r="AO56" s="134"/>
      <c r="AP56" s="134"/>
      <c r="AQ56" s="134"/>
      <c r="AR56" s="134"/>
      <c r="AS56" s="134"/>
      <c r="AT56" s="134"/>
      <c r="AU56" s="134"/>
      <c r="AV56" s="134"/>
      <c r="AW56" s="134"/>
      <c r="AX56" s="134"/>
      <c r="AY56" s="134"/>
      <c r="AZ56" s="134"/>
      <c r="BA56" s="134"/>
      <c r="BB56" s="134"/>
      <c r="BC56" s="134"/>
      <c r="BD56" s="134"/>
      <c r="BE56" s="134"/>
      <c r="BF56" s="134"/>
      <c r="BG56" s="134"/>
      <c r="BH56" s="134"/>
      <c r="BI56" s="134"/>
      <c r="BJ56" s="134"/>
      <c r="BK56" s="134"/>
      <c r="BL56" s="134"/>
      <c r="BM56" s="134"/>
      <c r="BN56" s="134"/>
      <c r="BO56" s="134"/>
      <c r="BP56" s="134"/>
      <c r="BQ56" s="134"/>
      <c r="BR56" s="134"/>
      <c r="BS56" s="134"/>
      <c r="BT56" s="134"/>
      <c r="BU56" s="134"/>
      <c r="BV56" s="134"/>
      <c r="BW56" s="134"/>
      <c r="BX56" s="134"/>
      <c r="BY56" s="134"/>
      <c r="BZ56" s="134"/>
      <c r="CA56" s="134"/>
      <c r="CB56" s="134"/>
      <c r="CC56" s="134"/>
      <c r="CD56" s="134"/>
      <c r="CE56" s="134"/>
      <c r="CF56" s="134"/>
      <c r="CG56" s="134"/>
      <c r="CH56" s="134"/>
      <c r="CI56" s="134"/>
      <c r="CJ56" s="134"/>
      <c r="CK56" s="134"/>
      <c r="CL56" s="134"/>
      <c r="CM56" s="134"/>
      <c r="CN56" s="134"/>
      <c r="CO56" s="134"/>
      <c r="CP56" s="134"/>
      <c r="CQ56" s="134"/>
      <c r="CR56" s="134"/>
      <c r="CS56" s="134"/>
      <c r="CT56" s="134"/>
      <c r="CU56" s="134"/>
      <c r="CV56" s="134"/>
      <c r="CW56" s="134"/>
      <c r="CX56" s="134"/>
      <c r="CY56" s="134"/>
      <c r="CZ56" s="134"/>
      <c r="DA56" s="134"/>
      <c r="DB56" s="134"/>
      <c r="DC56" s="134"/>
      <c r="DD56" s="134"/>
      <c r="DE56" s="134"/>
      <c r="DF56" s="134"/>
      <c r="DG56" s="134"/>
      <c r="DH56" s="134"/>
      <c r="DI56" s="134"/>
      <c r="DJ56" s="134"/>
      <c r="DK56" s="134"/>
      <c r="DL56" s="134"/>
      <c r="DM56" s="134"/>
      <c r="DN56" s="134"/>
      <c r="DO56" s="134"/>
      <c r="DP56" s="134"/>
      <c r="DQ56" s="134"/>
      <c r="DR56" s="134"/>
      <c r="DS56" s="134"/>
      <c r="DT56" s="134"/>
    </row>
    <row r="57" spans="2:124" s="133" customFormat="1" ht="30" customHeight="1" x14ac:dyDescent="0.25">
      <c r="B57" s="92" t="s">
        <v>149</v>
      </c>
      <c r="C57" s="162"/>
      <c r="D57" s="93"/>
      <c r="E57" s="158"/>
      <c r="F57" s="94"/>
      <c r="G57" s="94"/>
      <c r="H57" s="131"/>
      <c r="I57" s="131"/>
      <c r="J57" s="161"/>
      <c r="K57" s="160"/>
      <c r="L57" s="192"/>
      <c r="M57" s="193"/>
      <c r="N57" s="194"/>
      <c r="O57" s="135" t="str">
        <f t="shared" si="49"/>
        <v/>
      </c>
      <c r="P57" s="281"/>
      <c r="Q57" s="282"/>
      <c r="R57" s="283"/>
      <c r="S57" s="135" t="str">
        <f t="shared" si="50"/>
        <v/>
      </c>
      <c r="T57" s="136" t="str">
        <f t="shared" si="51"/>
        <v/>
      </c>
      <c r="U57" s="137" t="str">
        <f t="shared" si="52"/>
        <v xml:space="preserve">   </v>
      </c>
      <c r="V57" s="138" t="str">
        <f>IF(E57=0," ",IF(E57="H",IF(H57&lt;2000,VLOOKUP(K57,[1]Minimas!$A$15:$F$29,6),IF(AND(H57&gt;1999,H57&lt;2003),VLOOKUP(K57,[1]Minimas!$A$15:$F$29,5),IF(AND(H57&gt;2002,H57&lt;2005),VLOOKUP(K57,[1]Minimas!$A$15:$F$29,4),IF(AND(H57&gt;2004,H57&lt;2007),VLOOKUP(K57,[1]Minimas!$A$15:$F$29,3),VLOOKUP(K57,[1]Minimas!$A$15:$F$29,2))))),IF(H57&lt;2000,VLOOKUP(K57,[1]Minimas!$G$15:$L$29,6),IF(AND(H57&gt;1999,H57&lt;2003),VLOOKUP(K57,[1]Minimas!$G$15:$FL$29,5),IF(AND(H57&gt;2002,H57&lt;2005),VLOOKUP(K57,[1]Minimas!$G$15:$L$29,4),IF(AND(H57&gt;2004,H57&lt;2007),VLOOKUP(K57,[1]Minimas!$G$15:$L$29,3),VLOOKUP(K57,[1]Minimas!$G$15:$L$29,2)))))))</f>
        <v xml:space="preserve"> </v>
      </c>
      <c r="W57" s="139" t="str">
        <f t="shared" si="53"/>
        <v/>
      </c>
      <c r="X57" s="98"/>
      <c r="Y57" s="96"/>
      <c r="Z57" s="129"/>
      <c r="AA57" s="132"/>
      <c r="AB57" s="103" t="e">
        <f>T57-HLOOKUP(V57,[1]Minimas!$C$3:$CD$12,2,FALSE)</f>
        <v>#VALUE!</v>
      </c>
      <c r="AC57" s="103" t="e">
        <f>T57-HLOOKUP(V57,[1]Minimas!$C$3:$CD$12,3,FALSE)</f>
        <v>#VALUE!</v>
      </c>
      <c r="AD57" s="103" t="e">
        <f>T57-HLOOKUP(V57,[1]Minimas!$C$3:$CD$12,4,FALSE)</f>
        <v>#VALUE!</v>
      </c>
      <c r="AE57" s="103" t="e">
        <f>T57-HLOOKUP(V57,[1]Minimas!$C$3:$CD$12,5,FALSE)</f>
        <v>#VALUE!</v>
      </c>
      <c r="AF57" s="103" t="e">
        <f>T57-HLOOKUP(V57,[1]Minimas!$C$3:$CD$12,6,FALSE)</f>
        <v>#VALUE!</v>
      </c>
      <c r="AG57" s="103" t="e">
        <f>T57-HLOOKUP(V57,[1]Minimas!$C$3:$CD$12,7,FALSE)</f>
        <v>#VALUE!</v>
      </c>
      <c r="AH57" s="103" t="e">
        <f>T57-HLOOKUP(V57,[1]Minimas!$C$3:$CD$12,8,FALSE)</f>
        <v>#VALUE!</v>
      </c>
      <c r="AI57" s="103" t="e">
        <f>T57-HLOOKUP(V57,[1]Minimas!$C$3:$CD$12,9,FALSE)</f>
        <v>#VALUE!</v>
      </c>
      <c r="AJ57" s="103" t="e">
        <f>T57-HLOOKUP(V57,[1]Minimas!$C$3:$CD$12,10,FALSE)</f>
        <v>#VALUE!</v>
      </c>
      <c r="AK57" s="104" t="str">
        <f t="shared" si="54"/>
        <v xml:space="preserve"> </v>
      </c>
      <c r="AL57" s="104"/>
      <c r="AM57" s="104" t="str">
        <f t="shared" si="55"/>
        <v xml:space="preserve"> </v>
      </c>
      <c r="AN57" s="104" t="str">
        <f t="shared" si="56"/>
        <v xml:space="preserve"> </v>
      </c>
      <c r="AO57" s="134"/>
      <c r="AP57" s="134"/>
      <c r="AQ57" s="134"/>
      <c r="AR57" s="134"/>
      <c r="AS57" s="134"/>
      <c r="AT57" s="134"/>
      <c r="AU57" s="134"/>
      <c r="AV57" s="134"/>
      <c r="AW57" s="134"/>
      <c r="AX57" s="134"/>
      <c r="AY57" s="134"/>
      <c r="AZ57" s="134"/>
      <c r="BA57" s="134"/>
      <c r="BB57" s="134"/>
      <c r="BC57" s="134"/>
      <c r="BD57" s="134"/>
      <c r="BE57" s="134"/>
      <c r="BF57" s="134"/>
      <c r="BG57" s="134"/>
      <c r="BH57" s="134"/>
      <c r="BI57" s="134"/>
      <c r="BJ57" s="134"/>
      <c r="BK57" s="134"/>
      <c r="BL57" s="134"/>
      <c r="BM57" s="134"/>
      <c r="BN57" s="134"/>
      <c r="BO57" s="134"/>
      <c r="BP57" s="134"/>
      <c r="BQ57" s="134"/>
      <c r="BR57" s="134"/>
      <c r="BS57" s="134"/>
      <c r="BT57" s="134"/>
      <c r="BU57" s="134"/>
      <c r="BV57" s="134"/>
      <c r="BW57" s="134"/>
      <c r="BX57" s="134"/>
      <c r="BY57" s="134"/>
      <c r="BZ57" s="134"/>
      <c r="CA57" s="134"/>
      <c r="CB57" s="134"/>
      <c r="CC57" s="134"/>
      <c r="CD57" s="134"/>
      <c r="CE57" s="134"/>
      <c r="CF57" s="134"/>
      <c r="CG57" s="134"/>
      <c r="CH57" s="134"/>
      <c r="CI57" s="134"/>
      <c r="CJ57" s="134"/>
      <c r="CK57" s="134"/>
      <c r="CL57" s="134"/>
      <c r="CM57" s="134"/>
      <c r="CN57" s="134"/>
      <c r="CO57" s="134"/>
      <c r="CP57" s="134"/>
      <c r="CQ57" s="134"/>
      <c r="CR57" s="134"/>
      <c r="CS57" s="134"/>
      <c r="CT57" s="134"/>
      <c r="CU57" s="134"/>
      <c r="CV57" s="134"/>
      <c r="CW57" s="134"/>
      <c r="CX57" s="134"/>
      <c r="CY57" s="134"/>
      <c r="CZ57" s="134"/>
      <c r="DA57" s="134"/>
      <c r="DB57" s="134"/>
      <c r="DC57" s="134"/>
      <c r="DD57" s="134"/>
      <c r="DE57" s="134"/>
      <c r="DF57" s="134"/>
      <c r="DG57" s="134"/>
      <c r="DH57" s="134"/>
      <c r="DI57" s="134"/>
      <c r="DJ57" s="134"/>
      <c r="DK57" s="134"/>
      <c r="DL57" s="134"/>
      <c r="DM57" s="134"/>
      <c r="DN57" s="134"/>
      <c r="DO57" s="134"/>
      <c r="DP57" s="134"/>
      <c r="DQ57" s="134"/>
      <c r="DR57" s="134"/>
      <c r="DS57" s="134"/>
      <c r="DT57" s="134"/>
    </row>
    <row r="58" spans="2:124" s="133" customFormat="1" ht="30" customHeight="1" x14ac:dyDescent="0.25">
      <c r="B58" s="92" t="s">
        <v>149</v>
      </c>
      <c r="C58" s="162"/>
      <c r="D58" s="93"/>
      <c r="E58" s="158"/>
      <c r="F58" s="94"/>
      <c r="G58" s="94"/>
      <c r="H58" s="131"/>
      <c r="I58" s="131"/>
      <c r="J58" s="161"/>
      <c r="K58" s="160"/>
      <c r="L58" s="286"/>
      <c r="M58" s="287"/>
      <c r="N58" s="288"/>
      <c r="O58" s="135" t="str">
        <f t="shared" si="49"/>
        <v/>
      </c>
      <c r="P58" s="289"/>
      <c r="Q58" s="290"/>
      <c r="R58" s="291"/>
      <c r="S58" s="135" t="str">
        <f t="shared" si="50"/>
        <v/>
      </c>
      <c r="T58" s="136" t="str">
        <f t="shared" si="51"/>
        <v/>
      </c>
      <c r="U58" s="137" t="str">
        <f t="shared" si="52"/>
        <v xml:space="preserve">   </v>
      </c>
      <c r="V58" s="138" t="str">
        <f>IF(E58=0," ",IF(E58="H",IF(H58&lt;2000,VLOOKUP(K58,[1]Minimas!$A$15:$F$29,6),IF(AND(H58&gt;1999,H58&lt;2003),VLOOKUP(K58,[1]Minimas!$A$15:$F$29,5),IF(AND(H58&gt;2002,H58&lt;2005),VLOOKUP(K58,[1]Minimas!$A$15:$F$29,4),IF(AND(H58&gt;2004,H58&lt;2007),VLOOKUP(K58,[1]Minimas!$A$15:$F$29,3),VLOOKUP(K58,[1]Minimas!$A$15:$F$29,2))))),IF(H58&lt;2000,VLOOKUP(K58,[1]Minimas!$G$15:$L$29,6),IF(AND(H58&gt;1999,H58&lt;2003),VLOOKUP(K58,[1]Minimas!$G$15:$FL$29,5),IF(AND(H58&gt;2002,H58&lt;2005),VLOOKUP(K58,[1]Minimas!$G$15:$L$29,4),IF(AND(H58&gt;2004,H58&lt;2007),VLOOKUP(K58,[1]Minimas!$G$15:$L$29,3),VLOOKUP(K58,[1]Minimas!$G$15:$L$29,2)))))))</f>
        <v xml:space="preserve"> </v>
      </c>
      <c r="W58" s="139" t="str">
        <f t="shared" si="53"/>
        <v/>
      </c>
      <c r="X58" s="98"/>
      <c r="Y58" s="96"/>
      <c r="Z58" s="129"/>
      <c r="AA58" s="132"/>
      <c r="AB58" s="103" t="e">
        <f>T58-HLOOKUP(V58,[1]Minimas!$C$3:$CD$12,2,FALSE)</f>
        <v>#VALUE!</v>
      </c>
      <c r="AC58" s="103" t="e">
        <f>T58-HLOOKUP(V58,[1]Minimas!$C$3:$CD$12,3,FALSE)</f>
        <v>#VALUE!</v>
      </c>
      <c r="AD58" s="103" t="e">
        <f>T58-HLOOKUP(V58,[1]Minimas!$C$3:$CD$12,4,FALSE)</f>
        <v>#VALUE!</v>
      </c>
      <c r="AE58" s="103" t="e">
        <f>T58-HLOOKUP(V58,[1]Minimas!$C$3:$CD$12,5,FALSE)</f>
        <v>#VALUE!</v>
      </c>
      <c r="AF58" s="103" t="e">
        <f>T58-HLOOKUP(V58,[1]Minimas!$C$3:$CD$12,6,FALSE)</f>
        <v>#VALUE!</v>
      </c>
      <c r="AG58" s="103" t="e">
        <f>T58-HLOOKUP(V58,[1]Minimas!$C$3:$CD$12,7,FALSE)</f>
        <v>#VALUE!</v>
      </c>
      <c r="AH58" s="103" t="e">
        <f>T58-HLOOKUP(V58,[1]Minimas!$C$3:$CD$12,8,FALSE)</f>
        <v>#VALUE!</v>
      </c>
      <c r="AI58" s="103" t="e">
        <f>T58-HLOOKUP(V58,[1]Minimas!$C$3:$CD$12,9,FALSE)</f>
        <v>#VALUE!</v>
      </c>
      <c r="AJ58" s="103" t="e">
        <f>T58-HLOOKUP(V58,[1]Minimas!$C$3:$CD$12,10,FALSE)</f>
        <v>#VALUE!</v>
      </c>
      <c r="AK58" s="104" t="str">
        <f t="shared" si="54"/>
        <v xml:space="preserve"> </v>
      </c>
      <c r="AL58" s="104"/>
      <c r="AM58" s="104" t="str">
        <f t="shared" si="55"/>
        <v xml:space="preserve"> </v>
      </c>
      <c r="AN58" s="104" t="str">
        <f t="shared" si="56"/>
        <v xml:space="preserve"> </v>
      </c>
      <c r="AO58" s="134"/>
      <c r="AP58" s="134"/>
      <c r="AQ58" s="134"/>
      <c r="AR58" s="134"/>
      <c r="AS58" s="134"/>
      <c r="AT58" s="134"/>
      <c r="AU58" s="134"/>
      <c r="AV58" s="134"/>
      <c r="AW58" s="134"/>
      <c r="AX58" s="134"/>
      <c r="AY58" s="134"/>
      <c r="AZ58" s="134"/>
      <c r="BA58" s="134"/>
      <c r="BB58" s="134"/>
      <c r="BC58" s="134"/>
      <c r="BD58" s="134"/>
      <c r="BE58" s="134"/>
      <c r="BF58" s="134"/>
      <c r="BG58" s="134"/>
      <c r="BH58" s="134"/>
      <c r="BI58" s="134"/>
      <c r="BJ58" s="134"/>
      <c r="BK58" s="134"/>
      <c r="BL58" s="134"/>
      <c r="BM58" s="134"/>
      <c r="BN58" s="134"/>
      <c r="BO58" s="134"/>
      <c r="BP58" s="134"/>
      <c r="BQ58" s="134"/>
      <c r="BR58" s="134"/>
      <c r="BS58" s="134"/>
      <c r="BT58" s="134"/>
      <c r="BU58" s="134"/>
      <c r="BV58" s="134"/>
      <c r="BW58" s="134"/>
      <c r="BX58" s="134"/>
      <c r="BY58" s="134"/>
      <c r="BZ58" s="134"/>
      <c r="CA58" s="134"/>
      <c r="CB58" s="134"/>
      <c r="CC58" s="134"/>
      <c r="CD58" s="134"/>
      <c r="CE58" s="134"/>
      <c r="CF58" s="134"/>
      <c r="CG58" s="134"/>
      <c r="CH58" s="134"/>
      <c r="CI58" s="134"/>
      <c r="CJ58" s="134"/>
      <c r="CK58" s="134"/>
      <c r="CL58" s="134"/>
      <c r="CM58" s="134"/>
      <c r="CN58" s="134"/>
      <c r="CO58" s="134"/>
      <c r="CP58" s="134"/>
      <c r="CQ58" s="134"/>
      <c r="CR58" s="134"/>
      <c r="CS58" s="134"/>
      <c r="CT58" s="134"/>
      <c r="CU58" s="134"/>
      <c r="CV58" s="134"/>
      <c r="CW58" s="134"/>
      <c r="CX58" s="134"/>
      <c r="CY58" s="134"/>
      <c r="CZ58" s="134"/>
      <c r="DA58" s="134"/>
      <c r="DB58" s="134"/>
      <c r="DC58" s="134"/>
      <c r="DD58" s="134"/>
      <c r="DE58" s="134"/>
      <c r="DF58" s="134"/>
      <c r="DG58" s="134"/>
      <c r="DH58" s="134"/>
      <c r="DI58" s="134"/>
      <c r="DJ58" s="134"/>
      <c r="DK58" s="134"/>
      <c r="DL58" s="134"/>
      <c r="DM58" s="134"/>
      <c r="DN58" s="134"/>
      <c r="DO58" s="134"/>
      <c r="DP58" s="134"/>
      <c r="DQ58" s="134"/>
      <c r="DR58" s="134"/>
      <c r="DS58" s="134"/>
      <c r="DT58" s="134"/>
    </row>
    <row r="59" spans="2:124" s="133" customFormat="1" ht="30" customHeight="1" x14ac:dyDescent="0.25">
      <c r="B59" s="92" t="s">
        <v>149</v>
      </c>
      <c r="C59" s="162"/>
      <c r="D59" s="93"/>
      <c r="E59" s="158"/>
      <c r="F59" s="94"/>
      <c r="G59" s="94"/>
      <c r="H59" s="131"/>
      <c r="I59" s="131"/>
      <c r="J59" s="161"/>
      <c r="K59" s="160"/>
      <c r="L59" s="192"/>
      <c r="M59" s="193"/>
      <c r="N59" s="194"/>
      <c r="O59" s="135" t="str">
        <f t="shared" si="49"/>
        <v/>
      </c>
      <c r="P59" s="281"/>
      <c r="Q59" s="282"/>
      <c r="R59" s="283"/>
      <c r="S59" s="135" t="str">
        <f t="shared" si="50"/>
        <v/>
      </c>
      <c r="T59" s="136" t="str">
        <f t="shared" si="51"/>
        <v/>
      </c>
      <c r="U59" s="137" t="str">
        <f t="shared" si="52"/>
        <v xml:space="preserve">   </v>
      </c>
      <c r="V59" s="138" t="str">
        <f>IF(E59=0," ",IF(E59="H",IF(H59&lt;2000,VLOOKUP(K59,[1]Minimas!$A$15:$F$29,6),IF(AND(H59&gt;1999,H59&lt;2003),VLOOKUP(K59,[1]Minimas!$A$15:$F$29,5),IF(AND(H59&gt;2002,H59&lt;2005),VLOOKUP(K59,[1]Minimas!$A$15:$F$29,4),IF(AND(H59&gt;2004,H59&lt;2007),VLOOKUP(K59,[1]Minimas!$A$15:$F$29,3),VLOOKUP(K59,[1]Minimas!$A$15:$F$29,2))))),IF(H59&lt;2000,VLOOKUP(K59,[1]Minimas!$G$15:$L$29,6),IF(AND(H59&gt;1999,H59&lt;2003),VLOOKUP(K59,[1]Minimas!$G$15:$FL$29,5),IF(AND(H59&gt;2002,H59&lt;2005),VLOOKUP(K59,[1]Minimas!$G$15:$L$29,4),IF(AND(H59&gt;2004,H59&lt;2007),VLOOKUP(K59,[1]Minimas!$G$15:$L$29,3),VLOOKUP(K59,[1]Minimas!$G$15:$L$29,2)))))))</f>
        <v xml:space="preserve"> </v>
      </c>
      <c r="W59" s="139" t="str">
        <f t="shared" si="53"/>
        <v/>
      </c>
      <c r="X59" s="98"/>
      <c r="Y59" s="96"/>
      <c r="Z59" s="129"/>
      <c r="AA59" s="132"/>
      <c r="AB59" s="103" t="e">
        <f>T59-HLOOKUP(V59,[1]Minimas!$C$3:$CD$12,2,FALSE)</f>
        <v>#VALUE!</v>
      </c>
      <c r="AC59" s="103" t="e">
        <f>T59-HLOOKUP(V59,[1]Minimas!$C$3:$CD$12,3,FALSE)</f>
        <v>#VALUE!</v>
      </c>
      <c r="AD59" s="103" t="e">
        <f>T59-HLOOKUP(V59,[1]Minimas!$C$3:$CD$12,4,FALSE)</f>
        <v>#VALUE!</v>
      </c>
      <c r="AE59" s="103" t="e">
        <f>T59-HLOOKUP(V59,[1]Minimas!$C$3:$CD$12,5,FALSE)</f>
        <v>#VALUE!</v>
      </c>
      <c r="AF59" s="103" t="e">
        <f>T59-HLOOKUP(V59,[1]Minimas!$C$3:$CD$12,6,FALSE)</f>
        <v>#VALUE!</v>
      </c>
      <c r="AG59" s="103" t="e">
        <f>T59-HLOOKUP(V59,[1]Minimas!$C$3:$CD$12,7,FALSE)</f>
        <v>#VALUE!</v>
      </c>
      <c r="AH59" s="103" t="e">
        <f>T59-HLOOKUP(V59,[1]Minimas!$C$3:$CD$12,8,FALSE)</f>
        <v>#VALUE!</v>
      </c>
      <c r="AI59" s="103" t="e">
        <f>T59-HLOOKUP(V59,[1]Minimas!$C$3:$CD$12,9,FALSE)</f>
        <v>#VALUE!</v>
      </c>
      <c r="AJ59" s="103" t="e">
        <f>T59-HLOOKUP(V59,[1]Minimas!$C$3:$CD$12,10,FALSE)</f>
        <v>#VALUE!</v>
      </c>
      <c r="AK59" s="104" t="str">
        <f t="shared" si="54"/>
        <v xml:space="preserve"> </v>
      </c>
      <c r="AL59" s="104"/>
      <c r="AM59" s="104" t="str">
        <f t="shared" si="55"/>
        <v xml:space="preserve"> </v>
      </c>
      <c r="AN59" s="104" t="str">
        <f t="shared" si="56"/>
        <v xml:space="preserve"> </v>
      </c>
      <c r="AO59" s="134"/>
      <c r="AP59" s="134"/>
      <c r="AQ59" s="134"/>
      <c r="AR59" s="134"/>
      <c r="AS59" s="134"/>
      <c r="AT59" s="134"/>
      <c r="AU59" s="134"/>
      <c r="AV59" s="134"/>
      <c r="AW59" s="134"/>
      <c r="AX59" s="134"/>
      <c r="AY59" s="134"/>
      <c r="AZ59" s="134"/>
      <c r="BA59" s="134"/>
      <c r="BB59" s="134"/>
      <c r="BC59" s="134"/>
      <c r="BD59" s="134"/>
      <c r="BE59" s="134"/>
      <c r="BF59" s="134"/>
      <c r="BG59" s="134"/>
      <c r="BH59" s="134"/>
      <c r="BI59" s="134"/>
      <c r="BJ59" s="134"/>
      <c r="BK59" s="134"/>
      <c r="BL59" s="134"/>
      <c r="BM59" s="134"/>
      <c r="BN59" s="134"/>
      <c r="BO59" s="134"/>
      <c r="BP59" s="134"/>
      <c r="BQ59" s="134"/>
      <c r="BR59" s="134"/>
      <c r="BS59" s="134"/>
      <c r="BT59" s="134"/>
      <c r="BU59" s="134"/>
      <c r="BV59" s="134"/>
      <c r="BW59" s="134"/>
      <c r="BX59" s="134"/>
      <c r="BY59" s="134"/>
      <c r="BZ59" s="134"/>
      <c r="CA59" s="134"/>
      <c r="CB59" s="134"/>
      <c r="CC59" s="134"/>
      <c r="CD59" s="134"/>
      <c r="CE59" s="134"/>
      <c r="CF59" s="134"/>
      <c r="CG59" s="134"/>
      <c r="CH59" s="134"/>
      <c r="CI59" s="134"/>
      <c r="CJ59" s="134"/>
      <c r="CK59" s="134"/>
      <c r="CL59" s="134"/>
      <c r="CM59" s="134"/>
      <c r="CN59" s="134"/>
      <c r="CO59" s="134"/>
      <c r="CP59" s="134"/>
      <c r="CQ59" s="134"/>
      <c r="CR59" s="134"/>
      <c r="CS59" s="134"/>
      <c r="CT59" s="134"/>
      <c r="CU59" s="134"/>
      <c r="CV59" s="134"/>
      <c r="CW59" s="134"/>
      <c r="CX59" s="134"/>
      <c r="CY59" s="134"/>
      <c r="CZ59" s="134"/>
      <c r="DA59" s="134"/>
      <c r="DB59" s="134"/>
      <c r="DC59" s="134"/>
      <c r="DD59" s="134"/>
      <c r="DE59" s="134"/>
      <c r="DF59" s="134"/>
      <c r="DG59" s="134"/>
      <c r="DH59" s="134"/>
      <c r="DI59" s="134"/>
      <c r="DJ59" s="134"/>
      <c r="DK59" s="134"/>
      <c r="DL59" s="134"/>
      <c r="DM59" s="134"/>
      <c r="DN59" s="134"/>
      <c r="DO59" s="134"/>
      <c r="DP59" s="134"/>
      <c r="DQ59" s="134"/>
      <c r="DR59" s="134"/>
      <c r="DS59" s="134"/>
      <c r="DT59" s="134"/>
    </row>
    <row r="60" spans="2:124" s="133" customFormat="1" ht="30" customHeight="1" x14ac:dyDescent="0.25">
      <c r="B60" s="92" t="s">
        <v>149</v>
      </c>
      <c r="C60" s="162"/>
      <c r="D60" s="93"/>
      <c r="E60" s="158"/>
      <c r="F60" s="94"/>
      <c r="G60" s="94"/>
      <c r="H60" s="131"/>
      <c r="I60" s="131"/>
      <c r="J60" s="161"/>
      <c r="K60" s="160"/>
      <c r="L60" s="192"/>
      <c r="M60" s="193"/>
      <c r="N60" s="194"/>
      <c r="O60" s="135" t="str">
        <f t="shared" si="49"/>
        <v/>
      </c>
      <c r="P60" s="281"/>
      <c r="Q60" s="282"/>
      <c r="R60" s="283"/>
      <c r="S60" s="135" t="str">
        <f t="shared" si="50"/>
        <v/>
      </c>
      <c r="T60" s="136" t="str">
        <f t="shared" si="51"/>
        <v/>
      </c>
      <c r="U60" s="137" t="str">
        <f t="shared" si="52"/>
        <v xml:space="preserve">   </v>
      </c>
      <c r="V60" s="138" t="str">
        <f>IF(E60=0," ",IF(E60="H",IF(H60&lt;2000,VLOOKUP(K60,[1]Minimas!$A$15:$F$29,6),IF(AND(H60&gt;1999,H60&lt;2003),VLOOKUP(K60,[1]Minimas!$A$15:$F$29,5),IF(AND(H60&gt;2002,H60&lt;2005),VLOOKUP(K60,[1]Minimas!$A$15:$F$29,4),IF(AND(H60&gt;2004,H60&lt;2007),VLOOKUP(K60,[1]Minimas!$A$15:$F$29,3),VLOOKUP(K60,[1]Minimas!$A$15:$F$29,2))))),IF(H60&lt;2000,VLOOKUP(K60,[1]Minimas!$G$15:$L$29,6),IF(AND(H60&gt;1999,H60&lt;2003),VLOOKUP(K60,[1]Minimas!$G$15:$FL$29,5),IF(AND(H60&gt;2002,H60&lt;2005),VLOOKUP(K60,[1]Minimas!$G$15:$L$29,4),IF(AND(H60&gt;2004,H60&lt;2007),VLOOKUP(K60,[1]Minimas!$G$15:$L$29,3),VLOOKUP(K60,[1]Minimas!$G$15:$L$29,2)))))))</f>
        <v xml:space="preserve"> </v>
      </c>
      <c r="W60" s="139" t="str">
        <f t="shared" si="53"/>
        <v/>
      </c>
      <c r="X60" s="98"/>
      <c r="Y60" s="96"/>
      <c r="Z60" s="129"/>
      <c r="AA60" s="132"/>
      <c r="AB60" s="103" t="e">
        <f>T60-HLOOKUP(V60,[1]Minimas!$C$3:$CD$12,2,FALSE)</f>
        <v>#VALUE!</v>
      </c>
      <c r="AC60" s="103" t="e">
        <f>T60-HLOOKUP(V60,[1]Minimas!$C$3:$CD$12,3,FALSE)</f>
        <v>#VALUE!</v>
      </c>
      <c r="AD60" s="103" t="e">
        <f>T60-HLOOKUP(V60,[1]Minimas!$C$3:$CD$12,4,FALSE)</f>
        <v>#VALUE!</v>
      </c>
      <c r="AE60" s="103" t="e">
        <f>T60-HLOOKUP(V60,[1]Minimas!$C$3:$CD$12,5,FALSE)</f>
        <v>#VALUE!</v>
      </c>
      <c r="AF60" s="103" t="e">
        <f>T60-HLOOKUP(V60,[1]Minimas!$C$3:$CD$12,6,FALSE)</f>
        <v>#VALUE!</v>
      </c>
      <c r="AG60" s="103" t="e">
        <f>T60-HLOOKUP(V60,[1]Minimas!$C$3:$CD$12,7,FALSE)</f>
        <v>#VALUE!</v>
      </c>
      <c r="AH60" s="103" t="e">
        <f>T60-HLOOKUP(V60,[1]Minimas!$C$3:$CD$12,8,FALSE)</f>
        <v>#VALUE!</v>
      </c>
      <c r="AI60" s="103" t="e">
        <f>T60-HLOOKUP(V60,[1]Minimas!$C$3:$CD$12,9,FALSE)</f>
        <v>#VALUE!</v>
      </c>
      <c r="AJ60" s="103" t="e">
        <f>T60-HLOOKUP(V60,[1]Minimas!$C$3:$CD$12,10,FALSE)</f>
        <v>#VALUE!</v>
      </c>
      <c r="AK60" s="104" t="str">
        <f t="shared" si="54"/>
        <v xml:space="preserve"> </v>
      </c>
      <c r="AL60" s="104"/>
      <c r="AM60" s="104" t="str">
        <f t="shared" si="55"/>
        <v xml:space="preserve"> </v>
      </c>
      <c r="AN60" s="104" t="str">
        <f t="shared" si="56"/>
        <v xml:space="preserve"> </v>
      </c>
      <c r="AO60" s="134"/>
      <c r="AP60" s="134"/>
      <c r="AQ60" s="134"/>
      <c r="AR60" s="134"/>
      <c r="AS60" s="134"/>
      <c r="AT60" s="134"/>
      <c r="AU60" s="134"/>
      <c r="AV60" s="134"/>
      <c r="AW60" s="134"/>
      <c r="AX60" s="134"/>
      <c r="AY60" s="134"/>
      <c r="AZ60" s="134"/>
      <c r="BA60" s="134"/>
      <c r="BB60" s="134"/>
      <c r="BC60" s="134"/>
      <c r="BD60" s="134"/>
      <c r="BE60" s="134"/>
      <c r="BF60" s="134"/>
      <c r="BG60" s="134"/>
      <c r="BH60" s="134"/>
      <c r="BI60" s="134"/>
      <c r="BJ60" s="134"/>
      <c r="BK60" s="134"/>
      <c r="BL60" s="134"/>
      <c r="BM60" s="134"/>
      <c r="BN60" s="134"/>
      <c r="BO60" s="134"/>
      <c r="BP60" s="134"/>
      <c r="BQ60" s="134"/>
      <c r="BR60" s="134"/>
      <c r="BS60" s="134"/>
      <c r="BT60" s="134"/>
      <c r="BU60" s="134"/>
      <c r="BV60" s="134"/>
      <c r="BW60" s="134"/>
      <c r="BX60" s="134"/>
      <c r="BY60" s="134"/>
      <c r="BZ60" s="134"/>
      <c r="CA60" s="134"/>
      <c r="CB60" s="134"/>
      <c r="CC60" s="134"/>
      <c r="CD60" s="134"/>
      <c r="CE60" s="134"/>
      <c r="CF60" s="134"/>
      <c r="CG60" s="134"/>
      <c r="CH60" s="134"/>
      <c r="CI60" s="134"/>
      <c r="CJ60" s="134"/>
      <c r="CK60" s="134"/>
      <c r="CL60" s="134"/>
      <c r="CM60" s="134"/>
      <c r="CN60" s="134"/>
      <c r="CO60" s="134"/>
      <c r="CP60" s="134"/>
      <c r="CQ60" s="134"/>
      <c r="CR60" s="134"/>
      <c r="CS60" s="134"/>
      <c r="CT60" s="134"/>
      <c r="CU60" s="134"/>
      <c r="CV60" s="134"/>
      <c r="CW60" s="134"/>
      <c r="CX60" s="134"/>
      <c r="CY60" s="134"/>
      <c r="CZ60" s="134"/>
      <c r="DA60" s="134"/>
      <c r="DB60" s="134"/>
      <c r="DC60" s="134"/>
      <c r="DD60" s="134"/>
      <c r="DE60" s="134"/>
      <c r="DF60" s="134"/>
      <c r="DG60" s="134"/>
      <c r="DH60" s="134"/>
      <c r="DI60" s="134"/>
      <c r="DJ60" s="134"/>
      <c r="DK60" s="134"/>
      <c r="DL60" s="134"/>
      <c r="DM60" s="134"/>
      <c r="DN60" s="134"/>
      <c r="DO60" s="134"/>
      <c r="DP60" s="134"/>
      <c r="DQ60" s="134"/>
      <c r="DR60" s="134"/>
      <c r="DS60" s="134"/>
      <c r="DT60" s="134"/>
    </row>
    <row r="61" spans="2:124" s="133" customFormat="1" ht="30" customHeight="1" x14ac:dyDescent="0.25">
      <c r="B61" s="92" t="s">
        <v>149</v>
      </c>
      <c r="C61" s="162"/>
      <c r="D61" s="93"/>
      <c r="E61" s="158"/>
      <c r="F61" s="94"/>
      <c r="G61" s="94"/>
      <c r="H61" s="131"/>
      <c r="I61" s="131"/>
      <c r="J61" s="161"/>
      <c r="K61" s="160"/>
      <c r="L61" s="286"/>
      <c r="M61" s="287"/>
      <c r="N61" s="288"/>
      <c r="O61" s="135" t="str">
        <f t="shared" si="49"/>
        <v/>
      </c>
      <c r="P61" s="289"/>
      <c r="Q61" s="290"/>
      <c r="R61" s="291"/>
      <c r="S61" s="135" t="str">
        <f t="shared" si="50"/>
        <v/>
      </c>
      <c r="T61" s="136" t="str">
        <f t="shared" si="51"/>
        <v/>
      </c>
      <c r="U61" s="137" t="str">
        <f t="shared" si="52"/>
        <v xml:space="preserve">   </v>
      </c>
      <c r="V61" s="138" t="str">
        <f>IF(E61=0," ",IF(E61="H",IF(H61&lt;2000,VLOOKUP(K61,[1]Minimas!$A$15:$F$29,6),IF(AND(H61&gt;1999,H61&lt;2003),VLOOKUP(K61,[1]Minimas!$A$15:$F$29,5),IF(AND(H61&gt;2002,H61&lt;2005),VLOOKUP(K61,[1]Minimas!$A$15:$F$29,4),IF(AND(H61&gt;2004,H61&lt;2007),VLOOKUP(K61,[1]Minimas!$A$15:$F$29,3),VLOOKUP(K61,[1]Minimas!$A$15:$F$29,2))))),IF(H61&lt;2000,VLOOKUP(K61,[1]Minimas!$G$15:$L$29,6),IF(AND(H61&gt;1999,H61&lt;2003),VLOOKUP(K61,[1]Minimas!$G$15:$FL$29,5),IF(AND(H61&gt;2002,H61&lt;2005),VLOOKUP(K61,[1]Minimas!$G$15:$L$29,4),IF(AND(H61&gt;2004,H61&lt;2007),VLOOKUP(K61,[1]Minimas!$G$15:$L$29,3),VLOOKUP(K61,[1]Minimas!$G$15:$L$29,2)))))))</f>
        <v xml:space="preserve"> </v>
      </c>
      <c r="W61" s="139" t="str">
        <f t="shared" si="53"/>
        <v/>
      </c>
      <c r="X61" s="98"/>
      <c r="Y61" s="96"/>
      <c r="Z61" s="129"/>
      <c r="AA61" s="132"/>
      <c r="AB61" s="103" t="e">
        <f>T61-HLOOKUP(V61,[1]Minimas!$C$3:$CD$12,2,FALSE)</f>
        <v>#VALUE!</v>
      </c>
      <c r="AC61" s="103" t="e">
        <f>T61-HLOOKUP(V61,[1]Minimas!$C$3:$CD$12,3,FALSE)</f>
        <v>#VALUE!</v>
      </c>
      <c r="AD61" s="103" t="e">
        <f>T61-HLOOKUP(V61,[1]Minimas!$C$3:$CD$12,4,FALSE)</f>
        <v>#VALUE!</v>
      </c>
      <c r="AE61" s="103" t="e">
        <f>T61-HLOOKUP(V61,[1]Minimas!$C$3:$CD$12,5,FALSE)</f>
        <v>#VALUE!</v>
      </c>
      <c r="AF61" s="103" t="e">
        <f>T61-HLOOKUP(V61,[1]Minimas!$C$3:$CD$12,6,FALSE)</f>
        <v>#VALUE!</v>
      </c>
      <c r="AG61" s="103" t="e">
        <f>T61-HLOOKUP(V61,[1]Minimas!$C$3:$CD$12,7,FALSE)</f>
        <v>#VALUE!</v>
      </c>
      <c r="AH61" s="103" t="e">
        <f>T61-HLOOKUP(V61,[1]Minimas!$C$3:$CD$12,8,FALSE)</f>
        <v>#VALUE!</v>
      </c>
      <c r="AI61" s="103" t="e">
        <f>T61-HLOOKUP(V61,[1]Minimas!$C$3:$CD$12,9,FALSE)</f>
        <v>#VALUE!</v>
      </c>
      <c r="AJ61" s="103" t="e">
        <f>T61-HLOOKUP(V61,[1]Minimas!$C$3:$CD$12,10,FALSE)</f>
        <v>#VALUE!</v>
      </c>
      <c r="AK61" s="104" t="str">
        <f t="shared" si="54"/>
        <v xml:space="preserve"> </v>
      </c>
      <c r="AL61" s="104"/>
      <c r="AM61" s="104" t="str">
        <f t="shared" si="55"/>
        <v xml:space="preserve"> </v>
      </c>
      <c r="AN61" s="104" t="str">
        <f t="shared" si="56"/>
        <v xml:space="preserve"> </v>
      </c>
      <c r="AO61" s="134"/>
      <c r="AP61" s="134"/>
      <c r="AQ61" s="134"/>
      <c r="AR61" s="134"/>
      <c r="AS61" s="134"/>
      <c r="AT61" s="134"/>
      <c r="AU61" s="134"/>
      <c r="AV61" s="134"/>
      <c r="AW61" s="134"/>
      <c r="AX61" s="134"/>
      <c r="AY61" s="134"/>
      <c r="AZ61" s="134"/>
      <c r="BA61" s="134"/>
      <c r="BB61" s="134"/>
      <c r="BC61" s="134"/>
      <c r="BD61" s="134"/>
      <c r="BE61" s="134"/>
      <c r="BF61" s="134"/>
      <c r="BG61" s="134"/>
      <c r="BH61" s="134"/>
      <c r="BI61" s="134"/>
      <c r="BJ61" s="134"/>
      <c r="BK61" s="134"/>
      <c r="BL61" s="134"/>
      <c r="BM61" s="134"/>
      <c r="BN61" s="134"/>
      <c r="BO61" s="134"/>
      <c r="BP61" s="134"/>
      <c r="BQ61" s="134"/>
      <c r="BR61" s="134"/>
      <c r="BS61" s="134"/>
      <c r="BT61" s="134"/>
      <c r="BU61" s="134"/>
      <c r="BV61" s="134"/>
      <c r="BW61" s="134"/>
      <c r="BX61" s="134"/>
      <c r="BY61" s="134"/>
      <c r="BZ61" s="134"/>
      <c r="CA61" s="134"/>
      <c r="CB61" s="134"/>
      <c r="CC61" s="134"/>
      <c r="CD61" s="134"/>
      <c r="CE61" s="134"/>
      <c r="CF61" s="134"/>
      <c r="CG61" s="134"/>
      <c r="CH61" s="134"/>
      <c r="CI61" s="134"/>
      <c r="CJ61" s="134"/>
      <c r="CK61" s="134"/>
      <c r="CL61" s="134"/>
      <c r="CM61" s="134"/>
      <c r="CN61" s="134"/>
      <c r="CO61" s="134"/>
      <c r="CP61" s="134"/>
      <c r="CQ61" s="134"/>
      <c r="CR61" s="134"/>
      <c r="CS61" s="134"/>
      <c r="CT61" s="134"/>
      <c r="CU61" s="134"/>
      <c r="CV61" s="134"/>
      <c r="CW61" s="134"/>
      <c r="CX61" s="134"/>
      <c r="CY61" s="134"/>
      <c r="CZ61" s="134"/>
      <c r="DA61" s="134"/>
      <c r="DB61" s="134"/>
      <c r="DC61" s="134"/>
      <c r="DD61" s="134"/>
      <c r="DE61" s="134"/>
      <c r="DF61" s="134"/>
      <c r="DG61" s="134"/>
      <c r="DH61" s="134"/>
      <c r="DI61" s="134"/>
      <c r="DJ61" s="134"/>
      <c r="DK61" s="134"/>
      <c r="DL61" s="134"/>
      <c r="DM61" s="134"/>
      <c r="DN61" s="134"/>
      <c r="DO61" s="134"/>
      <c r="DP61" s="134"/>
      <c r="DQ61" s="134"/>
      <c r="DR61" s="134"/>
      <c r="DS61" s="134"/>
      <c r="DT61" s="134"/>
    </row>
    <row r="62" spans="2:124" s="133" customFormat="1" ht="30" customHeight="1" x14ac:dyDescent="0.25">
      <c r="B62" s="92" t="s">
        <v>149</v>
      </c>
      <c r="C62" s="162"/>
      <c r="D62" s="93"/>
      <c r="E62" s="158"/>
      <c r="F62" s="94"/>
      <c r="G62" s="94"/>
      <c r="H62" s="131"/>
      <c r="I62" s="131"/>
      <c r="J62" s="161"/>
      <c r="K62" s="160"/>
      <c r="L62" s="192"/>
      <c r="M62" s="193"/>
      <c r="N62" s="194"/>
      <c r="O62" s="135" t="str">
        <f t="shared" si="49"/>
        <v/>
      </c>
      <c r="P62" s="281"/>
      <c r="Q62" s="282"/>
      <c r="R62" s="283"/>
      <c r="S62" s="135" t="str">
        <f t="shared" si="50"/>
        <v/>
      </c>
      <c r="T62" s="136" t="str">
        <f t="shared" si="51"/>
        <v/>
      </c>
      <c r="U62" s="137" t="str">
        <f t="shared" si="52"/>
        <v xml:space="preserve">   </v>
      </c>
      <c r="V62" s="138" t="str">
        <f>IF(E62=0," ",IF(E62="H",IF(H62&lt;2000,VLOOKUP(K62,[1]Minimas!$A$15:$F$29,6),IF(AND(H62&gt;1999,H62&lt;2003),VLOOKUP(K62,[1]Minimas!$A$15:$F$29,5),IF(AND(H62&gt;2002,H62&lt;2005),VLOOKUP(K62,[1]Minimas!$A$15:$F$29,4),IF(AND(H62&gt;2004,H62&lt;2007),VLOOKUP(K62,[1]Minimas!$A$15:$F$29,3),VLOOKUP(K62,[1]Minimas!$A$15:$F$29,2))))),IF(H62&lt;2000,VLOOKUP(K62,[1]Minimas!$G$15:$L$29,6),IF(AND(H62&gt;1999,H62&lt;2003),VLOOKUP(K62,[1]Minimas!$G$15:$FL$29,5),IF(AND(H62&gt;2002,H62&lt;2005),VLOOKUP(K62,[1]Minimas!$G$15:$L$29,4),IF(AND(H62&gt;2004,H62&lt;2007),VLOOKUP(K62,[1]Minimas!$G$15:$L$29,3),VLOOKUP(K62,[1]Minimas!$G$15:$L$29,2)))))))</f>
        <v xml:space="preserve"> </v>
      </c>
      <c r="W62" s="139" t="str">
        <f t="shared" si="53"/>
        <v/>
      </c>
      <c r="X62" s="98"/>
      <c r="Y62" s="96"/>
      <c r="Z62" s="129"/>
      <c r="AA62" s="132"/>
      <c r="AB62" s="103" t="e">
        <f>T62-HLOOKUP(V62,[1]Minimas!$C$3:$CD$12,2,FALSE)</f>
        <v>#VALUE!</v>
      </c>
      <c r="AC62" s="103" t="e">
        <f>T62-HLOOKUP(V62,[1]Minimas!$C$3:$CD$12,3,FALSE)</f>
        <v>#VALUE!</v>
      </c>
      <c r="AD62" s="103" t="e">
        <f>T62-HLOOKUP(V62,[1]Minimas!$C$3:$CD$12,4,FALSE)</f>
        <v>#VALUE!</v>
      </c>
      <c r="AE62" s="103" t="e">
        <f>T62-HLOOKUP(V62,[1]Minimas!$C$3:$CD$12,5,FALSE)</f>
        <v>#VALUE!</v>
      </c>
      <c r="AF62" s="103" t="e">
        <f>T62-HLOOKUP(V62,[1]Minimas!$C$3:$CD$12,6,FALSE)</f>
        <v>#VALUE!</v>
      </c>
      <c r="AG62" s="103" t="e">
        <f>T62-HLOOKUP(V62,[1]Minimas!$C$3:$CD$12,7,FALSE)</f>
        <v>#VALUE!</v>
      </c>
      <c r="AH62" s="103" t="e">
        <f>T62-HLOOKUP(V62,[1]Minimas!$C$3:$CD$12,8,FALSE)</f>
        <v>#VALUE!</v>
      </c>
      <c r="AI62" s="103" t="e">
        <f>T62-HLOOKUP(V62,[1]Minimas!$C$3:$CD$12,9,FALSE)</f>
        <v>#VALUE!</v>
      </c>
      <c r="AJ62" s="103" t="e">
        <f>T62-HLOOKUP(V62,[1]Minimas!$C$3:$CD$12,10,FALSE)</f>
        <v>#VALUE!</v>
      </c>
      <c r="AK62" s="104" t="str">
        <f t="shared" si="54"/>
        <v xml:space="preserve"> </v>
      </c>
      <c r="AL62" s="104"/>
      <c r="AM62" s="104" t="str">
        <f t="shared" si="55"/>
        <v xml:space="preserve"> </v>
      </c>
      <c r="AN62" s="104" t="str">
        <f t="shared" si="56"/>
        <v xml:space="preserve"> </v>
      </c>
      <c r="AO62" s="134"/>
      <c r="AP62" s="134"/>
      <c r="AQ62" s="134"/>
      <c r="AR62" s="134"/>
      <c r="AS62" s="134"/>
      <c r="AT62" s="134"/>
      <c r="AU62" s="134"/>
      <c r="AV62" s="134"/>
      <c r="AW62" s="134"/>
      <c r="AX62" s="134"/>
      <c r="AY62" s="134"/>
      <c r="AZ62" s="134"/>
      <c r="BA62" s="134"/>
      <c r="BB62" s="134"/>
      <c r="BC62" s="134"/>
      <c r="BD62" s="134"/>
      <c r="BE62" s="134"/>
      <c r="BF62" s="134"/>
      <c r="BG62" s="134"/>
      <c r="BH62" s="134"/>
      <c r="BI62" s="134"/>
      <c r="BJ62" s="134"/>
      <c r="BK62" s="134"/>
      <c r="BL62" s="134"/>
      <c r="BM62" s="134"/>
      <c r="BN62" s="134"/>
      <c r="BO62" s="134"/>
      <c r="BP62" s="134"/>
      <c r="BQ62" s="134"/>
      <c r="BR62" s="134"/>
      <c r="BS62" s="134"/>
      <c r="BT62" s="134"/>
      <c r="BU62" s="134"/>
      <c r="BV62" s="134"/>
      <c r="BW62" s="134"/>
      <c r="BX62" s="134"/>
      <c r="BY62" s="134"/>
      <c r="BZ62" s="134"/>
      <c r="CA62" s="134"/>
      <c r="CB62" s="134"/>
      <c r="CC62" s="134"/>
      <c r="CD62" s="134"/>
      <c r="CE62" s="134"/>
      <c r="CF62" s="134"/>
      <c r="CG62" s="134"/>
      <c r="CH62" s="134"/>
      <c r="CI62" s="134"/>
      <c r="CJ62" s="134"/>
      <c r="CK62" s="134"/>
      <c r="CL62" s="134"/>
      <c r="CM62" s="134"/>
      <c r="CN62" s="134"/>
      <c r="CO62" s="134"/>
      <c r="CP62" s="134"/>
      <c r="CQ62" s="134"/>
      <c r="CR62" s="134"/>
      <c r="CS62" s="134"/>
      <c r="CT62" s="134"/>
      <c r="CU62" s="134"/>
      <c r="CV62" s="134"/>
      <c r="CW62" s="134"/>
      <c r="CX62" s="134"/>
      <c r="CY62" s="134"/>
      <c r="CZ62" s="134"/>
      <c r="DA62" s="134"/>
      <c r="DB62" s="134"/>
      <c r="DC62" s="134"/>
      <c r="DD62" s="134"/>
      <c r="DE62" s="134"/>
      <c r="DF62" s="134"/>
      <c r="DG62" s="134"/>
      <c r="DH62" s="134"/>
      <c r="DI62" s="134"/>
      <c r="DJ62" s="134"/>
      <c r="DK62" s="134"/>
      <c r="DL62" s="134"/>
      <c r="DM62" s="134"/>
      <c r="DN62" s="134"/>
      <c r="DO62" s="134"/>
      <c r="DP62" s="134"/>
      <c r="DQ62" s="134"/>
      <c r="DR62" s="134"/>
      <c r="DS62" s="134"/>
      <c r="DT62" s="134"/>
    </row>
    <row r="63" spans="2:124" s="133" customFormat="1" ht="30" customHeight="1" x14ac:dyDescent="0.25">
      <c r="B63" s="92" t="s">
        <v>149</v>
      </c>
      <c r="C63" s="162"/>
      <c r="D63" s="93"/>
      <c r="E63" s="158"/>
      <c r="F63" s="94"/>
      <c r="G63" s="94"/>
      <c r="H63" s="131"/>
      <c r="I63" s="131"/>
      <c r="J63" s="161"/>
      <c r="K63" s="160"/>
      <c r="L63" s="192"/>
      <c r="M63" s="193"/>
      <c r="N63" s="194"/>
      <c r="O63" s="135" t="str">
        <f t="shared" si="49"/>
        <v/>
      </c>
      <c r="P63" s="281"/>
      <c r="Q63" s="282"/>
      <c r="R63" s="283"/>
      <c r="S63" s="135" t="str">
        <f t="shared" si="50"/>
        <v/>
      </c>
      <c r="T63" s="136" t="str">
        <f t="shared" si="51"/>
        <v/>
      </c>
      <c r="U63" s="137" t="str">
        <f t="shared" si="52"/>
        <v xml:space="preserve">   </v>
      </c>
      <c r="V63" s="138" t="str">
        <f>IF(E63=0," ",IF(E63="H",IF(H63&lt;2000,VLOOKUP(K63,[1]Minimas!$A$15:$F$29,6),IF(AND(H63&gt;1999,H63&lt;2003),VLOOKUP(K63,[1]Minimas!$A$15:$F$29,5),IF(AND(H63&gt;2002,H63&lt;2005),VLOOKUP(K63,[1]Minimas!$A$15:$F$29,4),IF(AND(H63&gt;2004,H63&lt;2007),VLOOKUP(K63,[1]Minimas!$A$15:$F$29,3),VLOOKUP(K63,[1]Minimas!$A$15:$F$29,2))))),IF(H63&lt;2000,VLOOKUP(K63,[1]Minimas!$G$15:$L$29,6),IF(AND(H63&gt;1999,H63&lt;2003),VLOOKUP(K63,[1]Minimas!$G$15:$FL$29,5),IF(AND(H63&gt;2002,H63&lt;2005),VLOOKUP(K63,[1]Minimas!$G$15:$L$29,4),IF(AND(H63&gt;2004,H63&lt;2007),VLOOKUP(K63,[1]Minimas!$G$15:$L$29,3),VLOOKUP(K63,[1]Minimas!$G$15:$L$29,2)))))))</f>
        <v xml:space="preserve"> </v>
      </c>
      <c r="W63" s="139" t="str">
        <f t="shared" si="53"/>
        <v/>
      </c>
      <c r="X63" s="98"/>
      <c r="Y63" s="96"/>
      <c r="Z63" s="129"/>
      <c r="AA63" s="132"/>
      <c r="AB63" s="103" t="e">
        <f>T63-HLOOKUP(V63,[1]Minimas!$C$3:$CD$12,2,FALSE)</f>
        <v>#VALUE!</v>
      </c>
      <c r="AC63" s="103" t="e">
        <f>T63-HLOOKUP(V63,[1]Minimas!$C$3:$CD$12,3,FALSE)</f>
        <v>#VALUE!</v>
      </c>
      <c r="AD63" s="103" t="e">
        <f>T63-HLOOKUP(V63,[1]Minimas!$C$3:$CD$12,4,FALSE)</f>
        <v>#VALUE!</v>
      </c>
      <c r="AE63" s="103" t="e">
        <f>T63-HLOOKUP(V63,[1]Minimas!$C$3:$CD$12,5,FALSE)</f>
        <v>#VALUE!</v>
      </c>
      <c r="AF63" s="103" t="e">
        <f>T63-HLOOKUP(V63,[1]Minimas!$C$3:$CD$12,6,FALSE)</f>
        <v>#VALUE!</v>
      </c>
      <c r="AG63" s="103" t="e">
        <f>T63-HLOOKUP(V63,[1]Minimas!$C$3:$CD$12,7,FALSE)</f>
        <v>#VALUE!</v>
      </c>
      <c r="AH63" s="103" t="e">
        <f>T63-HLOOKUP(V63,[1]Minimas!$C$3:$CD$12,8,FALSE)</f>
        <v>#VALUE!</v>
      </c>
      <c r="AI63" s="103" t="e">
        <f>T63-HLOOKUP(V63,[1]Minimas!$C$3:$CD$12,9,FALSE)</f>
        <v>#VALUE!</v>
      </c>
      <c r="AJ63" s="103" t="e">
        <f>T63-HLOOKUP(V63,[1]Minimas!$C$3:$CD$12,10,FALSE)</f>
        <v>#VALUE!</v>
      </c>
      <c r="AK63" s="104" t="str">
        <f t="shared" si="54"/>
        <v xml:space="preserve"> </v>
      </c>
      <c r="AL63" s="104"/>
      <c r="AM63" s="104" t="str">
        <f t="shared" si="55"/>
        <v xml:space="preserve"> </v>
      </c>
      <c r="AN63" s="104" t="str">
        <f t="shared" si="56"/>
        <v xml:space="preserve"> </v>
      </c>
      <c r="AO63" s="134"/>
      <c r="AP63" s="134"/>
      <c r="AQ63" s="134"/>
      <c r="AR63" s="134"/>
      <c r="AS63" s="134"/>
      <c r="AT63" s="134"/>
      <c r="AU63" s="134"/>
      <c r="AV63" s="134"/>
      <c r="AW63" s="134"/>
      <c r="AX63" s="134"/>
      <c r="AY63" s="134"/>
      <c r="AZ63" s="134"/>
      <c r="BA63" s="134"/>
      <c r="BB63" s="134"/>
      <c r="BC63" s="134"/>
      <c r="BD63" s="134"/>
      <c r="BE63" s="134"/>
      <c r="BF63" s="134"/>
      <c r="BG63" s="134"/>
      <c r="BH63" s="134"/>
      <c r="BI63" s="134"/>
      <c r="BJ63" s="134"/>
      <c r="BK63" s="134"/>
      <c r="BL63" s="134"/>
      <c r="BM63" s="134"/>
      <c r="BN63" s="134"/>
      <c r="BO63" s="134"/>
      <c r="BP63" s="134"/>
      <c r="BQ63" s="134"/>
      <c r="BR63" s="134"/>
      <c r="BS63" s="134"/>
      <c r="BT63" s="134"/>
      <c r="BU63" s="134"/>
      <c r="BV63" s="134"/>
      <c r="BW63" s="134"/>
      <c r="BX63" s="134"/>
      <c r="BY63" s="134"/>
      <c r="BZ63" s="134"/>
      <c r="CA63" s="134"/>
      <c r="CB63" s="134"/>
      <c r="CC63" s="134"/>
      <c r="CD63" s="134"/>
      <c r="CE63" s="134"/>
      <c r="CF63" s="134"/>
      <c r="CG63" s="134"/>
      <c r="CH63" s="134"/>
      <c r="CI63" s="134"/>
      <c r="CJ63" s="134"/>
      <c r="CK63" s="134"/>
      <c r="CL63" s="134"/>
      <c r="CM63" s="134"/>
      <c r="CN63" s="134"/>
      <c r="CO63" s="134"/>
      <c r="CP63" s="134"/>
      <c r="CQ63" s="134"/>
      <c r="CR63" s="134"/>
      <c r="CS63" s="134"/>
      <c r="CT63" s="134"/>
      <c r="CU63" s="134"/>
      <c r="CV63" s="134"/>
      <c r="CW63" s="134"/>
      <c r="CX63" s="134"/>
      <c r="CY63" s="134"/>
      <c r="CZ63" s="134"/>
      <c r="DA63" s="134"/>
      <c r="DB63" s="134"/>
      <c r="DC63" s="134"/>
      <c r="DD63" s="134"/>
      <c r="DE63" s="134"/>
      <c r="DF63" s="134"/>
      <c r="DG63" s="134"/>
      <c r="DH63" s="134"/>
      <c r="DI63" s="134"/>
      <c r="DJ63" s="134"/>
      <c r="DK63" s="134"/>
      <c r="DL63" s="134"/>
      <c r="DM63" s="134"/>
      <c r="DN63" s="134"/>
      <c r="DO63" s="134"/>
      <c r="DP63" s="134"/>
      <c r="DQ63" s="134"/>
      <c r="DR63" s="134"/>
      <c r="DS63" s="134"/>
      <c r="DT63" s="134"/>
    </row>
    <row r="64" spans="2:124" s="133" customFormat="1" ht="30" customHeight="1" x14ac:dyDescent="0.25">
      <c r="B64" s="92" t="s">
        <v>149</v>
      </c>
      <c r="C64" s="162"/>
      <c r="D64" s="93"/>
      <c r="E64" s="158"/>
      <c r="F64" s="94"/>
      <c r="G64" s="94"/>
      <c r="H64" s="131"/>
      <c r="I64" s="131"/>
      <c r="J64" s="161"/>
      <c r="K64" s="160"/>
      <c r="L64" s="286"/>
      <c r="M64" s="287"/>
      <c r="N64" s="288"/>
      <c r="O64" s="135" t="str">
        <f t="shared" si="49"/>
        <v/>
      </c>
      <c r="P64" s="289"/>
      <c r="Q64" s="290"/>
      <c r="R64" s="291"/>
      <c r="S64" s="135" t="str">
        <f t="shared" si="50"/>
        <v/>
      </c>
      <c r="T64" s="136" t="str">
        <f t="shared" si="51"/>
        <v/>
      </c>
      <c r="U64" s="137" t="str">
        <f t="shared" si="52"/>
        <v xml:space="preserve">   </v>
      </c>
      <c r="V64" s="138" t="str">
        <f>IF(E64=0," ",IF(E64="H",IF(H64&lt;2000,VLOOKUP(K64,[1]Minimas!$A$15:$F$29,6),IF(AND(H64&gt;1999,H64&lt;2003),VLOOKUP(K64,[1]Minimas!$A$15:$F$29,5),IF(AND(H64&gt;2002,H64&lt;2005),VLOOKUP(K64,[1]Minimas!$A$15:$F$29,4),IF(AND(H64&gt;2004,H64&lt;2007),VLOOKUP(K64,[1]Minimas!$A$15:$F$29,3),VLOOKUP(K64,[1]Minimas!$A$15:$F$29,2))))),IF(H64&lt;2000,VLOOKUP(K64,[1]Minimas!$G$15:$L$29,6),IF(AND(H64&gt;1999,H64&lt;2003),VLOOKUP(K64,[1]Minimas!$G$15:$FL$29,5),IF(AND(H64&gt;2002,H64&lt;2005),VLOOKUP(K64,[1]Minimas!$G$15:$L$29,4),IF(AND(H64&gt;2004,H64&lt;2007),VLOOKUP(K64,[1]Minimas!$G$15:$L$29,3),VLOOKUP(K64,[1]Minimas!$G$15:$L$29,2)))))))</f>
        <v xml:space="preserve"> </v>
      </c>
      <c r="W64" s="139" t="str">
        <f t="shared" si="53"/>
        <v/>
      </c>
      <c r="X64" s="98"/>
      <c r="Y64" s="96"/>
      <c r="Z64" s="129"/>
      <c r="AA64" s="132"/>
      <c r="AB64" s="103" t="e">
        <f>T64-HLOOKUP(V64,[1]Minimas!$C$3:$CD$12,2,FALSE)</f>
        <v>#VALUE!</v>
      </c>
      <c r="AC64" s="103" t="e">
        <f>T64-HLOOKUP(V64,[1]Minimas!$C$3:$CD$12,3,FALSE)</f>
        <v>#VALUE!</v>
      </c>
      <c r="AD64" s="103" t="e">
        <f>T64-HLOOKUP(V64,[1]Minimas!$C$3:$CD$12,4,FALSE)</f>
        <v>#VALUE!</v>
      </c>
      <c r="AE64" s="103" t="e">
        <f>T64-HLOOKUP(V64,[1]Minimas!$C$3:$CD$12,5,FALSE)</f>
        <v>#VALUE!</v>
      </c>
      <c r="AF64" s="103" t="e">
        <f>T64-HLOOKUP(V64,[1]Minimas!$C$3:$CD$12,6,FALSE)</f>
        <v>#VALUE!</v>
      </c>
      <c r="AG64" s="103" t="e">
        <f>T64-HLOOKUP(V64,[1]Minimas!$C$3:$CD$12,7,FALSE)</f>
        <v>#VALUE!</v>
      </c>
      <c r="AH64" s="103" t="e">
        <f>T64-HLOOKUP(V64,[1]Minimas!$C$3:$CD$12,8,FALSE)</f>
        <v>#VALUE!</v>
      </c>
      <c r="AI64" s="103" t="e">
        <f>T64-HLOOKUP(V64,[1]Minimas!$C$3:$CD$12,9,FALSE)</f>
        <v>#VALUE!</v>
      </c>
      <c r="AJ64" s="103" t="e">
        <f>T64-HLOOKUP(V64,[1]Minimas!$C$3:$CD$12,10,FALSE)</f>
        <v>#VALUE!</v>
      </c>
      <c r="AK64" s="104" t="str">
        <f t="shared" si="54"/>
        <v xml:space="preserve"> </v>
      </c>
      <c r="AL64" s="104"/>
      <c r="AM64" s="104" t="str">
        <f t="shared" si="55"/>
        <v xml:space="preserve"> </v>
      </c>
      <c r="AN64" s="104" t="str">
        <f t="shared" si="56"/>
        <v xml:space="preserve"> </v>
      </c>
      <c r="AO64" s="134"/>
      <c r="AP64" s="134"/>
      <c r="AQ64" s="134"/>
      <c r="AR64" s="134"/>
      <c r="AS64" s="134"/>
      <c r="AT64" s="134"/>
      <c r="AU64" s="134"/>
      <c r="AV64" s="134"/>
      <c r="AW64" s="134"/>
      <c r="AX64" s="134"/>
      <c r="AY64" s="134"/>
      <c r="AZ64" s="134"/>
      <c r="BA64" s="134"/>
      <c r="BB64" s="134"/>
      <c r="BC64" s="134"/>
      <c r="BD64" s="134"/>
      <c r="BE64" s="134"/>
      <c r="BF64" s="134"/>
      <c r="BG64" s="134"/>
      <c r="BH64" s="134"/>
      <c r="BI64" s="134"/>
      <c r="BJ64" s="134"/>
      <c r="BK64" s="134"/>
      <c r="BL64" s="134"/>
      <c r="BM64" s="134"/>
      <c r="BN64" s="134"/>
      <c r="BO64" s="134"/>
      <c r="BP64" s="134"/>
      <c r="BQ64" s="134"/>
      <c r="BR64" s="134"/>
      <c r="BS64" s="134"/>
      <c r="BT64" s="134"/>
      <c r="BU64" s="134"/>
      <c r="BV64" s="134"/>
      <c r="BW64" s="134"/>
      <c r="BX64" s="134"/>
      <c r="BY64" s="134"/>
      <c r="BZ64" s="134"/>
      <c r="CA64" s="134"/>
      <c r="CB64" s="134"/>
      <c r="CC64" s="134"/>
      <c r="CD64" s="134"/>
      <c r="CE64" s="134"/>
      <c r="CF64" s="134"/>
      <c r="CG64" s="134"/>
      <c r="CH64" s="134"/>
      <c r="CI64" s="134"/>
      <c r="CJ64" s="134"/>
      <c r="CK64" s="134"/>
      <c r="CL64" s="134"/>
      <c r="CM64" s="134"/>
      <c r="CN64" s="134"/>
      <c r="CO64" s="134"/>
      <c r="CP64" s="134"/>
      <c r="CQ64" s="134"/>
      <c r="CR64" s="134"/>
      <c r="CS64" s="134"/>
      <c r="CT64" s="134"/>
      <c r="CU64" s="134"/>
      <c r="CV64" s="134"/>
      <c r="CW64" s="134"/>
      <c r="CX64" s="134"/>
      <c r="CY64" s="134"/>
      <c r="CZ64" s="134"/>
      <c r="DA64" s="134"/>
      <c r="DB64" s="134"/>
      <c r="DC64" s="134"/>
      <c r="DD64" s="134"/>
      <c r="DE64" s="134"/>
      <c r="DF64" s="134"/>
      <c r="DG64" s="134"/>
      <c r="DH64" s="134"/>
      <c r="DI64" s="134"/>
      <c r="DJ64" s="134"/>
      <c r="DK64" s="134"/>
      <c r="DL64" s="134"/>
      <c r="DM64" s="134"/>
      <c r="DN64" s="134"/>
      <c r="DO64" s="134"/>
      <c r="DP64" s="134"/>
      <c r="DQ64" s="134"/>
      <c r="DR64" s="134"/>
      <c r="DS64" s="134"/>
      <c r="DT64" s="134"/>
    </row>
    <row r="65" spans="2:124" s="133" customFormat="1" ht="30.95" customHeight="1" x14ac:dyDescent="0.25">
      <c r="B65" s="92" t="s">
        <v>149</v>
      </c>
      <c r="C65" s="162"/>
      <c r="D65" s="93"/>
      <c r="E65" s="158"/>
      <c r="F65" s="94"/>
      <c r="G65" s="94"/>
      <c r="H65" s="131"/>
      <c r="I65" s="131"/>
      <c r="J65" s="161"/>
      <c r="K65" s="160"/>
      <c r="L65" s="192"/>
      <c r="M65" s="193"/>
      <c r="N65" s="194"/>
      <c r="O65" s="135" t="str">
        <f t="shared" si="49"/>
        <v/>
      </c>
      <c r="P65" s="281"/>
      <c r="Q65" s="282"/>
      <c r="R65" s="283"/>
      <c r="S65" s="135" t="str">
        <f t="shared" si="50"/>
        <v/>
      </c>
      <c r="T65" s="136" t="str">
        <f t="shared" si="51"/>
        <v/>
      </c>
      <c r="U65" s="137" t="str">
        <f t="shared" si="52"/>
        <v xml:space="preserve">   </v>
      </c>
      <c r="V65" s="138" t="str">
        <f>IF(E65=0," ",IF(E65="H",IF(H65&lt;2000,VLOOKUP(K65,[1]Minimas!$A$15:$F$29,6),IF(AND(H65&gt;1999,H65&lt;2003),VLOOKUP(K65,[1]Minimas!$A$15:$F$29,5),IF(AND(H65&gt;2002,H65&lt;2005),VLOOKUP(K65,[1]Minimas!$A$15:$F$29,4),IF(AND(H65&gt;2004,H65&lt;2007),VLOOKUP(K65,[1]Minimas!$A$15:$F$29,3),VLOOKUP(K65,[1]Minimas!$A$15:$F$29,2))))),IF(H65&lt;2000,VLOOKUP(K65,[1]Minimas!$G$15:$L$29,6),IF(AND(H65&gt;1999,H65&lt;2003),VLOOKUP(K65,[1]Minimas!$G$15:$FL$29,5),IF(AND(H65&gt;2002,H65&lt;2005),VLOOKUP(K65,[1]Minimas!$G$15:$L$29,4),IF(AND(H65&gt;2004,H65&lt;2007),VLOOKUP(K65,[1]Minimas!$G$15:$L$29,3),VLOOKUP(K65,[1]Minimas!$G$15:$L$29,2)))))))</f>
        <v xml:space="preserve"> </v>
      </c>
      <c r="W65" s="139" t="str">
        <f t="shared" si="53"/>
        <v/>
      </c>
      <c r="X65" s="98"/>
      <c r="Y65" s="96"/>
      <c r="Z65" s="129"/>
      <c r="AA65" s="132"/>
      <c r="AB65" s="103" t="e">
        <f>T65-HLOOKUP(V65,[1]Minimas!$C$3:$CD$12,2,FALSE)</f>
        <v>#VALUE!</v>
      </c>
      <c r="AC65" s="103" t="e">
        <f>T65-HLOOKUP(V65,[1]Minimas!$C$3:$CD$12,3,FALSE)</f>
        <v>#VALUE!</v>
      </c>
      <c r="AD65" s="103" t="e">
        <f>T65-HLOOKUP(V65,[1]Minimas!$C$3:$CD$12,4,FALSE)</f>
        <v>#VALUE!</v>
      </c>
      <c r="AE65" s="103" t="e">
        <f>T65-HLOOKUP(V65,[1]Minimas!$C$3:$CD$12,5,FALSE)</f>
        <v>#VALUE!</v>
      </c>
      <c r="AF65" s="103" t="e">
        <f>T65-HLOOKUP(V65,[1]Minimas!$C$3:$CD$12,6,FALSE)</f>
        <v>#VALUE!</v>
      </c>
      <c r="AG65" s="103" t="e">
        <f>T65-HLOOKUP(V65,[1]Minimas!$C$3:$CD$12,7,FALSE)</f>
        <v>#VALUE!</v>
      </c>
      <c r="AH65" s="103" t="e">
        <f>T65-HLOOKUP(V65,[1]Minimas!$C$3:$CD$12,8,FALSE)</f>
        <v>#VALUE!</v>
      </c>
      <c r="AI65" s="103" t="e">
        <f>T65-HLOOKUP(V65,[1]Minimas!$C$3:$CD$12,9,FALSE)</f>
        <v>#VALUE!</v>
      </c>
      <c r="AJ65" s="103" t="e">
        <f>T65-HLOOKUP(V65,[1]Minimas!$C$3:$CD$12,10,FALSE)</f>
        <v>#VALUE!</v>
      </c>
      <c r="AK65" s="104" t="str">
        <f t="shared" si="54"/>
        <v xml:space="preserve"> </v>
      </c>
      <c r="AL65" s="104"/>
      <c r="AM65" s="104" t="str">
        <f t="shared" si="55"/>
        <v xml:space="preserve"> </v>
      </c>
      <c r="AN65" s="104" t="str">
        <f t="shared" si="56"/>
        <v xml:space="preserve"> </v>
      </c>
      <c r="AO65" s="134"/>
      <c r="AP65" s="134"/>
      <c r="AQ65" s="134"/>
      <c r="AR65" s="134"/>
      <c r="AS65" s="134"/>
      <c r="AT65" s="134"/>
      <c r="AU65" s="134"/>
      <c r="AV65" s="134"/>
      <c r="AW65" s="134"/>
      <c r="AX65" s="134"/>
      <c r="AY65" s="134"/>
      <c r="AZ65" s="134"/>
      <c r="BA65" s="134"/>
      <c r="BB65" s="134"/>
      <c r="BC65" s="134"/>
      <c r="BD65" s="134"/>
      <c r="BE65" s="134"/>
      <c r="BF65" s="134"/>
      <c r="BG65" s="134"/>
      <c r="BH65" s="134"/>
      <c r="BI65" s="134"/>
      <c r="BJ65" s="134"/>
      <c r="BK65" s="134"/>
      <c r="BL65" s="134"/>
      <c r="BM65" s="134"/>
      <c r="BN65" s="134"/>
      <c r="BO65" s="134"/>
      <c r="BP65" s="134"/>
      <c r="BQ65" s="134"/>
      <c r="BR65" s="134"/>
      <c r="BS65" s="134"/>
      <c r="BT65" s="134"/>
      <c r="BU65" s="134"/>
      <c r="BV65" s="134"/>
      <c r="BW65" s="134"/>
      <c r="BX65" s="134"/>
      <c r="BY65" s="134"/>
      <c r="BZ65" s="134"/>
      <c r="CA65" s="134"/>
      <c r="CB65" s="134"/>
      <c r="CC65" s="134"/>
      <c r="CD65" s="134"/>
      <c r="CE65" s="134"/>
      <c r="CF65" s="134"/>
      <c r="CG65" s="134"/>
      <c r="CH65" s="134"/>
      <c r="CI65" s="134"/>
      <c r="CJ65" s="134"/>
      <c r="CK65" s="134"/>
      <c r="CL65" s="134"/>
      <c r="CM65" s="134"/>
      <c r="CN65" s="134"/>
      <c r="CO65" s="134"/>
      <c r="CP65" s="134"/>
      <c r="CQ65" s="134"/>
      <c r="CR65" s="134"/>
      <c r="CS65" s="134"/>
      <c r="CT65" s="134"/>
      <c r="CU65" s="134"/>
      <c r="CV65" s="134"/>
      <c r="CW65" s="134"/>
      <c r="CX65" s="134"/>
      <c r="CY65" s="134"/>
      <c r="CZ65" s="134"/>
      <c r="DA65" s="134"/>
      <c r="DB65" s="134"/>
      <c r="DC65" s="134"/>
      <c r="DD65" s="134"/>
      <c r="DE65" s="134"/>
      <c r="DF65" s="134"/>
      <c r="DG65" s="134"/>
      <c r="DH65" s="134"/>
      <c r="DI65" s="134"/>
      <c r="DJ65" s="134"/>
      <c r="DK65" s="134"/>
      <c r="DL65" s="134"/>
      <c r="DM65" s="134"/>
      <c r="DN65" s="134"/>
      <c r="DO65" s="134"/>
      <c r="DP65" s="134"/>
      <c r="DQ65" s="134"/>
      <c r="DR65" s="134"/>
      <c r="DS65" s="134"/>
      <c r="DT65" s="134"/>
    </row>
    <row r="66" spans="2:124" s="133" customFormat="1" ht="30.95" customHeight="1" x14ac:dyDescent="0.25">
      <c r="B66" s="92" t="s">
        <v>149</v>
      </c>
      <c r="C66" s="162"/>
      <c r="D66" s="93"/>
      <c r="E66" s="158"/>
      <c r="F66" s="94"/>
      <c r="G66" s="94"/>
      <c r="H66" s="131"/>
      <c r="I66" s="131"/>
      <c r="J66" s="161"/>
      <c r="K66" s="160"/>
      <c r="L66" s="192"/>
      <c r="M66" s="193"/>
      <c r="N66" s="194"/>
      <c r="O66" s="135" t="str">
        <f t="shared" si="49"/>
        <v/>
      </c>
      <c r="P66" s="281"/>
      <c r="Q66" s="282"/>
      <c r="R66" s="283"/>
      <c r="S66" s="135" t="str">
        <f t="shared" si="50"/>
        <v/>
      </c>
      <c r="T66" s="136" t="str">
        <f t="shared" si="51"/>
        <v/>
      </c>
      <c r="U66" s="137" t="str">
        <f t="shared" si="52"/>
        <v xml:space="preserve">   </v>
      </c>
      <c r="V66" s="138" t="str">
        <f>IF(E66=0," ",IF(E66="H",IF(H66&lt;2000,VLOOKUP(K66,[1]Minimas!$A$15:$F$29,6),IF(AND(H66&gt;1999,H66&lt;2003),VLOOKUP(K66,[1]Minimas!$A$15:$F$29,5),IF(AND(H66&gt;2002,H66&lt;2005),VLOOKUP(K66,[1]Minimas!$A$15:$F$29,4),IF(AND(H66&gt;2004,H66&lt;2007),VLOOKUP(K66,[1]Minimas!$A$15:$F$29,3),VLOOKUP(K66,[1]Minimas!$A$15:$F$29,2))))),IF(H66&lt;2000,VLOOKUP(K66,[1]Minimas!$G$15:$L$29,6),IF(AND(H66&gt;1999,H66&lt;2003),VLOOKUP(K66,[1]Minimas!$G$15:$FL$29,5),IF(AND(H66&gt;2002,H66&lt;2005),VLOOKUP(K66,[1]Minimas!$G$15:$L$29,4),IF(AND(H66&gt;2004,H66&lt;2007),VLOOKUP(K66,[1]Minimas!$G$15:$L$29,3),VLOOKUP(K66,[1]Minimas!$G$15:$L$29,2)))))))</f>
        <v xml:space="preserve"> </v>
      </c>
      <c r="W66" s="139" t="str">
        <f t="shared" si="53"/>
        <v/>
      </c>
      <c r="X66" s="98"/>
      <c r="Y66" s="96"/>
      <c r="Z66" s="129"/>
      <c r="AA66" s="132"/>
      <c r="AB66" s="103" t="e">
        <f>T66-HLOOKUP(V66,[1]Minimas!$C$3:$CD$12,2,FALSE)</f>
        <v>#VALUE!</v>
      </c>
      <c r="AC66" s="103" t="e">
        <f>T66-HLOOKUP(V66,[1]Minimas!$C$3:$CD$12,3,FALSE)</f>
        <v>#VALUE!</v>
      </c>
      <c r="AD66" s="103" t="e">
        <f>T66-HLOOKUP(V66,[1]Minimas!$C$3:$CD$12,4,FALSE)</f>
        <v>#VALUE!</v>
      </c>
      <c r="AE66" s="103" t="e">
        <f>T66-HLOOKUP(V66,[1]Minimas!$C$3:$CD$12,5,FALSE)</f>
        <v>#VALUE!</v>
      </c>
      <c r="AF66" s="103" t="e">
        <f>T66-HLOOKUP(V66,[1]Minimas!$C$3:$CD$12,6,FALSE)</f>
        <v>#VALUE!</v>
      </c>
      <c r="AG66" s="103" t="e">
        <f>T66-HLOOKUP(V66,[1]Minimas!$C$3:$CD$12,7,FALSE)</f>
        <v>#VALUE!</v>
      </c>
      <c r="AH66" s="103" t="e">
        <f>T66-HLOOKUP(V66,[1]Minimas!$C$3:$CD$12,8,FALSE)</f>
        <v>#VALUE!</v>
      </c>
      <c r="AI66" s="103" t="e">
        <f>T66-HLOOKUP(V66,[1]Minimas!$C$3:$CD$12,9,FALSE)</f>
        <v>#VALUE!</v>
      </c>
      <c r="AJ66" s="103" t="e">
        <f>T66-HLOOKUP(V66,[1]Minimas!$C$3:$CD$12,10,FALSE)</f>
        <v>#VALUE!</v>
      </c>
      <c r="AK66" s="104" t="str">
        <f t="shared" si="54"/>
        <v xml:space="preserve"> </v>
      </c>
      <c r="AL66" s="104"/>
      <c r="AM66" s="104" t="str">
        <f t="shared" si="55"/>
        <v xml:space="preserve"> </v>
      </c>
      <c r="AN66" s="104" t="str">
        <f t="shared" si="56"/>
        <v xml:space="preserve"> </v>
      </c>
      <c r="AO66" s="134"/>
      <c r="AP66" s="134"/>
      <c r="AQ66" s="134"/>
      <c r="AR66" s="134"/>
      <c r="AS66" s="134"/>
      <c r="AT66" s="134"/>
      <c r="AU66" s="134"/>
      <c r="AV66" s="134"/>
      <c r="AW66" s="134"/>
      <c r="AX66" s="134"/>
      <c r="AY66" s="134"/>
      <c r="AZ66" s="134"/>
      <c r="BA66" s="134"/>
      <c r="BB66" s="134"/>
      <c r="BC66" s="134"/>
      <c r="BD66" s="134"/>
      <c r="BE66" s="134"/>
      <c r="BF66" s="134"/>
      <c r="BG66" s="134"/>
      <c r="BH66" s="134"/>
      <c r="BI66" s="134"/>
      <c r="BJ66" s="134"/>
      <c r="BK66" s="134"/>
      <c r="BL66" s="134"/>
      <c r="BM66" s="134"/>
      <c r="BN66" s="134"/>
      <c r="BO66" s="134"/>
      <c r="BP66" s="134"/>
      <c r="BQ66" s="134"/>
      <c r="BR66" s="134"/>
      <c r="BS66" s="134"/>
      <c r="BT66" s="134"/>
      <c r="BU66" s="134"/>
      <c r="BV66" s="134"/>
      <c r="BW66" s="134"/>
      <c r="BX66" s="134"/>
      <c r="BY66" s="134"/>
      <c r="BZ66" s="134"/>
      <c r="CA66" s="134"/>
      <c r="CB66" s="134"/>
      <c r="CC66" s="134"/>
      <c r="CD66" s="134"/>
      <c r="CE66" s="134"/>
      <c r="CF66" s="134"/>
      <c r="CG66" s="134"/>
      <c r="CH66" s="134"/>
      <c r="CI66" s="134"/>
      <c r="CJ66" s="134"/>
      <c r="CK66" s="134"/>
      <c r="CL66" s="134"/>
      <c r="CM66" s="134"/>
      <c r="CN66" s="134"/>
      <c r="CO66" s="134"/>
      <c r="CP66" s="134"/>
      <c r="CQ66" s="134"/>
      <c r="CR66" s="134"/>
      <c r="CS66" s="134"/>
      <c r="CT66" s="134"/>
      <c r="CU66" s="134"/>
      <c r="CV66" s="134"/>
      <c r="CW66" s="134"/>
      <c r="CX66" s="134"/>
      <c r="CY66" s="134"/>
      <c r="CZ66" s="134"/>
      <c r="DA66" s="134"/>
      <c r="DB66" s="134"/>
      <c r="DC66" s="134"/>
      <c r="DD66" s="134"/>
      <c r="DE66" s="134"/>
      <c r="DF66" s="134"/>
      <c r="DG66" s="134"/>
      <c r="DH66" s="134"/>
      <c r="DI66" s="134"/>
      <c r="DJ66" s="134"/>
      <c r="DK66" s="134"/>
      <c r="DL66" s="134"/>
      <c r="DM66" s="134"/>
      <c r="DN66" s="134"/>
      <c r="DO66" s="134"/>
      <c r="DP66" s="134"/>
      <c r="DQ66" s="134"/>
      <c r="DR66" s="134"/>
      <c r="DS66" s="134"/>
      <c r="DT66" s="134"/>
    </row>
    <row r="67" spans="2:124" s="133" customFormat="1" ht="30.95" customHeight="1" x14ac:dyDescent="0.25">
      <c r="B67" s="92" t="s">
        <v>149</v>
      </c>
      <c r="C67" s="162"/>
      <c r="D67" s="93"/>
      <c r="E67" s="158"/>
      <c r="F67" s="94"/>
      <c r="G67" s="94"/>
      <c r="H67" s="131"/>
      <c r="I67" s="131"/>
      <c r="J67" s="161"/>
      <c r="K67" s="160"/>
      <c r="L67" s="286"/>
      <c r="M67" s="287"/>
      <c r="N67" s="288"/>
      <c r="O67" s="135" t="str">
        <f t="shared" si="49"/>
        <v/>
      </c>
      <c r="P67" s="289"/>
      <c r="Q67" s="290"/>
      <c r="R67" s="291"/>
      <c r="S67" s="135" t="str">
        <f t="shared" si="50"/>
        <v/>
      </c>
      <c r="T67" s="136" t="str">
        <f t="shared" si="51"/>
        <v/>
      </c>
      <c r="U67" s="137" t="str">
        <f t="shared" si="52"/>
        <v xml:space="preserve">   </v>
      </c>
      <c r="V67" s="138" t="str">
        <f>IF(E67=0," ",IF(E67="H",IF(H67&lt;2000,VLOOKUP(K67,[1]Minimas!$A$15:$F$29,6),IF(AND(H67&gt;1999,H67&lt;2003),VLOOKUP(K67,[1]Minimas!$A$15:$F$29,5),IF(AND(H67&gt;2002,H67&lt;2005),VLOOKUP(K67,[1]Minimas!$A$15:$F$29,4),IF(AND(H67&gt;2004,H67&lt;2007),VLOOKUP(K67,[1]Minimas!$A$15:$F$29,3),VLOOKUP(K67,[1]Minimas!$A$15:$F$29,2))))),IF(H67&lt;2000,VLOOKUP(K67,[1]Minimas!$G$15:$L$29,6),IF(AND(H67&gt;1999,H67&lt;2003),VLOOKUP(K67,[1]Minimas!$G$15:$FL$29,5),IF(AND(H67&gt;2002,H67&lt;2005),VLOOKUP(K67,[1]Minimas!$G$15:$L$29,4),IF(AND(H67&gt;2004,H67&lt;2007),VLOOKUP(K67,[1]Minimas!$G$15:$L$29,3),VLOOKUP(K67,[1]Minimas!$G$15:$L$29,2)))))))</f>
        <v xml:space="preserve"> </v>
      </c>
      <c r="W67" s="139" t="str">
        <f t="shared" si="53"/>
        <v/>
      </c>
      <c r="X67" s="98"/>
      <c r="Y67" s="96"/>
      <c r="Z67" s="129"/>
      <c r="AA67" s="132"/>
      <c r="AB67" s="103" t="e">
        <f>T67-HLOOKUP(V67,[1]Minimas!$C$3:$CD$12,2,FALSE)</f>
        <v>#VALUE!</v>
      </c>
      <c r="AC67" s="103" t="e">
        <f>T67-HLOOKUP(V67,[1]Minimas!$C$3:$CD$12,3,FALSE)</f>
        <v>#VALUE!</v>
      </c>
      <c r="AD67" s="103" t="e">
        <f>T67-HLOOKUP(V67,[1]Minimas!$C$3:$CD$12,4,FALSE)</f>
        <v>#VALUE!</v>
      </c>
      <c r="AE67" s="103" t="e">
        <f>T67-HLOOKUP(V67,[1]Minimas!$C$3:$CD$12,5,FALSE)</f>
        <v>#VALUE!</v>
      </c>
      <c r="AF67" s="103" t="e">
        <f>T67-HLOOKUP(V67,[1]Minimas!$C$3:$CD$12,6,FALSE)</f>
        <v>#VALUE!</v>
      </c>
      <c r="AG67" s="103" t="e">
        <f>T67-HLOOKUP(V67,[1]Minimas!$C$3:$CD$12,7,FALSE)</f>
        <v>#VALUE!</v>
      </c>
      <c r="AH67" s="103" t="e">
        <f>T67-HLOOKUP(V67,[1]Minimas!$C$3:$CD$12,8,FALSE)</f>
        <v>#VALUE!</v>
      </c>
      <c r="AI67" s="103" t="e">
        <f>T67-HLOOKUP(V67,[1]Minimas!$C$3:$CD$12,9,FALSE)</f>
        <v>#VALUE!</v>
      </c>
      <c r="AJ67" s="103" t="e">
        <f>T67-HLOOKUP(V67,[1]Minimas!$C$3:$CD$12,10,FALSE)</f>
        <v>#VALUE!</v>
      </c>
      <c r="AK67" s="104" t="str">
        <f t="shared" si="54"/>
        <v xml:space="preserve"> </v>
      </c>
      <c r="AL67" s="104"/>
      <c r="AM67" s="104" t="str">
        <f t="shared" si="55"/>
        <v xml:space="preserve"> </v>
      </c>
      <c r="AN67" s="104" t="str">
        <f t="shared" si="56"/>
        <v xml:space="preserve"> </v>
      </c>
      <c r="AO67" s="134"/>
      <c r="AP67" s="134"/>
      <c r="AQ67" s="134"/>
      <c r="AR67" s="134"/>
      <c r="AS67" s="134"/>
      <c r="AT67" s="134"/>
      <c r="AU67" s="134"/>
      <c r="AV67" s="134"/>
      <c r="AW67" s="134"/>
      <c r="AX67" s="134"/>
      <c r="AY67" s="134"/>
      <c r="AZ67" s="134"/>
      <c r="BA67" s="134"/>
      <c r="BB67" s="134"/>
      <c r="BC67" s="134"/>
      <c r="BD67" s="134"/>
      <c r="BE67" s="134"/>
      <c r="BF67" s="134"/>
      <c r="BG67" s="134"/>
      <c r="BH67" s="134"/>
      <c r="BI67" s="134"/>
      <c r="BJ67" s="134"/>
      <c r="BK67" s="134"/>
      <c r="BL67" s="134"/>
      <c r="BM67" s="134"/>
      <c r="BN67" s="134"/>
      <c r="BO67" s="134"/>
      <c r="BP67" s="134"/>
      <c r="BQ67" s="134"/>
      <c r="BR67" s="134"/>
      <c r="BS67" s="134"/>
      <c r="BT67" s="134"/>
      <c r="BU67" s="134"/>
      <c r="BV67" s="134"/>
      <c r="BW67" s="134"/>
      <c r="BX67" s="134"/>
      <c r="BY67" s="134"/>
      <c r="BZ67" s="134"/>
      <c r="CA67" s="134"/>
      <c r="CB67" s="134"/>
      <c r="CC67" s="134"/>
      <c r="CD67" s="134"/>
      <c r="CE67" s="134"/>
      <c r="CF67" s="134"/>
      <c r="CG67" s="134"/>
      <c r="CH67" s="134"/>
      <c r="CI67" s="134"/>
      <c r="CJ67" s="134"/>
      <c r="CK67" s="134"/>
      <c r="CL67" s="134"/>
      <c r="CM67" s="134"/>
      <c r="CN67" s="134"/>
      <c r="CO67" s="134"/>
      <c r="CP67" s="134"/>
      <c r="CQ67" s="134"/>
      <c r="CR67" s="134"/>
      <c r="CS67" s="134"/>
      <c r="CT67" s="134"/>
      <c r="CU67" s="134"/>
      <c r="CV67" s="134"/>
      <c r="CW67" s="134"/>
      <c r="CX67" s="134"/>
      <c r="CY67" s="134"/>
      <c r="CZ67" s="134"/>
      <c r="DA67" s="134"/>
      <c r="DB67" s="134"/>
      <c r="DC67" s="134"/>
      <c r="DD67" s="134"/>
      <c r="DE67" s="134"/>
      <c r="DF67" s="134"/>
      <c r="DG67" s="134"/>
      <c r="DH67" s="134"/>
      <c r="DI67" s="134"/>
      <c r="DJ67" s="134"/>
      <c r="DK67" s="134"/>
      <c r="DL67" s="134"/>
      <c r="DM67" s="134"/>
      <c r="DN67" s="134"/>
      <c r="DO67" s="134"/>
      <c r="DP67" s="134"/>
      <c r="DQ67" s="134"/>
      <c r="DR67" s="134"/>
      <c r="DS67" s="134"/>
      <c r="DT67" s="134"/>
    </row>
    <row r="68" spans="2:124" s="133" customFormat="1" ht="30" customHeight="1" x14ac:dyDescent="0.25">
      <c r="B68" s="92" t="s">
        <v>149</v>
      </c>
      <c r="C68" s="162"/>
      <c r="D68" s="93"/>
      <c r="E68" s="158"/>
      <c r="F68" s="94"/>
      <c r="G68" s="94"/>
      <c r="H68" s="131"/>
      <c r="I68" s="131"/>
      <c r="J68" s="161"/>
      <c r="K68" s="160"/>
      <c r="L68" s="192"/>
      <c r="M68" s="193"/>
      <c r="N68" s="194"/>
      <c r="O68" s="135" t="str">
        <f t="shared" si="49"/>
        <v/>
      </c>
      <c r="P68" s="281"/>
      <c r="Q68" s="282"/>
      <c r="R68" s="283"/>
      <c r="S68" s="135" t="str">
        <f t="shared" si="50"/>
        <v/>
      </c>
      <c r="T68" s="136" t="str">
        <f t="shared" si="51"/>
        <v/>
      </c>
      <c r="U68" s="137" t="str">
        <f t="shared" si="52"/>
        <v xml:space="preserve">   </v>
      </c>
      <c r="V68" s="138" t="str">
        <f>IF(E68=0," ",IF(E68="H",IF(H68&lt;2000,VLOOKUP(K68,[1]Minimas!$A$15:$F$29,6),IF(AND(H68&gt;1999,H68&lt;2003),VLOOKUP(K68,[1]Minimas!$A$15:$F$29,5),IF(AND(H68&gt;2002,H68&lt;2005),VLOOKUP(K68,[1]Minimas!$A$15:$F$29,4),IF(AND(H68&gt;2004,H68&lt;2007),VLOOKUP(K68,[1]Minimas!$A$15:$F$29,3),VLOOKUP(K68,[1]Minimas!$A$15:$F$29,2))))),IF(H68&lt;2000,VLOOKUP(K68,[1]Minimas!$G$15:$L$29,6),IF(AND(H68&gt;1999,H68&lt;2003),VLOOKUP(K68,[1]Minimas!$G$15:$FL$29,5),IF(AND(H68&gt;2002,H68&lt;2005),VLOOKUP(K68,[1]Minimas!$G$15:$L$29,4),IF(AND(H68&gt;2004,H68&lt;2007),VLOOKUP(K68,[1]Minimas!$G$15:$L$29,3),VLOOKUP(K68,[1]Minimas!$G$15:$L$29,2)))))))</f>
        <v xml:space="preserve"> </v>
      </c>
      <c r="W68" s="139" t="str">
        <f t="shared" si="53"/>
        <v/>
      </c>
      <c r="X68" s="98"/>
      <c r="Y68" s="96"/>
      <c r="Z68" s="129"/>
      <c r="AA68" s="132"/>
      <c r="AB68" s="103" t="e">
        <f>T68-HLOOKUP(V68,[1]Minimas!$C$3:$CD$12,2,FALSE)</f>
        <v>#VALUE!</v>
      </c>
      <c r="AC68" s="103" t="e">
        <f>T68-HLOOKUP(V68,[1]Minimas!$C$3:$CD$12,3,FALSE)</f>
        <v>#VALUE!</v>
      </c>
      <c r="AD68" s="103" t="e">
        <f>T68-HLOOKUP(V68,[1]Minimas!$C$3:$CD$12,4,FALSE)</f>
        <v>#VALUE!</v>
      </c>
      <c r="AE68" s="103" t="e">
        <f>T68-HLOOKUP(V68,[1]Minimas!$C$3:$CD$12,5,FALSE)</f>
        <v>#VALUE!</v>
      </c>
      <c r="AF68" s="103" t="e">
        <f>T68-HLOOKUP(V68,[1]Minimas!$C$3:$CD$12,6,FALSE)</f>
        <v>#VALUE!</v>
      </c>
      <c r="AG68" s="103" t="e">
        <f>T68-HLOOKUP(V68,[1]Minimas!$C$3:$CD$12,7,FALSE)</f>
        <v>#VALUE!</v>
      </c>
      <c r="AH68" s="103" t="e">
        <f>T68-HLOOKUP(V68,[1]Minimas!$C$3:$CD$12,8,FALSE)</f>
        <v>#VALUE!</v>
      </c>
      <c r="AI68" s="103" t="e">
        <f>T68-HLOOKUP(V68,[1]Minimas!$C$3:$CD$12,9,FALSE)</f>
        <v>#VALUE!</v>
      </c>
      <c r="AJ68" s="103" t="e">
        <f>T68-HLOOKUP(V68,[1]Minimas!$C$3:$CD$12,10,FALSE)</f>
        <v>#VALUE!</v>
      </c>
      <c r="AK68" s="104" t="str">
        <f t="shared" si="54"/>
        <v xml:space="preserve"> </v>
      </c>
      <c r="AL68" s="104"/>
      <c r="AM68" s="104" t="str">
        <f t="shared" si="55"/>
        <v xml:space="preserve"> </v>
      </c>
      <c r="AN68" s="104" t="str">
        <f t="shared" si="56"/>
        <v xml:space="preserve"> </v>
      </c>
      <c r="AO68" s="134"/>
      <c r="AP68" s="134"/>
      <c r="AQ68" s="134"/>
      <c r="AR68" s="134"/>
      <c r="AS68" s="134"/>
      <c r="AT68" s="134"/>
      <c r="AU68" s="134"/>
      <c r="AV68" s="134"/>
      <c r="AW68" s="134"/>
      <c r="AX68" s="134"/>
      <c r="AY68" s="134"/>
      <c r="AZ68" s="134"/>
      <c r="BA68" s="134"/>
      <c r="BB68" s="134"/>
      <c r="BC68" s="134"/>
      <c r="BD68" s="134"/>
      <c r="BE68" s="134"/>
      <c r="BF68" s="134"/>
      <c r="BG68" s="134"/>
      <c r="BH68" s="134"/>
      <c r="BI68" s="134"/>
      <c r="BJ68" s="134"/>
      <c r="BK68" s="134"/>
      <c r="BL68" s="134"/>
      <c r="BM68" s="134"/>
      <c r="BN68" s="134"/>
      <c r="BO68" s="134"/>
      <c r="BP68" s="134"/>
      <c r="BQ68" s="134"/>
      <c r="BR68" s="134"/>
      <c r="BS68" s="134"/>
      <c r="BT68" s="134"/>
      <c r="BU68" s="134"/>
      <c r="BV68" s="134"/>
      <c r="BW68" s="134"/>
      <c r="BX68" s="134"/>
      <c r="BY68" s="134"/>
      <c r="BZ68" s="134"/>
      <c r="CA68" s="134"/>
      <c r="CB68" s="134"/>
      <c r="CC68" s="134"/>
      <c r="CD68" s="134"/>
      <c r="CE68" s="134"/>
      <c r="CF68" s="134"/>
      <c r="CG68" s="134"/>
      <c r="CH68" s="134"/>
      <c r="CI68" s="134"/>
      <c r="CJ68" s="134"/>
      <c r="CK68" s="134"/>
      <c r="CL68" s="134"/>
      <c r="CM68" s="134"/>
      <c r="CN68" s="134"/>
      <c r="CO68" s="134"/>
      <c r="CP68" s="134"/>
      <c r="CQ68" s="134"/>
      <c r="CR68" s="134"/>
      <c r="CS68" s="134"/>
      <c r="CT68" s="134"/>
      <c r="CU68" s="134"/>
      <c r="CV68" s="134"/>
      <c r="CW68" s="134"/>
      <c r="CX68" s="134"/>
      <c r="CY68" s="134"/>
      <c r="CZ68" s="134"/>
      <c r="DA68" s="134"/>
      <c r="DB68" s="134"/>
      <c r="DC68" s="134"/>
      <c r="DD68" s="134"/>
      <c r="DE68" s="134"/>
      <c r="DF68" s="134"/>
      <c r="DG68" s="134"/>
      <c r="DH68" s="134"/>
      <c r="DI68" s="134"/>
      <c r="DJ68" s="134"/>
      <c r="DK68" s="134"/>
      <c r="DL68" s="134"/>
      <c r="DM68" s="134"/>
      <c r="DN68" s="134"/>
      <c r="DO68" s="134"/>
      <c r="DP68" s="134"/>
      <c r="DQ68" s="134"/>
      <c r="DR68" s="134"/>
      <c r="DS68" s="134"/>
      <c r="DT68" s="134"/>
    </row>
    <row r="69" spans="2:124" s="133" customFormat="1" ht="30" customHeight="1" x14ac:dyDescent="0.25">
      <c r="B69" s="92" t="s">
        <v>149</v>
      </c>
      <c r="C69" s="162"/>
      <c r="D69" s="93"/>
      <c r="E69" s="158"/>
      <c r="F69" s="94"/>
      <c r="G69" s="94"/>
      <c r="H69" s="131"/>
      <c r="I69" s="131"/>
      <c r="J69" s="161"/>
      <c r="K69" s="160"/>
      <c r="L69" s="192"/>
      <c r="M69" s="193"/>
      <c r="N69" s="194"/>
      <c r="O69" s="135" t="str">
        <f t="shared" si="49"/>
        <v/>
      </c>
      <c r="P69" s="281"/>
      <c r="Q69" s="282"/>
      <c r="R69" s="283"/>
      <c r="S69" s="135" t="str">
        <f t="shared" si="50"/>
        <v/>
      </c>
      <c r="T69" s="136" t="str">
        <f t="shared" si="51"/>
        <v/>
      </c>
      <c r="U69" s="137" t="str">
        <f t="shared" si="52"/>
        <v xml:space="preserve">   </v>
      </c>
      <c r="V69" s="138" t="str">
        <f>IF(E69=0," ",IF(E69="H",IF(H69&lt;2000,VLOOKUP(K69,[1]Minimas!$A$15:$F$29,6),IF(AND(H69&gt;1999,H69&lt;2003),VLOOKUP(K69,[1]Minimas!$A$15:$F$29,5),IF(AND(H69&gt;2002,H69&lt;2005),VLOOKUP(K69,[1]Minimas!$A$15:$F$29,4),IF(AND(H69&gt;2004,H69&lt;2007),VLOOKUP(K69,[1]Minimas!$A$15:$F$29,3),VLOOKUP(K69,[1]Minimas!$A$15:$F$29,2))))),IF(H69&lt;2000,VLOOKUP(K69,[1]Minimas!$G$15:$L$29,6),IF(AND(H69&gt;1999,H69&lt;2003),VLOOKUP(K69,[1]Minimas!$G$15:$FL$29,5),IF(AND(H69&gt;2002,H69&lt;2005),VLOOKUP(K69,[1]Minimas!$G$15:$L$29,4),IF(AND(H69&gt;2004,H69&lt;2007),VLOOKUP(K69,[1]Minimas!$G$15:$L$29,3),VLOOKUP(K69,[1]Minimas!$G$15:$L$29,2)))))))</f>
        <v xml:space="preserve"> </v>
      </c>
      <c r="W69" s="139" t="str">
        <f t="shared" si="53"/>
        <v/>
      </c>
      <c r="X69" s="98"/>
      <c r="Y69" s="96"/>
      <c r="Z69" s="129"/>
      <c r="AA69" s="132"/>
      <c r="AB69" s="103" t="e">
        <f>T69-HLOOKUP(V69,[1]Minimas!$C$3:$CD$12,2,FALSE)</f>
        <v>#VALUE!</v>
      </c>
      <c r="AC69" s="103" t="e">
        <f>T69-HLOOKUP(V69,[1]Minimas!$C$3:$CD$12,3,FALSE)</f>
        <v>#VALUE!</v>
      </c>
      <c r="AD69" s="103" t="e">
        <f>T69-HLOOKUP(V69,[1]Minimas!$C$3:$CD$12,4,FALSE)</f>
        <v>#VALUE!</v>
      </c>
      <c r="AE69" s="103" t="e">
        <f>T69-HLOOKUP(V69,[1]Minimas!$C$3:$CD$12,5,FALSE)</f>
        <v>#VALUE!</v>
      </c>
      <c r="AF69" s="103" t="e">
        <f>T69-HLOOKUP(V69,[1]Minimas!$C$3:$CD$12,6,FALSE)</f>
        <v>#VALUE!</v>
      </c>
      <c r="AG69" s="103" t="e">
        <f>T69-HLOOKUP(V69,[1]Minimas!$C$3:$CD$12,7,FALSE)</f>
        <v>#VALUE!</v>
      </c>
      <c r="AH69" s="103" t="e">
        <f>T69-HLOOKUP(V69,[1]Minimas!$C$3:$CD$12,8,FALSE)</f>
        <v>#VALUE!</v>
      </c>
      <c r="AI69" s="103" t="e">
        <f>T69-HLOOKUP(V69,[1]Minimas!$C$3:$CD$12,9,FALSE)</f>
        <v>#VALUE!</v>
      </c>
      <c r="AJ69" s="103" t="e">
        <f>T69-HLOOKUP(V69,[1]Minimas!$C$3:$CD$12,10,FALSE)</f>
        <v>#VALUE!</v>
      </c>
      <c r="AK69" s="104" t="str">
        <f t="shared" si="54"/>
        <v xml:space="preserve"> </v>
      </c>
      <c r="AL69" s="104"/>
      <c r="AM69" s="104" t="str">
        <f t="shared" si="55"/>
        <v xml:space="preserve"> </v>
      </c>
      <c r="AN69" s="104" t="str">
        <f t="shared" si="56"/>
        <v xml:space="preserve"> </v>
      </c>
      <c r="AO69" s="134"/>
      <c r="AP69" s="134"/>
      <c r="AQ69" s="134"/>
      <c r="AR69" s="134"/>
      <c r="AS69" s="134"/>
      <c r="AT69" s="134"/>
      <c r="AU69" s="134"/>
      <c r="AV69" s="134"/>
      <c r="AW69" s="134"/>
      <c r="AX69" s="134"/>
      <c r="AY69" s="134"/>
      <c r="AZ69" s="134"/>
      <c r="BA69" s="134"/>
      <c r="BB69" s="134"/>
      <c r="BC69" s="134"/>
      <c r="BD69" s="134"/>
      <c r="BE69" s="134"/>
      <c r="BF69" s="134"/>
      <c r="BG69" s="134"/>
      <c r="BH69" s="134"/>
      <c r="BI69" s="134"/>
      <c r="BJ69" s="134"/>
      <c r="BK69" s="134"/>
      <c r="BL69" s="134"/>
      <c r="BM69" s="134"/>
      <c r="BN69" s="134"/>
      <c r="BO69" s="134"/>
      <c r="BP69" s="134"/>
      <c r="BQ69" s="134"/>
      <c r="BR69" s="134"/>
      <c r="BS69" s="134"/>
      <c r="BT69" s="134"/>
      <c r="BU69" s="134"/>
      <c r="BV69" s="134"/>
      <c r="BW69" s="134"/>
      <c r="BX69" s="134"/>
      <c r="BY69" s="134"/>
      <c r="BZ69" s="134"/>
      <c r="CA69" s="134"/>
      <c r="CB69" s="134"/>
      <c r="CC69" s="134"/>
      <c r="CD69" s="134"/>
      <c r="CE69" s="134"/>
      <c r="CF69" s="134"/>
      <c r="CG69" s="134"/>
      <c r="CH69" s="134"/>
      <c r="CI69" s="134"/>
      <c r="CJ69" s="134"/>
      <c r="CK69" s="134"/>
      <c r="CL69" s="134"/>
      <c r="CM69" s="134"/>
      <c r="CN69" s="134"/>
      <c r="CO69" s="134"/>
      <c r="CP69" s="134"/>
      <c r="CQ69" s="134"/>
      <c r="CR69" s="134"/>
      <c r="CS69" s="134"/>
      <c r="CT69" s="134"/>
      <c r="CU69" s="134"/>
      <c r="CV69" s="134"/>
      <c r="CW69" s="134"/>
      <c r="CX69" s="134"/>
      <c r="CY69" s="134"/>
      <c r="CZ69" s="134"/>
      <c r="DA69" s="134"/>
      <c r="DB69" s="134"/>
      <c r="DC69" s="134"/>
      <c r="DD69" s="134"/>
      <c r="DE69" s="134"/>
      <c r="DF69" s="134"/>
      <c r="DG69" s="134"/>
      <c r="DH69" s="134"/>
      <c r="DI69" s="134"/>
      <c r="DJ69" s="134"/>
      <c r="DK69" s="134"/>
      <c r="DL69" s="134"/>
      <c r="DM69" s="134"/>
      <c r="DN69" s="134"/>
      <c r="DO69" s="134"/>
      <c r="DP69" s="134"/>
      <c r="DQ69" s="134"/>
      <c r="DR69" s="134"/>
      <c r="DS69" s="134"/>
      <c r="DT69" s="134"/>
    </row>
    <row r="70" spans="2:124" s="133" customFormat="1" ht="30" customHeight="1" x14ac:dyDescent="0.25">
      <c r="B70" s="92" t="s">
        <v>149</v>
      </c>
      <c r="C70" s="162"/>
      <c r="D70" s="93"/>
      <c r="E70" s="158"/>
      <c r="F70" s="94"/>
      <c r="G70" s="94"/>
      <c r="H70" s="131"/>
      <c r="I70" s="131"/>
      <c r="J70" s="161"/>
      <c r="K70" s="160"/>
      <c r="L70" s="286"/>
      <c r="M70" s="287"/>
      <c r="N70" s="288"/>
      <c r="O70" s="135" t="str">
        <f t="shared" si="49"/>
        <v/>
      </c>
      <c r="P70" s="289"/>
      <c r="Q70" s="290"/>
      <c r="R70" s="291"/>
      <c r="S70" s="135" t="str">
        <f t="shared" si="50"/>
        <v/>
      </c>
      <c r="T70" s="136" t="str">
        <f t="shared" si="51"/>
        <v/>
      </c>
      <c r="U70" s="137" t="str">
        <f t="shared" si="52"/>
        <v xml:space="preserve">   </v>
      </c>
      <c r="V70" s="138" t="str">
        <f>IF(E70=0," ",IF(E70="H",IF(H70&lt;2000,VLOOKUP(K70,[1]Minimas!$A$15:$F$29,6),IF(AND(H70&gt;1999,H70&lt;2003),VLOOKUP(K70,[1]Minimas!$A$15:$F$29,5),IF(AND(H70&gt;2002,H70&lt;2005),VLOOKUP(K70,[1]Minimas!$A$15:$F$29,4),IF(AND(H70&gt;2004,H70&lt;2007),VLOOKUP(K70,[1]Minimas!$A$15:$F$29,3),VLOOKUP(K70,[1]Minimas!$A$15:$F$29,2))))),IF(H70&lt;2000,VLOOKUP(K70,[1]Minimas!$G$15:$L$29,6),IF(AND(H70&gt;1999,H70&lt;2003),VLOOKUP(K70,[1]Minimas!$G$15:$FL$29,5),IF(AND(H70&gt;2002,H70&lt;2005),VLOOKUP(K70,[1]Minimas!$G$15:$L$29,4),IF(AND(H70&gt;2004,H70&lt;2007),VLOOKUP(K70,[1]Minimas!$G$15:$L$29,3),VLOOKUP(K70,[1]Minimas!$G$15:$L$29,2)))))))</f>
        <v xml:space="preserve"> </v>
      </c>
      <c r="W70" s="139" t="str">
        <f t="shared" si="53"/>
        <v/>
      </c>
      <c r="X70" s="98"/>
      <c r="Y70" s="96"/>
      <c r="Z70" s="129"/>
      <c r="AA70" s="132"/>
      <c r="AB70" s="103" t="e">
        <f>T70-HLOOKUP(V70,[1]Minimas!$C$3:$CD$12,2,FALSE)</f>
        <v>#VALUE!</v>
      </c>
      <c r="AC70" s="103" t="e">
        <f>T70-HLOOKUP(V70,[1]Minimas!$C$3:$CD$12,3,FALSE)</f>
        <v>#VALUE!</v>
      </c>
      <c r="AD70" s="103" t="e">
        <f>T70-HLOOKUP(V70,[1]Minimas!$C$3:$CD$12,4,FALSE)</f>
        <v>#VALUE!</v>
      </c>
      <c r="AE70" s="103" t="e">
        <f>T70-HLOOKUP(V70,[1]Minimas!$C$3:$CD$12,5,FALSE)</f>
        <v>#VALUE!</v>
      </c>
      <c r="AF70" s="103" t="e">
        <f>T70-HLOOKUP(V70,[1]Minimas!$C$3:$CD$12,6,FALSE)</f>
        <v>#VALUE!</v>
      </c>
      <c r="AG70" s="103" t="e">
        <f>T70-HLOOKUP(V70,[1]Minimas!$C$3:$CD$12,7,FALSE)</f>
        <v>#VALUE!</v>
      </c>
      <c r="AH70" s="103" t="e">
        <f>T70-HLOOKUP(V70,[1]Minimas!$C$3:$CD$12,8,FALSE)</f>
        <v>#VALUE!</v>
      </c>
      <c r="AI70" s="103" t="e">
        <f>T70-HLOOKUP(V70,[1]Minimas!$C$3:$CD$12,9,FALSE)</f>
        <v>#VALUE!</v>
      </c>
      <c r="AJ70" s="103" t="e">
        <f>T70-HLOOKUP(V70,[1]Minimas!$C$3:$CD$12,10,FALSE)</f>
        <v>#VALUE!</v>
      </c>
      <c r="AK70" s="104" t="str">
        <f t="shared" si="54"/>
        <v xml:space="preserve"> </v>
      </c>
      <c r="AL70" s="104"/>
      <c r="AM70" s="104" t="str">
        <f t="shared" si="55"/>
        <v xml:space="preserve"> </v>
      </c>
      <c r="AN70" s="104" t="str">
        <f t="shared" si="56"/>
        <v xml:space="preserve"> </v>
      </c>
      <c r="AO70" s="134"/>
      <c r="AP70" s="134"/>
      <c r="AQ70" s="134"/>
      <c r="AR70" s="134"/>
      <c r="AS70" s="134"/>
      <c r="AT70" s="134"/>
      <c r="AU70" s="134"/>
      <c r="AV70" s="134"/>
      <c r="AW70" s="134"/>
      <c r="AX70" s="134"/>
      <c r="AY70" s="134"/>
      <c r="AZ70" s="134"/>
      <c r="BA70" s="134"/>
      <c r="BB70" s="134"/>
      <c r="BC70" s="134"/>
      <c r="BD70" s="134"/>
      <c r="BE70" s="134"/>
      <c r="BF70" s="134"/>
      <c r="BG70" s="134"/>
      <c r="BH70" s="134"/>
      <c r="BI70" s="134"/>
      <c r="BJ70" s="134"/>
      <c r="BK70" s="134"/>
      <c r="BL70" s="134"/>
      <c r="BM70" s="134"/>
      <c r="BN70" s="134"/>
      <c r="BO70" s="134"/>
      <c r="BP70" s="134"/>
      <c r="BQ70" s="134"/>
      <c r="BR70" s="134"/>
      <c r="BS70" s="134"/>
      <c r="BT70" s="134"/>
      <c r="BU70" s="134"/>
      <c r="BV70" s="134"/>
      <c r="BW70" s="134"/>
      <c r="BX70" s="134"/>
      <c r="BY70" s="134"/>
      <c r="BZ70" s="134"/>
      <c r="CA70" s="134"/>
      <c r="CB70" s="134"/>
      <c r="CC70" s="134"/>
      <c r="CD70" s="134"/>
      <c r="CE70" s="134"/>
      <c r="CF70" s="134"/>
      <c r="CG70" s="134"/>
      <c r="CH70" s="134"/>
      <c r="CI70" s="134"/>
      <c r="CJ70" s="134"/>
      <c r="CK70" s="134"/>
      <c r="CL70" s="134"/>
      <c r="CM70" s="134"/>
      <c r="CN70" s="134"/>
      <c r="CO70" s="134"/>
      <c r="CP70" s="134"/>
      <c r="CQ70" s="134"/>
      <c r="CR70" s="134"/>
      <c r="CS70" s="134"/>
      <c r="CT70" s="134"/>
      <c r="CU70" s="134"/>
      <c r="CV70" s="134"/>
      <c r="CW70" s="134"/>
      <c r="CX70" s="134"/>
      <c r="CY70" s="134"/>
      <c r="CZ70" s="134"/>
      <c r="DA70" s="134"/>
      <c r="DB70" s="134"/>
      <c r="DC70" s="134"/>
      <c r="DD70" s="134"/>
      <c r="DE70" s="134"/>
      <c r="DF70" s="134"/>
      <c r="DG70" s="134"/>
      <c r="DH70" s="134"/>
      <c r="DI70" s="134"/>
      <c r="DJ70" s="134"/>
      <c r="DK70" s="134"/>
      <c r="DL70" s="134"/>
      <c r="DM70" s="134"/>
      <c r="DN70" s="134"/>
      <c r="DO70" s="134"/>
      <c r="DP70" s="134"/>
      <c r="DQ70" s="134"/>
      <c r="DR70" s="134"/>
      <c r="DS70" s="134"/>
      <c r="DT70" s="134"/>
    </row>
    <row r="71" spans="2:124" s="133" customFormat="1" ht="30" customHeight="1" x14ac:dyDescent="0.25">
      <c r="B71" s="92" t="s">
        <v>149</v>
      </c>
      <c r="C71" s="162"/>
      <c r="D71" s="93"/>
      <c r="E71" s="158"/>
      <c r="F71" s="94"/>
      <c r="G71" s="94"/>
      <c r="H71" s="131"/>
      <c r="I71" s="131"/>
      <c r="J71" s="161"/>
      <c r="K71" s="160"/>
      <c r="L71" s="192"/>
      <c r="M71" s="193"/>
      <c r="N71" s="194"/>
      <c r="O71" s="135" t="str">
        <f t="shared" si="49"/>
        <v/>
      </c>
      <c r="P71" s="281"/>
      <c r="Q71" s="282"/>
      <c r="R71" s="283"/>
      <c r="S71" s="135" t="str">
        <f t="shared" si="50"/>
        <v/>
      </c>
      <c r="T71" s="136" t="str">
        <f t="shared" si="51"/>
        <v/>
      </c>
      <c r="U71" s="137" t="str">
        <f t="shared" si="52"/>
        <v xml:space="preserve">   </v>
      </c>
      <c r="V71" s="138" t="str">
        <f>IF(E71=0," ",IF(E71="H",IF(H71&lt;2000,VLOOKUP(K71,[1]Minimas!$A$15:$F$29,6),IF(AND(H71&gt;1999,H71&lt;2003),VLOOKUP(K71,[1]Minimas!$A$15:$F$29,5),IF(AND(H71&gt;2002,H71&lt;2005),VLOOKUP(K71,[1]Minimas!$A$15:$F$29,4),IF(AND(H71&gt;2004,H71&lt;2007),VLOOKUP(K71,[1]Minimas!$A$15:$F$29,3),VLOOKUP(K71,[1]Minimas!$A$15:$F$29,2))))),IF(H71&lt;2000,VLOOKUP(K71,[1]Minimas!$G$15:$L$29,6),IF(AND(H71&gt;1999,H71&lt;2003),VLOOKUP(K71,[1]Minimas!$G$15:$FL$29,5),IF(AND(H71&gt;2002,H71&lt;2005),VLOOKUP(K71,[1]Minimas!$G$15:$L$29,4),IF(AND(H71&gt;2004,H71&lt;2007),VLOOKUP(K71,[1]Minimas!$G$15:$L$29,3),VLOOKUP(K71,[1]Minimas!$G$15:$L$29,2)))))))</f>
        <v xml:space="preserve"> </v>
      </c>
      <c r="W71" s="139" t="str">
        <f t="shared" si="53"/>
        <v/>
      </c>
      <c r="X71" s="98"/>
      <c r="Y71" s="96"/>
      <c r="Z71" s="129"/>
      <c r="AA71" s="132"/>
      <c r="AB71" s="103" t="e">
        <f>T71-HLOOKUP(V71,[1]Minimas!$C$3:$CD$12,2,FALSE)</f>
        <v>#VALUE!</v>
      </c>
      <c r="AC71" s="103" t="e">
        <f>T71-HLOOKUP(V71,[1]Minimas!$C$3:$CD$12,3,FALSE)</f>
        <v>#VALUE!</v>
      </c>
      <c r="AD71" s="103" t="e">
        <f>T71-HLOOKUP(V71,[1]Minimas!$C$3:$CD$12,4,FALSE)</f>
        <v>#VALUE!</v>
      </c>
      <c r="AE71" s="103" t="e">
        <f>T71-HLOOKUP(V71,[1]Minimas!$C$3:$CD$12,5,FALSE)</f>
        <v>#VALUE!</v>
      </c>
      <c r="AF71" s="103" t="e">
        <f>T71-HLOOKUP(V71,[1]Minimas!$C$3:$CD$12,6,FALSE)</f>
        <v>#VALUE!</v>
      </c>
      <c r="AG71" s="103" t="e">
        <f>T71-HLOOKUP(V71,[1]Minimas!$C$3:$CD$12,7,FALSE)</f>
        <v>#VALUE!</v>
      </c>
      <c r="AH71" s="103" t="e">
        <f>T71-HLOOKUP(V71,[1]Minimas!$C$3:$CD$12,8,FALSE)</f>
        <v>#VALUE!</v>
      </c>
      <c r="AI71" s="103" t="e">
        <f>T71-HLOOKUP(V71,[1]Minimas!$C$3:$CD$12,9,FALSE)</f>
        <v>#VALUE!</v>
      </c>
      <c r="AJ71" s="103" t="e">
        <f>T71-HLOOKUP(V71,[1]Minimas!$C$3:$CD$12,10,FALSE)</f>
        <v>#VALUE!</v>
      </c>
      <c r="AK71" s="104" t="str">
        <f t="shared" si="54"/>
        <v xml:space="preserve"> </v>
      </c>
      <c r="AL71" s="104"/>
      <c r="AM71" s="104" t="str">
        <f t="shared" si="55"/>
        <v xml:space="preserve"> </v>
      </c>
      <c r="AN71" s="104" t="str">
        <f t="shared" si="56"/>
        <v xml:space="preserve"> </v>
      </c>
      <c r="AO71" s="134"/>
      <c r="AP71" s="134"/>
      <c r="AQ71" s="134"/>
      <c r="AR71" s="134"/>
      <c r="AS71" s="134"/>
      <c r="AT71" s="134"/>
      <c r="AU71" s="134"/>
      <c r="AV71" s="134"/>
      <c r="AW71" s="134"/>
      <c r="AX71" s="134"/>
      <c r="AY71" s="134"/>
      <c r="AZ71" s="134"/>
      <c r="BA71" s="134"/>
      <c r="BB71" s="134"/>
      <c r="BC71" s="134"/>
      <c r="BD71" s="134"/>
      <c r="BE71" s="134"/>
      <c r="BF71" s="134"/>
      <c r="BG71" s="134"/>
      <c r="BH71" s="134"/>
      <c r="BI71" s="134"/>
      <c r="BJ71" s="134"/>
      <c r="BK71" s="134"/>
      <c r="BL71" s="134"/>
      <c r="BM71" s="134"/>
      <c r="BN71" s="134"/>
      <c r="BO71" s="134"/>
      <c r="BP71" s="134"/>
      <c r="BQ71" s="134"/>
      <c r="BR71" s="134"/>
      <c r="BS71" s="134"/>
      <c r="BT71" s="134"/>
      <c r="BU71" s="134"/>
      <c r="BV71" s="134"/>
      <c r="BW71" s="134"/>
      <c r="BX71" s="134"/>
      <c r="BY71" s="134"/>
      <c r="BZ71" s="134"/>
      <c r="CA71" s="134"/>
      <c r="CB71" s="134"/>
      <c r="CC71" s="134"/>
      <c r="CD71" s="134"/>
      <c r="CE71" s="134"/>
      <c r="CF71" s="134"/>
      <c r="CG71" s="134"/>
      <c r="CH71" s="134"/>
      <c r="CI71" s="134"/>
      <c r="CJ71" s="134"/>
      <c r="CK71" s="134"/>
      <c r="CL71" s="134"/>
      <c r="CM71" s="134"/>
      <c r="CN71" s="134"/>
      <c r="CO71" s="134"/>
      <c r="CP71" s="134"/>
      <c r="CQ71" s="134"/>
      <c r="CR71" s="134"/>
      <c r="CS71" s="134"/>
      <c r="CT71" s="134"/>
      <c r="CU71" s="134"/>
      <c r="CV71" s="134"/>
      <c r="CW71" s="134"/>
      <c r="CX71" s="134"/>
      <c r="CY71" s="134"/>
      <c r="CZ71" s="134"/>
      <c r="DA71" s="134"/>
      <c r="DB71" s="134"/>
      <c r="DC71" s="134"/>
      <c r="DD71" s="134"/>
      <c r="DE71" s="134"/>
      <c r="DF71" s="134"/>
      <c r="DG71" s="134"/>
      <c r="DH71" s="134"/>
      <c r="DI71" s="134"/>
      <c r="DJ71" s="134"/>
      <c r="DK71" s="134"/>
      <c r="DL71" s="134"/>
      <c r="DM71" s="134"/>
      <c r="DN71" s="134"/>
      <c r="DO71" s="134"/>
      <c r="DP71" s="134"/>
      <c r="DQ71" s="134"/>
      <c r="DR71" s="134"/>
      <c r="DS71" s="134"/>
      <c r="DT71" s="134"/>
    </row>
    <row r="72" spans="2:124" s="133" customFormat="1" ht="30" customHeight="1" x14ac:dyDescent="0.25">
      <c r="B72" s="92" t="s">
        <v>149</v>
      </c>
      <c r="C72" s="162"/>
      <c r="D72" s="93"/>
      <c r="E72" s="158"/>
      <c r="F72" s="94"/>
      <c r="G72" s="94"/>
      <c r="H72" s="131"/>
      <c r="I72" s="131"/>
      <c r="J72" s="161"/>
      <c r="K72" s="160"/>
      <c r="L72" s="192"/>
      <c r="M72" s="193"/>
      <c r="N72" s="194"/>
      <c r="O72" s="135" t="str">
        <f t="shared" si="49"/>
        <v/>
      </c>
      <c r="P72" s="281"/>
      <c r="Q72" s="282"/>
      <c r="R72" s="283"/>
      <c r="S72" s="135" t="str">
        <f t="shared" si="50"/>
        <v/>
      </c>
      <c r="T72" s="136" t="str">
        <f t="shared" si="51"/>
        <v/>
      </c>
      <c r="U72" s="137" t="str">
        <f t="shared" si="52"/>
        <v xml:space="preserve">   </v>
      </c>
      <c r="V72" s="138" t="str">
        <f>IF(E72=0," ",IF(E72="H",IF(H72&lt;2000,VLOOKUP(K72,[1]Minimas!$A$15:$F$29,6),IF(AND(H72&gt;1999,H72&lt;2003),VLOOKUP(K72,[1]Minimas!$A$15:$F$29,5),IF(AND(H72&gt;2002,H72&lt;2005),VLOOKUP(K72,[1]Minimas!$A$15:$F$29,4),IF(AND(H72&gt;2004,H72&lt;2007),VLOOKUP(K72,[1]Minimas!$A$15:$F$29,3),VLOOKUP(K72,[1]Minimas!$A$15:$F$29,2))))),IF(H72&lt;2000,VLOOKUP(K72,[1]Minimas!$G$15:$L$29,6),IF(AND(H72&gt;1999,H72&lt;2003),VLOOKUP(K72,[1]Minimas!$G$15:$FL$29,5),IF(AND(H72&gt;2002,H72&lt;2005),VLOOKUP(K72,[1]Minimas!$G$15:$L$29,4),IF(AND(H72&gt;2004,H72&lt;2007),VLOOKUP(K72,[1]Minimas!$G$15:$L$29,3),VLOOKUP(K72,[1]Minimas!$G$15:$L$29,2)))))))</f>
        <v xml:space="preserve"> </v>
      </c>
      <c r="W72" s="139" t="str">
        <f t="shared" si="53"/>
        <v/>
      </c>
      <c r="X72" s="98"/>
      <c r="Y72" s="96"/>
      <c r="Z72" s="129"/>
      <c r="AA72" s="132"/>
      <c r="AB72" s="103" t="e">
        <f>T72-HLOOKUP(V72,[1]Minimas!$C$3:$CD$12,2,FALSE)</f>
        <v>#VALUE!</v>
      </c>
      <c r="AC72" s="103" t="e">
        <f>T72-HLOOKUP(V72,[1]Minimas!$C$3:$CD$12,3,FALSE)</f>
        <v>#VALUE!</v>
      </c>
      <c r="AD72" s="103" t="e">
        <f>T72-HLOOKUP(V72,[1]Minimas!$C$3:$CD$12,4,FALSE)</f>
        <v>#VALUE!</v>
      </c>
      <c r="AE72" s="103" t="e">
        <f>T72-HLOOKUP(V72,[1]Minimas!$C$3:$CD$12,5,FALSE)</f>
        <v>#VALUE!</v>
      </c>
      <c r="AF72" s="103" t="e">
        <f>T72-HLOOKUP(V72,[1]Minimas!$C$3:$CD$12,6,FALSE)</f>
        <v>#VALUE!</v>
      </c>
      <c r="AG72" s="103" t="e">
        <f>T72-HLOOKUP(V72,[1]Minimas!$C$3:$CD$12,7,FALSE)</f>
        <v>#VALUE!</v>
      </c>
      <c r="AH72" s="103" t="e">
        <f>T72-HLOOKUP(V72,[1]Minimas!$C$3:$CD$12,8,FALSE)</f>
        <v>#VALUE!</v>
      </c>
      <c r="AI72" s="103" t="e">
        <f>T72-HLOOKUP(V72,[1]Minimas!$C$3:$CD$12,9,FALSE)</f>
        <v>#VALUE!</v>
      </c>
      <c r="AJ72" s="103" t="e">
        <f>T72-HLOOKUP(V72,[1]Minimas!$C$3:$CD$12,10,FALSE)</f>
        <v>#VALUE!</v>
      </c>
      <c r="AK72" s="104" t="str">
        <f t="shared" si="54"/>
        <v xml:space="preserve"> </v>
      </c>
      <c r="AL72" s="104"/>
      <c r="AM72" s="104" t="str">
        <f t="shared" si="55"/>
        <v xml:space="preserve"> </v>
      </c>
      <c r="AN72" s="104" t="str">
        <f t="shared" si="56"/>
        <v xml:space="preserve"> </v>
      </c>
      <c r="AO72" s="134"/>
      <c r="AP72" s="134"/>
      <c r="AQ72" s="134"/>
      <c r="AR72" s="134"/>
      <c r="AS72" s="134"/>
      <c r="AT72" s="134"/>
      <c r="AU72" s="134"/>
      <c r="AV72" s="134"/>
      <c r="AW72" s="134"/>
      <c r="AX72" s="134"/>
      <c r="AY72" s="134"/>
      <c r="AZ72" s="134"/>
      <c r="BA72" s="134"/>
      <c r="BB72" s="134"/>
      <c r="BC72" s="134"/>
      <c r="BD72" s="134"/>
      <c r="BE72" s="134"/>
      <c r="BF72" s="134"/>
      <c r="BG72" s="134"/>
      <c r="BH72" s="134"/>
      <c r="BI72" s="134"/>
      <c r="BJ72" s="134"/>
      <c r="BK72" s="134"/>
      <c r="BL72" s="134"/>
      <c r="BM72" s="134"/>
      <c r="BN72" s="134"/>
      <c r="BO72" s="134"/>
      <c r="BP72" s="134"/>
      <c r="BQ72" s="134"/>
      <c r="BR72" s="134"/>
      <c r="BS72" s="134"/>
      <c r="BT72" s="134"/>
      <c r="BU72" s="134"/>
      <c r="BV72" s="134"/>
      <c r="BW72" s="134"/>
      <c r="BX72" s="134"/>
      <c r="BY72" s="134"/>
      <c r="BZ72" s="134"/>
      <c r="CA72" s="134"/>
      <c r="CB72" s="134"/>
      <c r="CC72" s="134"/>
      <c r="CD72" s="134"/>
      <c r="CE72" s="134"/>
      <c r="CF72" s="134"/>
      <c r="CG72" s="134"/>
      <c r="CH72" s="134"/>
      <c r="CI72" s="134"/>
      <c r="CJ72" s="134"/>
      <c r="CK72" s="134"/>
      <c r="CL72" s="134"/>
      <c r="CM72" s="134"/>
      <c r="CN72" s="134"/>
      <c r="CO72" s="134"/>
      <c r="CP72" s="134"/>
      <c r="CQ72" s="134"/>
      <c r="CR72" s="134"/>
      <c r="CS72" s="134"/>
      <c r="CT72" s="134"/>
      <c r="CU72" s="134"/>
      <c r="CV72" s="134"/>
      <c r="CW72" s="134"/>
      <c r="CX72" s="134"/>
      <c r="CY72" s="134"/>
      <c r="CZ72" s="134"/>
      <c r="DA72" s="134"/>
      <c r="DB72" s="134"/>
      <c r="DC72" s="134"/>
      <c r="DD72" s="134"/>
      <c r="DE72" s="134"/>
      <c r="DF72" s="134"/>
      <c r="DG72" s="134"/>
      <c r="DH72" s="134"/>
      <c r="DI72" s="134"/>
      <c r="DJ72" s="134"/>
      <c r="DK72" s="134"/>
      <c r="DL72" s="134"/>
      <c r="DM72" s="134"/>
      <c r="DN72" s="134"/>
      <c r="DO72" s="134"/>
      <c r="DP72" s="134"/>
      <c r="DQ72" s="134"/>
      <c r="DR72" s="134"/>
      <c r="DS72" s="134"/>
      <c r="DT72" s="134"/>
    </row>
    <row r="73" spans="2:124" s="133" customFormat="1" ht="30" customHeight="1" x14ac:dyDescent="0.25">
      <c r="B73" s="92" t="s">
        <v>149</v>
      </c>
      <c r="C73" s="162"/>
      <c r="D73" s="93"/>
      <c r="E73" s="158"/>
      <c r="F73" s="94"/>
      <c r="G73" s="94"/>
      <c r="H73" s="131"/>
      <c r="I73" s="131"/>
      <c r="J73" s="161"/>
      <c r="K73" s="160"/>
      <c r="L73" s="286"/>
      <c r="M73" s="287"/>
      <c r="N73" s="288"/>
      <c r="O73" s="135" t="str">
        <f t="shared" si="49"/>
        <v/>
      </c>
      <c r="P73" s="289"/>
      <c r="Q73" s="290"/>
      <c r="R73" s="291"/>
      <c r="S73" s="135" t="str">
        <f t="shared" si="50"/>
        <v/>
      </c>
      <c r="T73" s="136" t="str">
        <f t="shared" si="51"/>
        <v/>
      </c>
      <c r="U73" s="137" t="str">
        <f t="shared" si="52"/>
        <v xml:space="preserve">   </v>
      </c>
      <c r="V73" s="138" t="str">
        <f>IF(E73=0," ",IF(E73="H",IF(H73&lt;2000,VLOOKUP(K73,[1]Minimas!$A$15:$F$29,6),IF(AND(H73&gt;1999,H73&lt;2003),VLOOKUP(K73,[1]Minimas!$A$15:$F$29,5),IF(AND(H73&gt;2002,H73&lt;2005),VLOOKUP(K73,[1]Minimas!$A$15:$F$29,4),IF(AND(H73&gt;2004,H73&lt;2007),VLOOKUP(K73,[1]Minimas!$A$15:$F$29,3),VLOOKUP(K73,[1]Minimas!$A$15:$F$29,2))))),IF(H73&lt;2000,VLOOKUP(K73,[1]Minimas!$G$15:$L$29,6),IF(AND(H73&gt;1999,H73&lt;2003),VLOOKUP(K73,[1]Minimas!$G$15:$FL$29,5),IF(AND(H73&gt;2002,H73&lt;2005),VLOOKUP(K73,[1]Minimas!$G$15:$L$29,4),IF(AND(H73&gt;2004,H73&lt;2007),VLOOKUP(K73,[1]Minimas!$G$15:$L$29,3),VLOOKUP(K73,[1]Minimas!$G$15:$L$29,2)))))))</f>
        <v xml:space="preserve"> </v>
      </c>
      <c r="W73" s="139" t="str">
        <f t="shared" si="53"/>
        <v/>
      </c>
      <c r="X73" s="98"/>
      <c r="Y73" s="96"/>
      <c r="Z73" s="129"/>
      <c r="AA73" s="132"/>
      <c r="AB73" s="103" t="e">
        <f>T73-HLOOKUP(V73,[1]Minimas!$C$3:$CD$12,2,FALSE)</f>
        <v>#VALUE!</v>
      </c>
      <c r="AC73" s="103" t="e">
        <f>T73-HLOOKUP(V73,[1]Minimas!$C$3:$CD$12,3,FALSE)</f>
        <v>#VALUE!</v>
      </c>
      <c r="AD73" s="103" t="e">
        <f>T73-HLOOKUP(V73,[1]Minimas!$C$3:$CD$12,4,FALSE)</f>
        <v>#VALUE!</v>
      </c>
      <c r="AE73" s="103" t="e">
        <f>T73-HLOOKUP(V73,[1]Minimas!$C$3:$CD$12,5,FALSE)</f>
        <v>#VALUE!</v>
      </c>
      <c r="AF73" s="103" t="e">
        <f>T73-HLOOKUP(V73,[1]Minimas!$C$3:$CD$12,6,FALSE)</f>
        <v>#VALUE!</v>
      </c>
      <c r="AG73" s="103" t="e">
        <f>T73-HLOOKUP(V73,[1]Minimas!$C$3:$CD$12,7,FALSE)</f>
        <v>#VALUE!</v>
      </c>
      <c r="AH73" s="103" t="e">
        <f>T73-HLOOKUP(V73,[1]Minimas!$C$3:$CD$12,8,FALSE)</f>
        <v>#VALUE!</v>
      </c>
      <c r="AI73" s="103" t="e">
        <f>T73-HLOOKUP(V73,[1]Minimas!$C$3:$CD$12,9,FALSE)</f>
        <v>#VALUE!</v>
      </c>
      <c r="AJ73" s="103" t="e">
        <f>T73-HLOOKUP(V73,[1]Minimas!$C$3:$CD$12,10,FALSE)</f>
        <v>#VALUE!</v>
      </c>
      <c r="AK73" s="104" t="str">
        <f t="shared" si="54"/>
        <v xml:space="preserve"> </v>
      </c>
      <c r="AL73" s="104"/>
      <c r="AM73" s="104" t="str">
        <f t="shared" si="55"/>
        <v xml:space="preserve"> </v>
      </c>
      <c r="AN73" s="104" t="str">
        <f t="shared" si="56"/>
        <v xml:space="preserve"> </v>
      </c>
      <c r="AO73" s="134"/>
      <c r="AP73" s="134"/>
      <c r="AQ73" s="134"/>
      <c r="AR73" s="134"/>
      <c r="AS73" s="134"/>
      <c r="AT73" s="134"/>
      <c r="AU73" s="134"/>
      <c r="AV73" s="134"/>
      <c r="AW73" s="134"/>
      <c r="AX73" s="134"/>
      <c r="AY73" s="134"/>
      <c r="AZ73" s="134"/>
      <c r="BA73" s="134"/>
      <c r="BB73" s="134"/>
      <c r="BC73" s="134"/>
      <c r="BD73" s="134"/>
      <c r="BE73" s="134"/>
      <c r="BF73" s="134"/>
      <c r="BG73" s="134"/>
      <c r="BH73" s="134"/>
      <c r="BI73" s="134"/>
      <c r="BJ73" s="134"/>
      <c r="BK73" s="134"/>
      <c r="BL73" s="134"/>
      <c r="BM73" s="134"/>
      <c r="BN73" s="134"/>
      <c r="BO73" s="134"/>
      <c r="BP73" s="134"/>
      <c r="BQ73" s="134"/>
      <c r="BR73" s="134"/>
      <c r="BS73" s="134"/>
      <c r="BT73" s="134"/>
      <c r="BU73" s="134"/>
      <c r="BV73" s="134"/>
      <c r="BW73" s="134"/>
      <c r="BX73" s="134"/>
      <c r="BY73" s="134"/>
      <c r="BZ73" s="134"/>
      <c r="CA73" s="134"/>
      <c r="CB73" s="134"/>
      <c r="CC73" s="134"/>
      <c r="CD73" s="134"/>
      <c r="CE73" s="134"/>
      <c r="CF73" s="134"/>
      <c r="CG73" s="134"/>
      <c r="CH73" s="134"/>
      <c r="CI73" s="134"/>
      <c r="CJ73" s="134"/>
      <c r="CK73" s="134"/>
      <c r="CL73" s="134"/>
      <c r="CM73" s="134"/>
      <c r="CN73" s="134"/>
      <c r="CO73" s="134"/>
      <c r="CP73" s="134"/>
      <c r="CQ73" s="134"/>
      <c r="CR73" s="134"/>
      <c r="CS73" s="134"/>
      <c r="CT73" s="134"/>
      <c r="CU73" s="134"/>
      <c r="CV73" s="134"/>
      <c r="CW73" s="134"/>
      <c r="CX73" s="134"/>
      <c r="CY73" s="134"/>
      <c r="CZ73" s="134"/>
      <c r="DA73" s="134"/>
      <c r="DB73" s="134"/>
      <c r="DC73" s="134"/>
      <c r="DD73" s="134"/>
      <c r="DE73" s="134"/>
      <c r="DF73" s="134"/>
      <c r="DG73" s="134"/>
      <c r="DH73" s="134"/>
      <c r="DI73" s="134"/>
      <c r="DJ73" s="134"/>
      <c r="DK73" s="134"/>
      <c r="DL73" s="134"/>
      <c r="DM73" s="134"/>
      <c r="DN73" s="134"/>
      <c r="DO73" s="134"/>
      <c r="DP73" s="134"/>
      <c r="DQ73" s="134"/>
      <c r="DR73" s="134"/>
      <c r="DS73" s="134"/>
      <c r="DT73" s="134"/>
    </row>
    <row r="74" spans="2:124" s="133" customFormat="1" ht="30" customHeight="1" x14ac:dyDescent="0.25">
      <c r="B74" s="92" t="s">
        <v>149</v>
      </c>
      <c r="C74" s="162"/>
      <c r="D74" s="93"/>
      <c r="E74" s="158"/>
      <c r="F74" s="94"/>
      <c r="G74" s="94"/>
      <c r="H74" s="131"/>
      <c r="I74" s="131"/>
      <c r="J74" s="161"/>
      <c r="K74" s="160"/>
      <c r="L74" s="192"/>
      <c r="M74" s="193"/>
      <c r="N74" s="194"/>
      <c r="O74" s="135" t="str">
        <f t="shared" si="49"/>
        <v/>
      </c>
      <c r="P74" s="281"/>
      <c r="Q74" s="282"/>
      <c r="R74" s="283"/>
      <c r="S74" s="135" t="str">
        <f t="shared" si="50"/>
        <v/>
      </c>
      <c r="T74" s="136" t="str">
        <f t="shared" si="51"/>
        <v/>
      </c>
      <c r="U74" s="137" t="str">
        <f t="shared" si="52"/>
        <v xml:space="preserve">   </v>
      </c>
      <c r="V74" s="138" t="str">
        <f>IF(E74=0," ",IF(E74="H",IF(H74&lt;2000,VLOOKUP(K74,[1]Minimas!$A$15:$F$29,6),IF(AND(H74&gt;1999,H74&lt;2003),VLOOKUP(K74,[1]Minimas!$A$15:$F$29,5),IF(AND(H74&gt;2002,H74&lt;2005),VLOOKUP(K74,[1]Minimas!$A$15:$F$29,4),IF(AND(H74&gt;2004,H74&lt;2007),VLOOKUP(K74,[1]Minimas!$A$15:$F$29,3),VLOOKUP(K74,[1]Minimas!$A$15:$F$29,2))))),IF(H74&lt;2000,VLOOKUP(K74,[1]Minimas!$G$15:$L$29,6),IF(AND(H74&gt;1999,H74&lt;2003),VLOOKUP(K74,[1]Minimas!$G$15:$FL$29,5),IF(AND(H74&gt;2002,H74&lt;2005),VLOOKUP(K74,[1]Minimas!$G$15:$L$29,4),IF(AND(H74&gt;2004,H74&lt;2007),VLOOKUP(K74,[1]Minimas!$G$15:$L$29,3),VLOOKUP(K74,[1]Minimas!$G$15:$L$29,2)))))))</f>
        <v xml:space="preserve"> </v>
      </c>
      <c r="W74" s="139" t="str">
        <f t="shared" si="53"/>
        <v/>
      </c>
      <c r="X74" s="98"/>
      <c r="Y74" s="96"/>
      <c r="Z74" s="129"/>
      <c r="AA74" s="132"/>
      <c r="AB74" s="103" t="e">
        <f>T74-HLOOKUP(V74,[1]Minimas!$C$3:$CD$12,2,FALSE)</f>
        <v>#VALUE!</v>
      </c>
      <c r="AC74" s="103" t="e">
        <f>T74-HLOOKUP(V74,[1]Minimas!$C$3:$CD$12,3,FALSE)</f>
        <v>#VALUE!</v>
      </c>
      <c r="AD74" s="103" t="e">
        <f>T74-HLOOKUP(V74,[1]Minimas!$C$3:$CD$12,4,FALSE)</f>
        <v>#VALUE!</v>
      </c>
      <c r="AE74" s="103" t="e">
        <f>T74-HLOOKUP(V74,[1]Minimas!$C$3:$CD$12,5,FALSE)</f>
        <v>#VALUE!</v>
      </c>
      <c r="AF74" s="103" t="e">
        <f>T74-HLOOKUP(V74,[1]Minimas!$C$3:$CD$12,6,FALSE)</f>
        <v>#VALUE!</v>
      </c>
      <c r="AG74" s="103" t="e">
        <f>T74-HLOOKUP(V74,[1]Minimas!$C$3:$CD$12,7,FALSE)</f>
        <v>#VALUE!</v>
      </c>
      <c r="AH74" s="103" t="e">
        <f>T74-HLOOKUP(V74,[1]Minimas!$C$3:$CD$12,8,FALSE)</f>
        <v>#VALUE!</v>
      </c>
      <c r="AI74" s="103" t="e">
        <f>T74-HLOOKUP(V74,[1]Minimas!$C$3:$CD$12,9,FALSE)</f>
        <v>#VALUE!</v>
      </c>
      <c r="AJ74" s="103" t="e">
        <f>T74-HLOOKUP(V74,[1]Minimas!$C$3:$CD$12,10,FALSE)</f>
        <v>#VALUE!</v>
      </c>
      <c r="AK74" s="104" t="str">
        <f t="shared" si="54"/>
        <v xml:space="preserve"> </v>
      </c>
      <c r="AL74" s="104"/>
      <c r="AM74" s="104" t="str">
        <f t="shared" si="55"/>
        <v xml:space="preserve"> </v>
      </c>
      <c r="AN74" s="104" t="str">
        <f t="shared" si="56"/>
        <v xml:space="preserve"> </v>
      </c>
      <c r="AO74" s="134"/>
      <c r="AP74" s="134"/>
      <c r="AQ74" s="134"/>
      <c r="AR74" s="134"/>
      <c r="AS74" s="134"/>
      <c r="AT74" s="134"/>
      <c r="AU74" s="134"/>
      <c r="AV74" s="134"/>
      <c r="AW74" s="134"/>
      <c r="AX74" s="134"/>
      <c r="AY74" s="134"/>
      <c r="AZ74" s="134"/>
      <c r="BA74" s="134"/>
      <c r="BB74" s="134"/>
      <c r="BC74" s="134"/>
      <c r="BD74" s="134"/>
      <c r="BE74" s="134"/>
      <c r="BF74" s="134"/>
      <c r="BG74" s="134"/>
      <c r="BH74" s="134"/>
      <c r="BI74" s="134"/>
      <c r="BJ74" s="134"/>
      <c r="BK74" s="134"/>
      <c r="BL74" s="134"/>
      <c r="BM74" s="134"/>
      <c r="BN74" s="134"/>
      <c r="BO74" s="134"/>
      <c r="BP74" s="134"/>
      <c r="BQ74" s="134"/>
      <c r="BR74" s="134"/>
      <c r="BS74" s="134"/>
      <c r="BT74" s="134"/>
      <c r="BU74" s="134"/>
      <c r="BV74" s="134"/>
      <c r="BW74" s="134"/>
      <c r="BX74" s="134"/>
      <c r="BY74" s="134"/>
      <c r="BZ74" s="134"/>
      <c r="CA74" s="134"/>
      <c r="CB74" s="134"/>
      <c r="CC74" s="134"/>
      <c r="CD74" s="134"/>
      <c r="CE74" s="134"/>
      <c r="CF74" s="134"/>
      <c r="CG74" s="134"/>
      <c r="CH74" s="134"/>
      <c r="CI74" s="134"/>
      <c r="CJ74" s="134"/>
      <c r="CK74" s="134"/>
      <c r="CL74" s="134"/>
      <c r="CM74" s="134"/>
      <c r="CN74" s="134"/>
      <c r="CO74" s="134"/>
      <c r="CP74" s="134"/>
      <c r="CQ74" s="134"/>
      <c r="CR74" s="134"/>
      <c r="CS74" s="134"/>
      <c r="CT74" s="134"/>
      <c r="CU74" s="134"/>
      <c r="CV74" s="134"/>
      <c r="CW74" s="134"/>
      <c r="CX74" s="134"/>
      <c r="CY74" s="134"/>
      <c r="CZ74" s="134"/>
      <c r="DA74" s="134"/>
      <c r="DB74" s="134"/>
      <c r="DC74" s="134"/>
      <c r="DD74" s="134"/>
      <c r="DE74" s="134"/>
      <c r="DF74" s="134"/>
      <c r="DG74" s="134"/>
      <c r="DH74" s="134"/>
      <c r="DI74" s="134"/>
      <c r="DJ74" s="134"/>
      <c r="DK74" s="134"/>
      <c r="DL74" s="134"/>
      <c r="DM74" s="134"/>
      <c r="DN74" s="134"/>
      <c r="DO74" s="134"/>
      <c r="DP74" s="134"/>
      <c r="DQ74" s="134"/>
      <c r="DR74" s="134"/>
      <c r="DS74" s="134"/>
      <c r="DT74" s="134"/>
    </row>
    <row r="75" spans="2:124" s="133" customFormat="1" ht="30" customHeight="1" x14ac:dyDescent="0.25">
      <c r="B75" s="92" t="s">
        <v>149</v>
      </c>
      <c r="C75" s="162"/>
      <c r="D75" s="93"/>
      <c r="E75" s="158"/>
      <c r="F75" s="94"/>
      <c r="G75" s="94"/>
      <c r="H75" s="131"/>
      <c r="I75" s="131"/>
      <c r="J75" s="161"/>
      <c r="K75" s="160"/>
      <c r="L75" s="192"/>
      <c r="M75" s="193"/>
      <c r="N75" s="194"/>
      <c r="O75" s="135" t="str">
        <f t="shared" si="49"/>
        <v/>
      </c>
      <c r="P75" s="281"/>
      <c r="Q75" s="282"/>
      <c r="R75" s="283"/>
      <c r="S75" s="135" t="str">
        <f t="shared" si="50"/>
        <v/>
      </c>
      <c r="T75" s="136" t="str">
        <f t="shared" si="51"/>
        <v/>
      </c>
      <c r="U75" s="137" t="str">
        <f t="shared" si="52"/>
        <v xml:space="preserve">   </v>
      </c>
      <c r="V75" s="138" t="str">
        <f>IF(E75=0," ",IF(E75="H",IF(H75&lt;2000,VLOOKUP(K75,[1]Minimas!$A$15:$F$29,6),IF(AND(H75&gt;1999,H75&lt;2003),VLOOKUP(K75,[1]Minimas!$A$15:$F$29,5),IF(AND(H75&gt;2002,H75&lt;2005),VLOOKUP(K75,[1]Minimas!$A$15:$F$29,4),IF(AND(H75&gt;2004,H75&lt;2007),VLOOKUP(K75,[1]Minimas!$A$15:$F$29,3),VLOOKUP(K75,[1]Minimas!$A$15:$F$29,2))))),IF(H75&lt;2000,VLOOKUP(K75,[1]Minimas!$G$15:$L$29,6),IF(AND(H75&gt;1999,H75&lt;2003),VLOOKUP(K75,[1]Minimas!$G$15:$FL$29,5),IF(AND(H75&gt;2002,H75&lt;2005),VLOOKUP(K75,[1]Minimas!$G$15:$L$29,4),IF(AND(H75&gt;2004,H75&lt;2007),VLOOKUP(K75,[1]Minimas!$G$15:$L$29,3),VLOOKUP(K75,[1]Minimas!$G$15:$L$29,2)))))))</f>
        <v xml:space="preserve"> </v>
      </c>
      <c r="W75" s="139" t="str">
        <f t="shared" si="53"/>
        <v/>
      </c>
      <c r="X75" s="98"/>
      <c r="Y75" s="96"/>
      <c r="Z75" s="129"/>
      <c r="AA75" s="132"/>
      <c r="AB75" s="103" t="e">
        <f>T75-HLOOKUP(V75,[1]Minimas!$C$3:$CD$12,2,FALSE)</f>
        <v>#VALUE!</v>
      </c>
      <c r="AC75" s="103" t="e">
        <f>T75-HLOOKUP(V75,[1]Minimas!$C$3:$CD$12,3,FALSE)</f>
        <v>#VALUE!</v>
      </c>
      <c r="AD75" s="103" t="e">
        <f>T75-HLOOKUP(V75,[1]Minimas!$C$3:$CD$12,4,FALSE)</f>
        <v>#VALUE!</v>
      </c>
      <c r="AE75" s="103" t="e">
        <f>T75-HLOOKUP(V75,[1]Minimas!$C$3:$CD$12,5,FALSE)</f>
        <v>#VALUE!</v>
      </c>
      <c r="AF75" s="103" t="e">
        <f>T75-HLOOKUP(V75,[1]Minimas!$C$3:$CD$12,6,FALSE)</f>
        <v>#VALUE!</v>
      </c>
      <c r="AG75" s="103" t="e">
        <f>T75-HLOOKUP(V75,[1]Minimas!$C$3:$CD$12,7,FALSE)</f>
        <v>#VALUE!</v>
      </c>
      <c r="AH75" s="103" t="e">
        <f>T75-HLOOKUP(V75,[1]Minimas!$C$3:$CD$12,8,FALSE)</f>
        <v>#VALUE!</v>
      </c>
      <c r="AI75" s="103" t="e">
        <f>T75-HLOOKUP(V75,[1]Minimas!$C$3:$CD$12,9,FALSE)</f>
        <v>#VALUE!</v>
      </c>
      <c r="AJ75" s="103" t="e">
        <f>T75-HLOOKUP(V75,[1]Minimas!$C$3:$CD$12,10,FALSE)</f>
        <v>#VALUE!</v>
      </c>
      <c r="AK75" s="104" t="str">
        <f t="shared" si="54"/>
        <v xml:space="preserve"> </v>
      </c>
      <c r="AL75" s="104"/>
      <c r="AM75" s="104" t="str">
        <f t="shared" si="55"/>
        <v xml:space="preserve"> </v>
      </c>
      <c r="AN75" s="104" t="str">
        <f t="shared" si="56"/>
        <v xml:space="preserve"> </v>
      </c>
      <c r="AO75" s="134"/>
      <c r="AP75" s="134"/>
      <c r="AQ75" s="134"/>
      <c r="AR75" s="134"/>
      <c r="AS75" s="134"/>
      <c r="AT75" s="134"/>
      <c r="AU75" s="134"/>
      <c r="AV75" s="134"/>
      <c r="AW75" s="134"/>
      <c r="AX75" s="134"/>
      <c r="AY75" s="134"/>
      <c r="AZ75" s="134"/>
      <c r="BA75" s="134"/>
      <c r="BB75" s="134"/>
      <c r="BC75" s="134"/>
      <c r="BD75" s="134"/>
      <c r="BE75" s="134"/>
      <c r="BF75" s="134"/>
      <c r="BG75" s="134"/>
      <c r="BH75" s="134"/>
      <c r="BI75" s="134"/>
      <c r="BJ75" s="134"/>
      <c r="BK75" s="134"/>
      <c r="BL75" s="134"/>
      <c r="BM75" s="134"/>
      <c r="BN75" s="134"/>
      <c r="BO75" s="134"/>
      <c r="BP75" s="134"/>
      <c r="BQ75" s="134"/>
      <c r="BR75" s="134"/>
      <c r="BS75" s="134"/>
      <c r="BT75" s="134"/>
      <c r="BU75" s="134"/>
      <c r="BV75" s="134"/>
      <c r="BW75" s="134"/>
      <c r="BX75" s="134"/>
      <c r="BY75" s="134"/>
      <c r="BZ75" s="134"/>
      <c r="CA75" s="134"/>
      <c r="CB75" s="134"/>
      <c r="CC75" s="134"/>
      <c r="CD75" s="134"/>
      <c r="CE75" s="134"/>
      <c r="CF75" s="134"/>
      <c r="CG75" s="134"/>
      <c r="CH75" s="134"/>
      <c r="CI75" s="134"/>
      <c r="CJ75" s="134"/>
      <c r="CK75" s="134"/>
      <c r="CL75" s="134"/>
      <c r="CM75" s="134"/>
      <c r="CN75" s="134"/>
      <c r="CO75" s="134"/>
      <c r="CP75" s="134"/>
      <c r="CQ75" s="134"/>
      <c r="CR75" s="134"/>
      <c r="CS75" s="134"/>
      <c r="CT75" s="134"/>
      <c r="CU75" s="134"/>
      <c r="CV75" s="134"/>
      <c r="CW75" s="134"/>
      <c r="CX75" s="134"/>
      <c r="CY75" s="134"/>
      <c r="CZ75" s="134"/>
      <c r="DA75" s="134"/>
      <c r="DB75" s="134"/>
      <c r="DC75" s="134"/>
      <c r="DD75" s="134"/>
      <c r="DE75" s="134"/>
      <c r="DF75" s="134"/>
      <c r="DG75" s="134"/>
      <c r="DH75" s="134"/>
      <c r="DI75" s="134"/>
      <c r="DJ75" s="134"/>
      <c r="DK75" s="134"/>
      <c r="DL75" s="134"/>
      <c r="DM75" s="134"/>
      <c r="DN75" s="134"/>
      <c r="DO75" s="134"/>
      <c r="DP75" s="134"/>
      <c r="DQ75" s="134"/>
      <c r="DR75" s="134"/>
      <c r="DS75" s="134"/>
      <c r="DT75" s="134"/>
    </row>
    <row r="76" spans="2:124" s="133" customFormat="1" ht="30" customHeight="1" x14ac:dyDescent="0.25">
      <c r="B76" s="92" t="s">
        <v>149</v>
      </c>
      <c r="C76" s="162"/>
      <c r="D76" s="93"/>
      <c r="E76" s="158"/>
      <c r="F76" s="94"/>
      <c r="G76" s="94"/>
      <c r="H76" s="131"/>
      <c r="I76" s="131"/>
      <c r="J76" s="161"/>
      <c r="K76" s="160"/>
      <c r="L76" s="286"/>
      <c r="M76" s="287"/>
      <c r="N76" s="288"/>
      <c r="O76" s="135" t="str">
        <f t="shared" si="49"/>
        <v/>
      </c>
      <c r="P76" s="289"/>
      <c r="Q76" s="290"/>
      <c r="R76" s="291"/>
      <c r="S76" s="135" t="str">
        <f t="shared" si="50"/>
        <v/>
      </c>
      <c r="T76" s="136" t="str">
        <f t="shared" si="51"/>
        <v/>
      </c>
      <c r="U76" s="137" t="str">
        <f t="shared" si="52"/>
        <v xml:space="preserve">   </v>
      </c>
      <c r="V76" s="138" t="str">
        <f>IF(E76=0," ",IF(E76="H",IF(H76&lt;2000,VLOOKUP(K76,[1]Minimas!$A$15:$F$29,6),IF(AND(H76&gt;1999,H76&lt;2003),VLOOKUP(K76,[1]Minimas!$A$15:$F$29,5),IF(AND(H76&gt;2002,H76&lt;2005),VLOOKUP(K76,[1]Minimas!$A$15:$F$29,4),IF(AND(H76&gt;2004,H76&lt;2007),VLOOKUP(K76,[1]Minimas!$A$15:$F$29,3),VLOOKUP(K76,[1]Minimas!$A$15:$F$29,2))))),IF(H76&lt;2000,VLOOKUP(K76,[1]Minimas!$G$15:$L$29,6),IF(AND(H76&gt;1999,H76&lt;2003),VLOOKUP(K76,[1]Minimas!$G$15:$FL$29,5),IF(AND(H76&gt;2002,H76&lt;2005),VLOOKUP(K76,[1]Minimas!$G$15:$L$29,4),IF(AND(H76&gt;2004,H76&lt;2007),VLOOKUP(K76,[1]Minimas!$G$15:$L$29,3),VLOOKUP(K76,[1]Minimas!$G$15:$L$29,2)))))))</f>
        <v xml:space="preserve"> </v>
      </c>
      <c r="W76" s="139" t="str">
        <f t="shared" si="53"/>
        <v/>
      </c>
      <c r="X76" s="98"/>
      <c r="Y76" s="96"/>
      <c r="Z76" s="129"/>
      <c r="AA76" s="132"/>
      <c r="AB76" s="103" t="e">
        <f>T76-HLOOKUP(V76,[1]Minimas!$C$3:$CD$12,2,FALSE)</f>
        <v>#VALUE!</v>
      </c>
      <c r="AC76" s="103" t="e">
        <f>T76-HLOOKUP(V76,[1]Minimas!$C$3:$CD$12,3,FALSE)</f>
        <v>#VALUE!</v>
      </c>
      <c r="AD76" s="103" t="e">
        <f>T76-HLOOKUP(V76,[1]Minimas!$C$3:$CD$12,4,FALSE)</f>
        <v>#VALUE!</v>
      </c>
      <c r="AE76" s="103" t="e">
        <f>T76-HLOOKUP(V76,[1]Minimas!$C$3:$CD$12,5,FALSE)</f>
        <v>#VALUE!</v>
      </c>
      <c r="AF76" s="103" t="e">
        <f>T76-HLOOKUP(V76,[1]Minimas!$C$3:$CD$12,6,FALSE)</f>
        <v>#VALUE!</v>
      </c>
      <c r="AG76" s="103" t="e">
        <f>T76-HLOOKUP(V76,[1]Minimas!$C$3:$CD$12,7,FALSE)</f>
        <v>#VALUE!</v>
      </c>
      <c r="AH76" s="103" t="e">
        <f>T76-HLOOKUP(V76,[1]Minimas!$C$3:$CD$12,8,FALSE)</f>
        <v>#VALUE!</v>
      </c>
      <c r="AI76" s="103" t="e">
        <f>T76-HLOOKUP(V76,[1]Minimas!$C$3:$CD$12,9,FALSE)</f>
        <v>#VALUE!</v>
      </c>
      <c r="AJ76" s="103" t="e">
        <f>T76-HLOOKUP(V76,[1]Minimas!$C$3:$CD$12,10,FALSE)</f>
        <v>#VALUE!</v>
      </c>
      <c r="AK76" s="104" t="str">
        <f t="shared" si="54"/>
        <v xml:space="preserve"> </v>
      </c>
      <c r="AL76" s="104"/>
      <c r="AM76" s="104" t="str">
        <f t="shared" si="55"/>
        <v xml:space="preserve"> </v>
      </c>
      <c r="AN76" s="104" t="str">
        <f t="shared" si="56"/>
        <v xml:space="preserve"> </v>
      </c>
      <c r="AO76" s="134"/>
      <c r="AP76" s="134"/>
      <c r="AQ76" s="134"/>
      <c r="AR76" s="134"/>
      <c r="AS76" s="134"/>
      <c r="AT76" s="134"/>
      <c r="AU76" s="134"/>
      <c r="AV76" s="134"/>
      <c r="AW76" s="134"/>
      <c r="AX76" s="134"/>
      <c r="AY76" s="134"/>
      <c r="AZ76" s="134"/>
      <c r="BA76" s="134"/>
      <c r="BB76" s="134"/>
      <c r="BC76" s="134"/>
      <c r="BD76" s="134"/>
      <c r="BE76" s="134"/>
      <c r="BF76" s="134"/>
      <c r="BG76" s="134"/>
      <c r="BH76" s="134"/>
      <c r="BI76" s="134"/>
      <c r="BJ76" s="134"/>
      <c r="BK76" s="134"/>
      <c r="BL76" s="134"/>
      <c r="BM76" s="134"/>
      <c r="BN76" s="134"/>
      <c r="BO76" s="134"/>
      <c r="BP76" s="134"/>
      <c r="BQ76" s="134"/>
      <c r="BR76" s="134"/>
      <c r="BS76" s="134"/>
      <c r="BT76" s="134"/>
      <c r="BU76" s="134"/>
      <c r="BV76" s="134"/>
      <c r="BW76" s="134"/>
      <c r="BX76" s="134"/>
      <c r="BY76" s="134"/>
      <c r="BZ76" s="134"/>
      <c r="CA76" s="134"/>
      <c r="CB76" s="134"/>
      <c r="CC76" s="134"/>
      <c r="CD76" s="134"/>
      <c r="CE76" s="134"/>
      <c r="CF76" s="134"/>
      <c r="CG76" s="134"/>
      <c r="CH76" s="134"/>
      <c r="CI76" s="134"/>
      <c r="CJ76" s="134"/>
      <c r="CK76" s="134"/>
      <c r="CL76" s="134"/>
      <c r="CM76" s="134"/>
      <c r="CN76" s="134"/>
      <c r="CO76" s="134"/>
      <c r="CP76" s="134"/>
      <c r="CQ76" s="134"/>
      <c r="CR76" s="134"/>
      <c r="CS76" s="134"/>
      <c r="CT76" s="134"/>
      <c r="CU76" s="134"/>
      <c r="CV76" s="134"/>
      <c r="CW76" s="134"/>
      <c r="CX76" s="134"/>
      <c r="CY76" s="134"/>
      <c r="CZ76" s="134"/>
      <c r="DA76" s="134"/>
      <c r="DB76" s="134"/>
      <c r="DC76" s="134"/>
      <c r="DD76" s="134"/>
      <c r="DE76" s="134"/>
      <c r="DF76" s="134"/>
      <c r="DG76" s="134"/>
      <c r="DH76" s="134"/>
      <c r="DI76" s="134"/>
      <c r="DJ76" s="134"/>
      <c r="DK76" s="134"/>
      <c r="DL76" s="134"/>
      <c r="DM76" s="134"/>
      <c r="DN76" s="134"/>
      <c r="DO76" s="134"/>
      <c r="DP76" s="134"/>
      <c r="DQ76" s="134"/>
      <c r="DR76" s="134"/>
      <c r="DS76" s="134"/>
      <c r="DT76" s="134"/>
    </row>
    <row r="77" spans="2:124" s="133" customFormat="1" ht="30" customHeight="1" x14ac:dyDescent="0.25">
      <c r="B77" s="92" t="s">
        <v>149</v>
      </c>
      <c r="C77" s="162"/>
      <c r="D77" s="93"/>
      <c r="E77" s="158"/>
      <c r="F77" s="94"/>
      <c r="G77" s="94"/>
      <c r="H77" s="131"/>
      <c r="I77" s="131"/>
      <c r="J77" s="161"/>
      <c r="K77" s="160"/>
      <c r="L77" s="192"/>
      <c r="M77" s="193"/>
      <c r="N77" s="194"/>
      <c r="O77" s="135" t="str">
        <f t="shared" si="49"/>
        <v/>
      </c>
      <c r="P77" s="281"/>
      <c r="Q77" s="282"/>
      <c r="R77" s="283"/>
      <c r="S77" s="135" t="str">
        <f t="shared" si="50"/>
        <v/>
      </c>
      <c r="T77" s="136" t="str">
        <f t="shared" si="51"/>
        <v/>
      </c>
      <c r="U77" s="137" t="str">
        <f t="shared" si="52"/>
        <v xml:space="preserve">   </v>
      </c>
      <c r="V77" s="138" t="str">
        <f>IF(E77=0," ",IF(E77="H",IF(H77&lt;2000,VLOOKUP(K77,[1]Minimas!$A$15:$F$29,6),IF(AND(H77&gt;1999,H77&lt;2003),VLOOKUP(K77,[1]Minimas!$A$15:$F$29,5),IF(AND(H77&gt;2002,H77&lt;2005),VLOOKUP(K77,[1]Minimas!$A$15:$F$29,4),IF(AND(H77&gt;2004,H77&lt;2007),VLOOKUP(K77,[1]Minimas!$A$15:$F$29,3),VLOOKUP(K77,[1]Minimas!$A$15:$F$29,2))))),IF(H77&lt;2000,VLOOKUP(K77,[1]Minimas!$G$15:$L$29,6),IF(AND(H77&gt;1999,H77&lt;2003),VLOOKUP(K77,[1]Minimas!$G$15:$FL$29,5),IF(AND(H77&gt;2002,H77&lt;2005),VLOOKUP(K77,[1]Minimas!$G$15:$L$29,4),IF(AND(H77&gt;2004,H77&lt;2007),VLOOKUP(K77,[1]Minimas!$G$15:$L$29,3),VLOOKUP(K77,[1]Minimas!$G$15:$L$29,2)))))))</f>
        <v xml:space="preserve"> </v>
      </c>
      <c r="W77" s="139" t="str">
        <f t="shared" si="53"/>
        <v/>
      </c>
      <c r="X77" s="98"/>
      <c r="Y77" s="96"/>
      <c r="Z77" s="129"/>
      <c r="AA77" s="132"/>
      <c r="AB77" s="103" t="e">
        <f>T77-HLOOKUP(V77,[1]Minimas!$C$3:$CD$12,2,FALSE)</f>
        <v>#VALUE!</v>
      </c>
      <c r="AC77" s="103" t="e">
        <f>T77-HLOOKUP(V77,[1]Minimas!$C$3:$CD$12,3,FALSE)</f>
        <v>#VALUE!</v>
      </c>
      <c r="AD77" s="103" t="e">
        <f>T77-HLOOKUP(V77,[1]Minimas!$C$3:$CD$12,4,FALSE)</f>
        <v>#VALUE!</v>
      </c>
      <c r="AE77" s="103" t="e">
        <f>T77-HLOOKUP(V77,[1]Minimas!$C$3:$CD$12,5,FALSE)</f>
        <v>#VALUE!</v>
      </c>
      <c r="AF77" s="103" t="e">
        <f>T77-HLOOKUP(V77,[1]Minimas!$C$3:$CD$12,6,FALSE)</f>
        <v>#VALUE!</v>
      </c>
      <c r="AG77" s="103" t="e">
        <f>T77-HLOOKUP(V77,[1]Minimas!$C$3:$CD$12,7,FALSE)</f>
        <v>#VALUE!</v>
      </c>
      <c r="AH77" s="103" t="e">
        <f>T77-HLOOKUP(V77,[1]Minimas!$C$3:$CD$12,8,FALSE)</f>
        <v>#VALUE!</v>
      </c>
      <c r="AI77" s="103" t="e">
        <f>T77-HLOOKUP(V77,[1]Minimas!$C$3:$CD$12,9,FALSE)</f>
        <v>#VALUE!</v>
      </c>
      <c r="AJ77" s="103" t="e">
        <f>T77-HLOOKUP(V77,[1]Minimas!$C$3:$CD$12,10,FALSE)</f>
        <v>#VALUE!</v>
      </c>
      <c r="AK77" s="104" t="str">
        <f t="shared" si="54"/>
        <v xml:space="preserve"> </v>
      </c>
      <c r="AL77" s="104"/>
      <c r="AM77" s="104" t="str">
        <f t="shared" si="55"/>
        <v xml:space="preserve"> </v>
      </c>
      <c r="AN77" s="104" t="str">
        <f t="shared" si="56"/>
        <v xml:space="preserve"> </v>
      </c>
      <c r="AO77" s="134"/>
      <c r="AP77" s="134"/>
      <c r="AQ77" s="134"/>
      <c r="AR77" s="134"/>
      <c r="AS77" s="134"/>
      <c r="AT77" s="134"/>
      <c r="AU77" s="134"/>
      <c r="AV77" s="134"/>
      <c r="AW77" s="134"/>
      <c r="AX77" s="134"/>
      <c r="AY77" s="134"/>
      <c r="AZ77" s="134"/>
      <c r="BA77" s="134"/>
      <c r="BB77" s="134"/>
      <c r="BC77" s="134"/>
      <c r="BD77" s="134"/>
      <c r="BE77" s="134"/>
      <c r="BF77" s="134"/>
      <c r="BG77" s="134"/>
      <c r="BH77" s="134"/>
      <c r="BI77" s="134"/>
      <c r="BJ77" s="134"/>
      <c r="BK77" s="134"/>
      <c r="BL77" s="134"/>
      <c r="BM77" s="134"/>
      <c r="BN77" s="134"/>
      <c r="BO77" s="134"/>
      <c r="BP77" s="134"/>
      <c r="BQ77" s="134"/>
      <c r="BR77" s="134"/>
      <c r="BS77" s="134"/>
      <c r="BT77" s="134"/>
      <c r="BU77" s="134"/>
      <c r="BV77" s="134"/>
      <c r="BW77" s="134"/>
      <c r="BX77" s="134"/>
      <c r="BY77" s="134"/>
      <c r="BZ77" s="134"/>
      <c r="CA77" s="134"/>
      <c r="CB77" s="134"/>
      <c r="CC77" s="134"/>
      <c r="CD77" s="134"/>
      <c r="CE77" s="134"/>
      <c r="CF77" s="134"/>
      <c r="CG77" s="134"/>
      <c r="CH77" s="134"/>
      <c r="CI77" s="134"/>
      <c r="CJ77" s="134"/>
      <c r="CK77" s="134"/>
      <c r="CL77" s="134"/>
      <c r="CM77" s="134"/>
      <c r="CN77" s="134"/>
      <c r="CO77" s="134"/>
      <c r="CP77" s="134"/>
      <c r="CQ77" s="134"/>
      <c r="CR77" s="134"/>
      <c r="CS77" s="134"/>
      <c r="CT77" s="134"/>
      <c r="CU77" s="134"/>
      <c r="CV77" s="134"/>
      <c r="CW77" s="134"/>
      <c r="CX77" s="134"/>
      <c r="CY77" s="134"/>
      <c r="CZ77" s="134"/>
      <c r="DA77" s="134"/>
      <c r="DB77" s="134"/>
      <c r="DC77" s="134"/>
      <c r="DD77" s="134"/>
      <c r="DE77" s="134"/>
      <c r="DF77" s="134"/>
      <c r="DG77" s="134"/>
      <c r="DH77" s="134"/>
      <c r="DI77" s="134"/>
      <c r="DJ77" s="134"/>
      <c r="DK77" s="134"/>
      <c r="DL77" s="134"/>
      <c r="DM77" s="134"/>
      <c r="DN77" s="134"/>
      <c r="DO77" s="134"/>
      <c r="DP77" s="134"/>
      <c r="DQ77" s="134"/>
      <c r="DR77" s="134"/>
      <c r="DS77" s="134"/>
      <c r="DT77" s="134"/>
    </row>
    <row r="78" spans="2:124" s="133" customFormat="1" ht="30" customHeight="1" x14ac:dyDescent="0.25">
      <c r="B78" s="92" t="s">
        <v>149</v>
      </c>
      <c r="C78" s="162"/>
      <c r="D78" s="93"/>
      <c r="E78" s="158"/>
      <c r="F78" s="94"/>
      <c r="G78" s="94"/>
      <c r="H78" s="131"/>
      <c r="I78" s="131"/>
      <c r="J78" s="161"/>
      <c r="K78" s="160"/>
      <c r="L78" s="192"/>
      <c r="M78" s="193"/>
      <c r="N78" s="194"/>
      <c r="O78" s="135" t="str">
        <f t="shared" si="49"/>
        <v/>
      </c>
      <c r="P78" s="281"/>
      <c r="Q78" s="282"/>
      <c r="R78" s="283"/>
      <c r="S78" s="135" t="str">
        <f t="shared" si="50"/>
        <v/>
      </c>
      <c r="T78" s="136" t="str">
        <f t="shared" si="51"/>
        <v/>
      </c>
      <c r="U78" s="137" t="str">
        <f t="shared" si="52"/>
        <v xml:space="preserve">   </v>
      </c>
      <c r="V78" s="138" t="str">
        <f>IF(E78=0," ",IF(E78="H",IF(H78&lt;2000,VLOOKUP(K78,[1]Minimas!$A$15:$F$29,6),IF(AND(H78&gt;1999,H78&lt;2003),VLOOKUP(K78,[1]Minimas!$A$15:$F$29,5),IF(AND(H78&gt;2002,H78&lt;2005),VLOOKUP(K78,[1]Minimas!$A$15:$F$29,4),IF(AND(H78&gt;2004,H78&lt;2007),VLOOKUP(K78,[1]Minimas!$A$15:$F$29,3),VLOOKUP(K78,[1]Minimas!$A$15:$F$29,2))))),IF(H78&lt;2000,VLOOKUP(K78,[1]Minimas!$G$15:$L$29,6),IF(AND(H78&gt;1999,H78&lt;2003),VLOOKUP(K78,[1]Minimas!$G$15:$FL$29,5),IF(AND(H78&gt;2002,H78&lt;2005),VLOOKUP(K78,[1]Minimas!$G$15:$L$29,4),IF(AND(H78&gt;2004,H78&lt;2007),VLOOKUP(K78,[1]Minimas!$G$15:$L$29,3),VLOOKUP(K78,[1]Minimas!$G$15:$L$29,2)))))))</f>
        <v xml:space="preserve"> </v>
      </c>
      <c r="W78" s="139" t="str">
        <f t="shared" si="53"/>
        <v/>
      </c>
      <c r="X78" s="98"/>
      <c r="Y78" s="96"/>
      <c r="Z78" s="129"/>
      <c r="AA78" s="132"/>
      <c r="AB78" s="103" t="e">
        <f>T78-HLOOKUP(V78,[1]Minimas!$C$3:$CD$12,2,FALSE)</f>
        <v>#VALUE!</v>
      </c>
      <c r="AC78" s="103" t="e">
        <f>T78-HLOOKUP(V78,[1]Minimas!$C$3:$CD$12,3,FALSE)</f>
        <v>#VALUE!</v>
      </c>
      <c r="AD78" s="103" t="e">
        <f>T78-HLOOKUP(V78,[1]Minimas!$C$3:$CD$12,4,FALSE)</f>
        <v>#VALUE!</v>
      </c>
      <c r="AE78" s="103" t="e">
        <f>T78-HLOOKUP(V78,[1]Minimas!$C$3:$CD$12,5,FALSE)</f>
        <v>#VALUE!</v>
      </c>
      <c r="AF78" s="103" t="e">
        <f>T78-HLOOKUP(V78,[1]Minimas!$C$3:$CD$12,6,FALSE)</f>
        <v>#VALUE!</v>
      </c>
      <c r="AG78" s="103" t="e">
        <f>T78-HLOOKUP(V78,[1]Minimas!$C$3:$CD$12,7,FALSE)</f>
        <v>#VALUE!</v>
      </c>
      <c r="AH78" s="103" t="e">
        <f>T78-HLOOKUP(V78,[1]Minimas!$C$3:$CD$12,8,FALSE)</f>
        <v>#VALUE!</v>
      </c>
      <c r="AI78" s="103" t="e">
        <f>T78-HLOOKUP(V78,[1]Minimas!$C$3:$CD$12,9,FALSE)</f>
        <v>#VALUE!</v>
      </c>
      <c r="AJ78" s="103" t="e">
        <f>T78-HLOOKUP(V78,[1]Minimas!$C$3:$CD$12,10,FALSE)</f>
        <v>#VALUE!</v>
      </c>
      <c r="AK78" s="104" t="str">
        <f t="shared" si="54"/>
        <v xml:space="preserve"> </v>
      </c>
      <c r="AL78" s="104"/>
      <c r="AM78" s="104" t="str">
        <f t="shared" si="55"/>
        <v xml:space="preserve"> </v>
      </c>
      <c r="AN78" s="104" t="str">
        <f t="shared" si="56"/>
        <v xml:space="preserve"> </v>
      </c>
      <c r="AO78" s="134"/>
      <c r="AP78" s="134"/>
      <c r="AQ78" s="134"/>
      <c r="AR78" s="134"/>
      <c r="AS78" s="134"/>
      <c r="AT78" s="134"/>
      <c r="AU78" s="134"/>
      <c r="AV78" s="134"/>
      <c r="AW78" s="134"/>
      <c r="AX78" s="134"/>
      <c r="AY78" s="134"/>
      <c r="AZ78" s="134"/>
      <c r="BA78" s="134"/>
      <c r="BB78" s="134"/>
      <c r="BC78" s="134"/>
      <c r="BD78" s="134"/>
      <c r="BE78" s="134"/>
      <c r="BF78" s="134"/>
      <c r="BG78" s="134"/>
      <c r="BH78" s="134"/>
      <c r="BI78" s="134"/>
      <c r="BJ78" s="134"/>
      <c r="BK78" s="134"/>
      <c r="BL78" s="134"/>
      <c r="BM78" s="134"/>
      <c r="BN78" s="134"/>
      <c r="BO78" s="134"/>
      <c r="BP78" s="134"/>
      <c r="BQ78" s="134"/>
      <c r="BR78" s="134"/>
      <c r="BS78" s="134"/>
      <c r="BT78" s="134"/>
      <c r="BU78" s="134"/>
      <c r="BV78" s="134"/>
      <c r="BW78" s="134"/>
      <c r="BX78" s="134"/>
      <c r="BY78" s="134"/>
      <c r="BZ78" s="134"/>
      <c r="CA78" s="134"/>
      <c r="CB78" s="134"/>
      <c r="CC78" s="134"/>
      <c r="CD78" s="134"/>
      <c r="CE78" s="134"/>
      <c r="CF78" s="134"/>
      <c r="CG78" s="134"/>
      <c r="CH78" s="134"/>
      <c r="CI78" s="134"/>
      <c r="CJ78" s="134"/>
      <c r="CK78" s="134"/>
      <c r="CL78" s="134"/>
      <c r="CM78" s="134"/>
      <c r="CN78" s="134"/>
      <c r="CO78" s="134"/>
      <c r="CP78" s="134"/>
      <c r="CQ78" s="134"/>
      <c r="CR78" s="134"/>
      <c r="CS78" s="134"/>
      <c r="CT78" s="134"/>
      <c r="CU78" s="134"/>
      <c r="CV78" s="134"/>
      <c r="CW78" s="134"/>
      <c r="CX78" s="134"/>
      <c r="CY78" s="134"/>
      <c r="CZ78" s="134"/>
      <c r="DA78" s="134"/>
      <c r="DB78" s="134"/>
      <c r="DC78" s="134"/>
      <c r="DD78" s="134"/>
      <c r="DE78" s="134"/>
      <c r="DF78" s="134"/>
      <c r="DG78" s="134"/>
      <c r="DH78" s="134"/>
      <c r="DI78" s="134"/>
      <c r="DJ78" s="134"/>
      <c r="DK78" s="134"/>
      <c r="DL78" s="134"/>
      <c r="DM78" s="134"/>
      <c r="DN78" s="134"/>
      <c r="DO78" s="134"/>
      <c r="DP78" s="134"/>
      <c r="DQ78" s="134"/>
      <c r="DR78" s="134"/>
      <c r="DS78" s="134"/>
      <c r="DT78" s="134"/>
    </row>
    <row r="79" spans="2:124" s="133" customFormat="1" ht="30" customHeight="1" x14ac:dyDescent="0.25">
      <c r="B79" s="92" t="s">
        <v>149</v>
      </c>
      <c r="C79" s="162"/>
      <c r="D79" s="93"/>
      <c r="E79" s="158"/>
      <c r="F79" s="94"/>
      <c r="G79" s="94"/>
      <c r="H79" s="131"/>
      <c r="I79" s="131"/>
      <c r="J79" s="161"/>
      <c r="K79" s="160"/>
      <c r="L79" s="286"/>
      <c r="M79" s="287"/>
      <c r="N79" s="288"/>
      <c r="O79" s="135" t="str">
        <f t="shared" si="49"/>
        <v/>
      </c>
      <c r="P79" s="289"/>
      <c r="Q79" s="290"/>
      <c r="R79" s="291"/>
      <c r="S79" s="135" t="str">
        <f t="shared" si="50"/>
        <v/>
      </c>
      <c r="T79" s="136" t="str">
        <f t="shared" si="51"/>
        <v/>
      </c>
      <c r="U79" s="137" t="str">
        <f t="shared" si="52"/>
        <v xml:space="preserve">   </v>
      </c>
      <c r="V79" s="138" t="str">
        <f>IF(E79=0," ",IF(E79="H",IF(H79&lt;2000,VLOOKUP(K79,[1]Minimas!$A$15:$F$29,6),IF(AND(H79&gt;1999,H79&lt;2003),VLOOKUP(K79,[1]Minimas!$A$15:$F$29,5),IF(AND(H79&gt;2002,H79&lt;2005),VLOOKUP(K79,[1]Minimas!$A$15:$F$29,4),IF(AND(H79&gt;2004,H79&lt;2007),VLOOKUP(K79,[1]Minimas!$A$15:$F$29,3),VLOOKUP(K79,[1]Minimas!$A$15:$F$29,2))))),IF(H79&lt;2000,VLOOKUP(K79,[1]Minimas!$G$15:$L$29,6),IF(AND(H79&gt;1999,H79&lt;2003),VLOOKUP(K79,[1]Minimas!$G$15:$FL$29,5),IF(AND(H79&gt;2002,H79&lt;2005),VLOOKUP(K79,[1]Minimas!$G$15:$L$29,4),IF(AND(H79&gt;2004,H79&lt;2007),VLOOKUP(K79,[1]Minimas!$G$15:$L$29,3),VLOOKUP(K79,[1]Minimas!$G$15:$L$29,2)))))))</f>
        <v xml:space="preserve"> </v>
      </c>
      <c r="W79" s="139" t="str">
        <f t="shared" si="53"/>
        <v/>
      </c>
      <c r="X79" s="98"/>
      <c r="Y79" s="96"/>
      <c r="Z79" s="129"/>
      <c r="AA79" s="132"/>
      <c r="AB79" s="103" t="e">
        <f>T79-HLOOKUP(V79,[1]Minimas!$C$3:$CD$12,2,FALSE)</f>
        <v>#VALUE!</v>
      </c>
      <c r="AC79" s="103" t="e">
        <f>T79-HLOOKUP(V79,[1]Minimas!$C$3:$CD$12,3,FALSE)</f>
        <v>#VALUE!</v>
      </c>
      <c r="AD79" s="103" t="e">
        <f>T79-HLOOKUP(V79,[1]Minimas!$C$3:$CD$12,4,FALSE)</f>
        <v>#VALUE!</v>
      </c>
      <c r="AE79" s="103" t="e">
        <f>T79-HLOOKUP(V79,[1]Minimas!$C$3:$CD$12,5,FALSE)</f>
        <v>#VALUE!</v>
      </c>
      <c r="AF79" s="103" t="e">
        <f>T79-HLOOKUP(V79,[1]Minimas!$C$3:$CD$12,6,FALSE)</f>
        <v>#VALUE!</v>
      </c>
      <c r="AG79" s="103" t="e">
        <f>T79-HLOOKUP(V79,[1]Minimas!$C$3:$CD$12,7,FALSE)</f>
        <v>#VALUE!</v>
      </c>
      <c r="AH79" s="103" t="e">
        <f>T79-HLOOKUP(V79,[1]Minimas!$C$3:$CD$12,8,FALSE)</f>
        <v>#VALUE!</v>
      </c>
      <c r="AI79" s="103" t="e">
        <f>T79-HLOOKUP(V79,[1]Minimas!$C$3:$CD$12,9,FALSE)</f>
        <v>#VALUE!</v>
      </c>
      <c r="AJ79" s="103" t="e">
        <f>T79-HLOOKUP(V79,[1]Minimas!$C$3:$CD$12,10,FALSE)</f>
        <v>#VALUE!</v>
      </c>
      <c r="AK79" s="104" t="str">
        <f t="shared" si="54"/>
        <v xml:space="preserve"> </v>
      </c>
      <c r="AL79" s="104"/>
      <c r="AM79" s="104" t="str">
        <f t="shared" si="55"/>
        <v xml:space="preserve"> </v>
      </c>
      <c r="AN79" s="104" t="str">
        <f t="shared" si="56"/>
        <v xml:space="preserve"> </v>
      </c>
      <c r="AO79" s="134"/>
      <c r="AP79" s="134"/>
      <c r="AQ79" s="134"/>
      <c r="AR79" s="134"/>
      <c r="AS79" s="134"/>
      <c r="AT79" s="134"/>
      <c r="AU79" s="134"/>
      <c r="AV79" s="134"/>
      <c r="AW79" s="134"/>
      <c r="AX79" s="134"/>
      <c r="AY79" s="134"/>
      <c r="AZ79" s="134"/>
      <c r="BA79" s="134"/>
      <c r="BB79" s="134"/>
      <c r="BC79" s="134"/>
      <c r="BD79" s="134"/>
      <c r="BE79" s="134"/>
      <c r="BF79" s="134"/>
      <c r="BG79" s="134"/>
      <c r="BH79" s="134"/>
      <c r="BI79" s="134"/>
      <c r="BJ79" s="134"/>
      <c r="BK79" s="134"/>
      <c r="BL79" s="134"/>
      <c r="BM79" s="134"/>
      <c r="BN79" s="134"/>
      <c r="BO79" s="134"/>
      <c r="BP79" s="134"/>
      <c r="BQ79" s="134"/>
      <c r="BR79" s="134"/>
      <c r="BS79" s="134"/>
      <c r="BT79" s="134"/>
      <c r="BU79" s="134"/>
      <c r="BV79" s="134"/>
      <c r="BW79" s="134"/>
      <c r="BX79" s="134"/>
      <c r="BY79" s="134"/>
      <c r="BZ79" s="134"/>
      <c r="CA79" s="134"/>
      <c r="CB79" s="134"/>
      <c r="CC79" s="134"/>
      <c r="CD79" s="134"/>
      <c r="CE79" s="134"/>
      <c r="CF79" s="134"/>
      <c r="CG79" s="134"/>
      <c r="CH79" s="134"/>
      <c r="CI79" s="134"/>
      <c r="CJ79" s="134"/>
      <c r="CK79" s="134"/>
      <c r="CL79" s="134"/>
      <c r="CM79" s="134"/>
      <c r="CN79" s="134"/>
      <c r="CO79" s="134"/>
      <c r="CP79" s="134"/>
      <c r="CQ79" s="134"/>
      <c r="CR79" s="134"/>
      <c r="CS79" s="134"/>
      <c r="CT79" s="134"/>
      <c r="CU79" s="134"/>
      <c r="CV79" s="134"/>
      <c r="CW79" s="134"/>
      <c r="CX79" s="134"/>
      <c r="CY79" s="134"/>
      <c r="CZ79" s="134"/>
      <c r="DA79" s="134"/>
      <c r="DB79" s="134"/>
      <c r="DC79" s="134"/>
      <c r="DD79" s="134"/>
      <c r="DE79" s="134"/>
      <c r="DF79" s="134"/>
      <c r="DG79" s="134"/>
      <c r="DH79" s="134"/>
      <c r="DI79" s="134"/>
      <c r="DJ79" s="134"/>
      <c r="DK79" s="134"/>
      <c r="DL79" s="134"/>
      <c r="DM79" s="134"/>
      <c r="DN79" s="134"/>
      <c r="DO79" s="134"/>
      <c r="DP79" s="134"/>
      <c r="DQ79" s="134"/>
      <c r="DR79" s="134"/>
      <c r="DS79" s="134"/>
      <c r="DT79" s="134"/>
    </row>
    <row r="80" spans="2:124" s="133" customFormat="1" ht="30.95" customHeight="1" x14ac:dyDescent="0.25">
      <c r="B80" s="92" t="s">
        <v>149</v>
      </c>
      <c r="C80" s="162"/>
      <c r="D80" s="93"/>
      <c r="E80" s="158"/>
      <c r="F80" s="94"/>
      <c r="G80" s="94"/>
      <c r="H80" s="131"/>
      <c r="I80" s="131"/>
      <c r="J80" s="161"/>
      <c r="K80" s="160"/>
      <c r="L80" s="192"/>
      <c r="M80" s="193"/>
      <c r="N80" s="194"/>
      <c r="O80" s="135" t="str">
        <f t="shared" si="49"/>
        <v/>
      </c>
      <c r="P80" s="281"/>
      <c r="Q80" s="282"/>
      <c r="R80" s="283"/>
      <c r="S80" s="135" t="str">
        <f t="shared" si="50"/>
        <v/>
      </c>
      <c r="T80" s="136" t="str">
        <f t="shared" si="51"/>
        <v/>
      </c>
      <c r="U80" s="137" t="str">
        <f t="shared" si="52"/>
        <v xml:space="preserve">   </v>
      </c>
      <c r="V80" s="138" t="str">
        <f>IF(E80=0," ",IF(E80="H",IF(H80&lt;2000,VLOOKUP(K80,[1]Minimas!$A$15:$F$29,6),IF(AND(H80&gt;1999,H80&lt;2003),VLOOKUP(K80,[1]Minimas!$A$15:$F$29,5),IF(AND(H80&gt;2002,H80&lt;2005),VLOOKUP(K80,[1]Minimas!$A$15:$F$29,4),IF(AND(H80&gt;2004,H80&lt;2007),VLOOKUP(K80,[1]Minimas!$A$15:$F$29,3),VLOOKUP(K80,[1]Minimas!$A$15:$F$29,2))))),IF(H80&lt;2000,VLOOKUP(K80,[1]Minimas!$G$15:$L$29,6),IF(AND(H80&gt;1999,H80&lt;2003),VLOOKUP(K80,[1]Minimas!$G$15:$FL$29,5),IF(AND(H80&gt;2002,H80&lt;2005),VLOOKUP(K80,[1]Minimas!$G$15:$L$29,4),IF(AND(H80&gt;2004,H80&lt;2007),VLOOKUP(K80,[1]Minimas!$G$15:$L$29,3),VLOOKUP(K80,[1]Minimas!$G$15:$L$29,2)))))))</f>
        <v xml:space="preserve"> </v>
      </c>
      <c r="W80" s="139" t="str">
        <f t="shared" si="53"/>
        <v/>
      </c>
      <c r="X80" s="98"/>
      <c r="Y80" s="96"/>
      <c r="Z80" s="129"/>
      <c r="AA80" s="132"/>
      <c r="AB80" s="103" t="e">
        <f>T80-HLOOKUP(V80,[1]Minimas!$C$3:$CD$12,2,FALSE)</f>
        <v>#VALUE!</v>
      </c>
      <c r="AC80" s="103" t="e">
        <f>T80-HLOOKUP(V80,[1]Minimas!$C$3:$CD$12,3,FALSE)</f>
        <v>#VALUE!</v>
      </c>
      <c r="AD80" s="103" t="e">
        <f>T80-HLOOKUP(V80,[1]Minimas!$C$3:$CD$12,4,FALSE)</f>
        <v>#VALUE!</v>
      </c>
      <c r="AE80" s="103" t="e">
        <f>T80-HLOOKUP(V80,[1]Minimas!$C$3:$CD$12,5,FALSE)</f>
        <v>#VALUE!</v>
      </c>
      <c r="AF80" s="103" t="e">
        <f>T80-HLOOKUP(V80,[1]Minimas!$C$3:$CD$12,6,FALSE)</f>
        <v>#VALUE!</v>
      </c>
      <c r="AG80" s="103" t="e">
        <f>T80-HLOOKUP(V80,[1]Minimas!$C$3:$CD$12,7,FALSE)</f>
        <v>#VALUE!</v>
      </c>
      <c r="AH80" s="103" t="e">
        <f>T80-HLOOKUP(V80,[1]Minimas!$C$3:$CD$12,8,FALSE)</f>
        <v>#VALUE!</v>
      </c>
      <c r="AI80" s="103" t="e">
        <f>T80-HLOOKUP(V80,[1]Minimas!$C$3:$CD$12,9,FALSE)</f>
        <v>#VALUE!</v>
      </c>
      <c r="AJ80" s="103" t="e">
        <f>T80-HLOOKUP(V80,[1]Minimas!$C$3:$CD$12,10,FALSE)</f>
        <v>#VALUE!</v>
      </c>
      <c r="AK80" s="104" t="str">
        <f t="shared" si="54"/>
        <v xml:space="preserve"> </v>
      </c>
      <c r="AL80" s="104"/>
      <c r="AM80" s="104" t="str">
        <f t="shared" si="55"/>
        <v xml:space="preserve"> </v>
      </c>
      <c r="AN80" s="104" t="str">
        <f t="shared" si="56"/>
        <v xml:space="preserve"> </v>
      </c>
      <c r="AO80" s="134"/>
      <c r="AP80" s="134"/>
      <c r="AQ80" s="134"/>
      <c r="AR80" s="134"/>
      <c r="AS80" s="134"/>
      <c r="AT80" s="134"/>
      <c r="AU80" s="134"/>
      <c r="AV80" s="134"/>
      <c r="AW80" s="134"/>
      <c r="AX80" s="134"/>
      <c r="AY80" s="134"/>
      <c r="AZ80" s="134"/>
      <c r="BA80" s="134"/>
      <c r="BB80" s="134"/>
      <c r="BC80" s="134"/>
      <c r="BD80" s="134"/>
      <c r="BE80" s="134"/>
      <c r="BF80" s="134"/>
      <c r="BG80" s="134"/>
      <c r="BH80" s="134"/>
      <c r="BI80" s="134"/>
      <c r="BJ80" s="134"/>
      <c r="BK80" s="134"/>
      <c r="BL80" s="134"/>
      <c r="BM80" s="134"/>
      <c r="BN80" s="134"/>
      <c r="BO80" s="134"/>
      <c r="BP80" s="134"/>
      <c r="BQ80" s="134"/>
      <c r="BR80" s="134"/>
      <c r="BS80" s="134"/>
      <c r="BT80" s="134"/>
      <c r="BU80" s="134"/>
      <c r="BV80" s="134"/>
      <c r="BW80" s="134"/>
      <c r="BX80" s="134"/>
      <c r="BY80" s="134"/>
      <c r="BZ80" s="134"/>
      <c r="CA80" s="134"/>
      <c r="CB80" s="134"/>
      <c r="CC80" s="134"/>
      <c r="CD80" s="134"/>
      <c r="CE80" s="134"/>
      <c r="CF80" s="134"/>
      <c r="CG80" s="134"/>
      <c r="CH80" s="134"/>
      <c r="CI80" s="134"/>
      <c r="CJ80" s="134"/>
      <c r="CK80" s="134"/>
      <c r="CL80" s="134"/>
      <c r="CM80" s="134"/>
      <c r="CN80" s="134"/>
      <c r="CO80" s="134"/>
      <c r="CP80" s="134"/>
      <c r="CQ80" s="134"/>
      <c r="CR80" s="134"/>
      <c r="CS80" s="134"/>
      <c r="CT80" s="134"/>
      <c r="CU80" s="134"/>
      <c r="CV80" s="134"/>
      <c r="CW80" s="134"/>
      <c r="CX80" s="134"/>
      <c r="CY80" s="134"/>
      <c r="CZ80" s="134"/>
      <c r="DA80" s="134"/>
      <c r="DB80" s="134"/>
      <c r="DC80" s="134"/>
      <c r="DD80" s="134"/>
      <c r="DE80" s="134"/>
      <c r="DF80" s="134"/>
      <c r="DG80" s="134"/>
      <c r="DH80" s="134"/>
      <c r="DI80" s="134"/>
      <c r="DJ80" s="134"/>
      <c r="DK80" s="134"/>
      <c r="DL80" s="134"/>
      <c r="DM80" s="134"/>
      <c r="DN80" s="134"/>
      <c r="DO80" s="134"/>
      <c r="DP80" s="134"/>
      <c r="DQ80" s="134"/>
      <c r="DR80" s="134"/>
      <c r="DS80" s="134"/>
      <c r="DT80" s="134"/>
    </row>
    <row r="81" spans="2:124" s="133" customFormat="1" ht="30.95" customHeight="1" x14ac:dyDescent="0.25">
      <c r="B81" s="92" t="s">
        <v>149</v>
      </c>
      <c r="C81" s="162"/>
      <c r="D81" s="93"/>
      <c r="E81" s="158"/>
      <c r="F81" s="94"/>
      <c r="G81" s="94"/>
      <c r="H81" s="131"/>
      <c r="I81" s="131"/>
      <c r="J81" s="161"/>
      <c r="K81" s="160"/>
      <c r="L81" s="192"/>
      <c r="M81" s="193"/>
      <c r="N81" s="194"/>
      <c r="O81" s="135" t="str">
        <f t="shared" si="49"/>
        <v/>
      </c>
      <c r="P81" s="281"/>
      <c r="Q81" s="282"/>
      <c r="R81" s="283"/>
      <c r="S81" s="135" t="str">
        <f t="shared" si="50"/>
        <v/>
      </c>
      <c r="T81" s="136" t="str">
        <f t="shared" si="51"/>
        <v/>
      </c>
      <c r="U81" s="137" t="str">
        <f t="shared" si="52"/>
        <v xml:space="preserve">   </v>
      </c>
      <c r="V81" s="138" t="str">
        <f>IF(E81=0," ",IF(E81="H",IF(H81&lt;2000,VLOOKUP(K81,[1]Minimas!$A$15:$F$29,6),IF(AND(H81&gt;1999,H81&lt;2003),VLOOKUP(K81,[1]Minimas!$A$15:$F$29,5),IF(AND(H81&gt;2002,H81&lt;2005),VLOOKUP(K81,[1]Minimas!$A$15:$F$29,4),IF(AND(H81&gt;2004,H81&lt;2007),VLOOKUP(K81,[1]Minimas!$A$15:$F$29,3),VLOOKUP(K81,[1]Minimas!$A$15:$F$29,2))))),IF(H81&lt;2000,VLOOKUP(K81,[1]Minimas!$G$15:$L$29,6),IF(AND(H81&gt;1999,H81&lt;2003),VLOOKUP(K81,[1]Minimas!$G$15:$FL$29,5),IF(AND(H81&gt;2002,H81&lt;2005),VLOOKUP(K81,[1]Minimas!$G$15:$L$29,4),IF(AND(H81&gt;2004,H81&lt;2007),VLOOKUP(K81,[1]Minimas!$G$15:$L$29,3),VLOOKUP(K81,[1]Minimas!$G$15:$L$29,2)))))))</f>
        <v xml:space="preserve"> </v>
      </c>
      <c r="W81" s="139" t="str">
        <f t="shared" si="53"/>
        <v/>
      </c>
      <c r="X81" s="98"/>
      <c r="Y81" s="96"/>
      <c r="Z81" s="129"/>
      <c r="AA81" s="132"/>
      <c r="AB81" s="103" t="e">
        <f>T81-HLOOKUP(V81,[1]Minimas!$C$3:$CD$12,2,FALSE)</f>
        <v>#VALUE!</v>
      </c>
      <c r="AC81" s="103" t="e">
        <f>T81-HLOOKUP(V81,[1]Minimas!$C$3:$CD$12,3,FALSE)</f>
        <v>#VALUE!</v>
      </c>
      <c r="AD81" s="103" t="e">
        <f>T81-HLOOKUP(V81,[1]Minimas!$C$3:$CD$12,4,FALSE)</f>
        <v>#VALUE!</v>
      </c>
      <c r="AE81" s="103" t="e">
        <f>T81-HLOOKUP(V81,[1]Minimas!$C$3:$CD$12,5,FALSE)</f>
        <v>#VALUE!</v>
      </c>
      <c r="AF81" s="103" t="e">
        <f>T81-HLOOKUP(V81,[1]Minimas!$C$3:$CD$12,6,FALSE)</f>
        <v>#VALUE!</v>
      </c>
      <c r="AG81" s="103" t="e">
        <f>T81-HLOOKUP(V81,[1]Minimas!$C$3:$CD$12,7,FALSE)</f>
        <v>#VALUE!</v>
      </c>
      <c r="AH81" s="103" t="e">
        <f>T81-HLOOKUP(V81,[1]Minimas!$C$3:$CD$12,8,FALSE)</f>
        <v>#VALUE!</v>
      </c>
      <c r="AI81" s="103" t="e">
        <f>T81-HLOOKUP(V81,[1]Minimas!$C$3:$CD$12,9,FALSE)</f>
        <v>#VALUE!</v>
      </c>
      <c r="AJ81" s="103" t="e">
        <f>T81-HLOOKUP(V81,[1]Minimas!$C$3:$CD$12,10,FALSE)</f>
        <v>#VALUE!</v>
      </c>
      <c r="AK81" s="104" t="str">
        <f t="shared" si="54"/>
        <v xml:space="preserve"> </v>
      </c>
      <c r="AL81" s="104"/>
      <c r="AM81" s="104" t="str">
        <f t="shared" si="55"/>
        <v xml:space="preserve"> </v>
      </c>
      <c r="AN81" s="104" t="str">
        <f t="shared" si="56"/>
        <v xml:space="preserve"> </v>
      </c>
      <c r="AO81" s="134"/>
      <c r="AP81" s="134"/>
      <c r="AQ81" s="134"/>
      <c r="AR81" s="134"/>
      <c r="AS81" s="134"/>
      <c r="AT81" s="134"/>
      <c r="AU81" s="134"/>
      <c r="AV81" s="134"/>
      <c r="AW81" s="134"/>
      <c r="AX81" s="134"/>
      <c r="AY81" s="134"/>
      <c r="AZ81" s="134"/>
      <c r="BA81" s="134"/>
      <c r="BB81" s="134"/>
      <c r="BC81" s="134"/>
      <c r="BD81" s="134"/>
      <c r="BE81" s="134"/>
      <c r="BF81" s="134"/>
      <c r="BG81" s="134"/>
      <c r="BH81" s="134"/>
      <c r="BI81" s="134"/>
      <c r="BJ81" s="134"/>
      <c r="BK81" s="134"/>
      <c r="BL81" s="134"/>
      <c r="BM81" s="134"/>
      <c r="BN81" s="134"/>
      <c r="BO81" s="134"/>
      <c r="BP81" s="134"/>
      <c r="BQ81" s="134"/>
      <c r="BR81" s="134"/>
      <c r="BS81" s="134"/>
      <c r="BT81" s="134"/>
      <c r="BU81" s="134"/>
      <c r="BV81" s="134"/>
      <c r="BW81" s="134"/>
      <c r="BX81" s="134"/>
      <c r="BY81" s="134"/>
      <c r="BZ81" s="134"/>
      <c r="CA81" s="134"/>
      <c r="CB81" s="134"/>
      <c r="CC81" s="134"/>
      <c r="CD81" s="134"/>
      <c r="CE81" s="134"/>
      <c r="CF81" s="134"/>
      <c r="CG81" s="134"/>
      <c r="CH81" s="134"/>
      <c r="CI81" s="134"/>
      <c r="CJ81" s="134"/>
      <c r="CK81" s="134"/>
      <c r="CL81" s="134"/>
      <c r="CM81" s="134"/>
      <c r="CN81" s="134"/>
      <c r="CO81" s="134"/>
      <c r="CP81" s="134"/>
      <c r="CQ81" s="134"/>
      <c r="CR81" s="134"/>
      <c r="CS81" s="134"/>
      <c r="CT81" s="134"/>
      <c r="CU81" s="134"/>
      <c r="CV81" s="134"/>
      <c r="CW81" s="134"/>
      <c r="CX81" s="134"/>
      <c r="CY81" s="134"/>
      <c r="CZ81" s="134"/>
      <c r="DA81" s="134"/>
      <c r="DB81" s="134"/>
      <c r="DC81" s="134"/>
      <c r="DD81" s="134"/>
      <c r="DE81" s="134"/>
      <c r="DF81" s="134"/>
      <c r="DG81" s="134"/>
      <c r="DH81" s="134"/>
      <c r="DI81" s="134"/>
      <c r="DJ81" s="134"/>
      <c r="DK81" s="134"/>
      <c r="DL81" s="134"/>
      <c r="DM81" s="134"/>
      <c r="DN81" s="134"/>
      <c r="DO81" s="134"/>
      <c r="DP81" s="134"/>
      <c r="DQ81" s="134"/>
      <c r="DR81" s="134"/>
      <c r="DS81" s="134"/>
      <c r="DT81" s="134"/>
    </row>
    <row r="82" spans="2:124" s="133" customFormat="1" ht="30.95" customHeight="1" x14ac:dyDescent="0.25">
      <c r="B82" s="92" t="s">
        <v>149</v>
      </c>
      <c r="C82" s="162"/>
      <c r="D82" s="93"/>
      <c r="E82" s="158"/>
      <c r="F82" s="94"/>
      <c r="G82" s="94"/>
      <c r="H82" s="131"/>
      <c r="I82" s="131"/>
      <c r="J82" s="161"/>
      <c r="K82" s="160"/>
      <c r="L82" s="286"/>
      <c r="M82" s="287"/>
      <c r="N82" s="288"/>
      <c r="O82" s="135" t="str">
        <f t="shared" si="49"/>
        <v/>
      </c>
      <c r="P82" s="289"/>
      <c r="Q82" s="290"/>
      <c r="R82" s="291"/>
      <c r="S82" s="135" t="str">
        <f t="shared" si="50"/>
        <v/>
      </c>
      <c r="T82" s="136" t="str">
        <f t="shared" si="51"/>
        <v/>
      </c>
      <c r="U82" s="137" t="str">
        <f t="shared" si="52"/>
        <v xml:space="preserve">   </v>
      </c>
      <c r="V82" s="138" t="str">
        <f>IF(E82=0," ",IF(E82="H",IF(H82&lt;2000,VLOOKUP(K82,[1]Minimas!$A$15:$F$29,6),IF(AND(H82&gt;1999,H82&lt;2003),VLOOKUP(K82,[1]Minimas!$A$15:$F$29,5),IF(AND(H82&gt;2002,H82&lt;2005),VLOOKUP(K82,[1]Minimas!$A$15:$F$29,4),IF(AND(H82&gt;2004,H82&lt;2007),VLOOKUP(K82,[1]Minimas!$A$15:$F$29,3),VLOOKUP(K82,[1]Minimas!$A$15:$F$29,2))))),IF(H82&lt;2000,VLOOKUP(K82,[1]Minimas!$G$15:$L$29,6),IF(AND(H82&gt;1999,H82&lt;2003),VLOOKUP(K82,[1]Minimas!$G$15:$FL$29,5),IF(AND(H82&gt;2002,H82&lt;2005),VLOOKUP(K82,[1]Minimas!$G$15:$L$29,4),IF(AND(H82&gt;2004,H82&lt;2007),VLOOKUP(K82,[1]Minimas!$G$15:$L$29,3),VLOOKUP(K82,[1]Minimas!$G$15:$L$29,2)))))))</f>
        <v xml:space="preserve"> </v>
      </c>
      <c r="W82" s="139" t="str">
        <f t="shared" si="53"/>
        <v/>
      </c>
      <c r="X82" s="98"/>
      <c r="Y82" s="96"/>
      <c r="Z82" s="129"/>
      <c r="AA82" s="132"/>
      <c r="AB82" s="103" t="e">
        <f>T82-HLOOKUP(V82,[1]Minimas!$C$3:$CD$12,2,FALSE)</f>
        <v>#VALUE!</v>
      </c>
      <c r="AC82" s="103" t="e">
        <f>T82-HLOOKUP(V82,[1]Minimas!$C$3:$CD$12,3,FALSE)</f>
        <v>#VALUE!</v>
      </c>
      <c r="AD82" s="103" t="e">
        <f>T82-HLOOKUP(V82,[1]Minimas!$C$3:$CD$12,4,FALSE)</f>
        <v>#VALUE!</v>
      </c>
      <c r="AE82" s="103" t="e">
        <f>T82-HLOOKUP(V82,[1]Minimas!$C$3:$CD$12,5,FALSE)</f>
        <v>#VALUE!</v>
      </c>
      <c r="AF82" s="103" t="e">
        <f>T82-HLOOKUP(V82,[1]Minimas!$C$3:$CD$12,6,FALSE)</f>
        <v>#VALUE!</v>
      </c>
      <c r="AG82" s="103" t="e">
        <f>T82-HLOOKUP(V82,[1]Minimas!$C$3:$CD$12,7,FALSE)</f>
        <v>#VALUE!</v>
      </c>
      <c r="AH82" s="103" t="e">
        <f>T82-HLOOKUP(V82,[1]Minimas!$C$3:$CD$12,8,FALSE)</f>
        <v>#VALUE!</v>
      </c>
      <c r="AI82" s="103" t="e">
        <f>T82-HLOOKUP(V82,[1]Minimas!$C$3:$CD$12,9,FALSE)</f>
        <v>#VALUE!</v>
      </c>
      <c r="AJ82" s="103" t="e">
        <f>T82-HLOOKUP(V82,[1]Minimas!$C$3:$CD$12,10,FALSE)</f>
        <v>#VALUE!</v>
      </c>
      <c r="AK82" s="104" t="str">
        <f t="shared" si="54"/>
        <v xml:space="preserve"> </v>
      </c>
      <c r="AL82" s="104"/>
      <c r="AM82" s="104" t="str">
        <f t="shared" si="55"/>
        <v xml:space="preserve"> </v>
      </c>
      <c r="AN82" s="104" t="str">
        <f t="shared" si="56"/>
        <v xml:space="preserve"> </v>
      </c>
      <c r="AO82" s="134"/>
      <c r="AP82" s="134"/>
      <c r="AQ82" s="134"/>
      <c r="AR82" s="134"/>
      <c r="AS82" s="134"/>
      <c r="AT82" s="134"/>
      <c r="AU82" s="134"/>
      <c r="AV82" s="134"/>
      <c r="AW82" s="134"/>
      <c r="AX82" s="134"/>
      <c r="AY82" s="134"/>
      <c r="AZ82" s="134"/>
      <c r="BA82" s="134"/>
      <c r="BB82" s="134"/>
      <c r="BC82" s="134"/>
      <c r="BD82" s="134"/>
      <c r="BE82" s="134"/>
      <c r="BF82" s="134"/>
      <c r="BG82" s="134"/>
      <c r="BH82" s="134"/>
      <c r="BI82" s="134"/>
      <c r="BJ82" s="134"/>
      <c r="BK82" s="134"/>
      <c r="BL82" s="134"/>
      <c r="BM82" s="134"/>
      <c r="BN82" s="134"/>
      <c r="BO82" s="134"/>
      <c r="BP82" s="134"/>
      <c r="BQ82" s="134"/>
      <c r="BR82" s="134"/>
      <c r="BS82" s="134"/>
      <c r="BT82" s="134"/>
      <c r="BU82" s="134"/>
      <c r="BV82" s="134"/>
      <c r="BW82" s="134"/>
      <c r="BX82" s="134"/>
      <c r="BY82" s="134"/>
      <c r="BZ82" s="134"/>
      <c r="CA82" s="134"/>
      <c r="CB82" s="134"/>
      <c r="CC82" s="134"/>
      <c r="CD82" s="134"/>
      <c r="CE82" s="134"/>
      <c r="CF82" s="134"/>
      <c r="CG82" s="134"/>
      <c r="CH82" s="134"/>
      <c r="CI82" s="134"/>
      <c r="CJ82" s="134"/>
      <c r="CK82" s="134"/>
      <c r="CL82" s="134"/>
      <c r="CM82" s="134"/>
      <c r="CN82" s="134"/>
      <c r="CO82" s="134"/>
      <c r="CP82" s="134"/>
      <c r="CQ82" s="134"/>
      <c r="CR82" s="134"/>
      <c r="CS82" s="134"/>
      <c r="CT82" s="134"/>
      <c r="CU82" s="134"/>
      <c r="CV82" s="134"/>
      <c r="CW82" s="134"/>
      <c r="CX82" s="134"/>
      <c r="CY82" s="134"/>
      <c r="CZ82" s="134"/>
      <c r="DA82" s="134"/>
      <c r="DB82" s="134"/>
      <c r="DC82" s="134"/>
      <c r="DD82" s="134"/>
      <c r="DE82" s="134"/>
      <c r="DF82" s="134"/>
      <c r="DG82" s="134"/>
      <c r="DH82" s="134"/>
      <c r="DI82" s="134"/>
      <c r="DJ82" s="134"/>
      <c r="DK82" s="134"/>
      <c r="DL82" s="134"/>
      <c r="DM82" s="134"/>
      <c r="DN82" s="134"/>
      <c r="DO82" s="134"/>
      <c r="DP82" s="134"/>
      <c r="DQ82" s="134"/>
      <c r="DR82" s="134"/>
      <c r="DS82" s="134"/>
      <c r="DT82" s="134"/>
    </row>
    <row r="83" spans="2:124" s="133" customFormat="1" ht="30" customHeight="1" x14ac:dyDescent="0.25">
      <c r="B83" s="92" t="s">
        <v>149</v>
      </c>
      <c r="C83" s="162"/>
      <c r="D83" s="93"/>
      <c r="E83" s="158"/>
      <c r="F83" s="94"/>
      <c r="G83" s="94"/>
      <c r="H83" s="131"/>
      <c r="I83" s="131"/>
      <c r="J83" s="161"/>
      <c r="K83" s="160"/>
      <c r="L83" s="192"/>
      <c r="M83" s="193"/>
      <c r="N83" s="194"/>
      <c r="O83" s="135" t="str">
        <f t="shared" si="49"/>
        <v/>
      </c>
      <c r="P83" s="281"/>
      <c r="Q83" s="282"/>
      <c r="R83" s="283"/>
      <c r="S83" s="135" t="str">
        <f t="shared" si="50"/>
        <v/>
      </c>
      <c r="T83" s="136" t="str">
        <f t="shared" si="51"/>
        <v/>
      </c>
      <c r="U83" s="137" t="str">
        <f t="shared" si="52"/>
        <v xml:space="preserve">   </v>
      </c>
      <c r="V83" s="138" t="str">
        <f>IF(E83=0," ",IF(E83="H",IF(H83&lt;2000,VLOOKUP(K83,[1]Minimas!$A$15:$F$29,6),IF(AND(H83&gt;1999,H83&lt;2003),VLOOKUP(K83,[1]Minimas!$A$15:$F$29,5),IF(AND(H83&gt;2002,H83&lt;2005),VLOOKUP(K83,[1]Minimas!$A$15:$F$29,4),IF(AND(H83&gt;2004,H83&lt;2007),VLOOKUP(K83,[1]Minimas!$A$15:$F$29,3),VLOOKUP(K83,[1]Minimas!$A$15:$F$29,2))))),IF(H83&lt;2000,VLOOKUP(K83,[1]Minimas!$G$15:$L$29,6),IF(AND(H83&gt;1999,H83&lt;2003),VLOOKUP(K83,[1]Minimas!$G$15:$FL$29,5),IF(AND(H83&gt;2002,H83&lt;2005),VLOOKUP(K83,[1]Minimas!$G$15:$L$29,4),IF(AND(H83&gt;2004,H83&lt;2007),VLOOKUP(K83,[1]Minimas!$G$15:$L$29,3),VLOOKUP(K83,[1]Minimas!$G$15:$L$29,2)))))))</f>
        <v xml:space="preserve"> </v>
      </c>
      <c r="W83" s="139" t="str">
        <f t="shared" si="53"/>
        <v/>
      </c>
      <c r="X83" s="98"/>
      <c r="Y83" s="96"/>
      <c r="Z83" s="129"/>
      <c r="AA83" s="132"/>
      <c r="AB83" s="103" t="e">
        <f>T83-HLOOKUP(V83,[1]Minimas!$C$3:$CD$12,2,FALSE)</f>
        <v>#VALUE!</v>
      </c>
      <c r="AC83" s="103" t="e">
        <f>T83-HLOOKUP(V83,[1]Minimas!$C$3:$CD$12,3,FALSE)</f>
        <v>#VALUE!</v>
      </c>
      <c r="AD83" s="103" t="e">
        <f>T83-HLOOKUP(V83,[1]Minimas!$C$3:$CD$12,4,FALSE)</f>
        <v>#VALUE!</v>
      </c>
      <c r="AE83" s="103" t="e">
        <f>T83-HLOOKUP(V83,[1]Minimas!$C$3:$CD$12,5,FALSE)</f>
        <v>#VALUE!</v>
      </c>
      <c r="AF83" s="103" t="e">
        <f>T83-HLOOKUP(V83,[1]Minimas!$C$3:$CD$12,6,FALSE)</f>
        <v>#VALUE!</v>
      </c>
      <c r="AG83" s="103" t="e">
        <f>T83-HLOOKUP(V83,[1]Minimas!$C$3:$CD$12,7,FALSE)</f>
        <v>#VALUE!</v>
      </c>
      <c r="AH83" s="103" t="e">
        <f>T83-HLOOKUP(V83,[1]Minimas!$C$3:$CD$12,8,FALSE)</f>
        <v>#VALUE!</v>
      </c>
      <c r="AI83" s="103" t="e">
        <f>T83-HLOOKUP(V83,[1]Minimas!$C$3:$CD$12,9,FALSE)</f>
        <v>#VALUE!</v>
      </c>
      <c r="AJ83" s="103" t="e">
        <f>T83-HLOOKUP(V83,[1]Minimas!$C$3:$CD$12,10,FALSE)</f>
        <v>#VALUE!</v>
      </c>
      <c r="AK83" s="104" t="str">
        <f t="shared" si="54"/>
        <v xml:space="preserve"> </v>
      </c>
      <c r="AL83" s="104"/>
      <c r="AM83" s="104" t="str">
        <f t="shared" si="55"/>
        <v xml:space="preserve"> </v>
      </c>
      <c r="AN83" s="104" t="str">
        <f t="shared" si="56"/>
        <v xml:space="preserve"> </v>
      </c>
      <c r="AO83" s="134"/>
      <c r="AP83" s="134"/>
      <c r="AQ83" s="134"/>
      <c r="AR83" s="134"/>
      <c r="AS83" s="134"/>
      <c r="AT83" s="134"/>
      <c r="AU83" s="134"/>
      <c r="AV83" s="134"/>
      <c r="AW83" s="134"/>
      <c r="AX83" s="134"/>
      <c r="AY83" s="134"/>
      <c r="AZ83" s="134"/>
      <c r="BA83" s="134"/>
      <c r="BB83" s="134"/>
      <c r="BC83" s="134"/>
      <c r="BD83" s="134"/>
      <c r="BE83" s="134"/>
      <c r="BF83" s="134"/>
      <c r="BG83" s="134"/>
      <c r="BH83" s="134"/>
      <c r="BI83" s="134"/>
      <c r="BJ83" s="134"/>
      <c r="BK83" s="134"/>
      <c r="BL83" s="134"/>
      <c r="BM83" s="134"/>
      <c r="BN83" s="134"/>
      <c r="BO83" s="134"/>
      <c r="BP83" s="134"/>
      <c r="BQ83" s="134"/>
      <c r="BR83" s="134"/>
      <c r="BS83" s="134"/>
      <c r="BT83" s="134"/>
      <c r="BU83" s="134"/>
      <c r="BV83" s="134"/>
      <c r="BW83" s="134"/>
      <c r="BX83" s="134"/>
      <c r="BY83" s="134"/>
      <c r="BZ83" s="134"/>
      <c r="CA83" s="134"/>
      <c r="CB83" s="134"/>
      <c r="CC83" s="134"/>
      <c r="CD83" s="134"/>
      <c r="CE83" s="134"/>
      <c r="CF83" s="134"/>
      <c r="CG83" s="134"/>
      <c r="CH83" s="134"/>
      <c r="CI83" s="134"/>
      <c r="CJ83" s="134"/>
      <c r="CK83" s="134"/>
      <c r="CL83" s="134"/>
      <c r="CM83" s="134"/>
      <c r="CN83" s="134"/>
      <c r="CO83" s="134"/>
      <c r="CP83" s="134"/>
      <c r="CQ83" s="134"/>
      <c r="CR83" s="134"/>
      <c r="CS83" s="134"/>
      <c r="CT83" s="134"/>
      <c r="CU83" s="134"/>
      <c r="CV83" s="134"/>
      <c r="CW83" s="134"/>
      <c r="CX83" s="134"/>
      <c r="CY83" s="134"/>
      <c r="CZ83" s="134"/>
      <c r="DA83" s="134"/>
      <c r="DB83" s="134"/>
      <c r="DC83" s="134"/>
      <c r="DD83" s="134"/>
      <c r="DE83" s="134"/>
      <c r="DF83" s="134"/>
      <c r="DG83" s="134"/>
      <c r="DH83" s="134"/>
      <c r="DI83" s="134"/>
      <c r="DJ83" s="134"/>
      <c r="DK83" s="134"/>
      <c r="DL83" s="134"/>
      <c r="DM83" s="134"/>
      <c r="DN83" s="134"/>
      <c r="DO83" s="134"/>
      <c r="DP83" s="134"/>
      <c r="DQ83" s="134"/>
      <c r="DR83" s="134"/>
      <c r="DS83" s="134"/>
      <c r="DT83" s="134"/>
    </row>
    <row r="84" spans="2:124" s="133" customFormat="1" ht="30" customHeight="1" x14ac:dyDescent="0.25">
      <c r="B84" s="92" t="s">
        <v>149</v>
      </c>
      <c r="C84" s="162"/>
      <c r="D84" s="93"/>
      <c r="E84" s="158"/>
      <c r="F84" s="94"/>
      <c r="G84" s="94"/>
      <c r="H84" s="131"/>
      <c r="I84" s="131"/>
      <c r="J84" s="161"/>
      <c r="K84" s="160"/>
      <c r="L84" s="192"/>
      <c r="M84" s="193"/>
      <c r="N84" s="194"/>
      <c r="O84" s="135" t="str">
        <f t="shared" si="49"/>
        <v/>
      </c>
      <c r="P84" s="281"/>
      <c r="Q84" s="282"/>
      <c r="R84" s="283"/>
      <c r="S84" s="135" t="str">
        <f t="shared" si="50"/>
        <v/>
      </c>
      <c r="T84" s="136" t="str">
        <f t="shared" si="51"/>
        <v/>
      </c>
      <c r="U84" s="137" t="str">
        <f t="shared" si="52"/>
        <v xml:space="preserve">   </v>
      </c>
      <c r="V84" s="138" t="str">
        <f>IF(E84=0," ",IF(E84="H",IF(H84&lt;2000,VLOOKUP(K84,[1]Minimas!$A$15:$F$29,6),IF(AND(H84&gt;1999,H84&lt;2003),VLOOKUP(K84,[1]Minimas!$A$15:$F$29,5),IF(AND(H84&gt;2002,H84&lt;2005),VLOOKUP(K84,[1]Minimas!$A$15:$F$29,4),IF(AND(H84&gt;2004,H84&lt;2007),VLOOKUP(K84,[1]Minimas!$A$15:$F$29,3),VLOOKUP(K84,[1]Minimas!$A$15:$F$29,2))))),IF(H84&lt;2000,VLOOKUP(K84,[1]Minimas!$G$15:$L$29,6),IF(AND(H84&gt;1999,H84&lt;2003),VLOOKUP(K84,[1]Minimas!$G$15:$FL$29,5),IF(AND(H84&gt;2002,H84&lt;2005),VLOOKUP(K84,[1]Minimas!$G$15:$L$29,4),IF(AND(H84&gt;2004,H84&lt;2007),VLOOKUP(K84,[1]Minimas!$G$15:$L$29,3),VLOOKUP(K84,[1]Minimas!$G$15:$L$29,2)))))))</f>
        <v xml:space="preserve"> </v>
      </c>
      <c r="W84" s="139" t="str">
        <f t="shared" si="53"/>
        <v/>
      </c>
      <c r="X84" s="98"/>
      <c r="Y84" s="96"/>
      <c r="Z84" s="129"/>
      <c r="AA84" s="132"/>
      <c r="AB84" s="103" t="e">
        <f>T84-HLOOKUP(V84,[1]Minimas!$C$3:$CD$12,2,FALSE)</f>
        <v>#VALUE!</v>
      </c>
      <c r="AC84" s="103" t="e">
        <f>T84-HLOOKUP(V84,[1]Minimas!$C$3:$CD$12,3,FALSE)</f>
        <v>#VALUE!</v>
      </c>
      <c r="AD84" s="103" t="e">
        <f>T84-HLOOKUP(V84,[1]Minimas!$C$3:$CD$12,4,FALSE)</f>
        <v>#VALUE!</v>
      </c>
      <c r="AE84" s="103" t="e">
        <f>T84-HLOOKUP(V84,[1]Minimas!$C$3:$CD$12,5,FALSE)</f>
        <v>#VALUE!</v>
      </c>
      <c r="AF84" s="103" t="e">
        <f>T84-HLOOKUP(V84,[1]Minimas!$C$3:$CD$12,6,FALSE)</f>
        <v>#VALUE!</v>
      </c>
      <c r="AG84" s="103" t="e">
        <f>T84-HLOOKUP(V84,[1]Minimas!$C$3:$CD$12,7,FALSE)</f>
        <v>#VALUE!</v>
      </c>
      <c r="AH84" s="103" t="e">
        <f>T84-HLOOKUP(V84,[1]Minimas!$C$3:$CD$12,8,FALSE)</f>
        <v>#VALUE!</v>
      </c>
      <c r="AI84" s="103" t="e">
        <f>T84-HLOOKUP(V84,[1]Minimas!$C$3:$CD$12,9,FALSE)</f>
        <v>#VALUE!</v>
      </c>
      <c r="AJ84" s="103" t="e">
        <f>T84-HLOOKUP(V84,[1]Minimas!$C$3:$CD$12,10,FALSE)</f>
        <v>#VALUE!</v>
      </c>
      <c r="AK84" s="104" t="str">
        <f t="shared" si="54"/>
        <v xml:space="preserve"> </v>
      </c>
      <c r="AL84" s="104"/>
      <c r="AM84" s="104" t="str">
        <f t="shared" si="55"/>
        <v xml:space="preserve"> </v>
      </c>
      <c r="AN84" s="104" t="str">
        <f t="shared" si="56"/>
        <v xml:space="preserve"> </v>
      </c>
      <c r="AO84" s="134"/>
      <c r="AP84" s="134"/>
      <c r="AQ84" s="134"/>
      <c r="AR84" s="134"/>
      <c r="AS84" s="134"/>
      <c r="AT84" s="134"/>
      <c r="AU84" s="134"/>
      <c r="AV84" s="134"/>
      <c r="AW84" s="134"/>
      <c r="AX84" s="134"/>
      <c r="AY84" s="134"/>
      <c r="AZ84" s="134"/>
      <c r="BA84" s="134"/>
      <c r="BB84" s="134"/>
      <c r="BC84" s="134"/>
      <c r="BD84" s="134"/>
      <c r="BE84" s="134"/>
      <c r="BF84" s="134"/>
      <c r="BG84" s="134"/>
      <c r="BH84" s="134"/>
      <c r="BI84" s="134"/>
      <c r="BJ84" s="134"/>
      <c r="BK84" s="134"/>
      <c r="BL84" s="134"/>
      <c r="BM84" s="134"/>
      <c r="BN84" s="134"/>
      <c r="BO84" s="134"/>
      <c r="BP84" s="134"/>
      <c r="BQ84" s="134"/>
      <c r="BR84" s="134"/>
      <c r="BS84" s="134"/>
      <c r="BT84" s="134"/>
      <c r="BU84" s="134"/>
      <c r="BV84" s="134"/>
      <c r="BW84" s="134"/>
      <c r="BX84" s="134"/>
      <c r="BY84" s="134"/>
      <c r="BZ84" s="134"/>
      <c r="CA84" s="134"/>
      <c r="CB84" s="134"/>
      <c r="CC84" s="134"/>
      <c r="CD84" s="134"/>
      <c r="CE84" s="134"/>
      <c r="CF84" s="134"/>
      <c r="CG84" s="134"/>
      <c r="CH84" s="134"/>
      <c r="CI84" s="134"/>
      <c r="CJ84" s="134"/>
      <c r="CK84" s="134"/>
      <c r="CL84" s="134"/>
      <c r="CM84" s="134"/>
      <c r="CN84" s="134"/>
      <c r="CO84" s="134"/>
      <c r="CP84" s="134"/>
      <c r="CQ84" s="134"/>
      <c r="CR84" s="134"/>
      <c r="CS84" s="134"/>
      <c r="CT84" s="134"/>
      <c r="CU84" s="134"/>
      <c r="CV84" s="134"/>
      <c r="CW84" s="134"/>
      <c r="CX84" s="134"/>
      <c r="CY84" s="134"/>
      <c r="CZ84" s="134"/>
      <c r="DA84" s="134"/>
      <c r="DB84" s="134"/>
      <c r="DC84" s="134"/>
      <c r="DD84" s="134"/>
      <c r="DE84" s="134"/>
      <c r="DF84" s="134"/>
      <c r="DG84" s="134"/>
      <c r="DH84" s="134"/>
      <c r="DI84" s="134"/>
      <c r="DJ84" s="134"/>
      <c r="DK84" s="134"/>
      <c r="DL84" s="134"/>
      <c r="DM84" s="134"/>
      <c r="DN84" s="134"/>
      <c r="DO84" s="134"/>
      <c r="DP84" s="134"/>
      <c r="DQ84" s="134"/>
      <c r="DR84" s="134"/>
      <c r="DS84" s="134"/>
      <c r="DT84" s="134"/>
    </row>
    <row r="85" spans="2:124" s="133" customFormat="1" ht="30" customHeight="1" x14ac:dyDescent="0.25">
      <c r="B85" s="92" t="s">
        <v>149</v>
      </c>
      <c r="C85" s="162"/>
      <c r="D85" s="93"/>
      <c r="E85" s="158"/>
      <c r="F85" s="94"/>
      <c r="G85" s="94"/>
      <c r="H85" s="131"/>
      <c r="I85" s="131"/>
      <c r="J85" s="161"/>
      <c r="K85" s="160"/>
      <c r="L85" s="286"/>
      <c r="M85" s="287"/>
      <c r="N85" s="288"/>
      <c r="O85" s="135" t="str">
        <f t="shared" si="49"/>
        <v/>
      </c>
      <c r="P85" s="289"/>
      <c r="Q85" s="290"/>
      <c r="R85" s="291"/>
      <c r="S85" s="135" t="str">
        <f t="shared" si="50"/>
        <v/>
      </c>
      <c r="T85" s="136" t="str">
        <f t="shared" si="51"/>
        <v/>
      </c>
      <c r="U85" s="137" t="str">
        <f t="shared" si="52"/>
        <v xml:space="preserve">   </v>
      </c>
      <c r="V85" s="138" t="str">
        <f>IF(E85=0," ",IF(E85="H",IF(H85&lt;2000,VLOOKUP(K85,[1]Minimas!$A$15:$F$29,6),IF(AND(H85&gt;1999,H85&lt;2003),VLOOKUP(K85,[1]Minimas!$A$15:$F$29,5),IF(AND(H85&gt;2002,H85&lt;2005),VLOOKUP(K85,[1]Minimas!$A$15:$F$29,4),IF(AND(H85&gt;2004,H85&lt;2007),VLOOKUP(K85,[1]Minimas!$A$15:$F$29,3),VLOOKUP(K85,[1]Minimas!$A$15:$F$29,2))))),IF(H85&lt;2000,VLOOKUP(K85,[1]Minimas!$G$15:$L$29,6),IF(AND(H85&gt;1999,H85&lt;2003),VLOOKUP(K85,[1]Minimas!$G$15:$FL$29,5),IF(AND(H85&gt;2002,H85&lt;2005),VLOOKUP(K85,[1]Minimas!$G$15:$L$29,4),IF(AND(H85&gt;2004,H85&lt;2007),VLOOKUP(K85,[1]Minimas!$G$15:$L$29,3),VLOOKUP(K85,[1]Minimas!$G$15:$L$29,2)))))))</f>
        <v xml:space="preserve"> </v>
      </c>
      <c r="W85" s="139" t="str">
        <f t="shared" si="53"/>
        <v/>
      </c>
      <c r="X85" s="98"/>
      <c r="Y85" s="96"/>
      <c r="Z85" s="129"/>
      <c r="AA85" s="132"/>
      <c r="AB85" s="103" t="e">
        <f>T85-HLOOKUP(V85,[1]Minimas!$C$3:$CD$12,2,FALSE)</f>
        <v>#VALUE!</v>
      </c>
      <c r="AC85" s="103" t="e">
        <f>T85-HLOOKUP(V85,[1]Minimas!$C$3:$CD$12,3,FALSE)</f>
        <v>#VALUE!</v>
      </c>
      <c r="AD85" s="103" t="e">
        <f>T85-HLOOKUP(V85,[1]Minimas!$C$3:$CD$12,4,FALSE)</f>
        <v>#VALUE!</v>
      </c>
      <c r="AE85" s="103" t="e">
        <f>T85-HLOOKUP(V85,[1]Minimas!$C$3:$CD$12,5,FALSE)</f>
        <v>#VALUE!</v>
      </c>
      <c r="AF85" s="103" t="e">
        <f>T85-HLOOKUP(V85,[1]Minimas!$C$3:$CD$12,6,FALSE)</f>
        <v>#VALUE!</v>
      </c>
      <c r="AG85" s="103" t="e">
        <f>T85-HLOOKUP(V85,[1]Minimas!$C$3:$CD$12,7,FALSE)</f>
        <v>#VALUE!</v>
      </c>
      <c r="AH85" s="103" t="e">
        <f>T85-HLOOKUP(V85,[1]Minimas!$C$3:$CD$12,8,FALSE)</f>
        <v>#VALUE!</v>
      </c>
      <c r="AI85" s="103" t="e">
        <f>T85-HLOOKUP(V85,[1]Minimas!$C$3:$CD$12,9,FALSE)</f>
        <v>#VALUE!</v>
      </c>
      <c r="AJ85" s="103" t="e">
        <f>T85-HLOOKUP(V85,[1]Minimas!$C$3:$CD$12,10,FALSE)</f>
        <v>#VALUE!</v>
      </c>
      <c r="AK85" s="104" t="str">
        <f t="shared" si="54"/>
        <v xml:space="preserve"> </v>
      </c>
      <c r="AL85" s="104"/>
      <c r="AM85" s="104" t="str">
        <f t="shared" si="55"/>
        <v xml:space="preserve"> </v>
      </c>
      <c r="AN85" s="104" t="str">
        <f t="shared" si="56"/>
        <v xml:space="preserve"> </v>
      </c>
      <c r="AO85" s="134"/>
      <c r="AP85" s="134"/>
      <c r="AQ85" s="134"/>
      <c r="AR85" s="134"/>
      <c r="AS85" s="134"/>
      <c r="AT85" s="134"/>
      <c r="AU85" s="134"/>
      <c r="AV85" s="134"/>
      <c r="AW85" s="134"/>
      <c r="AX85" s="134"/>
      <c r="AY85" s="134"/>
      <c r="AZ85" s="134"/>
      <c r="BA85" s="134"/>
      <c r="BB85" s="134"/>
      <c r="BC85" s="134"/>
      <c r="BD85" s="134"/>
      <c r="BE85" s="134"/>
      <c r="BF85" s="134"/>
      <c r="BG85" s="134"/>
      <c r="BH85" s="134"/>
      <c r="BI85" s="134"/>
      <c r="BJ85" s="134"/>
      <c r="BK85" s="134"/>
      <c r="BL85" s="134"/>
      <c r="BM85" s="134"/>
      <c r="BN85" s="134"/>
      <c r="BO85" s="134"/>
      <c r="BP85" s="134"/>
      <c r="BQ85" s="134"/>
      <c r="BR85" s="134"/>
      <c r="BS85" s="134"/>
      <c r="BT85" s="134"/>
      <c r="BU85" s="134"/>
      <c r="BV85" s="134"/>
      <c r="BW85" s="134"/>
      <c r="BX85" s="134"/>
      <c r="BY85" s="134"/>
      <c r="BZ85" s="134"/>
      <c r="CA85" s="134"/>
      <c r="CB85" s="134"/>
      <c r="CC85" s="134"/>
      <c r="CD85" s="134"/>
      <c r="CE85" s="134"/>
      <c r="CF85" s="134"/>
      <c r="CG85" s="134"/>
      <c r="CH85" s="134"/>
      <c r="CI85" s="134"/>
      <c r="CJ85" s="134"/>
      <c r="CK85" s="134"/>
      <c r="CL85" s="134"/>
      <c r="CM85" s="134"/>
      <c r="CN85" s="134"/>
      <c r="CO85" s="134"/>
      <c r="CP85" s="134"/>
      <c r="CQ85" s="134"/>
      <c r="CR85" s="134"/>
      <c r="CS85" s="134"/>
      <c r="CT85" s="134"/>
      <c r="CU85" s="134"/>
      <c r="CV85" s="134"/>
      <c r="CW85" s="134"/>
      <c r="CX85" s="134"/>
      <c r="CY85" s="134"/>
      <c r="CZ85" s="134"/>
      <c r="DA85" s="134"/>
      <c r="DB85" s="134"/>
      <c r="DC85" s="134"/>
      <c r="DD85" s="134"/>
      <c r="DE85" s="134"/>
      <c r="DF85" s="134"/>
      <c r="DG85" s="134"/>
      <c r="DH85" s="134"/>
      <c r="DI85" s="134"/>
      <c r="DJ85" s="134"/>
      <c r="DK85" s="134"/>
      <c r="DL85" s="134"/>
      <c r="DM85" s="134"/>
      <c r="DN85" s="134"/>
      <c r="DO85" s="134"/>
      <c r="DP85" s="134"/>
      <c r="DQ85" s="134"/>
      <c r="DR85" s="134"/>
      <c r="DS85" s="134"/>
      <c r="DT85" s="134"/>
    </row>
    <row r="86" spans="2:124" s="133" customFormat="1" ht="30" customHeight="1" x14ac:dyDescent="0.25">
      <c r="B86" s="92" t="s">
        <v>149</v>
      </c>
      <c r="C86" s="162"/>
      <c r="D86" s="93"/>
      <c r="E86" s="158"/>
      <c r="F86" s="94"/>
      <c r="G86" s="94"/>
      <c r="H86" s="131"/>
      <c r="I86" s="131"/>
      <c r="J86" s="161"/>
      <c r="K86" s="160"/>
      <c r="L86" s="192"/>
      <c r="M86" s="193"/>
      <c r="N86" s="194"/>
      <c r="O86" s="135" t="str">
        <f t="shared" si="49"/>
        <v/>
      </c>
      <c r="P86" s="281"/>
      <c r="Q86" s="282"/>
      <c r="R86" s="283"/>
      <c r="S86" s="135" t="str">
        <f t="shared" si="50"/>
        <v/>
      </c>
      <c r="T86" s="136" t="str">
        <f t="shared" si="51"/>
        <v/>
      </c>
      <c r="U86" s="137" t="str">
        <f t="shared" si="52"/>
        <v xml:space="preserve">   </v>
      </c>
      <c r="V86" s="138" t="str">
        <f>IF(E86=0," ",IF(E86="H",IF(H86&lt;2000,VLOOKUP(K86,[1]Minimas!$A$15:$F$29,6),IF(AND(H86&gt;1999,H86&lt;2003),VLOOKUP(K86,[1]Minimas!$A$15:$F$29,5),IF(AND(H86&gt;2002,H86&lt;2005),VLOOKUP(K86,[1]Minimas!$A$15:$F$29,4),IF(AND(H86&gt;2004,H86&lt;2007),VLOOKUP(K86,[1]Minimas!$A$15:$F$29,3),VLOOKUP(K86,[1]Minimas!$A$15:$F$29,2))))),IF(H86&lt;2000,VLOOKUP(K86,[1]Minimas!$G$15:$L$29,6),IF(AND(H86&gt;1999,H86&lt;2003),VLOOKUP(K86,[1]Minimas!$G$15:$FL$29,5),IF(AND(H86&gt;2002,H86&lt;2005),VLOOKUP(K86,[1]Minimas!$G$15:$L$29,4),IF(AND(H86&gt;2004,H86&lt;2007),VLOOKUP(K86,[1]Minimas!$G$15:$L$29,3),VLOOKUP(K86,[1]Minimas!$G$15:$L$29,2)))))))</f>
        <v xml:space="preserve"> </v>
      </c>
      <c r="W86" s="139" t="str">
        <f t="shared" si="53"/>
        <v/>
      </c>
      <c r="X86" s="98"/>
      <c r="Y86" s="96"/>
      <c r="Z86" s="129"/>
      <c r="AA86" s="132"/>
      <c r="AB86" s="103" t="e">
        <f>T86-HLOOKUP(V86,[1]Minimas!$C$3:$CD$12,2,FALSE)</f>
        <v>#VALUE!</v>
      </c>
      <c r="AC86" s="103" t="e">
        <f>T86-HLOOKUP(V86,[1]Minimas!$C$3:$CD$12,3,FALSE)</f>
        <v>#VALUE!</v>
      </c>
      <c r="AD86" s="103" t="e">
        <f>T86-HLOOKUP(V86,[1]Minimas!$C$3:$CD$12,4,FALSE)</f>
        <v>#VALUE!</v>
      </c>
      <c r="AE86" s="103" t="e">
        <f>T86-HLOOKUP(V86,[1]Minimas!$C$3:$CD$12,5,FALSE)</f>
        <v>#VALUE!</v>
      </c>
      <c r="AF86" s="103" t="e">
        <f>T86-HLOOKUP(V86,[1]Minimas!$C$3:$CD$12,6,FALSE)</f>
        <v>#VALUE!</v>
      </c>
      <c r="AG86" s="103" t="e">
        <f>T86-HLOOKUP(V86,[1]Minimas!$C$3:$CD$12,7,FALSE)</f>
        <v>#VALUE!</v>
      </c>
      <c r="AH86" s="103" t="e">
        <f>T86-HLOOKUP(V86,[1]Minimas!$C$3:$CD$12,8,FALSE)</f>
        <v>#VALUE!</v>
      </c>
      <c r="AI86" s="103" t="e">
        <f>T86-HLOOKUP(V86,[1]Minimas!$C$3:$CD$12,9,FALSE)</f>
        <v>#VALUE!</v>
      </c>
      <c r="AJ86" s="103" t="e">
        <f>T86-HLOOKUP(V86,[1]Minimas!$C$3:$CD$12,10,FALSE)</f>
        <v>#VALUE!</v>
      </c>
      <c r="AK86" s="104" t="str">
        <f t="shared" si="54"/>
        <v xml:space="preserve"> </v>
      </c>
      <c r="AL86" s="104"/>
      <c r="AM86" s="104" t="str">
        <f t="shared" si="55"/>
        <v xml:space="preserve"> </v>
      </c>
      <c r="AN86" s="104" t="str">
        <f t="shared" si="56"/>
        <v xml:space="preserve"> </v>
      </c>
      <c r="AO86" s="134"/>
      <c r="AP86" s="134"/>
      <c r="AQ86" s="134"/>
      <c r="AR86" s="134"/>
      <c r="AS86" s="134"/>
      <c r="AT86" s="134"/>
      <c r="AU86" s="134"/>
      <c r="AV86" s="134"/>
      <c r="AW86" s="134"/>
      <c r="AX86" s="134"/>
      <c r="AY86" s="134"/>
      <c r="AZ86" s="134"/>
      <c r="BA86" s="134"/>
      <c r="BB86" s="134"/>
      <c r="BC86" s="134"/>
      <c r="BD86" s="134"/>
      <c r="BE86" s="134"/>
      <c r="BF86" s="134"/>
      <c r="BG86" s="134"/>
      <c r="BH86" s="134"/>
      <c r="BI86" s="134"/>
      <c r="BJ86" s="134"/>
      <c r="BK86" s="134"/>
      <c r="BL86" s="134"/>
      <c r="BM86" s="134"/>
      <c r="BN86" s="134"/>
      <c r="BO86" s="134"/>
      <c r="BP86" s="134"/>
      <c r="BQ86" s="134"/>
      <c r="BR86" s="134"/>
      <c r="BS86" s="134"/>
      <c r="BT86" s="134"/>
      <c r="BU86" s="134"/>
      <c r="BV86" s="134"/>
      <c r="BW86" s="134"/>
      <c r="BX86" s="134"/>
      <c r="BY86" s="134"/>
      <c r="BZ86" s="134"/>
      <c r="CA86" s="134"/>
      <c r="CB86" s="134"/>
      <c r="CC86" s="134"/>
      <c r="CD86" s="134"/>
      <c r="CE86" s="134"/>
      <c r="CF86" s="134"/>
      <c r="CG86" s="134"/>
      <c r="CH86" s="134"/>
      <c r="CI86" s="134"/>
      <c r="CJ86" s="134"/>
      <c r="CK86" s="134"/>
      <c r="CL86" s="134"/>
      <c r="CM86" s="134"/>
      <c r="CN86" s="134"/>
      <c r="CO86" s="134"/>
      <c r="CP86" s="134"/>
      <c r="CQ86" s="134"/>
      <c r="CR86" s="134"/>
      <c r="CS86" s="134"/>
      <c r="CT86" s="134"/>
      <c r="CU86" s="134"/>
      <c r="CV86" s="134"/>
      <c r="CW86" s="134"/>
      <c r="CX86" s="134"/>
      <c r="CY86" s="134"/>
      <c r="CZ86" s="134"/>
      <c r="DA86" s="134"/>
      <c r="DB86" s="134"/>
      <c r="DC86" s="134"/>
      <c r="DD86" s="134"/>
      <c r="DE86" s="134"/>
      <c r="DF86" s="134"/>
      <c r="DG86" s="134"/>
      <c r="DH86" s="134"/>
      <c r="DI86" s="134"/>
      <c r="DJ86" s="134"/>
      <c r="DK86" s="134"/>
      <c r="DL86" s="134"/>
      <c r="DM86" s="134"/>
      <c r="DN86" s="134"/>
      <c r="DO86" s="134"/>
      <c r="DP86" s="134"/>
      <c r="DQ86" s="134"/>
      <c r="DR86" s="134"/>
      <c r="DS86" s="134"/>
      <c r="DT86" s="134"/>
    </row>
    <row r="87" spans="2:124" s="133" customFormat="1" ht="30" customHeight="1" x14ac:dyDescent="0.25">
      <c r="B87" s="92" t="s">
        <v>149</v>
      </c>
      <c r="C87" s="162"/>
      <c r="D87" s="93"/>
      <c r="E87" s="158"/>
      <c r="F87" s="94"/>
      <c r="G87" s="94"/>
      <c r="H87" s="131"/>
      <c r="I87" s="131"/>
      <c r="J87" s="161"/>
      <c r="K87" s="160"/>
      <c r="L87" s="192"/>
      <c r="M87" s="193"/>
      <c r="N87" s="194"/>
      <c r="O87" s="135" t="str">
        <f t="shared" si="49"/>
        <v/>
      </c>
      <c r="P87" s="281"/>
      <c r="Q87" s="282"/>
      <c r="R87" s="283"/>
      <c r="S87" s="135" t="str">
        <f t="shared" si="50"/>
        <v/>
      </c>
      <c r="T87" s="136" t="str">
        <f t="shared" si="51"/>
        <v/>
      </c>
      <c r="U87" s="137" t="str">
        <f t="shared" si="52"/>
        <v xml:space="preserve">   </v>
      </c>
      <c r="V87" s="138" t="str">
        <f>IF(E87=0," ",IF(E87="H",IF(H87&lt;2000,VLOOKUP(K87,[1]Minimas!$A$15:$F$29,6),IF(AND(H87&gt;1999,H87&lt;2003),VLOOKUP(K87,[1]Minimas!$A$15:$F$29,5),IF(AND(H87&gt;2002,H87&lt;2005),VLOOKUP(K87,[1]Minimas!$A$15:$F$29,4),IF(AND(H87&gt;2004,H87&lt;2007),VLOOKUP(K87,[1]Minimas!$A$15:$F$29,3),VLOOKUP(K87,[1]Minimas!$A$15:$F$29,2))))),IF(H87&lt;2000,VLOOKUP(K87,[1]Minimas!$G$15:$L$29,6),IF(AND(H87&gt;1999,H87&lt;2003),VLOOKUP(K87,[1]Minimas!$G$15:$FL$29,5),IF(AND(H87&gt;2002,H87&lt;2005),VLOOKUP(K87,[1]Minimas!$G$15:$L$29,4),IF(AND(H87&gt;2004,H87&lt;2007),VLOOKUP(K87,[1]Minimas!$G$15:$L$29,3),VLOOKUP(K87,[1]Minimas!$G$15:$L$29,2)))))))</f>
        <v xml:space="preserve"> </v>
      </c>
      <c r="W87" s="139" t="str">
        <f t="shared" si="53"/>
        <v/>
      </c>
      <c r="X87" s="98"/>
      <c r="Y87" s="96"/>
      <c r="Z87" s="129"/>
      <c r="AA87" s="132"/>
      <c r="AB87" s="103" t="e">
        <f>T87-HLOOKUP(V87,[1]Minimas!$C$3:$CD$12,2,FALSE)</f>
        <v>#VALUE!</v>
      </c>
      <c r="AC87" s="103" t="e">
        <f>T87-HLOOKUP(V87,[1]Minimas!$C$3:$CD$12,3,FALSE)</f>
        <v>#VALUE!</v>
      </c>
      <c r="AD87" s="103" t="e">
        <f>T87-HLOOKUP(V87,[1]Minimas!$C$3:$CD$12,4,FALSE)</f>
        <v>#VALUE!</v>
      </c>
      <c r="AE87" s="103" t="e">
        <f>T87-HLOOKUP(V87,[1]Minimas!$C$3:$CD$12,5,FALSE)</f>
        <v>#VALUE!</v>
      </c>
      <c r="AF87" s="103" t="e">
        <f>T87-HLOOKUP(V87,[1]Minimas!$C$3:$CD$12,6,FALSE)</f>
        <v>#VALUE!</v>
      </c>
      <c r="AG87" s="103" t="e">
        <f>T87-HLOOKUP(V87,[1]Minimas!$C$3:$CD$12,7,FALSE)</f>
        <v>#VALUE!</v>
      </c>
      <c r="AH87" s="103" t="e">
        <f>T87-HLOOKUP(V87,[1]Minimas!$C$3:$CD$12,8,FALSE)</f>
        <v>#VALUE!</v>
      </c>
      <c r="AI87" s="103" t="e">
        <f>T87-HLOOKUP(V87,[1]Minimas!$C$3:$CD$12,9,FALSE)</f>
        <v>#VALUE!</v>
      </c>
      <c r="AJ87" s="103" t="e">
        <f>T87-HLOOKUP(V87,[1]Minimas!$C$3:$CD$12,10,FALSE)</f>
        <v>#VALUE!</v>
      </c>
      <c r="AK87" s="104" t="str">
        <f t="shared" si="54"/>
        <v xml:space="preserve"> </v>
      </c>
      <c r="AL87" s="104"/>
      <c r="AM87" s="104" t="str">
        <f t="shared" si="55"/>
        <v xml:space="preserve"> </v>
      </c>
      <c r="AN87" s="104" t="str">
        <f t="shared" si="56"/>
        <v xml:space="preserve"> </v>
      </c>
      <c r="AO87" s="134"/>
      <c r="AP87" s="134"/>
      <c r="AQ87" s="134"/>
      <c r="AR87" s="134"/>
      <c r="AS87" s="134"/>
      <c r="AT87" s="134"/>
      <c r="AU87" s="134"/>
      <c r="AV87" s="134"/>
      <c r="AW87" s="134"/>
      <c r="AX87" s="134"/>
      <c r="AY87" s="134"/>
      <c r="AZ87" s="134"/>
      <c r="BA87" s="134"/>
      <c r="BB87" s="134"/>
      <c r="BC87" s="134"/>
      <c r="BD87" s="134"/>
      <c r="BE87" s="134"/>
      <c r="BF87" s="134"/>
      <c r="BG87" s="134"/>
      <c r="BH87" s="134"/>
      <c r="BI87" s="134"/>
      <c r="BJ87" s="134"/>
      <c r="BK87" s="134"/>
      <c r="BL87" s="134"/>
      <c r="BM87" s="134"/>
      <c r="BN87" s="134"/>
      <c r="BO87" s="134"/>
      <c r="BP87" s="134"/>
      <c r="BQ87" s="134"/>
      <c r="BR87" s="134"/>
      <c r="BS87" s="134"/>
      <c r="BT87" s="134"/>
      <c r="BU87" s="134"/>
      <c r="BV87" s="134"/>
      <c r="BW87" s="134"/>
      <c r="BX87" s="134"/>
      <c r="BY87" s="134"/>
      <c r="BZ87" s="134"/>
      <c r="CA87" s="134"/>
      <c r="CB87" s="134"/>
      <c r="CC87" s="134"/>
      <c r="CD87" s="134"/>
      <c r="CE87" s="134"/>
      <c r="CF87" s="134"/>
      <c r="CG87" s="134"/>
      <c r="CH87" s="134"/>
      <c r="CI87" s="134"/>
      <c r="CJ87" s="134"/>
      <c r="CK87" s="134"/>
      <c r="CL87" s="134"/>
      <c r="CM87" s="134"/>
      <c r="CN87" s="134"/>
      <c r="CO87" s="134"/>
      <c r="CP87" s="134"/>
      <c r="CQ87" s="134"/>
      <c r="CR87" s="134"/>
      <c r="CS87" s="134"/>
      <c r="CT87" s="134"/>
      <c r="CU87" s="134"/>
      <c r="CV87" s="134"/>
      <c r="CW87" s="134"/>
      <c r="CX87" s="134"/>
      <c r="CY87" s="134"/>
      <c r="CZ87" s="134"/>
      <c r="DA87" s="134"/>
      <c r="DB87" s="134"/>
      <c r="DC87" s="134"/>
      <c r="DD87" s="134"/>
      <c r="DE87" s="134"/>
      <c r="DF87" s="134"/>
      <c r="DG87" s="134"/>
      <c r="DH87" s="134"/>
      <c r="DI87" s="134"/>
      <c r="DJ87" s="134"/>
      <c r="DK87" s="134"/>
      <c r="DL87" s="134"/>
      <c r="DM87" s="134"/>
      <c r="DN87" s="134"/>
      <c r="DO87" s="134"/>
      <c r="DP87" s="134"/>
      <c r="DQ87" s="134"/>
      <c r="DR87" s="134"/>
      <c r="DS87" s="134"/>
      <c r="DT87" s="134"/>
    </row>
    <row r="88" spans="2:124" s="133" customFormat="1" ht="30" customHeight="1" x14ac:dyDescent="0.25">
      <c r="B88" s="92" t="s">
        <v>149</v>
      </c>
      <c r="C88" s="162"/>
      <c r="D88" s="93"/>
      <c r="E88" s="158"/>
      <c r="F88" s="94"/>
      <c r="G88" s="94"/>
      <c r="H88" s="131"/>
      <c r="I88" s="131"/>
      <c r="J88" s="161"/>
      <c r="K88" s="160"/>
      <c r="L88" s="286"/>
      <c r="M88" s="287"/>
      <c r="N88" s="288"/>
      <c r="O88" s="135" t="str">
        <f t="shared" si="49"/>
        <v/>
      </c>
      <c r="P88" s="289"/>
      <c r="Q88" s="290"/>
      <c r="R88" s="291"/>
      <c r="S88" s="135" t="str">
        <f t="shared" si="50"/>
        <v/>
      </c>
      <c r="T88" s="136" t="str">
        <f t="shared" si="51"/>
        <v/>
      </c>
      <c r="U88" s="137" t="str">
        <f t="shared" si="52"/>
        <v xml:space="preserve">   </v>
      </c>
      <c r="V88" s="138" t="str">
        <f>IF(E88=0," ",IF(E88="H",IF(H88&lt;2000,VLOOKUP(K88,[1]Minimas!$A$15:$F$29,6),IF(AND(H88&gt;1999,H88&lt;2003),VLOOKUP(K88,[1]Minimas!$A$15:$F$29,5),IF(AND(H88&gt;2002,H88&lt;2005),VLOOKUP(K88,[1]Minimas!$A$15:$F$29,4),IF(AND(H88&gt;2004,H88&lt;2007),VLOOKUP(K88,[1]Minimas!$A$15:$F$29,3),VLOOKUP(K88,[1]Minimas!$A$15:$F$29,2))))),IF(H88&lt;2000,VLOOKUP(K88,[1]Minimas!$G$15:$L$29,6),IF(AND(H88&gt;1999,H88&lt;2003),VLOOKUP(K88,[1]Minimas!$G$15:$FL$29,5),IF(AND(H88&gt;2002,H88&lt;2005),VLOOKUP(K88,[1]Minimas!$G$15:$L$29,4),IF(AND(H88&gt;2004,H88&lt;2007),VLOOKUP(K88,[1]Minimas!$G$15:$L$29,3),VLOOKUP(K88,[1]Minimas!$G$15:$L$29,2)))))))</f>
        <v xml:space="preserve"> </v>
      </c>
      <c r="W88" s="139" t="str">
        <f t="shared" si="53"/>
        <v/>
      </c>
      <c r="X88" s="98"/>
      <c r="Y88" s="96"/>
      <c r="Z88" s="129"/>
      <c r="AA88" s="132"/>
      <c r="AB88" s="103" t="e">
        <f>T88-HLOOKUP(V88,[1]Minimas!$C$3:$CD$12,2,FALSE)</f>
        <v>#VALUE!</v>
      </c>
      <c r="AC88" s="103" t="e">
        <f>T88-HLOOKUP(V88,[1]Minimas!$C$3:$CD$12,3,FALSE)</f>
        <v>#VALUE!</v>
      </c>
      <c r="AD88" s="103" t="e">
        <f>T88-HLOOKUP(V88,[1]Minimas!$C$3:$CD$12,4,FALSE)</f>
        <v>#VALUE!</v>
      </c>
      <c r="AE88" s="103" t="e">
        <f>T88-HLOOKUP(V88,[1]Minimas!$C$3:$CD$12,5,FALSE)</f>
        <v>#VALUE!</v>
      </c>
      <c r="AF88" s="103" t="e">
        <f>T88-HLOOKUP(V88,[1]Minimas!$C$3:$CD$12,6,FALSE)</f>
        <v>#VALUE!</v>
      </c>
      <c r="AG88" s="103" t="e">
        <f>T88-HLOOKUP(V88,[1]Minimas!$C$3:$CD$12,7,FALSE)</f>
        <v>#VALUE!</v>
      </c>
      <c r="AH88" s="103" t="e">
        <f>T88-HLOOKUP(V88,[1]Minimas!$C$3:$CD$12,8,FALSE)</f>
        <v>#VALUE!</v>
      </c>
      <c r="AI88" s="103" t="e">
        <f>T88-HLOOKUP(V88,[1]Minimas!$C$3:$CD$12,9,FALSE)</f>
        <v>#VALUE!</v>
      </c>
      <c r="AJ88" s="103" t="e">
        <f>T88-HLOOKUP(V88,[1]Minimas!$C$3:$CD$12,10,FALSE)</f>
        <v>#VALUE!</v>
      </c>
      <c r="AK88" s="104" t="str">
        <f t="shared" si="54"/>
        <v xml:space="preserve"> </v>
      </c>
      <c r="AL88" s="104"/>
      <c r="AM88" s="104" t="str">
        <f t="shared" si="55"/>
        <v xml:space="preserve"> </v>
      </c>
      <c r="AN88" s="104" t="str">
        <f t="shared" si="56"/>
        <v xml:space="preserve"> </v>
      </c>
      <c r="AO88" s="134"/>
      <c r="AP88" s="134"/>
      <c r="AQ88" s="134"/>
      <c r="AR88" s="134"/>
      <c r="AS88" s="134"/>
      <c r="AT88" s="134"/>
      <c r="AU88" s="134"/>
      <c r="AV88" s="134"/>
      <c r="AW88" s="134"/>
      <c r="AX88" s="134"/>
      <c r="AY88" s="134"/>
      <c r="AZ88" s="134"/>
      <c r="BA88" s="134"/>
      <c r="BB88" s="134"/>
      <c r="BC88" s="134"/>
      <c r="BD88" s="134"/>
      <c r="BE88" s="134"/>
      <c r="BF88" s="134"/>
      <c r="BG88" s="134"/>
      <c r="BH88" s="134"/>
      <c r="BI88" s="134"/>
      <c r="BJ88" s="134"/>
      <c r="BK88" s="134"/>
      <c r="BL88" s="134"/>
      <c r="BM88" s="134"/>
      <c r="BN88" s="134"/>
      <c r="BO88" s="134"/>
      <c r="BP88" s="134"/>
      <c r="BQ88" s="134"/>
      <c r="BR88" s="134"/>
      <c r="BS88" s="134"/>
      <c r="BT88" s="134"/>
      <c r="BU88" s="134"/>
      <c r="BV88" s="134"/>
      <c r="BW88" s="134"/>
      <c r="BX88" s="134"/>
      <c r="BY88" s="134"/>
      <c r="BZ88" s="134"/>
      <c r="CA88" s="134"/>
      <c r="CB88" s="134"/>
      <c r="CC88" s="134"/>
      <c r="CD88" s="134"/>
      <c r="CE88" s="134"/>
      <c r="CF88" s="134"/>
      <c r="CG88" s="134"/>
      <c r="CH88" s="134"/>
      <c r="CI88" s="134"/>
      <c r="CJ88" s="134"/>
      <c r="CK88" s="134"/>
      <c r="CL88" s="134"/>
      <c r="CM88" s="134"/>
      <c r="CN88" s="134"/>
      <c r="CO88" s="134"/>
      <c r="CP88" s="134"/>
      <c r="CQ88" s="134"/>
      <c r="CR88" s="134"/>
      <c r="CS88" s="134"/>
      <c r="CT88" s="134"/>
      <c r="CU88" s="134"/>
      <c r="CV88" s="134"/>
      <c r="CW88" s="134"/>
      <c r="CX88" s="134"/>
      <c r="CY88" s="134"/>
      <c r="CZ88" s="134"/>
      <c r="DA88" s="134"/>
      <c r="DB88" s="134"/>
      <c r="DC88" s="134"/>
      <c r="DD88" s="134"/>
      <c r="DE88" s="134"/>
      <c r="DF88" s="134"/>
      <c r="DG88" s="134"/>
      <c r="DH88" s="134"/>
      <c r="DI88" s="134"/>
      <c r="DJ88" s="134"/>
      <c r="DK88" s="134"/>
      <c r="DL88" s="134"/>
      <c r="DM88" s="134"/>
      <c r="DN88" s="134"/>
      <c r="DO88" s="134"/>
      <c r="DP88" s="134"/>
      <c r="DQ88" s="134"/>
      <c r="DR88" s="134"/>
      <c r="DS88" s="134"/>
      <c r="DT88" s="134"/>
    </row>
    <row r="89" spans="2:124" s="133" customFormat="1" ht="30" customHeight="1" x14ac:dyDescent="0.25">
      <c r="B89" s="92" t="s">
        <v>149</v>
      </c>
      <c r="C89" s="162"/>
      <c r="D89" s="93"/>
      <c r="E89" s="158"/>
      <c r="F89" s="94"/>
      <c r="G89" s="94"/>
      <c r="H89" s="131"/>
      <c r="I89" s="131"/>
      <c r="J89" s="161"/>
      <c r="K89" s="160"/>
      <c r="L89" s="192"/>
      <c r="M89" s="193"/>
      <c r="N89" s="194"/>
      <c r="O89" s="135" t="str">
        <f t="shared" si="49"/>
        <v/>
      </c>
      <c r="P89" s="281"/>
      <c r="Q89" s="282"/>
      <c r="R89" s="283"/>
      <c r="S89" s="135" t="str">
        <f t="shared" si="50"/>
        <v/>
      </c>
      <c r="T89" s="136" t="str">
        <f t="shared" si="51"/>
        <v/>
      </c>
      <c r="U89" s="137" t="str">
        <f t="shared" si="52"/>
        <v xml:space="preserve">   </v>
      </c>
      <c r="V89" s="138" t="str">
        <f>IF(E89=0," ",IF(E89="H",IF(H89&lt;2000,VLOOKUP(K89,[1]Minimas!$A$15:$F$29,6),IF(AND(H89&gt;1999,H89&lt;2003),VLOOKUP(K89,[1]Minimas!$A$15:$F$29,5),IF(AND(H89&gt;2002,H89&lt;2005),VLOOKUP(K89,[1]Minimas!$A$15:$F$29,4),IF(AND(H89&gt;2004,H89&lt;2007),VLOOKUP(K89,[1]Minimas!$A$15:$F$29,3),VLOOKUP(K89,[1]Minimas!$A$15:$F$29,2))))),IF(H89&lt;2000,VLOOKUP(K89,[1]Minimas!$G$15:$L$29,6),IF(AND(H89&gt;1999,H89&lt;2003),VLOOKUP(K89,[1]Minimas!$G$15:$FL$29,5),IF(AND(H89&gt;2002,H89&lt;2005),VLOOKUP(K89,[1]Minimas!$G$15:$L$29,4),IF(AND(H89&gt;2004,H89&lt;2007),VLOOKUP(K89,[1]Minimas!$G$15:$L$29,3),VLOOKUP(K89,[1]Minimas!$G$15:$L$29,2)))))))</f>
        <v xml:space="preserve"> </v>
      </c>
      <c r="W89" s="139" t="str">
        <f t="shared" si="53"/>
        <v/>
      </c>
      <c r="X89" s="98"/>
      <c r="Y89" s="96"/>
      <c r="Z89" s="129"/>
      <c r="AA89" s="132"/>
      <c r="AB89" s="103" t="e">
        <f>T89-HLOOKUP(V89,[1]Minimas!$C$3:$CD$12,2,FALSE)</f>
        <v>#VALUE!</v>
      </c>
      <c r="AC89" s="103" t="e">
        <f>T89-HLOOKUP(V89,[1]Minimas!$C$3:$CD$12,3,FALSE)</f>
        <v>#VALUE!</v>
      </c>
      <c r="AD89" s="103" t="e">
        <f>T89-HLOOKUP(V89,[1]Minimas!$C$3:$CD$12,4,FALSE)</f>
        <v>#VALUE!</v>
      </c>
      <c r="AE89" s="103" t="e">
        <f>T89-HLOOKUP(V89,[1]Minimas!$C$3:$CD$12,5,FALSE)</f>
        <v>#VALUE!</v>
      </c>
      <c r="AF89" s="103" t="e">
        <f>T89-HLOOKUP(V89,[1]Minimas!$C$3:$CD$12,6,FALSE)</f>
        <v>#VALUE!</v>
      </c>
      <c r="AG89" s="103" t="e">
        <f>T89-HLOOKUP(V89,[1]Minimas!$C$3:$CD$12,7,FALSE)</f>
        <v>#VALUE!</v>
      </c>
      <c r="AH89" s="103" t="e">
        <f>T89-HLOOKUP(V89,[1]Minimas!$C$3:$CD$12,8,FALSE)</f>
        <v>#VALUE!</v>
      </c>
      <c r="AI89" s="103" t="e">
        <f>T89-HLOOKUP(V89,[1]Minimas!$C$3:$CD$12,9,FALSE)</f>
        <v>#VALUE!</v>
      </c>
      <c r="AJ89" s="103" t="e">
        <f>T89-HLOOKUP(V89,[1]Minimas!$C$3:$CD$12,10,FALSE)</f>
        <v>#VALUE!</v>
      </c>
      <c r="AK89" s="104" t="str">
        <f t="shared" si="54"/>
        <v xml:space="preserve"> </v>
      </c>
      <c r="AL89" s="104"/>
      <c r="AM89" s="104" t="str">
        <f t="shared" si="55"/>
        <v xml:space="preserve"> </v>
      </c>
      <c r="AN89" s="104" t="str">
        <f t="shared" si="56"/>
        <v xml:space="preserve"> </v>
      </c>
      <c r="AO89" s="134"/>
      <c r="AP89" s="134"/>
      <c r="AQ89" s="134"/>
      <c r="AR89" s="134"/>
      <c r="AS89" s="134"/>
      <c r="AT89" s="134"/>
      <c r="AU89" s="134"/>
      <c r="AV89" s="134"/>
      <c r="AW89" s="134"/>
      <c r="AX89" s="134"/>
      <c r="AY89" s="134"/>
      <c r="AZ89" s="134"/>
      <c r="BA89" s="134"/>
      <c r="BB89" s="134"/>
      <c r="BC89" s="134"/>
      <c r="BD89" s="134"/>
      <c r="BE89" s="134"/>
      <c r="BF89" s="134"/>
      <c r="BG89" s="134"/>
      <c r="BH89" s="134"/>
      <c r="BI89" s="134"/>
      <c r="BJ89" s="134"/>
      <c r="BK89" s="134"/>
      <c r="BL89" s="134"/>
      <c r="BM89" s="134"/>
      <c r="BN89" s="134"/>
      <c r="BO89" s="134"/>
      <c r="BP89" s="134"/>
      <c r="BQ89" s="134"/>
      <c r="BR89" s="134"/>
      <c r="BS89" s="134"/>
      <c r="BT89" s="134"/>
      <c r="BU89" s="134"/>
      <c r="BV89" s="134"/>
      <c r="BW89" s="134"/>
      <c r="BX89" s="134"/>
      <c r="BY89" s="134"/>
      <c r="BZ89" s="134"/>
      <c r="CA89" s="134"/>
      <c r="CB89" s="134"/>
      <c r="CC89" s="134"/>
      <c r="CD89" s="134"/>
      <c r="CE89" s="134"/>
      <c r="CF89" s="134"/>
      <c r="CG89" s="134"/>
      <c r="CH89" s="134"/>
      <c r="CI89" s="134"/>
      <c r="CJ89" s="134"/>
      <c r="CK89" s="134"/>
      <c r="CL89" s="134"/>
      <c r="CM89" s="134"/>
      <c r="CN89" s="134"/>
      <c r="CO89" s="134"/>
      <c r="CP89" s="134"/>
      <c r="CQ89" s="134"/>
      <c r="CR89" s="134"/>
      <c r="CS89" s="134"/>
      <c r="CT89" s="134"/>
      <c r="CU89" s="134"/>
      <c r="CV89" s="134"/>
      <c r="CW89" s="134"/>
      <c r="CX89" s="134"/>
      <c r="CY89" s="134"/>
      <c r="CZ89" s="134"/>
      <c r="DA89" s="134"/>
      <c r="DB89" s="134"/>
      <c r="DC89" s="134"/>
      <c r="DD89" s="134"/>
      <c r="DE89" s="134"/>
      <c r="DF89" s="134"/>
      <c r="DG89" s="134"/>
      <c r="DH89" s="134"/>
      <c r="DI89" s="134"/>
      <c r="DJ89" s="134"/>
      <c r="DK89" s="134"/>
      <c r="DL89" s="134"/>
      <c r="DM89" s="134"/>
      <c r="DN89" s="134"/>
      <c r="DO89" s="134"/>
      <c r="DP89" s="134"/>
      <c r="DQ89" s="134"/>
      <c r="DR89" s="134"/>
      <c r="DS89" s="134"/>
      <c r="DT89" s="134"/>
    </row>
    <row r="90" spans="2:124" s="133" customFormat="1" ht="30" customHeight="1" x14ac:dyDescent="0.25">
      <c r="B90" s="92" t="s">
        <v>149</v>
      </c>
      <c r="C90" s="162"/>
      <c r="D90" s="93"/>
      <c r="E90" s="158"/>
      <c r="F90" s="94"/>
      <c r="G90" s="94"/>
      <c r="H90" s="131"/>
      <c r="I90" s="131"/>
      <c r="J90" s="161"/>
      <c r="K90" s="160"/>
      <c r="L90" s="192"/>
      <c r="M90" s="193"/>
      <c r="N90" s="194"/>
      <c r="O90" s="135" t="str">
        <f t="shared" si="49"/>
        <v/>
      </c>
      <c r="P90" s="281"/>
      <c r="Q90" s="282"/>
      <c r="R90" s="283"/>
      <c r="S90" s="135" t="str">
        <f t="shared" si="50"/>
        <v/>
      </c>
      <c r="T90" s="136" t="str">
        <f t="shared" si="51"/>
        <v/>
      </c>
      <c r="U90" s="137" t="str">
        <f t="shared" si="52"/>
        <v xml:space="preserve">   </v>
      </c>
      <c r="V90" s="138" t="str">
        <f>IF(E90=0," ",IF(E90="H",IF(H90&lt;2000,VLOOKUP(K90,[1]Minimas!$A$15:$F$29,6),IF(AND(H90&gt;1999,H90&lt;2003),VLOOKUP(K90,[1]Minimas!$A$15:$F$29,5),IF(AND(H90&gt;2002,H90&lt;2005),VLOOKUP(K90,[1]Minimas!$A$15:$F$29,4),IF(AND(H90&gt;2004,H90&lt;2007),VLOOKUP(K90,[1]Minimas!$A$15:$F$29,3),VLOOKUP(K90,[1]Minimas!$A$15:$F$29,2))))),IF(H90&lt;2000,VLOOKUP(K90,[1]Minimas!$G$15:$L$29,6),IF(AND(H90&gt;1999,H90&lt;2003),VLOOKUP(K90,[1]Minimas!$G$15:$FL$29,5),IF(AND(H90&gt;2002,H90&lt;2005),VLOOKUP(K90,[1]Minimas!$G$15:$L$29,4),IF(AND(H90&gt;2004,H90&lt;2007),VLOOKUP(K90,[1]Minimas!$G$15:$L$29,3),VLOOKUP(K90,[1]Minimas!$G$15:$L$29,2)))))))</f>
        <v xml:space="preserve"> </v>
      </c>
      <c r="W90" s="139" t="str">
        <f t="shared" si="53"/>
        <v/>
      </c>
      <c r="X90" s="98"/>
      <c r="Y90" s="96"/>
      <c r="Z90" s="129"/>
      <c r="AA90" s="132"/>
      <c r="AB90" s="103" t="e">
        <f>T90-HLOOKUP(V90,[1]Minimas!$C$3:$CD$12,2,FALSE)</f>
        <v>#VALUE!</v>
      </c>
      <c r="AC90" s="103" t="e">
        <f>T90-HLOOKUP(V90,[1]Minimas!$C$3:$CD$12,3,FALSE)</f>
        <v>#VALUE!</v>
      </c>
      <c r="AD90" s="103" t="e">
        <f>T90-HLOOKUP(V90,[1]Minimas!$C$3:$CD$12,4,FALSE)</f>
        <v>#VALUE!</v>
      </c>
      <c r="AE90" s="103" t="e">
        <f>T90-HLOOKUP(V90,[1]Minimas!$C$3:$CD$12,5,FALSE)</f>
        <v>#VALUE!</v>
      </c>
      <c r="AF90" s="103" t="e">
        <f>T90-HLOOKUP(V90,[1]Minimas!$C$3:$CD$12,6,FALSE)</f>
        <v>#VALUE!</v>
      </c>
      <c r="AG90" s="103" t="e">
        <f>T90-HLOOKUP(V90,[1]Minimas!$C$3:$CD$12,7,FALSE)</f>
        <v>#VALUE!</v>
      </c>
      <c r="AH90" s="103" t="e">
        <f>T90-HLOOKUP(V90,[1]Minimas!$C$3:$CD$12,8,FALSE)</f>
        <v>#VALUE!</v>
      </c>
      <c r="AI90" s="103" t="e">
        <f>T90-HLOOKUP(V90,[1]Minimas!$C$3:$CD$12,9,FALSE)</f>
        <v>#VALUE!</v>
      </c>
      <c r="AJ90" s="103" t="e">
        <f>T90-HLOOKUP(V90,[1]Minimas!$C$3:$CD$12,10,FALSE)</f>
        <v>#VALUE!</v>
      </c>
      <c r="AK90" s="104" t="str">
        <f t="shared" si="54"/>
        <v xml:space="preserve"> </v>
      </c>
      <c r="AL90" s="104"/>
      <c r="AM90" s="104" t="str">
        <f t="shared" si="55"/>
        <v xml:space="preserve"> </v>
      </c>
      <c r="AN90" s="104" t="str">
        <f t="shared" si="56"/>
        <v xml:space="preserve"> </v>
      </c>
      <c r="AO90" s="134"/>
      <c r="AP90" s="134"/>
      <c r="AQ90" s="134"/>
      <c r="AR90" s="134"/>
      <c r="AS90" s="134"/>
      <c r="AT90" s="134"/>
      <c r="AU90" s="134"/>
      <c r="AV90" s="134"/>
      <c r="AW90" s="134"/>
      <c r="AX90" s="134"/>
      <c r="AY90" s="134"/>
      <c r="AZ90" s="134"/>
      <c r="BA90" s="134"/>
      <c r="BB90" s="134"/>
      <c r="BC90" s="134"/>
      <c r="BD90" s="134"/>
      <c r="BE90" s="134"/>
      <c r="BF90" s="134"/>
      <c r="BG90" s="134"/>
      <c r="BH90" s="134"/>
      <c r="BI90" s="134"/>
      <c r="BJ90" s="134"/>
      <c r="BK90" s="134"/>
      <c r="BL90" s="134"/>
      <c r="BM90" s="134"/>
      <c r="BN90" s="134"/>
      <c r="BO90" s="134"/>
      <c r="BP90" s="134"/>
      <c r="BQ90" s="134"/>
      <c r="BR90" s="134"/>
      <c r="BS90" s="134"/>
      <c r="BT90" s="134"/>
      <c r="BU90" s="134"/>
      <c r="BV90" s="134"/>
      <c r="BW90" s="134"/>
      <c r="BX90" s="134"/>
      <c r="BY90" s="134"/>
      <c r="BZ90" s="134"/>
      <c r="CA90" s="134"/>
      <c r="CB90" s="134"/>
      <c r="CC90" s="134"/>
      <c r="CD90" s="134"/>
      <c r="CE90" s="134"/>
      <c r="CF90" s="134"/>
      <c r="CG90" s="134"/>
      <c r="CH90" s="134"/>
      <c r="CI90" s="134"/>
      <c r="CJ90" s="134"/>
      <c r="CK90" s="134"/>
      <c r="CL90" s="134"/>
      <c r="CM90" s="134"/>
      <c r="CN90" s="134"/>
      <c r="CO90" s="134"/>
      <c r="CP90" s="134"/>
      <c r="CQ90" s="134"/>
      <c r="CR90" s="134"/>
      <c r="CS90" s="134"/>
      <c r="CT90" s="134"/>
      <c r="CU90" s="134"/>
      <c r="CV90" s="134"/>
      <c r="CW90" s="134"/>
      <c r="CX90" s="134"/>
      <c r="CY90" s="134"/>
      <c r="CZ90" s="134"/>
      <c r="DA90" s="134"/>
      <c r="DB90" s="134"/>
      <c r="DC90" s="134"/>
      <c r="DD90" s="134"/>
      <c r="DE90" s="134"/>
      <c r="DF90" s="134"/>
      <c r="DG90" s="134"/>
      <c r="DH90" s="134"/>
      <c r="DI90" s="134"/>
      <c r="DJ90" s="134"/>
      <c r="DK90" s="134"/>
      <c r="DL90" s="134"/>
      <c r="DM90" s="134"/>
      <c r="DN90" s="134"/>
      <c r="DO90" s="134"/>
      <c r="DP90" s="134"/>
      <c r="DQ90" s="134"/>
      <c r="DR90" s="134"/>
      <c r="DS90" s="134"/>
      <c r="DT90" s="134"/>
    </row>
    <row r="91" spans="2:124" s="133" customFormat="1" ht="30" customHeight="1" x14ac:dyDescent="0.25">
      <c r="B91" s="92" t="s">
        <v>149</v>
      </c>
      <c r="C91" s="162"/>
      <c r="D91" s="93"/>
      <c r="E91" s="158"/>
      <c r="F91" s="94"/>
      <c r="G91" s="94"/>
      <c r="H91" s="131"/>
      <c r="I91" s="131"/>
      <c r="J91" s="161"/>
      <c r="K91" s="160"/>
      <c r="L91" s="286"/>
      <c r="M91" s="287"/>
      <c r="N91" s="288"/>
      <c r="O91" s="135" t="str">
        <f t="shared" si="49"/>
        <v/>
      </c>
      <c r="P91" s="289"/>
      <c r="Q91" s="290"/>
      <c r="R91" s="291"/>
      <c r="S91" s="135" t="str">
        <f t="shared" si="50"/>
        <v/>
      </c>
      <c r="T91" s="136" t="str">
        <f t="shared" si="51"/>
        <v/>
      </c>
      <c r="U91" s="137" t="str">
        <f t="shared" si="52"/>
        <v xml:space="preserve">   </v>
      </c>
      <c r="V91" s="138" t="str">
        <f>IF(E91=0," ",IF(E91="H",IF(H91&lt;2000,VLOOKUP(K91,[1]Minimas!$A$15:$F$29,6),IF(AND(H91&gt;1999,H91&lt;2003),VLOOKUP(K91,[1]Minimas!$A$15:$F$29,5),IF(AND(H91&gt;2002,H91&lt;2005),VLOOKUP(K91,[1]Minimas!$A$15:$F$29,4),IF(AND(H91&gt;2004,H91&lt;2007),VLOOKUP(K91,[1]Minimas!$A$15:$F$29,3),VLOOKUP(K91,[1]Minimas!$A$15:$F$29,2))))),IF(H91&lt;2000,VLOOKUP(K91,[1]Minimas!$G$15:$L$29,6),IF(AND(H91&gt;1999,H91&lt;2003),VLOOKUP(K91,[1]Minimas!$G$15:$FL$29,5),IF(AND(H91&gt;2002,H91&lt;2005),VLOOKUP(K91,[1]Minimas!$G$15:$L$29,4),IF(AND(H91&gt;2004,H91&lt;2007),VLOOKUP(K91,[1]Minimas!$G$15:$L$29,3),VLOOKUP(K91,[1]Minimas!$G$15:$L$29,2)))))))</f>
        <v xml:space="preserve"> </v>
      </c>
      <c r="W91" s="139" t="str">
        <f t="shared" si="53"/>
        <v/>
      </c>
      <c r="X91" s="98"/>
      <c r="Y91" s="96"/>
      <c r="Z91" s="129"/>
      <c r="AA91" s="132"/>
      <c r="AB91" s="103" t="e">
        <f>T91-HLOOKUP(V91,[1]Minimas!$C$3:$CD$12,2,FALSE)</f>
        <v>#VALUE!</v>
      </c>
      <c r="AC91" s="103" t="e">
        <f>T91-HLOOKUP(V91,[1]Minimas!$C$3:$CD$12,3,FALSE)</f>
        <v>#VALUE!</v>
      </c>
      <c r="AD91" s="103" t="e">
        <f>T91-HLOOKUP(V91,[1]Minimas!$C$3:$CD$12,4,FALSE)</f>
        <v>#VALUE!</v>
      </c>
      <c r="AE91" s="103" t="e">
        <f>T91-HLOOKUP(V91,[1]Minimas!$C$3:$CD$12,5,FALSE)</f>
        <v>#VALUE!</v>
      </c>
      <c r="AF91" s="103" t="e">
        <f>T91-HLOOKUP(V91,[1]Minimas!$C$3:$CD$12,6,FALSE)</f>
        <v>#VALUE!</v>
      </c>
      <c r="AG91" s="103" t="e">
        <f>T91-HLOOKUP(V91,[1]Minimas!$C$3:$CD$12,7,FALSE)</f>
        <v>#VALUE!</v>
      </c>
      <c r="AH91" s="103" t="e">
        <f>T91-HLOOKUP(V91,[1]Minimas!$C$3:$CD$12,8,FALSE)</f>
        <v>#VALUE!</v>
      </c>
      <c r="AI91" s="103" t="e">
        <f>T91-HLOOKUP(V91,[1]Minimas!$C$3:$CD$12,9,FALSE)</f>
        <v>#VALUE!</v>
      </c>
      <c r="AJ91" s="103" t="e">
        <f>T91-HLOOKUP(V91,[1]Minimas!$C$3:$CD$12,10,FALSE)</f>
        <v>#VALUE!</v>
      </c>
      <c r="AK91" s="104" t="str">
        <f t="shared" si="54"/>
        <v xml:space="preserve"> </v>
      </c>
      <c r="AL91" s="104"/>
      <c r="AM91" s="104" t="str">
        <f t="shared" si="55"/>
        <v xml:space="preserve"> </v>
      </c>
      <c r="AN91" s="104" t="str">
        <f t="shared" si="56"/>
        <v xml:space="preserve"> </v>
      </c>
      <c r="AO91" s="134"/>
      <c r="AP91" s="134"/>
      <c r="AQ91" s="134"/>
      <c r="AR91" s="134"/>
      <c r="AS91" s="134"/>
      <c r="AT91" s="134"/>
      <c r="AU91" s="134"/>
      <c r="AV91" s="134"/>
      <c r="AW91" s="134"/>
      <c r="AX91" s="134"/>
      <c r="AY91" s="134"/>
      <c r="AZ91" s="134"/>
      <c r="BA91" s="134"/>
      <c r="BB91" s="134"/>
      <c r="BC91" s="134"/>
      <c r="BD91" s="134"/>
      <c r="BE91" s="134"/>
      <c r="BF91" s="134"/>
      <c r="BG91" s="134"/>
      <c r="BH91" s="134"/>
      <c r="BI91" s="134"/>
      <c r="BJ91" s="134"/>
      <c r="BK91" s="134"/>
      <c r="BL91" s="134"/>
      <c r="BM91" s="134"/>
      <c r="BN91" s="134"/>
      <c r="BO91" s="134"/>
      <c r="BP91" s="134"/>
      <c r="BQ91" s="134"/>
      <c r="BR91" s="134"/>
      <c r="BS91" s="134"/>
      <c r="BT91" s="134"/>
      <c r="BU91" s="134"/>
      <c r="BV91" s="134"/>
      <c r="BW91" s="134"/>
      <c r="BX91" s="134"/>
      <c r="BY91" s="134"/>
      <c r="BZ91" s="134"/>
      <c r="CA91" s="134"/>
      <c r="CB91" s="134"/>
      <c r="CC91" s="134"/>
      <c r="CD91" s="134"/>
      <c r="CE91" s="134"/>
      <c r="CF91" s="134"/>
      <c r="CG91" s="134"/>
      <c r="CH91" s="134"/>
      <c r="CI91" s="134"/>
      <c r="CJ91" s="134"/>
      <c r="CK91" s="134"/>
      <c r="CL91" s="134"/>
      <c r="CM91" s="134"/>
      <c r="CN91" s="134"/>
      <c r="CO91" s="134"/>
      <c r="CP91" s="134"/>
      <c r="CQ91" s="134"/>
      <c r="CR91" s="134"/>
      <c r="CS91" s="134"/>
      <c r="CT91" s="134"/>
      <c r="CU91" s="134"/>
      <c r="CV91" s="134"/>
      <c r="CW91" s="134"/>
      <c r="CX91" s="134"/>
      <c r="CY91" s="134"/>
      <c r="CZ91" s="134"/>
      <c r="DA91" s="134"/>
      <c r="DB91" s="134"/>
      <c r="DC91" s="134"/>
      <c r="DD91" s="134"/>
      <c r="DE91" s="134"/>
      <c r="DF91" s="134"/>
      <c r="DG91" s="134"/>
      <c r="DH91" s="134"/>
      <c r="DI91" s="134"/>
      <c r="DJ91" s="134"/>
      <c r="DK91" s="134"/>
      <c r="DL91" s="134"/>
      <c r="DM91" s="134"/>
      <c r="DN91" s="134"/>
      <c r="DO91" s="134"/>
      <c r="DP91" s="134"/>
      <c r="DQ91" s="134"/>
      <c r="DR91" s="134"/>
      <c r="DS91" s="134"/>
      <c r="DT91" s="134"/>
    </row>
    <row r="92" spans="2:124" x14ac:dyDescent="0.2">
      <c r="AB92" s="103" t="e">
        <f>T92-HLOOKUP(V92,Minimas!$C$3:$CD$12,2,FALSE)</f>
        <v>#N/A</v>
      </c>
      <c r="AC92" s="103" t="e">
        <f>T92-HLOOKUP(V92,Minimas!$C$3:$CD$12,3,FALSE)</f>
        <v>#N/A</v>
      </c>
      <c r="AD92" s="103" t="e">
        <f>T92-HLOOKUP(V92,Minimas!$C$3:$CD$12,4,FALSE)</f>
        <v>#N/A</v>
      </c>
      <c r="AE92" s="103" t="e">
        <f>T92-HLOOKUP(V92,Minimas!$C$3:$CD$12,5,FALSE)</f>
        <v>#N/A</v>
      </c>
      <c r="AF92" s="103" t="e">
        <f>T92-HLOOKUP(V92,Minimas!$C$3:$CD$12,6,FALSE)</f>
        <v>#N/A</v>
      </c>
      <c r="AG92" s="103" t="e">
        <f>T92-HLOOKUP(V92,Minimas!$C$3:$CD$12,7,FALSE)</f>
        <v>#N/A</v>
      </c>
      <c r="AH92" s="103" t="e">
        <f>T92-HLOOKUP(V92,Minimas!$C$3:$CD$12,8,FALSE)</f>
        <v>#N/A</v>
      </c>
      <c r="AI92" s="103" t="e">
        <f>T92-HLOOKUP(V92,Minimas!$C$3:$CD$12,9,FALSE)</f>
        <v>#N/A</v>
      </c>
      <c r="AJ92" s="103" t="e">
        <f>T92-HLOOKUP(V92,Minimas!$C$3:$CD$12,10,FALSE)</f>
        <v>#N/A</v>
      </c>
      <c r="AK92" s="104" t="str">
        <f t="shared" ref="AK92:AK154" si="57">IF(E92=0," ",IF(AJ92&gt;=0,$AJ$5,IF(AI92&gt;=0,$AI$5,IF(AH92&gt;=0,$AH$5,IF(AG92&gt;=0,$AG$5,IF(AF92&gt;=0,$AF$5,IF(AE92&gt;=0,$AE$5,IF(AD92&gt;=0,$AD$5,IF(AC92&gt;=0,$AC$5,$AB$5)))))))))</f>
        <v xml:space="preserve"> </v>
      </c>
      <c r="AL92" s="105"/>
      <c r="AM92" s="105" t="str">
        <f t="shared" ref="AM92:AM154" si="58">IF(AK92="","",AK92)</f>
        <v xml:space="preserve"> </v>
      </c>
      <c r="AN92" s="105" t="str">
        <f t="shared" ref="AN92:AN154" si="59">IF(E92=0," ",IF(AJ92&gt;=0,AJ92,IF(AI92&gt;=0,AI92,IF(AH92&gt;=0,AH92,IF(AG92&gt;=0,AG92,IF(AF92&gt;=0,AF92,IF(AE92&gt;=0,AE92,IF(AD92&gt;=0,AD92,IF(AC92&gt;=0,AC92,AB92)))))))))</f>
        <v xml:space="preserve"> </v>
      </c>
    </row>
    <row r="93" spans="2:124" x14ac:dyDescent="0.2">
      <c r="AB93" s="103" t="e">
        <f>T93-HLOOKUP(V93,Minimas!$C$3:$CD$12,2,FALSE)</f>
        <v>#N/A</v>
      </c>
      <c r="AC93" s="103" t="e">
        <f>T93-HLOOKUP(V93,Minimas!$C$3:$CD$12,3,FALSE)</f>
        <v>#N/A</v>
      </c>
      <c r="AD93" s="103" t="e">
        <f>T93-HLOOKUP(V93,Minimas!$C$3:$CD$12,4,FALSE)</f>
        <v>#N/A</v>
      </c>
      <c r="AE93" s="103" t="e">
        <f>T93-HLOOKUP(V93,Minimas!$C$3:$CD$12,5,FALSE)</f>
        <v>#N/A</v>
      </c>
      <c r="AF93" s="103" t="e">
        <f>T93-HLOOKUP(V93,Minimas!$C$3:$CD$12,6,FALSE)</f>
        <v>#N/A</v>
      </c>
      <c r="AG93" s="103" t="e">
        <f>T93-HLOOKUP(V93,Minimas!$C$3:$CD$12,7,FALSE)</f>
        <v>#N/A</v>
      </c>
      <c r="AH93" s="103" t="e">
        <f>T93-HLOOKUP(V93,Minimas!$C$3:$CD$12,8,FALSE)</f>
        <v>#N/A</v>
      </c>
      <c r="AI93" s="103" t="e">
        <f>T93-HLOOKUP(V93,Minimas!$C$3:$CD$12,9,FALSE)</f>
        <v>#N/A</v>
      </c>
      <c r="AJ93" s="103" t="e">
        <f>T93-HLOOKUP(V93,Minimas!$C$3:$CD$12,10,FALSE)</f>
        <v>#N/A</v>
      </c>
      <c r="AK93" s="104" t="str">
        <f t="shared" si="57"/>
        <v xml:space="preserve"> </v>
      </c>
      <c r="AL93" s="105"/>
      <c r="AM93" s="105" t="str">
        <f t="shared" si="58"/>
        <v xml:space="preserve"> </v>
      </c>
      <c r="AN93" s="105" t="str">
        <f t="shared" si="59"/>
        <v xml:space="preserve"> </v>
      </c>
    </row>
    <row r="94" spans="2:124" x14ac:dyDescent="0.2">
      <c r="AB94" s="103" t="e">
        <f>T94-HLOOKUP(V94,Minimas!$C$3:$CD$12,2,FALSE)</f>
        <v>#N/A</v>
      </c>
      <c r="AC94" s="103" t="e">
        <f>T94-HLOOKUP(V94,Minimas!$C$3:$CD$12,3,FALSE)</f>
        <v>#N/A</v>
      </c>
      <c r="AD94" s="103" t="e">
        <f>T94-HLOOKUP(V94,Minimas!$C$3:$CD$12,4,FALSE)</f>
        <v>#N/A</v>
      </c>
      <c r="AE94" s="103" t="e">
        <f>T94-HLOOKUP(V94,Minimas!$C$3:$CD$12,5,FALSE)</f>
        <v>#N/A</v>
      </c>
      <c r="AF94" s="103" t="e">
        <f>T94-HLOOKUP(V94,Minimas!$C$3:$CD$12,6,FALSE)</f>
        <v>#N/A</v>
      </c>
      <c r="AG94" s="103" t="e">
        <f>T94-HLOOKUP(V94,Minimas!$C$3:$CD$12,7,FALSE)</f>
        <v>#N/A</v>
      </c>
      <c r="AH94" s="103" t="e">
        <f>T94-HLOOKUP(V94,Minimas!$C$3:$CD$12,8,FALSE)</f>
        <v>#N/A</v>
      </c>
      <c r="AI94" s="103" t="e">
        <f>T94-HLOOKUP(V94,Minimas!$C$3:$CD$12,9,FALSE)</f>
        <v>#N/A</v>
      </c>
      <c r="AJ94" s="103" t="e">
        <f>T94-HLOOKUP(V94,Minimas!$C$3:$CD$12,10,FALSE)</f>
        <v>#N/A</v>
      </c>
      <c r="AK94" s="104" t="str">
        <f t="shared" si="57"/>
        <v xml:space="preserve"> </v>
      </c>
      <c r="AL94" s="105"/>
      <c r="AM94" s="105" t="str">
        <f t="shared" si="58"/>
        <v xml:space="preserve"> </v>
      </c>
      <c r="AN94" s="105" t="str">
        <f t="shared" si="59"/>
        <v xml:space="preserve"> </v>
      </c>
    </row>
    <row r="95" spans="2:124" x14ac:dyDescent="0.2">
      <c r="AB95" s="103" t="e">
        <f>T95-HLOOKUP(V95,Minimas!$C$3:$CD$12,2,FALSE)</f>
        <v>#N/A</v>
      </c>
      <c r="AC95" s="103" t="e">
        <f>T95-HLOOKUP(V95,Minimas!$C$3:$CD$12,3,FALSE)</f>
        <v>#N/A</v>
      </c>
      <c r="AD95" s="103" t="e">
        <f>T95-HLOOKUP(V95,Minimas!$C$3:$CD$12,4,FALSE)</f>
        <v>#N/A</v>
      </c>
      <c r="AE95" s="103" t="e">
        <f>T95-HLOOKUP(V95,Minimas!$C$3:$CD$12,5,FALSE)</f>
        <v>#N/A</v>
      </c>
      <c r="AF95" s="103" t="e">
        <f>T95-HLOOKUP(V95,Minimas!$C$3:$CD$12,6,FALSE)</f>
        <v>#N/A</v>
      </c>
      <c r="AG95" s="103" t="e">
        <f>T95-HLOOKUP(V95,Minimas!$C$3:$CD$12,7,FALSE)</f>
        <v>#N/A</v>
      </c>
      <c r="AH95" s="103" t="e">
        <f>T95-HLOOKUP(V95,Minimas!$C$3:$CD$12,8,FALSE)</f>
        <v>#N/A</v>
      </c>
      <c r="AI95" s="103" t="e">
        <f>T95-HLOOKUP(V95,Minimas!$C$3:$CD$12,9,FALSE)</f>
        <v>#N/A</v>
      </c>
      <c r="AJ95" s="103" t="e">
        <f>T95-HLOOKUP(V95,Minimas!$C$3:$CD$12,10,FALSE)</f>
        <v>#N/A</v>
      </c>
      <c r="AK95" s="104" t="str">
        <f t="shared" si="57"/>
        <v xml:space="preserve"> </v>
      </c>
      <c r="AL95" s="105"/>
      <c r="AM95" s="105" t="str">
        <f t="shared" si="58"/>
        <v xml:space="preserve"> </v>
      </c>
      <c r="AN95" s="105" t="str">
        <f t="shared" si="59"/>
        <v xml:space="preserve"> </v>
      </c>
    </row>
    <row r="96" spans="2:124" x14ac:dyDescent="0.2">
      <c r="AB96" s="103" t="e">
        <f>T96-HLOOKUP(V96,Minimas!$C$3:$CD$12,2,FALSE)</f>
        <v>#N/A</v>
      </c>
      <c r="AC96" s="103" t="e">
        <f>T96-HLOOKUP(V96,Minimas!$C$3:$CD$12,3,FALSE)</f>
        <v>#N/A</v>
      </c>
      <c r="AD96" s="103" t="e">
        <f>T96-HLOOKUP(V96,Minimas!$C$3:$CD$12,4,FALSE)</f>
        <v>#N/A</v>
      </c>
      <c r="AE96" s="103" t="e">
        <f>T96-HLOOKUP(V96,Minimas!$C$3:$CD$12,5,FALSE)</f>
        <v>#N/A</v>
      </c>
      <c r="AF96" s="103" t="e">
        <f>T96-HLOOKUP(V96,Minimas!$C$3:$CD$12,6,FALSE)</f>
        <v>#N/A</v>
      </c>
      <c r="AG96" s="103" t="e">
        <f>T96-HLOOKUP(V96,Minimas!$C$3:$CD$12,7,FALSE)</f>
        <v>#N/A</v>
      </c>
      <c r="AH96" s="103" t="e">
        <f>T96-HLOOKUP(V96,Minimas!$C$3:$CD$12,8,FALSE)</f>
        <v>#N/A</v>
      </c>
      <c r="AI96" s="103" t="e">
        <f>T96-HLOOKUP(V96,Minimas!$C$3:$CD$12,9,FALSE)</f>
        <v>#N/A</v>
      </c>
      <c r="AJ96" s="103" t="e">
        <f>T96-HLOOKUP(V96,Minimas!$C$3:$CD$12,10,FALSE)</f>
        <v>#N/A</v>
      </c>
      <c r="AK96" s="104" t="str">
        <f t="shared" si="57"/>
        <v xml:space="preserve"> </v>
      </c>
      <c r="AL96" s="105"/>
      <c r="AM96" s="105" t="str">
        <f t="shared" si="58"/>
        <v xml:space="preserve"> </v>
      </c>
      <c r="AN96" s="105" t="str">
        <f t="shared" si="59"/>
        <v xml:space="preserve"> </v>
      </c>
    </row>
    <row r="97" spans="28:40" x14ac:dyDescent="0.2">
      <c r="AB97" s="103" t="e">
        <f>T97-HLOOKUP(V97,Minimas!$C$3:$CD$12,2,FALSE)</f>
        <v>#N/A</v>
      </c>
      <c r="AC97" s="103" t="e">
        <f>T97-HLOOKUP(V97,Minimas!$C$3:$CD$12,3,FALSE)</f>
        <v>#N/A</v>
      </c>
      <c r="AD97" s="103" t="e">
        <f>T97-HLOOKUP(V97,Minimas!$C$3:$CD$12,4,FALSE)</f>
        <v>#N/A</v>
      </c>
      <c r="AE97" s="103" t="e">
        <f>T97-HLOOKUP(V97,Minimas!$C$3:$CD$12,5,FALSE)</f>
        <v>#N/A</v>
      </c>
      <c r="AF97" s="103" t="e">
        <f>T97-HLOOKUP(V97,Minimas!$C$3:$CD$12,6,FALSE)</f>
        <v>#N/A</v>
      </c>
      <c r="AG97" s="103" t="e">
        <f>T97-HLOOKUP(V97,Minimas!$C$3:$CD$12,7,FALSE)</f>
        <v>#N/A</v>
      </c>
      <c r="AH97" s="103" t="e">
        <f>T97-HLOOKUP(V97,Minimas!$C$3:$CD$12,8,FALSE)</f>
        <v>#N/A</v>
      </c>
      <c r="AI97" s="103" t="e">
        <f>T97-HLOOKUP(V97,Minimas!$C$3:$CD$12,9,FALSE)</f>
        <v>#N/A</v>
      </c>
      <c r="AJ97" s="103" t="e">
        <f>T97-HLOOKUP(V97,Minimas!$C$3:$CD$12,10,FALSE)</f>
        <v>#N/A</v>
      </c>
      <c r="AK97" s="104" t="str">
        <f t="shared" si="57"/>
        <v xml:space="preserve"> </v>
      </c>
      <c r="AL97" s="105"/>
      <c r="AM97" s="105" t="str">
        <f t="shared" si="58"/>
        <v xml:space="preserve"> </v>
      </c>
      <c r="AN97" s="105" t="str">
        <f t="shared" si="59"/>
        <v xml:space="preserve"> </v>
      </c>
    </row>
    <row r="98" spans="28:40" x14ac:dyDescent="0.2">
      <c r="AB98" s="103" t="e">
        <f>T98-HLOOKUP(V98,Minimas!$C$3:$CD$12,2,FALSE)</f>
        <v>#N/A</v>
      </c>
      <c r="AC98" s="103" t="e">
        <f>T98-HLOOKUP(V98,Minimas!$C$3:$CD$12,3,FALSE)</f>
        <v>#N/A</v>
      </c>
      <c r="AD98" s="103" t="e">
        <f>T98-HLOOKUP(V98,Minimas!$C$3:$CD$12,4,FALSE)</f>
        <v>#N/A</v>
      </c>
      <c r="AE98" s="103" t="e">
        <f>T98-HLOOKUP(V98,Minimas!$C$3:$CD$12,5,FALSE)</f>
        <v>#N/A</v>
      </c>
      <c r="AF98" s="103" t="e">
        <f>T98-HLOOKUP(V98,Minimas!$C$3:$CD$12,6,FALSE)</f>
        <v>#N/A</v>
      </c>
      <c r="AG98" s="103" t="e">
        <f>T98-HLOOKUP(V98,Minimas!$C$3:$CD$12,7,FALSE)</f>
        <v>#N/A</v>
      </c>
      <c r="AH98" s="103" t="e">
        <f>T98-HLOOKUP(V98,Minimas!$C$3:$CD$12,8,FALSE)</f>
        <v>#N/A</v>
      </c>
      <c r="AI98" s="103" t="e">
        <f>T98-HLOOKUP(V98,Minimas!$C$3:$CD$12,9,FALSE)</f>
        <v>#N/A</v>
      </c>
      <c r="AJ98" s="103" t="e">
        <f>T98-HLOOKUP(V98,Minimas!$C$3:$CD$12,10,FALSE)</f>
        <v>#N/A</v>
      </c>
      <c r="AK98" s="104" t="str">
        <f t="shared" si="57"/>
        <v xml:space="preserve"> </v>
      </c>
      <c r="AL98" s="105"/>
      <c r="AM98" s="105" t="str">
        <f t="shared" si="58"/>
        <v xml:space="preserve"> </v>
      </c>
      <c r="AN98" s="105" t="str">
        <f t="shared" si="59"/>
        <v xml:space="preserve"> </v>
      </c>
    </row>
    <row r="99" spans="28:40" x14ac:dyDescent="0.2">
      <c r="AB99" s="103" t="e">
        <f>T99-HLOOKUP(V99,Minimas!$C$3:$CD$12,2,FALSE)</f>
        <v>#N/A</v>
      </c>
      <c r="AC99" s="103" t="e">
        <f>T99-HLOOKUP(V99,Minimas!$C$3:$CD$12,3,FALSE)</f>
        <v>#N/A</v>
      </c>
      <c r="AD99" s="103" t="e">
        <f>T99-HLOOKUP(V99,Minimas!$C$3:$CD$12,4,FALSE)</f>
        <v>#N/A</v>
      </c>
      <c r="AE99" s="103" t="e">
        <f>T99-HLOOKUP(V99,Minimas!$C$3:$CD$12,5,FALSE)</f>
        <v>#N/A</v>
      </c>
      <c r="AF99" s="103" t="e">
        <f>T99-HLOOKUP(V99,Minimas!$C$3:$CD$12,6,FALSE)</f>
        <v>#N/A</v>
      </c>
      <c r="AG99" s="103" t="e">
        <f>T99-HLOOKUP(V99,Minimas!$C$3:$CD$12,7,FALSE)</f>
        <v>#N/A</v>
      </c>
      <c r="AH99" s="103" t="e">
        <f>T99-HLOOKUP(V99,Minimas!$C$3:$CD$12,8,FALSE)</f>
        <v>#N/A</v>
      </c>
      <c r="AI99" s="103" t="e">
        <f>T99-HLOOKUP(V99,Minimas!$C$3:$CD$12,9,FALSE)</f>
        <v>#N/A</v>
      </c>
      <c r="AJ99" s="103" t="e">
        <f>T99-HLOOKUP(V99,Minimas!$C$3:$CD$12,10,FALSE)</f>
        <v>#N/A</v>
      </c>
      <c r="AK99" s="104" t="str">
        <f t="shared" si="57"/>
        <v xml:space="preserve"> </v>
      </c>
      <c r="AL99" s="105"/>
      <c r="AM99" s="105" t="str">
        <f t="shared" si="58"/>
        <v xml:space="preserve"> </v>
      </c>
      <c r="AN99" s="105" t="str">
        <f t="shared" si="59"/>
        <v xml:space="preserve"> </v>
      </c>
    </row>
    <row r="100" spans="28:40" x14ac:dyDescent="0.2">
      <c r="AB100" s="103" t="e">
        <f>T100-HLOOKUP(V100,Minimas!$C$3:$CD$12,2,FALSE)</f>
        <v>#N/A</v>
      </c>
      <c r="AC100" s="103" t="e">
        <f>T100-HLOOKUP(V100,Minimas!$C$3:$CD$12,3,FALSE)</f>
        <v>#N/A</v>
      </c>
      <c r="AD100" s="103" t="e">
        <f>T100-HLOOKUP(V100,Minimas!$C$3:$CD$12,4,FALSE)</f>
        <v>#N/A</v>
      </c>
      <c r="AE100" s="103" t="e">
        <f>T100-HLOOKUP(V100,Minimas!$C$3:$CD$12,5,FALSE)</f>
        <v>#N/A</v>
      </c>
      <c r="AF100" s="103" t="e">
        <f>T100-HLOOKUP(V100,Minimas!$C$3:$CD$12,6,FALSE)</f>
        <v>#N/A</v>
      </c>
      <c r="AG100" s="103" t="e">
        <f>T100-HLOOKUP(V100,Minimas!$C$3:$CD$12,7,FALSE)</f>
        <v>#N/A</v>
      </c>
      <c r="AH100" s="103" t="e">
        <f>T100-HLOOKUP(V100,Minimas!$C$3:$CD$12,8,FALSE)</f>
        <v>#N/A</v>
      </c>
      <c r="AI100" s="103" t="e">
        <f>T100-HLOOKUP(V100,Minimas!$C$3:$CD$12,9,FALSE)</f>
        <v>#N/A</v>
      </c>
      <c r="AJ100" s="103" t="e">
        <f>T100-HLOOKUP(V100,Minimas!$C$3:$CD$12,10,FALSE)</f>
        <v>#N/A</v>
      </c>
      <c r="AK100" s="104" t="str">
        <f t="shared" si="57"/>
        <v xml:space="preserve"> </v>
      </c>
      <c r="AL100" s="105"/>
      <c r="AM100" s="105" t="str">
        <f t="shared" si="58"/>
        <v xml:space="preserve"> </v>
      </c>
      <c r="AN100" s="105" t="str">
        <f t="shared" si="59"/>
        <v xml:space="preserve"> </v>
      </c>
    </row>
    <row r="101" spans="28:40" x14ac:dyDescent="0.2">
      <c r="AB101" s="103" t="e">
        <f>T101-HLOOKUP(V101,Minimas!$C$3:$CD$12,2,FALSE)</f>
        <v>#N/A</v>
      </c>
      <c r="AC101" s="103" t="e">
        <f>T101-HLOOKUP(V101,Minimas!$C$3:$CD$12,3,FALSE)</f>
        <v>#N/A</v>
      </c>
      <c r="AD101" s="103" t="e">
        <f>T101-HLOOKUP(V101,Minimas!$C$3:$CD$12,4,FALSE)</f>
        <v>#N/A</v>
      </c>
      <c r="AE101" s="103" t="e">
        <f>T101-HLOOKUP(V101,Minimas!$C$3:$CD$12,5,FALSE)</f>
        <v>#N/A</v>
      </c>
      <c r="AF101" s="103" t="e">
        <f>T101-HLOOKUP(V101,Minimas!$C$3:$CD$12,6,FALSE)</f>
        <v>#N/A</v>
      </c>
      <c r="AG101" s="103" t="e">
        <f>T101-HLOOKUP(V101,Minimas!$C$3:$CD$12,7,FALSE)</f>
        <v>#N/A</v>
      </c>
      <c r="AH101" s="103" t="e">
        <f>T101-HLOOKUP(V101,Minimas!$C$3:$CD$12,8,FALSE)</f>
        <v>#N/A</v>
      </c>
      <c r="AI101" s="103" t="e">
        <f>T101-HLOOKUP(V101,Minimas!$C$3:$CD$12,9,FALSE)</f>
        <v>#N/A</v>
      </c>
      <c r="AJ101" s="103" t="e">
        <f>T101-HLOOKUP(V101,Minimas!$C$3:$CD$12,10,FALSE)</f>
        <v>#N/A</v>
      </c>
      <c r="AK101" s="104" t="str">
        <f t="shared" si="57"/>
        <v xml:space="preserve"> </v>
      </c>
      <c r="AL101" s="105"/>
      <c r="AM101" s="105" t="str">
        <f t="shared" si="58"/>
        <v xml:space="preserve"> </v>
      </c>
      <c r="AN101" s="105" t="str">
        <f t="shared" si="59"/>
        <v xml:space="preserve"> </v>
      </c>
    </row>
    <row r="102" spans="28:40" x14ac:dyDescent="0.2">
      <c r="AB102" s="103" t="e">
        <f>T102-HLOOKUP(V102,Minimas!$C$3:$CD$12,2,FALSE)</f>
        <v>#N/A</v>
      </c>
      <c r="AC102" s="103" t="e">
        <f>T102-HLOOKUP(V102,Minimas!$C$3:$CD$12,3,FALSE)</f>
        <v>#N/A</v>
      </c>
      <c r="AD102" s="103" t="e">
        <f>T102-HLOOKUP(V102,Minimas!$C$3:$CD$12,4,FALSE)</f>
        <v>#N/A</v>
      </c>
      <c r="AE102" s="103" t="e">
        <f>T102-HLOOKUP(V102,Minimas!$C$3:$CD$12,5,FALSE)</f>
        <v>#N/A</v>
      </c>
      <c r="AF102" s="103" t="e">
        <f>T102-HLOOKUP(V102,Minimas!$C$3:$CD$12,6,FALSE)</f>
        <v>#N/A</v>
      </c>
      <c r="AG102" s="103" t="e">
        <f>T102-HLOOKUP(V102,Minimas!$C$3:$CD$12,7,FALSE)</f>
        <v>#N/A</v>
      </c>
      <c r="AH102" s="103" t="e">
        <f>T102-HLOOKUP(V102,Minimas!$C$3:$CD$12,8,FALSE)</f>
        <v>#N/A</v>
      </c>
      <c r="AI102" s="103" t="e">
        <f>T102-HLOOKUP(V102,Minimas!$C$3:$CD$12,9,FALSE)</f>
        <v>#N/A</v>
      </c>
      <c r="AJ102" s="103" t="e">
        <f>T102-HLOOKUP(V102,Minimas!$C$3:$CD$12,10,FALSE)</f>
        <v>#N/A</v>
      </c>
      <c r="AK102" s="104" t="str">
        <f t="shared" si="57"/>
        <v xml:space="preserve"> </v>
      </c>
      <c r="AL102" s="105"/>
      <c r="AM102" s="105" t="str">
        <f t="shared" si="58"/>
        <v xml:space="preserve"> </v>
      </c>
      <c r="AN102" s="105" t="str">
        <f t="shared" si="59"/>
        <v xml:space="preserve"> </v>
      </c>
    </row>
    <row r="103" spans="28:40" x14ac:dyDescent="0.2">
      <c r="AB103" s="103" t="e">
        <f>T103-HLOOKUP(V103,Minimas!$C$3:$CD$12,2,FALSE)</f>
        <v>#N/A</v>
      </c>
      <c r="AC103" s="103" t="e">
        <f>T103-HLOOKUP(V103,Minimas!$C$3:$CD$12,3,FALSE)</f>
        <v>#N/A</v>
      </c>
      <c r="AD103" s="103" t="e">
        <f>T103-HLOOKUP(V103,Minimas!$C$3:$CD$12,4,FALSE)</f>
        <v>#N/A</v>
      </c>
      <c r="AE103" s="103" t="e">
        <f>T103-HLOOKUP(V103,Minimas!$C$3:$CD$12,5,FALSE)</f>
        <v>#N/A</v>
      </c>
      <c r="AF103" s="103" t="e">
        <f>T103-HLOOKUP(V103,Minimas!$C$3:$CD$12,6,FALSE)</f>
        <v>#N/A</v>
      </c>
      <c r="AG103" s="103" t="e">
        <f>T103-HLOOKUP(V103,Minimas!$C$3:$CD$12,7,FALSE)</f>
        <v>#N/A</v>
      </c>
      <c r="AH103" s="103" t="e">
        <f>T103-HLOOKUP(V103,Minimas!$C$3:$CD$12,8,FALSE)</f>
        <v>#N/A</v>
      </c>
      <c r="AI103" s="103" t="e">
        <f>T103-HLOOKUP(V103,Minimas!$C$3:$CD$12,9,FALSE)</f>
        <v>#N/A</v>
      </c>
      <c r="AJ103" s="103" t="e">
        <f>T103-HLOOKUP(V103,Minimas!$C$3:$CD$12,10,FALSE)</f>
        <v>#N/A</v>
      </c>
      <c r="AK103" s="104" t="str">
        <f t="shared" si="57"/>
        <v xml:space="preserve"> </v>
      </c>
      <c r="AL103" s="105"/>
      <c r="AM103" s="105" t="str">
        <f t="shared" si="58"/>
        <v xml:space="preserve"> </v>
      </c>
      <c r="AN103" s="105" t="str">
        <f t="shared" si="59"/>
        <v xml:space="preserve"> </v>
      </c>
    </row>
    <row r="104" spans="28:40" x14ac:dyDescent="0.2">
      <c r="AB104" s="103" t="e">
        <f>T104-HLOOKUP(V104,Minimas!$C$3:$CD$12,2,FALSE)</f>
        <v>#N/A</v>
      </c>
      <c r="AC104" s="103" t="e">
        <f>T104-HLOOKUP(V104,Minimas!$C$3:$CD$12,3,FALSE)</f>
        <v>#N/A</v>
      </c>
      <c r="AD104" s="103" t="e">
        <f>T104-HLOOKUP(V104,Minimas!$C$3:$CD$12,4,FALSE)</f>
        <v>#N/A</v>
      </c>
      <c r="AE104" s="103" t="e">
        <f>T104-HLOOKUP(V104,Minimas!$C$3:$CD$12,5,FALSE)</f>
        <v>#N/A</v>
      </c>
      <c r="AF104" s="103" t="e">
        <f>T104-HLOOKUP(V104,Minimas!$C$3:$CD$12,6,FALSE)</f>
        <v>#N/A</v>
      </c>
      <c r="AG104" s="103" t="e">
        <f>T104-HLOOKUP(V104,Minimas!$C$3:$CD$12,7,FALSE)</f>
        <v>#N/A</v>
      </c>
      <c r="AH104" s="103" t="e">
        <f>T104-HLOOKUP(V104,Minimas!$C$3:$CD$12,8,FALSE)</f>
        <v>#N/A</v>
      </c>
      <c r="AI104" s="103" t="e">
        <f>T104-HLOOKUP(V104,Minimas!$C$3:$CD$12,9,FALSE)</f>
        <v>#N/A</v>
      </c>
      <c r="AJ104" s="103" t="e">
        <f>T104-HLOOKUP(V104,Minimas!$C$3:$CD$12,10,FALSE)</f>
        <v>#N/A</v>
      </c>
      <c r="AK104" s="104" t="str">
        <f t="shared" si="57"/>
        <v xml:space="preserve"> </v>
      </c>
      <c r="AL104" s="105"/>
      <c r="AM104" s="105" t="str">
        <f t="shared" si="58"/>
        <v xml:space="preserve"> </v>
      </c>
      <c r="AN104" s="105" t="str">
        <f t="shared" si="59"/>
        <v xml:space="preserve"> </v>
      </c>
    </row>
    <row r="105" spans="28:40" x14ac:dyDescent="0.2">
      <c r="AB105" s="103" t="e">
        <f>T105-HLOOKUP(V105,Minimas!$C$3:$CD$12,2,FALSE)</f>
        <v>#N/A</v>
      </c>
      <c r="AC105" s="103" t="e">
        <f>T105-HLOOKUP(V105,Minimas!$C$3:$CD$12,3,FALSE)</f>
        <v>#N/A</v>
      </c>
      <c r="AD105" s="103" t="e">
        <f>T105-HLOOKUP(V105,Minimas!$C$3:$CD$12,4,FALSE)</f>
        <v>#N/A</v>
      </c>
      <c r="AE105" s="103" t="e">
        <f>T105-HLOOKUP(V105,Minimas!$C$3:$CD$12,5,FALSE)</f>
        <v>#N/A</v>
      </c>
      <c r="AF105" s="103" t="e">
        <f>T105-HLOOKUP(V105,Minimas!$C$3:$CD$12,6,FALSE)</f>
        <v>#N/A</v>
      </c>
      <c r="AG105" s="103" t="e">
        <f>T105-HLOOKUP(V105,Minimas!$C$3:$CD$12,7,FALSE)</f>
        <v>#N/A</v>
      </c>
      <c r="AH105" s="103" t="e">
        <f>T105-HLOOKUP(V105,Minimas!$C$3:$CD$12,8,FALSE)</f>
        <v>#N/A</v>
      </c>
      <c r="AI105" s="103" t="e">
        <f>T105-HLOOKUP(V105,Minimas!$C$3:$CD$12,9,FALSE)</f>
        <v>#N/A</v>
      </c>
      <c r="AJ105" s="103" t="e">
        <f>T105-HLOOKUP(V105,Minimas!$C$3:$CD$12,10,FALSE)</f>
        <v>#N/A</v>
      </c>
      <c r="AK105" s="104" t="str">
        <f t="shared" si="57"/>
        <v xml:space="preserve"> </v>
      </c>
      <c r="AL105" s="105"/>
      <c r="AM105" s="105" t="str">
        <f t="shared" si="58"/>
        <v xml:space="preserve"> </v>
      </c>
      <c r="AN105" s="105" t="str">
        <f t="shared" si="59"/>
        <v xml:space="preserve"> </v>
      </c>
    </row>
    <row r="106" spans="28:40" x14ac:dyDescent="0.2">
      <c r="AB106" s="103" t="e">
        <f>T106-HLOOKUP(V106,Minimas!$C$3:$CD$12,2,FALSE)</f>
        <v>#N/A</v>
      </c>
      <c r="AC106" s="103" t="e">
        <f>T106-HLOOKUP(V106,Minimas!$C$3:$CD$12,3,FALSE)</f>
        <v>#N/A</v>
      </c>
      <c r="AD106" s="103" t="e">
        <f>T106-HLOOKUP(V106,Minimas!$C$3:$CD$12,4,FALSE)</f>
        <v>#N/A</v>
      </c>
      <c r="AE106" s="103" t="e">
        <f>T106-HLOOKUP(V106,Minimas!$C$3:$CD$12,5,FALSE)</f>
        <v>#N/A</v>
      </c>
      <c r="AF106" s="103" t="e">
        <f>T106-HLOOKUP(V106,Minimas!$C$3:$CD$12,6,FALSE)</f>
        <v>#N/A</v>
      </c>
      <c r="AG106" s="103" t="e">
        <f>T106-HLOOKUP(V106,Minimas!$C$3:$CD$12,7,FALSE)</f>
        <v>#N/A</v>
      </c>
      <c r="AH106" s="103" t="e">
        <f>T106-HLOOKUP(V106,Minimas!$C$3:$CD$12,8,FALSE)</f>
        <v>#N/A</v>
      </c>
      <c r="AI106" s="103" t="e">
        <f>T106-HLOOKUP(V106,Minimas!$C$3:$CD$12,9,FALSE)</f>
        <v>#N/A</v>
      </c>
      <c r="AJ106" s="103" t="e">
        <f>T106-HLOOKUP(V106,Minimas!$C$3:$CD$12,10,FALSE)</f>
        <v>#N/A</v>
      </c>
      <c r="AK106" s="104" t="str">
        <f t="shared" si="57"/>
        <v xml:space="preserve"> </v>
      </c>
      <c r="AL106" s="105"/>
      <c r="AM106" s="105" t="str">
        <f t="shared" si="58"/>
        <v xml:space="preserve"> </v>
      </c>
      <c r="AN106" s="105" t="str">
        <f t="shared" si="59"/>
        <v xml:space="preserve"> </v>
      </c>
    </row>
    <row r="107" spans="28:40" x14ac:dyDescent="0.2">
      <c r="AB107" s="103" t="e">
        <f>T107-HLOOKUP(V107,Minimas!$C$3:$CD$12,2,FALSE)</f>
        <v>#N/A</v>
      </c>
      <c r="AC107" s="103" t="e">
        <f>T107-HLOOKUP(V107,Minimas!$C$3:$CD$12,3,FALSE)</f>
        <v>#N/A</v>
      </c>
      <c r="AD107" s="103" t="e">
        <f>T107-HLOOKUP(V107,Minimas!$C$3:$CD$12,4,FALSE)</f>
        <v>#N/A</v>
      </c>
      <c r="AE107" s="103" t="e">
        <f>T107-HLOOKUP(V107,Minimas!$C$3:$CD$12,5,FALSE)</f>
        <v>#N/A</v>
      </c>
      <c r="AF107" s="103" t="e">
        <f>T107-HLOOKUP(V107,Minimas!$C$3:$CD$12,6,FALSE)</f>
        <v>#N/A</v>
      </c>
      <c r="AG107" s="103" t="e">
        <f>T107-HLOOKUP(V107,Minimas!$C$3:$CD$12,7,FALSE)</f>
        <v>#N/A</v>
      </c>
      <c r="AH107" s="103" t="e">
        <f>T107-HLOOKUP(V107,Minimas!$C$3:$CD$12,8,FALSE)</f>
        <v>#N/A</v>
      </c>
      <c r="AI107" s="103" t="e">
        <f>T107-HLOOKUP(V107,Minimas!$C$3:$CD$12,9,FALSE)</f>
        <v>#N/A</v>
      </c>
      <c r="AJ107" s="103" t="e">
        <f>T107-HLOOKUP(V107,Minimas!$C$3:$CD$12,10,FALSE)</f>
        <v>#N/A</v>
      </c>
      <c r="AK107" s="104" t="str">
        <f t="shared" si="57"/>
        <v xml:space="preserve"> </v>
      </c>
      <c r="AL107" s="105"/>
      <c r="AM107" s="105" t="str">
        <f t="shared" si="58"/>
        <v xml:space="preserve"> </v>
      </c>
      <c r="AN107" s="105" t="str">
        <f t="shared" si="59"/>
        <v xml:space="preserve"> </v>
      </c>
    </row>
    <row r="108" spans="28:40" x14ac:dyDescent="0.2">
      <c r="AB108" s="103" t="e">
        <f>T108-HLOOKUP(V108,Minimas!$C$3:$CD$12,2,FALSE)</f>
        <v>#N/A</v>
      </c>
      <c r="AC108" s="103" t="e">
        <f>T108-HLOOKUP(V108,Minimas!$C$3:$CD$12,3,FALSE)</f>
        <v>#N/A</v>
      </c>
      <c r="AD108" s="103" t="e">
        <f>T108-HLOOKUP(V108,Minimas!$C$3:$CD$12,4,FALSE)</f>
        <v>#N/A</v>
      </c>
      <c r="AE108" s="103" t="e">
        <f>T108-HLOOKUP(V108,Minimas!$C$3:$CD$12,5,FALSE)</f>
        <v>#N/A</v>
      </c>
      <c r="AF108" s="103" t="e">
        <f>T108-HLOOKUP(V108,Minimas!$C$3:$CD$12,6,FALSE)</f>
        <v>#N/A</v>
      </c>
      <c r="AG108" s="103" t="e">
        <f>T108-HLOOKUP(V108,Minimas!$C$3:$CD$12,7,FALSE)</f>
        <v>#N/A</v>
      </c>
      <c r="AH108" s="103" t="e">
        <f>T108-HLOOKUP(V108,Minimas!$C$3:$CD$12,8,FALSE)</f>
        <v>#N/A</v>
      </c>
      <c r="AI108" s="103" t="e">
        <f>T108-HLOOKUP(V108,Minimas!$C$3:$CD$12,9,FALSE)</f>
        <v>#N/A</v>
      </c>
      <c r="AJ108" s="103" t="e">
        <f>T108-HLOOKUP(V108,Minimas!$C$3:$CD$12,10,FALSE)</f>
        <v>#N/A</v>
      </c>
      <c r="AK108" s="104" t="str">
        <f t="shared" si="57"/>
        <v xml:space="preserve"> </v>
      </c>
      <c r="AL108" s="105"/>
      <c r="AM108" s="105" t="str">
        <f t="shared" si="58"/>
        <v xml:space="preserve"> </v>
      </c>
      <c r="AN108" s="105" t="str">
        <f t="shared" si="59"/>
        <v xml:space="preserve"> </v>
      </c>
    </row>
    <row r="109" spans="28:40" x14ac:dyDescent="0.2">
      <c r="AB109" s="103" t="e">
        <f>T109-HLOOKUP(V109,Minimas!$C$3:$CD$12,2,FALSE)</f>
        <v>#N/A</v>
      </c>
      <c r="AC109" s="103" t="e">
        <f>T109-HLOOKUP(V109,Minimas!$C$3:$CD$12,3,FALSE)</f>
        <v>#N/A</v>
      </c>
      <c r="AD109" s="103" t="e">
        <f>T109-HLOOKUP(V109,Minimas!$C$3:$CD$12,4,FALSE)</f>
        <v>#N/A</v>
      </c>
      <c r="AE109" s="103" t="e">
        <f>T109-HLOOKUP(V109,Minimas!$C$3:$CD$12,5,FALSE)</f>
        <v>#N/A</v>
      </c>
      <c r="AF109" s="103" t="e">
        <f>T109-HLOOKUP(V109,Minimas!$C$3:$CD$12,6,FALSE)</f>
        <v>#N/A</v>
      </c>
      <c r="AG109" s="103" t="e">
        <f>T109-HLOOKUP(V109,Minimas!$C$3:$CD$12,7,FALSE)</f>
        <v>#N/A</v>
      </c>
      <c r="AH109" s="103" t="e">
        <f>T109-HLOOKUP(V109,Minimas!$C$3:$CD$12,8,FALSE)</f>
        <v>#N/A</v>
      </c>
      <c r="AI109" s="103" t="e">
        <f>T109-HLOOKUP(V109,Minimas!$C$3:$CD$12,9,FALSE)</f>
        <v>#N/A</v>
      </c>
      <c r="AJ109" s="103" t="e">
        <f>T109-HLOOKUP(V109,Minimas!$C$3:$CD$12,10,FALSE)</f>
        <v>#N/A</v>
      </c>
      <c r="AK109" s="104" t="str">
        <f t="shared" si="57"/>
        <v xml:space="preserve"> </v>
      </c>
      <c r="AL109" s="105"/>
      <c r="AM109" s="105" t="str">
        <f t="shared" si="58"/>
        <v xml:space="preserve"> </v>
      </c>
      <c r="AN109" s="105" t="str">
        <f t="shared" si="59"/>
        <v xml:space="preserve"> </v>
      </c>
    </row>
    <row r="110" spans="28:40" x14ac:dyDescent="0.2">
      <c r="AB110" s="103" t="e">
        <f>T110-HLOOKUP(V110,Minimas!$C$3:$CD$12,2,FALSE)</f>
        <v>#N/A</v>
      </c>
      <c r="AC110" s="103" t="e">
        <f>T110-HLOOKUP(V110,Minimas!$C$3:$CD$12,3,FALSE)</f>
        <v>#N/A</v>
      </c>
      <c r="AD110" s="103" t="e">
        <f>T110-HLOOKUP(V110,Minimas!$C$3:$CD$12,4,FALSE)</f>
        <v>#N/A</v>
      </c>
      <c r="AE110" s="103" t="e">
        <f>T110-HLOOKUP(V110,Minimas!$C$3:$CD$12,5,FALSE)</f>
        <v>#N/A</v>
      </c>
      <c r="AF110" s="103" t="e">
        <f>T110-HLOOKUP(V110,Minimas!$C$3:$CD$12,6,FALSE)</f>
        <v>#N/A</v>
      </c>
      <c r="AG110" s="103" t="e">
        <f>T110-HLOOKUP(V110,Minimas!$C$3:$CD$12,7,FALSE)</f>
        <v>#N/A</v>
      </c>
      <c r="AH110" s="103" t="e">
        <f>T110-HLOOKUP(V110,Minimas!$C$3:$CD$12,8,FALSE)</f>
        <v>#N/A</v>
      </c>
      <c r="AI110" s="103" t="e">
        <f>T110-HLOOKUP(V110,Minimas!$C$3:$CD$12,9,FALSE)</f>
        <v>#N/A</v>
      </c>
      <c r="AJ110" s="103" t="e">
        <f>T110-HLOOKUP(V110,Minimas!$C$3:$CD$12,10,FALSE)</f>
        <v>#N/A</v>
      </c>
      <c r="AK110" s="104" t="str">
        <f t="shared" si="57"/>
        <v xml:space="preserve"> </v>
      </c>
      <c r="AL110" s="105"/>
      <c r="AM110" s="105" t="str">
        <f t="shared" si="58"/>
        <v xml:space="preserve"> </v>
      </c>
      <c r="AN110" s="105" t="str">
        <f t="shared" si="59"/>
        <v xml:space="preserve"> </v>
      </c>
    </row>
    <row r="111" spans="28:40" x14ac:dyDescent="0.2">
      <c r="AB111" s="103" t="e">
        <f>T111-HLOOKUP(V111,Minimas!$C$3:$CD$12,2,FALSE)</f>
        <v>#N/A</v>
      </c>
      <c r="AC111" s="103" t="e">
        <f>T111-HLOOKUP(V111,Minimas!$C$3:$CD$12,3,FALSE)</f>
        <v>#N/A</v>
      </c>
      <c r="AD111" s="103" t="e">
        <f>T111-HLOOKUP(V111,Minimas!$C$3:$CD$12,4,FALSE)</f>
        <v>#N/A</v>
      </c>
      <c r="AE111" s="103" t="e">
        <f>T111-HLOOKUP(V111,Minimas!$C$3:$CD$12,5,FALSE)</f>
        <v>#N/A</v>
      </c>
      <c r="AF111" s="103" t="e">
        <f>T111-HLOOKUP(V111,Minimas!$C$3:$CD$12,6,FALSE)</f>
        <v>#N/A</v>
      </c>
      <c r="AG111" s="103" t="e">
        <f>T111-HLOOKUP(V111,Minimas!$C$3:$CD$12,7,FALSE)</f>
        <v>#N/A</v>
      </c>
      <c r="AH111" s="103" t="e">
        <f>T111-HLOOKUP(V111,Minimas!$C$3:$CD$12,8,FALSE)</f>
        <v>#N/A</v>
      </c>
      <c r="AI111" s="103" t="e">
        <f>T111-HLOOKUP(V111,Minimas!$C$3:$CD$12,9,FALSE)</f>
        <v>#N/A</v>
      </c>
      <c r="AJ111" s="103" t="e">
        <f>T111-HLOOKUP(V111,Minimas!$C$3:$CD$12,10,FALSE)</f>
        <v>#N/A</v>
      </c>
      <c r="AK111" s="104" t="str">
        <f t="shared" si="57"/>
        <v xml:space="preserve"> </v>
      </c>
      <c r="AL111" s="105"/>
      <c r="AM111" s="105" t="str">
        <f t="shared" si="58"/>
        <v xml:space="preserve"> </v>
      </c>
      <c r="AN111" s="105" t="str">
        <f t="shared" si="59"/>
        <v xml:space="preserve"> </v>
      </c>
    </row>
    <row r="112" spans="28:40" x14ac:dyDescent="0.2">
      <c r="AB112" s="103" t="e">
        <f>T112-HLOOKUP(V112,Minimas!$C$3:$CD$12,2,FALSE)</f>
        <v>#N/A</v>
      </c>
      <c r="AC112" s="103" t="e">
        <f>T112-HLOOKUP(V112,Minimas!$C$3:$CD$12,3,FALSE)</f>
        <v>#N/A</v>
      </c>
      <c r="AD112" s="103" t="e">
        <f>T112-HLOOKUP(V112,Minimas!$C$3:$CD$12,4,FALSE)</f>
        <v>#N/A</v>
      </c>
      <c r="AE112" s="103" t="e">
        <f>T112-HLOOKUP(V112,Minimas!$C$3:$CD$12,5,FALSE)</f>
        <v>#N/A</v>
      </c>
      <c r="AF112" s="103" t="e">
        <f>T112-HLOOKUP(V112,Minimas!$C$3:$CD$12,6,FALSE)</f>
        <v>#N/A</v>
      </c>
      <c r="AG112" s="103" t="e">
        <f>T112-HLOOKUP(V112,Minimas!$C$3:$CD$12,7,FALSE)</f>
        <v>#N/A</v>
      </c>
      <c r="AH112" s="103" t="e">
        <f>T112-HLOOKUP(V112,Minimas!$C$3:$CD$12,8,FALSE)</f>
        <v>#N/A</v>
      </c>
      <c r="AI112" s="103" t="e">
        <f>T112-HLOOKUP(V112,Minimas!$C$3:$CD$12,9,FALSE)</f>
        <v>#N/A</v>
      </c>
      <c r="AJ112" s="103" t="e">
        <f>T112-HLOOKUP(V112,Minimas!$C$3:$CD$12,10,FALSE)</f>
        <v>#N/A</v>
      </c>
      <c r="AK112" s="104" t="str">
        <f t="shared" si="57"/>
        <v xml:space="preserve"> </v>
      </c>
      <c r="AL112" s="105"/>
      <c r="AM112" s="105" t="str">
        <f t="shared" si="58"/>
        <v xml:space="preserve"> </v>
      </c>
      <c r="AN112" s="105" t="str">
        <f t="shared" si="59"/>
        <v xml:space="preserve"> </v>
      </c>
    </row>
    <row r="113" spans="28:40" x14ac:dyDescent="0.2">
      <c r="AB113" s="103" t="e">
        <f>T113-HLOOKUP(V113,Minimas!$C$3:$CD$12,2,FALSE)</f>
        <v>#N/A</v>
      </c>
      <c r="AC113" s="103" t="e">
        <f>T113-HLOOKUP(V113,Minimas!$C$3:$CD$12,3,FALSE)</f>
        <v>#N/A</v>
      </c>
      <c r="AD113" s="103" t="e">
        <f>T113-HLOOKUP(V113,Minimas!$C$3:$CD$12,4,FALSE)</f>
        <v>#N/A</v>
      </c>
      <c r="AE113" s="103" t="e">
        <f>T113-HLOOKUP(V113,Minimas!$C$3:$CD$12,5,FALSE)</f>
        <v>#N/A</v>
      </c>
      <c r="AF113" s="103" t="e">
        <f>T113-HLOOKUP(V113,Minimas!$C$3:$CD$12,6,FALSE)</f>
        <v>#N/A</v>
      </c>
      <c r="AG113" s="103" t="e">
        <f>T113-HLOOKUP(V113,Minimas!$C$3:$CD$12,7,FALSE)</f>
        <v>#N/A</v>
      </c>
      <c r="AH113" s="103" t="e">
        <f>T113-HLOOKUP(V113,Minimas!$C$3:$CD$12,8,FALSE)</f>
        <v>#N/A</v>
      </c>
      <c r="AI113" s="103" t="e">
        <f>T113-HLOOKUP(V113,Minimas!$C$3:$CD$12,9,FALSE)</f>
        <v>#N/A</v>
      </c>
      <c r="AJ113" s="103" t="e">
        <f>T113-HLOOKUP(V113,Minimas!$C$3:$CD$12,10,FALSE)</f>
        <v>#N/A</v>
      </c>
      <c r="AK113" s="104" t="str">
        <f t="shared" si="57"/>
        <v xml:space="preserve"> </v>
      </c>
      <c r="AL113" s="105"/>
      <c r="AM113" s="105" t="str">
        <f t="shared" si="58"/>
        <v xml:space="preserve"> </v>
      </c>
      <c r="AN113" s="105" t="str">
        <f t="shared" si="59"/>
        <v xml:space="preserve"> </v>
      </c>
    </row>
    <row r="114" spans="28:40" x14ac:dyDescent="0.2">
      <c r="AB114" s="103" t="e">
        <f>T114-HLOOKUP(V114,Minimas!$C$3:$CD$12,2,FALSE)</f>
        <v>#N/A</v>
      </c>
      <c r="AC114" s="103" t="e">
        <f>T114-HLOOKUP(V114,Minimas!$C$3:$CD$12,3,FALSE)</f>
        <v>#N/A</v>
      </c>
      <c r="AD114" s="103" t="e">
        <f>T114-HLOOKUP(V114,Minimas!$C$3:$CD$12,4,FALSE)</f>
        <v>#N/A</v>
      </c>
      <c r="AE114" s="103" t="e">
        <f>T114-HLOOKUP(V114,Minimas!$C$3:$CD$12,5,FALSE)</f>
        <v>#N/A</v>
      </c>
      <c r="AF114" s="103" t="e">
        <f>T114-HLOOKUP(V114,Minimas!$C$3:$CD$12,6,FALSE)</f>
        <v>#N/A</v>
      </c>
      <c r="AG114" s="103" t="e">
        <f>T114-HLOOKUP(V114,Minimas!$C$3:$CD$12,7,FALSE)</f>
        <v>#N/A</v>
      </c>
      <c r="AH114" s="103" t="e">
        <f>T114-HLOOKUP(V114,Minimas!$C$3:$CD$12,8,FALSE)</f>
        <v>#N/A</v>
      </c>
      <c r="AI114" s="103" t="e">
        <f>T114-HLOOKUP(V114,Minimas!$C$3:$CD$12,9,FALSE)</f>
        <v>#N/A</v>
      </c>
      <c r="AJ114" s="103" t="e">
        <f>T114-HLOOKUP(V114,Minimas!$C$3:$CD$12,10,FALSE)</f>
        <v>#N/A</v>
      </c>
      <c r="AK114" s="104" t="str">
        <f t="shared" si="57"/>
        <v xml:space="preserve"> </v>
      </c>
      <c r="AL114" s="105"/>
      <c r="AM114" s="105" t="str">
        <f t="shared" si="58"/>
        <v xml:space="preserve"> </v>
      </c>
      <c r="AN114" s="105" t="str">
        <f t="shared" si="59"/>
        <v xml:space="preserve"> </v>
      </c>
    </row>
    <row r="115" spans="28:40" x14ac:dyDescent="0.2">
      <c r="AB115" s="103" t="e">
        <f>T115-HLOOKUP(V115,Minimas!$C$3:$CD$12,2,FALSE)</f>
        <v>#N/A</v>
      </c>
      <c r="AC115" s="103" t="e">
        <f>T115-HLOOKUP(V115,Minimas!$C$3:$CD$12,3,FALSE)</f>
        <v>#N/A</v>
      </c>
      <c r="AD115" s="103" t="e">
        <f>T115-HLOOKUP(V115,Minimas!$C$3:$CD$12,4,FALSE)</f>
        <v>#N/A</v>
      </c>
      <c r="AE115" s="103" t="e">
        <f>T115-HLOOKUP(V115,Minimas!$C$3:$CD$12,5,FALSE)</f>
        <v>#N/A</v>
      </c>
      <c r="AF115" s="103" t="e">
        <f>T115-HLOOKUP(V115,Minimas!$C$3:$CD$12,6,FALSE)</f>
        <v>#N/A</v>
      </c>
      <c r="AG115" s="103" t="e">
        <f>T115-HLOOKUP(V115,Minimas!$C$3:$CD$12,7,FALSE)</f>
        <v>#N/A</v>
      </c>
      <c r="AH115" s="103" t="e">
        <f>T115-HLOOKUP(V115,Minimas!$C$3:$CD$12,8,FALSE)</f>
        <v>#N/A</v>
      </c>
      <c r="AI115" s="103" t="e">
        <f>T115-HLOOKUP(V115,Minimas!$C$3:$CD$12,9,FALSE)</f>
        <v>#N/A</v>
      </c>
      <c r="AJ115" s="103" t="e">
        <f>T115-HLOOKUP(V115,Minimas!$C$3:$CD$12,10,FALSE)</f>
        <v>#N/A</v>
      </c>
      <c r="AK115" s="104" t="str">
        <f t="shared" si="57"/>
        <v xml:space="preserve"> </v>
      </c>
      <c r="AL115" s="105"/>
      <c r="AM115" s="105" t="str">
        <f t="shared" si="58"/>
        <v xml:space="preserve"> </v>
      </c>
      <c r="AN115" s="105" t="str">
        <f t="shared" si="59"/>
        <v xml:space="preserve"> </v>
      </c>
    </row>
    <row r="116" spans="28:40" x14ac:dyDescent="0.2">
      <c r="AB116" s="103" t="e">
        <f>T116-HLOOKUP(V116,Minimas!$C$3:$CD$12,2,FALSE)</f>
        <v>#N/A</v>
      </c>
      <c r="AC116" s="103" t="e">
        <f>T116-HLOOKUP(V116,Minimas!$C$3:$CD$12,3,FALSE)</f>
        <v>#N/A</v>
      </c>
      <c r="AD116" s="103" t="e">
        <f>T116-HLOOKUP(V116,Minimas!$C$3:$CD$12,4,FALSE)</f>
        <v>#N/A</v>
      </c>
      <c r="AE116" s="103" t="e">
        <f>T116-HLOOKUP(V116,Minimas!$C$3:$CD$12,5,FALSE)</f>
        <v>#N/A</v>
      </c>
      <c r="AF116" s="103" t="e">
        <f>T116-HLOOKUP(V116,Minimas!$C$3:$CD$12,6,FALSE)</f>
        <v>#N/A</v>
      </c>
      <c r="AG116" s="103" t="e">
        <f>T116-HLOOKUP(V116,Minimas!$C$3:$CD$12,7,FALSE)</f>
        <v>#N/A</v>
      </c>
      <c r="AH116" s="103" t="e">
        <f>T116-HLOOKUP(V116,Minimas!$C$3:$CD$12,8,FALSE)</f>
        <v>#N/A</v>
      </c>
      <c r="AI116" s="103" t="e">
        <f>T116-HLOOKUP(V116,Minimas!$C$3:$CD$12,9,FALSE)</f>
        <v>#N/A</v>
      </c>
      <c r="AJ116" s="103" t="e">
        <f>T116-HLOOKUP(V116,Minimas!$C$3:$CD$12,10,FALSE)</f>
        <v>#N/A</v>
      </c>
      <c r="AK116" s="104" t="str">
        <f t="shared" si="57"/>
        <v xml:space="preserve"> </v>
      </c>
      <c r="AL116" s="105"/>
      <c r="AM116" s="105" t="str">
        <f t="shared" si="58"/>
        <v xml:space="preserve"> </v>
      </c>
      <c r="AN116" s="105" t="str">
        <f t="shared" si="59"/>
        <v xml:space="preserve"> </v>
      </c>
    </row>
    <row r="117" spans="28:40" x14ac:dyDescent="0.2">
      <c r="AB117" s="103" t="e">
        <f>T117-HLOOKUP(V117,Minimas!$C$3:$CD$12,2,FALSE)</f>
        <v>#N/A</v>
      </c>
      <c r="AC117" s="103" t="e">
        <f>T117-HLOOKUP(V117,Minimas!$C$3:$CD$12,3,FALSE)</f>
        <v>#N/A</v>
      </c>
      <c r="AD117" s="103" t="e">
        <f>T117-HLOOKUP(V117,Minimas!$C$3:$CD$12,4,FALSE)</f>
        <v>#N/A</v>
      </c>
      <c r="AE117" s="103" t="e">
        <f>T117-HLOOKUP(V117,Minimas!$C$3:$CD$12,5,FALSE)</f>
        <v>#N/A</v>
      </c>
      <c r="AF117" s="103" t="e">
        <f>T117-HLOOKUP(V117,Minimas!$C$3:$CD$12,6,FALSE)</f>
        <v>#N/A</v>
      </c>
      <c r="AG117" s="103" t="e">
        <f>T117-HLOOKUP(V117,Minimas!$C$3:$CD$12,7,FALSE)</f>
        <v>#N/A</v>
      </c>
      <c r="AH117" s="103" t="e">
        <f>T117-HLOOKUP(V117,Minimas!$C$3:$CD$12,8,FALSE)</f>
        <v>#N/A</v>
      </c>
      <c r="AI117" s="103" t="e">
        <f>T117-HLOOKUP(V117,Minimas!$C$3:$CD$12,9,FALSE)</f>
        <v>#N/A</v>
      </c>
      <c r="AJ117" s="103" t="e">
        <f>T117-HLOOKUP(V117,Minimas!$C$3:$CD$12,10,FALSE)</f>
        <v>#N/A</v>
      </c>
      <c r="AK117" s="104" t="str">
        <f t="shared" si="57"/>
        <v xml:space="preserve"> </v>
      </c>
      <c r="AL117" s="105"/>
      <c r="AM117" s="105" t="str">
        <f t="shared" si="58"/>
        <v xml:space="preserve"> </v>
      </c>
      <c r="AN117" s="105" t="str">
        <f t="shared" si="59"/>
        <v xml:space="preserve"> </v>
      </c>
    </row>
    <row r="118" spans="28:40" x14ac:dyDescent="0.2">
      <c r="AB118" s="103" t="e">
        <f>T118-HLOOKUP(V118,Minimas!$C$3:$CD$12,2,FALSE)</f>
        <v>#N/A</v>
      </c>
      <c r="AC118" s="103" t="e">
        <f>T118-HLOOKUP(V118,Minimas!$C$3:$CD$12,3,FALSE)</f>
        <v>#N/A</v>
      </c>
      <c r="AD118" s="103" t="e">
        <f>T118-HLOOKUP(V118,Minimas!$C$3:$CD$12,4,FALSE)</f>
        <v>#N/A</v>
      </c>
      <c r="AE118" s="103" t="e">
        <f>T118-HLOOKUP(V118,Minimas!$C$3:$CD$12,5,FALSE)</f>
        <v>#N/A</v>
      </c>
      <c r="AF118" s="103" t="e">
        <f>T118-HLOOKUP(V118,Minimas!$C$3:$CD$12,6,FALSE)</f>
        <v>#N/A</v>
      </c>
      <c r="AG118" s="103" t="e">
        <f>T118-HLOOKUP(V118,Minimas!$C$3:$CD$12,7,FALSE)</f>
        <v>#N/A</v>
      </c>
      <c r="AH118" s="103" t="e">
        <f>T118-HLOOKUP(V118,Minimas!$C$3:$CD$12,8,FALSE)</f>
        <v>#N/A</v>
      </c>
      <c r="AI118" s="103" t="e">
        <f>T118-HLOOKUP(V118,Minimas!$C$3:$CD$12,9,FALSE)</f>
        <v>#N/A</v>
      </c>
      <c r="AJ118" s="103" t="e">
        <f>T118-HLOOKUP(V118,Minimas!$C$3:$CD$12,10,FALSE)</f>
        <v>#N/A</v>
      </c>
      <c r="AK118" s="104" t="str">
        <f t="shared" si="57"/>
        <v xml:space="preserve"> </v>
      </c>
      <c r="AL118" s="105"/>
      <c r="AM118" s="105" t="str">
        <f t="shared" si="58"/>
        <v xml:space="preserve"> </v>
      </c>
      <c r="AN118" s="105" t="str">
        <f t="shared" si="59"/>
        <v xml:space="preserve"> </v>
      </c>
    </row>
    <row r="119" spans="28:40" x14ac:dyDescent="0.2">
      <c r="AB119" s="103" t="e">
        <f>T119-HLOOKUP(V119,Minimas!$C$3:$CD$12,2,FALSE)</f>
        <v>#N/A</v>
      </c>
      <c r="AC119" s="103" t="e">
        <f>T119-HLOOKUP(V119,Minimas!$C$3:$CD$12,3,FALSE)</f>
        <v>#N/A</v>
      </c>
      <c r="AD119" s="103" t="e">
        <f>T119-HLOOKUP(V119,Minimas!$C$3:$CD$12,4,FALSE)</f>
        <v>#N/A</v>
      </c>
      <c r="AE119" s="103" t="e">
        <f>T119-HLOOKUP(V119,Minimas!$C$3:$CD$12,5,FALSE)</f>
        <v>#N/A</v>
      </c>
      <c r="AF119" s="103" t="e">
        <f>T119-HLOOKUP(V119,Minimas!$C$3:$CD$12,6,FALSE)</f>
        <v>#N/A</v>
      </c>
      <c r="AG119" s="103" t="e">
        <f>T119-HLOOKUP(V119,Minimas!$C$3:$CD$12,7,FALSE)</f>
        <v>#N/A</v>
      </c>
      <c r="AH119" s="103" t="e">
        <f>T119-HLOOKUP(V119,Minimas!$C$3:$CD$12,8,FALSE)</f>
        <v>#N/A</v>
      </c>
      <c r="AI119" s="103" t="e">
        <f>T119-HLOOKUP(V119,Minimas!$C$3:$CD$12,9,FALSE)</f>
        <v>#N/A</v>
      </c>
      <c r="AJ119" s="103" t="e">
        <f>T119-HLOOKUP(V119,Minimas!$C$3:$CD$12,10,FALSE)</f>
        <v>#N/A</v>
      </c>
      <c r="AK119" s="104" t="str">
        <f t="shared" si="57"/>
        <v xml:space="preserve"> </v>
      </c>
      <c r="AL119" s="105"/>
      <c r="AM119" s="105" t="str">
        <f t="shared" si="58"/>
        <v xml:space="preserve"> </v>
      </c>
      <c r="AN119" s="105" t="str">
        <f t="shared" si="59"/>
        <v xml:space="preserve"> </v>
      </c>
    </row>
    <row r="120" spans="28:40" x14ac:dyDescent="0.2">
      <c r="AB120" s="103" t="e">
        <f>T120-HLOOKUP(V120,Minimas!$C$3:$CD$12,2,FALSE)</f>
        <v>#N/A</v>
      </c>
      <c r="AC120" s="103" t="e">
        <f>T120-HLOOKUP(V120,Minimas!$C$3:$CD$12,3,FALSE)</f>
        <v>#N/A</v>
      </c>
      <c r="AD120" s="103" t="e">
        <f>T120-HLOOKUP(V120,Minimas!$C$3:$CD$12,4,FALSE)</f>
        <v>#N/A</v>
      </c>
      <c r="AE120" s="103" t="e">
        <f>T120-HLOOKUP(V120,Minimas!$C$3:$CD$12,5,FALSE)</f>
        <v>#N/A</v>
      </c>
      <c r="AF120" s="103" t="e">
        <f>T120-HLOOKUP(V120,Minimas!$C$3:$CD$12,6,FALSE)</f>
        <v>#N/A</v>
      </c>
      <c r="AG120" s="103" t="e">
        <f>T120-HLOOKUP(V120,Minimas!$C$3:$CD$12,7,FALSE)</f>
        <v>#N/A</v>
      </c>
      <c r="AH120" s="103" t="e">
        <f>T120-HLOOKUP(V120,Minimas!$C$3:$CD$12,8,FALSE)</f>
        <v>#N/A</v>
      </c>
      <c r="AI120" s="103" t="e">
        <f>T120-HLOOKUP(V120,Minimas!$C$3:$CD$12,9,FALSE)</f>
        <v>#N/A</v>
      </c>
      <c r="AJ120" s="103" t="e">
        <f>T120-HLOOKUP(V120,Minimas!$C$3:$CD$12,10,FALSE)</f>
        <v>#N/A</v>
      </c>
      <c r="AK120" s="104" t="str">
        <f t="shared" si="57"/>
        <v xml:space="preserve"> </v>
      </c>
      <c r="AL120" s="105"/>
      <c r="AM120" s="105" t="str">
        <f t="shared" si="58"/>
        <v xml:space="preserve"> </v>
      </c>
      <c r="AN120" s="105" t="str">
        <f t="shared" si="59"/>
        <v xml:space="preserve"> </v>
      </c>
    </row>
    <row r="121" spans="28:40" x14ac:dyDescent="0.2">
      <c r="AB121" s="103" t="e">
        <f>T121-HLOOKUP(V121,Minimas!$C$3:$CD$12,2,FALSE)</f>
        <v>#N/A</v>
      </c>
      <c r="AC121" s="103" t="e">
        <f>T121-HLOOKUP(V121,Minimas!$C$3:$CD$12,3,FALSE)</f>
        <v>#N/A</v>
      </c>
      <c r="AD121" s="103" t="e">
        <f>T121-HLOOKUP(V121,Minimas!$C$3:$CD$12,4,FALSE)</f>
        <v>#N/A</v>
      </c>
      <c r="AE121" s="103" t="e">
        <f>T121-HLOOKUP(V121,Minimas!$C$3:$CD$12,5,FALSE)</f>
        <v>#N/A</v>
      </c>
      <c r="AF121" s="103" t="e">
        <f>T121-HLOOKUP(V121,Minimas!$C$3:$CD$12,6,FALSE)</f>
        <v>#N/A</v>
      </c>
      <c r="AG121" s="103" t="e">
        <f>T121-HLOOKUP(V121,Minimas!$C$3:$CD$12,7,FALSE)</f>
        <v>#N/A</v>
      </c>
      <c r="AH121" s="103" t="e">
        <f>T121-HLOOKUP(V121,Minimas!$C$3:$CD$12,8,FALSE)</f>
        <v>#N/A</v>
      </c>
      <c r="AI121" s="103" t="e">
        <f>T121-HLOOKUP(V121,Minimas!$C$3:$CD$12,9,FALSE)</f>
        <v>#N/A</v>
      </c>
      <c r="AJ121" s="103" t="e">
        <f>T121-HLOOKUP(V121,Minimas!$C$3:$CD$12,10,FALSE)</f>
        <v>#N/A</v>
      </c>
      <c r="AK121" s="104" t="str">
        <f t="shared" si="57"/>
        <v xml:space="preserve"> </v>
      </c>
      <c r="AL121" s="105"/>
      <c r="AM121" s="105" t="str">
        <f t="shared" si="58"/>
        <v xml:space="preserve"> </v>
      </c>
      <c r="AN121" s="105" t="str">
        <f t="shared" si="59"/>
        <v xml:space="preserve"> </v>
      </c>
    </row>
    <row r="122" spans="28:40" x14ac:dyDescent="0.2">
      <c r="AB122" s="103" t="e">
        <f>T122-HLOOKUP(V122,Minimas!$C$3:$CD$12,2,FALSE)</f>
        <v>#N/A</v>
      </c>
      <c r="AC122" s="103" t="e">
        <f>T122-HLOOKUP(V122,Minimas!$C$3:$CD$12,3,FALSE)</f>
        <v>#N/A</v>
      </c>
      <c r="AD122" s="103" t="e">
        <f>T122-HLOOKUP(V122,Minimas!$C$3:$CD$12,4,FALSE)</f>
        <v>#N/A</v>
      </c>
      <c r="AE122" s="103" t="e">
        <f>T122-HLOOKUP(V122,Minimas!$C$3:$CD$12,5,FALSE)</f>
        <v>#N/A</v>
      </c>
      <c r="AF122" s="103" t="e">
        <f>T122-HLOOKUP(V122,Minimas!$C$3:$CD$12,6,FALSE)</f>
        <v>#N/A</v>
      </c>
      <c r="AG122" s="103" t="e">
        <f>T122-HLOOKUP(V122,Minimas!$C$3:$CD$12,7,FALSE)</f>
        <v>#N/A</v>
      </c>
      <c r="AH122" s="103" t="e">
        <f>T122-HLOOKUP(V122,Minimas!$C$3:$CD$12,8,FALSE)</f>
        <v>#N/A</v>
      </c>
      <c r="AI122" s="103" t="e">
        <f>T122-HLOOKUP(V122,Minimas!$C$3:$CD$12,9,FALSE)</f>
        <v>#N/A</v>
      </c>
      <c r="AJ122" s="103" t="e">
        <f>T122-HLOOKUP(V122,Minimas!$C$3:$CD$12,10,FALSE)</f>
        <v>#N/A</v>
      </c>
      <c r="AK122" s="104" t="str">
        <f t="shared" si="57"/>
        <v xml:space="preserve"> </v>
      </c>
      <c r="AL122" s="105"/>
      <c r="AM122" s="105" t="str">
        <f t="shared" si="58"/>
        <v xml:space="preserve"> </v>
      </c>
      <c r="AN122" s="105" t="str">
        <f t="shared" si="59"/>
        <v xml:space="preserve"> </v>
      </c>
    </row>
    <row r="123" spans="28:40" x14ac:dyDescent="0.2">
      <c r="AB123" s="103" t="e">
        <f>T123-HLOOKUP(V123,Minimas!$C$3:$CD$12,2,FALSE)</f>
        <v>#N/A</v>
      </c>
      <c r="AC123" s="103" t="e">
        <f>T123-HLOOKUP(V123,Minimas!$C$3:$CD$12,3,FALSE)</f>
        <v>#N/A</v>
      </c>
      <c r="AD123" s="103" t="e">
        <f>T123-HLOOKUP(V123,Minimas!$C$3:$CD$12,4,FALSE)</f>
        <v>#N/A</v>
      </c>
      <c r="AE123" s="103" t="e">
        <f>T123-HLOOKUP(V123,Minimas!$C$3:$CD$12,5,FALSE)</f>
        <v>#N/A</v>
      </c>
      <c r="AF123" s="103" t="e">
        <f>T123-HLOOKUP(V123,Minimas!$C$3:$CD$12,6,FALSE)</f>
        <v>#N/A</v>
      </c>
      <c r="AG123" s="103" t="e">
        <f>T123-HLOOKUP(V123,Minimas!$C$3:$CD$12,7,FALSE)</f>
        <v>#N/A</v>
      </c>
      <c r="AH123" s="103" t="e">
        <f>T123-HLOOKUP(V123,Minimas!$C$3:$CD$12,8,FALSE)</f>
        <v>#N/A</v>
      </c>
      <c r="AI123" s="103" t="e">
        <f>T123-HLOOKUP(V123,Minimas!$C$3:$CD$12,9,FALSE)</f>
        <v>#N/A</v>
      </c>
      <c r="AJ123" s="103" t="e">
        <f>T123-HLOOKUP(V123,Minimas!$C$3:$CD$12,10,FALSE)</f>
        <v>#N/A</v>
      </c>
      <c r="AK123" s="104" t="str">
        <f t="shared" si="57"/>
        <v xml:space="preserve"> </v>
      </c>
      <c r="AL123" s="105"/>
      <c r="AM123" s="105" t="str">
        <f t="shared" si="58"/>
        <v xml:space="preserve"> </v>
      </c>
      <c r="AN123" s="105" t="str">
        <f t="shared" si="59"/>
        <v xml:space="preserve"> </v>
      </c>
    </row>
    <row r="124" spans="28:40" x14ac:dyDescent="0.2">
      <c r="AB124" s="103" t="e">
        <f>T124-HLOOKUP(V124,Minimas!$C$3:$CD$12,2,FALSE)</f>
        <v>#N/A</v>
      </c>
      <c r="AC124" s="103" t="e">
        <f>T124-HLOOKUP(V124,Minimas!$C$3:$CD$12,3,FALSE)</f>
        <v>#N/A</v>
      </c>
      <c r="AD124" s="103" t="e">
        <f>T124-HLOOKUP(V124,Minimas!$C$3:$CD$12,4,FALSE)</f>
        <v>#N/A</v>
      </c>
      <c r="AE124" s="103" t="e">
        <f>T124-HLOOKUP(V124,Minimas!$C$3:$CD$12,5,FALSE)</f>
        <v>#N/A</v>
      </c>
      <c r="AF124" s="103" t="e">
        <f>T124-HLOOKUP(V124,Minimas!$C$3:$CD$12,6,FALSE)</f>
        <v>#N/A</v>
      </c>
      <c r="AG124" s="103" t="e">
        <f>T124-HLOOKUP(V124,Minimas!$C$3:$CD$12,7,FALSE)</f>
        <v>#N/A</v>
      </c>
      <c r="AH124" s="103" t="e">
        <f>T124-HLOOKUP(V124,Minimas!$C$3:$CD$12,8,FALSE)</f>
        <v>#N/A</v>
      </c>
      <c r="AI124" s="103" t="e">
        <f>T124-HLOOKUP(V124,Minimas!$C$3:$CD$12,9,FALSE)</f>
        <v>#N/A</v>
      </c>
      <c r="AJ124" s="103" t="e">
        <f>T124-HLOOKUP(V124,Minimas!$C$3:$CD$12,10,FALSE)</f>
        <v>#N/A</v>
      </c>
      <c r="AK124" s="104" t="str">
        <f t="shared" si="57"/>
        <v xml:space="preserve"> </v>
      </c>
      <c r="AL124" s="105"/>
      <c r="AM124" s="105" t="str">
        <f t="shared" si="58"/>
        <v xml:space="preserve"> </v>
      </c>
      <c r="AN124" s="105" t="str">
        <f t="shared" si="59"/>
        <v xml:space="preserve"> </v>
      </c>
    </row>
    <row r="125" spans="28:40" x14ac:dyDescent="0.2">
      <c r="AB125" s="103" t="e">
        <f>T125-HLOOKUP(V125,Minimas!$C$3:$CD$12,2,FALSE)</f>
        <v>#N/A</v>
      </c>
      <c r="AC125" s="103" t="e">
        <f>T125-HLOOKUP(V125,Minimas!$C$3:$CD$12,3,FALSE)</f>
        <v>#N/A</v>
      </c>
      <c r="AD125" s="103" t="e">
        <f>T125-HLOOKUP(V125,Minimas!$C$3:$CD$12,4,FALSE)</f>
        <v>#N/A</v>
      </c>
      <c r="AE125" s="103" t="e">
        <f>T125-HLOOKUP(V125,Minimas!$C$3:$CD$12,5,FALSE)</f>
        <v>#N/A</v>
      </c>
      <c r="AF125" s="103" t="e">
        <f>T125-HLOOKUP(V125,Minimas!$C$3:$CD$12,6,FALSE)</f>
        <v>#N/A</v>
      </c>
      <c r="AG125" s="103" t="e">
        <f>T125-HLOOKUP(V125,Minimas!$C$3:$CD$12,7,FALSE)</f>
        <v>#N/A</v>
      </c>
      <c r="AH125" s="103" t="e">
        <f>T125-HLOOKUP(V125,Minimas!$C$3:$CD$12,8,FALSE)</f>
        <v>#N/A</v>
      </c>
      <c r="AI125" s="103" t="e">
        <f>T125-HLOOKUP(V125,Minimas!$C$3:$CD$12,9,FALSE)</f>
        <v>#N/A</v>
      </c>
      <c r="AJ125" s="103" t="e">
        <f>T125-HLOOKUP(V125,Minimas!$C$3:$CD$12,10,FALSE)</f>
        <v>#N/A</v>
      </c>
      <c r="AK125" s="104" t="str">
        <f t="shared" si="57"/>
        <v xml:space="preserve"> </v>
      </c>
      <c r="AL125" s="105"/>
      <c r="AM125" s="105" t="str">
        <f t="shared" si="58"/>
        <v xml:space="preserve"> </v>
      </c>
      <c r="AN125" s="105" t="str">
        <f t="shared" si="59"/>
        <v xml:space="preserve"> </v>
      </c>
    </row>
    <row r="126" spans="28:40" x14ac:dyDescent="0.2">
      <c r="AB126" s="103" t="e">
        <f>T126-HLOOKUP(V126,Minimas!$C$3:$CD$12,2,FALSE)</f>
        <v>#N/A</v>
      </c>
      <c r="AC126" s="103" t="e">
        <f>T126-HLOOKUP(V126,Minimas!$C$3:$CD$12,3,FALSE)</f>
        <v>#N/A</v>
      </c>
      <c r="AD126" s="103" t="e">
        <f>T126-HLOOKUP(V126,Minimas!$C$3:$CD$12,4,FALSE)</f>
        <v>#N/A</v>
      </c>
      <c r="AE126" s="103" t="e">
        <f>T126-HLOOKUP(V126,Minimas!$C$3:$CD$12,5,FALSE)</f>
        <v>#N/A</v>
      </c>
      <c r="AF126" s="103" t="e">
        <f>T126-HLOOKUP(V126,Minimas!$C$3:$CD$12,6,FALSE)</f>
        <v>#N/A</v>
      </c>
      <c r="AG126" s="103" t="e">
        <f>T126-HLOOKUP(V126,Minimas!$C$3:$CD$12,7,FALSE)</f>
        <v>#N/A</v>
      </c>
      <c r="AH126" s="103" t="e">
        <f>T126-HLOOKUP(V126,Minimas!$C$3:$CD$12,8,FALSE)</f>
        <v>#N/A</v>
      </c>
      <c r="AI126" s="103" t="e">
        <f>T126-HLOOKUP(V126,Minimas!$C$3:$CD$12,9,FALSE)</f>
        <v>#N/A</v>
      </c>
      <c r="AJ126" s="103" t="e">
        <f>T126-HLOOKUP(V126,Minimas!$C$3:$CD$12,10,FALSE)</f>
        <v>#N/A</v>
      </c>
      <c r="AK126" s="104" t="str">
        <f t="shared" si="57"/>
        <v xml:space="preserve"> </v>
      </c>
      <c r="AL126" s="105"/>
      <c r="AM126" s="105" t="str">
        <f t="shared" si="58"/>
        <v xml:space="preserve"> </v>
      </c>
      <c r="AN126" s="105" t="str">
        <f t="shared" si="59"/>
        <v xml:space="preserve"> </v>
      </c>
    </row>
    <row r="127" spans="28:40" x14ac:dyDescent="0.2">
      <c r="AB127" s="103" t="e">
        <f>T127-HLOOKUP(V127,Minimas!$C$3:$CD$12,2,FALSE)</f>
        <v>#N/A</v>
      </c>
      <c r="AC127" s="103" t="e">
        <f>T127-HLOOKUP(V127,Minimas!$C$3:$CD$12,3,FALSE)</f>
        <v>#N/A</v>
      </c>
      <c r="AD127" s="103" t="e">
        <f>T127-HLOOKUP(V127,Minimas!$C$3:$CD$12,4,FALSE)</f>
        <v>#N/A</v>
      </c>
      <c r="AE127" s="103" t="e">
        <f>T127-HLOOKUP(V127,Minimas!$C$3:$CD$12,5,FALSE)</f>
        <v>#N/A</v>
      </c>
      <c r="AF127" s="103" t="e">
        <f>T127-HLOOKUP(V127,Minimas!$C$3:$CD$12,6,FALSE)</f>
        <v>#N/A</v>
      </c>
      <c r="AG127" s="103" t="e">
        <f>T127-HLOOKUP(V127,Minimas!$C$3:$CD$12,7,FALSE)</f>
        <v>#N/A</v>
      </c>
      <c r="AH127" s="103" t="e">
        <f>T127-HLOOKUP(V127,Minimas!$C$3:$CD$12,8,FALSE)</f>
        <v>#N/A</v>
      </c>
      <c r="AI127" s="103" t="e">
        <f>T127-HLOOKUP(V127,Minimas!$C$3:$CD$12,9,FALSE)</f>
        <v>#N/A</v>
      </c>
      <c r="AJ127" s="103" t="e">
        <f>T127-HLOOKUP(V127,Minimas!$C$3:$CD$12,10,FALSE)</f>
        <v>#N/A</v>
      </c>
      <c r="AK127" s="104" t="str">
        <f t="shared" si="57"/>
        <v xml:space="preserve"> </v>
      </c>
      <c r="AL127" s="105"/>
      <c r="AM127" s="105" t="str">
        <f t="shared" si="58"/>
        <v xml:space="preserve"> </v>
      </c>
      <c r="AN127" s="105" t="str">
        <f t="shared" si="59"/>
        <v xml:space="preserve"> </v>
      </c>
    </row>
    <row r="128" spans="28:40" x14ac:dyDescent="0.2">
      <c r="AB128" s="103" t="e">
        <f>T128-HLOOKUP(V128,Minimas!$C$3:$CD$12,2,FALSE)</f>
        <v>#N/A</v>
      </c>
      <c r="AC128" s="103" t="e">
        <f>T128-HLOOKUP(V128,Minimas!$C$3:$CD$12,3,FALSE)</f>
        <v>#N/A</v>
      </c>
      <c r="AD128" s="103" t="e">
        <f>T128-HLOOKUP(V128,Minimas!$C$3:$CD$12,4,FALSE)</f>
        <v>#N/A</v>
      </c>
      <c r="AE128" s="103" t="e">
        <f>T128-HLOOKUP(V128,Minimas!$C$3:$CD$12,5,FALSE)</f>
        <v>#N/A</v>
      </c>
      <c r="AF128" s="103" t="e">
        <f>T128-HLOOKUP(V128,Minimas!$C$3:$CD$12,6,FALSE)</f>
        <v>#N/A</v>
      </c>
      <c r="AG128" s="103" t="e">
        <f>T128-HLOOKUP(V128,Minimas!$C$3:$CD$12,7,FALSE)</f>
        <v>#N/A</v>
      </c>
      <c r="AH128" s="103" t="e">
        <f>T128-HLOOKUP(V128,Minimas!$C$3:$CD$12,8,FALSE)</f>
        <v>#N/A</v>
      </c>
      <c r="AI128" s="103" t="e">
        <f>T128-HLOOKUP(V128,Minimas!$C$3:$CD$12,9,FALSE)</f>
        <v>#N/A</v>
      </c>
      <c r="AJ128" s="103" t="e">
        <f>T128-HLOOKUP(V128,Minimas!$C$3:$CD$12,10,FALSE)</f>
        <v>#N/A</v>
      </c>
      <c r="AK128" s="104" t="str">
        <f t="shared" si="57"/>
        <v xml:space="preserve"> </v>
      </c>
      <c r="AL128" s="105"/>
      <c r="AM128" s="105" t="str">
        <f t="shared" si="58"/>
        <v xml:space="preserve"> </v>
      </c>
      <c r="AN128" s="105" t="str">
        <f t="shared" si="59"/>
        <v xml:space="preserve"> </v>
      </c>
    </row>
    <row r="129" spans="28:40" x14ac:dyDescent="0.2">
      <c r="AB129" s="103" t="e">
        <f>T129-HLOOKUP(V129,Minimas!$C$3:$CD$12,2,FALSE)</f>
        <v>#N/A</v>
      </c>
      <c r="AC129" s="103" t="e">
        <f>T129-HLOOKUP(V129,Minimas!$C$3:$CD$12,3,FALSE)</f>
        <v>#N/A</v>
      </c>
      <c r="AD129" s="103" t="e">
        <f>T129-HLOOKUP(V129,Minimas!$C$3:$CD$12,4,FALSE)</f>
        <v>#N/A</v>
      </c>
      <c r="AE129" s="103" t="e">
        <f>T129-HLOOKUP(V129,Minimas!$C$3:$CD$12,5,FALSE)</f>
        <v>#N/A</v>
      </c>
      <c r="AF129" s="103" t="e">
        <f>T129-HLOOKUP(V129,Minimas!$C$3:$CD$12,6,FALSE)</f>
        <v>#N/A</v>
      </c>
      <c r="AG129" s="103" t="e">
        <f>T129-HLOOKUP(V129,Minimas!$C$3:$CD$12,7,FALSE)</f>
        <v>#N/A</v>
      </c>
      <c r="AH129" s="103" t="e">
        <f>T129-HLOOKUP(V129,Minimas!$C$3:$CD$12,8,FALSE)</f>
        <v>#N/A</v>
      </c>
      <c r="AI129" s="103" t="e">
        <f>T129-HLOOKUP(V129,Minimas!$C$3:$CD$12,9,FALSE)</f>
        <v>#N/A</v>
      </c>
      <c r="AJ129" s="103" t="e">
        <f>T129-HLOOKUP(V129,Minimas!$C$3:$CD$12,10,FALSE)</f>
        <v>#N/A</v>
      </c>
      <c r="AK129" s="104" t="str">
        <f t="shared" si="57"/>
        <v xml:space="preserve"> </v>
      </c>
      <c r="AL129" s="105"/>
      <c r="AM129" s="105" t="str">
        <f t="shared" si="58"/>
        <v xml:space="preserve"> </v>
      </c>
      <c r="AN129" s="105" t="str">
        <f t="shared" si="59"/>
        <v xml:space="preserve"> </v>
      </c>
    </row>
    <row r="130" spans="28:40" x14ac:dyDescent="0.2">
      <c r="AB130" s="103" t="e">
        <f>T130-HLOOKUP(V130,Minimas!$C$3:$CD$12,2,FALSE)</f>
        <v>#N/A</v>
      </c>
      <c r="AC130" s="103" t="e">
        <f>T130-HLOOKUP(V130,Minimas!$C$3:$CD$12,3,FALSE)</f>
        <v>#N/A</v>
      </c>
      <c r="AD130" s="103" t="e">
        <f>T130-HLOOKUP(V130,Minimas!$C$3:$CD$12,4,FALSE)</f>
        <v>#N/A</v>
      </c>
      <c r="AE130" s="103" t="e">
        <f>T130-HLOOKUP(V130,Minimas!$C$3:$CD$12,5,FALSE)</f>
        <v>#N/A</v>
      </c>
      <c r="AF130" s="103" t="e">
        <f>T130-HLOOKUP(V130,Minimas!$C$3:$CD$12,6,FALSE)</f>
        <v>#N/A</v>
      </c>
      <c r="AG130" s="103" t="e">
        <f>T130-HLOOKUP(V130,Minimas!$C$3:$CD$12,7,FALSE)</f>
        <v>#N/A</v>
      </c>
      <c r="AH130" s="103" t="e">
        <f>T130-HLOOKUP(V130,Minimas!$C$3:$CD$12,8,FALSE)</f>
        <v>#N/A</v>
      </c>
      <c r="AI130" s="103" t="e">
        <f>T130-HLOOKUP(V130,Minimas!$C$3:$CD$12,9,FALSE)</f>
        <v>#N/A</v>
      </c>
      <c r="AJ130" s="103" t="e">
        <f>T130-HLOOKUP(V130,Minimas!$C$3:$CD$12,10,FALSE)</f>
        <v>#N/A</v>
      </c>
      <c r="AK130" s="104" t="str">
        <f t="shared" si="57"/>
        <v xml:space="preserve"> </v>
      </c>
      <c r="AL130" s="105"/>
      <c r="AM130" s="105" t="str">
        <f t="shared" si="58"/>
        <v xml:space="preserve"> </v>
      </c>
      <c r="AN130" s="105" t="str">
        <f t="shared" si="59"/>
        <v xml:space="preserve"> </v>
      </c>
    </row>
    <row r="131" spans="28:40" x14ac:dyDescent="0.2">
      <c r="AB131" s="103" t="e">
        <f>T131-HLOOKUP(V131,Minimas!$C$3:$CD$12,2,FALSE)</f>
        <v>#N/A</v>
      </c>
      <c r="AC131" s="103" t="e">
        <f>T131-HLOOKUP(V131,Minimas!$C$3:$CD$12,3,FALSE)</f>
        <v>#N/A</v>
      </c>
      <c r="AD131" s="103" t="e">
        <f>T131-HLOOKUP(V131,Minimas!$C$3:$CD$12,4,FALSE)</f>
        <v>#N/A</v>
      </c>
      <c r="AE131" s="103" t="e">
        <f>T131-HLOOKUP(V131,Minimas!$C$3:$CD$12,5,FALSE)</f>
        <v>#N/A</v>
      </c>
      <c r="AF131" s="103" t="e">
        <f>T131-HLOOKUP(V131,Minimas!$C$3:$CD$12,6,FALSE)</f>
        <v>#N/A</v>
      </c>
      <c r="AG131" s="103" t="e">
        <f>T131-HLOOKUP(V131,Minimas!$C$3:$CD$12,7,FALSE)</f>
        <v>#N/A</v>
      </c>
      <c r="AH131" s="103" t="e">
        <f>T131-HLOOKUP(V131,Minimas!$C$3:$CD$12,8,FALSE)</f>
        <v>#N/A</v>
      </c>
      <c r="AI131" s="103" t="e">
        <f>T131-HLOOKUP(V131,Minimas!$C$3:$CD$12,9,FALSE)</f>
        <v>#N/A</v>
      </c>
      <c r="AJ131" s="103" t="e">
        <f>T131-HLOOKUP(V131,Minimas!$C$3:$CD$12,10,FALSE)</f>
        <v>#N/A</v>
      </c>
      <c r="AK131" s="104" t="str">
        <f t="shared" si="57"/>
        <v xml:space="preserve"> </v>
      </c>
      <c r="AL131" s="105"/>
      <c r="AM131" s="105" t="str">
        <f t="shared" si="58"/>
        <v xml:space="preserve"> </v>
      </c>
      <c r="AN131" s="105" t="str">
        <f t="shared" si="59"/>
        <v xml:space="preserve"> </v>
      </c>
    </row>
    <row r="132" spans="28:40" x14ac:dyDescent="0.2">
      <c r="AB132" s="103" t="e">
        <f>T132-HLOOKUP(V132,Minimas!$C$3:$CD$12,2,FALSE)</f>
        <v>#N/A</v>
      </c>
      <c r="AC132" s="103" t="e">
        <f>T132-HLOOKUP(V132,Minimas!$C$3:$CD$12,3,FALSE)</f>
        <v>#N/A</v>
      </c>
      <c r="AD132" s="103" t="e">
        <f>T132-HLOOKUP(V132,Minimas!$C$3:$CD$12,4,FALSE)</f>
        <v>#N/A</v>
      </c>
      <c r="AE132" s="103" t="e">
        <f>T132-HLOOKUP(V132,Minimas!$C$3:$CD$12,5,FALSE)</f>
        <v>#N/A</v>
      </c>
      <c r="AF132" s="103" t="e">
        <f>T132-HLOOKUP(V132,Minimas!$C$3:$CD$12,6,FALSE)</f>
        <v>#N/A</v>
      </c>
      <c r="AG132" s="103" t="e">
        <f>T132-HLOOKUP(V132,Minimas!$C$3:$CD$12,7,FALSE)</f>
        <v>#N/A</v>
      </c>
      <c r="AH132" s="103" t="e">
        <f>T132-HLOOKUP(V132,Minimas!$C$3:$CD$12,8,FALSE)</f>
        <v>#N/A</v>
      </c>
      <c r="AI132" s="103" t="e">
        <f>T132-HLOOKUP(V132,Minimas!$C$3:$CD$12,9,FALSE)</f>
        <v>#N/A</v>
      </c>
      <c r="AJ132" s="103" t="e">
        <f>T132-HLOOKUP(V132,Minimas!$C$3:$CD$12,10,FALSE)</f>
        <v>#N/A</v>
      </c>
      <c r="AK132" s="104" t="str">
        <f t="shared" si="57"/>
        <v xml:space="preserve"> </v>
      </c>
      <c r="AL132" s="105"/>
      <c r="AM132" s="105" t="str">
        <f t="shared" si="58"/>
        <v xml:space="preserve"> </v>
      </c>
      <c r="AN132" s="105" t="str">
        <f t="shared" si="59"/>
        <v xml:space="preserve"> </v>
      </c>
    </row>
    <row r="133" spans="28:40" x14ac:dyDescent="0.2">
      <c r="AB133" s="103" t="e">
        <f>T133-HLOOKUP(V133,Minimas!$C$3:$CD$12,2,FALSE)</f>
        <v>#N/A</v>
      </c>
      <c r="AC133" s="103" t="e">
        <f>T133-HLOOKUP(V133,Minimas!$C$3:$CD$12,3,FALSE)</f>
        <v>#N/A</v>
      </c>
      <c r="AD133" s="103" t="e">
        <f>T133-HLOOKUP(V133,Minimas!$C$3:$CD$12,4,FALSE)</f>
        <v>#N/A</v>
      </c>
      <c r="AE133" s="103" t="e">
        <f>T133-HLOOKUP(V133,Minimas!$C$3:$CD$12,5,FALSE)</f>
        <v>#N/A</v>
      </c>
      <c r="AF133" s="103" t="e">
        <f>T133-HLOOKUP(V133,Minimas!$C$3:$CD$12,6,FALSE)</f>
        <v>#N/A</v>
      </c>
      <c r="AG133" s="103" t="e">
        <f>T133-HLOOKUP(V133,Minimas!$C$3:$CD$12,7,FALSE)</f>
        <v>#N/A</v>
      </c>
      <c r="AH133" s="103" t="e">
        <f>T133-HLOOKUP(V133,Minimas!$C$3:$CD$12,8,FALSE)</f>
        <v>#N/A</v>
      </c>
      <c r="AI133" s="103" t="e">
        <f>T133-HLOOKUP(V133,Minimas!$C$3:$CD$12,9,FALSE)</f>
        <v>#N/A</v>
      </c>
      <c r="AJ133" s="103" t="e">
        <f>T133-HLOOKUP(V133,Minimas!$C$3:$CD$12,10,FALSE)</f>
        <v>#N/A</v>
      </c>
      <c r="AK133" s="104" t="str">
        <f t="shared" si="57"/>
        <v xml:space="preserve"> </v>
      </c>
      <c r="AL133" s="105"/>
      <c r="AM133" s="105" t="str">
        <f t="shared" si="58"/>
        <v xml:space="preserve"> </v>
      </c>
      <c r="AN133" s="105" t="str">
        <f t="shared" si="59"/>
        <v xml:space="preserve"> </v>
      </c>
    </row>
    <row r="134" spans="28:40" x14ac:dyDescent="0.2">
      <c r="AB134" s="103" t="e">
        <f>T134-HLOOKUP(V134,Minimas!$C$3:$CD$12,2,FALSE)</f>
        <v>#N/A</v>
      </c>
      <c r="AC134" s="103" t="e">
        <f>T134-HLOOKUP(V134,Minimas!$C$3:$CD$12,3,FALSE)</f>
        <v>#N/A</v>
      </c>
      <c r="AD134" s="103" t="e">
        <f>T134-HLOOKUP(V134,Minimas!$C$3:$CD$12,4,FALSE)</f>
        <v>#N/A</v>
      </c>
      <c r="AE134" s="103" t="e">
        <f>T134-HLOOKUP(V134,Minimas!$C$3:$CD$12,5,FALSE)</f>
        <v>#N/A</v>
      </c>
      <c r="AF134" s="103" t="e">
        <f>T134-HLOOKUP(V134,Minimas!$C$3:$CD$12,6,FALSE)</f>
        <v>#N/A</v>
      </c>
      <c r="AG134" s="103" t="e">
        <f>T134-HLOOKUP(V134,Minimas!$C$3:$CD$12,7,FALSE)</f>
        <v>#N/A</v>
      </c>
      <c r="AH134" s="103" t="e">
        <f>T134-HLOOKUP(V134,Minimas!$C$3:$CD$12,8,FALSE)</f>
        <v>#N/A</v>
      </c>
      <c r="AI134" s="103" t="e">
        <f>T134-HLOOKUP(V134,Minimas!$C$3:$CD$12,9,FALSE)</f>
        <v>#N/A</v>
      </c>
      <c r="AJ134" s="103" t="e">
        <f>T134-HLOOKUP(V134,Minimas!$C$3:$CD$12,10,FALSE)</f>
        <v>#N/A</v>
      </c>
      <c r="AK134" s="104" t="str">
        <f t="shared" si="57"/>
        <v xml:space="preserve"> </v>
      </c>
      <c r="AL134" s="105"/>
      <c r="AM134" s="105" t="str">
        <f t="shared" si="58"/>
        <v xml:space="preserve"> </v>
      </c>
      <c r="AN134" s="105" t="str">
        <f t="shared" si="59"/>
        <v xml:space="preserve"> </v>
      </c>
    </row>
    <row r="135" spans="28:40" x14ac:dyDescent="0.2">
      <c r="AB135" s="103" t="e">
        <f>T135-HLOOKUP(V135,Minimas!$C$3:$CD$12,2,FALSE)</f>
        <v>#N/A</v>
      </c>
      <c r="AC135" s="103" t="e">
        <f>T135-HLOOKUP(V135,Minimas!$C$3:$CD$12,3,FALSE)</f>
        <v>#N/A</v>
      </c>
      <c r="AD135" s="103" t="e">
        <f>T135-HLOOKUP(V135,Minimas!$C$3:$CD$12,4,FALSE)</f>
        <v>#N/A</v>
      </c>
      <c r="AE135" s="103" t="e">
        <f>T135-HLOOKUP(V135,Minimas!$C$3:$CD$12,5,FALSE)</f>
        <v>#N/A</v>
      </c>
      <c r="AF135" s="103" t="e">
        <f>T135-HLOOKUP(V135,Minimas!$C$3:$CD$12,6,FALSE)</f>
        <v>#N/A</v>
      </c>
      <c r="AG135" s="103" t="e">
        <f>T135-HLOOKUP(V135,Minimas!$C$3:$CD$12,7,FALSE)</f>
        <v>#N/A</v>
      </c>
      <c r="AH135" s="103" t="e">
        <f>T135-HLOOKUP(V135,Minimas!$C$3:$CD$12,8,FALSE)</f>
        <v>#N/A</v>
      </c>
      <c r="AI135" s="103" t="e">
        <f>T135-HLOOKUP(V135,Minimas!$C$3:$CD$12,9,FALSE)</f>
        <v>#N/A</v>
      </c>
      <c r="AJ135" s="103" t="e">
        <f>T135-HLOOKUP(V135,Minimas!$C$3:$CD$12,10,FALSE)</f>
        <v>#N/A</v>
      </c>
      <c r="AK135" s="104" t="str">
        <f t="shared" si="57"/>
        <v xml:space="preserve"> </v>
      </c>
      <c r="AL135" s="105"/>
      <c r="AM135" s="105" t="str">
        <f t="shared" si="58"/>
        <v xml:space="preserve"> </v>
      </c>
      <c r="AN135" s="105" t="str">
        <f t="shared" si="59"/>
        <v xml:space="preserve"> </v>
      </c>
    </row>
    <row r="136" spans="28:40" x14ac:dyDescent="0.2">
      <c r="AB136" s="103" t="e">
        <f>T136-HLOOKUP(V136,Minimas!$C$3:$CD$12,2,FALSE)</f>
        <v>#N/A</v>
      </c>
      <c r="AC136" s="103" t="e">
        <f>T136-HLOOKUP(V136,Minimas!$C$3:$CD$12,3,FALSE)</f>
        <v>#N/A</v>
      </c>
      <c r="AD136" s="103" t="e">
        <f>T136-HLOOKUP(V136,Minimas!$C$3:$CD$12,4,FALSE)</f>
        <v>#N/A</v>
      </c>
      <c r="AE136" s="103" t="e">
        <f>T136-HLOOKUP(V136,Minimas!$C$3:$CD$12,5,FALSE)</f>
        <v>#N/A</v>
      </c>
      <c r="AF136" s="103" t="e">
        <f>T136-HLOOKUP(V136,Minimas!$C$3:$CD$12,6,FALSE)</f>
        <v>#N/A</v>
      </c>
      <c r="AG136" s="103" t="e">
        <f>T136-HLOOKUP(V136,Minimas!$C$3:$CD$12,7,FALSE)</f>
        <v>#N/A</v>
      </c>
      <c r="AH136" s="103" t="e">
        <f>T136-HLOOKUP(V136,Minimas!$C$3:$CD$12,8,FALSE)</f>
        <v>#N/A</v>
      </c>
      <c r="AI136" s="103" t="e">
        <f>T136-HLOOKUP(V136,Minimas!$C$3:$CD$12,9,FALSE)</f>
        <v>#N/A</v>
      </c>
      <c r="AJ136" s="103" t="e">
        <f>T136-HLOOKUP(V136,Minimas!$C$3:$CD$12,10,FALSE)</f>
        <v>#N/A</v>
      </c>
      <c r="AK136" s="104" t="str">
        <f t="shared" si="57"/>
        <v xml:space="preserve"> </v>
      </c>
      <c r="AL136" s="105"/>
      <c r="AM136" s="105" t="str">
        <f t="shared" si="58"/>
        <v xml:space="preserve"> </v>
      </c>
      <c r="AN136" s="105" t="str">
        <f t="shared" si="59"/>
        <v xml:space="preserve"> </v>
      </c>
    </row>
    <row r="137" spans="28:40" x14ac:dyDescent="0.2">
      <c r="AB137" s="103" t="e">
        <f>T137-HLOOKUP(V137,Minimas!$C$3:$CD$12,2,FALSE)</f>
        <v>#N/A</v>
      </c>
      <c r="AC137" s="103" t="e">
        <f>T137-HLOOKUP(V137,Minimas!$C$3:$CD$12,3,FALSE)</f>
        <v>#N/A</v>
      </c>
      <c r="AD137" s="103" t="e">
        <f>T137-HLOOKUP(V137,Minimas!$C$3:$CD$12,4,FALSE)</f>
        <v>#N/A</v>
      </c>
      <c r="AE137" s="103" t="e">
        <f>T137-HLOOKUP(V137,Minimas!$C$3:$CD$12,5,FALSE)</f>
        <v>#N/A</v>
      </c>
      <c r="AF137" s="103" t="e">
        <f>T137-HLOOKUP(V137,Minimas!$C$3:$CD$12,6,FALSE)</f>
        <v>#N/A</v>
      </c>
      <c r="AG137" s="103" t="e">
        <f>T137-HLOOKUP(V137,Minimas!$C$3:$CD$12,7,FALSE)</f>
        <v>#N/A</v>
      </c>
      <c r="AH137" s="103" t="e">
        <f>T137-HLOOKUP(V137,Minimas!$C$3:$CD$12,8,FALSE)</f>
        <v>#N/A</v>
      </c>
      <c r="AI137" s="103" t="e">
        <f>T137-HLOOKUP(V137,Minimas!$C$3:$CD$12,9,FALSE)</f>
        <v>#N/A</v>
      </c>
      <c r="AJ137" s="103" t="e">
        <f>T137-HLOOKUP(V137,Minimas!$C$3:$CD$12,10,FALSE)</f>
        <v>#N/A</v>
      </c>
      <c r="AK137" s="104" t="str">
        <f t="shared" si="57"/>
        <v xml:space="preserve"> </v>
      </c>
      <c r="AL137" s="105"/>
      <c r="AM137" s="105" t="str">
        <f t="shared" si="58"/>
        <v xml:space="preserve"> </v>
      </c>
      <c r="AN137" s="105" t="str">
        <f t="shared" si="59"/>
        <v xml:space="preserve"> </v>
      </c>
    </row>
    <row r="138" spans="28:40" x14ac:dyDescent="0.2">
      <c r="AB138" s="103" t="e">
        <f>T138-HLOOKUP(V138,Minimas!$C$3:$CD$12,2,FALSE)</f>
        <v>#N/A</v>
      </c>
      <c r="AC138" s="103" t="e">
        <f>T138-HLOOKUP(V138,Minimas!$C$3:$CD$12,3,FALSE)</f>
        <v>#N/A</v>
      </c>
      <c r="AD138" s="103" t="e">
        <f>T138-HLOOKUP(V138,Minimas!$C$3:$CD$12,4,FALSE)</f>
        <v>#N/A</v>
      </c>
      <c r="AE138" s="103" t="e">
        <f>T138-HLOOKUP(V138,Minimas!$C$3:$CD$12,5,FALSE)</f>
        <v>#N/A</v>
      </c>
      <c r="AF138" s="103" t="e">
        <f>T138-HLOOKUP(V138,Minimas!$C$3:$CD$12,6,FALSE)</f>
        <v>#N/A</v>
      </c>
      <c r="AG138" s="103" t="e">
        <f>T138-HLOOKUP(V138,Minimas!$C$3:$CD$12,7,FALSE)</f>
        <v>#N/A</v>
      </c>
      <c r="AH138" s="103" t="e">
        <f>T138-HLOOKUP(V138,Minimas!$C$3:$CD$12,8,FALSE)</f>
        <v>#N/A</v>
      </c>
      <c r="AI138" s="103" t="e">
        <f>T138-HLOOKUP(V138,Minimas!$C$3:$CD$12,9,FALSE)</f>
        <v>#N/A</v>
      </c>
      <c r="AJ138" s="103" t="e">
        <f>T138-HLOOKUP(V138,Minimas!$C$3:$CD$12,10,FALSE)</f>
        <v>#N/A</v>
      </c>
      <c r="AK138" s="104" t="str">
        <f t="shared" si="57"/>
        <v xml:space="preserve"> </v>
      </c>
      <c r="AL138" s="105"/>
      <c r="AM138" s="105" t="str">
        <f t="shared" si="58"/>
        <v xml:space="preserve"> </v>
      </c>
      <c r="AN138" s="105" t="str">
        <f t="shared" si="59"/>
        <v xml:space="preserve"> </v>
      </c>
    </row>
    <row r="139" spans="28:40" x14ac:dyDescent="0.2">
      <c r="AB139" s="103" t="e">
        <f>T139-HLOOKUP(V139,Minimas!$C$3:$CD$12,2,FALSE)</f>
        <v>#N/A</v>
      </c>
      <c r="AC139" s="103" t="e">
        <f>T139-HLOOKUP(V139,Minimas!$C$3:$CD$12,3,FALSE)</f>
        <v>#N/A</v>
      </c>
      <c r="AD139" s="103" t="e">
        <f>T139-HLOOKUP(V139,Minimas!$C$3:$CD$12,4,FALSE)</f>
        <v>#N/A</v>
      </c>
      <c r="AE139" s="103" t="e">
        <f>T139-HLOOKUP(V139,Minimas!$C$3:$CD$12,5,FALSE)</f>
        <v>#N/A</v>
      </c>
      <c r="AF139" s="103" t="e">
        <f>T139-HLOOKUP(V139,Minimas!$C$3:$CD$12,6,FALSE)</f>
        <v>#N/A</v>
      </c>
      <c r="AG139" s="103" t="e">
        <f>T139-HLOOKUP(V139,Minimas!$C$3:$CD$12,7,FALSE)</f>
        <v>#N/A</v>
      </c>
      <c r="AH139" s="103" t="e">
        <f>T139-HLOOKUP(V139,Minimas!$C$3:$CD$12,8,FALSE)</f>
        <v>#N/A</v>
      </c>
      <c r="AI139" s="103" t="e">
        <f>T139-HLOOKUP(V139,Minimas!$C$3:$CD$12,9,FALSE)</f>
        <v>#N/A</v>
      </c>
      <c r="AJ139" s="103" t="e">
        <f>T139-HLOOKUP(V139,Minimas!$C$3:$CD$12,10,FALSE)</f>
        <v>#N/A</v>
      </c>
      <c r="AK139" s="104" t="str">
        <f t="shared" si="57"/>
        <v xml:space="preserve"> </v>
      </c>
      <c r="AL139" s="105"/>
      <c r="AM139" s="105" t="str">
        <f t="shared" si="58"/>
        <v xml:space="preserve"> </v>
      </c>
      <c r="AN139" s="105" t="str">
        <f t="shared" si="59"/>
        <v xml:space="preserve"> </v>
      </c>
    </row>
    <row r="140" spans="28:40" x14ac:dyDescent="0.2">
      <c r="AB140" s="103" t="e">
        <f>T140-HLOOKUP(V140,Minimas!$C$3:$CD$12,2,FALSE)</f>
        <v>#N/A</v>
      </c>
      <c r="AC140" s="103" t="e">
        <f>T140-HLOOKUP(V140,Minimas!$C$3:$CD$12,3,FALSE)</f>
        <v>#N/A</v>
      </c>
      <c r="AD140" s="103" t="e">
        <f>T140-HLOOKUP(V140,Minimas!$C$3:$CD$12,4,FALSE)</f>
        <v>#N/A</v>
      </c>
      <c r="AE140" s="103" t="e">
        <f>T140-HLOOKUP(V140,Minimas!$C$3:$CD$12,5,FALSE)</f>
        <v>#N/A</v>
      </c>
      <c r="AF140" s="103" t="e">
        <f>T140-HLOOKUP(V140,Minimas!$C$3:$CD$12,6,FALSE)</f>
        <v>#N/A</v>
      </c>
      <c r="AG140" s="103" t="e">
        <f>T140-HLOOKUP(V140,Minimas!$C$3:$CD$12,7,FALSE)</f>
        <v>#N/A</v>
      </c>
      <c r="AH140" s="103" t="e">
        <f>T140-HLOOKUP(V140,Minimas!$C$3:$CD$12,8,FALSE)</f>
        <v>#N/A</v>
      </c>
      <c r="AI140" s="103" t="e">
        <f>T140-HLOOKUP(V140,Minimas!$C$3:$CD$12,9,FALSE)</f>
        <v>#N/A</v>
      </c>
      <c r="AJ140" s="103" t="e">
        <f>T140-HLOOKUP(V140,Minimas!$C$3:$CD$12,10,FALSE)</f>
        <v>#N/A</v>
      </c>
      <c r="AK140" s="104" t="str">
        <f t="shared" si="57"/>
        <v xml:space="preserve"> </v>
      </c>
      <c r="AL140" s="105"/>
      <c r="AM140" s="105" t="str">
        <f t="shared" si="58"/>
        <v xml:space="preserve"> </v>
      </c>
      <c r="AN140" s="105" t="str">
        <f t="shared" si="59"/>
        <v xml:space="preserve"> </v>
      </c>
    </row>
    <row r="141" spans="28:40" x14ac:dyDescent="0.2">
      <c r="AB141" s="103" t="e">
        <f>T141-HLOOKUP(V141,Minimas!$C$3:$CD$12,2,FALSE)</f>
        <v>#N/A</v>
      </c>
      <c r="AC141" s="103" t="e">
        <f>T141-HLOOKUP(V141,Minimas!$C$3:$CD$12,3,FALSE)</f>
        <v>#N/A</v>
      </c>
      <c r="AD141" s="103" t="e">
        <f>T141-HLOOKUP(V141,Minimas!$C$3:$CD$12,4,FALSE)</f>
        <v>#N/A</v>
      </c>
      <c r="AE141" s="103" t="e">
        <f>T141-HLOOKUP(V141,Minimas!$C$3:$CD$12,5,FALSE)</f>
        <v>#N/A</v>
      </c>
      <c r="AF141" s="103" t="e">
        <f>T141-HLOOKUP(V141,Minimas!$C$3:$CD$12,6,FALSE)</f>
        <v>#N/A</v>
      </c>
      <c r="AG141" s="103" t="e">
        <f>T141-HLOOKUP(V141,Minimas!$C$3:$CD$12,7,FALSE)</f>
        <v>#N/A</v>
      </c>
      <c r="AH141" s="103" t="e">
        <f>T141-HLOOKUP(V141,Minimas!$C$3:$CD$12,8,FALSE)</f>
        <v>#N/A</v>
      </c>
      <c r="AI141" s="103" t="e">
        <f>T141-HLOOKUP(V141,Minimas!$C$3:$CD$12,9,FALSE)</f>
        <v>#N/A</v>
      </c>
      <c r="AJ141" s="103" t="e">
        <f>T141-HLOOKUP(V141,Minimas!$C$3:$CD$12,10,FALSE)</f>
        <v>#N/A</v>
      </c>
      <c r="AK141" s="104" t="str">
        <f t="shared" si="57"/>
        <v xml:space="preserve"> </v>
      </c>
      <c r="AL141" s="105"/>
      <c r="AM141" s="105" t="str">
        <f t="shared" si="58"/>
        <v xml:space="preserve"> </v>
      </c>
      <c r="AN141" s="105" t="str">
        <f t="shared" si="59"/>
        <v xml:space="preserve"> </v>
      </c>
    </row>
    <row r="142" spans="28:40" x14ac:dyDescent="0.2">
      <c r="AB142" s="103" t="e">
        <f>T142-HLOOKUP(V142,Minimas!$C$3:$CD$12,2,FALSE)</f>
        <v>#N/A</v>
      </c>
      <c r="AC142" s="103" t="e">
        <f>T142-HLOOKUP(V142,Minimas!$C$3:$CD$12,3,FALSE)</f>
        <v>#N/A</v>
      </c>
      <c r="AD142" s="103" t="e">
        <f>T142-HLOOKUP(V142,Minimas!$C$3:$CD$12,4,FALSE)</f>
        <v>#N/A</v>
      </c>
      <c r="AE142" s="103" t="e">
        <f>T142-HLOOKUP(V142,Minimas!$C$3:$CD$12,5,FALSE)</f>
        <v>#N/A</v>
      </c>
      <c r="AF142" s="103" t="e">
        <f>T142-HLOOKUP(V142,Minimas!$C$3:$CD$12,6,FALSE)</f>
        <v>#N/A</v>
      </c>
      <c r="AG142" s="103" t="e">
        <f>T142-HLOOKUP(V142,Minimas!$C$3:$CD$12,7,FALSE)</f>
        <v>#N/A</v>
      </c>
      <c r="AH142" s="103" t="e">
        <f>T142-HLOOKUP(V142,Minimas!$C$3:$CD$12,8,FALSE)</f>
        <v>#N/A</v>
      </c>
      <c r="AI142" s="103" t="e">
        <f>T142-HLOOKUP(V142,Minimas!$C$3:$CD$12,9,FALSE)</f>
        <v>#N/A</v>
      </c>
      <c r="AJ142" s="103" t="e">
        <f>T142-HLOOKUP(V142,Minimas!$C$3:$CD$12,10,FALSE)</f>
        <v>#N/A</v>
      </c>
      <c r="AK142" s="104" t="str">
        <f t="shared" si="57"/>
        <v xml:space="preserve"> </v>
      </c>
      <c r="AL142" s="105"/>
      <c r="AM142" s="105" t="str">
        <f t="shared" si="58"/>
        <v xml:space="preserve"> </v>
      </c>
      <c r="AN142" s="105" t="str">
        <f t="shared" si="59"/>
        <v xml:space="preserve"> </v>
      </c>
    </row>
    <row r="143" spans="28:40" x14ac:dyDescent="0.2">
      <c r="AB143" s="103" t="e">
        <f>T143-HLOOKUP(V143,Minimas!$C$3:$CD$12,2,FALSE)</f>
        <v>#N/A</v>
      </c>
      <c r="AC143" s="103" t="e">
        <f>T143-HLOOKUP(V143,Minimas!$C$3:$CD$12,3,FALSE)</f>
        <v>#N/A</v>
      </c>
      <c r="AD143" s="103" t="e">
        <f>T143-HLOOKUP(V143,Minimas!$C$3:$CD$12,4,FALSE)</f>
        <v>#N/A</v>
      </c>
      <c r="AE143" s="103" t="e">
        <f>T143-HLOOKUP(V143,Minimas!$C$3:$CD$12,5,FALSE)</f>
        <v>#N/A</v>
      </c>
      <c r="AF143" s="103" t="e">
        <f>T143-HLOOKUP(V143,Minimas!$C$3:$CD$12,6,FALSE)</f>
        <v>#N/A</v>
      </c>
      <c r="AG143" s="103" t="e">
        <f>T143-HLOOKUP(V143,Minimas!$C$3:$CD$12,7,FALSE)</f>
        <v>#N/A</v>
      </c>
      <c r="AH143" s="103" t="e">
        <f>T143-HLOOKUP(V143,Minimas!$C$3:$CD$12,8,FALSE)</f>
        <v>#N/A</v>
      </c>
      <c r="AI143" s="103" t="e">
        <f>T143-HLOOKUP(V143,Minimas!$C$3:$CD$12,9,FALSE)</f>
        <v>#N/A</v>
      </c>
      <c r="AJ143" s="103" t="e">
        <f>T143-HLOOKUP(V143,Minimas!$C$3:$CD$12,10,FALSE)</f>
        <v>#N/A</v>
      </c>
      <c r="AK143" s="104" t="str">
        <f t="shared" si="57"/>
        <v xml:space="preserve"> </v>
      </c>
      <c r="AL143" s="105"/>
      <c r="AM143" s="105" t="str">
        <f t="shared" si="58"/>
        <v xml:space="preserve"> </v>
      </c>
      <c r="AN143" s="105" t="str">
        <f t="shared" si="59"/>
        <v xml:space="preserve"> </v>
      </c>
    </row>
    <row r="144" spans="28:40" x14ac:dyDescent="0.2">
      <c r="AB144" s="103" t="e">
        <f>T144-HLOOKUP(V144,Minimas!$C$3:$CD$12,2,FALSE)</f>
        <v>#N/A</v>
      </c>
      <c r="AC144" s="103" t="e">
        <f>T144-HLOOKUP(V144,Minimas!$C$3:$CD$12,3,FALSE)</f>
        <v>#N/A</v>
      </c>
      <c r="AD144" s="103" t="e">
        <f>T144-HLOOKUP(V144,Minimas!$C$3:$CD$12,4,FALSE)</f>
        <v>#N/A</v>
      </c>
      <c r="AE144" s="103" t="e">
        <f>T144-HLOOKUP(V144,Minimas!$C$3:$CD$12,5,FALSE)</f>
        <v>#N/A</v>
      </c>
      <c r="AF144" s="103" t="e">
        <f>T144-HLOOKUP(V144,Minimas!$C$3:$CD$12,6,FALSE)</f>
        <v>#N/A</v>
      </c>
      <c r="AG144" s="103" t="e">
        <f>T144-HLOOKUP(V144,Minimas!$C$3:$CD$12,7,FALSE)</f>
        <v>#N/A</v>
      </c>
      <c r="AH144" s="103" t="e">
        <f>T144-HLOOKUP(V144,Minimas!$C$3:$CD$12,8,FALSE)</f>
        <v>#N/A</v>
      </c>
      <c r="AI144" s="103" t="e">
        <f>T144-HLOOKUP(V144,Minimas!$C$3:$CD$12,9,FALSE)</f>
        <v>#N/A</v>
      </c>
      <c r="AJ144" s="103" t="e">
        <f>T144-HLOOKUP(V144,Minimas!$C$3:$CD$12,10,FALSE)</f>
        <v>#N/A</v>
      </c>
      <c r="AK144" s="104" t="str">
        <f t="shared" si="57"/>
        <v xml:space="preserve"> </v>
      </c>
      <c r="AL144" s="105"/>
      <c r="AM144" s="105" t="str">
        <f t="shared" si="58"/>
        <v xml:space="preserve"> </v>
      </c>
      <c r="AN144" s="105" t="str">
        <f t="shared" si="59"/>
        <v xml:space="preserve"> </v>
      </c>
    </row>
    <row r="145" spans="28:40" x14ac:dyDescent="0.2">
      <c r="AB145" s="103" t="e">
        <f>T145-HLOOKUP(V145,Minimas!$C$3:$CD$12,2,FALSE)</f>
        <v>#N/A</v>
      </c>
      <c r="AC145" s="103" t="e">
        <f>T145-HLOOKUP(V145,Minimas!$C$3:$CD$12,3,FALSE)</f>
        <v>#N/A</v>
      </c>
      <c r="AD145" s="103" t="e">
        <f>T145-HLOOKUP(V145,Minimas!$C$3:$CD$12,4,FALSE)</f>
        <v>#N/A</v>
      </c>
      <c r="AE145" s="103" t="e">
        <f>T145-HLOOKUP(V145,Minimas!$C$3:$CD$12,5,FALSE)</f>
        <v>#N/A</v>
      </c>
      <c r="AF145" s="103" t="e">
        <f>T145-HLOOKUP(V145,Minimas!$C$3:$CD$12,6,FALSE)</f>
        <v>#N/A</v>
      </c>
      <c r="AG145" s="103" t="e">
        <f>T145-HLOOKUP(V145,Minimas!$C$3:$CD$12,7,FALSE)</f>
        <v>#N/A</v>
      </c>
      <c r="AH145" s="103" t="e">
        <f>T145-HLOOKUP(V145,Minimas!$C$3:$CD$12,8,FALSE)</f>
        <v>#N/A</v>
      </c>
      <c r="AI145" s="103" t="e">
        <f>T145-HLOOKUP(V145,Minimas!$C$3:$CD$12,9,FALSE)</f>
        <v>#N/A</v>
      </c>
      <c r="AJ145" s="103" t="e">
        <f>T145-HLOOKUP(V145,Minimas!$C$3:$CD$12,10,FALSE)</f>
        <v>#N/A</v>
      </c>
      <c r="AK145" s="104" t="str">
        <f t="shared" si="57"/>
        <v xml:space="preserve"> </v>
      </c>
      <c r="AL145" s="105"/>
      <c r="AM145" s="105" t="str">
        <f t="shared" si="58"/>
        <v xml:space="preserve"> </v>
      </c>
      <c r="AN145" s="105" t="str">
        <f t="shared" si="59"/>
        <v xml:space="preserve"> </v>
      </c>
    </row>
    <row r="146" spans="28:40" x14ac:dyDescent="0.2">
      <c r="AB146" s="103" t="e">
        <f>T146-HLOOKUP(V146,Minimas!$C$3:$CD$12,2,FALSE)</f>
        <v>#N/A</v>
      </c>
      <c r="AC146" s="103" t="e">
        <f>T146-HLOOKUP(V146,Minimas!$C$3:$CD$12,3,FALSE)</f>
        <v>#N/A</v>
      </c>
      <c r="AD146" s="103" t="e">
        <f>T146-HLOOKUP(V146,Minimas!$C$3:$CD$12,4,FALSE)</f>
        <v>#N/A</v>
      </c>
      <c r="AE146" s="103" t="e">
        <f>T146-HLOOKUP(V146,Minimas!$C$3:$CD$12,5,FALSE)</f>
        <v>#N/A</v>
      </c>
      <c r="AF146" s="103" t="e">
        <f>T146-HLOOKUP(V146,Minimas!$C$3:$CD$12,6,FALSE)</f>
        <v>#N/A</v>
      </c>
      <c r="AG146" s="103" t="e">
        <f>T146-HLOOKUP(V146,Minimas!$C$3:$CD$12,7,FALSE)</f>
        <v>#N/A</v>
      </c>
      <c r="AH146" s="103" t="e">
        <f>T146-HLOOKUP(V146,Minimas!$C$3:$CD$12,8,FALSE)</f>
        <v>#N/A</v>
      </c>
      <c r="AI146" s="103" t="e">
        <f>T146-HLOOKUP(V146,Minimas!$C$3:$CD$12,9,FALSE)</f>
        <v>#N/A</v>
      </c>
      <c r="AJ146" s="103" t="e">
        <f>T146-HLOOKUP(V146,Minimas!$C$3:$CD$12,10,FALSE)</f>
        <v>#N/A</v>
      </c>
      <c r="AK146" s="104" t="str">
        <f t="shared" si="57"/>
        <v xml:space="preserve"> </v>
      </c>
      <c r="AL146" s="105"/>
      <c r="AM146" s="105" t="str">
        <f t="shared" si="58"/>
        <v xml:space="preserve"> </v>
      </c>
      <c r="AN146" s="105" t="str">
        <f t="shared" si="59"/>
        <v xml:space="preserve"> </v>
      </c>
    </row>
    <row r="147" spans="28:40" x14ac:dyDescent="0.2">
      <c r="AB147" s="103" t="e">
        <f>T147-HLOOKUP(V147,Minimas!$C$3:$CD$12,2,FALSE)</f>
        <v>#N/A</v>
      </c>
      <c r="AC147" s="103" t="e">
        <f>T147-HLOOKUP(V147,Minimas!$C$3:$CD$12,3,FALSE)</f>
        <v>#N/A</v>
      </c>
      <c r="AD147" s="103" t="e">
        <f>T147-HLOOKUP(V147,Minimas!$C$3:$CD$12,4,FALSE)</f>
        <v>#N/A</v>
      </c>
      <c r="AE147" s="103" t="e">
        <f>T147-HLOOKUP(V147,Minimas!$C$3:$CD$12,5,FALSE)</f>
        <v>#N/A</v>
      </c>
      <c r="AF147" s="103" t="e">
        <f>T147-HLOOKUP(V147,Minimas!$C$3:$CD$12,6,FALSE)</f>
        <v>#N/A</v>
      </c>
      <c r="AG147" s="103" t="e">
        <f>T147-HLOOKUP(V147,Minimas!$C$3:$CD$12,7,FALSE)</f>
        <v>#N/A</v>
      </c>
      <c r="AH147" s="103" t="e">
        <f>T147-HLOOKUP(V147,Minimas!$C$3:$CD$12,8,FALSE)</f>
        <v>#N/A</v>
      </c>
      <c r="AI147" s="103" t="e">
        <f>T147-HLOOKUP(V147,Minimas!$C$3:$CD$12,9,FALSE)</f>
        <v>#N/A</v>
      </c>
      <c r="AJ147" s="103" t="e">
        <f>T147-HLOOKUP(V147,Minimas!$C$3:$CD$12,10,FALSE)</f>
        <v>#N/A</v>
      </c>
      <c r="AK147" s="104" t="str">
        <f t="shared" si="57"/>
        <v xml:space="preserve"> </v>
      </c>
      <c r="AL147" s="105"/>
      <c r="AM147" s="105" t="str">
        <f t="shared" si="58"/>
        <v xml:space="preserve"> </v>
      </c>
      <c r="AN147" s="105" t="str">
        <f t="shared" si="59"/>
        <v xml:space="preserve"> </v>
      </c>
    </row>
    <row r="148" spans="28:40" x14ac:dyDescent="0.2">
      <c r="AB148" s="103" t="e">
        <f>T148-HLOOKUP(V148,Minimas!$C$3:$CD$12,2,FALSE)</f>
        <v>#N/A</v>
      </c>
      <c r="AC148" s="103" t="e">
        <f>T148-HLOOKUP(V148,Minimas!$C$3:$CD$12,3,FALSE)</f>
        <v>#N/A</v>
      </c>
      <c r="AD148" s="103" t="e">
        <f>T148-HLOOKUP(V148,Minimas!$C$3:$CD$12,4,FALSE)</f>
        <v>#N/A</v>
      </c>
      <c r="AE148" s="103" t="e">
        <f>T148-HLOOKUP(V148,Minimas!$C$3:$CD$12,5,FALSE)</f>
        <v>#N/A</v>
      </c>
      <c r="AF148" s="103" t="e">
        <f>T148-HLOOKUP(V148,Minimas!$C$3:$CD$12,6,FALSE)</f>
        <v>#N/A</v>
      </c>
      <c r="AG148" s="103" t="e">
        <f>T148-HLOOKUP(V148,Minimas!$C$3:$CD$12,7,FALSE)</f>
        <v>#N/A</v>
      </c>
      <c r="AH148" s="103" t="e">
        <f>T148-HLOOKUP(V148,Minimas!$C$3:$CD$12,8,FALSE)</f>
        <v>#N/A</v>
      </c>
      <c r="AI148" s="103" t="e">
        <f>T148-HLOOKUP(V148,Minimas!$C$3:$CD$12,9,FALSE)</f>
        <v>#N/A</v>
      </c>
      <c r="AJ148" s="103" t="e">
        <f>T148-HLOOKUP(V148,Minimas!$C$3:$CD$12,10,FALSE)</f>
        <v>#N/A</v>
      </c>
      <c r="AK148" s="104" t="str">
        <f t="shared" si="57"/>
        <v xml:space="preserve"> </v>
      </c>
      <c r="AL148" s="105"/>
      <c r="AM148" s="105" t="str">
        <f t="shared" si="58"/>
        <v xml:space="preserve"> </v>
      </c>
      <c r="AN148" s="105" t="str">
        <f t="shared" si="59"/>
        <v xml:space="preserve"> </v>
      </c>
    </row>
    <row r="149" spans="28:40" x14ac:dyDescent="0.2">
      <c r="AB149" s="103" t="e">
        <f>T149-HLOOKUP(V149,Minimas!$C$3:$CD$12,2,FALSE)</f>
        <v>#N/A</v>
      </c>
      <c r="AC149" s="103" t="e">
        <f>T149-HLOOKUP(V149,Minimas!$C$3:$CD$12,3,FALSE)</f>
        <v>#N/A</v>
      </c>
      <c r="AD149" s="103" t="e">
        <f>T149-HLOOKUP(V149,Minimas!$C$3:$CD$12,4,FALSE)</f>
        <v>#N/A</v>
      </c>
      <c r="AE149" s="103" t="e">
        <f>T149-HLOOKUP(V149,Minimas!$C$3:$CD$12,5,FALSE)</f>
        <v>#N/A</v>
      </c>
      <c r="AF149" s="103" t="e">
        <f>T149-HLOOKUP(V149,Minimas!$C$3:$CD$12,6,FALSE)</f>
        <v>#N/A</v>
      </c>
      <c r="AG149" s="103" t="e">
        <f>T149-HLOOKUP(V149,Minimas!$C$3:$CD$12,7,FALSE)</f>
        <v>#N/A</v>
      </c>
      <c r="AH149" s="103" t="e">
        <f>T149-HLOOKUP(V149,Minimas!$C$3:$CD$12,8,FALSE)</f>
        <v>#N/A</v>
      </c>
      <c r="AI149" s="103" t="e">
        <f>T149-HLOOKUP(V149,Minimas!$C$3:$CD$12,9,FALSE)</f>
        <v>#N/A</v>
      </c>
      <c r="AJ149" s="103" t="e">
        <f>T149-HLOOKUP(V149,Minimas!$C$3:$CD$12,10,FALSE)</f>
        <v>#N/A</v>
      </c>
      <c r="AK149" s="104" t="str">
        <f t="shared" si="57"/>
        <v xml:space="preserve"> </v>
      </c>
      <c r="AL149" s="105"/>
      <c r="AM149" s="105" t="str">
        <f t="shared" si="58"/>
        <v xml:space="preserve"> </v>
      </c>
      <c r="AN149" s="105" t="str">
        <f t="shared" si="59"/>
        <v xml:space="preserve"> </v>
      </c>
    </row>
    <row r="150" spans="28:40" x14ac:dyDescent="0.2">
      <c r="AB150" s="103" t="e">
        <f>T150-HLOOKUP(V150,Minimas!$C$3:$CD$12,2,FALSE)</f>
        <v>#N/A</v>
      </c>
      <c r="AC150" s="103" t="e">
        <f>T150-HLOOKUP(V150,Minimas!$C$3:$CD$12,3,FALSE)</f>
        <v>#N/A</v>
      </c>
      <c r="AD150" s="103" t="e">
        <f>T150-HLOOKUP(V150,Minimas!$C$3:$CD$12,4,FALSE)</f>
        <v>#N/A</v>
      </c>
      <c r="AE150" s="103" t="e">
        <f>T150-HLOOKUP(V150,Minimas!$C$3:$CD$12,5,FALSE)</f>
        <v>#N/A</v>
      </c>
      <c r="AF150" s="103" t="e">
        <f>T150-HLOOKUP(V150,Minimas!$C$3:$CD$12,6,FALSE)</f>
        <v>#N/A</v>
      </c>
      <c r="AG150" s="103" t="e">
        <f>T150-HLOOKUP(V150,Minimas!$C$3:$CD$12,7,FALSE)</f>
        <v>#N/A</v>
      </c>
      <c r="AH150" s="103" t="e">
        <f>T150-HLOOKUP(V150,Minimas!$C$3:$CD$12,8,FALSE)</f>
        <v>#N/A</v>
      </c>
      <c r="AI150" s="103" t="e">
        <f>T150-HLOOKUP(V150,Minimas!$C$3:$CD$12,9,FALSE)</f>
        <v>#N/A</v>
      </c>
      <c r="AJ150" s="103" t="e">
        <f>T150-HLOOKUP(V150,Minimas!$C$3:$CD$12,10,FALSE)</f>
        <v>#N/A</v>
      </c>
      <c r="AK150" s="104" t="str">
        <f t="shared" si="57"/>
        <v xml:space="preserve"> </v>
      </c>
      <c r="AL150" s="105"/>
      <c r="AM150" s="105" t="str">
        <f t="shared" si="58"/>
        <v xml:space="preserve"> </v>
      </c>
      <c r="AN150" s="105" t="str">
        <f t="shared" si="59"/>
        <v xml:space="preserve"> </v>
      </c>
    </row>
    <row r="151" spans="28:40" x14ac:dyDescent="0.2">
      <c r="AB151" s="103" t="e">
        <f>T151-HLOOKUP(V151,Minimas!$C$3:$CD$12,2,FALSE)</f>
        <v>#N/A</v>
      </c>
      <c r="AC151" s="103" t="e">
        <f>T151-HLOOKUP(V151,Minimas!$C$3:$CD$12,3,FALSE)</f>
        <v>#N/A</v>
      </c>
      <c r="AD151" s="103" t="e">
        <f>T151-HLOOKUP(V151,Minimas!$C$3:$CD$12,4,FALSE)</f>
        <v>#N/A</v>
      </c>
      <c r="AE151" s="103" t="e">
        <f>T151-HLOOKUP(V151,Minimas!$C$3:$CD$12,5,FALSE)</f>
        <v>#N/A</v>
      </c>
      <c r="AF151" s="103" t="e">
        <f>T151-HLOOKUP(V151,Minimas!$C$3:$CD$12,6,FALSE)</f>
        <v>#N/A</v>
      </c>
      <c r="AG151" s="103" t="e">
        <f>T151-HLOOKUP(V151,Minimas!$C$3:$CD$12,7,FALSE)</f>
        <v>#N/A</v>
      </c>
      <c r="AH151" s="103" t="e">
        <f>T151-HLOOKUP(V151,Minimas!$C$3:$CD$12,8,FALSE)</f>
        <v>#N/A</v>
      </c>
      <c r="AI151" s="103" t="e">
        <f>T151-HLOOKUP(V151,Minimas!$C$3:$CD$12,9,FALSE)</f>
        <v>#N/A</v>
      </c>
      <c r="AJ151" s="103" t="e">
        <f>T151-HLOOKUP(V151,Minimas!$C$3:$CD$12,10,FALSE)</f>
        <v>#N/A</v>
      </c>
      <c r="AK151" s="104" t="str">
        <f t="shared" si="57"/>
        <v xml:space="preserve"> </v>
      </c>
      <c r="AL151" s="105"/>
      <c r="AM151" s="105" t="str">
        <f t="shared" si="58"/>
        <v xml:space="preserve"> </v>
      </c>
      <c r="AN151" s="105" t="str">
        <f t="shared" si="59"/>
        <v xml:space="preserve"> </v>
      </c>
    </row>
    <row r="152" spans="28:40" x14ac:dyDescent="0.2">
      <c r="AB152" s="103" t="e">
        <f>T152-HLOOKUP(V152,Minimas!$C$3:$CD$12,2,FALSE)</f>
        <v>#N/A</v>
      </c>
      <c r="AC152" s="103" t="e">
        <f>T152-HLOOKUP(V152,Minimas!$C$3:$CD$12,3,FALSE)</f>
        <v>#N/A</v>
      </c>
      <c r="AD152" s="103" t="e">
        <f>T152-HLOOKUP(V152,Minimas!$C$3:$CD$12,4,FALSE)</f>
        <v>#N/A</v>
      </c>
      <c r="AE152" s="103" t="e">
        <f>T152-HLOOKUP(V152,Minimas!$C$3:$CD$12,5,FALSE)</f>
        <v>#N/A</v>
      </c>
      <c r="AF152" s="103" t="e">
        <f>T152-HLOOKUP(V152,Minimas!$C$3:$CD$12,6,FALSE)</f>
        <v>#N/A</v>
      </c>
      <c r="AG152" s="103" t="e">
        <f>T152-HLOOKUP(V152,Minimas!$C$3:$CD$12,7,FALSE)</f>
        <v>#N/A</v>
      </c>
      <c r="AH152" s="103" t="e">
        <f>T152-HLOOKUP(V152,Minimas!$C$3:$CD$12,8,FALSE)</f>
        <v>#N/A</v>
      </c>
      <c r="AI152" s="103" t="e">
        <f>T152-HLOOKUP(V152,Minimas!$C$3:$CD$12,9,FALSE)</f>
        <v>#N/A</v>
      </c>
      <c r="AJ152" s="103" t="e">
        <f>T152-HLOOKUP(V152,Minimas!$C$3:$CD$12,10,FALSE)</f>
        <v>#N/A</v>
      </c>
      <c r="AK152" s="104" t="str">
        <f t="shared" si="57"/>
        <v xml:space="preserve"> </v>
      </c>
      <c r="AL152" s="105"/>
      <c r="AM152" s="105" t="str">
        <f t="shared" si="58"/>
        <v xml:space="preserve"> </v>
      </c>
      <c r="AN152" s="105" t="str">
        <f t="shared" si="59"/>
        <v xml:space="preserve"> </v>
      </c>
    </row>
    <row r="153" spans="28:40" x14ac:dyDescent="0.2">
      <c r="AB153" s="103" t="e">
        <f>T153-HLOOKUP(V153,Minimas!$C$3:$CD$12,2,FALSE)</f>
        <v>#N/A</v>
      </c>
      <c r="AC153" s="103" t="e">
        <f>T153-HLOOKUP(V153,Minimas!$C$3:$CD$12,3,FALSE)</f>
        <v>#N/A</v>
      </c>
      <c r="AD153" s="103" t="e">
        <f>T153-HLOOKUP(V153,Minimas!$C$3:$CD$12,4,FALSE)</f>
        <v>#N/A</v>
      </c>
      <c r="AE153" s="103" t="e">
        <f>T153-HLOOKUP(V153,Minimas!$C$3:$CD$12,5,FALSE)</f>
        <v>#N/A</v>
      </c>
      <c r="AF153" s="103" t="e">
        <f>T153-HLOOKUP(V153,Minimas!$C$3:$CD$12,6,FALSE)</f>
        <v>#N/A</v>
      </c>
      <c r="AG153" s="103" t="e">
        <f>T153-HLOOKUP(V153,Minimas!$C$3:$CD$12,7,FALSE)</f>
        <v>#N/A</v>
      </c>
      <c r="AH153" s="103" t="e">
        <f>T153-HLOOKUP(V153,Minimas!$C$3:$CD$12,8,FALSE)</f>
        <v>#N/A</v>
      </c>
      <c r="AI153" s="103" t="e">
        <f>T153-HLOOKUP(V153,Minimas!$C$3:$CD$12,9,FALSE)</f>
        <v>#N/A</v>
      </c>
      <c r="AJ153" s="103" t="e">
        <f>T153-HLOOKUP(V153,Minimas!$C$3:$CD$12,10,FALSE)</f>
        <v>#N/A</v>
      </c>
      <c r="AK153" s="104" t="str">
        <f t="shared" si="57"/>
        <v xml:space="preserve"> </v>
      </c>
      <c r="AL153" s="105"/>
      <c r="AM153" s="105" t="str">
        <f t="shared" si="58"/>
        <v xml:space="preserve"> </v>
      </c>
      <c r="AN153" s="105" t="str">
        <f t="shared" si="59"/>
        <v xml:space="preserve"> </v>
      </c>
    </row>
    <row r="154" spans="28:40" x14ac:dyDescent="0.2">
      <c r="AB154" s="103" t="e">
        <f>T154-HLOOKUP(V154,Minimas!$C$3:$CD$12,2,FALSE)</f>
        <v>#N/A</v>
      </c>
      <c r="AC154" s="103" t="e">
        <f>T154-HLOOKUP(V154,Minimas!$C$3:$CD$12,3,FALSE)</f>
        <v>#N/A</v>
      </c>
      <c r="AD154" s="103" t="e">
        <f>T154-HLOOKUP(V154,Minimas!$C$3:$CD$12,4,FALSE)</f>
        <v>#N/A</v>
      </c>
      <c r="AE154" s="103" t="e">
        <f>T154-HLOOKUP(V154,Minimas!$C$3:$CD$12,5,FALSE)</f>
        <v>#N/A</v>
      </c>
      <c r="AF154" s="103" t="e">
        <f>T154-HLOOKUP(V154,Minimas!$C$3:$CD$12,6,FALSE)</f>
        <v>#N/A</v>
      </c>
      <c r="AG154" s="103" t="e">
        <f>T154-HLOOKUP(V154,Minimas!$C$3:$CD$12,7,FALSE)</f>
        <v>#N/A</v>
      </c>
      <c r="AH154" s="103" t="e">
        <f>T154-HLOOKUP(V154,Minimas!$C$3:$CD$12,8,FALSE)</f>
        <v>#N/A</v>
      </c>
      <c r="AI154" s="103" t="e">
        <f>T154-HLOOKUP(V154,Minimas!$C$3:$CD$12,9,FALSE)</f>
        <v>#N/A</v>
      </c>
      <c r="AJ154" s="103" t="e">
        <f>T154-HLOOKUP(V154,Minimas!$C$3:$CD$12,10,FALSE)</f>
        <v>#N/A</v>
      </c>
      <c r="AK154" s="104" t="str">
        <f t="shared" si="57"/>
        <v xml:space="preserve"> </v>
      </c>
      <c r="AL154" s="105"/>
      <c r="AM154" s="105" t="str">
        <f t="shared" si="58"/>
        <v xml:space="preserve"> </v>
      </c>
      <c r="AN154" s="105" t="str">
        <f t="shared" si="59"/>
        <v xml:space="preserve"> </v>
      </c>
    </row>
    <row r="155" spans="28:40" x14ac:dyDescent="0.2">
      <c r="AB155" s="103" t="e">
        <f>T155-HLOOKUP(V155,Minimas!$C$3:$CD$12,2,FALSE)</f>
        <v>#N/A</v>
      </c>
      <c r="AC155" s="103" t="e">
        <f>T155-HLOOKUP(V155,Minimas!$C$3:$CD$12,3,FALSE)</f>
        <v>#N/A</v>
      </c>
      <c r="AD155" s="103" t="e">
        <f>T155-HLOOKUP(V155,Minimas!$C$3:$CD$12,4,FALSE)</f>
        <v>#N/A</v>
      </c>
      <c r="AE155" s="103" t="e">
        <f>T155-HLOOKUP(V155,Minimas!$C$3:$CD$12,5,FALSE)</f>
        <v>#N/A</v>
      </c>
      <c r="AF155" s="103" t="e">
        <f>T155-HLOOKUP(V155,Minimas!$C$3:$CD$12,6,FALSE)</f>
        <v>#N/A</v>
      </c>
      <c r="AG155" s="103" t="e">
        <f>T155-HLOOKUP(V155,Minimas!$C$3:$CD$12,7,FALSE)</f>
        <v>#N/A</v>
      </c>
      <c r="AH155" s="103" t="e">
        <f>T155-HLOOKUP(V155,Minimas!$C$3:$CD$12,8,FALSE)</f>
        <v>#N/A</v>
      </c>
      <c r="AI155" s="103" t="e">
        <f>T155-HLOOKUP(V155,Minimas!$C$3:$CD$12,9,FALSE)</f>
        <v>#N/A</v>
      </c>
      <c r="AJ155" s="103" t="e">
        <f>T155-HLOOKUP(V155,Minimas!$C$3:$CD$12,10,FALSE)</f>
        <v>#N/A</v>
      </c>
      <c r="AK155" s="104" t="str">
        <f t="shared" ref="AK155:AK218" si="60">IF(E155=0," ",IF(AJ155&gt;=0,$AJ$5,IF(AI155&gt;=0,$AI$5,IF(AH155&gt;=0,$AH$5,IF(AG155&gt;=0,$AG$5,IF(AF155&gt;=0,$AF$5,IF(AE155&gt;=0,$AE$5,IF(AD155&gt;=0,$AD$5,IF(AC155&gt;=0,$AC$5,$AB$5)))))))))</f>
        <v xml:space="preserve"> </v>
      </c>
      <c r="AL155" s="105"/>
      <c r="AM155" s="105" t="str">
        <f t="shared" ref="AM155:AM218" si="61">IF(AK155="","",AK155)</f>
        <v xml:space="preserve"> </v>
      </c>
      <c r="AN155" s="105" t="str">
        <f t="shared" ref="AN155:AN218" si="62">IF(E155=0," ",IF(AJ155&gt;=0,AJ155,IF(AI155&gt;=0,AI155,IF(AH155&gt;=0,AH155,IF(AG155&gt;=0,AG155,IF(AF155&gt;=0,AF155,IF(AE155&gt;=0,AE155,IF(AD155&gt;=0,AD155,IF(AC155&gt;=0,AC155,AB155)))))))))</f>
        <v xml:space="preserve"> </v>
      </c>
    </row>
    <row r="156" spans="28:40" x14ac:dyDescent="0.2">
      <c r="AB156" s="103" t="e">
        <f>T156-HLOOKUP(V156,Minimas!$C$3:$CD$12,2,FALSE)</f>
        <v>#N/A</v>
      </c>
      <c r="AC156" s="103" t="e">
        <f>T156-HLOOKUP(V156,Minimas!$C$3:$CD$12,3,FALSE)</f>
        <v>#N/A</v>
      </c>
      <c r="AD156" s="103" t="e">
        <f>T156-HLOOKUP(V156,Minimas!$C$3:$CD$12,4,FALSE)</f>
        <v>#N/A</v>
      </c>
      <c r="AE156" s="103" t="e">
        <f>T156-HLOOKUP(V156,Minimas!$C$3:$CD$12,5,FALSE)</f>
        <v>#N/A</v>
      </c>
      <c r="AF156" s="103" t="e">
        <f>T156-HLOOKUP(V156,Minimas!$C$3:$CD$12,6,FALSE)</f>
        <v>#N/A</v>
      </c>
      <c r="AG156" s="103" t="e">
        <f>T156-HLOOKUP(V156,Minimas!$C$3:$CD$12,7,FALSE)</f>
        <v>#N/A</v>
      </c>
      <c r="AH156" s="103" t="e">
        <f>T156-HLOOKUP(V156,Minimas!$C$3:$CD$12,8,FALSE)</f>
        <v>#N/A</v>
      </c>
      <c r="AI156" s="103" t="e">
        <f>T156-HLOOKUP(V156,Minimas!$C$3:$CD$12,9,FALSE)</f>
        <v>#N/A</v>
      </c>
      <c r="AJ156" s="103" t="e">
        <f>T156-HLOOKUP(V156,Minimas!$C$3:$CD$12,10,FALSE)</f>
        <v>#N/A</v>
      </c>
      <c r="AK156" s="104" t="str">
        <f t="shared" si="60"/>
        <v xml:space="preserve"> </v>
      </c>
      <c r="AL156" s="105"/>
      <c r="AM156" s="105" t="str">
        <f t="shared" si="61"/>
        <v xml:space="preserve"> </v>
      </c>
      <c r="AN156" s="105" t="str">
        <f t="shared" si="62"/>
        <v xml:space="preserve"> </v>
      </c>
    </row>
    <row r="157" spans="28:40" x14ac:dyDescent="0.2">
      <c r="AB157" s="103" t="e">
        <f>T157-HLOOKUP(V157,Minimas!$C$3:$CD$12,2,FALSE)</f>
        <v>#N/A</v>
      </c>
      <c r="AC157" s="103" t="e">
        <f>T157-HLOOKUP(V157,Minimas!$C$3:$CD$12,3,FALSE)</f>
        <v>#N/A</v>
      </c>
      <c r="AD157" s="103" t="e">
        <f>T157-HLOOKUP(V157,Minimas!$C$3:$CD$12,4,FALSE)</f>
        <v>#N/A</v>
      </c>
      <c r="AE157" s="103" t="e">
        <f>T157-HLOOKUP(V157,Minimas!$C$3:$CD$12,5,FALSE)</f>
        <v>#N/A</v>
      </c>
      <c r="AF157" s="103" t="e">
        <f>T157-HLOOKUP(V157,Minimas!$C$3:$CD$12,6,FALSE)</f>
        <v>#N/A</v>
      </c>
      <c r="AG157" s="103" t="e">
        <f>T157-HLOOKUP(V157,Minimas!$C$3:$CD$12,7,FALSE)</f>
        <v>#N/A</v>
      </c>
      <c r="AH157" s="103" t="e">
        <f>T157-HLOOKUP(V157,Minimas!$C$3:$CD$12,8,FALSE)</f>
        <v>#N/A</v>
      </c>
      <c r="AI157" s="103" t="e">
        <f>T157-HLOOKUP(V157,Minimas!$C$3:$CD$12,9,FALSE)</f>
        <v>#N/A</v>
      </c>
      <c r="AJ157" s="103" t="e">
        <f>T157-HLOOKUP(V157,Minimas!$C$3:$CD$12,10,FALSE)</f>
        <v>#N/A</v>
      </c>
      <c r="AK157" s="104" t="str">
        <f t="shared" si="60"/>
        <v xml:space="preserve"> </v>
      </c>
      <c r="AL157" s="105"/>
      <c r="AM157" s="105" t="str">
        <f t="shared" si="61"/>
        <v xml:space="preserve"> </v>
      </c>
      <c r="AN157" s="105" t="str">
        <f t="shared" si="62"/>
        <v xml:space="preserve"> </v>
      </c>
    </row>
    <row r="158" spans="28:40" x14ac:dyDescent="0.2">
      <c r="AB158" s="103" t="e">
        <f>T158-HLOOKUP(V158,Minimas!$C$3:$CD$12,2,FALSE)</f>
        <v>#N/A</v>
      </c>
      <c r="AC158" s="103" t="e">
        <f>T158-HLOOKUP(V158,Minimas!$C$3:$CD$12,3,FALSE)</f>
        <v>#N/A</v>
      </c>
      <c r="AD158" s="103" t="e">
        <f>T158-HLOOKUP(V158,Minimas!$C$3:$CD$12,4,FALSE)</f>
        <v>#N/A</v>
      </c>
      <c r="AE158" s="103" t="e">
        <f>T158-HLOOKUP(V158,Minimas!$C$3:$CD$12,5,FALSE)</f>
        <v>#N/A</v>
      </c>
      <c r="AF158" s="103" t="e">
        <f>T158-HLOOKUP(V158,Minimas!$C$3:$CD$12,6,FALSE)</f>
        <v>#N/A</v>
      </c>
      <c r="AG158" s="103" t="e">
        <f>T158-HLOOKUP(V158,Minimas!$C$3:$CD$12,7,FALSE)</f>
        <v>#N/A</v>
      </c>
      <c r="AH158" s="103" t="e">
        <f>T158-HLOOKUP(V158,Minimas!$C$3:$CD$12,8,FALSE)</f>
        <v>#N/A</v>
      </c>
      <c r="AI158" s="103" t="e">
        <f>T158-HLOOKUP(V158,Minimas!$C$3:$CD$12,9,FALSE)</f>
        <v>#N/A</v>
      </c>
      <c r="AJ158" s="103" t="e">
        <f>T158-HLOOKUP(V158,Minimas!$C$3:$CD$12,10,FALSE)</f>
        <v>#N/A</v>
      </c>
      <c r="AK158" s="104" t="str">
        <f t="shared" si="60"/>
        <v xml:space="preserve"> </v>
      </c>
      <c r="AL158" s="105"/>
      <c r="AM158" s="105" t="str">
        <f t="shared" si="61"/>
        <v xml:space="preserve"> </v>
      </c>
      <c r="AN158" s="105" t="str">
        <f t="shared" si="62"/>
        <v xml:space="preserve"> </v>
      </c>
    </row>
    <row r="159" spans="28:40" x14ac:dyDescent="0.2">
      <c r="AB159" s="103" t="e">
        <f>T159-HLOOKUP(V159,Minimas!$C$3:$CD$12,2,FALSE)</f>
        <v>#N/A</v>
      </c>
      <c r="AC159" s="103" t="e">
        <f>T159-HLOOKUP(V159,Minimas!$C$3:$CD$12,3,FALSE)</f>
        <v>#N/A</v>
      </c>
      <c r="AD159" s="103" t="e">
        <f>T159-HLOOKUP(V159,Minimas!$C$3:$CD$12,4,FALSE)</f>
        <v>#N/A</v>
      </c>
      <c r="AE159" s="103" t="e">
        <f>T159-HLOOKUP(V159,Minimas!$C$3:$CD$12,5,FALSE)</f>
        <v>#N/A</v>
      </c>
      <c r="AF159" s="103" t="e">
        <f>T159-HLOOKUP(V159,Minimas!$C$3:$CD$12,6,FALSE)</f>
        <v>#N/A</v>
      </c>
      <c r="AG159" s="103" t="e">
        <f>T159-HLOOKUP(V159,Minimas!$C$3:$CD$12,7,FALSE)</f>
        <v>#N/A</v>
      </c>
      <c r="AH159" s="103" t="e">
        <f>T159-HLOOKUP(V159,Minimas!$C$3:$CD$12,8,FALSE)</f>
        <v>#N/A</v>
      </c>
      <c r="AI159" s="103" t="e">
        <f>T159-HLOOKUP(V159,Minimas!$C$3:$CD$12,9,FALSE)</f>
        <v>#N/A</v>
      </c>
      <c r="AJ159" s="103" t="e">
        <f>T159-HLOOKUP(V159,Minimas!$C$3:$CD$12,10,FALSE)</f>
        <v>#N/A</v>
      </c>
      <c r="AK159" s="104" t="str">
        <f t="shared" si="60"/>
        <v xml:space="preserve"> </v>
      </c>
      <c r="AL159" s="105"/>
      <c r="AM159" s="105" t="str">
        <f t="shared" si="61"/>
        <v xml:space="preserve"> </v>
      </c>
      <c r="AN159" s="105" t="str">
        <f t="shared" si="62"/>
        <v xml:space="preserve"> </v>
      </c>
    </row>
    <row r="160" spans="28:40" x14ac:dyDescent="0.2">
      <c r="AB160" s="103" t="e">
        <f>T160-HLOOKUP(V160,Minimas!$C$3:$CD$12,2,FALSE)</f>
        <v>#N/A</v>
      </c>
      <c r="AC160" s="103" t="e">
        <f>T160-HLOOKUP(V160,Minimas!$C$3:$CD$12,3,FALSE)</f>
        <v>#N/A</v>
      </c>
      <c r="AD160" s="103" t="e">
        <f>T160-HLOOKUP(V160,Minimas!$C$3:$CD$12,4,FALSE)</f>
        <v>#N/A</v>
      </c>
      <c r="AE160" s="103" t="e">
        <f>T160-HLOOKUP(V160,Minimas!$C$3:$CD$12,5,FALSE)</f>
        <v>#N/A</v>
      </c>
      <c r="AF160" s="103" t="e">
        <f>T160-HLOOKUP(V160,Minimas!$C$3:$CD$12,6,FALSE)</f>
        <v>#N/A</v>
      </c>
      <c r="AG160" s="103" t="e">
        <f>T160-HLOOKUP(V160,Minimas!$C$3:$CD$12,7,FALSE)</f>
        <v>#N/A</v>
      </c>
      <c r="AH160" s="103" t="e">
        <f>T160-HLOOKUP(V160,Minimas!$C$3:$CD$12,8,FALSE)</f>
        <v>#N/A</v>
      </c>
      <c r="AI160" s="103" t="e">
        <f>T160-HLOOKUP(V160,Minimas!$C$3:$CD$12,9,FALSE)</f>
        <v>#N/A</v>
      </c>
      <c r="AJ160" s="103" t="e">
        <f>T160-HLOOKUP(V160,Minimas!$C$3:$CD$12,10,FALSE)</f>
        <v>#N/A</v>
      </c>
      <c r="AK160" s="104" t="str">
        <f t="shared" si="60"/>
        <v xml:space="preserve"> </v>
      </c>
      <c r="AL160" s="105"/>
      <c r="AM160" s="105" t="str">
        <f t="shared" si="61"/>
        <v xml:space="preserve"> </v>
      </c>
      <c r="AN160" s="105" t="str">
        <f t="shared" si="62"/>
        <v xml:space="preserve"> </v>
      </c>
    </row>
    <row r="161" spans="28:40" x14ac:dyDescent="0.2">
      <c r="AB161" s="103" t="e">
        <f>T161-HLOOKUP(V161,Minimas!$C$3:$CD$12,2,FALSE)</f>
        <v>#N/A</v>
      </c>
      <c r="AC161" s="103" t="e">
        <f>T161-HLOOKUP(V161,Minimas!$C$3:$CD$12,3,FALSE)</f>
        <v>#N/A</v>
      </c>
      <c r="AD161" s="103" t="e">
        <f>T161-HLOOKUP(V161,Minimas!$C$3:$CD$12,4,FALSE)</f>
        <v>#N/A</v>
      </c>
      <c r="AE161" s="103" t="e">
        <f>T161-HLOOKUP(V161,Minimas!$C$3:$CD$12,5,FALSE)</f>
        <v>#N/A</v>
      </c>
      <c r="AF161" s="103" t="e">
        <f>T161-HLOOKUP(V161,Minimas!$C$3:$CD$12,6,FALSE)</f>
        <v>#N/A</v>
      </c>
      <c r="AG161" s="103" t="e">
        <f>T161-HLOOKUP(V161,Minimas!$C$3:$CD$12,7,FALSE)</f>
        <v>#N/A</v>
      </c>
      <c r="AH161" s="103" t="e">
        <f>T161-HLOOKUP(V161,Minimas!$C$3:$CD$12,8,FALSE)</f>
        <v>#N/A</v>
      </c>
      <c r="AI161" s="103" t="e">
        <f>T161-HLOOKUP(V161,Minimas!$C$3:$CD$12,9,FALSE)</f>
        <v>#N/A</v>
      </c>
      <c r="AJ161" s="103" t="e">
        <f>T161-HLOOKUP(V161,Minimas!$C$3:$CD$12,10,FALSE)</f>
        <v>#N/A</v>
      </c>
      <c r="AK161" s="104" t="str">
        <f t="shared" si="60"/>
        <v xml:space="preserve"> </v>
      </c>
      <c r="AL161" s="105"/>
      <c r="AM161" s="105" t="str">
        <f t="shared" si="61"/>
        <v xml:space="preserve"> </v>
      </c>
      <c r="AN161" s="105" t="str">
        <f t="shared" si="62"/>
        <v xml:space="preserve"> </v>
      </c>
    </row>
    <row r="162" spans="28:40" x14ac:dyDescent="0.2">
      <c r="AB162" s="103" t="e">
        <f>T162-HLOOKUP(V162,Minimas!$C$3:$CD$12,2,FALSE)</f>
        <v>#N/A</v>
      </c>
      <c r="AC162" s="103" t="e">
        <f>T162-HLOOKUP(V162,Minimas!$C$3:$CD$12,3,FALSE)</f>
        <v>#N/A</v>
      </c>
      <c r="AD162" s="103" t="e">
        <f>T162-HLOOKUP(V162,Minimas!$C$3:$CD$12,4,FALSE)</f>
        <v>#N/A</v>
      </c>
      <c r="AE162" s="103" t="e">
        <f>T162-HLOOKUP(V162,Minimas!$C$3:$CD$12,5,FALSE)</f>
        <v>#N/A</v>
      </c>
      <c r="AF162" s="103" t="e">
        <f>T162-HLOOKUP(V162,Minimas!$C$3:$CD$12,6,FALSE)</f>
        <v>#N/A</v>
      </c>
      <c r="AG162" s="103" t="e">
        <f>T162-HLOOKUP(V162,Minimas!$C$3:$CD$12,7,FALSE)</f>
        <v>#N/A</v>
      </c>
      <c r="AH162" s="103" t="e">
        <f>T162-HLOOKUP(V162,Minimas!$C$3:$CD$12,8,FALSE)</f>
        <v>#N/A</v>
      </c>
      <c r="AI162" s="103" t="e">
        <f>T162-HLOOKUP(V162,Minimas!$C$3:$CD$12,9,FALSE)</f>
        <v>#N/A</v>
      </c>
      <c r="AJ162" s="103" t="e">
        <f>T162-HLOOKUP(V162,Minimas!$C$3:$CD$12,10,FALSE)</f>
        <v>#N/A</v>
      </c>
      <c r="AK162" s="104" t="str">
        <f t="shared" si="60"/>
        <v xml:space="preserve"> </v>
      </c>
      <c r="AL162" s="105"/>
      <c r="AM162" s="105" t="str">
        <f t="shared" si="61"/>
        <v xml:space="preserve"> </v>
      </c>
      <c r="AN162" s="105" t="str">
        <f t="shared" si="62"/>
        <v xml:space="preserve"> </v>
      </c>
    </row>
    <row r="163" spans="28:40" x14ac:dyDescent="0.2">
      <c r="AB163" s="103" t="e">
        <f>T163-HLOOKUP(V163,Minimas!$C$3:$CD$12,2,FALSE)</f>
        <v>#N/A</v>
      </c>
      <c r="AC163" s="103" t="e">
        <f>T163-HLOOKUP(V163,Minimas!$C$3:$CD$12,3,FALSE)</f>
        <v>#N/A</v>
      </c>
      <c r="AD163" s="103" t="e">
        <f>T163-HLOOKUP(V163,Minimas!$C$3:$CD$12,4,FALSE)</f>
        <v>#N/A</v>
      </c>
      <c r="AE163" s="103" t="e">
        <f>T163-HLOOKUP(V163,Minimas!$C$3:$CD$12,5,FALSE)</f>
        <v>#N/A</v>
      </c>
      <c r="AF163" s="103" t="e">
        <f>T163-HLOOKUP(V163,Minimas!$C$3:$CD$12,6,FALSE)</f>
        <v>#N/A</v>
      </c>
      <c r="AG163" s="103" t="e">
        <f>T163-HLOOKUP(V163,Minimas!$C$3:$CD$12,7,FALSE)</f>
        <v>#N/A</v>
      </c>
      <c r="AH163" s="103" t="e">
        <f>T163-HLOOKUP(V163,Minimas!$C$3:$CD$12,8,FALSE)</f>
        <v>#N/A</v>
      </c>
      <c r="AI163" s="103" t="e">
        <f>T163-HLOOKUP(V163,Minimas!$C$3:$CD$12,9,FALSE)</f>
        <v>#N/A</v>
      </c>
      <c r="AJ163" s="103" t="e">
        <f>T163-HLOOKUP(V163,Minimas!$C$3:$CD$12,10,FALSE)</f>
        <v>#N/A</v>
      </c>
      <c r="AK163" s="104" t="str">
        <f t="shared" si="60"/>
        <v xml:space="preserve"> </v>
      </c>
      <c r="AL163" s="105"/>
      <c r="AM163" s="105" t="str">
        <f t="shared" si="61"/>
        <v xml:space="preserve"> </v>
      </c>
      <c r="AN163" s="105" t="str">
        <f t="shared" si="62"/>
        <v xml:space="preserve"> </v>
      </c>
    </row>
    <row r="164" spans="28:40" x14ac:dyDescent="0.2">
      <c r="AB164" s="103" t="e">
        <f>T164-HLOOKUP(V164,Minimas!$C$3:$CD$12,2,FALSE)</f>
        <v>#N/A</v>
      </c>
      <c r="AC164" s="103" t="e">
        <f>T164-HLOOKUP(V164,Minimas!$C$3:$CD$12,3,FALSE)</f>
        <v>#N/A</v>
      </c>
      <c r="AD164" s="103" t="e">
        <f>T164-HLOOKUP(V164,Minimas!$C$3:$CD$12,4,FALSE)</f>
        <v>#N/A</v>
      </c>
      <c r="AE164" s="103" t="e">
        <f>T164-HLOOKUP(V164,Minimas!$C$3:$CD$12,5,FALSE)</f>
        <v>#N/A</v>
      </c>
      <c r="AF164" s="103" t="e">
        <f>T164-HLOOKUP(V164,Minimas!$C$3:$CD$12,6,FALSE)</f>
        <v>#N/A</v>
      </c>
      <c r="AG164" s="103" t="e">
        <f>T164-HLOOKUP(V164,Minimas!$C$3:$CD$12,7,FALSE)</f>
        <v>#N/A</v>
      </c>
      <c r="AH164" s="103" t="e">
        <f>T164-HLOOKUP(V164,Minimas!$C$3:$CD$12,8,FALSE)</f>
        <v>#N/A</v>
      </c>
      <c r="AI164" s="103" t="e">
        <f>T164-HLOOKUP(V164,Minimas!$C$3:$CD$12,9,FALSE)</f>
        <v>#N/A</v>
      </c>
      <c r="AJ164" s="103" t="e">
        <f>T164-HLOOKUP(V164,Minimas!$C$3:$CD$12,10,FALSE)</f>
        <v>#N/A</v>
      </c>
      <c r="AK164" s="104" t="str">
        <f t="shared" si="60"/>
        <v xml:space="preserve"> </v>
      </c>
      <c r="AL164" s="105"/>
      <c r="AM164" s="105" t="str">
        <f t="shared" si="61"/>
        <v xml:space="preserve"> </v>
      </c>
      <c r="AN164" s="105" t="str">
        <f t="shared" si="62"/>
        <v xml:space="preserve"> </v>
      </c>
    </row>
    <row r="165" spans="28:40" x14ac:dyDescent="0.2">
      <c r="AB165" s="103" t="e">
        <f>T165-HLOOKUP(V165,Minimas!$C$3:$CD$12,2,FALSE)</f>
        <v>#N/A</v>
      </c>
      <c r="AC165" s="103" t="e">
        <f>T165-HLOOKUP(V165,Minimas!$C$3:$CD$12,3,FALSE)</f>
        <v>#N/A</v>
      </c>
      <c r="AD165" s="103" t="e">
        <f>T165-HLOOKUP(V165,Minimas!$C$3:$CD$12,4,FALSE)</f>
        <v>#N/A</v>
      </c>
      <c r="AE165" s="103" t="e">
        <f>T165-HLOOKUP(V165,Minimas!$C$3:$CD$12,5,FALSE)</f>
        <v>#N/A</v>
      </c>
      <c r="AF165" s="103" t="e">
        <f>T165-HLOOKUP(V165,Minimas!$C$3:$CD$12,6,FALSE)</f>
        <v>#N/A</v>
      </c>
      <c r="AG165" s="103" t="e">
        <f>T165-HLOOKUP(V165,Minimas!$C$3:$CD$12,7,FALSE)</f>
        <v>#N/A</v>
      </c>
      <c r="AH165" s="103" t="e">
        <f>T165-HLOOKUP(V165,Minimas!$C$3:$CD$12,8,FALSE)</f>
        <v>#N/A</v>
      </c>
      <c r="AI165" s="103" t="e">
        <f>T165-HLOOKUP(V165,Minimas!$C$3:$CD$12,9,FALSE)</f>
        <v>#N/A</v>
      </c>
      <c r="AJ165" s="103" t="e">
        <f>T165-HLOOKUP(V165,Minimas!$C$3:$CD$12,10,FALSE)</f>
        <v>#N/A</v>
      </c>
      <c r="AK165" s="104" t="str">
        <f t="shared" si="60"/>
        <v xml:space="preserve"> </v>
      </c>
      <c r="AL165" s="105"/>
      <c r="AM165" s="105" t="str">
        <f t="shared" si="61"/>
        <v xml:space="preserve"> </v>
      </c>
      <c r="AN165" s="105" t="str">
        <f t="shared" si="62"/>
        <v xml:space="preserve"> </v>
      </c>
    </row>
    <row r="166" spans="28:40" x14ac:dyDescent="0.2">
      <c r="AB166" s="103" t="e">
        <f>T166-HLOOKUP(V166,Minimas!$C$3:$CD$12,2,FALSE)</f>
        <v>#N/A</v>
      </c>
      <c r="AC166" s="103" t="e">
        <f>T166-HLOOKUP(V166,Minimas!$C$3:$CD$12,3,FALSE)</f>
        <v>#N/A</v>
      </c>
      <c r="AD166" s="103" t="e">
        <f>T166-HLOOKUP(V166,Minimas!$C$3:$CD$12,4,FALSE)</f>
        <v>#N/A</v>
      </c>
      <c r="AE166" s="103" t="e">
        <f>T166-HLOOKUP(V166,Minimas!$C$3:$CD$12,5,FALSE)</f>
        <v>#N/A</v>
      </c>
      <c r="AF166" s="103" t="e">
        <f>T166-HLOOKUP(V166,Minimas!$C$3:$CD$12,6,FALSE)</f>
        <v>#N/A</v>
      </c>
      <c r="AG166" s="103" t="e">
        <f>T166-HLOOKUP(V166,Minimas!$C$3:$CD$12,7,FALSE)</f>
        <v>#N/A</v>
      </c>
      <c r="AH166" s="103" t="e">
        <f>T166-HLOOKUP(V166,Minimas!$C$3:$CD$12,8,FALSE)</f>
        <v>#N/A</v>
      </c>
      <c r="AI166" s="103" t="e">
        <f>T166-HLOOKUP(V166,Minimas!$C$3:$CD$12,9,FALSE)</f>
        <v>#N/A</v>
      </c>
      <c r="AJ166" s="103" t="e">
        <f>T166-HLOOKUP(V166,Minimas!$C$3:$CD$12,10,FALSE)</f>
        <v>#N/A</v>
      </c>
      <c r="AK166" s="104" t="str">
        <f t="shared" si="60"/>
        <v xml:space="preserve"> </v>
      </c>
      <c r="AL166" s="105"/>
      <c r="AM166" s="105" t="str">
        <f t="shared" si="61"/>
        <v xml:space="preserve"> </v>
      </c>
      <c r="AN166" s="105" t="str">
        <f t="shared" si="62"/>
        <v xml:space="preserve"> </v>
      </c>
    </row>
    <row r="167" spans="28:40" x14ac:dyDescent="0.2">
      <c r="AB167" s="103" t="e">
        <f>T167-HLOOKUP(V167,Minimas!$C$3:$CD$12,2,FALSE)</f>
        <v>#N/A</v>
      </c>
      <c r="AC167" s="103" t="e">
        <f>T167-HLOOKUP(V167,Minimas!$C$3:$CD$12,3,FALSE)</f>
        <v>#N/A</v>
      </c>
      <c r="AD167" s="103" t="e">
        <f>T167-HLOOKUP(V167,Minimas!$C$3:$CD$12,4,FALSE)</f>
        <v>#N/A</v>
      </c>
      <c r="AE167" s="103" t="e">
        <f>T167-HLOOKUP(V167,Minimas!$C$3:$CD$12,5,FALSE)</f>
        <v>#N/A</v>
      </c>
      <c r="AF167" s="103" t="e">
        <f>T167-HLOOKUP(V167,Minimas!$C$3:$CD$12,6,FALSE)</f>
        <v>#N/A</v>
      </c>
      <c r="AG167" s="103" t="e">
        <f>T167-HLOOKUP(V167,Minimas!$C$3:$CD$12,7,FALSE)</f>
        <v>#N/A</v>
      </c>
      <c r="AH167" s="103" t="e">
        <f>T167-HLOOKUP(V167,Minimas!$C$3:$CD$12,8,FALSE)</f>
        <v>#N/A</v>
      </c>
      <c r="AI167" s="103" t="e">
        <f>T167-HLOOKUP(V167,Minimas!$C$3:$CD$12,9,FALSE)</f>
        <v>#N/A</v>
      </c>
      <c r="AJ167" s="103" t="e">
        <f>T167-HLOOKUP(V167,Minimas!$C$3:$CD$12,10,FALSE)</f>
        <v>#N/A</v>
      </c>
      <c r="AK167" s="104" t="str">
        <f t="shared" si="60"/>
        <v xml:space="preserve"> </v>
      </c>
      <c r="AL167" s="105"/>
      <c r="AM167" s="105" t="str">
        <f t="shared" si="61"/>
        <v xml:space="preserve"> </v>
      </c>
      <c r="AN167" s="105" t="str">
        <f t="shared" si="62"/>
        <v xml:space="preserve"> </v>
      </c>
    </row>
    <row r="168" spans="28:40" x14ac:dyDescent="0.2">
      <c r="AB168" s="103" t="e">
        <f>T168-HLOOKUP(V168,Minimas!$C$3:$CD$12,2,FALSE)</f>
        <v>#N/A</v>
      </c>
      <c r="AC168" s="103" t="e">
        <f>T168-HLOOKUP(V168,Minimas!$C$3:$CD$12,3,FALSE)</f>
        <v>#N/A</v>
      </c>
      <c r="AD168" s="103" t="e">
        <f>T168-HLOOKUP(V168,Minimas!$C$3:$CD$12,4,FALSE)</f>
        <v>#N/A</v>
      </c>
      <c r="AE168" s="103" t="e">
        <f>T168-HLOOKUP(V168,Minimas!$C$3:$CD$12,5,FALSE)</f>
        <v>#N/A</v>
      </c>
      <c r="AF168" s="103" t="e">
        <f>T168-HLOOKUP(V168,Minimas!$C$3:$CD$12,6,FALSE)</f>
        <v>#N/A</v>
      </c>
      <c r="AG168" s="103" t="e">
        <f>T168-HLOOKUP(V168,Minimas!$C$3:$CD$12,7,FALSE)</f>
        <v>#N/A</v>
      </c>
      <c r="AH168" s="103" t="e">
        <f>T168-HLOOKUP(V168,Minimas!$C$3:$CD$12,8,FALSE)</f>
        <v>#N/A</v>
      </c>
      <c r="AI168" s="103" t="e">
        <f>T168-HLOOKUP(V168,Minimas!$C$3:$CD$12,9,FALSE)</f>
        <v>#N/A</v>
      </c>
      <c r="AJ168" s="103" t="e">
        <f>T168-HLOOKUP(V168,Minimas!$C$3:$CD$12,10,FALSE)</f>
        <v>#N/A</v>
      </c>
      <c r="AK168" s="104" t="str">
        <f t="shared" si="60"/>
        <v xml:space="preserve"> </v>
      </c>
      <c r="AL168" s="105"/>
      <c r="AM168" s="105" t="str">
        <f t="shared" si="61"/>
        <v xml:space="preserve"> </v>
      </c>
      <c r="AN168" s="105" t="str">
        <f t="shared" si="62"/>
        <v xml:space="preserve"> </v>
      </c>
    </row>
    <row r="169" spans="28:40" x14ac:dyDescent="0.2">
      <c r="AB169" s="103" t="e">
        <f>T169-HLOOKUP(V169,Minimas!$C$3:$CD$12,2,FALSE)</f>
        <v>#N/A</v>
      </c>
      <c r="AC169" s="103" t="e">
        <f>T169-HLOOKUP(V169,Minimas!$C$3:$CD$12,3,FALSE)</f>
        <v>#N/A</v>
      </c>
      <c r="AD169" s="103" t="e">
        <f>T169-HLOOKUP(V169,Minimas!$C$3:$CD$12,4,FALSE)</f>
        <v>#N/A</v>
      </c>
      <c r="AE169" s="103" t="e">
        <f>T169-HLOOKUP(V169,Minimas!$C$3:$CD$12,5,FALSE)</f>
        <v>#N/A</v>
      </c>
      <c r="AF169" s="103" t="e">
        <f>T169-HLOOKUP(V169,Minimas!$C$3:$CD$12,6,FALSE)</f>
        <v>#N/A</v>
      </c>
      <c r="AG169" s="103" t="e">
        <f>T169-HLOOKUP(V169,Minimas!$C$3:$CD$12,7,FALSE)</f>
        <v>#N/A</v>
      </c>
      <c r="AH169" s="103" t="e">
        <f>T169-HLOOKUP(V169,Minimas!$C$3:$CD$12,8,FALSE)</f>
        <v>#N/A</v>
      </c>
      <c r="AI169" s="103" t="e">
        <f>T169-HLOOKUP(V169,Minimas!$C$3:$CD$12,9,FALSE)</f>
        <v>#N/A</v>
      </c>
      <c r="AJ169" s="103" t="e">
        <f>T169-HLOOKUP(V169,Minimas!$C$3:$CD$12,10,FALSE)</f>
        <v>#N/A</v>
      </c>
      <c r="AK169" s="104" t="str">
        <f t="shared" si="60"/>
        <v xml:space="preserve"> </v>
      </c>
      <c r="AL169" s="105"/>
      <c r="AM169" s="105" t="str">
        <f t="shared" si="61"/>
        <v xml:space="preserve"> </v>
      </c>
      <c r="AN169" s="105" t="str">
        <f t="shared" si="62"/>
        <v xml:space="preserve"> </v>
      </c>
    </row>
    <row r="170" spans="28:40" x14ac:dyDescent="0.2">
      <c r="AB170" s="103" t="e">
        <f>T170-HLOOKUP(V170,Minimas!$C$3:$CD$12,2,FALSE)</f>
        <v>#N/A</v>
      </c>
      <c r="AC170" s="103" t="e">
        <f>T170-HLOOKUP(V170,Minimas!$C$3:$CD$12,3,FALSE)</f>
        <v>#N/A</v>
      </c>
      <c r="AD170" s="103" t="e">
        <f>T170-HLOOKUP(V170,Minimas!$C$3:$CD$12,4,FALSE)</f>
        <v>#N/A</v>
      </c>
      <c r="AE170" s="103" t="e">
        <f>T170-HLOOKUP(V170,Minimas!$C$3:$CD$12,5,FALSE)</f>
        <v>#N/A</v>
      </c>
      <c r="AF170" s="103" t="e">
        <f>T170-HLOOKUP(V170,Minimas!$C$3:$CD$12,6,FALSE)</f>
        <v>#N/A</v>
      </c>
      <c r="AG170" s="103" t="e">
        <f>T170-HLOOKUP(V170,Minimas!$C$3:$CD$12,7,FALSE)</f>
        <v>#N/A</v>
      </c>
      <c r="AH170" s="103" t="e">
        <f>T170-HLOOKUP(V170,Minimas!$C$3:$CD$12,8,FALSE)</f>
        <v>#N/A</v>
      </c>
      <c r="AI170" s="103" t="e">
        <f>T170-HLOOKUP(V170,Minimas!$C$3:$CD$12,9,FALSE)</f>
        <v>#N/A</v>
      </c>
      <c r="AJ170" s="103" t="e">
        <f>T170-HLOOKUP(V170,Minimas!$C$3:$CD$12,10,FALSE)</f>
        <v>#N/A</v>
      </c>
      <c r="AK170" s="104" t="str">
        <f t="shared" si="60"/>
        <v xml:space="preserve"> </v>
      </c>
      <c r="AL170" s="105"/>
      <c r="AM170" s="105" t="str">
        <f t="shared" si="61"/>
        <v xml:space="preserve"> </v>
      </c>
      <c r="AN170" s="105" t="str">
        <f t="shared" si="62"/>
        <v xml:space="preserve"> </v>
      </c>
    </row>
    <row r="171" spans="28:40" x14ac:dyDescent="0.2">
      <c r="AB171" s="103" t="e">
        <f>T171-HLOOKUP(V171,Minimas!$C$3:$CD$12,2,FALSE)</f>
        <v>#N/A</v>
      </c>
      <c r="AC171" s="103" t="e">
        <f>T171-HLOOKUP(V171,Minimas!$C$3:$CD$12,3,FALSE)</f>
        <v>#N/A</v>
      </c>
      <c r="AD171" s="103" t="e">
        <f>T171-HLOOKUP(V171,Minimas!$C$3:$CD$12,4,FALSE)</f>
        <v>#N/A</v>
      </c>
      <c r="AE171" s="103" t="e">
        <f>T171-HLOOKUP(V171,Minimas!$C$3:$CD$12,5,FALSE)</f>
        <v>#N/A</v>
      </c>
      <c r="AF171" s="103" t="e">
        <f>T171-HLOOKUP(V171,Minimas!$C$3:$CD$12,6,FALSE)</f>
        <v>#N/A</v>
      </c>
      <c r="AG171" s="103" t="e">
        <f>T171-HLOOKUP(V171,Minimas!$C$3:$CD$12,7,FALSE)</f>
        <v>#N/A</v>
      </c>
      <c r="AH171" s="103" t="e">
        <f>T171-HLOOKUP(V171,Minimas!$C$3:$CD$12,8,FALSE)</f>
        <v>#N/A</v>
      </c>
      <c r="AI171" s="103" t="e">
        <f>T171-HLOOKUP(V171,Minimas!$C$3:$CD$12,9,FALSE)</f>
        <v>#N/A</v>
      </c>
      <c r="AJ171" s="103" t="e">
        <f>T171-HLOOKUP(V171,Minimas!$C$3:$CD$12,10,FALSE)</f>
        <v>#N/A</v>
      </c>
      <c r="AK171" s="104" t="str">
        <f t="shared" si="60"/>
        <v xml:space="preserve"> </v>
      </c>
      <c r="AL171" s="105"/>
      <c r="AM171" s="105" t="str">
        <f t="shared" si="61"/>
        <v xml:space="preserve"> </v>
      </c>
      <c r="AN171" s="105" t="str">
        <f t="shared" si="62"/>
        <v xml:space="preserve"> </v>
      </c>
    </row>
    <row r="172" spans="28:40" x14ac:dyDescent="0.2">
      <c r="AB172" s="103" t="e">
        <f>T172-HLOOKUP(V172,Minimas!$C$3:$CD$12,2,FALSE)</f>
        <v>#N/A</v>
      </c>
      <c r="AC172" s="103" t="e">
        <f>T172-HLOOKUP(V172,Minimas!$C$3:$CD$12,3,FALSE)</f>
        <v>#N/A</v>
      </c>
      <c r="AD172" s="103" t="e">
        <f>T172-HLOOKUP(V172,Minimas!$C$3:$CD$12,4,FALSE)</f>
        <v>#N/A</v>
      </c>
      <c r="AE172" s="103" t="e">
        <f>T172-HLOOKUP(V172,Minimas!$C$3:$CD$12,5,FALSE)</f>
        <v>#N/A</v>
      </c>
      <c r="AF172" s="103" t="e">
        <f>T172-HLOOKUP(V172,Minimas!$C$3:$CD$12,6,FALSE)</f>
        <v>#N/A</v>
      </c>
      <c r="AG172" s="103" t="e">
        <f>T172-HLOOKUP(V172,Minimas!$C$3:$CD$12,7,FALSE)</f>
        <v>#N/A</v>
      </c>
      <c r="AH172" s="103" t="e">
        <f>T172-HLOOKUP(V172,Minimas!$C$3:$CD$12,8,FALSE)</f>
        <v>#N/A</v>
      </c>
      <c r="AI172" s="103" t="e">
        <f>T172-HLOOKUP(V172,Minimas!$C$3:$CD$12,9,FALSE)</f>
        <v>#N/A</v>
      </c>
      <c r="AJ172" s="103" t="e">
        <f>T172-HLOOKUP(V172,Minimas!$C$3:$CD$12,10,FALSE)</f>
        <v>#N/A</v>
      </c>
      <c r="AK172" s="104" t="str">
        <f t="shared" si="60"/>
        <v xml:space="preserve"> </v>
      </c>
      <c r="AL172" s="105"/>
      <c r="AM172" s="105" t="str">
        <f t="shared" si="61"/>
        <v xml:space="preserve"> </v>
      </c>
      <c r="AN172" s="105" t="str">
        <f t="shared" si="62"/>
        <v xml:space="preserve"> </v>
      </c>
    </row>
    <row r="173" spans="28:40" x14ac:dyDescent="0.2">
      <c r="AB173" s="103" t="e">
        <f>T173-HLOOKUP(V173,Minimas!$C$3:$CD$12,2,FALSE)</f>
        <v>#N/A</v>
      </c>
      <c r="AC173" s="103" t="e">
        <f>T173-HLOOKUP(V173,Minimas!$C$3:$CD$12,3,FALSE)</f>
        <v>#N/A</v>
      </c>
      <c r="AD173" s="103" t="e">
        <f>T173-HLOOKUP(V173,Minimas!$C$3:$CD$12,4,FALSE)</f>
        <v>#N/A</v>
      </c>
      <c r="AE173" s="103" t="e">
        <f>T173-HLOOKUP(V173,Minimas!$C$3:$CD$12,5,FALSE)</f>
        <v>#N/A</v>
      </c>
      <c r="AF173" s="103" t="e">
        <f>T173-HLOOKUP(V173,Minimas!$C$3:$CD$12,6,FALSE)</f>
        <v>#N/A</v>
      </c>
      <c r="AG173" s="103" t="e">
        <f>T173-HLOOKUP(V173,Minimas!$C$3:$CD$12,7,FALSE)</f>
        <v>#N/A</v>
      </c>
      <c r="AH173" s="103" t="e">
        <f>T173-HLOOKUP(V173,Minimas!$C$3:$CD$12,8,FALSE)</f>
        <v>#N/A</v>
      </c>
      <c r="AI173" s="103" t="e">
        <f>T173-HLOOKUP(V173,Minimas!$C$3:$CD$12,9,FALSE)</f>
        <v>#N/A</v>
      </c>
      <c r="AJ173" s="103" t="e">
        <f>T173-HLOOKUP(V173,Minimas!$C$3:$CD$12,10,FALSE)</f>
        <v>#N/A</v>
      </c>
      <c r="AK173" s="104" t="str">
        <f t="shared" si="60"/>
        <v xml:space="preserve"> </v>
      </c>
      <c r="AL173" s="105"/>
      <c r="AM173" s="105" t="str">
        <f t="shared" si="61"/>
        <v xml:space="preserve"> </v>
      </c>
      <c r="AN173" s="105" t="str">
        <f t="shared" si="62"/>
        <v xml:space="preserve"> </v>
      </c>
    </row>
    <row r="174" spans="28:40" x14ac:dyDescent="0.2">
      <c r="AB174" s="103" t="e">
        <f>T174-HLOOKUP(V174,Minimas!$C$3:$CD$12,2,FALSE)</f>
        <v>#N/A</v>
      </c>
      <c r="AC174" s="103" t="e">
        <f>T174-HLOOKUP(V174,Minimas!$C$3:$CD$12,3,FALSE)</f>
        <v>#N/A</v>
      </c>
      <c r="AD174" s="103" t="e">
        <f>T174-HLOOKUP(V174,Minimas!$C$3:$CD$12,4,FALSE)</f>
        <v>#N/A</v>
      </c>
      <c r="AE174" s="103" t="e">
        <f>T174-HLOOKUP(V174,Minimas!$C$3:$CD$12,5,FALSE)</f>
        <v>#N/A</v>
      </c>
      <c r="AF174" s="103" t="e">
        <f>T174-HLOOKUP(V174,Minimas!$C$3:$CD$12,6,FALSE)</f>
        <v>#N/A</v>
      </c>
      <c r="AG174" s="103" t="e">
        <f>T174-HLOOKUP(V174,Minimas!$C$3:$CD$12,7,FALSE)</f>
        <v>#N/A</v>
      </c>
      <c r="AH174" s="103" t="e">
        <f>T174-HLOOKUP(V174,Minimas!$C$3:$CD$12,8,FALSE)</f>
        <v>#N/A</v>
      </c>
      <c r="AI174" s="103" t="e">
        <f>T174-HLOOKUP(V174,Minimas!$C$3:$CD$12,9,FALSE)</f>
        <v>#N/A</v>
      </c>
      <c r="AJ174" s="103" t="e">
        <f>T174-HLOOKUP(V174,Minimas!$C$3:$CD$12,10,FALSE)</f>
        <v>#N/A</v>
      </c>
      <c r="AK174" s="104" t="str">
        <f t="shared" si="60"/>
        <v xml:space="preserve"> </v>
      </c>
      <c r="AL174" s="105"/>
      <c r="AM174" s="105" t="str">
        <f t="shared" si="61"/>
        <v xml:space="preserve"> </v>
      </c>
      <c r="AN174" s="105" t="str">
        <f t="shared" si="62"/>
        <v xml:space="preserve"> </v>
      </c>
    </row>
    <row r="175" spans="28:40" x14ac:dyDescent="0.2">
      <c r="AB175" s="103" t="e">
        <f>T175-HLOOKUP(V175,Minimas!$C$3:$CD$12,2,FALSE)</f>
        <v>#N/A</v>
      </c>
      <c r="AC175" s="103" t="e">
        <f>T175-HLOOKUP(V175,Minimas!$C$3:$CD$12,3,FALSE)</f>
        <v>#N/A</v>
      </c>
      <c r="AD175" s="103" t="e">
        <f>T175-HLOOKUP(V175,Minimas!$C$3:$CD$12,4,FALSE)</f>
        <v>#N/A</v>
      </c>
      <c r="AE175" s="103" t="e">
        <f>T175-HLOOKUP(V175,Minimas!$C$3:$CD$12,5,FALSE)</f>
        <v>#N/A</v>
      </c>
      <c r="AF175" s="103" t="e">
        <f>T175-HLOOKUP(V175,Minimas!$C$3:$CD$12,6,FALSE)</f>
        <v>#N/A</v>
      </c>
      <c r="AG175" s="103" t="e">
        <f>T175-HLOOKUP(V175,Minimas!$C$3:$CD$12,7,FALSE)</f>
        <v>#N/A</v>
      </c>
      <c r="AH175" s="103" t="e">
        <f>T175-HLOOKUP(V175,Minimas!$C$3:$CD$12,8,FALSE)</f>
        <v>#N/A</v>
      </c>
      <c r="AI175" s="103" t="e">
        <f>T175-HLOOKUP(V175,Minimas!$C$3:$CD$12,9,FALSE)</f>
        <v>#N/A</v>
      </c>
      <c r="AJ175" s="103" t="e">
        <f>T175-HLOOKUP(V175,Minimas!$C$3:$CD$12,10,FALSE)</f>
        <v>#N/A</v>
      </c>
      <c r="AK175" s="104" t="str">
        <f t="shared" si="60"/>
        <v xml:space="preserve"> </v>
      </c>
      <c r="AL175" s="105"/>
      <c r="AM175" s="105" t="str">
        <f t="shared" si="61"/>
        <v xml:space="preserve"> </v>
      </c>
      <c r="AN175" s="105" t="str">
        <f t="shared" si="62"/>
        <v xml:space="preserve"> </v>
      </c>
    </row>
    <row r="176" spans="28:40" x14ac:dyDescent="0.2">
      <c r="AB176" s="103" t="e">
        <f>T176-HLOOKUP(V176,Minimas!$C$3:$CD$12,2,FALSE)</f>
        <v>#N/A</v>
      </c>
      <c r="AC176" s="103" t="e">
        <f>T176-HLOOKUP(V176,Minimas!$C$3:$CD$12,3,FALSE)</f>
        <v>#N/A</v>
      </c>
      <c r="AD176" s="103" t="e">
        <f>T176-HLOOKUP(V176,Minimas!$C$3:$CD$12,4,FALSE)</f>
        <v>#N/A</v>
      </c>
      <c r="AE176" s="103" t="e">
        <f>T176-HLOOKUP(V176,Minimas!$C$3:$CD$12,5,FALSE)</f>
        <v>#N/A</v>
      </c>
      <c r="AF176" s="103" t="e">
        <f>T176-HLOOKUP(V176,Minimas!$C$3:$CD$12,6,FALSE)</f>
        <v>#N/A</v>
      </c>
      <c r="AG176" s="103" t="e">
        <f>T176-HLOOKUP(V176,Minimas!$C$3:$CD$12,7,FALSE)</f>
        <v>#N/A</v>
      </c>
      <c r="AH176" s="103" t="e">
        <f>T176-HLOOKUP(V176,Minimas!$C$3:$CD$12,8,FALSE)</f>
        <v>#N/A</v>
      </c>
      <c r="AI176" s="103" t="e">
        <f>T176-HLOOKUP(V176,Minimas!$C$3:$CD$12,9,FALSE)</f>
        <v>#N/A</v>
      </c>
      <c r="AJ176" s="103" t="e">
        <f>T176-HLOOKUP(V176,Minimas!$C$3:$CD$12,10,FALSE)</f>
        <v>#N/A</v>
      </c>
      <c r="AK176" s="104" t="str">
        <f t="shared" si="60"/>
        <v xml:space="preserve"> </v>
      </c>
      <c r="AL176" s="105"/>
      <c r="AM176" s="105" t="str">
        <f t="shared" si="61"/>
        <v xml:space="preserve"> </v>
      </c>
      <c r="AN176" s="105" t="str">
        <f t="shared" si="62"/>
        <v xml:space="preserve"> </v>
      </c>
    </row>
    <row r="177" spans="28:40" x14ac:dyDescent="0.2">
      <c r="AB177" s="103" t="e">
        <f>T177-HLOOKUP(V177,Minimas!$C$3:$CD$12,2,FALSE)</f>
        <v>#N/A</v>
      </c>
      <c r="AC177" s="103" t="e">
        <f>T177-HLOOKUP(V177,Minimas!$C$3:$CD$12,3,FALSE)</f>
        <v>#N/A</v>
      </c>
      <c r="AD177" s="103" t="e">
        <f>T177-HLOOKUP(V177,Minimas!$C$3:$CD$12,4,FALSE)</f>
        <v>#N/A</v>
      </c>
      <c r="AE177" s="103" t="e">
        <f>T177-HLOOKUP(V177,Minimas!$C$3:$CD$12,5,FALSE)</f>
        <v>#N/A</v>
      </c>
      <c r="AF177" s="103" t="e">
        <f>T177-HLOOKUP(V177,Minimas!$C$3:$CD$12,6,FALSE)</f>
        <v>#N/A</v>
      </c>
      <c r="AG177" s="103" t="e">
        <f>T177-HLOOKUP(V177,Minimas!$C$3:$CD$12,7,FALSE)</f>
        <v>#N/A</v>
      </c>
      <c r="AH177" s="103" t="e">
        <f>T177-HLOOKUP(V177,Minimas!$C$3:$CD$12,8,FALSE)</f>
        <v>#N/A</v>
      </c>
      <c r="AI177" s="103" t="e">
        <f>T177-HLOOKUP(V177,Minimas!$C$3:$CD$12,9,FALSE)</f>
        <v>#N/A</v>
      </c>
      <c r="AJ177" s="103" t="e">
        <f>T177-HLOOKUP(V177,Minimas!$C$3:$CD$12,10,FALSE)</f>
        <v>#N/A</v>
      </c>
      <c r="AK177" s="104" t="str">
        <f t="shared" si="60"/>
        <v xml:space="preserve"> </v>
      </c>
      <c r="AL177" s="105"/>
      <c r="AM177" s="105" t="str">
        <f t="shared" si="61"/>
        <v xml:space="preserve"> </v>
      </c>
      <c r="AN177" s="105" t="str">
        <f t="shared" si="62"/>
        <v xml:space="preserve"> </v>
      </c>
    </row>
    <row r="178" spans="28:40" x14ac:dyDescent="0.2">
      <c r="AB178" s="103" t="e">
        <f>T178-HLOOKUP(V178,Minimas!$C$3:$CD$12,2,FALSE)</f>
        <v>#N/A</v>
      </c>
      <c r="AC178" s="103" t="e">
        <f>T178-HLOOKUP(V178,Minimas!$C$3:$CD$12,3,FALSE)</f>
        <v>#N/A</v>
      </c>
      <c r="AD178" s="103" t="e">
        <f>T178-HLOOKUP(V178,Minimas!$C$3:$CD$12,4,FALSE)</f>
        <v>#N/A</v>
      </c>
      <c r="AE178" s="103" t="e">
        <f>T178-HLOOKUP(V178,Minimas!$C$3:$CD$12,5,FALSE)</f>
        <v>#N/A</v>
      </c>
      <c r="AF178" s="103" t="e">
        <f>T178-HLOOKUP(V178,Minimas!$C$3:$CD$12,6,FALSE)</f>
        <v>#N/A</v>
      </c>
      <c r="AG178" s="103" t="e">
        <f>T178-HLOOKUP(V178,Minimas!$C$3:$CD$12,7,FALSE)</f>
        <v>#N/A</v>
      </c>
      <c r="AH178" s="103" t="e">
        <f>T178-HLOOKUP(V178,Minimas!$C$3:$CD$12,8,FALSE)</f>
        <v>#N/A</v>
      </c>
      <c r="AI178" s="103" t="e">
        <f>T178-HLOOKUP(V178,Minimas!$C$3:$CD$12,9,FALSE)</f>
        <v>#N/A</v>
      </c>
      <c r="AJ178" s="103" t="e">
        <f>T178-HLOOKUP(V178,Minimas!$C$3:$CD$12,10,FALSE)</f>
        <v>#N/A</v>
      </c>
      <c r="AK178" s="104" t="str">
        <f t="shared" si="60"/>
        <v xml:space="preserve"> </v>
      </c>
      <c r="AL178" s="105"/>
      <c r="AM178" s="105" t="str">
        <f t="shared" si="61"/>
        <v xml:space="preserve"> </v>
      </c>
      <c r="AN178" s="105" t="str">
        <f t="shared" si="62"/>
        <v xml:space="preserve"> </v>
      </c>
    </row>
    <row r="179" spans="28:40" x14ac:dyDescent="0.2">
      <c r="AB179" s="103" t="e">
        <f>T179-HLOOKUP(V179,Minimas!$C$3:$CD$12,2,FALSE)</f>
        <v>#N/A</v>
      </c>
      <c r="AC179" s="103" t="e">
        <f>T179-HLOOKUP(V179,Minimas!$C$3:$CD$12,3,FALSE)</f>
        <v>#N/A</v>
      </c>
      <c r="AD179" s="103" t="e">
        <f>T179-HLOOKUP(V179,Minimas!$C$3:$CD$12,4,FALSE)</f>
        <v>#N/A</v>
      </c>
      <c r="AE179" s="103" t="e">
        <f>T179-HLOOKUP(V179,Minimas!$C$3:$CD$12,5,FALSE)</f>
        <v>#N/A</v>
      </c>
      <c r="AF179" s="103" t="e">
        <f>T179-HLOOKUP(V179,Minimas!$C$3:$CD$12,6,FALSE)</f>
        <v>#N/A</v>
      </c>
      <c r="AG179" s="103" t="e">
        <f>T179-HLOOKUP(V179,Minimas!$C$3:$CD$12,7,FALSE)</f>
        <v>#N/A</v>
      </c>
      <c r="AH179" s="103" t="e">
        <f>T179-HLOOKUP(V179,Minimas!$C$3:$CD$12,8,FALSE)</f>
        <v>#N/A</v>
      </c>
      <c r="AI179" s="103" t="e">
        <f>T179-HLOOKUP(V179,Minimas!$C$3:$CD$12,9,FALSE)</f>
        <v>#N/A</v>
      </c>
      <c r="AJ179" s="103" t="e">
        <f>T179-HLOOKUP(V179,Minimas!$C$3:$CD$12,10,FALSE)</f>
        <v>#N/A</v>
      </c>
      <c r="AK179" s="104" t="str">
        <f t="shared" si="60"/>
        <v xml:space="preserve"> </v>
      </c>
      <c r="AL179" s="105"/>
      <c r="AM179" s="105" t="str">
        <f t="shared" si="61"/>
        <v xml:space="preserve"> </v>
      </c>
      <c r="AN179" s="105" t="str">
        <f t="shared" si="62"/>
        <v xml:space="preserve"> </v>
      </c>
    </row>
    <row r="180" spans="28:40" x14ac:dyDescent="0.2">
      <c r="AB180" s="103" t="e">
        <f>T180-HLOOKUP(V180,Minimas!$C$3:$CD$12,2,FALSE)</f>
        <v>#N/A</v>
      </c>
      <c r="AC180" s="103" t="e">
        <f>T180-HLOOKUP(V180,Minimas!$C$3:$CD$12,3,FALSE)</f>
        <v>#N/A</v>
      </c>
      <c r="AD180" s="103" t="e">
        <f>T180-HLOOKUP(V180,Minimas!$C$3:$CD$12,4,FALSE)</f>
        <v>#N/A</v>
      </c>
      <c r="AE180" s="103" t="e">
        <f>T180-HLOOKUP(V180,Minimas!$C$3:$CD$12,5,FALSE)</f>
        <v>#N/A</v>
      </c>
      <c r="AF180" s="103" t="e">
        <f>T180-HLOOKUP(V180,Minimas!$C$3:$CD$12,6,FALSE)</f>
        <v>#N/A</v>
      </c>
      <c r="AG180" s="103" t="e">
        <f>T180-HLOOKUP(V180,Minimas!$C$3:$CD$12,7,FALSE)</f>
        <v>#N/A</v>
      </c>
      <c r="AH180" s="103" t="e">
        <f>T180-HLOOKUP(V180,Minimas!$C$3:$CD$12,8,FALSE)</f>
        <v>#N/A</v>
      </c>
      <c r="AI180" s="103" t="e">
        <f>T180-HLOOKUP(V180,Minimas!$C$3:$CD$12,9,FALSE)</f>
        <v>#N/A</v>
      </c>
      <c r="AJ180" s="103" t="e">
        <f>T180-HLOOKUP(V180,Minimas!$C$3:$CD$12,10,FALSE)</f>
        <v>#N/A</v>
      </c>
      <c r="AK180" s="104" t="str">
        <f t="shared" si="60"/>
        <v xml:space="preserve"> </v>
      </c>
      <c r="AL180" s="105"/>
      <c r="AM180" s="105" t="str">
        <f t="shared" si="61"/>
        <v xml:space="preserve"> </v>
      </c>
      <c r="AN180" s="105" t="str">
        <f t="shared" si="62"/>
        <v xml:space="preserve"> </v>
      </c>
    </row>
    <row r="181" spans="28:40" x14ac:dyDescent="0.2">
      <c r="AB181" s="103" t="e">
        <f>T181-HLOOKUP(V181,Minimas!$C$3:$CD$12,2,FALSE)</f>
        <v>#N/A</v>
      </c>
      <c r="AC181" s="103" t="e">
        <f>T181-HLOOKUP(V181,Minimas!$C$3:$CD$12,3,FALSE)</f>
        <v>#N/A</v>
      </c>
      <c r="AD181" s="103" t="e">
        <f>T181-HLOOKUP(V181,Minimas!$C$3:$CD$12,4,FALSE)</f>
        <v>#N/A</v>
      </c>
      <c r="AE181" s="103" t="e">
        <f>T181-HLOOKUP(V181,Minimas!$C$3:$CD$12,5,FALSE)</f>
        <v>#N/A</v>
      </c>
      <c r="AF181" s="103" t="e">
        <f>T181-HLOOKUP(V181,Minimas!$C$3:$CD$12,6,FALSE)</f>
        <v>#N/A</v>
      </c>
      <c r="AG181" s="103" t="e">
        <f>T181-HLOOKUP(V181,Minimas!$C$3:$CD$12,7,FALSE)</f>
        <v>#N/A</v>
      </c>
      <c r="AH181" s="103" t="e">
        <f>T181-HLOOKUP(V181,Minimas!$C$3:$CD$12,8,FALSE)</f>
        <v>#N/A</v>
      </c>
      <c r="AI181" s="103" t="e">
        <f>T181-HLOOKUP(V181,Minimas!$C$3:$CD$12,9,FALSE)</f>
        <v>#N/A</v>
      </c>
      <c r="AJ181" s="103" t="e">
        <f>T181-HLOOKUP(V181,Minimas!$C$3:$CD$12,10,FALSE)</f>
        <v>#N/A</v>
      </c>
      <c r="AK181" s="104" t="str">
        <f t="shared" si="60"/>
        <v xml:space="preserve"> </v>
      </c>
      <c r="AL181" s="105"/>
      <c r="AM181" s="105" t="str">
        <f t="shared" si="61"/>
        <v xml:space="preserve"> </v>
      </c>
      <c r="AN181" s="105" t="str">
        <f t="shared" si="62"/>
        <v xml:space="preserve"> </v>
      </c>
    </row>
    <row r="182" spans="28:40" x14ac:dyDescent="0.2">
      <c r="AB182" s="103" t="e">
        <f>T182-HLOOKUP(V182,Minimas!$C$3:$CD$12,2,FALSE)</f>
        <v>#N/A</v>
      </c>
      <c r="AC182" s="103" t="e">
        <f>T182-HLOOKUP(V182,Minimas!$C$3:$CD$12,3,FALSE)</f>
        <v>#N/A</v>
      </c>
      <c r="AD182" s="103" t="e">
        <f>T182-HLOOKUP(V182,Minimas!$C$3:$CD$12,4,FALSE)</f>
        <v>#N/A</v>
      </c>
      <c r="AE182" s="103" t="e">
        <f>T182-HLOOKUP(V182,Minimas!$C$3:$CD$12,5,FALSE)</f>
        <v>#N/A</v>
      </c>
      <c r="AF182" s="103" t="e">
        <f>T182-HLOOKUP(V182,Minimas!$C$3:$CD$12,6,FALSE)</f>
        <v>#N/A</v>
      </c>
      <c r="AG182" s="103" t="e">
        <f>T182-HLOOKUP(V182,Minimas!$C$3:$CD$12,7,FALSE)</f>
        <v>#N/A</v>
      </c>
      <c r="AH182" s="103" t="e">
        <f>T182-HLOOKUP(V182,Minimas!$C$3:$CD$12,8,FALSE)</f>
        <v>#N/A</v>
      </c>
      <c r="AI182" s="103" t="e">
        <f>T182-HLOOKUP(V182,Minimas!$C$3:$CD$12,9,FALSE)</f>
        <v>#N/A</v>
      </c>
      <c r="AJ182" s="103" t="e">
        <f>T182-HLOOKUP(V182,Minimas!$C$3:$CD$12,10,FALSE)</f>
        <v>#N/A</v>
      </c>
      <c r="AK182" s="104" t="str">
        <f t="shared" si="60"/>
        <v xml:space="preserve"> </v>
      </c>
      <c r="AL182" s="105"/>
      <c r="AM182" s="105" t="str">
        <f t="shared" si="61"/>
        <v xml:space="preserve"> </v>
      </c>
      <c r="AN182" s="105" t="str">
        <f t="shared" si="62"/>
        <v xml:space="preserve"> </v>
      </c>
    </row>
    <row r="183" spans="28:40" x14ac:dyDescent="0.2">
      <c r="AB183" s="103" t="e">
        <f>T183-HLOOKUP(V183,Minimas!$C$3:$CD$12,2,FALSE)</f>
        <v>#N/A</v>
      </c>
      <c r="AC183" s="103" t="e">
        <f>T183-HLOOKUP(V183,Minimas!$C$3:$CD$12,3,FALSE)</f>
        <v>#N/A</v>
      </c>
      <c r="AD183" s="103" t="e">
        <f>T183-HLOOKUP(V183,Minimas!$C$3:$CD$12,4,FALSE)</f>
        <v>#N/A</v>
      </c>
      <c r="AE183" s="103" t="e">
        <f>T183-HLOOKUP(V183,Minimas!$C$3:$CD$12,5,FALSE)</f>
        <v>#N/A</v>
      </c>
      <c r="AF183" s="103" t="e">
        <f>T183-HLOOKUP(V183,Minimas!$C$3:$CD$12,6,FALSE)</f>
        <v>#N/A</v>
      </c>
      <c r="AG183" s="103" t="e">
        <f>T183-HLOOKUP(V183,Minimas!$C$3:$CD$12,7,FALSE)</f>
        <v>#N/A</v>
      </c>
      <c r="AH183" s="103" t="e">
        <f>T183-HLOOKUP(V183,Minimas!$C$3:$CD$12,8,FALSE)</f>
        <v>#N/A</v>
      </c>
      <c r="AI183" s="103" t="e">
        <f>T183-HLOOKUP(V183,Minimas!$C$3:$CD$12,9,FALSE)</f>
        <v>#N/A</v>
      </c>
      <c r="AJ183" s="103" t="e">
        <f>T183-HLOOKUP(V183,Minimas!$C$3:$CD$12,10,FALSE)</f>
        <v>#N/A</v>
      </c>
      <c r="AK183" s="104" t="str">
        <f t="shared" si="60"/>
        <v xml:space="preserve"> </v>
      </c>
      <c r="AL183" s="105"/>
      <c r="AM183" s="105" t="str">
        <f t="shared" si="61"/>
        <v xml:space="preserve"> </v>
      </c>
      <c r="AN183" s="105" t="str">
        <f t="shared" si="62"/>
        <v xml:space="preserve"> </v>
      </c>
    </row>
    <row r="184" spans="28:40" x14ac:dyDescent="0.2">
      <c r="AB184" s="103" t="e">
        <f>T184-HLOOKUP(V184,Minimas!$C$3:$CD$12,2,FALSE)</f>
        <v>#N/A</v>
      </c>
      <c r="AC184" s="103" t="e">
        <f>T184-HLOOKUP(V184,Minimas!$C$3:$CD$12,3,FALSE)</f>
        <v>#N/A</v>
      </c>
      <c r="AD184" s="103" t="e">
        <f>T184-HLOOKUP(V184,Minimas!$C$3:$CD$12,4,FALSE)</f>
        <v>#N/A</v>
      </c>
      <c r="AE184" s="103" t="e">
        <f>T184-HLOOKUP(V184,Minimas!$C$3:$CD$12,5,FALSE)</f>
        <v>#N/A</v>
      </c>
      <c r="AF184" s="103" t="e">
        <f>T184-HLOOKUP(V184,Minimas!$C$3:$CD$12,6,FALSE)</f>
        <v>#N/A</v>
      </c>
      <c r="AG184" s="103" t="e">
        <f>T184-HLOOKUP(V184,Minimas!$C$3:$CD$12,7,FALSE)</f>
        <v>#N/A</v>
      </c>
      <c r="AH184" s="103" t="e">
        <f>T184-HLOOKUP(V184,Minimas!$C$3:$CD$12,8,FALSE)</f>
        <v>#N/A</v>
      </c>
      <c r="AI184" s="103" t="e">
        <f>T184-HLOOKUP(V184,Minimas!$C$3:$CD$12,9,FALSE)</f>
        <v>#N/A</v>
      </c>
      <c r="AJ184" s="103" t="e">
        <f>T184-HLOOKUP(V184,Minimas!$C$3:$CD$12,10,FALSE)</f>
        <v>#N/A</v>
      </c>
      <c r="AK184" s="104" t="str">
        <f t="shared" si="60"/>
        <v xml:space="preserve"> </v>
      </c>
      <c r="AL184" s="105"/>
      <c r="AM184" s="105" t="str">
        <f t="shared" si="61"/>
        <v xml:space="preserve"> </v>
      </c>
      <c r="AN184" s="105" t="str">
        <f t="shared" si="62"/>
        <v xml:space="preserve"> </v>
      </c>
    </row>
    <row r="185" spans="28:40" x14ac:dyDescent="0.2">
      <c r="AB185" s="103" t="e">
        <f>T185-HLOOKUP(V185,Minimas!$C$3:$CD$12,2,FALSE)</f>
        <v>#N/A</v>
      </c>
      <c r="AC185" s="103" t="e">
        <f>T185-HLOOKUP(V185,Minimas!$C$3:$CD$12,3,FALSE)</f>
        <v>#N/A</v>
      </c>
      <c r="AD185" s="103" t="e">
        <f>T185-HLOOKUP(V185,Minimas!$C$3:$CD$12,4,FALSE)</f>
        <v>#N/A</v>
      </c>
      <c r="AE185" s="103" t="e">
        <f>T185-HLOOKUP(V185,Minimas!$C$3:$CD$12,5,FALSE)</f>
        <v>#N/A</v>
      </c>
      <c r="AF185" s="103" t="e">
        <f>T185-HLOOKUP(V185,Minimas!$C$3:$CD$12,6,FALSE)</f>
        <v>#N/A</v>
      </c>
      <c r="AG185" s="103" t="e">
        <f>T185-HLOOKUP(V185,Minimas!$C$3:$CD$12,7,FALSE)</f>
        <v>#N/A</v>
      </c>
      <c r="AH185" s="103" t="e">
        <f>T185-HLOOKUP(V185,Minimas!$C$3:$CD$12,8,FALSE)</f>
        <v>#N/A</v>
      </c>
      <c r="AI185" s="103" t="e">
        <f>T185-HLOOKUP(V185,Minimas!$C$3:$CD$12,9,FALSE)</f>
        <v>#N/A</v>
      </c>
      <c r="AJ185" s="103" t="e">
        <f>T185-HLOOKUP(V185,Minimas!$C$3:$CD$12,10,FALSE)</f>
        <v>#N/A</v>
      </c>
      <c r="AK185" s="104" t="str">
        <f t="shared" si="60"/>
        <v xml:space="preserve"> </v>
      </c>
      <c r="AL185" s="105"/>
      <c r="AM185" s="105" t="str">
        <f t="shared" si="61"/>
        <v xml:space="preserve"> </v>
      </c>
      <c r="AN185" s="105" t="str">
        <f t="shared" si="62"/>
        <v xml:space="preserve"> </v>
      </c>
    </row>
    <row r="186" spans="28:40" x14ac:dyDescent="0.2">
      <c r="AB186" s="103" t="e">
        <f>T186-HLOOKUP(V186,Minimas!$C$3:$CD$12,2,FALSE)</f>
        <v>#N/A</v>
      </c>
      <c r="AC186" s="103" t="e">
        <f>T186-HLOOKUP(V186,Minimas!$C$3:$CD$12,3,FALSE)</f>
        <v>#N/A</v>
      </c>
      <c r="AD186" s="103" t="e">
        <f>T186-HLOOKUP(V186,Minimas!$C$3:$CD$12,4,FALSE)</f>
        <v>#N/A</v>
      </c>
      <c r="AE186" s="103" t="e">
        <f>T186-HLOOKUP(V186,Minimas!$C$3:$CD$12,5,FALSE)</f>
        <v>#N/A</v>
      </c>
      <c r="AF186" s="103" t="e">
        <f>T186-HLOOKUP(V186,Minimas!$C$3:$CD$12,6,FALSE)</f>
        <v>#N/A</v>
      </c>
      <c r="AG186" s="103" t="e">
        <f>T186-HLOOKUP(V186,Minimas!$C$3:$CD$12,7,FALSE)</f>
        <v>#N/A</v>
      </c>
      <c r="AH186" s="103" t="e">
        <f>T186-HLOOKUP(V186,Minimas!$C$3:$CD$12,8,FALSE)</f>
        <v>#N/A</v>
      </c>
      <c r="AI186" s="103" t="e">
        <f>T186-HLOOKUP(V186,Minimas!$C$3:$CD$12,9,FALSE)</f>
        <v>#N/A</v>
      </c>
      <c r="AJ186" s="103" t="e">
        <f>T186-HLOOKUP(V186,Minimas!$C$3:$CD$12,10,FALSE)</f>
        <v>#N/A</v>
      </c>
      <c r="AK186" s="104" t="str">
        <f t="shared" si="60"/>
        <v xml:space="preserve"> </v>
      </c>
      <c r="AL186" s="105"/>
      <c r="AM186" s="105" t="str">
        <f t="shared" si="61"/>
        <v xml:space="preserve"> </v>
      </c>
      <c r="AN186" s="105" t="str">
        <f t="shared" si="62"/>
        <v xml:space="preserve"> </v>
      </c>
    </row>
    <row r="187" spans="28:40" x14ac:dyDescent="0.2">
      <c r="AB187" s="103" t="e">
        <f>T187-HLOOKUP(V187,Minimas!$C$3:$CD$12,2,FALSE)</f>
        <v>#N/A</v>
      </c>
      <c r="AC187" s="103" t="e">
        <f>T187-HLOOKUP(V187,Minimas!$C$3:$CD$12,3,FALSE)</f>
        <v>#N/A</v>
      </c>
      <c r="AD187" s="103" t="e">
        <f>T187-HLOOKUP(V187,Minimas!$C$3:$CD$12,4,FALSE)</f>
        <v>#N/A</v>
      </c>
      <c r="AE187" s="103" t="e">
        <f>T187-HLOOKUP(V187,Minimas!$C$3:$CD$12,5,FALSE)</f>
        <v>#N/A</v>
      </c>
      <c r="AF187" s="103" t="e">
        <f>T187-HLOOKUP(V187,Minimas!$C$3:$CD$12,6,FALSE)</f>
        <v>#N/A</v>
      </c>
      <c r="AG187" s="103" t="e">
        <f>T187-HLOOKUP(V187,Minimas!$C$3:$CD$12,7,FALSE)</f>
        <v>#N/A</v>
      </c>
      <c r="AH187" s="103" t="e">
        <f>T187-HLOOKUP(V187,Minimas!$C$3:$CD$12,8,FALSE)</f>
        <v>#N/A</v>
      </c>
      <c r="AI187" s="103" t="e">
        <f>T187-HLOOKUP(V187,Minimas!$C$3:$CD$12,9,FALSE)</f>
        <v>#N/A</v>
      </c>
      <c r="AJ187" s="103" t="e">
        <f>T187-HLOOKUP(V187,Minimas!$C$3:$CD$12,10,FALSE)</f>
        <v>#N/A</v>
      </c>
      <c r="AK187" s="104" t="str">
        <f t="shared" si="60"/>
        <v xml:space="preserve"> </v>
      </c>
      <c r="AL187" s="105"/>
      <c r="AM187" s="105" t="str">
        <f t="shared" si="61"/>
        <v xml:space="preserve"> </v>
      </c>
      <c r="AN187" s="105" t="str">
        <f t="shared" si="62"/>
        <v xml:space="preserve"> </v>
      </c>
    </row>
    <row r="188" spans="28:40" x14ac:dyDescent="0.2">
      <c r="AB188" s="103" t="e">
        <f>T188-HLOOKUP(V188,Minimas!$C$3:$CD$12,2,FALSE)</f>
        <v>#N/A</v>
      </c>
      <c r="AC188" s="103" t="e">
        <f>T188-HLOOKUP(V188,Minimas!$C$3:$CD$12,3,FALSE)</f>
        <v>#N/A</v>
      </c>
      <c r="AD188" s="103" t="e">
        <f>T188-HLOOKUP(V188,Minimas!$C$3:$CD$12,4,FALSE)</f>
        <v>#N/A</v>
      </c>
      <c r="AE188" s="103" t="e">
        <f>T188-HLOOKUP(V188,Minimas!$C$3:$CD$12,5,FALSE)</f>
        <v>#N/A</v>
      </c>
      <c r="AF188" s="103" t="e">
        <f>T188-HLOOKUP(V188,Minimas!$C$3:$CD$12,6,FALSE)</f>
        <v>#N/A</v>
      </c>
      <c r="AG188" s="103" t="e">
        <f>T188-HLOOKUP(V188,Minimas!$C$3:$CD$12,7,FALSE)</f>
        <v>#N/A</v>
      </c>
      <c r="AH188" s="103" t="e">
        <f>T188-HLOOKUP(V188,Minimas!$C$3:$CD$12,8,FALSE)</f>
        <v>#N/A</v>
      </c>
      <c r="AI188" s="103" t="e">
        <f>T188-HLOOKUP(V188,Minimas!$C$3:$CD$12,9,FALSE)</f>
        <v>#N/A</v>
      </c>
      <c r="AJ188" s="103" t="e">
        <f>T188-HLOOKUP(V188,Minimas!$C$3:$CD$12,10,FALSE)</f>
        <v>#N/A</v>
      </c>
      <c r="AK188" s="104" t="str">
        <f t="shared" si="60"/>
        <v xml:space="preserve"> </v>
      </c>
      <c r="AL188" s="105"/>
      <c r="AM188" s="105" t="str">
        <f t="shared" si="61"/>
        <v xml:space="preserve"> </v>
      </c>
      <c r="AN188" s="105" t="str">
        <f t="shared" si="62"/>
        <v xml:space="preserve"> </v>
      </c>
    </row>
    <row r="189" spans="28:40" x14ac:dyDescent="0.2">
      <c r="AB189" s="103" t="e">
        <f>T189-HLOOKUP(V189,Minimas!$C$3:$CD$12,2,FALSE)</f>
        <v>#N/A</v>
      </c>
      <c r="AC189" s="103" t="e">
        <f>T189-HLOOKUP(V189,Minimas!$C$3:$CD$12,3,FALSE)</f>
        <v>#N/A</v>
      </c>
      <c r="AD189" s="103" t="e">
        <f>T189-HLOOKUP(V189,Minimas!$C$3:$CD$12,4,FALSE)</f>
        <v>#N/A</v>
      </c>
      <c r="AE189" s="103" t="e">
        <f>T189-HLOOKUP(V189,Minimas!$C$3:$CD$12,5,FALSE)</f>
        <v>#N/A</v>
      </c>
      <c r="AF189" s="103" t="e">
        <f>T189-HLOOKUP(V189,Minimas!$C$3:$CD$12,6,FALSE)</f>
        <v>#N/A</v>
      </c>
      <c r="AG189" s="103" t="e">
        <f>T189-HLOOKUP(V189,Minimas!$C$3:$CD$12,7,FALSE)</f>
        <v>#N/A</v>
      </c>
      <c r="AH189" s="103" t="e">
        <f>T189-HLOOKUP(V189,Minimas!$C$3:$CD$12,8,FALSE)</f>
        <v>#N/A</v>
      </c>
      <c r="AI189" s="103" t="e">
        <f>T189-HLOOKUP(V189,Minimas!$C$3:$CD$12,9,FALSE)</f>
        <v>#N/A</v>
      </c>
      <c r="AJ189" s="103" t="e">
        <f>T189-HLOOKUP(V189,Minimas!$C$3:$CD$12,10,FALSE)</f>
        <v>#N/A</v>
      </c>
      <c r="AK189" s="104" t="str">
        <f t="shared" si="60"/>
        <v xml:space="preserve"> </v>
      </c>
      <c r="AL189" s="105"/>
      <c r="AM189" s="105" t="str">
        <f t="shared" si="61"/>
        <v xml:space="preserve"> </v>
      </c>
      <c r="AN189" s="105" t="str">
        <f t="shared" si="62"/>
        <v xml:space="preserve"> </v>
      </c>
    </row>
    <row r="190" spans="28:40" x14ac:dyDescent="0.2">
      <c r="AB190" s="103" t="e">
        <f>T190-HLOOKUP(V190,Minimas!$C$3:$CD$12,2,FALSE)</f>
        <v>#N/A</v>
      </c>
      <c r="AC190" s="103" t="e">
        <f>T190-HLOOKUP(V190,Minimas!$C$3:$CD$12,3,FALSE)</f>
        <v>#N/A</v>
      </c>
      <c r="AD190" s="103" t="e">
        <f>T190-HLOOKUP(V190,Minimas!$C$3:$CD$12,4,FALSE)</f>
        <v>#N/A</v>
      </c>
      <c r="AE190" s="103" t="e">
        <f>T190-HLOOKUP(V190,Minimas!$C$3:$CD$12,5,FALSE)</f>
        <v>#N/A</v>
      </c>
      <c r="AF190" s="103" t="e">
        <f>T190-HLOOKUP(V190,Minimas!$C$3:$CD$12,6,FALSE)</f>
        <v>#N/A</v>
      </c>
      <c r="AG190" s="103" t="e">
        <f>T190-HLOOKUP(V190,Minimas!$C$3:$CD$12,7,FALSE)</f>
        <v>#N/A</v>
      </c>
      <c r="AH190" s="103" t="e">
        <f>T190-HLOOKUP(V190,Minimas!$C$3:$CD$12,8,FALSE)</f>
        <v>#N/A</v>
      </c>
      <c r="AI190" s="103" t="e">
        <f>T190-HLOOKUP(V190,Minimas!$C$3:$CD$12,9,FALSE)</f>
        <v>#N/A</v>
      </c>
      <c r="AJ190" s="103" t="e">
        <f>T190-HLOOKUP(V190,Minimas!$C$3:$CD$12,10,FALSE)</f>
        <v>#N/A</v>
      </c>
      <c r="AK190" s="104" t="str">
        <f t="shared" si="60"/>
        <v xml:space="preserve"> </v>
      </c>
      <c r="AL190" s="105"/>
      <c r="AM190" s="105" t="str">
        <f t="shared" si="61"/>
        <v xml:space="preserve"> </v>
      </c>
      <c r="AN190" s="105" t="str">
        <f t="shared" si="62"/>
        <v xml:space="preserve"> </v>
      </c>
    </row>
    <row r="191" spans="28:40" x14ac:dyDescent="0.2">
      <c r="AB191" s="103" t="e">
        <f>T191-HLOOKUP(V191,Minimas!$C$3:$CD$12,2,FALSE)</f>
        <v>#N/A</v>
      </c>
      <c r="AC191" s="103" t="e">
        <f>T191-HLOOKUP(V191,Minimas!$C$3:$CD$12,3,FALSE)</f>
        <v>#N/A</v>
      </c>
      <c r="AD191" s="103" t="e">
        <f>T191-HLOOKUP(V191,Minimas!$C$3:$CD$12,4,FALSE)</f>
        <v>#N/A</v>
      </c>
      <c r="AE191" s="103" t="e">
        <f>T191-HLOOKUP(V191,Minimas!$C$3:$CD$12,5,FALSE)</f>
        <v>#N/A</v>
      </c>
      <c r="AF191" s="103" t="e">
        <f>T191-HLOOKUP(V191,Minimas!$C$3:$CD$12,6,FALSE)</f>
        <v>#N/A</v>
      </c>
      <c r="AG191" s="103" t="e">
        <f>T191-HLOOKUP(V191,Minimas!$C$3:$CD$12,7,FALSE)</f>
        <v>#N/A</v>
      </c>
      <c r="AH191" s="103" t="e">
        <f>T191-HLOOKUP(V191,Minimas!$C$3:$CD$12,8,FALSE)</f>
        <v>#N/A</v>
      </c>
      <c r="AI191" s="103" t="e">
        <f>T191-HLOOKUP(V191,Minimas!$C$3:$CD$12,9,FALSE)</f>
        <v>#N/A</v>
      </c>
      <c r="AJ191" s="103" t="e">
        <f>T191-HLOOKUP(V191,Minimas!$C$3:$CD$12,10,FALSE)</f>
        <v>#N/A</v>
      </c>
      <c r="AK191" s="104" t="str">
        <f t="shared" si="60"/>
        <v xml:space="preserve"> </v>
      </c>
      <c r="AL191" s="105"/>
      <c r="AM191" s="105" t="str">
        <f t="shared" si="61"/>
        <v xml:space="preserve"> </v>
      </c>
      <c r="AN191" s="105" t="str">
        <f t="shared" si="62"/>
        <v xml:space="preserve"> </v>
      </c>
    </row>
    <row r="192" spans="28:40" x14ac:dyDescent="0.2">
      <c r="AB192" s="103" t="e">
        <f>T192-HLOOKUP(V192,Minimas!$C$3:$CD$12,2,FALSE)</f>
        <v>#N/A</v>
      </c>
      <c r="AC192" s="103" t="e">
        <f>T192-HLOOKUP(V192,Minimas!$C$3:$CD$12,3,FALSE)</f>
        <v>#N/A</v>
      </c>
      <c r="AD192" s="103" t="e">
        <f>T192-HLOOKUP(V192,Minimas!$C$3:$CD$12,4,FALSE)</f>
        <v>#N/A</v>
      </c>
      <c r="AE192" s="103" t="e">
        <f>T192-HLOOKUP(V192,Minimas!$C$3:$CD$12,5,FALSE)</f>
        <v>#N/A</v>
      </c>
      <c r="AF192" s="103" t="e">
        <f>T192-HLOOKUP(V192,Minimas!$C$3:$CD$12,6,FALSE)</f>
        <v>#N/A</v>
      </c>
      <c r="AG192" s="103" t="e">
        <f>T192-HLOOKUP(V192,Minimas!$C$3:$CD$12,7,FALSE)</f>
        <v>#N/A</v>
      </c>
      <c r="AH192" s="103" t="e">
        <f>T192-HLOOKUP(V192,Minimas!$C$3:$CD$12,8,FALSE)</f>
        <v>#N/A</v>
      </c>
      <c r="AI192" s="103" t="e">
        <f>T192-HLOOKUP(V192,Minimas!$C$3:$CD$12,9,FALSE)</f>
        <v>#N/A</v>
      </c>
      <c r="AJ192" s="103" t="e">
        <f>T192-HLOOKUP(V192,Minimas!$C$3:$CD$12,10,FALSE)</f>
        <v>#N/A</v>
      </c>
      <c r="AK192" s="104" t="str">
        <f t="shared" si="60"/>
        <v xml:space="preserve"> </v>
      </c>
      <c r="AL192" s="105"/>
      <c r="AM192" s="105" t="str">
        <f t="shared" si="61"/>
        <v xml:space="preserve"> </v>
      </c>
      <c r="AN192" s="105" t="str">
        <f t="shared" si="62"/>
        <v xml:space="preserve"> </v>
      </c>
    </row>
    <row r="193" spans="28:40" x14ac:dyDescent="0.2">
      <c r="AB193" s="103" t="e">
        <f>T193-HLOOKUP(V193,Minimas!$C$3:$CD$12,2,FALSE)</f>
        <v>#N/A</v>
      </c>
      <c r="AC193" s="103" t="e">
        <f>T193-HLOOKUP(V193,Minimas!$C$3:$CD$12,3,FALSE)</f>
        <v>#N/A</v>
      </c>
      <c r="AD193" s="103" t="e">
        <f>T193-HLOOKUP(V193,Minimas!$C$3:$CD$12,4,FALSE)</f>
        <v>#N/A</v>
      </c>
      <c r="AE193" s="103" t="e">
        <f>T193-HLOOKUP(V193,Minimas!$C$3:$CD$12,5,FALSE)</f>
        <v>#N/A</v>
      </c>
      <c r="AF193" s="103" t="e">
        <f>T193-HLOOKUP(V193,Minimas!$C$3:$CD$12,6,FALSE)</f>
        <v>#N/A</v>
      </c>
      <c r="AG193" s="103" t="e">
        <f>T193-HLOOKUP(V193,Minimas!$C$3:$CD$12,7,FALSE)</f>
        <v>#N/A</v>
      </c>
      <c r="AH193" s="103" t="e">
        <f>T193-HLOOKUP(V193,Minimas!$C$3:$CD$12,8,FALSE)</f>
        <v>#N/A</v>
      </c>
      <c r="AI193" s="103" t="e">
        <f>T193-HLOOKUP(V193,Minimas!$C$3:$CD$12,9,FALSE)</f>
        <v>#N/A</v>
      </c>
      <c r="AJ193" s="103" t="e">
        <f>T193-HLOOKUP(V193,Minimas!$C$3:$CD$12,10,FALSE)</f>
        <v>#N/A</v>
      </c>
      <c r="AK193" s="104" t="str">
        <f t="shared" si="60"/>
        <v xml:space="preserve"> </v>
      </c>
      <c r="AL193" s="105"/>
      <c r="AM193" s="105" t="str">
        <f t="shared" si="61"/>
        <v xml:space="preserve"> </v>
      </c>
      <c r="AN193" s="105" t="str">
        <f t="shared" si="62"/>
        <v xml:space="preserve"> </v>
      </c>
    </row>
    <row r="194" spans="28:40" x14ac:dyDescent="0.2">
      <c r="AB194" s="103" t="e">
        <f>T194-HLOOKUP(V194,Minimas!$C$3:$CD$12,2,FALSE)</f>
        <v>#N/A</v>
      </c>
      <c r="AC194" s="103" t="e">
        <f>T194-HLOOKUP(V194,Minimas!$C$3:$CD$12,3,FALSE)</f>
        <v>#N/A</v>
      </c>
      <c r="AD194" s="103" t="e">
        <f>T194-HLOOKUP(V194,Minimas!$C$3:$CD$12,4,FALSE)</f>
        <v>#N/A</v>
      </c>
      <c r="AE194" s="103" t="e">
        <f>T194-HLOOKUP(V194,Minimas!$C$3:$CD$12,5,FALSE)</f>
        <v>#N/A</v>
      </c>
      <c r="AF194" s="103" t="e">
        <f>T194-HLOOKUP(V194,Minimas!$C$3:$CD$12,6,FALSE)</f>
        <v>#N/A</v>
      </c>
      <c r="AG194" s="103" t="e">
        <f>T194-HLOOKUP(V194,Minimas!$C$3:$CD$12,7,FALSE)</f>
        <v>#N/A</v>
      </c>
      <c r="AH194" s="103" t="e">
        <f>T194-HLOOKUP(V194,Minimas!$C$3:$CD$12,8,FALSE)</f>
        <v>#N/A</v>
      </c>
      <c r="AI194" s="103" t="e">
        <f>T194-HLOOKUP(V194,Minimas!$C$3:$CD$12,9,FALSE)</f>
        <v>#N/A</v>
      </c>
      <c r="AJ194" s="103" t="e">
        <f>T194-HLOOKUP(V194,Minimas!$C$3:$CD$12,10,FALSE)</f>
        <v>#N/A</v>
      </c>
      <c r="AK194" s="104" t="str">
        <f t="shared" si="60"/>
        <v xml:space="preserve"> </v>
      </c>
      <c r="AL194" s="105"/>
      <c r="AM194" s="105" t="str">
        <f t="shared" si="61"/>
        <v xml:space="preserve"> </v>
      </c>
      <c r="AN194" s="105" t="str">
        <f t="shared" si="62"/>
        <v xml:space="preserve"> </v>
      </c>
    </row>
    <row r="195" spans="28:40" x14ac:dyDescent="0.2">
      <c r="AB195" s="103" t="e">
        <f>T195-HLOOKUP(V195,Minimas!$C$3:$CD$12,2,FALSE)</f>
        <v>#N/A</v>
      </c>
      <c r="AC195" s="103" t="e">
        <f>T195-HLOOKUP(V195,Minimas!$C$3:$CD$12,3,FALSE)</f>
        <v>#N/A</v>
      </c>
      <c r="AD195" s="103" t="e">
        <f>T195-HLOOKUP(V195,Minimas!$C$3:$CD$12,4,FALSE)</f>
        <v>#N/A</v>
      </c>
      <c r="AE195" s="103" t="e">
        <f>T195-HLOOKUP(V195,Minimas!$C$3:$CD$12,5,FALSE)</f>
        <v>#N/A</v>
      </c>
      <c r="AF195" s="103" t="e">
        <f>T195-HLOOKUP(V195,Minimas!$C$3:$CD$12,6,FALSE)</f>
        <v>#N/A</v>
      </c>
      <c r="AG195" s="103" t="e">
        <f>T195-HLOOKUP(V195,Minimas!$C$3:$CD$12,7,FALSE)</f>
        <v>#N/A</v>
      </c>
      <c r="AH195" s="103" t="e">
        <f>T195-HLOOKUP(V195,Minimas!$C$3:$CD$12,8,FALSE)</f>
        <v>#N/A</v>
      </c>
      <c r="AI195" s="103" t="e">
        <f>T195-HLOOKUP(V195,Minimas!$C$3:$CD$12,9,FALSE)</f>
        <v>#N/A</v>
      </c>
      <c r="AJ195" s="103" t="e">
        <f>T195-HLOOKUP(V195,Minimas!$C$3:$CD$12,10,FALSE)</f>
        <v>#N/A</v>
      </c>
      <c r="AK195" s="104" t="str">
        <f t="shared" si="60"/>
        <v xml:space="preserve"> </v>
      </c>
      <c r="AL195" s="105"/>
      <c r="AM195" s="105" t="str">
        <f t="shared" si="61"/>
        <v xml:space="preserve"> </v>
      </c>
      <c r="AN195" s="105" t="str">
        <f t="shared" si="62"/>
        <v xml:space="preserve"> </v>
      </c>
    </row>
    <row r="196" spans="28:40" x14ac:dyDescent="0.2">
      <c r="AB196" s="103" t="e">
        <f>T196-HLOOKUP(V196,Minimas!$C$3:$CD$12,2,FALSE)</f>
        <v>#N/A</v>
      </c>
      <c r="AC196" s="103" t="e">
        <f>T196-HLOOKUP(V196,Minimas!$C$3:$CD$12,3,FALSE)</f>
        <v>#N/A</v>
      </c>
      <c r="AD196" s="103" t="e">
        <f>T196-HLOOKUP(V196,Minimas!$C$3:$CD$12,4,FALSE)</f>
        <v>#N/A</v>
      </c>
      <c r="AE196" s="103" t="e">
        <f>T196-HLOOKUP(V196,Minimas!$C$3:$CD$12,5,FALSE)</f>
        <v>#N/A</v>
      </c>
      <c r="AF196" s="103" t="e">
        <f>T196-HLOOKUP(V196,Minimas!$C$3:$CD$12,6,FALSE)</f>
        <v>#N/A</v>
      </c>
      <c r="AG196" s="103" t="e">
        <f>T196-HLOOKUP(V196,Minimas!$C$3:$CD$12,7,FALSE)</f>
        <v>#N/A</v>
      </c>
      <c r="AH196" s="103" t="e">
        <f>T196-HLOOKUP(V196,Minimas!$C$3:$CD$12,8,FALSE)</f>
        <v>#N/A</v>
      </c>
      <c r="AI196" s="103" t="e">
        <f>T196-HLOOKUP(V196,Minimas!$C$3:$CD$12,9,FALSE)</f>
        <v>#N/A</v>
      </c>
      <c r="AJ196" s="103" t="e">
        <f>T196-HLOOKUP(V196,Minimas!$C$3:$CD$12,10,FALSE)</f>
        <v>#N/A</v>
      </c>
      <c r="AK196" s="104" t="str">
        <f t="shared" si="60"/>
        <v xml:space="preserve"> </v>
      </c>
      <c r="AL196" s="105"/>
      <c r="AM196" s="105" t="str">
        <f t="shared" si="61"/>
        <v xml:space="preserve"> </v>
      </c>
      <c r="AN196" s="105" t="str">
        <f t="shared" si="62"/>
        <v xml:space="preserve"> </v>
      </c>
    </row>
    <row r="197" spans="28:40" x14ac:dyDescent="0.2">
      <c r="AB197" s="103" t="e">
        <f>T197-HLOOKUP(V197,Minimas!$C$3:$CD$12,2,FALSE)</f>
        <v>#N/A</v>
      </c>
      <c r="AC197" s="103" t="e">
        <f>T197-HLOOKUP(V197,Minimas!$C$3:$CD$12,3,FALSE)</f>
        <v>#N/A</v>
      </c>
      <c r="AD197" s="103" t="e">
        <f>T197-HLOOKUP(V197,Minimas!$C$3:$CD$12,4,FALSE)</f>
        <v>#N/A</v>
      </c>
      <c r="AE197" s="103" t="e">
        <f>T197-HLOOKUP(V197,Minimas!$C$3:$CD$12,5,FALSE)</f>
        <v>#N/A</v>
      </c>
      <c r="AF197" s="103" t="e">
        <f>T197-HLOOKUP(V197,Minimas!$C$3:$CD$12,6,FALSE)</f>
        <v>#N/A</v>
      </c>
      <c r="AG197" s="103" t="e">
        <f>T197-HLOOKUP(V197,Minimas!$C$3:$CD$12,7,FALSE)</f>
        <v>#N/A</v>
      </c>
      <c r="AH197" s="103" t="e">
        <f>T197-HLOOKUP(V197,Minimas!$C$3:$CD$12,8,FALSE)</f>
        <v>#N/A</v>
      </c>
      <c r="AI197" s="103" t="e">
        <f>T197-HLOOKUP(V197,Minimas!$C$3:$CD$12,9,FALSE)</f>
        <v>#N/A</v>
      </c>
      <c r="AJ197" s="103" t="e">
        <f>T197-HLOOKUP(V197,Minimas!$C$3:$CD$12,10,FALSE)</f>
        <v>#N/A</v>
      </c>
      <c r="AK197" s="104" t="str">
        <f t="shared" si="60"/>
        <v xml:space="preserve"> </v>
      </c>
      <c r="AL197" s="105"/>
      <c r="AM197" s="105" t="str">
        <f t="shared" si="61"/>
        <v xml:space="preserve"> </v>
      </c>
      <c r="AN197" s="105" t="str">
        <f t="shared" si="62"/>
        <v xml:space="preserve"> </v>
      </c>
    </row>
    <row r="198" spans="28:40" x14ac:dyDescent="0.2">
      <c r="AB198" s="103" t="e">
        <f>T198-HLOOKUP(V198,Minimas!$C$3:$CD$12,2,FALSE)</f>
        <v>#N/A</v>
      </c>
      <c r="AC198" s="103" t="e">
        <f>T198-HLOOKUP(V198,Minimas!$C$3:$CD$12,3,FALSE)</f>
        <v>#N/A</v>
      </c>
      <c r="AD198" s="103" t="e">
        <f>T198-HLOOKUP(V198,Minimas!$C$3:$CD$12,4,FALSE)</f>
        <v>#N/A</v>
      </c>
      <c r="AE198" s="103" t="e">
        <f>T198-HLOOKUP(V198,Minimas!$C$3:$CD$12,5,FALSE)</f>
        <v>#N/A</v>
      </c>
      <c r="AF198" s="103" t="e">
        <f>T198-HLOOKUP(V198,Minimas!$C$3:$CD$12,6,FALSE)</f>
        <v>#N/A</v>
      </c>
      <c r="AG198" s="103" t="e">
        <f>T198-HLOOKUP(V198,Minimas!$C$3:$CD$12,7,FALSE)</f>
        <v>#N/A</v>
      </c>
      <c r="AH198" s="103" t="e">
        <f>T198-HLOOKUP(V198,Minimas!$C$3:$CD$12,8,FALSE)</f>
        <v>#N/A</v>
      </c>
      <c r="AI198" s="103" t="e">
        <f>T198-HLOOKUP(V198,Minimas!$C$3:$CD$12,9,FALSE)</f>
        <v>#N/A</v>
      </c>
      <c r="AJ198" s="103" t="e">
        <f>T198-HLOOKUP(V198,Minimas!$C$3:$CD$12,10,FALSE)</f>
        <v>#N/A</v>
      </c>
      <c r="AK198" s="104" t="str">
        <f t="shared" si="60"/>
        <v xml:space="preserve"> </v>
      </c>
      <c r="AL198" s="105"/>
      <c r="AM198" s="105" t="str">
        <f t="shared" si="61"/>
        <v xml:space="preserve"> </v>
      </c>
      <c r="AN198" s="105" t="str">
        <f t="shared" si="62"/>
        <v xml:space="preserve"> </v>
      </c>
    </row>
    <row r="199" spans="28:40" x14ac:dyDescent="0.2">
      <c r="AB199" s="103" t="e">
        <f>T199-HLOOKUP(V199,Minimas!$C$3:$CD$12,2,FALSE)</f>
        <v>#N/A</v>
      </c>
      <c r="AC199" s="103" t="e">
        <f>T199-HLOOKUP(V199,Minimas!$C$3:$CD$12,3,FALSE)</f>
        <v>#N/A</v>
      </c>
      <c r="AD199" s="103" t="e">
        <f>T199-HLOOKUP(V199,Minimas!$C$3:$CD$12,4,FALSE)</f>
        <v>#N/A</v>
      </c>
      <c r="AE199" s="103" t="e">
        <f>T199-HLOOKUP(V199,Minimas!$C$3:$CD$12,5,FALSE)</f>
        <v>#N/A</v>
      </c>
      <c r="AF199" s="103" t="e">
        <f>T199-HLOOKUP(V199,Minimas!$C$3:$CD$12,6,FALSE)</f>
        <v>#N/A</v>
      </c>
      <c r="AG199" s="103" t="e">
        <f>T199-HLOOKUP(V199,Minimas!$C$3:$CD$12,7,FALSE)</f>
        <v>#N/A</v>
      </c>
      <c r="AH199" s="103" t="e">
        <f>T199-HLOOKUP(V199,Minimas!$C$3:$CD$12,8,FALSE)</f>
        <v>#N/A</v>
      </c>
      <c r="AI199" s="103" t="e">
        <f>T199-HLOOKUP(V199,Minimas!$C$3:$CD$12,9,FALSE)</f>
        <v>#N/A</v>
      </c>
      <c r="AJ199" s="103" t="e">
        <f>T199-HLOOKUP(V199,Minimas!$C$3:$CD$12,10,FALSE)</f>
        <v>#N/A</v>
      </c>
      <c r="AK199" s="104" t="str">
        <f t="shared" si="60"/>
        <v xml:space="preserve"> </v>
      </c>
      <c r="AL199" s="105"/>
      <c r="AM199" s="105" t="str">
        <f t="shared" si="61"/>
        <v xml:space="preserve"> </v>
      </c>
      <c r="AN199" s="105" t="str">
        <f t="shared" si="62"/>
        <v xml:space="preserve"> </v>
      </c>
    </row>
    <row r="200" spans="28:40" x14ac:dyDescent="0.2">
      <c r="AB200" s="103" t="e">
        <f>T200-HLOOKUP(V200,Minimas!$C$3:$CD$12,2,FALSE)</f>
        <v>#N/A</v>
      </c>
      <c r="AC200" s="103" t="e">
        <f>T200-HLOOKUP(V200,Minimas!$C$3:$CD$12,3,FALSE)</f>
        <v>#N/A</v>
      </c>
      <c r="AD200" s="103" t="e">
        <f>T200-HLOOKUP(V200,Minimas!$C$3:$CD$12,4,FALSE)</f>
        <v>#N/A</v>
      </c>
      <c r="AE200" s="103" t="e">
        <f>T200-HLOOKUP(V200,Minimas!$C$3:$CD$12,5,FALSE)</f>
        <v>#N/A</v>
      </c>
      <c r="AF200" s="103" t="e">
        <f>T200-HLOOKUP(V200,Minimas!$C$3:$CD$12,6,FALSE)</f>
        <v>#N/A</v>
      </c>
      <c r="AG200" s="103" t="e">
        <f>T200-HLOOKUP(V200,Minimas!$C$3:$CD$12,7,FALSE)</f>
        <v>#N/A</v>
      </c>
      <c r="AH200" s="103" t="e">
        <f>T200-HLOOKUP(V200,Minimas!$C$3:$CD$12,8,FALSE)</f>
        <v>#N/A</v>
      </c>
      <c r="AI200" s="103" t="e">
        <f>T200-HLOOKUP(V200,Minimas!$C$3:$CD$12,9,FALSE)</f>
        <v>#N/A</v>
      </c>
      <c r="AJ200" s="103" t="e">
        <f>T200-HLOOKUP(V200,Minimas!$C$3:$CD$12,10,FALSE)</f>
        <v>#N/A</v>
      </c>
      <c r="AK200" s="104" t="str">
        <f t="shared" si="60"/>
        <v xml:space="preserve"> </v>
      </c>
      <c r="AL200" s="105"/>
      <c r="AM200" s="105" t="str">
        <f t="shared" si="61"/>
        <v xml:space="preserve"> </v>
      </c>
      <c r="AN200" s="105" t="str">
        <f t="shared" si="62"/>
        <v xml:space="preserve"> </v>
      </c>
    </row>
    <row r="201" spans="28:40" x14ac:dyDescent="0.2">
      <c r="AB201" s="103" t="e">
        <f>T201-HLOOKUP(V201,Minimas!$C$3:$CD$12,2,FALSE)</f>
        <v>#N/A</v>
      </c>
      <c r="AC201" s="103" t="e">
        <f>T201-HLOOKUP(V201,Minimas!$C$3:$CD$12,3,FALSE)</f>
        <v>#N/A</v>
      </c>
      <c r="AD201" s="103" t="e">
        <f>T201-HLOOKUP(V201,Minimas!$C$3:$CD$12,4,FALSE)</f>
        <v>#N/A</v>
      </c>
      <c r="AE201" s="103" t="e">
        <f>T201-HLOOKUP(V201,Minimas!$C$3:$CD$12,5,FALSE)</f>
        <v>#N/A</v>
      </c>
      <c r="AF201" s="103" t="e">
        <f>T201-HLOOKUP(V201,Minimas!$C$3:$CD$12,6,FALSE)</f>
        <v>#N/A</v>
      </c>
      <c r="AG201" s="103" t="e">
        <f>T201-HLOOKUP(V201,Minimas!$C$3:$CD$12,7,FALSE)</f>
        <v>#N/A</v>
      </c>
      <c r="AH201" s="103" t="e">
        <f>T201-HLOOKUP(V201,Minimas!$C$3:$CD$12,8,FALSE)</f>
        <v>#N/A</v>
      </c>
      <c r="AI201" s="103" t="e">
        <f>T201-HLOOKUP(V201,Minimas!$C$3:$CD$12,9,FALSE)</f>
        <v>#N/A</v>
      </c>
      <c r="AJ201" s="103" t="e">
        <f>T201-HLOOKUP(V201,Minimas!$C$3:$CD$12,10,FALSE)</f>
        <v>#N/A</v>
      </c>
      <c r="AK201" s="104" t="str">
        <f t="shared" si="60"/>
        <v xml:space="preserve"> </v>
      </c>
      <c r="AL201" s="105"/>
      <c r="AM201" s="105" t="str">
        <f t="shared" si="61"/>
        <v xml:space="preserve"> </v>
      </c>
      <c r="AN201" s="105" t="str">
        <f t="shared" si="62"/>
        <v xml:space="preserve"> </v>
      </c>
    </row>
    <row r="202" spans="28:40" x14ac:dyDescent="0.2">
      <c r="AB202" s="103" t="e">
        <f>T202-HLOOKUP(V202,Minimas!$C$3:$CD$12,2,FALSE)</f>
        <v>#N/A</v>
      </c>
      <c r="AC202" s="103" t="e">
        <f>T202-HLOOKUP(V202,Minimas!$C$3:$CD$12,3,FALSE)</f>
        <v>#N/A</v>
      </c>
      <c r="AD202" s="103" t="e">
        <f>T202-HLOOKUP(V202,Minimas!$C$3:$CD$12,4,FALSE)</f>
        <v>#N/A</v>
      </c>
      <c r="AE202" s="103" t="e">
        <f>T202-HLOOKUP(V202,Minimas!$C$3:$CD$12,5,FALSE)</f>
        <v>#N/A</v>
      </c>
      <c r="AF202" s="103" t="e">
        <f>T202-HLOOKUP(V202,Minimas!$C$3:$CD$12,6,FALSE)</f>
        <v>#N/A</v>
      </c>
      <c r="AG202" s="103" t="e">
        <f>T202-HLOOKUP(V202,Minimas!$C$3:$CD$12,7,FALSE)</f>
        <v>#N/A</v>
      </c>
      <c r="AH202" s="103" t="e">
        <f>T202-HLOOKUP(V202,Minimas!$C$3:$CD$12,8,FALSE)</f>
        <v>#N/A</v>
      </c>
      <c r="AI202" s="103" t="e">
        <f>T202-HLOOKUP(V202,Minimas!$C$3:$CD$12,9,FALSE)</f>
        <v>#N/A</v>
      </c>
      <c r="AJ202" s="103" t="e">
        <f>T202-HLOOKUP(V202,Minimas!$C$3:$CD$12,10,FALSE)</f>
        <v>#N/A</v>
      </c>
      <c r="AK202" s="104" t="str">
        <f t="shared" si="60"/>
        <v xml:space="preserve"> </v>
      </c>
      <c r="AL202" s="105"/>
      <c r="AM202" s="105" t="str">
        <f t="shared" si="61"/>
        <v xml:space="preserve"> </v>
      </c>
      <c r="AN202" s="105" t="str">
        <f t="shared" si="62"/>
        <v xml:space="preserve"> </v>
      </c>
    </row>
    <row r="203" spans="28:40" x14ac:dyDescent="0.2">
      <c r="AB203" s="103" t="e">
        <f>T203-HLOOKUP(V203,Minimas!$C$3:$CD$12,2,FALSE)</f>
        <v>#N/A</v>
      </c>
      <c r="AC203" s="103" t="e">
        <f>T203-HLOOKUP(V203,Minimas!$C$3:$CD$12,3,FALSE)</f>
        <v>#N/A</v>
      </c>
      <c r="AD203" s="103" t="e">
        <f>T203-HLOOKUP(V203,Minimas!$C$3:$CD$12,4,FALSE)</f>
        <v>#N/A</v>
      </c>
      <c r="AE203" s="103" t="e">
        <f>T203-HLOOKUP(V203,Minimas!$C$3:$CD$12,5,FALSE)</f>
        <v>#N/A</v>
      </c>
      <c r="AF203" s="103" t="e">
        <f>T203-HLOOKUP(V203,Minimas!$C$3:$CD$12,6,FALSE)</f>
        <v>#N/A</v>
      </c>
      <c r="AG203" s="103" t="e">
        <f>T203-HLOOKUP(V203,Minimas!$C$3:$CD$12,7,FALSE)</f>
        <v>#N/A</v>
      </c>
      <c r="AH203" s="103" t="e">
        <f>T203-HLOOKUP(V203,Minimas!$C$3:$CD$12,8,FALSE)</f>
        <v>#N/A</v>
      </c>
      <c r="AI203" s="103" t="e">
        <f>T203-HLOOKUP(V203,Minimas!$C$3:$CD$12,9,FALSE)</f>
        <v>#N/A</v>
      </c>
      <c r="AJ203" s="103" t="e">
        <f>T203-HLOOKUP(V203,Minimas!$C$3:$CD$12,10,FALSE)</f>
        <v>#N/A</v>
      </c>
      <c r="AK203" s="104" t="str">
        <f t="shared" si="60"/>
        <v xml:space="preserve"> </v>
      </c>
      <c r="AL203" s="105"/>
      <c r="AM203" s="105" t="str">
        <f t="shared" si="61"/>
        <v xml:space="preserve"> </v>
      </c>
      <c r="AN203" s="105" t="str">
        <f t="shared" si="62"/>
        <v xml:space="preserve"> </v>
      </c>
    </row>
    <row r="204" spans="28:40" x14ac:dyDescent="0.2">
      <c r="AB204" s="103" t="e">
        <f>T204-HLOOKUP(V204,Minimas!$C$3:$CD$12,2,FALSE)</f>
        <v>#N/A</v>
      </c>
      <c r="AC204" s="103" t="e">
        <f>T204-HLOOKUP(V204,Minimas!$C$3:$CD$12,3,FALSE)</f>
        <v>#N/A</v>
      </c>
      <c r="AD204" s="103" t="e">
        <f>T204-HLOOKUP(V204,Minimas!$C$3:$CD$12,4,FALSE)</f>
        <v>#N/A</v>
      </c>
      <c r="AE204" s="103" t="e">
        <f>T204-HLOOKUP(V204,Minimas!$C$3:$CD$12,5,FALSE)</f>
        <v>#N/A</v>
      </c>
      <c r="AF204" s="103" t="e">
        <f>T204-HLOOKUP(V204,Minimas!$C$3:$CD$12,6,FALSE)</f>
        <v>#N/A</v>
      </c>
      <c r="AG204" s="103" t="e">
        <f>T204-HLOOKUP(V204,Minimas!$C$3:$CD$12,7,FALSE)</f>
        <v>#N/A</v>
      </c>
      <c r="AH204" s="103" t="e">
        <f>T204-HLOOKUP(V204,Minimas!$C$3:$CD$12,8,FALSE)</f>
        <v>#N/A</v>
      </c>
      <c r="AI204" s="103" t="e">
        <f>T204-HLOOKUP(V204,Minimas!$C$3:$CD$12,9,FALSE)</f>
        <v>#N/A</v>
      </c>
      <c r="AJ204" s="103" t="e">
        <f>T204-HLOOKUP(V204,Minimas!$C$3:$CD$12,10,FALSE)</f>
        <v>#N/A</v>
      </c>
      <c r="AK204" s="104" t="str">
        <f t="shared" si="60"/>
        <v xml:space="preserve"> </v>
      </c>
      <c r="AL204" s="105"/>
      <c r="AM204" s="105" t="str">
        <f t="shared" si="61"/>
        <v xml:space="preserve"> </v>
      </c>
      <c r="AN204" s="105" t="str">
        <f t="shared" si="62"/>
        <v xml:space="preserve"> </v>
      </c>
    </row>
    <row r="205" spans="28:40" x14ac:dyDescent="0.2">
      <c r="AB205" s="103" t="e">
        <f>T205-HLOOKUP(V205,Minimas!$C$3:$CD$12,2,FALSE)</f>
        <v>#N/A</v>
      </c>
      <c r="AC205" s="103" t="e">
        <f>T205-HLOOKUP(V205,Minimas!$C$3:$CD$12,3,FALSE)</f>
        <v>#N/A</v>
      </c>
      <c r="AD205" s="103" t="e">
        <f>T205-HLOOKUP(V205,Minimas!$C$3:$CD$12,4,FALSE)</f>
        <v>#N/A</v>
      </c>
      <c r="AE205" s="103" t="e">
        <f>T205-HLOOKUP(V205,Minimas!$C$3:$CD$12,5,FALSE)</f>
        <v>#N/A</v>
      </c>
      <c r="AF205" s="103" t="e">
        <f>T205-HLOOKUP(V205,Minimas!$C$3:$CD$12,6,FALSE)</f>
        <v>#N/A</v>
      </c>
      <c r="AG205" s="103" t="e">
        <f>T205-HLOOKUP(V205,Minimas!$C$3:$CD$12,7,FALSE)</f>
        <v>#N/A</v>
      </c>
      <c r="AH205" s="103" t="e">
        <f>T205-HLOOKUP(V205,Minimas!$C$3:$CD$12,8,FALSE)</f>
        <v>#N/A</v>
      </c>
      <c r="AI205" s="103" t="e">
        <f>T205-HLOOKUP(V205,Minimas!$C$3:$CD$12,9,FALSE)</f>
        <v>#N/A</v>
      </c>
      <c r="AJ205" s="103" t="e">
        <f>T205-HLOOKUP(V205,Minimas!$C$3:$CD$12,10,FALSE)</f>
        <v>#N/A</v>
      </c>
      <c r="AK205" s="104" t="str">
        <f t="shared" si="60"/>
        <v xml:space="preserve"> </v>
      </c>
      <c r="AL205" s="105"/>
      <c r="AM205" s="105" t="str">
        <f t="shared" si="61"/>
        <v xml:space="preserve"> </v>
      </c>
      <c r="AN205" s="105" t="str">
        <f t="shared" si="62"/>
        <v xml:space="preserve"> </v>
      </c>
    </row>
    <row r="206" spans="28:40" x14ac:dyDescent="0.2">
      <c r="AB206" s="103" t="e">
        <f>T206-HLOOKUP(V206,Minimas!$C$3:$CD$12,2,FALSE)</f>
        <v>#N/A</v>
      </c>
      <c r="AC206" s="103" t="e">
        <f>T206-HLOOKUP(V206,Minimas!$C$3:$CD$12,3,FALSE)</f>
        <v>#N/A</v>
      </c>
      <c r="AD206" s="103" t="e">
        <f>T206-HLOOKUP(V206,Minimas!$C$3:$CD$12,4,FALSE)</f>
        <v>#N/A</v>
      </c>
      <c r="AE206" s="103" t="e">
        <f>T206-HLOOKUP(V206,Minimas!$C$3:$CD$12,5,FALSE)</f>
        <v>#N/A</v>
      </c>
      <c r="AF206" s="103" t="e">
        <f>T206-HLOOKUP(V206,Minimas!$C$3:$CD$12,6,FALSE)</f>
        <v>#N/A</v>
      </c>
      <c r="AG206" s="103" t="e">
        <f>T206-HLOOKUP(V206,Minimas!$C$3:$CD$12,7,FALSE)</f>
        <v>#N/A</v>
      </c>
      <c r="AH206" s="103" t="e">
        <f>T206-HLOOKUP(V206,Minimas!$C$3:$CD$12,8,FALSE)</f>
        <v>#N/A</v>
      </c>
      <c r="AI206" s="103" t="e">
        <f>T206-HLOOKUP(V206,Minimas!$C$3:$CD$12,9,FALSE)</f>
        <v>#N/A</v>
      </c>
      <c r="AJ206" s="103" t="e">
        <f>T206-HLOOKUP(V206,Minimas!$C$3:$CD$12,10,FALSE)</f>
        <v>#N/A</v>
      </c>
      <c r="AK206" s="104" t="str">
        <f t="shared" si="60"/>
        <v xml:space="preserve"> </v>
      </c>
      <c r="AL206" s="105"/>
      <c r="AM206" s="105" t="str">
        <f t="shared" si="61"/>
        <v xml:space="preserve"> </v>
      </c>
      <c r="AN206" s="105" t="str">
        <f t="shared" si="62"/>
        <v xml:space="preserve"> </v>
      </c>
    </row>
    <row r="207" spans="28:40" x14ac:dyDescent="0.2">
      <c r="AB207" s="103" t="e">
        <f>T207-HLOOKUP(V207,Minimas!$C$3:$CD$12,2,FALSE)</f>
        <v>#N/A</v>
      </c>
      <c r="AC207" s="103" t="e">
        <f>T207-HLOOKUP(V207,Minimas!$C$3:$CD$12,3,FALSE)</f>
        <v>#N/A</v>
      </c>
      <c r="AD207" s="103" t="e">
        <f>T207-HLOOKUP(V207,Minimas!$C$3:$CD$12,4,FALSE)</f>
        <v>#N/A</v>
      </c>
      <c r="AE207" s="103" t="e">
        <f>T207-HLOOKUP(V207,Minimas!$C$3:$CD$12,5,FALSE)</f>
        <v>#N/A</v>
      </c>
      <c r="AF207" s="103" t="e">
        <f>T207-HLOOKUP(V207,Minimas!$C$3:$CD$12,6,FALSE)</f>
        <v>#N/A</v>
      </c>
      <c r="AG207" s="103" t="e">
        <f>T207-HLOOKUP(V207,Minimas!$C$3:$CD$12,7,FALSE)</f>
        <v>#N/A</v>
      </c>
      <c r="AH207" s="103" t="e">
        <f>T207-HLOOKUP(V207,Minimas!$C$3:$CD$12,8,FALSE)</f>
        <v>#N/A</v>
      </c>
      <c r="AI207" s="103" t="e">
        <f>T207-HLOOKUP(V207,Minimas!$C$3:$CD$12,9,FALSE)</f>
        <v>#N/A</v>
      </c>
      <c r="AJ207" s="103" t="e">
        <f>T207-HLOOKUP(V207,Minimas!$C$3:$CD$12,10,FALSE)</f>
        <v>#N/A</v>
      </c>
      <c r="AK207" s="104" t="str">
        <f t="shared" si="60"/>
        <v xml:space="preserve"> </v>
      </c>
      <c r="AL207" s="105"/>
      <c r="AM207" s="105" t="str">
        <f t="shared" si="61"/>
        <v xml:space="preserve"> </v>
      </c>
      <c r="AN207" s="105" t="str">
        <f t="shared" si="62"/>
        <v xml:space="preserve"> </v>
      </c>
    </row>
    <row r="208" spans="28:40" x14ac:dyDescent="0.2">
      <c r="AB208" s="103" t="e">
        <f>T208-HLOOKUP(V208,Minimas!$C$3:$CD$12,2,FALSE)</f>
        <v>#N/A</v>
      </c>
      <c r="AC208" s="103" t="e">
        <f>T208-HLOOKUP(V208,Minimas!$C$3:$CD$12,3,FALSE)</f>
        <v>#N/A</v>
      </c>
      <c r="AD208" s="103" t="e">
        <f>T208-HLOOKUP(V208,Minimas!$C$3:$CD$12,4,FALSE)</f>
        <v>#N/A</v>
      </c>
      <c r="AE208" s="103" t="e">
        <f>T208-HLOOKUP(V208,Minimas!$C$3:$CD$12,5,FALSE)</f>
        <v>#N/A</v>
      </c>
      <c r="AF208" s="103" t="e">
        <f>T208-HLOOKUP(V208,Minimas!$C$3:$CD$12,6,FALSE)</f>
        <v>#N/A</v>
      </c>
      <c r="AG208" s="103" t="e">
        <f>T208-HLOOKUP(V208,Minimas!$C$3:$CD$12,7,FALSE)</f>
        <v>#N/A</v>
      </c>
      <c r="AH208" s="103" t="e">
        <f>T208-HLOOKUP(V208,Minimas!$C$3:$CD$12,8,FALSE)</f>
        <v>#N/A</v>
      </c>
      <c r="AI208" s="103" t="e">
        <f>T208-HLOOKUP(V208,Minimas!$C$3:$CD$12,9,FALSE)</f>
        <v>#N/A</v>
      </c>
      <c r="AJ208" s="103" t="e">
        <f>T208-HLOOKUP(V208,Minimas!$C$3:$CD$12,10,FALSE)</f>
        <v>#N/A</v>
      </c>
      <c r="AK208" s="104" t="str">
        <f t="shared" si="60"/>
        <v xml:space="preserve"> </v>
      </c>
      <c r="AL208" s="105"/>
      <c r="AM208" s="105" t="str">
        <f t="shared" si="61"/>
        <v xml:space="preserve"> </v>
      </c>
      <c r="AN208" s="105" t="str">
        <f t="shared" si="62"/>
        <v xml:space="preserve"> </v>
      </c>
    </row>
    <row r="209" spans="28:40" x14ac:dyDescent="0.2">
      <c r="AB209" s="103" t="e">
        <f>T209-HLOOKUP(V209,Minimas!$C$3:$CD$12,2,FALSE)</f>
        <v>#N/A</v>
      </c>
      <c r="AC209" s="103" t="e">
        <f>T209-HLOOKUP(V209,Minimas!$C$3:$CD$12,3,FALSE)</f>
        <v>#N/A</v>
      </c>
      <c r="AD209" s="103" t="e">
        <f>T209-HLOOKUP(V209,Minimas!$C$3:$CD$12,4,FALSE)</f>
        <v>#N/A</v>
      </c>
      <c r="AE209" s="103" t="e">
        <f>T209-HLOOKUP(V209,Minimas!$C$3:$CD$12,5,FALSE)</f>
        <v>#N/A</v>
      </c>
      <c r="AF209" s="103" t="e">
        <f>T209-HLOOKUP(V209,Minimas!$C$3:$CD$12,6,FALSE)</f>
        <v>#N/A</v>
      </c>
      <c r="AG209" s="103" t="e">
        <f>T209-HLOOKUP(V209,Minimas!$C$3:$CD$12,7,FALSE)</f>
        <v>#N/A</v>
      </c>
      <c r="AH209" s="103" t="e">
        <f>T209-HLOOKUP(V209,Minimas!$C$3:$CD$12,8,FALSE)</f>
        <v>#N/A</v>
      </c>
      <c r="AI209" s="103" t="e">
        <f>T209-HLOOKUP(V209,Minimas!$C$3:$CD$12,9,FALSE)</f>
        <v>#N/A</v>
      </c>
      <c r="AJ209" s="103" t="e">
        <f>T209-HLOOKUP(V209,Minimas!$C$3:$CD$12,10,FALSE)</f>
        <v>#N/A</v>
      </c>
      <c r="AK209" s="104" t="str">
        <f t="shared" si="60"/>
        <v xml:space="preserve"> </v>
      </c>
      <c r="AL209" s="105"/>
      <c r="AM209" s="105" t="str">
        <f t="shared" si="61"/>
        <v xml:space="preserve"> </v>
      </c>
      <c r="AN209" s="105" t="str">
        <f t="shared" si="62"/>
        <v xml:space="preserve"> </v>
      </c>
    </row>
    <row r="210" spans="28:40" x14ac:dyDescent="0.2">
      <c r="AB210" s="103" t="e">
        <f>T210-HLOOKUP(V210,Minimas!$C$3:$CD$12,2,FALSE)</f>
        <v>#N/A</v>
      </c>
      <c r="AC210" s="103" t="e">
        <f>T210-HLOOKUP(V210,Minimas!$C$3:$CD$12,3,FALSE)</f>
        <v>#N/A</v>
      </c>
      <c r="AD210" s="103" t="e">
        <f>T210-HLOOKUP(V210,Minimas!$C$3:$CD$12,4,FALSE)</f>
        <v>#N/A</v>
      </c>
      <c r="AE210" s="103" t="e">
        <f>T210-HLOOKUP(V210,Minimas!$C$3:$CD$12,5,FALSE)</f>
        <v>#N/A</v>
      </c>
      <c r="AF210" s="103" t="e">
        <f>T210-HLOOKUP(V210,Minimas!$C$3:$CD$12,6,FALSE)</f>
        <v>#N/A</v>
      </c>
      <c r="AG210" s="103" t="e">
        <f>T210-HLOOKUP(V210,Minimas!$C$3:$CD$12,7,FALSE)</f>
        <v>#N/A</v>
      </c>
      <c r="AH210" s="103" t="e">
        <f>T210-HLOOKUP(V210,Minimas!$C$3:$CD$12,8,FALSE)</f>
        <v>#N/A</v>
      </c>
      <c r="AI210" s="103" t="e">
        <f>T210-HLOOKUP(V210,Minimas!$C$3:$CD$12,9,FALSE)</f>
        <v>#N/A</v>
      </c>
      <c r="AJ210" s="103" t="e">
        <f>T210-HLOOKUP(V210,Minimas!$C$3:$CD$12,10,FALSE)</f>
        <v>#N/A</v>
      </c>
      <c r="AK210" s="104" t="str">
        <f t="shared" si="60"/>
        <v xml:space="preserve"> </v>
      </c>
      <c r="AL210" s="105"/>
      <c r="AM210" s="105" t="str">
        <f t="shared" si="61"/>
        <v xml:space="preserve"> </v>
      </c>
      <c r="AN210" s="105" t="str">
        <f t="shared" si="62"/>
        <v xml:space="preserve"> </v>
      </c>
    </row>
    <row r="211" spans="28:40" x14ac:dyDescent="0.2">
      <c r="AB211" s="103" t="e">
        <f>T211-HLOOKUP(V211,Minimas!$C$3:$CD$12,2,FALSE)</f>
        <v>#N/A</v>
      </c>
      <c r="AC211" s="103" t="e">
        <f>T211-HLOOKUP(V211,Minimas!$C$3:$CD$12,3,FALSE)</f>
        <v>#N/A</v>
      </c>
      <c r="AD211" s="103" t="e">
        <f>T211-HLOOKUP(V211,Minimas!$C$3:$CD$12,4,FALSE)</f>
        <v>#N/A</v>
      </c>
      <c r="AE211" s="103" t="e">
        <f>T211-HLOOKUP(V211,Minimas!$C$3:$CD$12,5,FALSE)</f>
        <v>#N/A</v>
      </c>
      <c r="AF211" s="103" t="e">
        <f>T211-HLOOKUP(V211,Minimas!$C$3:$CD$12,6,FALSE)</f>
        <v>#N/A</v>
      </c>
      <c r="AG211" s="103" t="e">
        <f>T211-HLOOKUP(V211,Minimas!$C$3:$CD$12,7,FALSE)</f>
        <v>#N/A</v>
      </c>
      <c r="AH211" s="103" t="e">
        <f>T211-HLOOKUP(V211,Minimas!$C$3:$CD$12,8,FALSE)</f>
        <v>#N/A</v>
      </c>
      <c r="AI211" s="103" t="e">
        <f>T211-HLOOKUP(V211,Minimas!$C$3:$CD$12,9,FALSE)</f>
        <v>#N/A</v>
      </c>
      <c r="AJ211" s="103" t="e">
        <f>T211-HLOOKUP(V211,Minimas!$C$3:$CD$12,10,FALSE)</f>
        <v>#N/A</v>
      </c>
      <c r="AK211" s="104" t="str">
        <f t="shared" si="60"/>
        <v xml:space="preserve"> </v>
      </c>
      <c r="AL211" s="105"/>
      <c r="AM211" s="105" t="str">
        <f t="shared" si="61"/>
        <v xml:space="preserve"> </v>
      </c>
      <c r="AN211" s="105" t="str">
        <f t="shared" si="62"/>
        <v xml:space="preserve"> </v>
      </c>
    </row>
    <row r="212" spans="28:40" x14ac:dyDescent="0.2">
      <c r="AB212" s="103" t="e">
        <f>T212-HLOOKUP(V212,Minimas!$C$3:$CD$12,2,FALSE)</f>
        <v>#N/A</v>
      </c>
      <c r="AC212" s="103" t="e">
        <f>T212-HLOOKUP(V212,Minimas!$C$3:$CD$12,3,FALSE)</f>
        <v>#N/A</v>
      </c>
      <c r="AD212" s="103" t="e">
        <f>T212-HLOOKUP(V212,Minimas!$C$3:$CD$12,4,FALSE)</f>
        <v>#N/A</v>
      </c>
      <c r="AE212" s="103" t="e">
        <f>T212-HLOOKUP(V212,Minimas!$C$3:$CD$12,5,FALSE)</f>
        <v>#N/A</v>
      </c>
      <c r="AF212" s="103" t="e">
        <f>T212-HLOOKUP(V212,Minimas!$C$3:$CD$12,6,FALSE)</f>
        <v>#N/A</v>
      </c>
      <c r="AG212" s="103" t="e">
        <f>T212-HLOOKUP(V212,Minimas!$C$3:$CD$12,7,FALSE)</f>
        <v>#N/A</v>
      </c>
      <c r="AH212" s="103" t="e">
        <f>T212-HLOOKUP(V212,Minimas!$C$3:$CD$12,8,FALSE)</f>
        <v>#N/A</v>
      </c>
      <c r="AI212" s="103" t="e">
        <f>T212-HLOOKUP(V212,Minimas!$C$3:$CD$12,9,FALSE)</f>
        <v>#N/A</v>
      </c>
      <c r="AJ212" s="103" t="e">
        <f>T212-HLOOKUP(V212,Minimas!$C$3:$CD$12,10,FALSE)</f>
        <v>#N/A</v>
      </c>
      <c r="AK212" s="104" t="str">
        <f t="shared" si="60"/>
        <v xml:space="preserve"> </v>
      </c>
      <c r="AL212" s="105"/>
      <c r="AM212" s="105" t="str">
        <f t="shared" si="61"/>
        <v xml:space="preserve"> </v>
      </c>
      <c r="AN212" s="105" t="str">
        <f t="shared" si="62"/>
        <v xml:space="preserve"> </v>
      </c>
    </row>
    <row r="213" spans="28:40" x14ac:dyDescent="0.2">
      <c r="AB213" s="103" t="e">
        <f>T213-HLOOKUP(V213,Minimas!$C$3:$CD$12,2,FALSE)</f>
        <v>#N/A</v>
      </c>
      <c r="AC213" s="103" t="e">
        <f>T213-HLOOKUP(V213,Minimas!$C$3:$CD$12,3,FALSE)</f>
        <v>#N/A</v>
      </c>
      <c r="AD213" s="103" t="e">
        <f>T213-HLOOKUP(V213,Minimas!$C$3:$CD$12,4,FALSE)</f>
        <v>#N/A</v>
      </c>
      <c r="AE213" s="103" t="e">
        <f>T213-HLOOKUP(V213,Minimas!$C$3:$CD$12,5,FALSE)</f>
        <v>#N/A</v>
      </c>
      <c r="AF213" s="103" t="e">
        <f>T213-HLOOKUP(V213,Minimas!$C$3:$CD$12,6,FALSE)</f>
        <v>#N/A</v>
      </c>
      <c r="AG213" s="103" t="e">
        <f>T213-HLOOKUP(V213,Minimas!$C$3:$CD$12,7,FALSE)</f>
        <v>#N/A</v>
      </c>
      <c r="AH213" s="103" t="e">
        <f>T213-HLOOKUP(V213,Minimas!$C$3:$CD$12,8,FALSE)</f>
        <v>#N/A</v>
      </c>
      <c r="AI213" s="103" t="e">
        <f>T213-HLOOKUP(V213,Minimas!$C$3:$CD$12,9,FALSE)</f>
        <v>#N/A</v>
      </c>
      <c r="AJ213" s="103" t="e">
        <f>T213-HLOOKUP(V213,Minimas!$C$3:$CD$12,10,FALSE)</f>
        <v>#N/A</v>
      </c>
      <c r="AK213" s="104" t="str">
        <f t="shared" si="60"/>
        <v xml:space="preserve"> </v>
      </c>
      <c r="AL213" s="105"/>
      <c r="AM213" s="105" t="str">
        <f t="shared" si="61"/>
        <v xml:space="preserve"> </v>
      </c>
      <c r="AN213" s="105" t="str">
        <f t="shared" si="62"/>
        <v xml:space="preserve"> </v>
      </c>
    </row>
    <row r="214" spans="28:40" x14ac:dyDescent="0.2">
      <c r="AB214" s="103" t="e">
        <f>T214-HLOOKUP(V214,Minimas!$C$3:$CD$12,2,FALSE)</f>
        <v>#N/A</v>
      </c>
      <c r="AC214" s="103" t="e">
        <f>T214-HLOOKUP(V214,Minimas!$C$3:$CD$12,3,FALSE)</f>
        <v>#N/A</v>
      </c>
      <c r="AD214" s="103" t="e">
        <f>T214-HLOOKUP(V214,Minimas!$C$3:$CD$12,4,FALSE)</f>
        <v>#N/A</v>
      </c>
      <c r="AE214" s="103" t="e">
        <f>T214-HLOOKUP(V214,Minimas!$C$3:$CD$12,5,FALSE)</f>
        <v>#N/A</v>
      </c>
      <c r="AF214" s="103" t="e">
        <f>T214-HLOOKUP(V214,Minimas!$C$3:$CD$12,6,FALSE)</f>
        <v>#N/A</v>
      </c>
      <c r="AG214" s="103" t="e">
        <f>T214-HLOOKUP(V214,Minimas!$C$3:$CD$12,7,FALSE)</f>
        <v>#N/A</v>
      </c>
      <c r="AH214" s="103" t="e">
        <f>T214-HLOOKUP(V214,Minimas!$C$3:$CD$12,8,FALSE)</f>
        <v>#N/A</v>
      </c>
      <c r="AI214" s="103" t="e">
        <f>T214-HLOOKUP(V214,Minimas!$C$3:$CD$12,9,FALSE)</f>
        <v>#N/A</v>
      </c>
      <c r="AJ214" s="103" t="e">
        <f>T214-HLOOKUP(V214,Minimas!$C$3:$CD$12,10,FALSE)</f>
        <v>#N/A</v>
      </c>
      <c r="AK214" s="104" t="str">
        <f t="shared" si="60"/>
        <v xml:space="preserve"> </v>
      </c>
      <c r="AL214" s="105"/>
      <c r="AM214" s="105" t="str">
        <f t="shared" si="61"/>
        <v xml:space="preserve"> </v>
      </c>
      <c r="AN214" s="105" t="str">
        <f t="shared" si="62"/>
        <v xml:space="preserve"> </v>
      </c>
    </row>
    <row r="215" spans="28:40" x14ac:dyDescent="0.2">
      <c r="AB215" s="103" t="e">
        <f>T215-HLOOKUP(V215,Minimas!$C$3:$CD$12,2,FALSE)</f>
        <v>#N/A</v>
      </c>
      <c r="AC215" s="103" t="e">
        <f>T215-HLOOKUP(V215,Minimas!$C$3:$CD$12,3,FALSE)</f>
        <v>#N/A</v>
      </c>
      <c r="AD215" s="103" t="e">
        <f>T215-HLOOKUP(V215,Minimas!$C$3:$CD$12,4,FALSE)</f>
        <v>#N/A</v>
      </c>
      <c r="AE215" s="103" t="e">
        <f>T215-HLOOKUP(V215,Minimas!$C$3:$CD$12,5,FALSE)</f>
        <v>#N/A</v>
      </c>
      <c r="AF215" s="103" t="e">
        <f>T215-HLOOKUP(V215,Minimas!$C$3:$CD$12,6,FALSE)</f>
        <v>#N/A</v>
      </c>
      <c r="AG215" s="103" t="e">
        <f>T215-HLOOKUP(V215,Minimas!$C$3:$CD$12,7,FALSE)</f>
        <v>#N/A</v>
      </c>
      <c r="AH215" s="103" t="e">
        <f>T215-HLOOKUP(V215,Minimas!$C$3:$CD$12,8,FALSE)</f>
        <v>#N/A</v>
      </c>
      <c r="AI215" s="103" t="e">
        <f>T215-HLOOKUP(V215,Minimas!$C$3:$CD$12,9,FALSE)</f>
        <v>#N/A</v>
      </c>
      <c r="AJ215" s="103" t="e">
        <f>T215-HLOOKUP(V215,Minimas!$C$3:$CD$12,10,FALSE)</f>
        <v>#N/A</v>
      </c>
      <c r="AK215" s="104" t="str">
        <f t="shared" si="60"/>
        <v xml:space="preserve"> </v>
      </c>
      <c r="AL215" s="105"/>
      <c r="AM215" s="105" t="str">
        <f t="shared" si="61"/>
        <v xml:space="preserve"> </v>
      </c>
      <c r="AN215" s="105" t="str">
        <f t="shared" si="62"/>
        <v xml:space="preserve"> </v>
      </c>
    </row>
    <row r="216" spans="28:40" x14ac:dyDescent="0.2">
      <c r="AB216" s="103" t="e">
        <f>T216-HLOOKUP(V216,Minimas!$C$3:$CD$12,2,FALSE)</f>
        <v>#N/A</v>
      </c>
      <c r="AC216" s="103" t="e">
        <f>T216-HLOOKUP(V216,Minimas!$C$3:$CD$12,3,FALSE)</f>
        <v>#N/A</v>
      </c>
      <c r="AD216" s="103" t="e">
        <f>T216-HLOOKUP(V216,Minimas!$C$3:$CD$12,4,FALSE)</f>
        <v>#N/A</v>
      </c>
      <c r="AE216" s="103" t="e">
        <f>T216-HLOOKUP(V216,Minimas!$C$3:$CD$12,5,FALSE)</f>
        <v>#N/A</v>
      </c>
      <c r="AF216" s="103" t="e">
        <f>T216-HLOOKUP(V216,Minimas!$C$3:$CD$12,6,FALSE)</f>
        <v>#N/A</v>
      </c>
      <c r="AG216" s="103" t="e">
        <f>T216-HLOOKUP(V216,Minimas!$C$3:$CD$12,7,FALSE)</f>
        <v>#N/A</v>
      </c>
      <c r="AH216" s="103" t="e">
        <f>T216-HLOOKUP(V216,Minimas!$C$3:$CD$12,8,FALSE)</f>
        <v>#N/A</v>
      </c>
      <c r="AI216" s="103" t="e">
        <f>T216-HLOOKUP(V216,Minimas!$C$3:$CD$12,9,FALSE)</f>
        <v>#N/A</v>
      </c>
      <c r="AJ216" s="103" t="e">
        <f>T216-HLOOKUP(V216,Minimas!$C$3:$CD$12,10,FALSE)</f>
        <v>#N/A</v>
      </c>
      <c r="AK216" s="104" t="str">
        <f t="shared" si="60"/>
        <v xml:space="preserve"> </v>
      </c>
      <c r="AL216" s="105"/>
      <c r="AM216" s="105" t="str">
        <f t="shared" si="61"/>
        <v xml:space="preserve"> </v>
      </c>
      <c r="AN216" s="105" t="str">
        <f t="shared" si="62"/>
        <v xml:space="preserve"> </v>
      </c>
    </row>
    <row r="217" spans="28:40" x14ac:dyDescent="0.2">
      <c r="AB217" s="103" t="e">
        <f>T217-HLOOKUP(V217,Minimas!$C$3:$CD$12,2,FALSE)</f>
        <v>#N/A</v>
      </c>
      <c r="AC217" s="103" t="e">
        <f>T217-HLOOKUP(V217,Minimas!$C$3:$CD$12,3,FALSE)</f>
        <v>#N/A</v>
      </c>
      <c r="AD217" s="103" t="e">
        <f>T217-HLOOKUP(V217,Minimas!$C$3:$CD$12,4,FALSE)</f>
        <v>#N/A</v>
      </c>
      <c r="AE217" s="103" t="e">
        <f>T217-HLOOKUP(V217,Minimas!$C$3:$CD$12,5,FALSE)</f>
        <v>#N/A</v>
      </c>
      <c r="AF217" s="103" t="e">
        <f>T217-HLOOKUP(V217,Minimas!$C$3:$CD$12,6,FALSE)</f>
        <v>#N/A</v>
      </c>
      <c r="AG217" s="103" t="e">
        <f>T217-HLOOKUP(V217,Minimas!$C$3:$CD$12,7,FALSE)</f>
        <v>#N/A</v>
      </c>
      <c r="AH217" s="103" t="e">
        <f>T217-HLOOKUP(V217,Minimas!$C$3:$CD$12,8,FALSE)</f>
        <v>#N/A</v>
      </c>
      <c r="AI217" s="103" t="e">
        <f>T217-HLOOKUP(V217,Minimas!$C$3:$CD$12,9,FALSE)</f>
        <v>#N/A</v>
      </c>
      <c r="AJ217" s="103" t="e">
        <f>T217-HLOOKUP(V217,Minimas!$C$3:$CD$12,10,FALSE)</f>
        <v>#N/A</v>
      </c>
      <c r="AK217" s="104" t="str">
        <f t="shared" si="60"/>
        <v xml:space="preserve"> </v>
      </c>
      <c r="AL217" s="105"/>
      <c r="AM217" s="105" t="str">
        <f t="shared" si="61"/>
        <v xml:space="preserve"> </v>
      </c>
      <c r="AN217" s="105" t="str">
        <f t="shared" si="62"/>
        <v xml:space="preserve"> </v>
      </c>
    </row>
    <row r="218" spans="28:40" x14ac:dyDescent="0.2">
      <c r="AB218" s="103" t="e">
        <f>T218-HLOOKUP(V218,Minimas!$C$3:$CD$12,2,FALSE)</f>
        <v>#N/A</v>
      </c>
      <c r="AC218" s="103" t="e">
        <f>T218-HLOOKUP(V218,Minimas!$C$3:$CD$12,3,FALSE)</f>
        <v>#N/A</v>
      </c>
      <c r="AD218" s="103" t="e">
        <f>T218-HLOOKUP(V218,Minimas!$C$3:$CD$12,4,FALSE)</f>
        <v>#N/A</v>
      </c>
      <c r="AE218" s="103" t="e">
        <f>T218-HLOOKUP(V218,Minimas!$C$3:$CD$12,5,FALSE)</f>
        <v>#N/A</v>
      </c>
      <c r="AF218" s="103" t="e">
        <f>T218-HLOOKUP(V218,Minimas!$C$3:$CD$12,6,FALSE)</f>
        <v>#N/A</v>
      </c>
      <c r="AG218" s="103" t="e">
        <f>T218-HLOOKUP(V218,Minimas!$C$3:$CD$12,7,FALSE)</f>
        <v>#N/A</v>
      </c>
      <c r="AH218" s="103" t="e">
        <f>T218-HLOOKUP(V218,Minimas!$C$3:$CD$12,8,FALSE)</f>
        <v>#N/A</v>
      </c>
      <c r="AI218" s="103" t="e">
        <f>T218-HLOOKUP(V218,Minimas!$C$3:$CD$12,9,FALSE)</f>
        <v>#N/A</v>
      </c>
      <c r="AJ218" s="103" t="e">
        <f>T218-HLOOKUP(V218,Minimas!$C$3:$CD$12,10,FALSE)</f>
        <v>#N/A</v>
      </c>
      <c r="AK218" s="104" t="str">
        <f t="shared" si="60"/>
        <v xml:space="preserve"> </v>
      </c>
      <c r="AL218" s="105"/>
      <c r="AM218" s="105" t="str">
        <f t="shared" si="61"/>
        <v xml:space="preserve"> </v>
      </c>
      <c r="AN218" s="105" t="str">
        <f t="shared" si="62"/>
        <v xml:space="preserve"> </v>
      </c>
    </row>
    <row r="219" spans="28:40" x14ac:dyDescent="0.2">
      <c r="AB219" s="103" t="e">
        <f>T219-HLOOKUP(V219,Minimas!$C$3:$CD$12,2,FALSE)</f>
        <v>#N/A</v>
      </c>
      <c r="AC219" s="103" t="e">
        <f>T219-HLOOKUP(V219,Minimas!$C$3:$CD$12,3,FALSE)</f>
        <v>#N/A</v>
      </c>
      <c r="AD219" s="103" t="e">
        <f>T219-HLOOKUP(V219,Minimas!$C$3:$CD$12,4,FALSE)</f>
        <v>#N/A</v>
      </c>
      <c r="AE219" s="103" t="e">
        <f>T219-HLOOKUP(V219,Minimas!$C$3:$CD$12,5,FALSE)</f>
        <v>#N/A</v>
      </c>
      <c r="AF219" s="103" t="e">
        <f>T219-HLOOKUP(V219,Minimas!$C$3:$CD$12,6,FALSE)</f>
        <v>#N/A</v>
      </c>
      <c r="AG219" s="103" t="e">
        <f>T219-HLOOKUP(V219,Minimas!$C$3:$CD$12,7,FALSE)</f>
        <v>#N/A</v>
      </c>
      <c r="AH219" s="103" t="e">
        <f>T219-HLOOKUP(V219,Minimas!$C$3:$CD$12,8,FALSE)</f>
        <v>#N/A</v>
      </c>
      <c r="AI219" s="103" t="e">
        <f>T219-HLOOKUP(V219,Minimas!$C$3:$CD$12,9,FALSE)</f>
        <v>#N/A</v>
      </c>
      <c r="AJ219" s="103" t="e">
        <f>T219-HLOOKUP(V219,Minimas!$C$3:$CD$12,10,FALSE)</f>
        <v>#N/A</v>
      </c>
      <c r="AK219" s="104" t="str">
        <f t="shared" ref="AK219:AK282" si="63">IF(E219=0," ",IF(AJ219&gt;=0,$AJ$5,IF(AI219&gt;=0,$AI$5,IF(AH219&gt;=0,$AH$5,IF(AG219&gt;=0,$AG$5,IF(AF219&gt;=0,$AF$5,IF(AE219&gt;=0,$AE$5,IF(AD219&gt;=0,$AD$5,IF(AC219&gt;=0,$AC$5,$AB$5)))))))))</f>
        <v xml:space="preserve"> </v>
      </c>
      <c r="AL219" s="105"/>
      <c r="AM219" s="105" t="str">
        <f t="shared" ref="AM219:AM282" si="64">IF(AK219="","",AK219)</f>
        <v xml:space="preserve"> </v>
      </c>
      <c r="AN219" s="105" t="str">
        <f t="shared" ref="AN219:AN282" si="65">IF(E219=0," ",IF(AJ219&gt;=0,AJ219,IF(AI219&gt;=0,AI219,IF(AH219&gt;=0,AH219,IF(AG219&gt;=0,AG219,IF(AF219&gt;=0,AF219,IF(AE219&gt;=0,AE219,IF(AD219&gt;=0,AD219,IF(AC219&gt;=0,AC219,AB219)))))))))</f>
        <v xml:space="preserve"> </v>
      </c>
    </row>
    <row r="220" spans="28:40" x14ac:dyDescent="0.2">
      <c r="AB220" s="103" t="e">
        <f>T220-HLOOKUP(V220,Minimas!$C$3:$CD$12,2,FALSE)</f>
        <v>#N/A</v>
      </c>
      <c r="AC220" s="103" t="e">
        <f>T220-HLOOKUP(V220,Minimas!$C$3:$CD$12,3,FALSE)</f>
        <v>#N/A</v>
      </c>
      <c r="AD220" s="103" t="e">
        <f>T220-HLOOKUP(V220,Minimas!$C$3:$CD$12,4,FALSE)</f>
        <v>#N/A</v>
      </c>
      <c r="AE220" s="103" t="e">
        <f>T220-HLOOKUP(V220,Minimas!$C$3:$CD$12,5,FALSE)</f>
        <v>#N/A</v>
      </c>
      <c r="AF220" s="103" t="e">
        <f>T220-HLOOKUP(V220,Minimas!$C$3:$CD$12,6,FALSE)</f>
        <v>#N/A</v>
      </c>
      <c r="AG220" s="103" t="e">
        <f>T220-HLOOKUP(V220,Minimas!$C$3:$CD$12,7,FALSE)</f>
        <v>#N/A</v>
      </c>
      <c r="AH220" s="103" t="e">
        <f>T220-HLOOKUP(V220,Minimas!$C$3:$CD$12,8,FALSE)</f>
        <v>#N/A</v>
      </c>
      <c r="AI220" s="103" t="e">
        <f>T220-HLOOKUP(V220,Minimas!$C$3:$CD$12,9,FALSE)</f>
        <v>#N/A</v>
      </c>
      <c r="AJ220" s="103" t="e">
        <f>T220-HLOOKUP(V220,Minimas!$C$3:$CD$12,10,FALSE)</f>
        <v>#N/A</v>
      </c>
      <c r="AK220" s="104" t="str">
        <f t="shared" si="63"/>
        <v xml:space="preserve"> </v>
      </c>
      <c r="AL220" s="105"/>
      <c r="AM220" s="105" t="str">
        <f t="shared" si="64"/>
        <v xml:space="preserve"> </v>
      </c>
      <c r="AN220" s="105" t="str">
        <f t="shared" si="65"/>
        <v xml:space="preserve"> </v>
      </c>
    </row>
    <row r="221" spans="28:40" x14ac:dyDescent="0.2">
      <c r="AB221" s="103" t="e">
        <f>T221-HLOOKUP(V221,Minimas!$C$3:$CD$12,2,FALSE)</f>
        <v>#N/A</v>
      </c>
      <c r="AC221" s="103" t="e">
        <f>T221-HLOOKUP(V221,Minimas!$C$3:$CD$12,3,FALSE)</f>
        <v>#N/A</v>
      </c>
      <c r="AD221" s="103" t="e">
        <f>T221-HLOOKUP(V221,Minimas!$C$3:$CD$12,4,FALSE)</f>
        <v>#N/A</v>
      </c>
      <c r="AE221" s="103" t="e">
        <f>T221-HLOOKUP(V221,Minimas!$C$3:$CD$12,5,FALSE)</f>
        <v>#N/A</v>
      </c>
      <c r="AF221" s="103" t="e">
        <f>T221-HLOOKUP(V221,Minimas!$C$3:$CD$12,6,FALSE)</f>
        <v>#N/A</v>
      </c>
      <c r="AG221" s="103" t="e">
        <f>T221-HLOOKUP(V221,Minimas!$C$3:$CD$12,7,FALSE)</f>
        <v>#N/A</v>
      </c>
      <c r="AH221" s="103" t="e">
        <f>T221-HLOOKUP(V221,Minimas!$C$3:$CD$12,8,FALSE)</f>
        <v>#N/A</v>
      </c>
      <c r="AI221" s="103" t="e">
        <f>T221-HLOOKUP(V221,Minimas!$C$3:$CD$12,9,FALSE)</f>
        <v>#N/A</v>
      </c>
      <c r="AJ221" s="103" t="e">
        <f>T221-HLOOKUP(V221,Minimas!$C$3:$CD$12,10,FALSE)</f>
        <v>#N/A</v>
      </c>
      <c r="AK221" s="104" t="str">
        <f t="shared" si="63"/>
        <v xml:space="preserve"> </v>
      </c>
      <c r="AL221" s="105"/>
      <c r="AM221" s="105" t="str">
        <f t="shared" si="64"/>
        <v xml:space="preserve"> </v>
      </c>
      <c r="AN221" s="105" t="str">
        <f t="shared" si="65"/>
        <v xml:space="preserve"> </v>
      </c>
    </row>
    <row r="222" spans="28:40" x14ac:dyDescent="0.2">
      <c r="AB222" s="103" t="e">
        <f>T222-HLOOKUP(V222,Minimas!$C$3:$CD$12,2,FALSE)</f>
        <v>#N/A</v>
      </c>
      <c r="AC222" s="103" t="e">
        <f>T222-HLOOKUP(V222,Minimas!$C$3:$CD$12,3,FALSE)</f>
        <v>#N/A</v>
      </c>
      <c r="AD222" s="103" t="e">
        <f>T222-HLOOKUP(V222,Minimas!$C$3:$CD$12,4,FALSE)</f>
        <v>#N/A</v>
      </c>
      <c r="AE222" s="103" t="e">
        <f>T222-HLOOKUP(V222,Minimas!$C$3:$CD$12,5,FALSE)</f>
        <v>#N/A</v>
      </c>
      <c r="AF222" s="103" t="e">
        <f>T222-HLOOKUP(V222,Minimas!$C$3:$CD$12,6,FALSE)</f>
        <v>#N/A</v>
      </c>
      <c r="AG222" s="103" t="e">
        <f>T222-HLOOKUP(V222,Minimas!$C$3:$CD$12,7,FALSE)</f>
        <v>#N/A</v>
      </c>
      <c r="AH222" s="103" t="e">
        <f>T222-HLOOKUP(V222,Minimas!$C$3:$CD$12,8,FALSE)</f>
        <v>#N/A</v>
      </c>
      <c r="AI222" s="103" t="e">
        <f>T222-HLOOKUP(V222,Minimas!$C$3:$CD$12,9,FALSE)</f>
        <v>#N/A</v>
      </c>
      <c r="AJ222" s="103" t="e">
        <f>T222-HLOOKUP(V222,Minimas!$C$3:$CD$12,10,FALSE)</f>
        <v>#N/A</v>
      </c>
      <c r="AK222" s="104" t="str">
        <f t="shared" si="63"/>
        <v xml:space="preserve"> </v>
      </c>
      <c r="AL222" s="105"/>
      <c r="AM222" s="105" t="str">
        <f t="shared" si="64"/>
        <v xml:space="preserve"> </v>
      </c>
      <c r="AN222" s="105" t="str">
        <f t="shared" si="65"/>
        <v xml:space="preserve"> </v>
      </c>
    </row>
    <row r="223" spans="28:40" x14ac:dyDescent="0.2">
      <c r="AB223" s="103" t="e">
        <f>T223-HLOOKUP(V223,Minimas!$C$3:$CD$12,2,FALSE)</f>
        <v>#N/A</v>
      </c>
      <c r="AC223" s="103" t="e">
        <f>T223-HLOOKUP(V223,Minimas!$C$3:$CD$12,3,FALSE)</f>
        <v>#N/A</v>
      </c>
      <c r="AD223" s="103" t="e">
        <f>T223-HLOOKUP(V223,Minimas!$C$3:$CD$12,4,FALSE)</f>
        <v>#N/A</v>
      </c>
      <c r="AE223" s="103" t="e">
        <f>T223-HLOOKUP(V223,Minimas!$C$3:$CD$12,5,FALSE)</f>
        <v>#N/A</v>
      </c>
      <c r="AF223" s="103" t="e">
        <f>T223-HLOOKUP(V223,Minimas!$C$3:$CD$12,6,FALSE)</f>
        <v>#N/A</v>
      </c>
      <c r="AG223" s="103" t="e">
        <f>T223-HLOOKUP(V223,Minimas!$C$3:$CD$12,7,FALSE)</f>
        <v>#N/A</v>
      </c>
      <c r="AH223" s="103" t="e">
        <f>T223-HLOOKUP(V223,Minimas!$C$3:$CD$12,8,FALSE)</f>
        <v>#N/A</v>
      </c>
      <c r="AI223" s="103" t="e">
        <f>T223-HLOOKUP(V223,Minimas!$C$3:$CD$12,9,FALSE)</f>
        <v>#N/A</v>
      </c>
      <c r="AJ223" s="103" t="e">
        <f>T223-HLOOKUP(V223,Minimas!$C$3:$CD$12,10,FALSE)</f>
        <v>#N/A</v>
      </c>
      <c r="AK223" s="104" t="str">
        <f t="shared" si="63"/>
        <v xml:space="preserve"> </v>
      </c>
      <c r="AL223" s="105"/>
      <c r="AM223" s="105" t="str">
        <f t="shared" si="64"/>
        <v xml:space="preserve"> </v>
      </c>
      <c r="AN223" s="105" t="str">
        <f t="shared" si="65"/>
        <v xml:space="preserve"> </v>
      </c>
    </row>
    <row r="224" spans="28:40" x14ac:dyDescent="0.2">
      <c r="AB224" s="103" t="e">
        <f>T224-HLOOKUP(V224,Minimas!$C$3:$CD$12,2,FALSE)</f>
        <v>#N/A</v>
      </c>
      <c r="AC224" s="103" t="e">
        <f>T224-HLOOKUP(V224,Minimas!$C$3:$CD$12,3,FALSE)</f>
        <v>#N/A</v>
      </c>
      <c r="AD224" s="103" t="e">
        <f>T224-HLOOKUP(V224,Minimas!$C$3:$CD$12,4,FALSE)</f>
        <v>#N/A</v>
      </c>
      <c r="AE224" s="103" t="e">
        <f>T224-HLOOKUP(V224,Minimas!$C$3:$CD$12,5,FALSE)</f>
        <v>#N/A</v>
      </c>
      <c r="AF224" s="103" t="e">
        <f>T224-HLOOKUP(V224,Minimas!$C$3:$CD$12,6,FALSE)</f>
        <v>#N/A</v>
      </c>
      <c r="AG224" s="103" t="e">
        <f>T224-HLOOKUP(V224,Minimas!$C$3:$CD$12,7,FALSE)</f>
        <v>#N/A</v>
      </c>
      <c r="AH224" s="103" t="e">
        <f>T224-HLOOKUP(V224,Minimas!$C$3:$CD$12,8,FALSE)</f>
        <v>#N/A</v>
      </c>
      <c r="AI224" s="103" t="e">
        <f>T224-HLOOKUP(V224,Minimas!$C$3:$CD$12,9,FALSE)</f>
        <v>#N/A</v>
      </c>
      <c r="AJ224" s="103" t="e">
        <f>T224-HLOOKUP(V224,Minimas!$C$3:$CD$12,10,FALSE)</f>
        <v>#N/A</v>
      </c>
      <c r="AK224" s="104" t="str">
        <f t="shared" si="63"/>
        <v xml:space="preserve"> </v>
      </c>
      <c r="AL224" s="105"/>
      <c r="AM224" s="105" t="str">
        <f t="shared" si="64"/>
        <v xml:space="preserve"> </v>
      </c>
      <c r="AN224" s="105" t="str">
        <f t="shared" si="65"/>
        <v xml:space="preserve"> </v>
      </c>
    </row>
    <row r="225" spans="28:40" x14ac:dyDescent="0.2">
      <c r="AB225" s="103" t="e">
        <f>T225-HLOOKUP(V225,Minimas!$C$3:$CD$12,2,FALSE)</f>
        <v>#N/A</v>
      </c>
      <c r="AC225" s="103" t="e">
        <f>T225-HLOOKUP(V225,Minimas!$C$3:$CD$12,3,FALSE)</f>
        <v>#N/A</v>
      </c>
      <c r="AD225" s="103" t="e">
        <f>T225-HLOOKUP(V225,Minimas!$C$3:$CD$12,4,FALSE)</f>
        <v>#N/A</v>
      </c>
      <c r="AE225" s="103" t="e">
        <f>T225-HLOOKUP(V225,Minimas!$C$3:$CD$12,5,FALSE)</f>
        <v>#N/A</v>
      </c>
      <c r="AF225" s="103" t="e">
        <f>T225-HLOOKUP(V225,Minimas!$C$3:$CD$12,6,FALSE)</f>
        <v>#N/A</v>
      </c>
      <c r="AG225" s="103" t="e">
        <f>T225-HLOOKUP(V225,Minimas!$C$3:$CD$12,7,FALSE)</f>
        <v>#N/A</v>
      </c>
      <c r="AH225" s="103" t="e">
        <f>T225-HLOOKUP(V225,Minimas!$C$3:$CD$12,8,FALSE)</f>
        <v>#N/A</v>
      </c>
      <c r="AI225" s="103" t="e">
        <f>T225-HLOOKUP(V225,Minimas!$C$3:$CD$12,9,FALSE)</f>
        <v>#N/A</v>
      </c>
      <c r="AJ225" s="103" t="e">
        <f>T225-HLOOKUP(V225,Minimas!$C$3:$CD$12,10,FALSE)</f>
        <v>#N/A</v>
      </c>
      <c r="AK225" s="104" t="str">
        <f t="shared" si="63"/>
        <v xml:space="preserve"> </v>
      </c>
      <c r="AL225" s="105"/>
      <c r="AM225" s="105" t="str">
        <f t="shared" si="64"/>
        <v xml:space="preserve"> </v>
      </c>
      <c r="AN225" s="105" t="str">
        <f t="shared" si="65"/>
        <v xml:space="preserve"> </v>
      </c>
    </row>
    <row r="226" spans="28:40" x14ac:dyDescent="0.2">
      <c r="AB226" s="103" t="e">
        <f>T226-HLOOKUP(V226,Minimas!$C$3:$CD$12,2,FALSE)</f>
        <v>#N/A</v>
      </c>
      <c r="AC226" s="103" t="e">
        <f>T226-HLOOKUP(V226,Minimas!$C$3:$CD$12,3,FALSE)</f>
        <v>#N/A</v>
      </c>
      <c r="AD226" s="103" t="e">
        <f>T226-HLOOKUP(V226,Minimas!$C$3:$CD$12,4,FALSE)</f>
        <v>#N/A</v>
      </c>
      <c r="AE226" s="103" t="e">
        <f>T226-HLOOKUP(V226,Minimas!$C$3:$CD$12,5,FALSE)</f>
        <v>#N/A</v>
      </c>
      <c r="AF226" s="103" t="e">
        <f>T226-HLOOKUP(V226,Minimas!$C$3:$CD$12,6,FALSE)</f>
        <v>#N/A</v>
      </c>
      <c r="AG226" s="103" t="e">
        <f>T226-HLOOKUP(V226,Minimas!$C$3:$CD$12,7,FALSE)</f>
        <v>#N/A</v>
      </c>
      <c r="AH226" s="103" t="e">
        <f>T226-HLOOKUP(V226,Minimas!$C$3:$CD$12,8,FALSE)</f>
        <v>#N/A</v>
      </c>
      <c r="AI226" s="103" t="e">
        <f>T226-HLOOKUP(V226,Minimas!$C$3:$CD$12,9,FALSE)</f>
        <v>#N/A</v>
      </c>
      <c r="AJ226" s="103" t="e">
        <f>T226-HLOOKUP(V226,Minimas!$C$3:$CD$12,10,FALSE)</f>
        <v>#N/A</v>
      </c>
      <c r="AK226" s="104" t="str">
        <f t="shared" si="63"/>
        <v xml:space="preserve"> </v>
      </c>
      <c r="AL226" s="105"/>
      <c r="AM226" s="105" t="str">
        <f t="shared" si="64"/>
        <v xml:space="preserve"> </v>
      </c>
      <c r="AN226" s="105" t="str">
        <f t="shared" si="65"/>
        <v xml:space="preserve"> </v>
      </c>
    </row>
    <row r="227" spans="28:40" x14ac:dyDescent="0.2">
      <c r="AB227" s="103" t="e">
        <f>T227-HLOOKUP(V227,Minimas!$C$3:$CD$12,2,FALSE)</f>
        <v>#N/A</v>
      </c>
      <c r="AC227" s="103" t="e">
        <f>T227-HLOOKUP(V227,Minimas!$C$3:$CD$12,3,FALSE)</f>
        <v>#N/A</v>
      </c>
      <c r="AD227" s="103" t="e">
        <f>T227-HLOOKUP(V227,Minimas!$C$3:$CD$12,4,FALSE)</f>
        <v>#N/A</v>
      </c>
      <c r="AE227" s="103" t="e">
        <f>T227-HLOOKUP(V227,Minimas!$C$3:$CD$12,5,FALSE)</f>
        <v>#N/A</v>
      </c>
      <c r="AF227" s="103" t="e">
        <f>T227-HLOOKUP(V227,Minimas!$C$3:$CD$12,6,FALSE)</f>
        <v>#N/A</v>
      </c>
      <c r="AG227" s="103" t="e">
        <f>T227-HLOOKUP(V227,Minimas!$C$3:$CD$12,7,FALSE)</f>
        <v>#N/A</v>
      </c>
      <c r="AH227" s="103" t="e">
        <f>T227-HLOOKUP(V227,Minimas!$C$3:$CD$12,8,FALSE)</f>
        <v>#N/A</v>
      </c>
      <c r="AI227" s="103" t="e">
        <f>T227-HLOOKUP(V227,Minimas!$C$3:$CD$12,9,FALSE)</f>
        <v>#N/A</v>
      </c>
      <c r="AJ227" s="103" t="e">
        <f>T227-HLOOKUP(V227,Minimas!$C$3:$CD$12,10,FALSE)</f>
        <v>#N/A</v>
      </c>
      <c r="AK227" s="104" t="str">
        <f t="shared" si="63"/>
        <v xml:space="preserve"> </v>
      </c>
      <c r="AL227" s="105"/>
      <c r="AM227" s="105" t="str">
        <f t="shared" si="64"/>
        <v xml:space="preserve"> </v>
      </c>
      <c r="AN227" s="105" t="str">
        <f t="shared" si="65"/>
        <v xml:space="preserve"> </v>
      </c>
    </row>
    <row r="228" spans="28:40" x14ac:dyDescent="0.2">
      <c r="AB228" s="103" t="e">
        <f>T228-HLOOKUP(V228,Minimas!$C$3:$CD$12,2,FALSE)</f>
        <v>#N/A</v>
      </c>
      <c r="AC228" s="103" t="e">
        <f>T228-HLOOKUP(V228,Minimas!$C$3:$CD$12,3,FALSE)</f>
        <v>#N/A</v>
      </c>
      <c r="AD228" s="103" t="e">
        <f>T228-HLOOKUP(V228,Minimas!$C$3:$CD$12,4,FALSE)</f>
        <v>#N/A</v>
      </c>
      <c r="AE228" s="103" t="e">
        <f>T228-HLOOKUP(V228,Minimas!$C$3:$CD$12,5,FALSE)</f>
        <v>#N/A</v>
      </c>
      <c r="AF228" s="103" t="e">
        <f>T228-HLOOKUP(V228,Minimas!$C$3:$CD$12,6,FALSE)</f>
        <v>#N/A</v>
      </c>
      <c r="AG228" s="103" t="e">
        <f>T228-HLOOKUP(V228,Minimas!$C$3:$CD$12,7,FALSE)</f>
        <v>#N/A</v>
      </c>
      <c r="AH228" s="103" t="e">
        <f>T228-HLOOKUP(V228,Minimas!$C$3:$CD$12,8,FALSE)</f>
        <v>#N/A</v>
      </c>
      <c r="AI228" s="103" t="e">
        <f>T228-HLOOKUP(V228,Minimas!$C$3:$CD$12,9,FALSE)</f>
        <v>#N/A</v>
      </c>
      <c r="AJ228" s="103" t="e">
        <f>T228-HLOOKUP(V228,Minimas!$C$3:$CD$12,10,FALSE)</f>
        <v>#N/A</v>
      </c>
      <c r="AK228" s="104" t="str">
        <f t="shared" si="63"/>
        <v xml:space="preserve"> </v>
      </c>
      <c r="AL228" s="105"/>
      <c r="AM228" s="105" t="str">
        <f t="shared" si="64"/>
        <v xml:space="preserve"> </v>
      </c>
      <c r="AN228" s="105" t="str">
        <f t="shared" si="65"/>
        <v xml:space="preserve"> </v>
      </c>
    </row>
    <row r="229" spans="28:40" x14ac:dyDescent="0.2">
      <c r="AB229" s="103" t="e">
        <f>T229-HLOOKUP(V229,Minimas!$C$3:$CD$12,2,FALSE)</f>
        <v>#N/A</v>
      </c>
      <c r="AC229" s="103" t="e">
        <f>T229-HLOOKUP(V229,Minimas!$C$3:$CD$12,3,FALSE)</f>
        <v>#N/A</v>
      </c>
      <c r="AD229" s="103" t="e">
        <f>T229-HLOOKUP(V229,Minimas!$C$3:$CD$12,4,FALSE)</f>
        <v>#N/A</v>
      </c>
      <c r="AE229" s="103" t="e">
        <f>T229-HLOOKUP(V229,Minimas!$C$3:$CD$12,5,FALSE)</f>
        <v>#N/A</v>
      </c>
      <c r="AF229" s="103" t="e">
        <f>T229-HLOOKUP(V229,Minimas!$C$3:$CD$12,6,FALSE)</f>
        <v>#N/A</v>
      </c>
      <c r="AG229" s="103" t="e">
        <f>T229-HLOOKUP(V229,Minimas!$C$3:$CD$12,7,FALSE)</f>
        <v>#N/A</v>
      </c>
      <c r="AH229" s="103" t="e">
        <f>T229-HLOOKUP(V229,Minimas!$C$3:$CD$12,8,FALSE)</f>
        <v>#N/A</v>
      </c>
      <c r="AI229" s="103" t="e">
        <f>T229-HLOOKUP(V229,Minimas!$C$3:$CD$12,9,FALSE)</f>
        <v>#N/A</v>
      </c>
      <c r="AJ229" s="103" t="e">
        <f>T229-HLOOKUP(V229,Minimas!$C$3:$CD$12,10,FALSE)</f>
        <v>#N/A</v>
      </c>
      <c r="AK229" s="104" t="str">
        <f t="shared" si="63"/>
        <v xml:space="preserve"> </v>
      </c>
      <c r="AL229" s="105"/>
      <c r="AM229" s="105" t="str">
        <f t="shared" si="64"/>
        <v xml:space="preserve"> </v>
      </c>
      <c r="AN229" s="105" t="str">
        <f t="shared" si="65"/>
        <v xml:space="preserve"> </v>
      </c>
    </row>
    <row r="230" spans="28:40" x14ac:dyDescent="0.2">
      <c r="AB230" s="103" t="e">
        <f>T230-HLOOKUP(V230,Minimas!$C$3:$CD$12,2,FALSE)</f>
        <v>#N/A</v>
      </c>
      <c r="AC230" s="103" t="e">
        <f>T230-HLOOKUP(V230,Minimas!$C$3:$CD$12,3,FALSE)</f>
        <v>#N/A</v>
      </c>
      <c r="AD230" s="103" t="e">
        <f>T230-HLOOKUP(V230,Minimas!$C$3:$CD$12,4,FALSE)</f>
        <v>#N/A</v>
      </c>
      <c r="AE230" s="103" t="e">
        <f>T230-HLOOKUP(V230,Minimas!$C$3:$CD$12,5,FALSE)</f>
        <v>#N/A</v>
      </c>
      <c r="AF230" s="103" t="e">
        <f>T230-HLOOKUP(V230,Minimas!$C$3:$CD$12,6,FALSE)</f>
        <v>#N/A</v>
      </c>
      <c r="AG230" s="103" t="e">
        <f>T230-HLOOKUP(V230,Minimas!$C$3:$CD$12,7,FALSE)</f>
        <v>#N/A</v>
      </c>
      <c r="AH230" s="103" t="e">
        <f>T230-HLOOKUP(V230,Minimas!$C$3:$CD$12,8,FALSE)</f>
        <v>#N/A</v>
      </c>
      <c r="AI230" s="103" t="e">
        <f>T230-HLOOKUP(V230,Minimas!$C$3:$CD$12,9,FALSE)</f>
        <v>#N/A</v>
      </c>
      <c r="AJ230" s="103" t="e">
        <f>T230-HLOOKUP(V230,Minimas!$C$3:$CD$12,10,FALSE)</f>
        <v>#N/A</v>
      </c>
      <c r="AK230" s="104" t="str">
        <f t="shared" si="63"/>
        <v xml:space="preserve"> </v>
      </c>
      <c r="AL230" s="105"/>
      <c r="AM230" s="105" t="str">
        <f t="shared" si="64"/>
        <v xml:space="preserve"> </v>
      </c>
      <c r="AN230" s="105" t="str">
        <f t="shared" si="65"/>
        <v xml:space="preserve"> </v>
      </c>
    </row>
    <row r="231" spans="28:40" x14ac:dyDescent="0.2">
      <c r="AB231" s="103" t="e">
        <f>T231-HLOOKUP(V231,Minimas!$C$3:$CD$12,2,FALSE)</f>
        <v>#N/A</v>
      </c>
      <c r="AC231" s="103" t="e">
        <f>T231-HLOOKUP(V231,Minimas!$C$3:$CD$12,3,FALSE)</f>
        <v>#N/A</v>
      </c>
      <c r="AD231" s="103" t="e">
        <f>T231-HLOOKUP(V231,Minimas!$C$3:$CD$12,4,FALSE)</f>
        <v>#N/A</v>
      </c>
      <c r="AE231" s="103" t="e">
        <f>T231-HLOOKUP(V231,Minimas!$C$3:$CD$12,5,FALSE)</f>
        <v>#N/A</v>
      </c>
      <c r="AF231" s="103" t="e">
        <f>T231-HLOOKUP(V231,Minimas!$C$3:$CD$12,6,FALSE)</f>
        <v>#N/A</v>
      </c>
      <c r="AG231" s="103" t="e">
        <f>T231-HLOOKUP(V231,Minimas!$C$3:$CD$12,7,FALSE)</f>
        <v>#N/A</v>
      </c>
      <c r="AH231" s="103" t="e">
        <f>T231-HLOOKUP(V231,Minimas!$C$3:$CD$12,8,FALSE)</f>
        <v>#N/A</v>
      </c>
      <c r="AI231" s="103" t="e">
        <f>T231-HLOOKUP(V231,Minimas!$C$3:$CD$12,9,FALSE)</f>
        <v>#N/A</v>
      </c>
      <c r="AJ231" s="103" t="e">
        <f>T231-HLOOKUP(V231,Minimas!$C$3:$CD$12,10,FALSE)</f>
        <v>#N/A</v>
      </c>
      <c r="AK231" s="104" t="str">
        <f t="shared" si="63"/>
        <v xml:space="preserve"> </v>
      </c>
      <c r="AL231" s="105"/>
      <c r="AM231" s="105" t="str">
        <f t="shared" si="64"/>
        <v xml:space="preserve"> </v>
      </c>
      <c r="AN231" s="105" t="str">
        <f t="shared" si="65"/>
        <v xml:space="preserve"> </v>
      </c>
    </row>
    <row r="232" spans="28:40" x14ac:dyDescent="0.2">
      <c r="AB232" s="103" t="e">
        <f>T232-HLOOKUP(V232,Minimas!$C$3:$CD$12,2,FALSE)</f>
        <v>#N/A</v>
      </c>
      <c r="AC232" s="103" t="e">
        <f>T232-HLOOKUP(V232,Minimas!$C$3:$CD$12,3,FALSE)</f>
        <v>#N/A</v>
      </c>
      <c r="AD232" s="103" t="e">
        <f>T232-HLOOKUP(V232,Minimas!$C$3:$CD$12,4,FALSE)</f>
        <v>#N/A</v>
      </c>
      <c r="AE232" s="103" t="e">
        <f>T232-HLOOKUP(V232,Minimas!$C$3:$CD$12,5,FALSE)</f>
        <v>#N/A</v>
      </c>
      <c r="AF232" s="103" t="e">
        <f>T232-HLOOKUP(V232,Minimas!$C$3:$CD$12,6,FALSE)</f>
        <v>#N/A</v>
      </c>
      <c r="AG232" s="103" t="e">
        <f>T232-HLOOKUP(V232,Minimas!$C$3:$CD$12,7,FALSE)</f>
        <v>#N/A</v>
      </c>
      <c r="AH232" s="103" t="e">
        <f>T232-HLOOKUP(V232,Minimas!$C$3:$CD$12,8,FALSE)</f>
        <v>#N/A</v>
      </c>
      <c r="AI232" s="103" t="e">
        <f>T232-HLOOKUP(V232,Minimas!$C$3:$CD$12,9,FALSE)</f>
        <v>#N/A</v>
      </c>
      <c r="AJ232" s="103" t="e">
        <f>T232-HLOOKUP(V232,Minimas!$C$3:$CD$12,10,FALSE)</f>
        <v>#N/A</v>
      </c>
      <c r="AK232" s="104" t="str">
        <f t="shared" si="63"/>
        <v xml:space="preserve"> </v>
      </c>
      <c r="AL232" s="105"/>
      <c r="AM232" s="105" t="str">
        <f t="shared" si="64"/>
        <v xml:space="preserve"> </v>
      </c>
      <c r="AN232" s="105" t="str">
        <f t="shared" si="65"/>
        <v xml:space="preserve"> </v>
      </c>
    </row>
    <row r="233" spans="28:40" x14ac:dyDescent="0.2">
      <c r="AB233" s="103" t="e">
        <f>T233-HLOOKUP(V233,Minimas!$C$3:$CD$12,2,FALSE)</f>
        <v>#N/A</v>
      </c>
      <c r="AC233" s="103" t="e">
        <f>T233-HLOOKUP(V233,Minimas!$C$3:$CD$12,3,FALSE)</f>
        <v>#N/A</v>
      </c>
      <c r="AD233" s="103" t="e">
        <f>T233-HLOOKUP(V233,Minimas!$C$3:$CD$12,4,FALSE)</f>
        <v>#N/A</v>
      </c>
      <c r="AE233" s="103" t="e">
        <f>T233-HLOOKUP(V233,Minimas!$C$3:$CD$12,5,FALSE)</f>
        <v>#N/A</v>
      </c>
      <c r="AF233" s="103" t="e">
        <f>T233-HLOOKUP(V233,Minimas!$C$3:$CD$12,6,FALSE)</f>
        <v>#N/A</v>
      </c>
      <c r="AG233" s="103" t="e">
        <f>T233-HLOOKUP(V233,Minimas!$C$3:$CD$12,7,FALSE)</f>
        <v>#N/A</v>
      </c>
      <c r="AH233" s="103" t="e">
        <f>T233-HLOOKUP(V233,Minimas!$C$3:$CD$12,8,FALSE)</f>
        <v>#N/A</v>
      </c>
      <c r="AI233" s="103" t="e">
        <f>T233-HLOOKUP(V233,Minimas!$C$3:$CD$12,9,FALSE)</f>
        <v>#N/A</v>
      </c>
      <c r="AJ233" s="103" t="e">
        <f>T233-HLOOKUP(V233,Minimas!$C$3:$CD$12,10,FALSE)</f>
        <v>#N/A</v>
      </c>
      <c r="AK233" s="104" t="str">
        <f t="shared" si="63"/>
        <v xml:space="preserve"> </v>
      </c>
      <c r="AL233" s="105"/>
      <c r="AM233" s="105" t="str">
        <f t="shared" si="64"/>
        <v xml:space="preserve"> </v>
      </c>
      <c r="AN233" s="105" t="str">
        <f t="shared" si="65"/>
        <v xml:space="preserve"> </v>
      </c>
    </row>
    <row r="234" spans="28:40" x14ac:dyDescent="0.2">
      <c r="AB234" s="103" t="e">
        <f>T234-HLOOKUP(V234,Minimas!$C$3:$CD$12,2,FALSE)</f>
        <v>#N/A</v>
      </c>
      <c r="AC234" s="103" t="e">
        <f>T234-HLOOKUP(V234,Minimas!$C$3:$CD$12,3,FALSE)</f>
        <v>#N/A</v>
      </c>
      <c r="AD234" s="103" t="e">
        <f>T234-HLOOKUP(V234,Minimas!$C$3:$CD$12,4,FALSE)</f>
        <v>#N/A</v>
      </c>
      <c r="AE234" s="103" t="e">
        <f>T234-HLOOKUP(V234,Minimas!$C$3:$CD$12,5,FALSE)</f>
        <v>#N/A</v>
      </c>
      <c r="AF234" s="103" t="e">
        <f>T234-HLOOKUP(V234,Minimas!$C$3:$CD$12,6,FALSE)</f>
        <v>#N/A</v>
      </c>
      <c r="AG234" s="103" t="e">
        <f>T234-HLOOKUP(V234,Minimas!$C$3:$CD$12,7,FALSE)</f>
        <v>#N/A</v>
      </c>
      <c r="AH234" s="103" t="e">
        <f>T234-HLOOKUP(V234,Minimas!$C$3:$CD$12,8,FALSE)</f>
        <v>#N/A</v>
      </c>
      <c r="AI234" s="103" t="e">
        <f>T234-HLOOKUP(V234,Minimas!$C$3:$CD$12,9,FALSE)</f>
        <v>#N/A</v>
      </c>
      <c r="AJ234" s="103" t="e">
        <f>T234-HLOOKUP(V234,Minimas!$C$3:$CD$12,10,FALSE)</f>
        <v>#N/A</v>
      </c>
      <c r="AK234" s="104" t="str">
        <f t="shared" si="63"/>
        <v xml:space="preserve"> </v>
      </c>
      <c r="AL234" s="105"/>
      <c r="AM234" s="105" t="str">
        <f t="shared" si="64"/>
        <v xml:space="preserve"> </v>
      </c>
      <c r="AN234" s="105" t="str">
        <f t="shared" si="65"/>
        <v xml:space="preserve"> </v>
      </c>
    </row>
    <row r="235" spans="28:40" x14ac:dyDescent="0.2">
      <c r="AB235" s="103" t="e">
        <f>T235-HLOOKUP(V235,Minimas!$C$3:$CD$12,2,FALSE)</f>
        <v>#N/A</v>
      </c>
      <c r="AC235" s="103" t="e">
        <f>T235-HLOOKUP(V235,Minimas!$C$3:$CD$12,3,FALSE)</f>
        <v>#N/A</v>
      </c>
      <c r="AD235" s="103" t="e">
        <f>T235-HLOOKUP(V235,Minimas!$C$3:$CD$12,4,FALSE)</f>
        <v>#N/A</v>
      </c>
      <c r="AE235" s="103" t="e">
        <f>T235-HLOOKUP(V235,Minimas!$C$3:$CD$12,5,FALSE)</f>
        <v>#N/A</v>
      </c>
      <c r="AF235" s="103" t="e">
        <f>T235-HLOOKUP(V235,Minimas!$C$3:$CD$12,6,FALSE)</f>
        <v>#N/A</v>
      </c>
      <c r="AG235" s="103" t="e">
        <f>T235-HLOOKUP(V235,Minimas!$C$3:$CD$12,7,FALSE)</f>
        <v>#N/A</v>
      </c>
      <c r="AH235" s="103" t="e">
        <f>T235-HLOOKUP(V235,Minimas!$C$3:$CD$12,8,FALSE)</f>
        <v>#N/A</v>
      </c>
      <c r="AI235" s="103" t="e">
        <f>T235-HLOOKUP(V235,Minimas!$C$3:$CD$12,9,FALSE)</f>
        <v>#N/A</v>
      </c>
      <c r="AJ235" s="103" t="e">
        <f>T235-HLOOKUP(V235,Minimas!$C$3:$CD$12,10,FALSE)</f>
        <v>#N/A</v>
      </c>
      <c r="AK235" s="104" t="str">
        <f t="shared" si="63"/>
        <v xml:space="preserve"> </v>
      </c>
      <c r="AL235" s="105"/>
      <c r="AM235" s="105" t="str">
        <f t="shared" si="64"/>
        <v xml:space="preserve"> </v>
      </c>
      <c r="AN235" s="105" t="str">
        <f t="shared" si="65"/>
        <v xml:space="preserve"> </v>
      </c>
    </row>
    <row r="236" spans="28:40" x14ac:dyDescent="0.2">
      <c r="AB236" s="103" t="e">
        <f>T236-HLOOKUP(V236,Minimas!$C$3:$CD$12,2,FALSE)</f>
        <v>#N/A</v>
      </c>
      <c r="AC236" s="103" t="e">
        <f>T236-HLOOKUP(V236,Minimas!$C$3:$CD$12,3,FALSE)</f>
        <v>#N/A</v>
      </c>
      <c r="AD236" s="103" t="e">
        <f>T236-HLOOKUP(V236,Minimas!$C$3:$CD$12,4,FALSE)</f>
        <v>#N/A</v>
      </c>
      <c r="AE236" s="103" t="e">
        <f>T236-HLOOKUP(V236,Minimas!$C$3:$CD$12,5,FALSE)</f>
        <v>#N/A</v>
      </c>
      <c r="AF236" s="103" t="e">
        <f>T236-HLOOKUP(V236,Minimas!$C$3:$CD$12,6,FALSE)</f>
        <v>#N/A</v>
      </c>
      <c r="AG236" s="103" t="e">
        <f>T236-HLOOKUP(V236,Minimas!$C$3:$CD$12,7,FALSE)</f>
        <v>#N/A</v>
      </c>
      <c r="AH236" s="103" t="e">
        <f>T236-HLOOKUP(V236,Minimas!$C$3:$CD$12,8,FALSE)</f>
        <v>#N/A</v>
      </c>
      <c r="AI236" s="103" t="e">
        <f>T236-HLOOKUP(V236,Minimas!$C$3:$CD$12,9,FALSE)</f>
        <v>#N/A</v>
      </c>
      <c r="AJ236" s="103" t="e">
        <f>T236-HLOOKUP(V236,Minimas!$C$3:$CD$12,10,FALSE)</f>
        <v>#N/A</v>
      </c>
      <c r="AK236" s="104" t="str">
        <f t="shared" si="63"/>
        <v xml:space="preserve"> </v>
      </c>
      <c r="AL236" s="105"/>
      <c r="AM236" s="105" t="str">
        <f t="shared" si="64"/>
        <v xml:space="preserve"> </v>
      </c>
      <c r="AN236" s="105" t="str">
        <f t="shared" si="65"/>
        <v xml:space="preserve"> </v>
      </c>
    </row>
    <row r="237" spans="28:40" x14ac:dyDescent="0.2">
      <c r="AB237" s="103" t="e">
        <f>T237-HLOOKUP(V237,Minimas!$C$3:$CD$12,2,FALSE)</f>
        <v>#N/A</v>
      </c>
      <c r="AC237" s="103" t="e">
        <f>T237-HLOOKUP(V237,Minimas!$C$3:$CD$12,3,FALSE)</f>
        <v>#N/A</v>
      </c>
      <c r="AD237" s="103" t="e">
        <f>T237-HLOOKUP(V237,Minimas!$C$3:$CD$12,4,FALSE)</f>
        <v>#N/A</v>
      </c>
      <c r="AE237" s="103" t="e">
        <f>T237-HLOOKUP(V237,Minimas!$C$3:$CD$12,5,FALSE)</f>
        <v>#N/A</v>
      </c>
      <c r="AF237" s="103" t="e">
        <f>T237-HLOOKUP(V237,Minimas!$C$3:$CD$12,6,FALSE)</f>
        <v>#N/A</v>
      </c>
      <c r="AG237" s="103" t="e">
        <f>T237-HLOOKUP(V237,Minimas!$C$3:$CD$12,7,FALSE)</f>
        <v>#N/A</v>
      </c>
      <c r="AH237" s="103" t="e">
        <f>T237-HLOOKUP(V237,Minimas!$C$3:$CD$12,8,FALSE)</f>
        <v>#N/A</v>
      </c>
      <c r="AI237" s="103" t="e">
        <f>T237-HLOOKUP(V237,Minimas!$C$3:$CD$12,9,FALSE)</f>
        <v>#N/A</v>
      </c>
      <c r="AJ237" s="103" t="e">
        <f>T237-HLOOKUP(V237,Minimas!$C$3:$CD$12,10,FALSE)</f>
        <v>#N/A</v>
      </c>
      <c r="AK237" s="104" t="str">
        <f t="shared" si="63"/>
        <v xml:space="preserve"> </v>
      </c>
      <c r="AL237" s="105"/>
      <c r="AM237" s="105" t="str">
        <f t="shared" si="64"/>
        <v xml:space="preserve"> </v>
      </c>
      <c r="AN237" s="105" t="str">
        <f t="shared" si="65"/>
        <v xml:space="preserve"> </v>
      </c>
    </row>
    <row r="238" spans="28:40" x14ac:dyDescent="0.2">
      <c r="AB238" s="103" t="e">
        <f>T238-HLOOKUP(V238,Minimas!$C$3:$CD$12,2,FALSE)</f>
        <v>#N/A</v>
      </c>
      <c r="AC238" s="103" t="e">
        <f>T238-HLOOKUP(V238,Minimas!$C$3:$CD$12,3,FALSE)</f>
        <v>#N/A</v>
      </c>
      <c r="AD238" s="103" t="e">
        <f>T238-HLOOKUP(V238,Minimas!$C$3:$CD$12,4,FALSE)</f>
        <v>#N/A</v>
      </c>
      <c r="AE238" s="103" t="e">
        <f>T238-HLOOKUP(V238,Minimas!$C$3:$CD$12,5,FALSE)</f>
        <v>#N/A</v>
      </c>
      <c r="AF238" s="103" t="e">
        <f>T238-HLOOKUP(V238,Minimas!$C$3:$CD$12,6,FALSE)</f>
        <v>#N/A</v>
      </c>
      <c r="AG238" s="103" t="e">
        <f>T238-HLOOKUP(V238,Minimas!$C$3:$CD$12,7,FALSE)</f>
        <v>#N/A</v>
      </c>
      <c r="AH238" s="103" t="e">
        <f>T238-HLOOKUP(V238,Minimas!$C$3:$CD$12,8,FALSE)</f>
        <v>#N/A</v>
      </c>
      <c r="AI238" s="103" t="e">
        <f>T238-HLOOKUP(V238,Minimas!$C$3:$CD$12,9,FALSE)</f>
        <v>#N/A</v>
      </c>
      <c r="AJ238" s="103" t="e">
        <f>T238-HLOOKUP(V238,Minimas!$C$3:$CD$12,10,FALSE)</f>
        <v>#N/A</v>
      </c>
      <c r="AK238" s="104" t="str">
        <f t="shared" si="63"/>
        <v xml:space="preserve"> </v>
      </c>
      <c r="AL238" s="105"/>
      <c r="AM238" s="105" t="str">
        <f t="shared" si="64"/>
        <v xml:space="preserve"> </v>
      </c>
      <c r="AN238" s="105" t="str">
        <f t="shared" si="65"/>
        <v xml:space="preserve"> </v>
      </c>
    </row>
    <row r="239" spans="28:40" x14ac:dyDescent="0.2">
      <c r="AB239" s="103" t="e">
        <f>T239-HLOOKUP(V239,Minimas!$C$3:$CD$12,2,FALSE)</f>
        <v>#N/A</v>
      </c>
      <c r="AC239" s="103" t="e">
        <f>T239-HLOOKUP(V239,Minimas!$C$3:$CD$12,3,FALSE)</f>
        <v>#N/A</v>
      </c>
      <c r="AD239" s="103" t="e">
        <f>T239-HLOOKUP(V239,Minimas!$C$3:$CD$12,4,FALSE)</f>
        <v>#N/A</v>
      </c>
      <c r="AE239" s="103" t="e">
        <f>T239-HLOOKUP(V239,Minimas!$C$3:$CD$12,5,FALSE)</f>
        <v>#N/A</v>
      </c>
      <c r="AF239" s="103" t="e">
        <f>T239-HLOOKUP(V239,Minimas!$C$3:$CD$12,6,FALSE)</f>
        <v>#N/A</v>
      </c>
      <c r="AG239" s="103" t="e">
        <f>T239-HLOOKUP(V239,Minimas!$C$3:$CD$12,7,FALSE)</f>
        <v>#N/A</v>
      </c>
      <c r="AH239" s="103" t="e">
        <f>T239-HLOOKUP(V239,Minimas!$C$3:$CD$12,8,FALSE)</f>
        <v>#N/A</v>
      </c>
      <c r="AI239" s="103" t="e">
        <f>T239-HLOOKUP(V239,Minimas!$C$3:$CD$12,9,FALSE)</f>
        <v>#N/A</v>
      </c>
      <c r="AJ239" s="103" t="e">
        <f>T239-HLOOKUP(V239,Minimas!$C$3:$CD$12,10,FALSE)</f>
        <v>#N/A</v>
      </c>
      <c r="AK239" s="104" t="str">
        <f t="shared" si="63"/>
        <v xml:space="preserve"> </v>
      </c>
      <c r="AL239" s="105"/>
      <c r="AM239" s="105" t="str">
        <f t="shared" si="64"/>
        <v xml:space="preserve"> </v>
      </c>
      <c r="AN239" s="105" t="str">
        <f t="shared" si="65"/>
        <v xml:space="preserve"> </v>
      </c>
    </row>
    <row r="240" spans="28:40" x14ac:dyDescent="0.2">
      <c r="AB240" s="103" t="e">
        <f>T240-HLOOKUP(V240,Minimas!$C$3:$CD$12,2,FALSE)</f>
        <v>#N/A</v>
      </c>
      <c r="AC240" s="103" t="e">
        <f>T240-HLOOKUP(V240,Minimas!$C$3:$CD$12,3,FALSE)</f>
        <v>#N/A</v>
      </c>
      <c r="AD240" s="103" t="e">
        <f>T240-HLOOKUP(V240,Minimas!$C$3:$CD$12,4,FALSE)</f>
        <v>#N/A</v>
      </c>
      <c r="AE240" s="103" t="e">
        <f>T240-HLOOKUP(V240,Minimas!$C$3:$CD$12,5,FALSE)</f>
        <v>#N/A</v>
      </c>
      <c r="AF240" s="103" t="e">
        <f>T240-HLOOKUP(V240,Minimas!$C$3:$CD$12,6,FALSE)</f>
        <v>#N/A</v>
      </c>
      <c r="AG240" s="103" t="e">
        <f>T240-HLOOKUP(V240,Minimas!$C$3:$CD$12,7,FALSE)</f>
        <v>#N/A</v>
      </c>
      <c r="AH240" s="103" t="e">
        <f>T240-HLOOKUP(V240,Minimas!$C$3:$CD$12,8,FALSE)</f>
        <v>#N/A</v>
      </c>
      <c r="AI240" s="103" t="e">
        <f>T240-HLOOKUP(V240,Minimas!$C$3:$CD$12,9,FALSE)</f>
        <v>#N/A</v>
      </c>
      <c r="AJ240" s="103" t="e">
        <f>T240-HLOOKUP(V240,Minimas!$C$3:$CD$12,10,FALSE)</f>
        <v>#N/A</v>
      </c>
      <c r="AK240" s="104" t="str">
        <f t="shared" si="63"/>
        <v xml:space="preserve"> </v>
      </c>
      <c r="AL240" s="105"/>
      <c r="AM240" s="105" t="str">
        <f t="shared" si="64"/>
        <v xml:space="preserve"> </v>
      </c>
      <c r="AN240" s="105" t="str">
        <f t="shared" si="65"/>
        <v xml:space="preserve"> </v>
      </c>
    </row>
    <row r="241" spans="28:40" x14ac:dyDescent="0.2">
      <c r="AB241" s="103" t="e">
        <f>T241-HLOOKUP(V241,Minimas!$C$3:$CD$12,2,FALSE)</f>
        <v>#N/A</v>
      </c>
      <c r="AC241" s="103" t="e">
        <f>T241-HLOOKUP(V241,Minimas!$C$3:$CD$12,3,FALSE)</f>
        <v>#N/A</v>
      </c>
      <c r="AD241" s="103" t="e">
        <f>T241-HLOOKUP(V241,Minimas!$C$3:$CD$12,4,FALSE)</f>
        <v>#N/A</v>
      </c>
      <c r="AE241" s="103" t="e">
        <f>T241-HLOOKUP(V241,Minimas!$C$3:$CD$12,5,FALSE)</f>
        <v>#N/A</v>
      </c>
      <c r="AF241" s="103" t="e">
        <f>T241-HLOOKUP(V241,Minimas!$C$3:$CD$12,6,FALSE)</f>
        <v>#N/A</v>
      </c>
      <c r="AG241" s="103" t="e">
        <f>T241-HLOOKUP(V241,Minimas!$C$3:$CD$12,7,FALSE)</f>
        <v>#N/A</v>
      </c>
      <c r="AH241" s="103" t="e">
        <f>T241-HLOOKUP(V241,Minimas!$C$3:$CD$12,8,FALSE)</f>
        <v>#N/A</v>
      </c>
      <c r="AI241" s="103" t="e">
        <f>T241-HLOOKUP(V241,Minimas!$C$3:$CD$12,9,FALSE)</f>
        <v>#N/A</v>
      </c>
      <c r="AJ241" s="103" t="e">
        <f>T241-HLOOKUP(V241,Minimas!$C$3:$CD$12,10,FALSE)</f>
        <v>#N/A</v>
      </c>
      <c r="AK241" s="104" t="str">
        <f t="shared" si="63"/>
        <v xml:space="preserve"> </v>
      </c>
      <c r="AL241" s="105"/>
      <c r="AM241" s="105" t="str">
        <f t="shared" si="64"/>
        <v xml:space="preserve"> </v>
      </c>
      <c r="AN241" s="105" t="str">
        <f t="shared" si="65"/>
        <v xml:space="preserve"> </v>
      </c>
    </row>
    <row r="242" spans="28:40" x14ac:dyDescent="0.2">
      <c r="AB242" s="103" t="e">
        <f>T242-HLOOKUP(V242,Minimas!$C$3:$CD$12,2,FALSE)</f>
        <v>#N/A</v>
      </c>
      <c r="AC242" s="103" t="e">
        <f>T242-HLOOKUP(V242,Minimas!$C$3:$CD$12,3,FALSE)</f>
        <v>#N/A</v>
      </c>
      <c r="AD242" s="103" t="e">
        <f>T242-HLOOKUP(V242,Minimas!$C$3:$CD$12,4,FALSE)</f>
        <v>#N/A</v>
      </c>
      <c r="AE242" s="103" t="e">
        <f>T242-HLOOKUP(V242,Minimas!$C$3:$CD$12,5,FALSE)</f>
        <v>#N/A</v>
      </c>
      <c r="AF242" s="103" t="e">
        <f>T242-HLOOKUP(V242,Minimas!$C$3:$CD$12,6,FALSE)</f>
        <v>#N/A</v>
      </c>
      <c r="AG242" s="103" t="e">
        <f>T242-HLOOKUP(V242,Minimas!$C$3:$CD$12,7,FALSE)</f>
        <v>#N/A</v>
      </c>
      <c r="AH242" s="103" t="e">
        <f>T242-HLOOKUP(V242,Minimas!$C$3:$CD$12,8,FALSE)</f>
        <v>#N/A</v>
      </c>
      <c r="AI242" s="103" t="e">
        <f>T242-HLOOKUP(V242,Minimas!$C$3:$CD$12,9,FALSE)</f>
        <v>#N/A</v>
      </c>
      <c r="AJ242" s="103" t="e">
        <f>T242-HLOOKUP(V242,Minimas!$C$3:$CD$12,10,FALSE)</f>
        <v>#N/A</v>
      </c>
      <c r="AK242" s="104" t="str">
        <f t="shared" si="63"/>
        <v xml:space="preserve"> </v>
      </c>
      <c r="AL242" s="105"/>
      <c r="AM242" s="105" t="str">
        <f t="shared" si="64"/>
        <v xml:space="preserve"> </v>
      </c>
      <c r="AN242" s="105" t="str">
        <f t="shared" si="65"/>
        <v xml:space="preserve"> </v>
      </c>
    </row>
    <row r="243" spans="28:40" x14ac:dyDescent="0.2">
      <c r="AB243" s="103" t="e">
        <f>T243-HLOOKUP(V243,Minimas!$C$3:$CD$12,2,FALSE)</f>
        <v>#N/A</v>
      </c>
      <c r="AC243" s="103" t="e">
        <f>T243-HLOOKUP(V243,Minimas!$C$3:$CD$12,3,FALSE)</f>
        <v>#N/A</v>
      </c>
      <c r="AD243" s="103" t="e">
        <f>T243-HLOOKUP(V243,Minimas!$C$3:$CD$12,4,FALSE)</f>
        <v>#N/A</v>
      </c>
      <c r="AE243" s="103" t="e">
        <f>T243-HLOOKUP(V243,Minimas!$C$3:$CD$12,5,FALSE)</f>
        <v>#N/A</v>
      </c>
      <c r="AF243" s="103" t="e">
        <f>T243-HLOOKUP(V243,Minimas!$C$3:$CD$12,6,FALSE)</f>
        <v>#N/A</v>
      </c>
      <c r="AG243" s="103" t="e">
        <f>T243-HLOOKUP(V243,Minimas!$C$3:$CD$12,7,FALSE)</f>
        <v>#N/A</v>
      </c>
      <c r="AH243" s="103" t="e">
        <f>T243-HLOOKUP(V243,Minimas!$C$3:$CD$12,8,FALSE)</f>
        <v>#N/A</v>
      </c>
      <c r="AI243" s="103" t="e">
        <f>T243-HLOOKUP(V243,Minimas!$C$3:$CD$12,9,FALSE)</f>
        <v>#N/A</v>
      </c>
      <c r="AJ243" s="103" t="e">
        <f>T243-HLOOKUP(V243,Minimas!$C$3:$CD$12,10,FALSE)</f>
        <v>#N/A</v>
      </c>
      <c r="AK243" s="104" t="str">
        <f t="shared" si="63"/>
        <v xml:space="preserve"> </v>
      </c>
      <c r="AL243" s="105"/>
      <c r="AM243" s="105" t="str">
        <f t="shared" si="64"/>
        <v xml:space="preserve"> </v>
      </c>
      <c r="AN243" s="105" t="str">
        <f t="shared" si="65"/>
        <v xml:space="preserve"> </v>
      </c>
    </row>
    <row r="244" spans="28:40" x14ac:dyDescent="0.2">
      <c r="AB244" s="103" t="e">
        <f>T244-HLOOKUP(V244,Minimas!$C$3:$CD$12,2,FALSE)</f>
        <v>#N/A</v>
      </c>
      <c r="AC244" s="103" t="e">
        <f>T244-HLOOKUP(V244,Minimas!$C$3:$CD$12,3,FALSE)</f>
        <v>#N/A</v>
      </c>
      <c r="AD244" s="103" t="e">
        <f>T244-HLOOKUP(V244,Minimas!$C$3:$CD$12,4,FALSE)</f>
        <v>#N/A</v>
      </c>
      <c r="AE244" s="103" t="e">
        <f>T244-HLOOKUP(V244,Minimas!$C$3:$CD$12,5,FALSE)</f>
        <v>#N/A</v>
      </c>
      <c r="AF244" s="103" t="e">
        <f>T244-HLOOKUP(V244,Minimas!$C$3:$CD$12,6,FALSE)</f>
        <v>#N/A</v>
      </c>
      <c r="AG244" s="103" t="e">
        <f>T244-HLOOKUP(V244,Minimas!$C$3:$CD$12,7,FALSE)</f>
        <v>#N/A</v>
      </c>
      <c r="AH244" s="103" t="e">
        <f>T244-HLOOKUP(V244,Minimas!$C$3:$CD$12,8,FALSE)</f>
        <v>#N/A</v>
      </c>
      <c r="AI244" s="103" t="e">
        <f>T244-HLOOKUP(V244,Minimas!$C$3:$CD$12,9,FALSE)</f>
        <v>#N/A</v>
      </c>
      <c r="AJ244" s="103" t="e">
        <f>T244-HLOOKUP(V244,Minimas!$C$3:$CD$12,10,FALSE)</f>
        <v>#N/A</v>
      </c>
      <c r="AK244" s="104" t="str">
        <f t="shared" si="63"/>
        <v xml:space="preserve"> </v>
      </c>
      <c r="AL244" s="105"/>
      <c r="AM244" s="105" t="str">
        <f t="shared" si="64"/>
        <v xml:space="preserve"> </v>
      </c>
      <c r="AN244" s="105" t="str">
        <f t="shared" si="65"/>
        <v xml:space="preserve"> </v>
      </c>
    </row>
    <row r="245" spans="28:40" x14ac:dyDescent="0.2">
      <c r="AB245" s="103" t="e">
        <f>T245-HLOOKUP(V245,Minimas!$C$3:$CD$12,2,FALSE)</f>
        <v>#N/A</v>
      </c>
      <c r="AC245" s="103" t="e">
        <f>T245-HLOOKUP(V245,Minimas!$C$3:$CD$12,3,FALSE)</f>
        <v>#N/A</v>
      </c>
      <c r="AD245" s="103" t="e">
        <f>T245-HLOOKUP(V245,Minimas!$C$3:$CD$12,4,FALSE)</f>
        <v>#N/A</v>
      </c>
      <c r="AE245" s="103" t="e">
        <f>T245-HLOOKUP(V245,Minimas!$C$3:$CD$12,5,FALSE)</f>
        <v>#N/A</v>
      </c>
      <c r="AF245" s="103" t="e">
        <f>T245-HLOOKUP(V245,Minimas!$C$3:$CD$12,6,FALSE)</f>
        <v>#N/A</v>
      </c>
      <c r="AG245" s="103" t="e">
        <f>T245-HLOOKUP(V245,Minimas!$C$3:$CD$12,7,FALSE)</f>
        <v>#N/A</v>
      </c>
      <c r="AH245" s="103" t="e">
        <f>T245-HLOOKUP(V245,Minimas!$C$3:$CD$12,8,FALSE)</f>
        <v>#N/A</v>
      </c>
      <c r="AI245" s="103" t="e">
        <f>T245-HLOOKUP(V245,Minimas!$C$3:$CD$12,9,FALSE)</f>
        <v>#N/A</v>
      </c>
      <c r="AJ245" s="103" t="e">
        <f>T245-HLOOKUP(V245,Minimas!$C$3:$CD$12,10,FALSE)</f>
        <v>#N/A</v>
      </c>
      <c r="AK245" s="104" t="str">
        <f t="shared" si="63"/>
        <v xml:space="preserve"> </v>
      </c>
      <c r="AL245" s="105"/>
      <c r="AM245" s="105" t="str">
        <f t="shared" si="64"/>
        <v xml:space="preserve"> </v>
      </c>
      <c r="AN245" s="105" t="str">
        <f t="shared" si="65"/>
        <v xml:space="preserve"> </v>
      </c>
    </row>
    <row r="246" spans="28:40" x14ac:dyDescent="0.2">
      <c r="AB246" s="103" t="e">
        <f>T246-HLOOKUP(V246,Minimas!$C$3:$CD$12,2,FALSE)</f>
        <v>#N/A</v>
      </c>
      <c r="AC246" s="103" t="e">
        <f>T246-HLOOKUP(V246,Minimas!$C$3:$CD$12,3,FALSE)</f>
        <v>#N/A</v>
      </c>
      <c r="AD246" s="103" t="e">
        <f>T246-HLOOKUP(V246,Minimas!$C$3:$CD$12,4,FALSE)</f>
        <v>#N/A</v>
      </c>
      <c r="AE246" s="103" t="e">
        <f>T246-HLOOKUP(V246,Minimas!$C$3:$CD$12,5,FALSE)</f>
        <v>#N/A</v>
      </c>
      <c r="AF246" s="103" t="e">
        <f>T246-HLOOKUP(V246,Minimas!$C$3:$CD$12,6,FALSE)</f>
        <v>#N/A</v>
      </c>
      <c r="AG246" s="103" t="e">
        <f>T246-HLOOKUP(V246,Minimas!$C$3:$CD$12,7,FALSE)</f>
        <v>#N/A</v>
      </c>
      <c r="AH246" s="103" t="e">
        <f>T246-HLOOKUP(V246,Minimas!$C$3:$CD$12,8,FALSE)</f>
        <v>#N/A</v>
      </c>
      <c r="AI246" s="103" t="e">
        <f>T246-HLOOKUP(V246,Minimas!$C$3:$CD$12,9,FALSE)</f>
        <v>#N/A</v>
      </c>
      <c r="AJ246" s="103" t="e">
        <f>T246-HLOOKUP(V246,Minimas!$C$3:$CD$12,10,FALSE)</f>
        <v>#N/A</v>
      </c>
      <c r="AK246" s="104" t="str">
        <f t="shared" si="63"/>
        <v xml:space="preserve"> </v>
      </c>
      <c r="AL246" s="105"/>
      <c r="AM246" s="105" t="str">
        <f t="shared" si="64"/>
        <v xml:space="preserve"> </v>
      </c>
      <c r="AN246" s="105" t="str">
        <f t="shared" si="65"/>
        <v xml:space="preserve"> </v>
      </c>
    </row>
    <row r="247" spans="28:40" x14ac:dyDescent="0.2">
      <c r="AB247" s="103" t="e">
        <f>T247-HLOOKUP(V247,Minimas!$C$3:$CD$12,2,FALSE)</f>
        <v>#N/A</v>
      </c>
      <c r="AC247" s="103" t="e">
        <f>T247-HLOOKUP(V247,Minimas!$C$3:$CD$12,3,FALSE)</f>
        <v>#N/A</v>
      </c>
      <c r="AD247" s="103" t="e">
        <f>T247-HLOOKUP(V247,Minimas!$C$3:$CD$12,4,FALSE)</f>
        <v>#N/A</v>
      </c>
      <c r="AE247" s="103" t="e">
        <f>T247-HLOOKUP(V247,Minimas!$C$3:$CD$12,5,FALSE)</f>
        <v>#N/A</v>
      </c>
      <c r="AF247" s="103" t="e">
        <f>T247-HLOOKUP(V247,Minimas!$C$3:$CD$12,6,FALSE)</f>
        <v>#N/A</v>
      </c>
      <c r="AG247" s="103" t="e">
        <f>T247-HLOOKUP(V247,Minimas!$C$3:$CD$12,7,FALSE)</f>
        <v>#N/A</v>
      </c>
      <c r="AH247" s="103" t="e">
        <f>T247-HLOOKUP(V247,Minimas!$C$3:$CD$12,8,FALSE)</f>
        <v>#N/A</v>
      </c>
      <c r="AI247" s="103" t="e">
        <f>T247-HLOOKUP(V247,Minimas!$C$3:$CD$12,9,FALSE)</f>
        <v>#N/A</v>
      </c>
      <c r="AJ247" s="103" t="e">
        <f>T247-HLOOKUP(V247,Minimas!$C$3:$CD$12,10,FALSE)</f>
        <v>#N/A</v>
      </c>
      <c r="AK247" s="104" t="str">
        <f t="shared" si="63"/>
        <v xml:space="preserve"> </v>
      </c>
      <c r="AL247" s="105"/>
      <c r="AM247" s="105" t="str">
        <f t="shared" si="64"/>
        <v xml:space="preserve"> </v>
      </c>
      <c r="AN247" s="105" t="str">
        <f t="shared" si="65"/>
        <v xml:space="preserve"> </v>
      </c>
    </row>
    <row r="248" spans="28:40" x14ac:dyDescent="0.2">
      <c r="AB248" s="103" t="e">
        <f>T248-HLOOKUP(V248,Minimas!$C$3:$CD$12,2,FALSE)</f>
        <v>#N/A</v>
      </c>
      <c r="AC248" s="103" t="e">
        <f>T248-HLOOKUP(V248,Minimas!$C$3:$CD$12,3,FALSE)</f>
        <v>#N/A</v>
      </c>
      <c r="AD248" s="103" t="e">
        <f>T248-HLOOKUP(V248,Minimas!$C$3:$CD$12,4,FALSE)</f>
        <v>#N/A</v>
      </c>
      <c r="AE248" s="103" t="e">
        <f>T248-HLOOKUP(V248,Minimas!$C$3:$CD$12,5,FALSE)</f>
        <v>#N/A</v>
      </c>
      <c r="AF248" s="103" t="e">
        <f>T248-HLOOKUP(V248,Minimas!$C$3:$CD$12,6,FALSE)</f>
        <v>#N/A</v>
      </c>
      <c r="AG248" s="103" t="e">
        <f>T248-HLOOKUP(V248,Minimas!$C$3:$CD$12,7,FALSE)</f>
        <v>#N/A</v>
      </c>
      <c r="AH248" s="103" t="e">
        <f>T248-HLOOKUP(V248,Minimas!$C$3:$CD$12,8,FALSE)</f>
        <v>#N/A</v>
      </c>
      <c r="AI248" s="103" t="e">
        <f>T248-HLOOKUP(V248,Minimas!$C$3:$CD$12,9,FALSE)</f>
        <v>#N/A</v>
      </c>
      <c r="AJ248" s="103" t="e">
        <f>T248-HLOOKUP(V248,Minimas!$C$3:$CD$12,10,FALSE)</f>
        <v>#N/A</v>
      </c>
      <c r="AK248" s="104" t="str">
        <f t="shared" si="63"/>
        <v xml:space="preserve"> </v>
      </c>
      <c r="AL248" s="105"/>
      <c r="AM248" s="105" t="str">
        <f t="shared" si="64"/>
        <v xml:space="preserve"> </v>
      </c>
      <c r="AN248" s="105" t="str">
        <f t="shared" si="65"/>
        <v xml:space="preserve"> </v>
      </c>
    </row>
    <row r="249" spans="28:40" x14ac:dyDescent="0.2">
      <c r="AB249" s="103" t="e">
        <f>T249-HLOOKUP(V249,Minimas!$C$3:$CD$12,2,FALSE)</f>
        <v>#N/A</v>
      </c>
      <c r="AC249" s="103" t="e">
        <f>T249-HLOOKUP(V249,Minimas!$C$3:$CD$12,3,FALSE)</f>
        <v>#N/A</v>
      </c>
      <c r="AD249" s="103" t="e">
        <f>T249-HLOOKUP(V249,Minimas!$C$3:$CD$12,4,FALSE)</f>
        <v>#N/A</v>
      </c>
      <c r="AE249" s="103" t="e">
        <f>T249-HLOOKUP(V249,Minimas!$C$3:$CD$12,5,FALSE)</f>
        <v>#N/A</v>
      </c>
      <c r="AF249" s="103" t="e">
        <f>T249-HLOOKUP(V249,Minimas!$C$3:$CD$12,6,FALSE)</f>
        <v>#N/A</v>
      </c>
      <c r="AG249" s="103" t="e">
        <f>T249-HLOOKUP(V249,Minimas!$C$3:$CD$12,7,FALSE)</f>
        <v>#N/A</v>
      </c>
      <c r="AH249" s="103" t="e">
        <f>T249-HLOOKUP(V249,Minimas!$C$3:$CD$12,8,FALSE)</f>
        <v>#N/A</v>
      </c>
      <c r="AI249" s="103" t="e">
        <f>T249-HLOOKUP(V249,Minimas!$C$3:$CD$12,9,FALSE)</f>
        <v>#N/A</v>
      </c>
      <c r="AJ249" s="103" t="e">
        <f>T249-HLOOKUP(V249,Minimas!$C$3:$CD$12,10,FALSE)</f>
        <v>#N/A</v>
      </c>
      <c r="AK249" s="104" t="str">
        <f t="shared" si="63"/>
        <v xml:space="preserve"> </v>
      </c>
      <c r="AL249" s="105"/>
      <c r="AM249" s="105" t="str">
        <f t="shared" si="64"/>
        <v xml:space="preserve"> </v>
      </c>
      <c r="AN249" s="105" t="str">
        <f t="shared" si="65"/>
        <v xml:space="preserve"> </v>
      </c>
    </row>
    <row r="250" spans="28:40" x14ac:dyDescent="0.2">
      <c r="AB250" s="103" t="e">
        <f>T250-HLOOKUP(V250,Minimas!$C$3:$CD$12,2,FALSE)</f>
        <v>#N/A</v>
      </c>
      <c r="AC250" s="103" t="e">
        <f>T250-HLOOKUP(V250,Minimas!$C$3:$CD$12,3,FALSE)</f>
        <v>#N/A</v>
      </c>
      <c r="AD250" s="103" t="e">
        <f>T250-HLOOKUP(V250,Minimas!$C$3:$CD$12,4,FALSE)</f>
        <v>#N/A</v>
      </c>
      <c r="AE250" s="103" t="e">
        <f>T250-HLOOKUP(V250,Minimas!$C$3:$CD$12,5,FALSE)</f>
        <v>#N/A</v>
      </c>
      <c r="AF250" s="103" t="e">
        <f>T250-HLOOKUP(V250,Minimas!$C$3:$CD$12,6,FALSE)</f>
        <v>#N/A</v>
      </c>
      <c r="AG250" s="103" t="e">
        <f>T250-HLOOKUP(V250,Minimas!$C$3:$CD$12,7,FALSE)</f>
        <v>#N/A</v>
      </c>
      <c r="AH250" s="103" t="e">
        <f>T250-HLOOKUP(V250,Minimas!$C$3:$CD$12,8,FALSE)</f>
        <v>#N/A</v>
      </c>
      <c r="AI250" s="103" t="e">
        <f>T250-HLOOKUP(V250,Minimas!$C$3:$CD$12,9,FALSE)</f>
        <v>#N/A</v>
      </c>
      <c r="AJ250" s="103" t="e">
        <f>T250-HLOOKUP(V250,Minimas!$C$3:$CD$12,10,FALSE)</f>
        <v>#N/A</v>
      </c>
      <c r="AK250" s="104" t="str">
        <f t="shared" si="63"/>
        <v xml:space="preserve"> </v>
      </c>
      <c r="AL250" s="105"/>
      <c r="AM250" s="105" t="str">
        <f t="shared" si="64"/>
        <v xml:space="preserve"> </v>
      </c>
      <c r="AN250" s="105" t="str">
        <f t="shared" si="65"/>
        <v xml:space="preserve"> </v>
      </c>
    </row>
    <row r="251" spans="28:40" x14ac:dyDescent="0.2">
      <c r="AB251" s="103" t="e">
        <f>T251-HLOOKUP(V251,Minimas!$C$3:$CD$12,2,FALSE)</f>
        <v>#N/A</v>
      </c>
      <c r="AC251" s="103" t="e">
        <f>T251-HLOOKUP(V251,Minimas!$C$3:$CD$12,3,FALSE)</f>
        <v>#N/A</v>
      </c>
      <c r="AD251" s="103" t="e">
        <f>T251-HLOOKUP(V251,Minimas!$C$3:$CD$12,4,FALSE)</f>
        <v>#N/A</v>
      </c>
      <c r="AE251" s="103" t="e">
        <f>T251-HLOOKUP(V251,Minimas!$C$3:$CD$12,5,FALSE)</f>
        <v>#N/A</v>
      </c>
      <c r="AF251" s="103" t="e">
        <f>T251-HLOOKUP(V251,Minimas!$C$3:$CD$12,6,FALSE)</f>
        <v>#N/A</v>
      </c>
      <c r="AG251" s="103" t="e">
        <f>T251-HLOOKUP(V251,Minimas!$C$3:$CD$12,7,FALSE)</f>
        <v>#N/A</v>
      </c>
      <c r="AH251" s="103" t="e">
        <f>T251-HLOOKUP(V251,Minimas!$C$3:$CD$12,8,FALSE)</f>
        <v>#N/A</v>
      </c>
      <c r="AI251" s="103" t="e">
        <f>T251-HLOOKUP(V251,Minimas!$C$3:$CD$12,9,FALSE)</f>
        <v>#N/A</v>
      </c>
      <c r="AJ251" s="103" t="e">
        <f>T251-HLOOKUP(V251,Minimas!$C$3:$CD$12,10,FALSE)</f>
        <v>#N/A</v>
      </c>
      <c r="AK251" s="104" t="str">
        <f t="shared" si="63"/>
        <v xml:space="preserve"> </v>
      </c>
      <c r="AL251" s="105"/>
      <c r="AM251" s="105" t="str">
        <f t="shared" si="64"/>
        <v xml:space="preserve"> </v>
      </c>
      <c r="AN251" s="105" t="str">
        <f t="shared" si="65"/>
        <v xml:space="preserve"> </v>
      </c>
    </row>
    <row r="252" spans="28:40" x14ac:dyDescent="0.2">
      <c r="AB252" s="103" t="e">
        <f>T252-HLOOKUP(V252,Minimas!$C$3:$CD$12,2,FALSE)</f>
        <v>#N/A</v>
      </c>
      <c r="AC252" s="103" t="e">
        <f>T252-HLOOKUP(V252,Minimas!$C$3:$CD$12,3,FALSE)</f>
        <v>#N/A</v>
      </c>
      <c r="AD252" s="103" t="e">
        <f>T252-HLOOKUP(V252,Minimas!$C$3:$CD$12,4,FALSE)</f>
        <v>#N/A</v>
      </c>
      <c r="AE252" s="103" t="e">
        <f>T252-HLOOKUP(V252,Minimas!$C$3:$CD$12,5,FALSE)</f>
        <v>#N/A</v>
      </c>
      <c r="AF252" s="103" t="e">
        <f>T252-HLOOKUP(V252,Minimas!$C$3:$CD$12,6,FALSE)</f>
        <v>#N/A</v>
      </c>
      <c r="AG252" s="103" t="e">
        <f>T252-HLOOKUP(V252,Minimas!$C$3:$CD$12,7,FALSE)</f>
        <v>#N/A</v>
      </c>
      <c r="AH252" s="103" t="e">
        <f>T252-HLOOKUP(V252,Minimas!$C$3:$CD$12,8,FALSE)</f>
        <v>#N/A</v>
      </c>
      <c r="AI252" s="103" t="e">
        <f>T252-HLOOKUP(V252,Minimas!$C$3:$CD$12,9,FALSE)</f>
        <v>#N/A</v>
      </c>
      <c r="AJ252" s="103" t="e">
        <f>T252-HLOOKUP(V252,Minimas!$C$3:$CD$12,10,FALSE)</f>
        <v>#N/A</v>
      </c>
      <c r="AK252" s="104" t="str">
        <f t="shared" si="63"/>
        <v xml:space="preserve"> </v>
      </c>
      <c r="AL252" s="105"/>
      <c r="AM252" s="105" t="str">
        <f t="shared" si="64"/>
        <v xml:space="preserve"> </v>
      </c>
      <c r="AN252" s="105" t="str">
        <f t="shared" si="65"/>
        <v xml:space="preserve"> </v>
      </c>
    </row>
    <row r="253" spans="28:40" x14ac:dyDescent="0.2">
      <c r="AB253" s="103" t="e">
        <f>T253-HLOOKUP(V253,Minimas!$C$3:$CD$12,2,FALSE)</f>
        <v>#N/A</v>
      </c>
      <c r="AC253" s="103" t="e">
        <f>T253-HLOOKUP(V253,Minimas!$C$3:$CD$12,3,FALSE)</f>
        <v>#N/A</v>
      </c>
      <c r="AD253" s="103" t="e">
        <f>T253-HLOOKUP(V253,Minimas!$C$3:$CD$12,4,FALSE)</f>
        <v>#N/A</v>
      </c>
      <c r="AE253" s="103" t="e">
        <f>T253-HLOOKUP(V253,Minimas!$C$3:$CD$12,5,FALSE)</f>
        <v>#N/A</v>
      </c>
      <c r="AF253" s="103" t="e">
        <f>T253-HLOOKUP(V253,Minimas!$C$3:$CD$12,6,FALSE)</f>
        <v>#N/A</v>
      </c>
      <c r="AG253" s="103" t="e">
        <f>T253-HLOOKUP(V253,Minimas!$C$3:$CD$12,7,FALSE)</f>
        <v>#N/A</v>
      </c>
      <c r="AH253" s="103" t="e">
        <f>T253-HLOOKUP(V253,Minimas!$C$3:$CD$12,8,FALSE)</f>
        <v>#N/A</v>
      </c>
      <c r="AI253" s="103" t="e">
        <f>T253-HLOOKUP(V253,Minimas!$C$3:$CD$12,9,FALSE)</f>
        <v>#N/A</v>
      </c>
      <c r="AJ253" s="103" t="e">
        <f>T253-HLOOKUP(V253,Minimas!$C$3:$CD$12,10,FALSE)</f>
        <v>#N/A</v>
      </c>
      <c r="AK253" s="104" t="str">
        <f t="shared" si="63"/>
        <v xml:space="preserve"> </v>
      </c>
      <c r="AL253" s="105"/>
      <c r="AM253" s="105" t="str">
        <f t="shared" si="64"/>
        <v xml:space="preserve"> </v>
      </c>
      <c r="AN253" s="105" t="str">
        <f t="shared" si="65"/>
        <v xml:space="preserve"> </v>
      </c>
    </row>
    <row r="254" spans="28:40" x14ac:dyDescent="0.2">
      <c r="AB254" s="103" t="e">
        <f>T254-HLOOKUP(V254,Minimas!$C$3:$CD$12,2,FALSE)</f>
        <v>#N/A</v>
      </c>
      <c r="AC254" s="103" t="e">
        <f>T254-HLOOKUP(V254,Minimas!$C$3:$CD$12,3,FALSE)</f>
        <v>#N/A</v>
      </c>
      <c r="AD254" s="103" t="e">
        <f>T254-HLOOKUP(V254,Minimas!$C$3:$CD$12,4,FALSE)</f>
        <v>#N/A</v>
      </c>
      <c r="AE254" s="103" t="e">
        <f>T254-HLOOKUP(V254,Minimas!$C$3:$CD$12,5,FALSE)</f>
        <v>#N/A</v>
      </c>
      <c r="AF254" s="103" t="e">
        <f>T254-HLOOKUP(V254,Minimas!$C$3:$CD$12,6,FALSE)</f>
        <v>#N/A</v>
      </c>
      <c r="AG254" s="103" t="e">
        <f>T254-HLOOKUP(V254,Minimas!$C$3:$CD$12,7,FALSE)</f>
        <v>#N/A</v>
      </c>
      <c r="AH254" s="103" t="e">
        <f>T254-HLOOKUP(V254,Minimas!$C$3:$CD$12,8,FALSE)</f>
        <v>#N/A</v>
      </c>
      <c r="AI254" s="103" t="e">
        <f>T254-HLOOKUP(V254,Minimas!$C$3:$CD$12,9,FALSE)</f>
        <v>#N/A</v>
      </c>
      <c r="AJ254" s="103" t="e">
        <f>T254-HLOOKUP(V254,Minimas!$C$3:$CD$12,10,FALSE)</f>
        <v>#N/A</v>
      </c>
      <c r="AK254" s="104" t="str">
        <f t="shared" si="63"/>
        <v xml:space="preserve"> </v>
      </c>
      <c r="AL254" s="105"/>
      <c r="AM254" s="105" t="str">
        <f t="shared" si="64"/>
        <v xml:space="preserve"> </v>
      </c>
      <c r="AN254" s="105" t="str">
        <f t="shared" si="65"/>
        <v xml:space="preserve"> </v>
      </c>
    </row>
    <row r="255" spans="28:40" x14ac:dyDescent="0.2">
      <c r="AB255" s="103" t="e">
        <f>T255-HLOOKUP(V255,Minimas!$C$3:$CD$12,2,FALSE)</f>
        <v>#N/A</v>
      </c>
      <c r="AC255" s="103" t="e">
        <f>T255-HLOOKUP(V255,Minimas!$C$3:$CD$12,3,FALSE)</f>
        <v>#N/A</v>
      </c>
      <c r="AD255" s="103" t="e">
        <f>T255-HLOOKUP(V255,Minimas!$C$3:$CD$12,4,FALSE)</f>
        <v>#N/A</v>
      </c>
      <c r="AE255" s="103" t="e">
        <f>T255-HLOOKUP(V255,Minimas!$C$3:$CD$12,5,FALSE)</f>
        <v>#N/A</v>
      </c>
      <c r="AF255" s="103" t="e">
        <f>T255-HLOOKUP(V255,Minimas!$C$3:$CD$12,6,FALSE)</f>
        <v>#N/A</v>
      </c>
      <c r="AG255" s="103" t="e">
        <f>T255-HLOOKUP(V255,Minimas!$C$3:$CD$12,7,FALSE)</f>
        <v>#N/A</v>
      </c>
      <c r="AH255" s="103" t="e">
        <f>T255-HLOOKUP(V255,Minimas!$C$3:$CD$12,8,FALSE)</f>
        <v>#N/A</v>
      </c>
      <c r="AI255" s="103" t="e">
        <f>T255-HLOOKUP(V255,Minimas!$C$3:$CD$12,9,FALSE)</f>
        <v>#N/A</v>
      </c>
      <c r="AJ255" s="103" t="e">
        <f>T255-HLOOKUP(V255,Minimas!$C$3:$CD$12,10,FALSE)</f>
        <v>#N/A</v>
      </c>
      <c r="AK255" s="104" t="str">
        <f t="shared" si="63"/>
        <v xml:space="preserve"> </v>
      </c>
      <c r="AL255" s="105"/>
      <c r="AM255" s="105" t="str">
        <f t="shared" si="64"/>
        <v xml:space="preserve"> </v>
      </c>
      <c r="AN255" s="105" t="str">
        <f t="shared" si="65"/>
        <v xml:space="preserve"> </v>
      </c>
    </row>
    <row r="256" spans="28:40" x14ac:dyDescent="0.2">
      <c r="AB256" s="103" t="e">
        <f>T256-HLOOKUP(V256,Minimas!$C$3:$CD$12,2,FALSE)</f>
        <v>#N/A</v>
      </c>
      <c r="AC256" s="103" t="e">
        <f>T256-HLOOKUP(V256,Minimas!$C$3:$CD$12,3,FALSE)</f>
        <v>#N/A</v>
      </c>
      <c r="AD256" s="103" t="e">
        <f>T256-HLOOKUP(V256,Minimas!$C$3:$CD$12,4,FALSE)</f>
        <v>#N/A</v>
      </c>
      <c r="AE256" s="103" t="e">
        <f>T256-HLOOKUP(V256,Minimas!$C$3:$CD$12,5,FALSE)</f>
        <v>#N/A</v>
      </c>
      <c r="AF256" s="103" t="e">
        <f>T256-HLOOKUP(V256,Minimas!$C$3:$CD$12,6,FALSE)</f>
        <v>#N/A</v>
      </c>
      <c r="AG256" s="103" t="e">
        <f>T256-HLOOKUP(V256,Minimas!$C$3:$CD$12,7,FALSE)</f>
        <v>#N/A</v>
      </c>
      <c r="AH256" s="103" t="e">
        <f>T256-HLOOKUP(V256,Minimas!$C$3:$CD$12,8,FALSE)</f>
        <v>#N/A</v>
      </c>
      <c r="AI256" s="103" t="e">
        <f>T256-HLOOKUP(V256,Minimas!$C$3:$CD$12,9,FALSE)</f>
        <v>#N/A</v>
      </c>
      <c r="AJ256" s="103" t="e">
        <f>T256-HLOOKUP(V256,Minimas!$C$3:$CD$12,10,FALSE)</f>
        <v>#N/A</v>
      </c>
      <c r="AK256" s="104" t="str">
        <f t="shared" si="63"/>
        <v xml:space="preserve"> </v>
      </c>
      <c r="AL256" s="105"/>
      <c r="AM256" s="105" t="str">
        <f t="shared" si="64"/>
        <v xml:space="preserve"> </v>
      </c>
      <c r="AN256" s="105" t="str">
        <f t="shared" si="65"/>
        <v xml:space="preserve"> </v>
      </c>
    </row>
    <row r="257" spans="28:40" x14ac:dyDescent="0.2">
      <c r="AB257" s="103" t="e">
        <f>T257-HLOOKUP(V257,Minimas!$C$3:$CD$12,2,FALSE)</f>
        <v>#N/A</v>
      </c>
      <c r="AC257" s="103" t="e">
        <f>T257-HLOOKUP(V257,Minimas!$C$3:$CD$12,3,FALSE)</f>
        <v>#N/A</v>
      </c>
      <c r="AD257" s="103" t="e">
        <f>T257-HLOOKUP(V257,Minimas!$C$3:$CD$12,4,FALSE)</f>
        <v>#N/A</v>
      </c>
      <c r="AE257" s="103" t="e">
        <f>T257-HLOOKUP(V257,Minimas!$C$3:$CD$12,5,FALSE)</f>
        <v>#N/A</v>
      </c>
      <c r="AF257" s="103" t="e">
        <f>T257-HLOOKUP(V257,Minimas!$C$3:$CD$12,6,FALSE)</f>
        <v>#N/A</v>
      </c>
      <c r="AG257" s="103" t="e">
        <f>T257-HLOOKUP(V257,Minimas!$C$3:$CD$12,7,FALSE)</f>
        <v>#N/A</v>
      </c>
      <c r="AH257" s="103" t="e">
        <f>T257-HLOOKUP(V257,Minimas!$C$3:$CD$12,8,FALSE)</f>
        <v>#N/A</v>
      </c>
      <c r="AI257" s="103" t="e">
        <f>T257-HLOOKUP(V257,Minimas!$C$3:$CD$12,9,FALSE)</f>
        <v>#N/A</v>
      </c>
      <c r="AJ257" s="103" t="e">
        <f>T257-HLOOKUP(V257,Minimas!$C$3:$CD$12,10,FALSE)</f>
        <v>#N/A</v>
      </c>
      <c r="AK257" s="104" t="str">
        <f t="shared" si="63"/>
        <v xml:space="preserve"> </v>
      </c>
      <c r="AL257" s="105"/>
      <c r="AM257" s="105" t="str">
        <f t="shared" si="64"/>
        <v xml:space="preserve"> </v>
      </c>
      <c r="AN257" s="105" t="str">
        <f t="shared" si="65"/>
        <v xml:space="preserve"> </v>
      </c>
    </row>
    <row r="258" spans="28:40" x14ac:dyDescent="0.2">
      <c r="AB258" s="103" t="e">
        <f>T258-HLOOKUP(V258,Minimas!$C$3:$CD$12,2,FALSE)</f>
        <v>#N/A</v>
      </c>
      <c r="AC258" s="103" t="e">
        <f>T258-HLOOKUP(V258,Minimas!$C$3:$CD$12,3,FALSE)</f>
        <v>#N/A</v>
      </c>
      <c r="AD258" s="103" t="e">
        <f>T258-HLOOKUP(V258,Minimas!$C$3:$CD$12,4,FALSE)</f>
        <v>#N/A</v>
      </c>
      <c r="AE258" s="103" t="e">
        <f>T258-HLOOKUP(V258,Minimas!$C$3:$CD$12,5,FALSE)</f>
        <v>#N/A</v>
      </c>
      <c r="AF258" s="103" t="e">
        <f>T258-HLOOKUP(V258,Minimas!$C$3:$CD$12,6,FALSE)</f>
        <v>#N/A</v>
      </c>
      <c r="AG258" s="103" t="e">
        <f>T258-HLOOKUP(V258,Minimas!$C$3:$CD$12,7,FALSE)</f>
        <v>#N/A</v>
      </c>
      <c r="AH258" s="103" t="e">
        <f>T258-HLOOKUP(V258,Minimas!$C$3:$CD$12,8,FALSE)</f>
        <v>#N/A</v>
      </c>
      <c r="AI258" s="103" t="e">
        <f>T258-HLOOKUP(V258,Minimas!$C$3:$CD$12,9,FALSE)</f>
        <v>#N/A</v>
      </c>
      <c r="AJ258" s="103" t="e">
        <f>T258-HLOOKUP(V258,Minimas!$C$3:$CD$12,10,FALSE)</f>
        <v>#N/A</v>
      </c>
      <c r="AK258" s="104" t="str">
        <f t="shared" si="63"/>
        <v xml:space="preserve"> </v>
      </c>
      <c r="AL258" s="105"/>
      <c r="AM258" s="105" t="str">
        <f t="shared" si="64"/>
        <v xml:space="preserve"> </v>
      </c>
      <c r="AN258" s="105" t="str">
        <f t="shared" si="65"/>
        <v xml:space="preserve"> </v>
      </c>
    </row>
    <row r="259" spans="28:40" x14ac:dyDescent="0.2">
      <c r="AB259" s="103" t="e">
        <f>T259-HLOOKUP(V259,Minimas!$C$3:$CD$12,2,FALSE)</f>
        <v>#N/A</v>
      </c>
      <c r="AC259" s="103" t="e">
        <f>T259-HLOOKUP(V259,Minimas!$C$3:$CD$12,3,FALSE)</f>
        <v>#N/A</v>
      </c>
      <c r="AD259" s="103" t="e">
        <f>T259-HLOOKUP(V259,Minimas!$C$3:$CD$12,4,FALSE)</f>
        <v>#N/A</v>
      </c>
      <c r="AE259" s="103" t="e">
        <f>T259-HLOOKUP(V259,Minimas!$C$3:$CD$12,5,FALSE)</f>
        <v>#N/A</v>
      </c>
      <c r="AF259" s="103" t="e">
        <f>T259-HLOOKUP(V259,Minimas!$C$3:$CD$12,6,FALSE)</f>
        <v>#N/A</v>
      </c>
      <c r="AG259" s="103" t="e">
        <f>T259-HLOOKUP(V259,Minimas!$C$3:$CD$12,7,FALSE)</f>
        <v>#N/A</v>
      </c>
      <c r="AH259" s="103" t="e">
        <f>T259-HLOOKUP(V259,Minimas!$C$3:$CD$12,8,FALSE)</f>
        <v>#N/A</v>
      </c>
      <c r="AI259" s="103" t="e">
        <f>T259-HLOOKUP(V259,Minimas!$C$3:$CD$12,9,FALSE)</f>
        <v>#N/A</v>
      </c>
      <c r="AJ259" s="103" t="e">
        <f>T259-HLOOKUP(V259,Minimas!$C$3:$CD$12,10,FALSE)</f>
        <v>#N/A</v>
      </c>
      <c r="AK259" s="104" t="str">
        <f t="shared" si="63"/>
        <v xml:space="preserve"> </v>
      </c>
      <c r="AL259" s="105"/>
      <c r="AM259" s="105" t="str">
        <f t="shared" si="64"/>
        <v xml:space="preserve"> </v>
      </c>
      <c r="AN259" s="105" t="str">
        <f t="shared" si="65"/>
        <v xml:space="preserve"> </v>
      </c>
    </row>
    <row r="260" spans="28:40" x14ac:dyDescent="0.2">
      <c r="AB260" s="103" t="e">
        <f>T260-HLOOKUP(V260,Minimas!$C$3:$CD$12,2,FALSE)</f>
        <v>#N/A</v>
      </c>
      <c r="AC260" s="103" t="e">
        <f>T260-HLOOKUP(V260,Minimas!$C$3:$CD$12,3,FALSE)</f>
        <v>#N/A</v>
      </c>
      <c r="AD260" s="103" t="e">
        <f>T260-HLOOKUP(V260,Minimas!$C$3:$CD$12,4,FALSE)</f>
        <v>#N/A</v>
      </c>
      <c r="AE260" s="103" t="e">
        <f>T260-HLOOKUP(V260,Minimas!$C$3:$CD$12,5,FALSE)</f>
        <v>#N/A</v>
      </c>
      <c r="AF260" s="103" t="e">
        <f>T260-HLOOKUP(V260,Minimas!$C$3:$CD$12,6,FALSE)</f>
        <v>#N/A</v>
      </c>
      <c r="AG260" s="103" t="e">
        <f>T260-HLOOKUP(V260,Minimas!$C$3:$CD$12,7,FALSE)</f>
        <v>#N/A</v>
      </c>
      <c r="AH260" s="103" t="e">
        <f>T260-HLOOKUP(V260,Minimas!$C$3:$CD$12,8,FALSE)</f>
        <v>#N/A</v>
      </c>
      <c r="AI260" s="103" t="e">
        <f>T260-HLOOKUP(V260,Minimas!$C$3:$CD$12,9,FALSE)</f>
        <v>#N/A</v>
      </c>
      <c r="AJ260" s="103" t="e">
        <f>T260-HLOOKUP(V260,Minimas!$C$3:$CD$12,10,FALSE)</f>
        <v>#N/A</v>
      </c>
      <c r="AK260" s="104" t="str">
        <f t="shared" si="63"/>
        <v xml:space="preserve"> </v>
      </c>
      <c r="AL260" s="105"/>
      <c r="AM260" s="105" t="str">
        <f t="shared" si="64"/>
        <v xml:space="preserve"> </v>
      </c>
      <c r="AN260" s="105" t="str">
        <f t="shared" si="65"/>
        <v xml:space="preserve"> </v>
      </c>
    </row>
    <row r="261" spans="28:40" x14ac:dyDescent="0.2">
      <c r="AB261" s="103" t="e">
        <f>T261-HLOOKUP(V261,Minimas!$C$3:$CD$12,2,FALSE)</f>
        <v>#N/A</v>
      </c>
      <c r="AC261" s="103" t="e">
        <f>T261-HLOOKUP(V261,Minimas!$C$3:$CD$12,3,FALSE)</f>
        <v>#N/A</v>
      </c>
      <c r="AD261" s="103" t="e">
        <f>T261-HLOOKUP(V261,Minimas!$C$3:$CD$12,4,FALSE)</f>
        <v>#N/A</v>
      </c>
      <c r="AE261" s="103" t="e">
        <f>T261-HLOOKUP(V261,Minimas!$C$3:$CD$12,5,FALSE)</f>
        <v>#N/A</v>
      </c>
      <c r="AF261" s="103" t="e">
        <f>T261-HLOOKUP(V261,Minimas!$C$3:$CD$12,6,FALSE)</f>
        <v>#N/A</v>
      </c>
      <c r="AG261" s="103" t="e">
        <f>T261-HLOOKUP(V261,Minimas!$C$3:$CD$12,7,FALSE)</f>
        <v>#N/A</v>
      </c>
      <c r="AH261" s="103" t="e">
        <f>T261-HLOOKUP(V261,Minimas!$C$3:$CD$12,8,FALSE)</f>
        <v>#N/A</v>
      </c>
      <c r="AI261" s="103" t="e">
        <f>T261-HLOOKUP(V261,Minimas!$C$3:$CD$12,9,FALSE)</f>
        <v>#N/A</v>
      </c>
      <c r="AJ261" s="103" t="e">
        <f>T261-HLOOKUP(V261,Minimas!$C$3:$CD$12,10,FALSE)</f>
        <v>#N/A</v>
      </c>
      <c r="AK261" s="104" t="str">
        <f t="shared" si="63"/>
        <v xml:space="preserve"> </v>
      </c>
      <c r="AL261" s="105"/>
      <c r="AM261" s="105" t="str">
        <f t="shared" si="64"/>
        <v xml:space="preserve"> </v>
      </c>
      <c r="AN261" s="105" t="str">
        <f t="shared" si="65"/>
        <v xml:space="preserve"> </v>
      </c>
    </row>
    <row r="262" spans="28:40" x14ac:dyDescent="0.2">
      <c r="AB262" s="103" t="e">
        <f>T262-HLOOKUP(V262,Minimas!$C$3:$CD$12,2,FALSE)</f>
        <v>#N/A</v>
      </c>
      <c r="AC262" s="103" t="e">
        <f>T262-HLOOKUP(V262,Minimas!$C$3:$CD$12,3,FALSE)</f>
        <v>#N/A</v>
      </c>
      <c r="AD262" s="103" t="e">
        <f>T262-HLOOKUP(V262,Minimas!$C$3:$CD$12,4,FALSE)</f>
        <v>#N/A</v>
      </c>
      <c r="AE262" s="103" t="e">
        <f>T262-HLOOKUP(V262,Minimas!$C$3:$CD$12,5,FALSE)</f>
        <v>#N/A</v>
      </c>
      <c r="AF262" s="103" t="e">
        <f>T262-HLOOKUP(V262,Minimas!$C$3:$CD$12,6,FALSE)</f>
        <v>#N/A</v>
      </c>
      <c r="AG262" s="103" t="e">
        <f>T262-HLOOKUP(V262,Minimas!$C$3:$CD$12,7,FALSE)</f>
        <v>#N/A</v>
      </c>
      <c r="AH262" s="103" t="e">
        <f>T262-HLOOKUP(V262,Minimas!$C$3:$CD$12,8,FALSE)</f>
        <v>#N/A</v>
      </c>
      <c r="AI262" s="103" t="e">
        <f>T262-HLOOKUP(V262,Minimas!$C$3:$CD$12,9,FALSE)</f>
        <v>#N/A</v>
      </c>
      <c r="AJ262" s="103" t="e">
        <f>T262-HLOOKUP(V262,Minimas!$C$3:$CD$12,10,FALSE)</f>
        <v>#N/A</v>
      </c>
      <c r="AK262" s="104" t="str">
        <f t="shared" si="63"/>
        <v xml:space="preserve"> </v>
      </c>
      <c r="AL262" s="105"/>
      <c r="AM262" s="105" t="str">
        <f t="shared" si="64"/>
        <v xml:space="preserve"> </v>
      </c>
      <c r="AN262" s="105" t="str">
        <f t="shared" si="65"/>
        <v xml:space="preserve"> </v>
      </c>
    </row>
    <row r="263" spans="28:40" x14ac:dyDescent="0.2">
      <c r="AB263" s="103" t="e">
        <f>T263-HLOOKUP(V263,Minimas!$C$3:$CD$12,2,FALSE)</f>
        <v>#N/A</v>
      </c>
      <c r="AC263" s="103" t="e">
        <f>T263-HLOOKUP(V263,Minimas!$C$3:$CD$12,3,FALSE)</f>
        <v>#N/A</v>
      </c>
      <c r="AD263" s="103" t="e">
        <f>T263-HLOOKUP(V263,Minimas!$C$3:$CD$12,4,FALSE)</f>
        <v>#N/A</v>
      </c>
      <c r="AE263" s="103" t="e">
        <f>T263-HLOOKUP(V263,Minimas!$C$3:$CD$12,5,FALSE)</f>
        <v>#N/A</v>
      </c>
      <c r="AF263" s="103" t="e">
        <f>T263-HLOOKUP(V263,Minimas!$C$3:$CD$12,6,FALSE)</f>
        <v>#N/A</v>
      </c>
      <c r="AG263" s="103" t="e">
        <f>T263-HLOOKUP(V263,Minimas!$C$3:$CD$12,7,FALSE)</f>
        <v>#N/A</v>
      </c>
      <c r="AH263" s="103" t="e">
        <f>T263-HLOOKUP(V263,Minimas!$C$3:$CD$12,8,FALSE)</f>
        <v>#N/A</v>
      </c>
      <c r="AI263" s="103" t="e">
        <f>T263-HLOOKUP(V263,Minimas!$C$3:$CD$12,9,FALSE)</f>
        <v>#N/A</v>
      </c>
      <c r="AJ263" s="103" t="e">
        <f>T263-HLOOKUP(V263,Minimas!$C$3:$CD$12,10,FALSE)</f>
        <v>#N/A</v>
      </c>
      <c r="AK263" s="104" t="str">
        <f t="shared" si="63"/>
        <v xml:space="preserve"> </v>
      </c>
      <c r="AL263" s="105"/>
      <c r="AM263" s="105" t="str">
        <f t="shared" si="64"/>
        <v xml:space="preserve"> </v>
      </c>
      <c r="AN263" s="105" t="str">
        <f t="shared" si="65"/>
        <v xml:space="preserve"> </v>
      </c>
    </row>
    <row r="264" spans="28:40" x14ac:dyDescent="0.2">
      <c r="AB264" s="103" t="e">
        <f>T264-HLOOKUP(V264,Minimas!$C$3:$CD$12,2,FALSE)</f>
        <v>#N/A</v>
      </c>
      <c r="AC264" s="103" t="e">
        <f>T264-HLOOKUP(V264,Minimas!$C$3:$CD$12,3,FALSE)</f>
        <v>#N/A</v>
      </c>
      <c r="AD264" s="103" t="e">
        <f>T264-HLOOKUP(V264,Minimas!$C$3:$CD$12,4,FALSE)</f>
        <v>#N/A</v>
      </c>
      <c r="AE264" s="103" t="e">
        <f>T264-HLOOKUP(V264,Minimas!$C$3:$CD$12,5,FALSE)</f>
        <v>#N/A</v>
      </c>
      <c r="AF264" s="103" t="e">
        <f>T264-HLOOKUP(V264,Minimas!$C$3:$CD$12,6,FALSE)</f>
        <v>#N/A</v>
      </c>
      <c r="AG264" s="103" t="e">
        <f>T264-HLOOKUP(V264,Minimas!$C$3:$CD$12,7,FALSE)</f>
        <v>#N/A</v>
      </c>
      <c r="AH264" s="103" t="e">
        <f>T264-HLOOKUP(V264,Minimas!$C$3:$CD$12,8,FALSE)</f>
        <v>#N/A</v>
      </c>
      <c r="AI264" s="103" t="e">
        <f>T264-HLOOKUP(V264,Minimas!$C$3:$CD$12,9,FALSE)</f>
        <v>#N/A</v>
      </c>
      <c r="AJ264" s="103" t="e">
        <f>T264-HLOOKUP(V264,Minimas!$C$3:$CD$12,10,FALSE)</f>
        <v>#N/A</v>
      </c>
      <c r="AK264" s="104" t="str">
        <f t="shared" si="63"/>
        <v xml:space="preserve"> </v>
      </c>
      <c r="AL264" s="105"/>
      <c r="AM264" s="105" t="str">
        <f t="shared" si="64"/>
        <v xml:space="preserve"> </v>
      </c>
      <c r="AN264" s="105" t="str">
        <f t="shared" si="65"/>
        <v xml:space="preserve"> </v>
      </c>
    </row>
    <row r="265" spans="28:40" x14ac:dyDescent="0.2">
      <c r="AB265" s="103" t="e">
        <f>T265-HLOOKUP(V265,Minimas!$C$3:$CD$12,2,FALSE)</f>
        <v>#N/A</v>
      </c>
      <c r="AC265" s="103" t="e">
        <f>T265-HLOOKUP(V265,Minimas!$C$3:$CD$12,3,FALSE)</f>
        <v>#N/A</v>
      </c>
      <c r="AD265" s="103" t="e">
        <f>T265-HLOOKUP(V265,Minimas!$C$3:$CD$12,4,FALSE)</f>
        <v>#N/A</v>
      </c>
      <c r="AE265" s="103" t="e">
        <f>T265-HLOOKUP(V265,Minimas!$C$3:$CD$12,5,FALSE)</f>
        <v>#N/A</v>
      </c>
      <c r="AF265" s="103" t="e">
        <f>T265-HLOOKUP(V265,Minimas!$C$3:$CD$12,6,FALSE)</f>
        <v>#N/A</v>
      </c>
      <c r="AG265" s="103" t="e">
        <f>T265-HLOOKUP(V265,Minimas!$C$3:$CD$12,7,FALSE)</f>
        <v>#N/A</v>
      </c>
      <c r="AH265" s="103" t="e">
        <f>T265-HLOOKUP(V265,Minimas!$C$3:$CD$12,8,FALSE)</f>
        <v>#N/A</v>
      </c>
      <c r="AI265" s="103" t="e">
        <f>T265-HLOOKUP(V265,Minimas!$C$3:$CD$12,9,FALSE)</f>
        <v>#N/A</v>
      </c>
      <c r="AJ265" s="103" t="e">
        <f>T265-HLOOKUP(V265,Minimas!$C$3:$CD$12,10,FALSE)</f>
        <v>#N/A</v>
      </c>
      <c r="AK265" s="104" t="str">
        <f t="shared" si="63"/>
        <v xml:space="preserve"> </v>
      </c>
      <c r="AL265" s="105"/>
      <c r="AM265" s="105" t="str">
        <f t="shared" si="64"/>
        <v xml:space="preserve"> </v>
      </c>
      <c r="AN265" s="105" t="str">
        <f t="shared" si="65"/>
        <v xml:space="preserve"> </v>
      </c>
    </row>
    <row r="266" spans="28:40" x14ac:dyDescent="0.2">
      <c r="AB266" s="103" t="e">
        <f>T266-HLOOKUP(V266,Minimas!$C$3:$CD$12,2,FALSE)</f>
        <v>#N/A</v>
      </c>
      <c r="AC266" s="103" t="e">
        <f>T266-HLOOKUP(V266,Minimas!$C$3:$CD$12,3,FALSE)</f>
        <v>#N/A</v>
      </c>
      <c r="AD266" s="103" t="e">
        <f>T266-HLOOKUP(V266,Minimas!$C$3:$CD$12,4,FALSE)</f>
        <v>#N/A</v>
      </c>
      <c r="AE266" s="103" t="e">
        <f>T266-HLOOKUP(V266,Minimas!$C$3:$CD$12,5,FALSE)</f>
        <v>#N/A</v>
      </c>
      <c r="AF266" s="103" t="e">
        <f>T266-HLOOKUP(V266,Minimas!$C$3:$CD$12,6,FALSE)</f>
        <v>#N/A</v>
      </c>
      <c r="AG266" s="103" t="e">
        <f>T266-HLOOKUP(V266,Minimas!$C$3:$CD$12,7,FALSE)</f>
        <v>#N/A</v>
      </c>
      <c r="AH266" s="103" t="e">
        <f>T266-HLOOKUP(V266,Minimas!$C$3:$CD$12,8,FALSE)</f>
        <v>#N/A</v>
      </c>
      <c r="AI266" s="103" t="e">
        <f>T266-HLOOKUP(V266,Minimas!$C$3:$CD$12,9,FALSE)</f>
        <v>#N/A</v>
      </c>
      <c r="AJ266" s="103" t="e">
        <f>T266-HLOOKUP(V266,Minimas!$C$3:$CD$12,10,FALSE)</f>
        <v>#N/A</v>
      </c>
      <c r="AK266" s="104" t="str">
        <f t="shared" si="63"/>
        <v xml:space="preserve"> </v>
      </c>
      <c r="AL266" s="105"/>
      <c r="AM266" s="105" t="str">
        <f t="shared" si="64"/>
        <v xml:space="preserve"> </v>
      </c>
      <c r="AN266" s="105" t="str">
        <f t="shared" si="65"/>
        <v xml:space="preserve"> </v>
      </c>
    </row>
    <row r="267" spans="28:40" x14ac:dyDescent="0.2">
      <c r="AB267" s="103" t="e">
        <f>T267-HLOOKUP(V267,Minimas!$C$3:$CD$12,2,FALSE)</f>
        <v>#N/A</v>
      </c>
      <c r="AC267" s="103" t="e">
        <f>T267-HLOOKUP(V267,Minimas!$C$3:$CD$12,3,FALSE)</f>
        <v>#N/A</v>
      </c>
      <c r="AD267" s="103" t="e">
        <f>T267-HLOOKUP(V267,Minimas!$C$3:$CD$12,4,FALSE)</f>
        <v>#N/A</v>
      </c>
      <c r="AE267" s="103" t="e">
        <f>T267-HLOOKUP(V267,Minimas!$C$3:$CD$12,5,FALSE)</f>
        <v>#N/A</v>
      </c>
      <c r="AF267" s="103" t="e">
        <f>T267-HLOOKUP(V267,Minimas!$C$3:$CD$12,6,FALSE)</f>
        <v>#N/A</v>
      </c>
      <c r="AG267" s="103" t="e">
        <f>T267-HLOOKUP(V267,Minimas!$C$3:$CD$12,7,FALSE)</f>
        <v>#N/A</v>
      </c>
      <c r="AH267" s="103" t="e">
        <f>T267-HLOOKUP(V267,Minimas!$C$3:$CD$12,8,FALSE)</f>
        <v>#N/A</v>
      </c>
      <c r="AI267" s="103" t="e">
        <f>T267-HLOOKUP(V267,Minimas!$C$3:$CD$12,9,FALSE)</f>
        <v>#N/A</v>
      </c>
      <c r="AJ267" s="103" t="e">
        <f>T267-HLOOKUP(V267,Minimas!$C$3:$CD$12,10,FALSE)</f>
        <v>#N/A</v>
      </c>
      <c r="AK267" s="104" t="str">
        <f t="shared" si="63"/>
        <v xml:space="preserve"> </v>
      </c>
      <c r="AL267" s="105"/>
      <c r="AM267" s="105" t="str">
        <f t="shared" si="64"/>
        <v xml:space="preserve"> </v>
      </c>
      <c r="AN267" s="105" t="str">
        <f t="shared" si="65"/>
        <v xml:space="preserve"> </v>
      </c>
    </row>
    <row r="268" spans="28:40" x14ac:dyDescent="0.2">
      <c r="AB268" s="103" t="e">
        <f>T268-HLOOKUP(V268,Minimas!$C$3:$CD$12,2,FALSE)</f>
        <v>#N/A</v>
      </c>
      <c r="AC268" s="103" t="e">
        <f>T268-HLOOKUP(V268,Minimas!$C$3:$CD$12,3,FALSE)</f>
        <v>#N/A</v>
      </c>
      <c r="AD268" s="103" t="e">
        <f>T268-HLOOKUP(V268,Minimas!$C$3:$CD$12,4,FALSE)</f>
        <v>#N/A</v>
      </c>
      <c r="AE268" s="103" t="e">
        <f>T268-HLOOKUP(V268,Minimas!$C$3:$CD$12,5,FALSE)</f>
        <v>#N/A</v>
      </c>
      <c r="AF268" s="103" t="e">
        <f>T268-HLOOKUP(V268,Minimas!$C$3:$CD$12,6,FALSE)</f>
        <v>#N/A</v>
      </c>
      <c r="AG268" s="103" t="e">
        <f>T268-HLOOKUP(V268,Minimas!$C$3:$CD$12,7,FALSE)</f>
        <v>#N/A</v>
      </c>
      <c r="AH268" s="103" t="e">
        <f>T268-HLOOKUP(V268,Minimas!$C$3:$CD$12,8,FALSE)</f>
        <v>#N/A</v>
      </c>
      <c r="AI268" s="103" t="e">
        <f>T268-HLOOKUP(V268,Minimas!$C$3:$CD$12,9,FALSE)</f>
        <v>#N/A</v>
      </c>
      <c r="AJ268" s="103" t="e">
        <f>T268-HLOOKUP(V268,Minimas!$C$3:$CD$12,10,FALSE)</f>
        <v>#N/A</v>
      </c>
      <c r="AK268" s="104" t="str">
        <f t="shared" si="63"/>
        <v xml:space="preserve"> </v>
      </c>
      <c r="AL268" s="105"/>
      <c r="AM268" s="105" t="str">
        <f t="shared" si="64"/>
        <v xml:space="preserve"> </v>
      </c>
      <c r="AN268" s="105" t="str">
        <f t="shared" si="65"/>
        <v xml:space="preserve"> </v>
      </c>
    </row>
    <row r="269" spans="28:40" x14ac:dyDescent="0.2">
      <c r="AB269" s="103" t="e">
        <f>T269-HLOOKUP(V269,Minimas!$C$3:$CD$12,2,FALSE)</f>
        <v>#N/A</v>
      </c>
      <c r="AC269" s="103" t="e">
        <f>T269-HLOOKUP(V269,Minimas!$C$3:$CD$12,3,FALSE)</f>
        <v>#N/A</v>
      </c>
      <c r="AD269" s="103" t="e">
        <f>T269-HLOOKUP(V269,Minimas!$C$3:$CD$12,4,FALSE)</f>
        <v>#N/A</v>
      </c>
      <c r="AE269" s="103" t="e">
        <f>T269-HLOOKUP(V269,Minimas!$C$3:$CD$12,5,FALSE)</f>
        <v>#N/A</v>
      </c>
      <c r="AF269" s="103" t="e">
        <f>T269-HLOOKUP(V269,Minimas!$C$3:$CD$12,6,FALSE)</f>
        <v>#N/A</v>
      </c>
      <c r="AG269" s="103" t="e">
        <f>T269-HLOOKUP(V269,Minimas!$C$3:$CD$12,7,FALSE)</f>
        <v>#N/A</v>
      </c>
      <c r="AH269" s="103" t="e">
        <f>T269-HLOOKUP(V269,Minimas!$C$3:$CD$12,8,FALSE)</f>
        <v>#N/A</v>
      </c>
      <c r="AI269" s="103" t="e">
        <f>T269-HLOOKUP(V269,Minimas!$C$3:$CD$12,9,FALSE)</f>
        <v>#N/A</v>
      </c>
      <c r="AJ269" s="103" t="e">
        <f>T269-HLOOKUP(V269,Minimas!$C$3:$CD$12,10,FALSE)</f>
        <v>#N/A</v>
      </c>
      <c r="AK269" s="104" t="str">
        <f t="shared" si="63"/>
        <v xml:space="preserve"> </v>
      </c>
      <c r="AL269" s="105"/>
      <c r="AM269" s="105" t="str">
        <f t="shared" si="64"/>
        <v xml:space="preserve"> </v>
      </c>
      <c r="AN269" s="105" t="str">
        <f t="shared" si="65"/>
        <v xml:space="preserve"> </v>
      </c>
    </row>
    <row r="270" spans="28:40" x14ac:dyDescent="0.2">
      <c r="AB270" s="103" t="e">
        <f>T270-HLOOKUP(V270,Minimas!$C$3:$CD$12,2,FALSE)</f>
        <v>#N/A</v>
      </c>
      <c r="AC270" s="103" t="e">
        <f>T270-HLOOKUP(V270,Minimas!$C$3:$CD$12,3,FALSE)</f>
        <v>#N/A</v>
      </c>
      <c r="AD270" s="103" t="e">
        <f>T270-HLOOKUP(V270,Minimas!$C$3:$CD$12,4,FALSE)</f>
        <v>#N/A</v>
      </c>
      <c r="AE270" s="103" t="e">
        <f>T270-HLOOKUP(V270,Minimas!$C$3:$CD$12,5,FALSE)</f>
        <v>#N/A</v>
      </c>
      <c r="AF270" s="103" t="e">
        <f>T270-HLOOKUP(V270,Minimas!$C$3:$CD$12,6,FALSE)</f>
        <v>#N/A</v>
      </c>
      <c r="AG270" s="103" t="e">
        <f>T270-HLOOKUP(V270,Minimas!$C$3:$CD$12,7,FALSE)</f>
        <v>#N/A</v>
      </c>
      <c r="AH270" s="103" t="e">
        <f>T270-HLOOKUP(V270,Minimas!$C$3:$CD$12,8,FALSE)</f>
        <v>#N/A</v>
      </c>
      <c r="AI270" s="103" t="e">
        <f>T270-HLOOKUP(V270,Minimas!$C$3:$CD$12,9,FALSE)</f>
        <v>#N/A</v>
      </c>
      <c r="AJ270" s="103" t="e">
        <f>T270-HLOOKUP(V270,Minimas!$C$3:$CD$12,10,FALSE)</f>
        <v>#N/A</v>
      </c>
      <c r="AK270" s="104" t="str">
        <f t="shared" si="63"/>
        <v xml:space="preserve"> </v>
      </c>
      <c r="AL270" s="105"/>
      <c r="AM270" s="105" t="str">
        <f t="shared" si="64"/>
        <v xml:space="preserve"> </v>
      </c>
      <c r="AN270" s="105" t="str">
        <f t="shared" si="65"/>
        <v xml:space="preserve"> </v>
      </c>
    </row>
    <row r="271" spans="28:40" x14ac:dyDescent="0.2">
      <c r="AB271" s="103" t="e">
        <f>T271-HLOOKUP(V271,Minimas!$C$3:$CD$12,2,FALSE)</f>
        <v>#N/A</v>
      </c>
      <c r="AC271" s="103" t="e">
        <f>T271-HLOOKUP(V271,Minimas!$C$3:$CD$12,3,FALSE)</f>
        <v>#N/A</v>
      </c>
      <c r="AD271" s="103" t="e">
        <f>T271-HLOOKUP(V271,Minimas!$C$3:$CD$12,4,FALSE)</f>
        <v>#N/A</v>
      </c>
      <c r="AE271" s="103" t="e">
        <f>T271-HLOOKUP(V271,Minimas!$C$3:$CD$12,5,FALSE)</f>
        <v>#N/A</v>
      </c>
      <c r="AF271" s="103" t="e">
        <f>T271-HLOOKUP(V271,Minimas!$C$3:$CD$12,6,FALSE)</f>
        <v>#N/A</v>
      </c>
      <c r="AG271" s="103" t="e">
        <f>T271-HLOOKUP(V271,Minimas!$C$3:$CD$12,7,FALSE)</f>
        <v>#N/A</v>
      </c>
      <c r="AH271" s="103" t="e">
        <f>T271-HLOOKUP(V271,Minimas!$C$3:$CD$12,8,FALSE)</f>
        <v>#N/A</v>
      </c>
      <c r="AI271" s="103" t="e">
        <f>T271-HLOOKUP(V271,Minimas!$C$3:$CD$12,9,FALSE)</f>
        <v>#N/A</v>
      </c>
      <c r="AJ271" s="103" t="e">
        <f>T271-HLOOKUP(V271,Minimas!$C$3:$CD$12,10,FALSE)</f>
        <v>#N/A</v>
      </c>
      <c r="AK271" s="104" t="str">
        <f t="shared" si="63"/>
        <v xml:space="preserve"> </v>
      </c>
      <c r="AL271" s="105"/>
      <c r="AM271" s="105" t="str">
        <f t="shared" si="64"/>
        <v xml:space="preserve"> </v>
      </c>
      <c r="AN271" s="105" t="str">
        <f t="shared" si="65"/>
        <v xml:space="preserve"> </v>
      </c>
    </row>
    <row r="272" spans="28:40" x14ac:dyDescent="0.2">
      <c r="AB272" s="103" t="e">
        <f>T272-HLOOKUP(V272,Minimas!$C$3:$CD$12,2,FALSE)</f>
        <v>#N/A</v>
      </c>
      <c r="AC272" s="103" t="e">
        <f>T272-HLOOKUP(V272,Minimas!$C$3:$CD$12,3,FALSE)</f>
        <v>#N/A</v>
      </c>
      <c r="AD272" s="103" t="e">
        <f>T272-HLOOKUP(V272,Minimas!$C$3:$CD$12,4,FALSE)</f>
        <v>#N/A</v>
      </c>
      <c r="AE272" s="103" t="e">
        <f>T272-HLOOKUP(V272,Minimas!$C$3:$CD$12,5,FALSE)</f>
        <v>#N/A</v>
      </c>
      <c r="AF272" s="103" t="e">
        <f>T272-HLOOKUP(V272,Minimas!$C$3:$CD$12,6,FALSE)</f>
        <v>#N/A</v>
      </c>
      <c r="AG272" s="103" t="e">
        <f>T272-HLOOKUP(V272,Minimas!$C$3:$CD$12,7,FALSE)</f>
        <v>#N/A</v>
      </c>
      <c r="AH272" s="103" t="e">
        <f>T272-HLOOKUP(V272,Minimas!$C$3:$CD$12,8,FALSE)</f>
        <v>#N/A</v>
      </c>
      <c r="AI272" s="103" t="e">
        <f>T272-HLOOKUP(V272,Minimas!$C$3:$CD$12,9,FALSE)</f>
        <v>#N/A</v>
      </c>
      <c r="AJ272" s="103" t="e">
        <f>T272-HLOOKUP(V272,Minimas!$C$3:$CD$12,10,FALSE)</f>
        <v>#N/A</v>
      </c>
      <c r="AK272" s="104" t="str">
        <f t="shared" si="63"/>
        <v xml:space="preserve"> </v>
      </c>
      <c r="AL272" s="105"/>
      <c r="AM272" s="105" t="str">
        <f t="shared" si="64"/>
        <v xml:space="preserve"> </v>
      </c>
      <c r="AN272" s="105" t="str">
        <f t="shared" si="65"/>
        <v xml:space="preserve"> </v>
      </c>
    </row>
    <row r="273" spans="28:40" x14ac:dyDescent="0.2">
      <c r="AB273" s="103" t="e">
        <f>T273-HLOOKUP(V273,Minimas!$C$3:$CD$12,2,FALSE)</f>
        <v>#N/A</v>
      </c>
      <c r="AC273" s="103" t="e">
        <f>T273-HLOOKUP(V273,Minimas!$C$3:$CD$12,3,FALSE)</f>
        <v>#N/A</v>
      </c>
      <c r="AD273" s="103" t="e">
        <f>T273-HLOOKUP(V273,Minimas!$C$3:$CD$12,4,FALSE)</f>
        <v>#N/A</v>
      </c>
      <c r="AE273" s="103" t="e">
        <f>T273-HLOOKUP(V273,Minimas!$C$3:$CD$12,5,FALSE)</f>
        <v>#N/A</v>
      </c>
      <c r="AF273" s="103" t="e">
        <f>T273-HLOOKUP(V273,Minimas!$C$3:$CD$12,6,FALSE)</f>
        <v>#N/A</v>
      </c>
      <c r="AG273" s="103" t="e">
        <f>T273-HLOOKUP(V273,Minimas!$C$3:$CD$12,7,FALSE)</f>
        <v>#N/A</v>
      </c>
      <c r="AH273" s="103" t="e">
        <f>T273-HLOOKUP(V273,Minimas!$C$3:$CD$12,8,FALSE)</f>
        <v>#N/A</v>
      </c>
      <c r="AI273" s="103" t="e">
        <f>T273-HLOOKUP(V273,Minimas!$C$3:$CD$12,9,FALSE)</f>
        <v>#N/A</v>
      </c>
      <c r="AJ273" s="103" t="e">
        <f>T273-HLOOKUP(V273,Minimas!$C$3:$CD$12,10,FALSE)</f>
        <v>#N/A</v>
      </c>
      <c r="AK273" s="104" t="str">
        <f t="shared" si="63"/>
        <v xml:space="preserve"> </v>
      </c>
      <c r="AL273" s="105"/>
      <c r="AM273" s="105" t="str">
        <f t="shared" si="64"/>
        <v xml:space="preserve"> </v>
      </c>
      <c r="AN273" s="105" t="str">
        <f t="shared" si="65"/>
        <v xml:space="preserve"> </v>
      </c>
    </row>
    <row r="274" spans="28:40" x14ac:dyDescent="0.2">
      <c r="AB274" s="103" t="e">
        <f>T274-HLOOKUP(V274,Minimas!$C$3:$CD$12,2,FALSE)</f>
        <v>#N/A</v>
      </c>
      <c r="AC274" s="103" t="e">
        <f>T274-HLOOKUP(V274,Minimas!$C$3:$CD$12,3,FALSE)</f>
        <v>#N/A</v>
      </c>
      <c r="AD274" s="103" t="e">
        <f>T274-HLOOKUP(V274,Minimas!$C$3:$CD$12,4,FALSE)</f>
        <v>#N/A</v>
      </c>
      <c r="AE274" s="103" t="e">
        <f>T274-HLOOKUP(V274,Minimas!$C$3:$CD$12,5,FALSE)</f>
        <v>#N/A</v>
      </c>
      <c r="AF274" s="103" t="e">
        <f>T274-HLOOKUP(V274,Minimas!$C$3:$CD$12,6,FALSE)</f>
        <v>#N/A</v>
      </c>
      <c r="AG274" s="103" t="e">
        <f>T274-HLOOKUP(V274,Minimas!$C$3:$CD$12,7,FALSE)</f>
        <v>#N/A</v>
      </c>
      <c r="AH274" s="103" t="e">
        <f>T274-HLOOKUP(V274,Minimas!$C$3:$CD$12,8,FALSE)</f>
        <v>#N/A</v>
      </c>
      <c r="AI274" s="103" t="e">
        <f>T274-HLOOKUP(V274,Minimas!$C$3:$CD$12,9,FALSE)</f>
        <v>#N/A</v>
      </c>
      <c r="AJ274" s="103" t="e">
        <f>T274-HLOOKUP(V274,Minimas!$C$3:$CD$12,10,FALSE)</f>
        <v>#N/A</v>
      </c>
      <c r="AK274" s="104" t="str">
        <f t="shared" si="63"/>
        <v xml:space="preserve"> </v>
      </c>
      <c r="AL274" s="105"/>
      <c r="AM274" s="105" t="str">
        <f t="shared" si="64"/>
        <v xml:space="preserve"> </v>
      </c>
      <c r="AN274" s="105" t="str">
        <f t="shared" si="65"/>
        <v xml:space="preserve"> </v>
      </c>
    </row>
    <row r="275" spans="28:40" x14ac:dyDescent="0.2">
      <c r="AB275" s="103" t="e">
        <f>T275-HLOOKUP(V275,Minimas!$C$3:$CD$12,2,FALSE)</f>
        <v>#N/A</v>
      </c>
      <c r="AC275" s="103" t="e">
        <f>T275-HLOOKUP(V275,Minimas!$C$3:$CD$12,3,FALSE)</f>
        <v>#N/A</v>
      </c>
      <c r="AD275" s="103" t="e">
        <f>T275-HLOOKUP(V275,Minimas!$C$3:$CD$12,4,FALSE)</f>
        <v>#N/A</v>
      </c>
      <c r="AE275" s="103" t="e">
        <f>T275-HLOOKUP(V275,Minimas!$C$3:$CD$12,5,FALSE)</f>
        <v>#N/A</v>
      </c>
      <c r="AF275" s="103" t="e">
        <f>T275-HLOOKUP(V275,Minimas!$C$3:$CD$12,6,FALSE)</f>
        <v>#N/A</v>
      </c>
      <c r="AG275" s="103" t="e">
        <f>T275-HLOOKUP(V275,Minimas!$C$3:$CD$12,7,FALSE)</f>
        <v>#N/A</v>
      </c>
      <c r="AH275" s="103" t="e">
        <f>T275-HLOOKUP(V275,Minimas!$C$3:$CD$12,8,FALSE)</f>
        <v>#N/A</v>
      </c>
      <c r="AI275" s="103" t="e">
        <f>T275-HLOOKUP(V275,Minimas!$C$3:$CD$12,9,FALSE)</f>
        <v>#N/A</v>
      </c>
      <c r="AJ275" s="103" t="e">
        <f>T275-HLOOKUP(V275,Minimas!$C$3:$CD$12,10,FALSE)</f>
        <v>#N/A</v>
      </c>
      <c r="AK275" s="104" t="str">
        <f t="shared" si="63"/>
        <v xml:space="preserve"> </v>
      </c>
      <c r="AL275" s="105"/>
      <c r="AM275" s="105" t="str">
        <f t="shared" si="64"/>
        <v xml:space="preserve"> </v>
      </c>
      <c r="AN275" s="105" t="str">
        <f t="shared" si="65"/>
        <v xml:space="preserve"> </v>
      </c>
    </row>
    <row r="276" spans="28:40" x14ac:dyDescent="0.2">
      <c r="AB276" s="103" t="e">
        <f>T276-HLOOKUP(V276,Minimas!$C$3:$CD$12,2,FALSE)</f>
        <v>#N/A</v>
      </c>
      <c r="AC276" s="103" t="e">
        <f>T276-HLOOKUP(V276,Minimas!$C$3:$CD$12,3,FALSE)</f>
        <v>#N/A</v>
      </c>
      <c r="AD276" s="103" t="e">
        <f>T276-HLOOKUP(V276,Minimas!$C$3:$CD$12,4,FALSE)</f>
        <v>#N/A</v>
      </c>
      <c r="AE276" s="103" t="e">
        <f>T276-HLOOKUP(V276,Minimas!$C$3:$CD$12,5,FALSE)</f>
        <v>#N/A</v>
      </c>
      <c r="AF276" s="103" t="e">
        <f>T276-HLOOKUP(V276,Minimas!$C$3:$CD$12,6,FALSE)</f>
        <v>#N/A</v>
      </c>
      <c r="AG276" s="103" t="e">
        <f>T276-HLOOKUP(V276,Minimas!$C$3:$CD$12,7,FALSE)</f>
        <v>#N/A</v>
      </c>
      <c r="AH276" s="103" t="e">
        <f>T276-HLOOKUP(V276,Minimas!$C$3:$CD$12,8,FALSE)</f>
        <v>#N/A</v>
      </c>
      <c r="AI276" s="103" t="e">
        <f>T276-HLOOKUP(V276,Minimas!$C$3:$CD$12,9,FALSE)</f>
        <v>#N/A</v>
      </c>
      <c r="AJ276" s="103" t="e">
        <f>T276-HLOOKUP(V276,Minimas!$C$3:$CD$12,10,FALSE)</f>
        <v>#N/A</v>
      </c>
      <c r="AK276" s="104" t="str">
        <f t="shared" si="63"/>
        <v xml:space="preserve"> </v>
      </c>
      <c r="AL276" s="105"/>
      <c r="AM276" s="105" t="str">
        <f t="shared" si="64"/>
        <v xml:space="preserve"> </v>
      </c>
      <c r="AN276" s="105" t="str">
        <f t="shared" si="65"/>
        <v xml:space="preserve"> </v>
      </c>
    </row>
    <row r="277" spans="28:40" x14ac:dyDescent="0.2">
      <c r="AB277" s="103" t="e">
        <f>T277-HLOOKUP(V277,Minimas!$C$3:$CD$12,2,FALSE)</f>
        <v>#N/A</v>
      </c>
      <c r="AC277" s="103" t="e">
        <f>T277-HLOOKUP(V277,Minimas!$C$3:$CD$12,3,FALSE)</f>
        <v>#N/A</v>
      </c>
      <c r="AD277" s="103" t="e">
        <f>T277-HLOOKUP(V277,Minimas!$C$3:$CD$12,4,FALSE)</f>
        <v>#N/A</v>
      </c>
      <c r="AE277" s="103" t="e">
        <f>T277-HLOOKUP(V277,Minimas!$C$3:$CD$12,5,FALSE)</f>
        <v>#N/A</v>
      </c>
      <c r="AF277" s="103" t="e">
        <f>T277-HLOOKUP(V277,Minimas!$C$3:$CD$12,6,FALSE)</f>
        <v>#N/A</v>
      </c>
      <c r="AG277" s="103" t="e">
        <f>T277-HLOOKUP(V277,Minimas!$C$3:$CD$12,7,FALSE)</f>
        <v>#N/A</v>
      </c>
      <c r="AH277" s="103" t="e">
        <f>T277-HLOOKUP(V277,Minimas!$C$3:$CD$12,8,FALSE)</f>
        <v>#N/A</v>
      </c>
      <c r="AI277" s="103" t="e">
        <f>T277-HLOOKUP(V277,Minimas!$C$3:$CD$12,9,FALSE)</f>
        <v>#N/A</v>
      </c>
      <c r="AJ277" s="103" t="e">
        <f>T277-HLOOKUP(V277,Minimas!$C$3:$CD$12,10,FALSE)</f>
        <v>#N/A</v>
      </c>
      <c r="AK277" s="104" t="str">
        <f t="shared" si="63"/>
        <v xml:space="preserve"> </v>
      </c>
      <c r="AL277" s="105"/>
      <c r="AM277" s="105" t="str">
        <f t="shared" si="64"/>
        <v xml:space="preserve"> </v>
      </c>
      <c r="AN277" s="105" t="str">
        <f t="shared" si="65"/>
        <v xml:space="preserve"> </v>
      </c>
    </row>
    <row r="278" spans="28:40" x14ac:dyDescent="0.2">
      <c r="AB278" s="103" t="e">
        <f>T278-HLOOKUP(V278,Minimas!$C$3:$CD$12,2,FALSE)</f>
        <v>#N/A</v>
      </c>
      <c r="AC278" s="103" t="e">
        <f>T278-HLOOKUP(V278,Minimas!$C$3:$CD$12,3,FALSE)</f>
        <v>#N/A</v>
      </c>
      <c r="AD278" s="103" t="e">
        <f>T278-HLOOKUP(V278,Minimas!$C$3:$CD$12,4,FALSE)</f>
        <v>#N/A</v>
      </c>
      <c r="AE278" s="103" t="e">
        <f>T278-HLOOKUP(V278,Minimas!$C$3:$CD$12,5,FALSE)</f>
        <v>#N/A</v>
      </c>
      <c r="AF278" s="103" t="e">
        <f>T278-HLOOKUP(V278,Minimas!$C$3:$CD$12,6,FALSE)</f>
        <v>#N/A</v>
      </c>
      <c r="AG278" s="103" t="e">
        <f>T278-HLOOKUP(V278,Minimas!$C$3:$CD$12,7,FALSE)</f>
        <v>#N/A</v>
      </c>
      <c r="AH278" s="103" t="e">
        <f>T278-HLOOKUP(V278,Minimas!$C$3:$CD$12,8,FALSE)</f>
        <v>#N/A</v>
      </c>
      <c r="AI278" s="103" t="e">
        <f>T278-HLOOKUP(V278,Minimas!$C$3:$CD$12,9,FALSE)</f>
        <v>#N/A</v>
      </c>
      <c r="AJ278" s="103" t="e">
        <f>T278-HLOOKUP(V278,Minimas!$C$3:$CD$12,10,FALSE)</f>
        <v>#N/A</v>
      </c>
      <c r="AK278" s="104" t="str">
        <f t="shared" si="63"/>
        <v xml:space="preserve"> </v>
      </c>
      <c r="AL278" s="105"/>
      <c r="AM278" s="105" t="str">
        <f t="shared" si="64"/>
        <v xml:space="preserve"> </v>
      </c>
      <c r="AN278" s="105" t="str">
        <f t="shared" si="65"/>
        <v xml:space="preserve"> </v>
      </c>
    </row>
    <row r="279" spans="28:40" x14ac:dyDescent="0.2">
      <c r="AB279" s="103" t="e">
        <f>T279-HLOOKUP(V279,Minimas!$C$3:$CD$12,2,FALSE)</f>
        <v>#N/A</v>
      </c>
      <c r="AC279" s="103" t="e">
        <f>T279-HLOOKUP(V279,Minimas!$C$3:$CD$12,3,FALSE)</f>
        <v>#N/A</v>
      </c>
      <c r="AD279" s="103" t="e">
        <f>T279-HLOOKUP(V279,Minimas!$C$3:$CD$12,4,FALSE)</f>
        <v>#N/A</v>
      </c>
      <c r="AE279" s="103" t="e">
        <f>T279-HLOOKUP(V279,Minimas!$C$3:$CD$12,5,FALSE)</f>
        <v>#N/A</v>
      </c>
      <c r="AF279" s="103" t="e">
        <f>T279-HLOOKUP(V279,Minimas!$C$3:$CD$12,6,FALSE)</f>
        <v>#N/A</v>
      </c>
      <c r="AG279" s="103" t="e">
        <f>T279-HLOOKUP(V279,Minimas!$C$3:$CD$12,7,FALSE)</f>
        <v>#N/A</v>
      </c>
      <c r="AH279" s="103" t="e">
        <f>T279-HLOOKUP(V279,Minimas!$C$3:$CD$12,8,FALSE)</f>
        <v>#N/A</v>
      </c>
      <c r="AI279" s="103" t="e">
        <f>T279-HLOOKUP(V279,Minimas!$C$3:$CD$12,9,FALSE)</f>
        <v>#N/A</v>
      </c>
      <c r="AJ279" s="103" t="e">
        <f>T279-HLOOKUP(V279,Minimas!$C$3:$CD$12,10,FALSE)</f>
        <v>#N/A</v>
      </c>
      <c r="AK279" s="104" t="str">
        <f t="shared" si="63"/>
        <v xml:space="preserve"> </v>
      </c>
      <c r="AL279" s="105"/>
      <c r="AM279" s="105" t="str">
        <f t="shared" si="64"/>
        <v xml:space="preserve"> </v>
      </c>
      <c r="AN279" s="105" t="str">
        <f t="shared" si="65"/>
        <v xml:space="preserve"> </v>
      </c>
    </row>
    <row r="280" spans="28:40" x14ac:dyDescent="0.2">
      <c r="AB280" s="103" t="e">
        <f>T280-HLOOKUP(V280,Minimas!$C$3:$CD$12,2,FALSE)</f>
        <v>#N/A</v>
      </c>
      <c r="AC280" s="103" t="e">
        <f>T280-HLOOKUP(V280,Minimas!$C$3:$CD$12,3,FALSE)</f>
        <v>#N/A</v>
      </c>
      <c r="AD280" s="103" t="e">
        <f>T280-HLOOKUP(V280,Minimas!$C$3:$CD$12,4,FALSE)</f>
        <v>#N/A</v>
      </c>
      <c r="AE280" s="103" t="e">
        <f>T280-HLOOKUP(V280,Minimas!$C$3:$CD$12,5,FALSE)</f>
        <v>#N/A</v>
      </c>
      <c r="AF280" s="103" t="e">
        <f>T280-HLOOKUP(V280,Minimas!$C$3:$CD$12,6,FALSE)</f>
        <v>#N/A</v>
      </c>
      <c r="AG280" s="103" t="e">
        <f>T280-HLOOKUP(V280,Minimas!$C$3:$CD$12,7,FALSE)</f>
        <v>#N/A</v>
      </c>
      <c r="AH280" s="103" t="e">
        <f>T280-HLOOKUP(V280,Minimas!$C$3:$CD$12,8,FALSE)</f>
        <v>#N/A</v>
      </c>
      <c r="AI280" s="103" t="e">
        <f>T280-HLOOKUP(V280,Minimas!$C$3:$CD$12,9,FALSE)</f>
        <v>#N/A</v>
      </c>
      <c r="AJ280" s="103" t="e">
        <f>T280-HLOOKUP(V280,Minimas!$C$3:$CD$12,10,FALSE)</f>
        <v>#N/A</v>
      </c>
      <c r="AK280" s="104" t="str">
        <f t="shared" si="63"/>
        <v xml:space="preserve"> </v>
      </c>
      <c r="AL280" s="105"/>
      <c r="AM280" s="105" t="str">
        <f t="shared" si="64"/>
        <v xml:space="preserve"> </v>
      </c>
      <c r="AN280" s="105" t="str">
        <f t="shared" si="65"/>
        <v xml:space="preserve"> </v>
      </c>
    </row>
    <row r="281" spans="28:40" x14ac:dyDescent="0.2">
      <c r="AB281" s="103" t="e">
        <f>T281-HLOOKUP(V281,Minimas!$C$3:$CD$12,2,FALSE)</f>
        <v>#N/A</v>
      </c>
      <c r="AC281" s="103" t="e">
        <f>T281-HLOOKUP(V281,Minimas!$C$3:$CD$12,3,FALSE)</f>
        <v>#N/A</v>
      </c>
      <c r="AD281" s="103" t="e">
        <f>T281-HLOOKUP(V281,Minimas!$C$3:$CD$12,4,FALSE)</f>
        <v>#N/A</v>
      </c>
      <c r="AE281" s="103" t="e">
        <f>T281-HLOOKUP(V281,Minimas!$C$3:$CD$12,5,FALSE)</f>
        <v>#N/A</v>
      </c>
      <c r="AF281" s="103" t="e">
        <f>T281-HLOOKUP(V281,Minimas!$C$3:$CD$12,6,FALSE)</f>
        <v>#N/A</v>
      </c>
      <c r="AG281" s="103" t="e">
        <f>T281-HLOOKUP(V281,Minimas!$C$3:$CD$12,7,FALSE)</f>
        <v>#N/A</v>
      </c>
      <c r="AH281" s="103" t="e">
        <f>T281-HLOOKUP(V281,Minimas!$C$3:$CD$12,8,FALSE)</f>
        <v>#N/A</v>
      </c>
      <c r="AI281" s="103" t="e">
        <f>T281-HLOOKUP(V281,Minimas!$C$3:$CD$12,9,FALSE)</f>
        <v>#N/A</v>
      </c>
      <c r="AJ281" s="103" t="e">
        <f>T281-HLOOKUP(V281,Minimas!$C$3:$CD$12,10,FALSE)</f>
        <v>#N/A</v>
      </c>
      <c r="AK281" s="104" t="str">
        <f t="shared" si="63"/>
        <v xml:space="preserve"> </v>
      </c>
      <c r="AL281" s="105"/>
      <c r="AM281" s="105" t="str">
        <f t="shared" si="64"/>
        <v xml:space="preserve"> </v>
      </c>
      <c r="AN281" s="105" t="str">
        <f t="shared" si="65"/>
        <v xml:space="preserve"> </v>
      </c>
    </row>
    <row r="282" spans="28:40" x14ac:dyDescent="0.2">
      <c r="AB282" s="103" t="e">
        <f>T282-HLOOKUP(V282,Minimas!$C$3:$CD$12,2,FALSE)</f>
        <v>#N/A</v>
      </c>
      <c r="AC282" s="103" t="e">
        <f>T282-HLOOKUP(V282,Minimas!$C$3:$CD$12,3,FALSE)</f>
        <v>#N/A</v>
      </c>
      <c r="AD282" s="103" t="e">
        <f>T282-HLOOKUP(V282,Minimas!$C$3:$CD$12,4,FALSE)</f>
        <v>#N/A</v>
      </c>
      <c r="AE282" s="103" t="e">
        <f>T282-HLOOKUP(V282,Minimas!$C$3:$CD$12,5,FALSE)</f>
        <v>#N/A</v>
      </c>
      <c r="AF282" s="103" t="e">
        <f>T282-HLOOKUP(V282,Minimas!$C$3:$CD$12,6,FALSE)</f>
        <v>#N/A</v>
      </c>
      <c r="AG282" s="103" t="e">
        <f>T282-HLOOKUP(V282,Minimas!$C$3:$CD$12,7,FALSE)</f>
        <v>#N/A</v>
      </c>
      <c r="AH282" s="103" t="e">
        <f>T282-HLOOKUP(V282,Minimas!$C$3:$CD$12,8,FALSE)</f>
        <v>#N/A</v>
      </c>
      <c r="AI282" s="103" t="e">
        <f>T282-HLOOKUP(V282,Minimas!$C$3:$CD$12,9,FALSE)</f>
        <v>#N/A</v>
      </c>
      <c r="AJ282" s="103" t="e">
        <f>T282-HLOOKUP(V282,Minimas!$C$3:$CD$12,10,FALSE)</f>
        <v>#N/A</v>
      </c>
      <c r="AK282" s="104" t="str">
        <f t="shared" si="63"/>
        <v xml:space="preserve"> </v>
      </c>
      <c r="AL282" s="105"/>
      <c r="AM282" s="105" t="str">
        <f t="shared" si="64"/>
        <v xml:space="preserve"> </v>
      </c>
      <c r="AN282" s="105" t="str">
        <f t="shared" si="65"/>
        <v xml:space="preserve"> </v>
      </c>
    </row>
    <row r="283" spans="28:40" x14ac:dyDescent="0.2">
      <c r="AB283" s="103" t="e">
        <f>T283-HLOOKUP(V283,Minimas!$C$3:$CD$12,2,FALSE)</f>
        <v>#N/A</v>
      </c>
      <c r="AC283" s="103" t="e">
        <f>T283-HLOOKUP(V283,Minimas!$C$3:$CD$12,3,FALSE)</f>
        <v>#N/A</v>
      </c>
      <c r="AD283" s="103" t="e">
        <f>T283-HLOOKUP(V283,Minimas!$C$3:$CD$12,4,FALSE)</f>
        <v>#N/A</v>
      </c>
      <c r="AE283" s="103" t="e">
        <f>T283-HLOOKUP(V283,Minimas!$C$3:$CD$12,5,FALSE)</f>
        <v>#N/A</v>
      </c>
      <c r="AF283" s="103" t="e">
        <f>T283-HLOOKUP(V283,Minimas!$C$3:$CD$12,6,FALSE)</f>
        <v>#N/A</v>
      </c>
      <c r="AG283" s="103" t="e">
        <f>T283-HLOOKUP(V283,Minimas!$C$3:$CD$12,7,FALSE)</f>
        <v>#N/A</v>
      </c>
      <c r="AH283" s="103" t="e">
        <f>T283-HLOOKUP(V283,Minimas!$C$3:$CD$12,8,FALSE)</f>
        <v>#N/A</v>
      </c>
      <c r="AI283" s="103" t="e">
        <f>T283-HLOOKUP(V283,Minimas!$C$3:$CD$12,9,FALSE)</f>
        <v>#N/A</v>
      </c>
      <c r="AJ283" s="103" t="e">
        <f>T283-HLOOKUP(V283,Minimas!$C$3:$CD$12,10,FALSE)</f>
        <v>#N/A</v>
      </c>
      <c r="AK283" s="104" t="str">
        <f t="shared" ref="AK283:AK346" si="66">IF(E283=0," ",IF(AJ283&gt;=0,$AJ$5,IF(AI283&gt;=0,$AI$5,IF(AH283&gt;=0,$AH$5,IF(AG283&gt;=0,$AG$5,IF(AF283&gt;=0,$AF$5,IF(AE283&gt;=0,$AE$5,IF(AD283&gt;=0,$AD$5,IF(AC283&gt;=0,$AC$5,$AB$5)))))))))</f>
        <v xml:space="preserve"> </v>
      </c>
      <c r="AL283" s="105"/>
      <c r="AM283" s="105" t="str">
        <f t="shared" ref="AM283:AM346" si="67">IF(AK283="","",AK283)</f>
        <v xml:space="preserve"> </v>
      </c>
      <c r="AN283" s="105" t="str">
        <f t="shared" ref="AN283:AN346" si="68">IF(E283=0," ",IF(AJ283&gt;=0,AJ283,IF(AI283&gt;=0,AI283,IF(AH283&gt;=0,AH283,IF(AG283&gt;=0,AG283,IF(AF283&gt;=0,AF283,IF(AE283&gt;=0,AE283,IF(AD283&gt;=0,AD283,IF(AC283&gt;=0,AC283,AB283)))))))))</f>
        <v xml:space="preserve"> </v>
      </c>
    </row>
    <row r="284" spans="28:40" x14ac:dyDescent="0.2">
      <c r="AB284" s="103" t="e">
        <f>T284-HLOOKUP(V284,Minimas!$C$3:$CD$12,2,FALSE)</f>
        <v>#N/A</v>
      </c>
      <c r="AC284" s="103" t="e">
        <f>T284-HLOOKUP(V284,Minimas!$C$3:$CD$12,3,FALSE)</f>
        <v>#N/A</v>
      </c>
      <c r="AD284" s="103" t="e">
        <f>T284-HLOOKUP(V284,Minimas!$C$3:$CD$12,4,FALSE)</f>
        <v>#N/A</v>
      </c>
      <c r="AE284" s="103" t="e">
        <f>T284-HLOOKUP(V284,Minimas!$C$3:$CD$12,5,FALSE)</f>
        <v>#N/A</v>
      </c>
      <c r="AF284" s="103" t="e">
        <f>T284-HLOOKUP(V284,Minimas!$C$3:$CD$12,6,FALSE)</f>
        <v>#N/A</v>
      </c>
      <c r="AG284" s="103" t="e">
        <f>T284-HLOOKUP(V284,Minimas!$C$3:$CD$12,7,FALSE)</f>
        <v>#N/A</v>
      </c>
      <c r="AH284" s="103" t="e">
        <f>T284-HLOOKUP(V284,Minimas!$C$3:$CD$12,8,FALSE)</f>
        <v>#N/A</v>
      </c>
      <c r="AI284" s="103" t="e">
        <f>T284-HLOOKUP(V284,Minimas!$C$3:$CD$12,9,FALSE)</f>
        <v>#N/A</v>
      </c>
      <c r="AJ284" s="103" t="e">
        <f>T284-HLOOKUP(V284,Minimas!$C$3:$CD$12,10,FALSE)</f>
        <v>#N/A</v>
      </c>
      <c r="AK284" s="104" t="str">
        <f t="shared" si="66"/>
        <v xml:space="preserve"> </v>
      </c>
      <c r="AL284" s="105"/>
      <c r="AM284" s="105" t="str">
        <f t="shared" si="67"/>
        <v xml:space="preserve"> </v>
      </c>
      <c r="AN284" s="105" t="str">
        <f t="shared" si="68"/>
        <v xml:space="preserve"> </v>
      </c>
    </row>
    <row r="285" spans="28:40" x14ac:dyDescent="0.2">
      <c r="AB285" s="103" t="e">
        <f>T285-HLOOKUP(V285,Minimas!$C$3:$CD$12,2,FALSE)</f>
        <v>#N/A</v>
      </c>
      <c r="AC285" s="103" t="e">
        <f>T285-HLOOKUP(V285,Minimas!$C$3:$CD$12,3,FALSE)</f>
        <v>#N/A</v>
      </c>
      <c r="AD285" s="103" t="e">
        <f>T285-HLOOKUP(V285,Minimas!$C$3:$CD$12,4,FALSE)</f>
        <v>#N/A</v>
      </c>
      <c r="AE285" s="103" t="e">
        <f>T285-HLOOKUP(V285,Minimas!$C$3:$CD$12,5,FALSE)</f>
        <v>#N/A</v>
      </c>
      <c r="AF285" s="103" t="e">
        <f>T285-HLOOKUP(V285,Minimas!$C$3:$CD$12,6,FALSE)</f>
        <v>#N/A</v>
      </c>
      <c r="AG285" s="103" t="e">
        <f>T285-HLOOKUP(V285,Minimas!$C$3:$CD$12,7,FALSE)</f>
        <v>#N/A</v>
      </c>
      <c r="AH285" s="103" t="e">
        <f>T285-HLOOKUP(V285,Minimas!$C$3:$CD$12,8,FALSE)</f>
        <v>#N/A</v>
      </c>
      <c r="AI285" s="103" t="e">
        <f>T285-HLOOKUP(V285,Minimas!$C$3:$CD$12,9,FALSE)</f>
        <v>#N/A</v>
      </c>
      <c r="AJ285" s="103" t="e">
        <f>T285-HLOOKUP(V285,Minimas!$C$3:$CD$12,10,FALSE)</f>
        <v>#N/A</v>
      </c>
      <c r="AK285" s="104" t="str">
        <f t="shared" si="66"/>
        <v xml:space="preserve"> </v>
      </c>
      <c r="AL285" s="105"/>
      <c r="AM285" s="105" t="str">
        <f t="shared" si="67"/>
        <v xml:space="preserve"> </v>
      </c>
      <c r="AN285" s="105" t="str">
        <f t="shared" si="68"/>
        <v xml:space="preserve"> </v>
      </c>
    </row>
    <row r="286" spans="28:40" x14ac:dyDescent="0.2">
      <c r="AB286" s="103" t="e">
        <f>T286-HLOOKUP(V286,Minimas!$C$3:$CD$12,2,FALSE)</f>
        <v>#N/A</v>
      </c>
      <c r="AC286" s="103" t="e">
        <f>T286-HLOOKUP(V286,Minimas!$C$3:$CD$12,3,FALSE)</f>
        <v>#N/A</v>
      </c>
      <c r="AD286" s="103" t="e">
        <f>T286-HLOOKUP(V286,Minimas!$C$3:$CD$12,4,FALSE)</f>
        <v>#N/A</v>
      </c>
      <c r="AE286" s="103" t="e">
        <f>T286-HLOOKUP(V286,Minimas!$C$3:$CD$12,5,FALSE)</f>
        <v>#N/A</v>
      </c>
      <c r="AF286" s="103" t="e">
        <f>T286-HLOOKUP(V286,Minimas!$C$3:$CD$12,6,FALSE)</f>
        <v>#N/A</v>
      </c>
      <c r="AG286" s="103" t="e">
        <f>T286-HLOOKUP(V286,Minimas!$C$3:$CD$12,7,FALSE)</f>
        <v>#N/A</v>
      </c>
      <c r="AH286" s="103" t="e">
        <f>T286-HLOOKUP(V286,Minimas!$C$3:$CD$12,8,FALSE)</f>
        <v>#N/A</v>
      </c>
      <c r="AI286" s="103" t="e">
        <f>T286-HLOOKUP(V286,Minimas!$C$3:$CD$12,9,FALSE)</f>
        <v>#N/A</v>
      </c>
      <c r="AJ286" s="103" t="e">
        <f>T286-HLOOKUP(V286,Minimas!$C$3:$CD$12,10,FALSE)</f>
        <v>#N/A</v>
      </c>
      <c r="AK286" s="104" t="str">
        <f t="shared" si="66"/>
        <v xml:space="preserve"> </v>
      </c>
      <c r="AL286" s="105"/>
      <c r="AM286" s="105" t="str">
        <f t="shared" si="67"/>
        <v xml:space="preserve"> </v>
      </c>
      <c r="AN286" s="105" t="str">
        <f t="shared" si="68"/>
        <v xml:space="preserve"> </v>
      </c>
    </row>
    <row r="287" spans="28:40" x14ac:dyDescent="0.2">
      <c r="AB287" s="103" t="e">
        <f>T287-HLOOKUP(V287,Minimas!$C$3:$CD$12,2,FALSE)</f>
        <v>#N/A</v>
      </c>
      <c r="AC287" s="103" t="e">
        <f>T287-HLOOKUP(V287,Minimas!$C$3:$CD$12,3,FALSE)</f>
        <v>#N/A</v>
      </c>
      <c r="AD287" s="103" t="e">
        <f>T287-HLOOKUP(V287,Minimas!$C$3:$CD$12,4,FALSE)</f>
        <v>#N/A</v>
      </c>
      <c r="AE287" s="103" t="e">
        <f>T287-HLOOKUP(V287,Minimas!$C$3:$CD$12,5,FALSE)</f>
        <v>#N/A</v>
      </c>
      <c r="AF287" s="103" t="e">
        <f>T287-HLOOKUP(V287,Minimas!$C$3:$CD$12,6,FALSE)</f>
        <v>#N/A</v>
      </c>
      <c r="AG287" s="103" t="e">
        <f>T287-HLOOKUP(V287,Minimas!$C$3:$CD$12,7,FALSE)</f>
        <v>#N/A</v>
      </c>
      <c r="AH287" s="103" t="e">
        <f>T287-HLOOKUP(V287,Minimas!$C$3:$CD$12,8,FALSE)</f>
        <v>#N/A</v>
      </c>
      <c r="AI287" s="103" t="e">
        <f>T287-HLOOKUP(V287,Minimas!$C$3:$CD$12,9,FALSE)</f>
        <v>#N/A</v>
      </c>
      <c r="AJ287" s="103" t="e">
        <f>T287-HLOOKUP(V287,Minimas!$C$3:$CD$12,10,FALSE)</f>
        <v>#N/A</v>
      </c>
      <c r="AK287" s="104" t="str">
        <f t="shared" si="66"/>
        <v xml:space="preserve"> </v>
      </c>
      <c r="AL287" s="105"/>
      <c r="AM287" s="105" t="str">
        <f t="shared" si="67"/>
        <v xml:space="preserve"> </v>
      </c>
      <c r="AN287" s="105" t="str">
        <f t="shared" si="68"/>
        <v xml:space="preserve"> </v>
      </c>
    </row>
    <row r="288" spans="28:40" x14ac:dyDescent="0.2">
      <c r="AB288" s="103" t="e">
        <f>T288-HLOOKUP(V288,Minimas!$C$3:$CD$12,2,FALSE)</f>
        <v>#N/A</v>
      </c>
      <c r="AC288" s="103" t="e">
        <f>T288-HLOOKUP(V288,Minimas!$C$3:$CD$12,3,FALSE)</f>
        <v>#N/A</v>
      </c>
      <c r="AD288" s="103" t="e">
        <f>T288-HLOOKUP(V288,Minimas!$C$3:$CD$12,4,FALSE)</f>
        <v>#N/A</v>
      </c>
      <c r="AE288" s="103" t="e">
        <f>T288-HLOOKUP(V288,Minimas!$C$3:$CD$12,5,FALSE)</f>
        <v>#N/A</v>
      </c>
      <c r="AF288" s="103" t="e">
        <f>T288-HLOOKUP(V288,Minimas!$C$3:$CD$12,6,FALSE)</f>
        <v>#N/A</v>
      </c>
      <c r="AG288" s="103" t="e">
        <f>T288-HLOOKUP(V288,Minimas!$C$3:$CD$12,7,FALSE)</f>
        <v>#N/A</v>
      </c>
      <c r="AH288" s="103" t="e">
        <f>T288-HLOOKUP(V288,Minimas!$C$3:$CD$12,8,FALSE)</f>
        <v>#N/A</v>
      </c>
      <c r="AI288" s="103" t="e">
        <f>T288-HLOOKUP(V288,Minimas!$C$3:$CD$12,9,FALSE)</f>
        <v>#N/A</v>
      </c>
      <c r="AJ288" s="103" t="e">
        <f>T288-HLOOKUP(V288,Minimas!$C$3:$CD$12,10,FALSE)</f>
        <v>#N/A</v>
      </c>
      <c r="AK288" s="104" t="str">
        <f t="shared" si="66"/>
        <v xml:space="preserve"> </v>
      </c>
      <c r="AL288" s="105"/>
      <c r="AM288" s="105" t="str">
        <f t="shared" si="67"/>
        <v xml:space="preserve"> </v>
      </c>
      <c r="AN288" s="105" t="str">
        <f t="shared" si="68"/>
        <v xml:space="preserve"> </v>
      </c>
    </row>
    <row r="289" spans="28:40" x14ac:dyDescent="0.2">
      <c r="AB289" s="103" t="e">
        <f>T289-HLOOKUP(V289,Minimas!$C$3:$CD$12,2,FALSE)</f>
        <v>#N/A</v>
      </c>
      <c r="AC289" s="103" t="e">
        <f>T289-HLOOKUP(V289,Minimas!$C$3:$CD$12,3,FALSE)</f>
        <v>#N/A</v>
      </c>
      <c r="AD289" s="103" t="e">
        <f>T289-HLOOKUP(V289,Minimas!$C$3:$CD$12,4,FALSE)</f>
        <v>#N/A</v>
      </c>
      <c r="AE289" s="103" t="e">
        <f>T289-HLOOKUP(V289,Minimas!$C$3:$CD$12,5,FALSE)</f>
        <v>#N/A</v>
      </c>
      <c r="AF289" s="103" t="e">
        <f>T289-HLOOKUP(V289,Minimas!$C$3:$CD$12,6,FALSE)</f>
        <v>#N/A</v>
      </c>
      <c r="AG289" s="103" t="e">
        <f>T289-HLOOKUP(V289,Minimas!$C$3:$CD$12,7,FALSE)</f>
        <v>#N/A</v>
      </c>
      <c r="AH289" s="103" t="e">
        <f>T289-HLOOKUP(V289,Minimas!$C$3:$CD$12,8,FALSE)</f>
        <v>#N/A</v>
      </c>
      <c r="AI289" s="103" t="e">
        <f>T289-HLOOKUP(V289,Minimas!$C$3:$CD$12,9,FALSE)</f>
        <v>#N/A</v>
      </c>
      <c r="AJ289" s="103" t="e">
        <f>T289-HLOOKUP(V289,Minimas!$C$3:$CD$12,10,FALSE)</f>
        <v>#N/A</v>
      </c>
      <c r="AK289" s="104" t="str">
        <f t="shared" si="66"/>
        <v xml:space="preserve"> </v>
      </c>
      <c r="AL289" s="105"/>
      <c r="AM289" s="105" t="str">
        <f t="shared" si="67"/>
        <v xml:space="preserve"> </v>
      </c>
      <c r="AN289" s="105" t="str">
        <f t="shared" si="68"/>
        <v xml:space="preserve"> </v>
      </c>
    </row>
    <row r="290" spans="28:40" x14ac:dyDescent="0.2">
      <c r="AB290" s="103" t="e">
        <f>T290-HLOOKUP(V290,Minimas!$C$3:$CD$12,2,FALSE)</f>
        <v>#N/A</v>
      </c>
      <c r="AC290" s="103" t="e">
        <f>T290-HLOOKUP(V290,Minimas!$C$3:$CD$12,3,FALSE)</f>
        <v>#N/A</v>
      </c>
      <c r="AD290" s="103" t="e">
        <f>T290-HLOOKUP(V290,Minimas!$C$3:$CD$12,4,FALSE)</f>
        <v>#N/A</v>
      </c>
      <c r="AE290" s="103" t="e">
        <f>T290-HLOOKUP(V290,Minimas!$C$3:$CD$12,5,FALSE)</f>
        <v>#N/A</v>
      </c>
      <c r="AF290" s="103" t="e">
        <f>T290-HLOOKUP(V290,Minimas!$C$3:$CD$12,6,FALSE)</f>
        <v>#N/A</v>
      </c>
      <c r="AG290" s="103" t="e">
        <f>T290-HLOOKUP(V290,Minimas!$C$3:$CD$12,7,FALSE)</f>
        <v>#N/A</v>
      </c>
      <c r="AH290" s="103" t="e">
        <f>T290-HLOOKUP(V290,Minimas!$C$3:$CD$12,8,FALSE)</f>
        <v>#N/A</v>
      </c>
      <c r="AI290" s="103" t="e">
        <f>T290-HLOOKUP(V290,Minimas!$C$3:$CD$12,9,FALSE)</f>
        <v>#N/A</v>
      </c>
      <c r="AJ290" s="103" t="e">
        <f>T290-HLOOKUP(V290,Minimas!$C$3:$CD$12,10,FALSE)</f>
        <v>#N/A</v>
      </c>
      <c r="AK290" s="104" t="str">
        <f t="shared" si="66"/>
        <v xml:space="preserve"> </v>
      </c>
      <c r="AL290" s="105"/>
      <c r="AM290" s="105" t="str">
        <f t="shared" si="67"/>
        <v xml:space="preserve"> </v>
      </c>
      <c r="AN290" s="105" t="str">
        <f t="shared" si="68"/>
        <v xml:space="preserve"> </v>
      </c>
    </row>
    <row r="291" spans="28:40" x14ac:dyDescent="0.2">
      <c r="AB291" s="103" t="e">
        <f>T291-HLOOKUP(V291,Minimas!$C$3:$CD$12,2,FALSE)</f>
        <v>#N/A</v>
      </c>
      <c r="AC291" s="103" t="e">
        <f>T291-HLOOKUP(V291,Minimas!$C$3:$CD$12,3,FALSE)</f>
        <v>#N/A</v>
      </c>
      <c r="AD291" s="103" t="e">
        <f>T291-HLOOKUP(V291,Minimas!$C$3:$CD$12,4,FALSE)</f>
        <v>#N/A</v>
      </c>
      <c r="AE291" s="103" t="e">
        <f>T291-HLOOKUP(V291,Minimas!$C$3:$CD$12,5,FALSE)</f>
        <v>#N/A</v>
      </c>
      <c r="AF291" s="103" t="e">
        <f>T291-HLOOKUP(V291,Minimas!$C$3:$CD$12,6,FALSE)</f>
        <v>#N/A</v>
      </c>
      <c r="AG291" s="103" t="e">
        <f>T291-HLOOKUP(V291,Minimas!$C$3:$CD$12,7,FALSE)</f>
        <v>#N/A</v>
      </c>
      <c r="AH291" s="103" t="e">
        <f>T291-HLOOKUP(V291,Minimas!$C$3:$CD$12,8,FALSE)</f>
        <v>#N/A</v>
      </c>
      <c r="AI291" s="103" t="e">
        <f>T291-HLOOKUP(V291,Minimas!$C$3:$CD$12,9,FALSE)</f>
        <v>#N/A</v>
      </c>
      <c r="AJ291" s="103" t="e">
        <f>T291-HLOOKUP(V291,Minimas!$C$3:$CD$12,10,FALSE)</f>
        <v>#N/A</v>
      </c>
      <c r="AK291" s="104" t="str">
        <f t="shared" si="66"/>
        <v xml:space="preserve"> </v>
      </c>
      <c r="AL291" s="105"/>
      <c r="AM291" s="105" t="str">
        <f t="shared" si="67"/>
        <v xml:space="preserve"> </v>
      </c>
      <c r="AN291" s="105" t="str">
        <f t="shared" si="68"/>
        <v xml:space="preserve"> </v>
      </c>
    </row>
    <row r="292" spans="28:40" x14ac:dyDescent="0.2">
      <c r="AB292" s="103" t="e">
        <f>T292-HLOOKUP(V292,Minimas!$C$3:$CD$12,2,FALSE)</f>
        <v>#N/A</v>
      </c>
      <c r="AC292" s="103" t="e">
        <f>T292-HLOOKUP(V292,Minimas!$C$3:$CD$12,3,FALSE)</f>
        <v>#N/A</v>
      </c>
      <c r="AD292" s="103" t="e">
        <f>T292-HLOOKUP(V292,Minimas!$C$3:$CD$12,4,FALSE)</f>
        <v>#N/A</v>
      </c>
      <c r="AE292" s="103" t="e">
        <f>T292-HLOOKUP(V292,Minimas!$C$3:$CD$12,5,FALSE)</f>
        <v>#N/A</v>
      </c>
      <c r="AF292" s="103" t="e">
        <f>T292-HLOOKUP(V292,Minimas!$C$3:$CD$12,6,FALSE)</f>
        <v>#N/A</v>
      </c>
      <c r="AG292" s="103" t="e">
        <f>T292-HLOOKUP(V292,Minimas!$C$3:$CD$12,7,FALSE)</f>
        <v>#N/A</v>
      </c>
      <c r="AH292" s="103" t="e">
        <f>T292-HLOOKUP(V292,Minimas!$C$3:$CD$12,8,FALSE)</f>
        <v>#N/A</v>
      </c>
      <c r="AI292" s="103" t="e">
        <f>T292-HLOOKUP(V292,Minimas!$C$3:$CD$12,9,FALSE)</f>
        <v>#N/A</v>
      </c>
      <c r="AJ292" s="103" t="e">
        <f>T292-HLOOKUP(V292,Minimas!$C$3:$CD$12,10,FALSE)</f>
        <v>#N/A</v>
      </c>
      <c r="AK292" s="104" t="str">
        <f t="shared" si="66"/>
        <v xml:space="preserve"> </v>
      </c>
      <c r="AL292" s="105"/>
      <c r="AM292" s="105" t="str">
        <f t="shared" si="67"/>
        <v xml:space="preserve"> </v>
      </c>
      <c r="AN292" s="105" t="str">
        <f t="shared" si="68"/>
        <v xml:space="preserve"> </v>
      </c>
    </row>
    <row r="293" spans="28:40" x14ac:dyDescent="0.2">
      <c r="AB293" s="103" t="e">
        <f>T293-HLOOKUP(V293,Minimas!$C$3:$CD$12,2,FALSE)</f>
        <v>#N/A</v>
      </c>
      <c r="AC293" s="103" t="e">
        <f>T293-HLOOKUP(V293,Minimas!$C$3:$CD$12,3,FALSE)</f>
        <v>#N/A</v>
      </c>
      <c r="AD293" s="103" t="e">
        <f>T293-HLOOKUP(V293,Minimas!$C$3:$CD$12,4,FALSE)</f>
        <v>#N/A</v>
      </c>
      <c r="AE293" s="103" t="e">
        <f>T293-HLOOKUP(V293,Minimas!$C$3:$CD$12,5,FALSE)</f>
        <v>#N/A</v>
      </c>
      <c r="AF293" s="103" t="e">
        <f>T293-HLOOKUP(V293,Minimas!$C$3:$CD$12,6,FALSE)</f>
        <v>#N/A</v>
      </c>
      <c r="AG293" s="103" t="e">
        <f>T293-HLOOKUP(V293,Minimas!$C$3:$CD$12,7,FALSE)</f>
        <v>#N/A</v>
      </c>
      <c r="AH293" s="103" t="e">
        <f>T293-HLOOKUP(V293,Minimas!$C$3:$CD$12,8,FALSE)</f>
        <v>#N/A</v>
      </c>
      <c r="AI293" s="103" t="e">
        <f>T293-HLOOKUP(V293,Minimas!$C$3:$CD$12,9,FALSE)</f>
        <v>#N/A</v>
      </c>
      <c r="AJ293" s="103" t="e">
        <f>T293-HLOOKUP(V293,Minimas!$C$3:$CD$12,10,FALSE)</f>
        <v>#N/A</v>
      </c>
      <c r="AK293" s="104" t="str">
        <f t="shared" si="66"/>
        <v xml:space="preserve"> </v>
      </c>
      <c r="AL293" s="105"/>
      <c r="AM293" s="105" t="str">
        <f t="shared" si="67"/>
        <v xml:space="preserve"> </v>
      </c>
      <c r="AN293" s="105" t="str">
        <f t="shared" si="68"/>
        <v xml:space="preserve"> </v>
      </c>
    </row>
    <row r="294" spans="28:40" x14ac:dyDescent="0.2">
      <c r="AB294" s="103" t="e">
        <f>T294-HLOOKUP(V294,Minimas!$C$3:$CD$12,2,FALSE)</f>
        <v>#N/A</v>
      </c>
      <c r="AC294" s="103" t="e">
        <f>T294-HLOOKUP(V294,Minimas!$C$3:$CD$12,3,FALSE)</f>
        <v>#N/A</v>
      </c>
      <c r="AD294" s="103" t="e">
        <f>T294-HLOOKUP(V294,Minimas!$C$3:$CD$12,4,FALSE)</f>
        <v>#N/A</v>
      </c>
      <c r="AE294" s="103" t="e">
        <f>T294-HLOOKUP(V294,Minimas!$C$3:$CD$12,5,FALSE)</f>
        <v>#N/A</v>
      </c>
      <c r="AF294" s="103" t="e">
        <f>T294-HLOOKUP(V294,Minimas!$C$3:$CD$12,6,FALSE)</f>
        <v>#N/A</v>
      </c>
      <c r="AG294" s="103" t="e">
        <f>T294-HLOOKUP(V294,Minimas!$C$3:$CD$12,7,FALSE)</f>
        <v>#N/A</v>
      </c>
      <c r="AH294" s="103" t="e">
        <f>T294-HLOOKUP(V294,Minimas!$C$3:$CD$12,8,FALSE)</f>
        <v>#N/A</v>
      </c>
      <c r="AI294" s="103" t="e">
        <f>T294-HLOOKUP(V294,Minimas!$C$3:$CD$12,9,FALSE)</f>
        <v>#N/A</v>
      </c>
      <c r="AJ294" s="103" t="e">
        <f>T294-HLOOKUP(V294,Minimas!$C$3:$CD$12,10,FALSE)</f>
        <v>#N/A</v>
      </c>
      <c r="AK294" s="104" t="str">
        <f t="shared" si="66"/>
        <v xml:space="preserve"> </v>
      </c>
      <c r="AL294" s="105"/>
      <c r="AM294" s="105" t="str">
        <f t="shared" si="67"/>
        <v xml:space="preserve"> </v>
      </c>
      <c r="AN294" s="105" t="str">
        <f t="shared" si="68"/>
        <v xml:space="preserve"> </v>
      </c>
    </row>
    <row r="295" spans="28:40" x14ac:dyDescent="0.2">
      <c r="AB295" s="103" t="e">
        <f>T295-HLOOKUP(V295,Minimas!$C$3:$CD$12,2,FALSE)</f>
        <v>#N/A</v>
      </c>
      <c r="AC295" s="103" t="e">
        <f>T295-HLOOKUP(V295,Minimas!$C$3:$CD$12,3,FALSE)</f>
        <v>#N/A</v>
      </c>
      <c r="AD295" s="103" t="e">
        <f>T295-HLOOKUP(V295,Minimas!$C$3:$CD$12,4,FALSE)</f>
        <v>#N/A</v>
      </c>
      <c r="AE295" s="103" t="e">
        <f>T295-HLOOKUP(V295,Minimas!$C$3:$CD$12,5,FALSE)</f>
        <v>#N/A</v>
      </c>
      <c r="AF295" s="103" t="e">
        <f>T295-HLOOKUP(V295,Minimas!$C$3:$CD$12,6,FALSE)</f>
        <v>#N/A</v>
      </c>
      <c r="AG295" s="103" t="e">
        <f>T295-HLOOKUP(V295,Minimas!$C$3:$CD$12,7,FALSE)</f>
        <v>#N/A</v>
      </c>
      <c r="AH295" s="103" t="e">
        <f>T295-HLOOKUP(V295,Minimas!$C$3:$CD$12,8,FALSE)</f>
        <v>#N/A</v>
      </c>
      <c r="AI295" s="103" t="e">
        <f>T295-HLOOKUP(V295,Minimas!$C$3:$CD$12,9,FALSE)</f>
        <v>#N/A</v>
      </c>
      <c r="AJ295" s="103" t="e">
        <f>T295-HLOOKUP(V295,Minimas!$C$3:$CD$12,10,FALSE)</f>
        <v>#N/A</v>
      </c>
      <c r="AK295" s="104" t="str">
        <f t="shared" si="66"/>
        <v xml:space="preserve"> </v>
      </c>
      <c r="AL295" s="105"/>
      <c r="AM295" s="105" t="str">
        <f t="shared" si="67"/>
        <v xml:space="preserve"> </v>
      </c>
      <c r="AN295" s="105" t="str">
        <f t="shared" si="68"/>
        <v xml:space="preserve"> </v>
      </c>
    </row>
    <row r="296" spans="28:40" x14ac:dyDescent="0.2">
      <c r="AB296" s="103" t="e">
        <f>T296-HLOOKUP(V296,Minimas!$C$3:$CD$12,2,FALSE)</f>
        <v>#N/A</v>
      </c>
      <c r="AC296" s="103" t="e">
        <f>T296-HLOOKUP(V296,Minimas!$C$3:$CD$12,3,FALSE)</f>
        <v>#N/A</v>
      </c>
      <c r="AD296" s="103" t="e">
        <f>T296-HLOOKUP(V296,Minimas!$C$3:$CD$12,4,FALSE)</f>
        <v>#N/A</v>
      </c>
      <c r="AE296" s="103" t="e">
        <f>T296-HLOOKUP(V296,Minimas!$C$3:$CD$12,5,FALSE)</f>
        <v>#N/A</v>
      </c>
      <c r="AF296" s="103" t="e">
        <f>T296-HLOOKUP(V296,Minimas!$C$3:$CD$12,6,FALSE)</f>
        <v>#N/A</v>
      </c>
      <c r="AG296" s="103" t="e">
        <f>T296-HLOOKUP(V296,Minimas!$C$3:$CD$12,7,FALSE)</f>
        <v>#N/A</v>
      </c>
      <c r="AH296" s="103" t="e">
        <f>T296-HLOOKUP(V296,Minimas!$C$3:$CD$12,8,FALSE)</f>
        <v>#N/A</v>
      </c>
      <c r="AI296" s="103" t="e">
        <f>T296-HLOOKUP(V296,Minimas!$C$3:$CD$12,9,FALSE)</f>
        <v>#N/A</v>
      </c>
      <c r="AJ296" s="103" t="e">
        <f>T296-HLOOKUP(V296,Minimas!$C$3:$CD$12,10,FALSE)</f>
        <v>#N/A</v>
      </c>
      <c r="AK296" s="104" t="str">
        <f t="shared" si="66"/>
        <v xml:space="preserve"> </v>
      </c>
      <c r="AL296" s="105"/>
      <c r="AM296" s="105" t="str">
        <f t="shared" si="67"/>
        <v xml:space="preserve"> </v>
      </c>
      <c r="AN296" s="105" t="str">
        <f t="shared" si="68"/>
        <v xml:space="preserve"> </v>
      </c>
    </row>
    <row r="297" spans="28:40" x14ac:dyDescent="0.2">
      <c r="AB297" s="103" t="e">
        <f>T297-HLOOKUP(V297,Minimas!$C$3:$CD$12,2,FALSE)</f>
        <v>#N/A</v>
      </c>
      <c r="AC297" s="103" t="e">
        <f>T297-HLOOKUP(V297,Minimas!$C$3:$CD$12,3,FALSE)</f>
        <v>#N/A</v>
      </c>
      <c r="AD297" s="103" t="e">
        <f>T297-HLOOKUP(V297,Minimas!$C$3:$CD$12,4,FALSE)</f>
        <v>#N/A</v>
      </c>
      <c r="AE297" s="103" t="e">
        <f>T297-HLOOKUP(V297,Minimas!$C$3:$CD$12,5,FALSE)</f>
        <v>#N/A</v>
      </c>
      <c r="AF297" s="103" t="e">
        <f>T297-HLOOKUP(V297,Minimas!$C$3:$CD$12,6,FALSE)</f>
        <v>#N/A</v>
      </c>
      <c r="AG297" s="103" t="e">
        <f>T297-HLOOKUP(V297,Minimas!$C$3:$CD$12,7,FALSE)</f>
        <v>#N/A</v>
      </c>
      <c r="AH297" s="103" t="e">
        <f>T297-HLOOKUP(V297,Minimas!$C$3:$CD$12,8,FALSE)</f>
        <v>#N/A</v>
      </c>
      <c r="AI297" s="103" t="e">
        <f>T297-HLOOKUP(V297,Minimas!$C$3:$CD$12,9,FALSE)</f>
        <v>#N/A</v>
      </c>
      <c r="AJ297" s="103" t="e">
        <f>T297-HLOOKUP(V297,Minimas!$C$3:$CD$12,10,FALSE)</f>
        <v>#N/A</v>
      </c>
      <c r="AK297" s="104" t="str">
        <f t="shared" si="66"/>
        <v xml:space="preserve"> </v>
      </c>
      <c r="AL297" s="105"/>
      <c r="AM297" s="105" t="str">
        <f t="shared" si="67"/>
        <v xml:space="preserve"> </v>
      </c>
      <c r="AN297" s="105" t="str">
        <f t="shared" si="68"/>
        <v xml:space="preserve"> </v>
      </c>
    </row>
    <row r="298" spans="28:40" x14ac:dyDescent="0.2">
      <c r="AB298" s="103" t="e">
        <f>T298-HLOOKUP(V298,Minimas!$C$3:$CD$12,2,FALSE)</f>
        <v>#N/A</v>
      </c>
      <c r="AC298" s="103" t="e">
        <f>T298-HLOOKUP(V298,Minimas!$C$3:$CD$12,3,FALSE)</f>
        <v>#N/A</v>
      </c>
      <c r="AD298" s="103" t="e">
        <f>T298-HLOOKUP(V298,Minimas!$C$3:$CD$12,4,FALSE)</f>
        <v>#N/A</v>
      </c>
      <c r="AE298" s="103" t="e">
        <f>T298-HLOOKUP(V298,Minimas!$C$3:$CD$12,5,FALSE)</f>
        <v>#N/A</v>
      </c>
      <c r="AF298" s="103" t="e">
        <f>T298-HLOOKUP(V298,Minimas!$C$3:$CD$12,6,FALSE)</f>
        <v>#N/A</v>
      </c>
      <c r="AG298" s="103" t="e">
        <f>T298-HLOOKUP(V298,Minimas!$C$3:$CD$12,7,FALSE)</f>
        <v>#N/A</v>
      </c>
      <c r="AH298" s="103" t="e">
        <f>T298-HLOOKUP(V298,Minimas!$C$3:$CD$12,8,FALSE)</f>
        <v>#N/A</v>
      </c>
      <c r="AI298" s="103" t="e">
        <f>T298-HLOOKUP(V298,Minimas!$C$3:$CD$12,9,FALSE)</f>
        <v>#N/A</v>
      </c>
      <c r="AJ298" s="103" t="e">
        <f>T298-HLOOKUP(V298,Minimas!$C$3:$CD$12,10,FALSE)</f>
        <v>#N/A</v>
      </c>
      <c r="AK298" s="104" t="str">
        <f t="shared" si="66"/>
        <v xml:space="preserve"> </v>
      </c>
      <c r="AL298" s="105"/>
      <c r="AM298" s="105" t="str">
        <f t="shared" si="67"/>
        <v xml:space="preserve"> </v>
      </c>
      <c r="AN298" s="105" t="str">
        <f t="shared" si="68"/>
        <v xml:space="preserve"> </v>
      </c>
    </row>
    <row r="299" spans="28:40" x14ac:dyDescent="0.2">
      <c r="AB299" s="103" t="e">
        <f>T299-HLOOKUP(V299,Minimas!$C$3:$CD$12,2,FALSE)</f>
        <v>#N/A</v>
      </c>
      <c r="AC299" s="103" t="e">
        <f>T299-HLOOKUP(V299,Minimas!$C$3:$CD$12,3,FALSE)</f>
        <v>#N/A</v>
      </c>
      <c r="AD299" s="103" t="e">
        <f>T299-HLOOKUP(V299,Minimas!$C$3:$CD$12,4,FALSE)</f>
        <v>#N/A</v>
      </c>
      <c r="AE299" s="103" t="e">
        <f>T299-HLOOKUP(V299,Minimas!$C$3:$CD$12,5,FALSE)</f>
        <v>#N/A</v>
      </c>
      <c r="AF299" s="103" t="e">
        <f>T299-HLOOKUP(V299,Minimas!$C$3:$CD$12,6,FALSE)</f>
        <v>#N/A</v>
      </c>
      <c r="AG299" s="103" t="e">
        <f>T299-HLOOKUP(V299,Minimas!$C$3:$CD$12,7,FALSE)</f>
        <v>#N/A</v>
      </c>
      <c r="AH299" s="103" t="e">
        <f>T299-HLOOKUP(V299,Minimas!$C$3:$CD$12,8,FALSE)</f>
        <v>#N/A</v>
      </c>
      <c r="AI299" s="103" t="e">
        <f>T299-HLOOKUP(V299,Minimas!$C$3:$CD$12,9,FALSE)</f>
        <v>#N/A</v>
      </c>
      <c r="AJ299" s="103" t="e">
        <f>T299-HLOOKUP(V299,Minimas!$C$3:$CD$12,10,FALSE)</f>
        <v>#N/A</v>
      </c>
      <c r="AK299" s="104" t="str">
        <f t="shared" si="66"/>
        <v xml:space="preserve"> </v>
      </c>
      <c r="AL299" s="105"/>
      <c r="AM299" s="105" t="str">
        <f t="shared" si="67"/>
        <v xml:space="preserve"> </v>
      </c>
      <c r="AN299" s="105" t="str">
        <f t="shared" si="68"/>
        <v xml:space="preserve"> </v>
      </c>
    </row>
    <row r="300" spans="28:40" x14ac:dyDescent="0.2">
      <c r="AB300" s="103" t="e">
        <f>T300-HLOOKUP(V300,Minimas!$C$3:$CD$12,2,FALSE)</f>
        <v>#N/A</v>
      </c>
      <c r="AC300" s="103" t="e">
        <f>T300-HLOOKUP(V300,Minimas!$C$3:$CD$12,3,FALSE)</f>
        <v>#N/A</v>
      </c>
      <c r="AD300" s="103" t="e">
        <f>T300-HLOOKUP(V300,Minimas!$C$3:$CD$12,4,FALSE)</f>
        <v>#N/A</v>
      </c>
      <c r="AE300" s="103" t="e">
        <f>T300-HLOOKUP(V300,Minimas!$C$3:$CD$12,5,FALSE)</f>
        <v>#N/A</v>
      </c>
      <c r="AF300" s="103" t="e">
        <f>T300-HLOOKUP(V300,Minimas!$C$3:$CD$12,6,FALSE)</f>
        <v>#N/A</v>
      </c>
      <c r="AG300" s="103" t="e">
        <f>T300-HLOOKUP(V300,Minimas!$C$3:$CD$12,7,FALSE)</f>
        <v>#N/A</v>
      </c>
      <c r="AH300" s="103" t="e">
        <f>T300-HLOOKUP(V300,Minimas!$C$3:$CD$12,8,FALSE)</f>
        <v>#N/A</v>
      </c>
      <c r="AI300" s="103" t="e">
        <f>T300-HLOOKUP(V300,Minimas!$C$3:$CD$12,9,FALSE)</f>
        <v>#N/A</v>
      </c>
      <c r="AJ300" s="103" t="e">
        <f>T300-HLOOKUP(V300,Minimas!$C$3:$CD$12,10,FALSE)</f>
        <v>#N/A</v>
      </c>
      <c r="AK300" s="104" t="str">
        <f t="shared" si="66"/>
        <v xml:space="preserve"> </v>
      </c>
      <c r="AL300" s="105"/>
      <c r="AM300" s="105" t="str">
        <f t="shared" si="67"/>
        <v xml:space="preserve"> </v>
      </c>
      <c r="AN300" s="105" t="str">
        <f t="shared" si="68"/>
        <v xml:space="preserve"> </v>
      </c>
    </row>
    <row r="301" spans="28:40" x14ac:dyDescent="0.2">
      <c r="AB301" s="103" t="e">
        <f>T301-HLOOKUP(V301,Minimas!$C$3:$CD$12,2,FALSE)</f>
        <v>#N/A</v>
      </c>
      <c r="AC301" s="103" t="e">
        <f>T301-HLOOKUP(V301,Minimas!$C$3:$CD$12,3,FALSE)</f>
        <v>#N/A</v>
      </c>
      <c r="AD301" s="103" t="e">
        <f>T301-HLOOKUP(V301,Minimas!$C$3:$CD$12,4,FALSE)</f>
        <v>#N/A</v>
      </c>
      <c r="AE301" s="103" t="e">
        <f>T301-HLOOKUP(V301,Minimas!$C$3:$CD$12,5,FALSE)</f>
        <v>#N/A</v>
      </c>
      <c r="AF301" s="103" t="e">
        <f>T301-HLOOKUP(V301,Minimas!$C$3:$CD$12,6,FALSE)</f>
        <v>#N/A</v>
      </c>
      <c r="AG301" s="103" t="e">
        <f>T301-HLOOKUP(V301,Minimas!$C$3:$CD$12,7,FALSE)</f>
        <v>#N/A</v>
      </c>
      <c r="AH301" s="103" t="e">
        <f>T301-HLOOKUP(V301,Minimas!$C$3:$CD$12,8,FALSE)</f>
        <v>#N/A</v>
      </c>
      <c r="AI301" s="103" t="e">
        <f>T301-HLOOKUP(V301,Minimas!$C$3:$CD$12,9,FALSE)</f>
        <v>#N/A</v>
      </c>
      <c r="AJ301" s="103" t="e">
        <f>T301-HLOOKUP(V301,Minimas!$C$3:$CD$12,10,FALSE)</f>
        <v>#N/A</v>
      </c>
      <c r="AK301" s="104" t="str">
        <f t="shared" si="66"/>
        <v xml:space="preserve"> </v>
      </c>
      <c r="AL301" s="105"/>
      <c r="AM301" s="105" t="str">
        <f t="shared" si="67"/>
        <v xml:space="preserve"> </v>
      </c>
      <c r="AN301" s="105" t="str">
        <f t="shared" si="68"/>
        <v xml:space="preserve"> </v>
      </c>
    </row>
    <row r="302" spans="28:40" x14ac:dyDescent="0.2">
      <c r="AB302" s="103" t="e">
        <f>T302-HLOOKUP(V302,Minimas!$C$3:$CD$12,2,FALSE)</f>
        <v>#N/A</v>
      </c>
      <c r="AC302" s="103" t="e">
        <f>T302-HLOOKUP(V302,Minimas!$C$3:$CD$12,3,FALSE)</f>
        <v>#N/A</v>
      </c>
      <c r="AD302" s="103" t="e">
        <f>T302-HLOOKUP(V302,Minimas!$C$3:$CD$12,4,FALSE)</f>
        <v>#N/A</v>
      </c>
      <c r="AE302" s="103" t="e">
        <f>T302-HLOOKUP(V302,Minimas!$C$3:$CD$12,5,FALSE)</f>
        <v>#N/A</v>
      </c>
      <c r="AF302" s="103" t="e">
        <f>T302-HLOOKUP(V302,Minimas!$C$3:$CD$12,6,FALSE)</f>
        <v>#N/A</v>
      </c>
      <c r="AG302" s="103" t="e">
        <f>T302-HLOOKUP(V302,Minimas!$C$3:$CD$12,7,FALSE)</f>
        <v>#N/A</v>
      </c>
      <c r="AH302" s="103" t="e">
        <f>T302-HLOOKUP(V302,Minimas!$C$3:$CD$12,8,FALSE)</f>
        <v>#N/A</v>
      </c>
      <c r="AI302" s="103" t="e">
        <f>T302-HLOOKUP(V302,Minimas!$C$3:$CD$12,9,FALSE)</f>
        <v>#N/A</v>
      </c>
      <c r="AJ302" s="103" t="e">
        <f>T302-HLOOKUP(V302,Minimas!$C$3:$CD$12,10,FALSE)</f>
        <v>#N/A</v>
      </c>
      <c r="AK302" s="104" t="str">
        <f t="shared" si="66"/>
        <v xml:space="preserve"> </v>
      </c>
      <c r="AL302" s="105"/>
      <c r="AM302" s="105" t="str">
        <f t="shared" si="67"/>
        <v xml:space="preserve"> </v>
      </c>
      <c r="AN302" s="105" t="str">
        <f t="shared" si="68"/>
        <v xml:space="preserve"> </v>
      </c>
    </row>
    <row r="303" spans="28:40" x14ac:dyDescent="0.2">
      <c r="AB303" s="103" t="e">
        <f>T303-HLOOKUP(V303,Minimas!$C$3:$CD$12,2,FALSE)</f>
        <v>#N/A</v>
      </c>
      <c r="AC303" s="103" t="e">
        <f>T303-HLOOKUP(V303,Minimas!$C$3:$CD$12,3,FALSE)</f>
        <v>#N/A</v>
      </c>
      <c r="AD303" s="103" t="e">
        <f>T303-HLOOKUP(V303,Minimas!$C$3:$CD$12,4,FALSE)</f>
        <v>#N/A</v>
      </c>
      <c r="AE303" s="103" t="e">
        <f>T303-HLOOKUP(V303,Minimas!$C$3:$CD$12,5,FALSE)</f>
        <v>#N/A</v>
      </c>
      <c r="AF303" s="103" t="e">
        <f>T303-HLOOKUP(V303,Minimas!$C$3:$CD$12,6,FALSE)</f>
        <v>#N/A</v>
      </c>
      <c r="AG303" s="103" t="e">
        <f>T303-HLOOKUP(V303,Minimas!$C$3:$CD$12,7,FALSE)</f>
        <v>#N/A</v>
      </c>
      <c r="AH303" s="103" t="e">
        <f>T303-HLOOKUP(V303,Minimas!$C$3:$CD$12,8,FALSE)</f>
        <v>#N/A</v>
      </c>
      <c r="AI303" s="103" t="e">
        <f>T303-HLOOKUP(V303,Minimas!$C$3:$CD$12,9,FALSE)</f>
        <v>#N/A</v>
      </c>
      <c r="AJ303" s="103" t="e">
        <f>T303-HLOOKUP(V303,Minimas!$C$3:$CD$12,10,FALSE)</f>
        <v>#N/A</v>
      </c>
      <c r="AK303" s="104" t="str">
        <f t="shared" si="66"/>
        <v xml:space="preserve"> </v>
      </c>
      <c r="AL303" s="105"/>
      <c r="AM303" s="105" t="str">
        <f t="shared" si="67"/>
        <v xml:space="preserve"> </v>
      </c>
      <c r="AN303" s="105" t="str">
        <f t="shared" si="68"/>
        <v xml:space="preserve"> </v>
      </c>
    </row>
    <row r="304" spans="28:40" x14ac:dyDescent="0.2">
      <c r="AB304" s="103" t="e">
        <f>T304-HLOOKUP(V304,Minimas!$C$3:$CD$12,2,FALSE)</f>
        <v>#N/A</v>
      </c>
      <c r="AC304" s="103" t="e">
        <f>T304-HLOOKUP(V304,Minimas!$C$3:$CD$12,3,FALSE)</f>
        <v>#N/A</v>
      </c>
      <c r="AD304" s="103" t="e">
        <f>T304-HLOOKUP(V304,Minimas!$C$3:$CD$12,4,FALSE)</f>
        <v>#N/A</v>
      </c>
      <c r="AE304" s="103" t="e">
        <f>T304-HLOOKUP(V304,Minimas!$C$3:$CD$12,5,FALSE)</f>
        <v>#N/A</v>
      </c>
      <c r="AF304" s="103" t="e">
        <f>T304-HLOOKUP(V304,Minimas!$C$3:$CD$12,6,FALSE)</f>
        <v>#N/A</v>
      </c>
      <c r="AG304" s="103" t="e">
        <f>T304-HLOOKUP(V304,Minimas!$C$3:$CD$12,7,FALSE)</f>
        <v>#N/A</v>
      </c>
      <c r="AH304" s="103" t="e">
        <f>T304-HLOOKUP(V304,Minimas!$C$3:$CD$12,8,FALSE)</f>
        <v>#N/A</v>
      </c>
      <c r="AI304" s="103" t="e">
        <f>T304-HLOOKUP(V304,Minimas!$C$3:$CD$12,9,FALSE)</f>
        <v>#N/A</v>
      </c>
      <c r="AJ304" s="103" t="e">
        <f>T304-HLOOKUP(V304,Minimas!$C$3:$CD$12,10,FALSE)</f>
        <v>#N/A</v>
      </c>
      <c r="AK304" s="104" t="str">
        <f t="shared" si="66"/>
        <v xml:space="preserve"> </v>
      </c>
      <c r="AL304" s="105"/>
      <c r="AM304" s="105" t="str">
        <f t="shared" si="67"/>
        <v xml:space="preserve"> </v>
      </c>
      <c r="AN304" s="105" t="str">
        <f t="shared" si="68"/>
        <v xml:space="preserve"> </v>
      </c>
    </row>
    <row r="305" spans="28:40" x14ac:dyDescent="0.2">
      <c r="AB305" s="103" t="e">
        <f>T305-HLOOKUP(V305,Minimas!$C$3:$CD$12,2,FALSE)</f>
        <v>#N/A</v>
      </c>
      <c r="AC305" s="103" t="e">
        <f>T305-HLOOKUP(V305,Minimas!$C$3:$CD$12,3,FALSE)</f>
        <v>#N/A</v>
      </c>
      <c r="AD305" s="103" t="e">
        <f>T305-HLOOKUP(V305,Minimas!$C$3:$CD$12,4,FALSE)</f>
        <v>#N/A</v>
      </c>
      <c r="AE305" s="103" t="e">
        <f>T305-HLOOKUP(V305,Minimas!$C$3:$CD$12,5,FALSE)</f>
        <v>#N/A</v>
      </c>
      <c r="AF305" s="103" t="e">
        <f>T305-HLOOKUP(V305,Minimas!$C$3:$CD$12,6,FALSE)</f>
        <v>#N/A</v>
      </c>
      <c r="AG305" s="103" t="e">
        <f>T305-HLOOKUP(V305,Minimas!$C$3:$CD$12,7,FALSE)</f>
        <v>#N/A</v>
      </c>
      <c r="AH305" s="103" t="e">
        <f>T305-HLOOKUP(V305,Minimas!$C$3:$CD$12,8,FALSE)</f>
        <v>#N/A</v>
      </c>
      <c r="AI305" s="103" t="e">
        <f>T305-HLOOKUP(V305,Minimas!$C$3:$CD$12,9,FALSE)</f>
        <v>#N/A</v>
      </c>
      <c r="AJ305" s="103" t="e">
        <f>T305-HLOOKUP(V305,Minimas!$C$3:$CD$12,10,FALSE)</f>
        <v>#N/A</v>
      </c>
      <c r="AK305" s="104" t="str">
        <f t="shared" si="66"/>
        <v xml:space="preserve"> </v>
      </c>
      <c r="AL305" s="105"/>
      <c r="AM305" s="105" t="str">
        <f t="shared" si="67"/>
        <v xml:space="preserve"> </v>
      </c>
      <c r="AN305" s="105" t="str">
        <f t="shared" si="68"/>
        <v xml:space="preserve"> </v>
      </c>
    </row>
    <row r="306" spans="28:40" x14ac:dyDescent="0.2">
      <c r="AB306" s="103" t="e">
        <f>T306-HLOOKUP(V306,Minimas!$C$3:$CD$12,2,FALSE)</f>
        <v>#N/A</v>
      </c>
      <c r="AC306" s="103" t="e">
        <f>T306-HLOOKUP(V306,Minimas!$C$3:$CD$12,3,FALSE)</f>
        <v>#N/A</v>
      </c>
      <c r="AD306" s="103" t="e">
        <f>T306-HLOOKUP(V306,Minimas!$C$3:$CD$12,4,FALSE)</f>
        <v>#N/A</v>
      </c>
      <c r="AE306" s="103" t="e">
        <f>T306-HLOOKUP(V306,Minimas!$C$3:$CD$12,5,FALSE)</f>
        <v>#N/A</v>
      </c>
      <c r="AF306" s="103" t="e">
        <f>T306-HLOOKUP(V306,Minimas!$C$3:$CD$12,6,FALSE)</f>
        <v>#N/A</v>
      </c>
      <c r="AG306" s="103" t="e">
        <f>T306-HLOOKUP(V306,Minimas!$C$3:$CD$12,7,FALSE)</f>
        <v>#N/A</v>
      </c>
      <c r="AH306" s="103" t="e">
        <f>T306-HLOOKUP(V306,Minimas!$C$3:$CD$12,8,FALSE)</f>
        <v>#N/A</v>
      </c>
      <c r="AI306" s="103" t="e">
        <f>T306-HLOOKUP(V306,Minimas!$C$3:$CD$12,9,FALSE)</f>
        <v>#N/A</v>
      </c>
      <c r="AJ306" s="103" t="e">
        <f>T306-HLOOKUP(V306,Minimas!$C$3:$CD$12,10,FALSE)</f>
        <v>#N/A</v>
      </c>
      <c r="AK306" s="104" t="str">
        <f t="shared" si="66"/>
        <v xml:space="preserve"> </v>
      </c>
      <c r="AL306" s="105"/>
      <c r="AM306" s="105" t="str">
        <f t="shared" si="67"/>
        <v xml:space="preserve"> </v>
      </c>
      <c r="AN306" s="105" t="str">
        <f t="shared" si="68"/>
        <v xml:space="preserve"> </v>
      </c>
    </row>
    <row r="307" spans="28:40" x14ac:dyDescent="0.2">
      <c r="AB307" s="103" t="e">
        <f>T307-HLOOKUP(V307,Minimas!$C$3:$CD$12,2,FALSE)</f>
        <v>#N/A</v>
      </c>
      <c r="AC307" s="103" t="e">
        <f>T307-HLOOKUP(V307,Minimas!$C$3:$CD$12,3,FALSE)</f>
        <v>#N/A</v>
      </c>
      <c r="AD307" s="103" t="e">
        <f>T307-HLOOKUP(V307,Minimas!$C$3:$CD$12,4,FALSE)</f>
        <v>#N/A</v>
      </c>
      <c r="AE307" s="103" t="e">
        <f>T307-HLOOKUP(V307,Minimas!$C$3:$CD$12,5,FALSE)</f>
        <v>#N/A</v>
      </c>
      <c r="AF307" s="103" t="e">
        <f>T307-HLOOKUP(V307,Minimas!$C$3:$CD$12,6,FALSE)</f>
        <v>#N/A</v>
      </c>
      <c r="AG307" s="103" t="e">
        <f>T307-HLOOKUP(V307,Minimas!$C$3:$CD$12,7,FALSE)</f>
        <v>#N/A</v>
      </c>
      <c r="AH307" s="103" t="e">
        <f>T307-HLOOKUP(V307,Minimas!$C$3:$CD$12,8,FALSE)</f>
        <v>#N/A</v>
      </c>
      <c r="AI307" s="103" t="e">
        <f>T307-HLOOKUP(V307,Minimas!$C$3:$CD$12,9,FALSE)</f>
        <v>#N/A</v>
      </c>
      <c r="AJ307" s="103" t="e">
        <f>T307-HLOOKUP(V307,Minimas!$C$3:$CD$12,10,FALSE)</f>
        <v>#N/A</v>
      </c>
      <c r="AK307" s="104" t="str">
        <f t="shared" si="66"/>
        <v xml:space="preserve"> </v>
      </c>
      <c r="AL307" s="105"/>
      <c r="AM307" s="105" t="str">
        <f t="shared" si="67"/>
        <v xml:space="preserve"> </v>
      </c>
      <c r="AN307" s="105" t="str">
        <f t="shared" si="68"/>
        <v xml:space="preserve"> </v>
      </c>
    </row>
    <row r="308" spans="28:40" x14ac:dyDescent="0.2">
      <c r="AB308" s="103" t="e">
        <f>T308-HLOOKUP(V308,Minimas!$C$3:$CD$12,2,FALSE)</f>
        <v>#N/A</v>
      </c>
      <c r="AC308" s="103" t="e">
        <f>T308-HLOOKUP(V308,Minimas!$C$3:$CD$12,3,FALSE)</f>
        <v>#N/A</v>
      </c>
      <c r="AD308" s="103" t="e">
        <f>T308-HLOOKUP(V308,Minimas!$C$3:$CD$12,4,FALSE)</f>
        <v>#N/A</v>
      </c>
      <c r="AE308" s="103" t="e">
        <f>T308-HLOOKUP(V308,Minimas!$C$3:$CD$12,5,FALSE)</f>
        <v>#N/A</v>
      </c>
      <c r="AF308" s="103" t="e">
        <f>T308-HLOOKUP(V308,Minimas!$C$3:$CD$12,6,FALSE)</f>
        <v>#N/A</v>
      </c>
      <c r="AG308" s="103" t="e">
        <f>T308-HLOOKUP(V308,Minimas!$C$3:$CD$12,7,FALSE)</f>
        <v>#N/A</v>
      </c>
      <c r="AH308" s="103" t="e">
        <f>T308-HLOOKUP(V308,Minimas!$C$3:$CD$12,8,FALSE)</f>
        <v>#N/A</v>
      </c>
      <c r="AI308" s="103" t="e">
        <f>T308-HLOOKUP(V308,Minimas!$C$3:$CD$12,9,FALSE)</f>
        <v>#N/A</v>
      </c>
      <c r="AJ308" s="103" t="e">
        <f>T308-HLOOKUP(V308,Minimas!$C$3:$CD$12,10,FALSE)</f>
        <v>#N/A</v>
      </c>
      <c r="AK308" s="104" t="str">
        <f t="shared" si="66"/>
        <v xml:space="preserve"> </v>
      </c>
      <c r="AL308" s="105"/>
      <c r="AM308" s="105" t="str">
        <f t="shared" si="67"/>
        <v xml:space="preserve"> </v>
      </c>
      <c r="AN308" s="105" t="str">
        <f t="shared" si="68"/>
        <v xml:space="preserve"> </v>
      </c>
    </row>
    <row r="309" spans="28:40" x14ac:dyDescent="0.2">
      <c r="AB309" s="103" t="e">
        <f>T309-HLOOKUP(V309,Minimas!$C$3:$CD$12,2,FALSE)</f>
        <v>#N/A</v>
      </c>
      <c r="AC309" s="103" t="e">
        <f>T309-HLOOKUP(V309,Minimas!$C$3:$CD$12,3,FALSE)</f>
        <v>#N/A</v>
      </c>
      <c r="AD309" s="103" t="e">
        <f>T309-HLOOKUP(V309,Minimas!$C$3:$CD$12,4,FALSE)</f>
        <v>#N/A</v>
      </c>
      <c r="AE309" s="103" t="e">
        <f>T309-HLOOKUP(V309,Minimas!$C$3:$CD$12,5,FALSE)</f>
        <v>#N/A</v>
      </c>
      <c r="AF309" s="103" t="e">
        <f>T309-HLOOKUP(V309,Minimas!$C$3:$CD$12,6,FALSE)</f>
        <v>#N/A</v>
      </c>
      <c r="AG309" s="103" t="e">
        <f>T309-HLOOKUP(V309,Minimas!$C$3:$CD$12,7,FALSE)</f>
        <v>#N/A</v>
      </c>
      <c r="AH309" s="103" t="e">
        <f>T309-HLOOKUP(V309,Minimas!$C$3:$CD$12,8,FALSE)</f>
        <v>#N/A</v>
      </c>
      <c r="AI309" s="103" t="e">
        <f>T309-HLOOKUP(V309,Minimas!$C$3:$CD$12,9,FALSE)</f>
        <v>#N/A</v>
      </c>
      <c r="AJ309" s="103" t="e">
        <f>T309-HLOOKUP(V309,Minimas!$C$3:$CD$12,10,FALSE)</f>
        <v>#N/A</v>
      </c>
      <c r="AK309" s="104" t="str">
        <f t="shared" si="66"/>
        <v xml:space="preserve"> </v>
      </c>
      <c r="AL309" s="105"/>
      <c r="AM309" s="105" t="str">
        <f t="shared" si="67"/>
        <v xml:space="preserve"> </v>
      </c>
      <c r="AN309" s="105" t="str">
        <f t="shared" si="68"/>
        <v xml:space="preserve"> </v>
      </c>
    </row>
    <row r="310" spans="28:40" x14ac:dyDescent="0.2">
      <c r="AB310" s="103" t="e">
        <f>T310-HLOOKUP(V310,Minimas!$C$3:$CD$12,2,FALSE)</f>
        <v>#N/A</v>
      </c>
      <c r="AC310" s="103" t="e">
        <f>T310-HLOOKUP(V310,Minimas!$C$3:$CD$12,3,FALSE)</f>
        <v>#N/A</v>
      </c>
      <c r="AD310" s="103" t="e">
        <f>T310-HLOOKUP(V310,Minimas!$C$3:$CD$12,4,FALSE)</f>
        <v>#N/A</v>
      </c>
      <c r="AE310" s="103" t="e">
        <f>T310-HLOOKUP(V310,Minimas!$C$3:$CD$12,5,FALSE)</f>
        <v>#N/A</v>
      </c>
      <c r="AF310" s="103" t="e">
        <f>T310-HLOOKUP(V310,Minimas!$C$3:$CD$12,6,FALSE)</f>
        <v>#N/A</v>
      </c>
      <c r="AG310" s="103" t="e">
        <f>T310-HLOOKUP(V310,Minimas!$C$3:$CD$12,7,FALSE)</f>
        <v>#N/A</v>
      </c>
      <c r="AH310" s="103" t="e">
        <f>T310-HLOOKUP(V310,Minimas!$C$3:$CD$12,8,FALSE)</f>
        <v>#N/A</v>
      </c>
      <c r="AI310" s="103" t="e">
        <f>T310-HLOOKUP(V310,Minimas!$C$3:$CD$12,9,FALSE)</f>
        <v>#N/A</v>
      </c>
      <c r="AJ310" s="103" t="e">
        <f>T310-HLOOKUP(V310,Minimas!$C$3:$CD$12,10,FALSE)</f>
        <v>#N/A</v>
      </c>
      <c r="AK310" s="104" t="str">
        <f t="shared" si="66"/>
        <v xml:space="preserve"> </v>
      </c>
      <c r="AL310" s="105"/>
      <c r="AM310" s="105" t="str">
        <f t="shared" si="67"/>
        <v xml:space="preserve"> </v>
      </c>
      <c r="AN310" s="105" t="str">
        <f t="shared" si="68"/>
        <v xml:space="preserve"> </v>
      </c>
    </row>
    <row r="311" spans="28:40" x14ac:dyDescent="0.2">
      <c r="AB311" s="103" t="e">
        <f>T311-HLOOKUP(V311,Minimas!$C$3:$CD$12,2,FALSE)</f>
        <v>#N/A</v>
      </c>
      <c r="AC311" s="103" t="e">
        <f>T311-HLOOKUP(V311,Minimas!$C$3:$CD$12,3,FALSE)</f>
        <v>#N/A</v>
      </c>
      <c r="AD311" s="103" t="e">
        <f>T311-HLOOKUP(V311,Minimas!$C$3:$CD$12,4,FALSE)</f>
        <v>#N/A</v>
      </c>
      <c r="AE311" s="103" t="e">
        <f>T311-HLOOKUP(V311,Minimas!$C$3:$CD$12,5,FALSE)</f>
        <v>#N/A</v>
      </c>
      <c r="AF311" s="103" t="e">
        <f>T311-HLOOKUP(V311,Minimas!$C$3:$CD$12,6,FALSE)</f>
        <v>#N/A</v>
      </c>
      <c r="AG311" s="103" t="e">
        <f>T311-HLOOKUP(V311,Minimas!$C$3:$CD$12,7,FALSE)</f>
        <v>#N/A</v>
      </c>
      <c r="AH311" s="103" t="e">
        <f>T311-HLOOKUP(V311,Minimas!$C$3:$CD$12,8,FALSE)</f>
        <v>#N/A</v>
      </c>
      <c r="AI311" s="103" t="e">
        <f>T311-HLOOKUP(V311,Minimas!$C$3:$CD$12,9,FALSE)</f>
        <v>#N/A</v>
      </c>
      <c r="AJ311" s="103" t="e">
        <f>T311-HLOOKUP(V311,Minimas!$C$3:$CD$12,10,FALSE)</f>
        <v>#N/A</v>
      </c>
      <c r="AK311" s="104" t="str">
        <f t="shared" si="66"/>
        <v xml:space="preserve"> </v>
      </c>
      <c r="AL311" s="105"/>
      <c r="AM311" s="105" t="str">
        <f t="shared" si="67"/>
        <v xml:space="preserve"> </v>
      </c>
      <c r="AN311" s="105" t="str">
        <f t="shared" si="68"/>
        <v xml:space="preserve"> </v>
      </c>
    </row>
    <row r="312" spans="28:40" x14ac:dyDescent="0.2">
      <c r="AB312" s="103" t="e">
        <f>T312-HLOOKUP(V312,Minimas!$C$3:$CD$12,2,FALSE)</f>
        <v>#N/A</v>
      </c>
      <c r="AC312" s="103" t="e">
        <f>T312-HLOOKUP(V312,Minimas!$C$3:$CD$12,3,FALSE)</f>
        <v>#N/A</v>
      </c>
      <c r="AD312" s="103" t="e">
        <f>T312-HLOOKUP(V312,Minimas!$C$3:$CD$12,4,FALSE)</f>
        <v>#N/A</v>
      </c>
      <c r="AE312" s="103" t="e">
        <f>T312-HLOOKUP(V312,Minimas!$C$3:$CD$12,5,FALSE)</f>
        <v>#N/A</v>
      </c>
      <c r="AF312" s="103" t="e">
        <f>T312-HLOOKUP(V312,Minimas!$C$3:$CD$12,6,FALSE)</f>
        <v>#N/A</v>
      </c>
      <c r="AG312" s="103" t="e">
        <f>T312-HLOOKUP(V312,Minimas!$C$3:$CD$12,7,FALSE)</f>
        <v>#N/A</v>
      </c>
      <c r="AH312" s="103" t="e">
        <f>T312-HLOOKUP(V312,Minimas!$C$3:$CD$12,8,FALSE)</f>
        <v>#N/A</v>
      </c>
      <c r="AI312" s="103" t="e">
        <f>T312-HLOOKUP(V312,Minimas!$C$3:$CD$12,9,FALSE)</f>
        <v>#N/A</v>
      </c>
      <c r="AJ312" s="103" t="e">
        <f>T312-HLOOKUP(V312,Minimas!$C$3:$CD$12,10,FALSE)</f>
        <v>#N/A</v>
      </c>
      <c r="AK312" s="104" t="str">
        <f t="shared" si="66"/>
        <v xml:space="preserve"> </v>
      </c>
      <c r="AL312" s="105"/>
      <c r="AM312" s="105" t="str">
        <f t="shared" si="67"/>
        <v xml:space="preserve"> </v>
      </c>
      <c r="AN312" s="105" t="str">
        <f t="shared" si="68"/>
        <v xml:space="preserve"> </v>
      </c>
    </row>
    <row r="313" spans="28:40" x14ac:dyDescent="0.2">
      <c r="AB313" s="103" t="e">
        <f>T313-HLOOKUP(V313,Minimas!$C$3:$CD$12,2,FALSE)</f>
        <v>#N/A</v>
      </c>
      <c r="AC313" s="103" t="e">
        <f>T313-HLOOKUP(V313,Minimas!$C$3:$CD$12,3,FALSE)</f>
        <v>#N/A</v>
      </c>
      <c r="AD313" s="103" t="e">
        <f>T313-HLOOKUP(V313,Minimas!$C$3:$CD$12,4,FALSE)</f>
        <v>#N/A</v>
      </c>
      <c r="AE313" s="103" t="e">
        <f>T313-HLOOKUP(V313,Minimas!$C$3:$CD$12,5,FALSE)</f>
        <v>#N/A</v>
      </c>
      <c r="AF313" s="103" t="e">
        <f>T313-HLOOKUP(V313,Minimas!$C$3:$CD$12,6,FALSE)</f>
        <v>#N/A</v>
      </c>
      <c r="AG313" s="103" t="e">
        <f>T313-HLOOKUP(V313,Minimas!$C$3:$CD$12,7,FALSE)</f>
        <v>#N/A</v>
      </c>
      <c r="AH313" s="103" t="e">
        <f>T313-HLOOKUP(V313,Minimas!$C$3:$CD$12,8,FALSE)</f>
        <v>#N/A</v>
      </c>
      <c r="AI313" s="103" t="e">
        <f>T313-HLOOKUP(V313,Minimas!$C$3:$CD$12,9,FALSE)</f>
        <v>#N/A</v>
      </c>
      <c r="AJ313" s="103" t="e">
        <f>T313-HLOOKUP(V313,Minimas!$C$3:$CD$12,10,FALSE)</f>
        <v>#N/A</v>
      </c>
      <c r="AK313" s="104" t="str">
        <f t="shared" si="66"/>
        <v xml:space="preserve"> </v>
      </c>
      <c r="AL313" s="105"/>
      <c r="AM313" s="105" t="str">
        <f t="shared" si="67"/>
        <v xml:space="preserve"> </v>
      </c>
      <c r="AN313" s="105" t="str">
        <f t="shared" si="68"/>
        <v xml:space="preserve"> </v>
      </c>
    </row>
    <row r="314" spans="28:40" x14ac:dyDescent="0.2">
      <c r="AB314" s="103" t="e">
        <f>T314-HLOOKUP(V314,Minimas!$C$3:$CD$12,2,FALSE)</f>
        <v>#N/A</v>
      </c>
      <c r="AC314" s="103" t="e">
        <f>T314-HLOOKUP(V314,Minimas!$C$3:$CD$12,3,FALSE)</f>
        <v>#N/A</v>
      </c>
      <c r="AD314" s="103" t="e">
        <f>T314-HLOOKUP(V314,Minimas!$C$3:$CD$12,4,FALSE)</f>
        <v>#N/A</v>
      </c>
      <c r="AE314" s="103" t="e">
        <f>T314-HLOOKUP(V314,Minimas!$C$3:$CD$12,5,FALSE)</f>
        <v>#N/A</v>
      </c>
      <c r="AF314" s="103" t="e">
        <f>T314-HLOOKUP(V314,Minimas!$C$3:$CD$12,6,FALSE)</f>
        <v>#N/A</v>
      </c>
      <c r="AG314" s="103" t="e">
        <f>T314-HLOOKUP(V314,Minimas!$C$3:$CD$12,7,FALSE)</f>
        <v>#N/A</v>
      </c>
      <c r="AH314" s="103" t="e">
        <f>T314-HLOOKUP(V314,Minimas!$C$3:$CD$12,8,FALSE)</f>
        <v>#N/A</v>
      </c>
      <c r="AI314" s="103" t="e">
        <f>T314-HLOOKUP(V314,Minimas!$C$3:$CD$12,9,FALSE)</f>
        <v>#N/A</v>
      </c>
      <c r="AJ314" s="103" t="e">
        <f>T314-HLOOKUP(V314,Minimas!$C$3:$CD$12,10,FALSE)</f>
        <v>#N/A</v>
      </c>
      <c r="AK314" s="104" t="str">
        <f t="shared" si="66"/>
        <v xml:space="preserve"> </v>
      </c>
      <c r="AL314" s="105"/>
      <c r="AM314" s="105" t="str">
        <f t="shared" si="67"/>
        <v xml:space="preserve"> </v>
      </c>
      <c r="AN314" s="105" t="str">
        <f t="shared" si="68"/>
        <v xml:space="preserve"> </v>
      </c>
    </row>
    <row r="315" spans="28:40" x14ac:dyDescent="0.2">
      <c r="AB315" s="103" t="e">
        <f>T315-HLOOKUP(V315,Minimas!$C$3:$CD$12,2,FALSE)</f>
        <v>#N/A</v>
      </c>
      <c r="AC315" s="103" t="e">
        <f>T315-HLOOKUP(V315,Minimas!$C$3:$CD$12,3,FALSE)</f>
        <v>#N/A</v>
      </c>
      <c r="AD315" s="103" t="e">
        <f>T315-HLOOKUP(V315,Minimas!$C$3:$CD$12,4,FALSE)</f>
        <v>#N/A</v>
      </c>
      <c r="AE315" s="103" t="e">
        <f>T315-HLOOKUP(V315,Minimas!$C$3:$CD$12,5,FALSE)</f>
        <v>#N/A</v>
      </c>
      <c r="AF315" s="103" t="e">
        <f>T315-HLOOKUP(V315,Minimas!$C$3:$CD$12,6,FALSE)</f>
        <v>#N/A</v>
      </c>
      <c r="AG315" s="103" t="e">
        <f>T315-HLOOKUP(V315,Minimas!$C$3:$CD$12,7,FALSE)</f>
        <v>#N/A</v>
      </c>
      <c r="AH315" s="103" t="e">
        <f>T315-HLOOKUP(V315,Minimas!$C$3:$CD$12,8,FALSE)</f>
        <v>#N/A</v>
      </c>
      <c r="AI315" s="103" t="e">
        <f>T315-HLOOKUP(V315,Minimas!$C$3:$CD$12,9,FALSE)</f>
        <v>#N/A</v>
      </c>
      <c r="AJ315" s="103" t="e">
        <f>T315-HLOOKUP(V315,Minimas!$C$3:$CD$12,10,FALSE)</f>
        <v>#N/A</v>
      </c>
      <c r="AK315" s="104" t="str">
        <f t="shared" si="66"/>
        <v xml:space="preserve"> </v>
      </c>
      <c r="AL315" s="105"/>
      <c r="AM315" s="105" t="str">
        <f t="shared" si="67"/>
        <v xml:space="preserve"> </v>
      </c>
      <c r="AN315" s="105" t="str">
        <f t="shared" si="68"/>
        <v xml:space="preserve"> </v>
      </c>
    </row>
    <row r="316" spans="28:40" x14ac:dyDescent="0.2">
      <c r="AB316" s="103" t="e">
        <f>T316-HLOOKUP(V316,Minimas!$C$3:$CD$12,2,FALSE)</f>
        <v>#N/A</v>
      </c>
      <c r="AC316" s="103" t="e">
        <f>T316-HLOOKUP(V316,Minimas!$C$3:$CD$12,3,FALSE)</f>
        <v>#N/A</v>
      </c>
      <c r="AD316" s="103" t="e">
        <f>T316-HLOOKUP(V316,Minimas!$C$3:$CD$12,4,FALSE)</f>
        <v>#N/A</v>
      </c>
      <c r="AE316" s="103" t="e">
        <f>T316-HLOOKUP(V316,Minimas!$C$3:$CD$12,5,FALSE)</f>
        <v>#N/A</v>
      </c>
      <c r="AF316" s="103" t="e">
        <f>T316-HLOOKUP(V316,Minimas!$C$3:$CD$12,6,FALSE)</f>
        <v>#N/A</v>
      </c>
      <c r="AG316" s="103" t="e">
        <f>T316-HLOOKUP(V316,Minimas!$C$3:$CD$12,7,FALSE)</f>
        <v>#N/A</v>
      </c>
      <c r="AH316" s="103" t="e">
        <f>T316-HLOOKUP(V316,Minimas!$C$3:$CD$12,8,FALSE)</f>
        <v>#N/A</v>
      </c>
      <c r="AI316" s="103" t="e">
        <f>T316-HLOOKUP(V316,Minimas!$C$3:$CD$12,9,FALSE)</f>
        <v>#N/A</v>
      </c>
      <c r="AJ316" s="103" t="e">
        <f>T316-HLOOKUP(V316,Minimas!$C$3:$CD$12,10,FALSE)</f>
        <v>#N/A</v>
      </c>
      <c r="AK316" s="104" t="str">
        <f t="shared" si="66"/>
        <v xml:space="preserve"> </v>
      </c>
      <c r="AL316" s="105"/>
      <c r="AM316" s="105" t="str">
        <f t="shared" si="67"/>
        <v xml:space="preserve"> </v>
      </c>
      <c r="AN316" s="105" t="str">
        <f t="shared" si="68"/>
        <v xml:space="preserve"> </v>
      </c>
    </row>
    <row r="317" spans="28:40" x14ac:dyDescent="0.2">
      <c r="AB317" s="103" t="e">
        <f>T317-HLOOKUP(V317,Minimas!$C$3:$CD$12,2,FALSE)</f>
        <v>#N/A</v>
      </c>
      <c r="AC317" s="103" t="e">
        <f>T317-HLOOKUP(V317,Minimas!$C$3:$CD$12,3,FALSE)</f>
        <v>#N/A</v>
      </c>
      <c r="AD317" s="103" t="e">
        <f>T317-HLOOKUP(V317,Minimas!$C$3:$CD$12,4,FALSE)</f>
        <v>#N/A</v>
      </c>
      <c r="AE317" s="103" t="e">
        <f>T317-HLOOKUP(V317,Minimas!$C$3:$CD$12,5,FALSE)</f>
        <v>#N/A</v>
      </c>
      <c r="AF317" s="103" t="e">
        <f>T317-HLOOKUP(V317,Minimas!$C$3:$CD$12,6,FALSE)</f>
        <v>#N/A</v>
      </c>
      <c r="AG317" s="103" t="e">
        <f>T317-HLOOKUP(V317,Minimas!$C$3:$CD$12,7,FALSE)</f>
        <v>#N/A</v>
      </c>
      <c r="AH317" s="103" t="e">
        <f>T317-HLOOKUP(V317,Minimas!$C$3:$CD$12,8,FALSE)</f>
        <v>#N/A</v>
      </c>
      <c r="AI317" s="103" t="e">
        <f>T317-HLOOKUP(V317,Minimas!$C$3:$CD$12,9,FALSE)</f>
        <v>#N/A</v>
      </c>
      <c r="AJ317" s="103" t="e">
        <f>T317-HLOOKUP(V317,Minimas!$C$3:$CD$12,10,FALSE)</f>
        <v>#N/A</v>
      </c>
      <c r="AK317" s="104" t="str">
        <f t="shared" si="66"/>
        <v xml:space="preserve"> </v>
      </c>
      <c r="AL317" s="105"/>
      <c r="AM317" s="105" t="str">
        <f t="shared" si="67"/>
        <v xml:space="preserve"> </v>
      </c>
      <c r="AN317" s="105" t="str">
        <f t="shared" si="68"/>
        <v xml:space="preserve"> </v>
      </c>
    </row>
    <row r="318" spans="28:40" x14ac:dyDescent="0.2">
      <c r="AB318" s="103" t="e">
        <f>T318-HLOOKUP(V318,Minimas!$C$3:$CD$12,2,FALSE)</f>
        <v>#N/A</v>
      </c>
      <c r="AC318" s="103" t="e">
        <f>T318-HLOOKUP(V318,Minimas!$C$3:$CD$12,3,FALSE)</f>
        <v>#N/A</v>
      </c>
      <c r="AD318" s="103" t="e">
        <f>T318-HLOOKUP(V318,Minimas!$C$3:$CD$12,4,FALSE)</f>
        <v>#N/A</v>
      </c>
      <c r="AE318" s="103" t="e">
        <f>T318-HLOOKUP(V318,Minimas!$C$3:$CD$12,5,FALSE)</f>
        <v>#N/A</v>
      </c>
      <c r="AF318" s="103" t="e">
        <f>T318-HLOOKUP(V318,Minimas!$C$3:$CD$12,6,FALSE)</f>
        <v>#N/A</v>
      </c>
      <c r="AG318" s="103" t="e">
        <f>T318-HLOOKUP(V318,Minimas!$C$3:$CD$12,7,FALSE)</f>
        <v>#N/A</v>
      </c>
      <c r="AH318" s="103" t="e">
        <f>T318-HLOOKUP(V318,Minimas!$C$3:$CD$12,8,FALSE)</f>
        <v>#N/A</v>
      </c>
      <c r="AI318" s="103" t="e">
        <f>T318-HLOOKUP(V318,Minimas!$C$3:$CD$12,9,FALSE)</f>
        <v>#N/A</v>
      </c>
      <c r="AJ318" s="103" t="e">
        <f>T318-HLOOKUP(V318,Minimas!$C$3:$CD$12,10,FALSE)</f>
        <v>#N/A</v>
      </c>
      <c r="AK318" s="104" t="str">
        <f t="shared" si="66"/>
        <v xml:space="preserve"> </v>
      </c>
      <c r="AL318" s="105"/>
      <c r="AM318" s="105" t="str">
        <f t="shared" si="67"/>
        <v xml:space="preserve"> </v>
      </c>
      <c r="AN318" s="105" t="str">
        <f t="shared" si="68"/>
        <v xml:space="preserve"> </v>
      </c>
    </row>
    <row r="319" spans="28:40" x14ac:dyDescent="0.2">
      <c r="AB319" s="103" t="e">
        <f>T319-HLOOKUP(V319,Minimas!$C$3:$CD$12,2,FALSE)</f>
        <v>#N/A</v>
      </c>
      <c r="AC319" s="103" t="e">
        <f>T319-HLOOKUP(V319,Minimas!$C$3:$CD$12,3,FALSE)</f>
        <v>#N/A</v>
      </c>
      <c r="AD319" s="103" t="e">
        <f>T319-HLOOKUP(V319,Minimas!$C$3:$CD$12,4,FALSE)</f>
        <v>#N/A</v>
      </c>
      <c r="AE319" s="103" t="e">
        <f>T319-HLOOKUP(V319,Minimas!$C$3:$CD$12,5,FALSE)</f>
        <v>#N/A</v>
      </c>
      <c r="AF319" s="103" t="e">
        <f>T319-HLOOKUP(V319,Minimas!$C$3:$CD$12,6,FALSE)</f>
        <v>#N/A</v>
      </c>
      <c r="AG319" s="103" t="e">
        <f>T319-HLOOKUP(V319,Minimas!$C$3:$CD$12,7,FALSE)</f>
        <v>#N/A</v>
      </c>
      <c r="AH319" s="103" t="e">
        <f>T319-HLOOKUP(V319,Minimas!$C$3:$CD$12,8,FALSE)</f>
        <v>#N/A</v>
      </c>
      <c r="AI319" s="103" t="e">
        <f>T319-HLOOKUP(V319,Minimas!$C$3:$CD$12,9,FALSE)</f>
        <v>#N/A</v>
      </c>
      <c r="AJ319" s="103" t="e">
        <f>T319-HLOOKUP(V319,Minimas!$C$3:$CD$12,10,FALSE)</f>
        <v>#N/A</v>
      </c>
      <c r="AK319" s="104" t="str">
        <f t="shared" si="66"/>
        <v xml:space="preserve"> </v>
      </c>
      <c r="AL319" s="105"/>
      <c r="AM319" s="105" t="str">
        <f t="shared" si="67"/>
        <v xml:space="preserve"> </v>
      </c>
      <c r="AN319" s="105" t="str">
        <f t="shared" si="68"/>
        <v xml:space="preserve"> </v>
      </c>
    </row>
    <row r="320" spans="28:40" x14ac:dyDescent="0.2">
      <c r="AB320" s="103" t="e">
        <f>T320-HLOOKUP(V320,Minimas!$C$3:$CD$12,2,FALSE)</f>
        <v>#N/A</v>
      </c>
      <c r="AC320" s="103" t="e">
        <f>T320-HLOOKUP(V320,Minimas!$C$3:$CD$12,3,FALSE)</f>
        <v>#N/A</v>
      </c>
      <c r="AD320" s="103" t="e">
        <f>T320-HLOOKUP(V320,Minimas!$C$3:$CD$12,4,FALSE)</f>
        <v>#N/A</v>
      </c>
      <c r="AE320" s="103" t="e">
        <f>T320-HLOOKUP(V320,Minimas!$C$3:$CD$12,5,FALSE)</f>
        <v>#N/A</v>
      </c>
      <c r="AF320" s="103" t="e">
        <f>T320-HLOOKUP(V320,Minimas!$C$3:$CD$12,6,FALSE)</f>
        <v>#N/A</v>
      </c>
      <c r="AG320" s="103" t="e">
        <f>T320-HLOOKUP(V320,Minimas!$C$3:$CD$12,7,FALSE)</f>
        <v>#N/A</v>
      </c>
      <c r="AH320" s="103" t="e">
        <f>T320-HLOOKUP(V320,Minimas!$C$3:$CD$12,8,FALSE)</f>
        <v>#N/A</v>
      </c>
      <c r="AI320" s="103" t="e">
        <f>T320-HLOOKUP(V320,Minimas!$C$3:$CD$12,9,FALSE)</f>
        <v>#N/A</v>
      </c>
      <c r="AJ320" s="103" t="e">
        <f>T320-HLOOKUP(V320,Minimas!$C$3:$CD$12,10,FALSE)</f>
        <v>#N/A</v>
      </c>
      <c r="AK320" s="104" t="str">
        <f t="shared" si="66"/>
        <v xml:space="preserve"> </v>
      </c>
      <c r="AL320" s="105"/>
      <c r="AM320" s="105" t="str">
        <f t="shared" si="67"/>
        <v xml:space="preserve"> </v>
      </c>
      <c r="AN320" s="105" t="str">
        <f t="shared" si="68"/>
        <v xml:space="preserve"> </v>
      </c>
    </row>
    <row r="321" spans="28:40" x14ac:dyDescent="0.2">
      <c r="AB321" s="103" t="e">
        <f>T321-HLOOKUP(V321,Minimas!$C$3:$CD$12,2,FALSE)</f>
        <v>#N/A</v>
      </c>
      <c r="AC321" s="103" t="e">
        <f>T321-HLOOKUP(V321,Minimas!$C$3:$CD$12,3,FALSE)</f>
        <v>#N/A</v>
      </c>
      <c r="AD321" s="103" t="e">
        <f>T321-HLOOKUP(V321,Minimas!$C$3:$CD$12,4,FALSE)</f>
        <v>#N/A</v>
      </c>
      <c r="AE321" s="103" t="e">
        <f>T321-HLOOKUP(V321,Minimas!$C$3:$CD$12,5,FALSE)</f>
        <v>#N/A</v>
      </c>
      <c r="AF321" s="103" t="e">
        <f>T321-HLOOKUP(V321,Minimas!$C$3:$CD$12,6,FALSE)</f>
        <v>#N/A</v>
      </c>
      <c r="AG321" s="103" t="e">
        <f>T321-HLOOKUP(V321,Minimas!$C$3:$CD$12,7,FALSE)</f>
        <v>#N/A</v>
      </c>
      <c r="AH321" s="103" t="e">
        <f>T321-HLOOKUP(V321,Minimas!$C$3:$CD$12,8,FALSE)</f>
        <v>#N/A</v>
      </c>
      <c r="AI321" s="103" t="e">
        <f>T321-HLOOKUP(V321,Minimas!$C$3:$CD$12,9,FALSE)</f>
        <v>#N/A</v>
      </c>
      <c r="AJ321" s="103" t="e">
        <f>T321-HLOOKUP(V321,Minimas!$C$3:$CD$12,10,FALSE)</f>
        <v>#N/A</v>
      </c>
      <c r="AK321" s="104" t="str">
        <f t="shared" si="66"/>
        <v xml:space="preserve"> </v>
      </c>
      <c r="AL321" s="105"/>
      <c r="AM321" s="105" t="str">
        <f t="shared" si="67"/>
        <v xml:space="preserve"> </v>
      </c>
      <c r="AN321" s="105" t="str">
        <f t="shared" si="68"/>
        <v xml:space="preserve"> </v>
      </c>
    </row>
    <row r="322" spans="28:40" x14ac:dyDescent="0.2">
      <c r="AB322" s="103" t="e">
        <f>T322-HLOOKUP(V322,Minimas!$C$3:$CD$12,2,FALSE)</f>
        <v>#N/A</v>
      </c>
      <c r="AC322" s="103" t="e">
        <f>T322-HLOOKUP(V322,Minimas!$C$3:$CD$12,3,FALSE)</f>
        <v>#N/A</v>
      </c>
      <c r="AD322" s="103" t="e">
        <f>T322-HLOOKUP(V322,Minimas!$C$3:$CD$12,4,FALSE)</f>
        <v>#N/A</v>
      </c>
      <c r="AE322" s="103" t="e">
        <f>T322-HLOOKUP(V322,Minimas!$C$3:$CD$12,5,FALSE)</f>
        <v>#N/A</v>
      </c>
      <c r="AF322" s="103" t="e">
        <f>T322-HLOOKUP(V322,Minimas!$C$3:$CD$12,6,FALSE)</f>
        <v>#N/A</v>
      </c>
      <c r="AG322" s="103" t="e">
        <f>T322-HLOOKUP(V322,Minimas!$C$3:$CD$12,7,FALSE)</f>
        <v>#N/A</v>
      </c>
      <c r="AH322" s="103" t="e">
        <f>T322-HLOOKUP(V322,Minimas!$C$3:$CD$12,8,FALSE)</f>
        <v>#N/A</v>
      </c>
      <c r="AI322" s="103" t="e">
        <f>T322-HLOOKUP(V322,Minimas!$C$3:$CD$12,9,FALSE)</f>
        <v>#N/A</v>
      </c>
      <c r="AJ322" s="103" t="e">
        <f>T322-HLOOKUP(V322,Minimas!$C$3:$CD$12,10,FALSE)</f>
        <v>#N/A</v>
      </c>
      <c r="AK322" s="104" t="str">
        <f t="shared" si="66"/>
        <v xml:space="preserve"> </v>
      </c>
      <c r="AL322" s="105"/>
      <c r="AM322" s="105" t="str">
        <f t="shared" si="67"/>
        <v xml:space="preserve"> </v>
      </c>
      <c r="AN322" s="105" t="str">
        <f t="shared" si="68"/>
        <v xml:space="preserve"> </v>
      </c>
    </row>
    <row r="323" spans="28:40" x14ac:dyDescent="0.2">
      <c r="AB323" s="103" t="e">
        <f>T323-HLOOKUP(V323,Minimas!$C$3:$CD$12,2,FALSE)</f>
        <v>#N/A</v>
      </c>
      <c r="AC323" s="103" t="e">
        <f>T323-HLOOKUP(V323,Minimas!$C$3:$CD$12,3,FALSE)</f>
        <v>#N/A</v>
      </c>
      <c r="AD323" s="103" t="e">
        <f>T323-HLOOKUP(V323,Minimas!$C$3:$CD$12,4,FALSE)</f>
        <v>#N/A</v>
      </c>
      <c r="AE323" s="103" t="e">
        <f>T323-HLOOKUP(V323,Minimas!$C$3:$CD$12,5,FALSE)</f>
        <v>#N/A</v>
      </c>
      <c r="AF323" s="103" t="e">
        <f>T323-HLOOKUP(V323,Minimas!$C$3:$CD$12,6,FALSE)</f>
        <v>#N/A</v>
      </c>
      <c r="AG323" s="103" t="e">
        <f>T323-HLOOKUP(V323,Minimas!$C$3:$CD$12,7,FALSE)</f>
        <v>#N/A</v>
      </c>
      <c r="AH323" s="103" t="e">
        <f>T323-HLOOKUP(V323,Minimas!$C$3:$CD$12,8,FALSE)</f>
        <v>#N/A</v>
      </c>
      <c r="AI323" s="103" t="e">
        <f>T323-HLOOKUP(V323,Minimas!$C$3:$CD$12,9,FALSE)</f>
        <v>#N/A</v>
      </c>
      <c r="AJ323" s="103" t="e">
        <f>T323-HLOOKUP(V323,Minimas!$C$3:$CD$12,10,FALSE)</f>
        <v>#N/A</v>
      </c>
      <c r="AK323" s="104" t="str">
        <f t="shared" si="66"/>
        <v xml:space="preserve"> </v>
      </c>
      <c r="AL323" s="105"/>
      <c r="AM323" s="105" t="str">
        <f t="shared" si="67"/>
        <v xml:space="preserve"> </v>
      </c>
      <c r="AN323" s="105" t="str">
        <f t="shared" si="68"/>
        <v xml:space="preserve"> </v>
      </c>
    </row>
    <row r="324" spans="28:40" x14ac:dyDescent="0.2">
      <c r="AB324" s="103" t="e">
        <f>T324-HLOOKUP(V324,Minimas!$C$3:$CD$12,2,FALSE)</f>
        <v>#N/A</v>
      </c>
      <c r="AC324" s="103" t="e">
        <f>T324-HLOOKUP(V324,Minimas!$C$3:$CD$12,3,FALSE)</f>
        <v>#N/A</v>
      </c>
      <c r="AD324" s="103" t="e">
        <f>T324-HLOOKUP(V324,Minimas!$C$3:$CD$12,4,FALSE)</f>
        <v>#N/A</v>
      </c>
      <c r="AE324" s="103" t="e">
        <f>T324-HLOOKUP(V324,Minimas!$C$3:$CD$12,5,FALSE)</f>
        <v>#N/A</v>
      </c>
      <c r="AF324" s="103" t="e">
        <f>T324-HLOOKUP(V324,Minimas!$C$3:$CD$12,6,FALSE)</f>
        <v>#N/A</v>
      </c>
      <c r="AG324" s="103" t="e">
        <f>T324-HLOOKUP(V324,Minimas!$C$3:$CD$12,7,FALSE)</f>
        <v>#N/A</v>
      </c>
      <c r="AH324" s="103" t="e">
        <f>T324-HLOOKUP(V324,Minimas!$C$3:$CD$12,8,FALSE)</f>
        <v>#N/A</v>
      </c>
      <c r="AI324" s="103" t="e">
        <f>T324-HLOOKUP(V324,Minimas!$C$3:$CD$12,9,FALSE)</f>
        <v>#N/A</v>
      </c>
      <c r="AJ324" s="103" t="e">
        <f>T324-HLOOKUP(V324,Minimas!$C$3:$CD$12,10,FALSE)</f>
        <v>#N/A</v>
      </c>
      <c r="AK324" s="104" t="str">
        <f t="shared" si="66"/>
        <v xml:space="preserve"> </v>
      </c>
      <c r="AL324" s="105"/>
      <c r="AM324" s="105" t="str">
        <f t="shared" si="67"/>
        <v xml:space="preserve"> </v>
      </c>
      <c r="AN324" s="105" t="str">
        <f t="shared" si="68"/>
        <v xml:space="preserve"> </v>
      </c>
    </row>
    <row r="325" spans="28:40" x14ac:dyDescent="0.2">
      <c r="AB325" s="103" t="e">
        <f>T325-HLOOKUP(V325,Minimas!$C$3:$CD$12,2,FALSE)</f>
        <v>#N/A</v>
      </c>
      <c r="AC325" s="103" t="e">
        <f>T325-HLOOKUP(V325,Minimas!$C$3:$CD$12,3,FALSE)</f>
        <v>#N/A</v>
      </c>
      <c r="AD325" s="103" t="e">
        <f>T325-HLOOKUP(V325,Minimas!$C$3:$CD$12,4,FALSE)</f>
        <v>#N/A</v>
      </c>
      <c r="AE325" s="103" t="e">
        <f>T325-HLOOKUP(V325,Minimas!$C$3:$CD$12,5,FALSE)</f>
        <v>#N/A</v>
      </c>
      <c r="AF325" s="103" t="e">
        <f>T325-HLOOKUP(V325,Minimas!$C$3:$CD$12,6,FALSE)</f>
        <v>#N/A</v>
      </c>
      <c r="AG325" s="103" t="e">
        <f>T325-HLOOKUP(V325,Minimas!$C$3:$CD$12,7,FALSE)</f>
        <v>#N/A</v>
      </c>
      <c r="AH325" s="103" t="e">
        <f>T325-HLOOKUP(V325,Minimas!$C$3:$CD$12,8,FALSE)</f>
        <v>#N/A</v>
      </c>
      <c r="AI325" s="103" t="e">
        <f>T325-HLOOKUP(V325,Minimas!$C$3:$CD$12,9,FALSE)</f>
        <v>#N/A</v>
      </c>
      <c r="AJ325" s="103" t="e">
        <f>T325-HLOOKUP(V325,Minimas!$C$3:$CD$12,10,FALSE)</f>
        <v>#N/A</v>
      </c>
      <c r="AK325" s="104" t="str">
        <f t="shared" si="66"/>
        <v xml:space="preserve"> </v>
      </c>
      <c r="AL325" s="105"/>
      <c r="AM325" s="105" t="str">
        <f t="shared" si="67"/>
        <v xml:space="preserve"> </v>
      </c>
      <c r="AN325" s="105" t="str">
        <f t="shared" si="68"/>
        <v xml:space="preserve"> </v>
      </c>
    </row>
    <row r="326" spans="28:40" x14ac:dyDescent="0.2">
      <c r="AB326" s="103" t="e">
        <f>T326-HLOOKUP(V326,Minimas!$C$3:$CD$12,2,FALSE)</f>
        <v>#N/A</v>
      </c>
      <c r="AC326" s="103" t="e">
        <f>T326-HLOOKUP(V326,Minimas!$C$3:$CD$12,3,FALSE)</f>
        <v>#N/A</v>
      </c>
      <c r="AD326" s="103" t="e">
        <f>T326-HLOOKUP(V326,Minimas!$C$3:$CD$12,4,FALSE)</f>
        <v>#N/A</v>
      </c>
      <c r="AE326" s="103" t="e">
        <f>T326-HLOOKUP(V326,Minimas!$C$3:$CD$12,5,FALSE)</f>
        <v>#N/A</v>
      </c>
      <c r="AF326" s="103" t="e">
        <f>T326-HLOOKUP(V326,Minimas!$C$3:$CD$12,6,FALSE)</f>
        <v>#N/A</v>
      </c>
      <c r="AG326" s="103" t="e">
        <f>T326-HLOOKUP(V326,Minimas!$C$3:$CD$12,7,FALSE)</f>
        <v>#N/A</v>
      </c>
      <c r="AH326" s="103" t="e">
        <f>T326-HLOOKUP(V326,Minimas!$C$3:$CD$12,8,FALSE)</f>
        <v>#N/A</v>
      </c>
      <c r="AI326" s="103" t="e">
        <f>T326-HLOOKUP(V326,Minimas!$C$3:$CD$12,9,FALSE)</f>
        <v>#N/A</v>
      </c>
      <c r="AJ326" s="103" t="e">
        <f>T326-HLOOKUP(V326,Minimas!$C$3:$CD$12,10,FALSE)</f>
        <v>#N/A</v>
      </c>
      <c r="AK326" s="104" t="str">
        <f t="shared" si="66"/>
        <v xml:space="preserve"> </v>
      </c>
      <c r="AL326" s="105"/>
      <c r="AM326" s="105" t="str">
        <f t="shared" si="67"/>
        <v xml:space="preserve"> </v>
      </c>
      <c r="AN326" s="105" t="str">
        <f t="shared" si="68"/>
        <v xml:space="preserve"> </v>
      </c>
    </row>
    <row r="327" spans="28:40" x14ac:dyDescent="0.2">
      <c r="AB327" s="103" t="e">
        <f>T327-HLOOKUP(V327,Minimas!$C$3:$CD$12,2,FALSE)</f>
        <v>#N/A</v>
      </c>
      <c r="AC327" s="103" t="e">
        <f>T327-HLOOKUP(V327,Minimas!$C$3:$CD$12,3,FALSE)</f>
        <v>#N/A</v>
      </c>
      <c r="AD327" s="103" t="e">
        <f>T327-HLOOKUP(V327,Minimas!$C$3:$CD$12,4,FALSE)</f>
        <v>#N/A</v>
      </c>
      <c r="AE327" s="103" t="e">
        <f>T327-HLOOKUP(V327,Minimas!$C$3:$CD$12,5,FALSE)</f>
        <v>#N/A</v>
      </c>
      <c r="AF327" s="103" t="e">
        <f>T327-HLOOKUP(V327,Minimas!$C$3:$CD$12,6,FALSE)</f>
        <v>#N/A</v>
      </c>
      <c r="AG327" s="103" t="e">
        <f>T327-HLOOKUP(V327,Minimas!$C$3:$CD$12,7,FALSE)</f>
        <v>#N/A</v>
      </c>
      <c r="AH327" s="103" t="e">
        <f>T327-HLOOKUP(V327,Minimas!$C$3:$CD$12,8,FALSE)</f>
        <v>#N/A</v>
      </c>
      <c r="AI327" s="103" t="e">
        <f>T327-HLOOKUP(V327,Minimas!$C$3:$CD$12,9,FALSE)</f>
        <v>#N/A</v>
      </c>
      <c r="AJ327" s="103" t="e">
        <f>T327-HLOOKUP(V327,Minimas!$C$3:$CD$12,10,FALSE)</f>
        <v>#N/A</v>
      </c>
      <c r="AK327" s="104" t="str">
        <f t="shared" si="66"/>
        <v xml:space="preserve"> </v>
      </c>
      <c r="AL327" s="105"/>
      <c r="AM327" s="105" t="str">
        <f t="shared" si="67"/>
        <v xml:space="preserve"> </v>
      </c>
      <c r="AN327" s="105" t="str">
        <f t="shared" si="68"/>
        <v xml:space="preserve"> </v>
      </c>
    </row>
    <row r="328" spans="28:40" x14ac:dyDescent="0.2">
      <c r="AB328" s="103" t="e">
        <f>T328-HLOOKUP(V328,Minimas!$C$3:$CD$12,2,FALSE)</f>
        <v>#N/A</v>
      </c>
      <c r="AC328" s="103" t="e">
        <f>T328-HLOOKUP(V328,Minimas!$C$3:$CD$12,3,FALSE)</f>
        <v>#N/A</v>
      </c>
      <c r="AD328" s="103" t="e">
        <f>T328-HLOOKUP(V328,Minimas!$C$3:$CD$12,4,FALSE)</f>
        <v>#N/A</v>
      </c>
      <c r="AE328" s="103" t="e">
        <f>T328-HLOOKUP(V328,Minimas!$C$3:$CD$12,5,FALSE)</f>
        <v>#N/A</v>
      </c>
      <c r="AF328" s="103" t="e">
        <f>T328-HLOOKUP(V328,Minimas!$C$3:$CD$12,6,FALSE)</f>
        <v>#N/A</v>
      </c>
      <c r="AG328" s="103" t="e">
        <f>T328-HLOOKUP(V328,Minimas!$C$3:$CD$12,7,FALSE)</f>
        <v>#N/A</v>
      </c>
      <c r="AH328" s="103" t="e">
        <f>T328-HLOOKUP(V328,Minimas!$C$3:$CD$12,8,FALSE)</f>
        <v>#N/A</v>
      </c>
      <c r="AI328" s="103" t="e">
        <f>T328-HLOOKUP(V328,Minimas!$C$3:$CD$12,9,FALSE)</f>
        <v>#N/A</v>
      </c>
      <c r="AJ328" s="103" t="e">
        <f>T328-HLOOKUP(V328,Minimas!$C$3:$CD$12,10,FALSE)</f>
        <v>#N/A</v>
      </c>
      <c r="AK328" s="104" t="str">
        <f t="shared" si="66"/>
        <v xml:space="preserve"> </v>
      </c>
      <c r="AL328" s="105"/>
      <c r="AM328" s="105" t="str">
        <f t="shared" si="67"/>
        <v xml:space="preserve"> </v>
      </c>
      <c r="AN328" s="105" t="str">
        <f t="shared" si="68"/>
        <v xml:space="preserve"> </v>
      </c>
    </row>
    <row r="329" spans="28:40" x14ac:dyDescent="0.2">
      <c r="AB329" s="103" t="e">
        <f>T329-HLOOKUP(V329,Minimas!$C$3:$CD$12,2,FALSE)</f>
        <v>#N/A</v>
      </c>
      <c r="AC329" s="103" t="e">
        <f>T329-HLOOKUP(V329,Minimas!$C$3:$CD$12,3,FALSE)</f>
        <v>#N/A</v>
      </c>
      <c r="AD329" s="103" t="e">
        <f>T329-HLOOKUP(V329,Minimas!$C$3:$CD$12,4,FALSE)</f>
        <v>#N/A</v>
      </c>
      <c r="AE329" s="103" t="e">
        <f>T329-HLOOKUP(V329,Minimas!$C$3:$CD$12,5,FALSE)</f>
        <v>#N/A</v>
      </c>
      <c r="AF329" s="103" t="e">
        <f>T329-HLOOKUP(V329,Minimas!$C$3:$CD$12,6,FALSE)</f>
        <v>#N/A</v>
      </c>
      <c r="AG329" s="103" t="e">
        <f>T329-HLOOKUP(V329,Minimas!$C$3:$CD$12,7,FALSE)</f>
        <v>#N/A</v>
      </c>
      <c r="AH329" s="103" t="e">
        <f>T329-HLOOKUP(V329,Minimas!$C$3:$CD$12,8,FALSE)</f>
        <v>#N/A</v>
      </c>
      <c r="AI329" s="103" t="e">
        <f>T329-HLOOKUP(V329,Minimas!$C$3:$CD$12,9,FALSE)</f>
        <v>#N/A</v>
      </c>
      <c r="AJ329" s="103" t="e">
        <f>T329-HLOOKUP(V329,Minimas!$C$3:$CD$12,10,FALSE)</f>
        <v>#N/A</v>
      </c>
      <c r="AK329" s="104" t="str">
        <f t="shared" si="66"/>
        <v xml:space="preserve"> </v>
      </c>
      <c r="AL329" s="105"/>
      <c r="AM329" s="105" t="str">
        <f t="shared" si="67"/>
        <v xml:space="preserve"> </v>
      </c>
      <c r="AN329" s="105" t="str">
        <f t="shared" si="68"/>
        <v xml:space="preserve"> </v>
      </c>
    </row>
    <row r="330" spans="28:40" x14ac:dyDescent="0.2">
      <c r="AB330" s="103" t="e">
        <f>T330-HLOOKUP(V330,Minimas!$C$3:$CD$12,2,FALSE)</f>
        <v>#N/A</v>
      </c>
      <c r="AC330" s="103" t="e">
        <f>T330-HLOOKUP(V330,Minimas!$C$3:$CD$12,3,FALSE)</f>
        <v>#N/A</v>
      </c>
      <c r="AD330" s="103" t="e">
        <f>T330-HLOOKUP(V330,Minimas!$C$3:$CD$12,4,FALSE)</f>
        <v>#N/A</v>
      </c>
      <c r="AE330" s="103" t="e">
        <f>T330-HLOOKUP(V330,Minimas!$C$3:$CD$12,5,FALSE)</f>
        <v>#N/A</v>
      </c>
      <c r="AF330" s="103" t="e">
        <f>T330-HLOOKUP(V330,Minimas!$C$3:$CD$12,6,FALSE)</f>
        <v>#N/A</v>
      </c>
      <c r="AG330" s="103" t="e">
        <f>T330-HLOOKUP(V330,Minimas!$C$3:$CD$12,7,FALSE)</f>
        <v>#N/A</v>
      </c>
      <c r="AH330" s="103" t="e">
        <f>T330-HLOOKUP(V330,Minimas!$C$3:$CD$12,8,FALSE)</f>
        <v>#N/A</v>
      </c>
      <c r="AI330" s="103" t="e">
        <f>T330-HLOOKUP(V330,Minimas!$C$3:$CD$12,9,FALSE)</f>
        <v>#N/A</v>
      </c>
      <c r="AJ330" s="103" t="e">
        <f>T330-HLOOKUP(V330,Minimas!$C$3:$CD$12,10,FALSE)</f>
        <v>#N/A</v>
      </c>
      <c r="AK330" s="104" t="str">
        <f t="shared" si="66"/>
        <v xml:space="preserve"> </v>
      </c>
      <c r="AL330" s="105"/>
      <c r="AM330" s="105" t="str">
        <f t="shared" si="67"/>
        <v xml:space="preserve"> </v>
      </c>
      <c r="AN330" s="105" t="str">
        <f t="shared" si="68"/>
        <v xml:space="preserve"> </v>
      </c>
    </row>
    <row r="331" spans="28:40" x14ac:dyDescent="0.2">
      <c r="AB331" s="103" t="e">
        <f>T331-HLOOKUP(V331,Minimas!$C$3:$CD$12,2,FALSE)</f>
        <v>#N/A</v>
      </c>
      <c r="AC331" s="103" t="e">
        <f>T331-HLOOKUP(V331,Minimas!$C$3:$CD$12,3,FALSE)</f>
        <v>#N/A</v>
      </c>
      <c r="AD331" s="103" t="e">
        <f>T331-HLOOKUP(V331,Minimas!$C$3:$CD$12,4,FALSE)</f>
        <v>#N/A</v>
      </c>
      <c r="AE331" s="103" t="e">
        <f>T331-HLOOKUP(V331,Minimas!$C$3:$CD$12,5,FALSE)</f>
        <v>#N/A</v>
      </c>
      <c r="AF331" s="103" t="e">
        <f>T331-HLOOKUP(V331,Minimas!$C$3:$CD$12,6,FALSE)</f>
        <v>#N/A</v>
      </c>
      <c r="AG331" s="103" t="e">
        <f>T331-HLOOKUP(V331,Minimas!$C$3:$CD$12,7,FALSE)</f>
        <v>#N/A</v>
      </c>
      <c r="AH331" s="103" t="e">
        <f>T331-HLOOKUP(V331,Minimas!$C$3:$CD$12,8,FALSE)</f>
        <v>#N/A</v>
      </c>
      <c r="AI331" s="103" t="e">
        <f>T331-HLOOKUP(V331,Minimas!$C$3:$CD$12,9,FALSE)</f>
        <v>#N/A</v>
      </c>
      <c r="AJ331" s="103" t="e">
        <f>T331-HLOOKUP(V331,Minimas!$C$3:$CD$12,10,FALSE)</f>
        <v>#N/A</v>
      </c>
      <c r="AK331" s="104" t="str">
        <f t="shared" si="66"/>
        <v xml:space="preserve"> </v>
      </c>
      <c r="AL331" s="105"/>
      <c r="AM331" s="105" t="str">
        <f t="shared" si="67"/>
        <v xml:space="preserve"> </v>
      </c>
      <c r="AN331" s="105" t="str">
        <f t="shared" si="68"/>
        <v xml:space="preserve"> </v>
      </c>
    </row>
    <row r="332" spans="28:40" x14ac:dyDescent="0.2">
      <c r="AB332" s="103" t="e">
        <f>T332-HLOOKUP(V332,Minimas!$C$3:$CD$12,2,FALSE)</f>
        <v>#N/A</v>
      </c>
      <c r="AC332" s="103" t="e">
        <f>T332-HLOOKUP(V332,Minimas!$C$3:$CD$12,3,FALSE)</f>
        <v>#N/A</v>
      </c>
      <c r="AD332" s="103" t="e">
        <f>T332-HLOOKUP(V332,Minimas!$C$3:$CD$12,4,FALSE)</f>
        <v>#N/A</v>
      </c>
      <c r="AE332" s="103" t="e">
        <f>T332-HLOOKUP(V332,Minimas!$C$3:$CD$12,5,FALSE)</f>
        <v>#N/A</v>
      </c>
      <c r="AF332" s="103" t="e">
        <f>T332-HLOOKUP(V332,Minimas!$C$3:$CD$12,6,FALSE)</f>
        <v>#N/A</v>
      </c>
      <c r="AG332" s="103" t="e">
        <f>T332-HLOOKUP(V332,Minimas!$C$3:$CD$12,7,FALSE)</f>
        <v>#N/A</v>
      </c>
      <c r="AH332" s="103" t="e">
        <f>T332-HLOOKUP(V332,Minimas!$C$3:$CD$12,8,FALSE)</f>
        <v>#N/A</v>
      </c>
      <c r="AI332" s="103" t="e">
        <f>T332-HLOOKUP(V332,Minimas!$C$3:$CD$12,9,FALSE)</f>
        <v>#N/A</v>
      </c>
      <c r="AJ332" s="103" t="e">
        <f>T332-HLOOKUP(V332,Minimas!$C$3:$CD$12,10,FALSE)</f>
        <v>#N/A</v>
      </c>
      <c r="AK332" s="104" t="str">
        <f t="shared" si="66"/>
        <v xml:space="preserve"> </v>
      </c>
      <c r="AL332" s="105"/>
      <c r="AM332" s="105" t="str">
        <f t="shared" si="67"/>
        <v xml:space="preserve"> </v>
      </c>
      <c r="AN332" s="105" t="str">
        <f t="shared" si="68"/>
        <v xml:space="preserve"> </v>
      </c>
    </row>
    <row r="333" spans="28:40" x14ac:dyDescent="0.2">
      <c r="AB333" s="103" t="e">
        <f>T333-HLOOKUP(V333,Minimas!$C$3:$CD$12,2,FALSE)</f>
        <v>#N/A</v>
      </c>
      <c r="AC333" s="103" t="e">
        <f>T333-HLOOKUP(V333,Minimas!$C$3:$CD$12,3,FALSE)</f>
        <v>#N/A</v>
      </c>
      <c r="AD333" s="103" t="e">
        <f>T333-HLOOKUP(V333,Minimas!$C$3:$CD$12,4,FALSE)</f>
        <v>#N/A</v>
      </c>
      <c r="AE333" s="103" t="e">
        <f>T333-HLOOKUP(V333,Minimas!$C$3:$CD$12,5,FALSE)</f>
        <v>#N/A</v>
      </c>
      <c r="AF333" s="103" t="e">
        <f>T333-HLOOKUP(V333,Minimas!$C$3:$CD$12,6,FALSE)</f>
        <v>#N/A</v>
      </c>
      <c r="AG333" s="103" t="e">
        <f>T333-HLOOKUP(V333,Minimas!$C$3:$CD$12,7,FALSE)</f>
        <v>#N/A</v>
      </c>
      <c r="AH333" s="103" t="e">
        <f>T333-HLOOKUP(V333,Minimas!$C$3:$CD$12,8,FALSE)</f>
        <v>#N/A</v>
      </c>
      <c r="AI333" s="103" t="e">
        <f>T333-HLOOKUP(V333,Minimas!$C$3:$CD$12,9,FALSE)</f>
        <v>#N/A</v>
      </c>
      <c r="AJ333" s="103" t="e">
        <f>T333-HLOOKUP(V333,Minimas!$C$3:$CD$12,10,FALSE)</f>
        <v>#N/A</v>
      </c>
      <c r="AK333" s="104" t="str">
        <f t="shared" si="66"/>
        <v xml:space="preserve"> </v>
      </c>
      <c r="AL333" s="105"/>
      <c r="AM333" s="105" t="str">
        <f t="shared" si="67"/>
        <v xml:space="preserve"> </v>
      </c>
      <c r="AN333" s="105" t="str">
        <f t="shared" si="68"/>
        <v xml:space="preserve"> </v>
      </c>
    </row>
    <row r="334" spans="28:40" x14ac:dyDescent="0.2">
      <c r="AB334" s="103" t="e">
        <f>T334-HLOOKUP(V334,Minimas!$C$3:$CD$12,2,FALSE)</f>
        <v>#N/A</v>
      </c>
      <c r="AC334" s="103" t="e">
        <f>T334-HLOOKUP(V334,Minimas!$C$3:$CD$12,3,FALSE)</f>
        <v>#N/A</v>
      </c>
      <c r="AD334" s="103" t="e">
        <f>T334-HLOOKUP(V334,Minimas!$C$3:$CD$12,4,FALSE)</f>
        <v>#N/A</v>
      </c>
      <c r="AE334" s="103" t="e">
        <f>T334-HLOOKUP(V334,Minimas!$C$3:$CD$12,5,FALSE)</f>
        <v>#N/A</v>
      </c>
      <c r="AF334" s="103" t="e">
        <f>T334-HLOOKUP(V334,Minimas!$C$3:$CD$12,6,FALSE)</f>
        <v>#N/A</v>
      </c>
      <c r="AG334" s="103" t="e">
        <f>T334-HLOOKUP(V334,Minimas!$C$3:$CD$12,7,FALSE)</f>
        <v>#N/A</v>
      </c>
      <c r="AH334" s="103" t="e">
        <f>T334-HLOOKUP(V334,Minimas!$C$3:$CD$12,8,FALSE)</f>
        <v>#N/A</v>
      </c>
      <c r="AI334" s="103" t="e">
        <f>T334-HLOOKUP(V334,Minimas!$C$3:$CD$12,9,FALSE)</f>
        <v>#N/A</v>
      </c>
      <c r="AJ334" s="103" t="e">
        <f>T334-HLOOKUP(V334,Minimas!$C$3:$CD$12,10,FALSE)</f>
        <v>#N/A</v>
      </c>
      <c r="AK334" s="104" t="str">
        <f t="shared" si="66"/>
        <v xml:space="preserve"> </v>
      </c>
      <c r="AL334" s="105"/>
      <c r="AM334" s="105" t="str">
        <f t="shared" si="67"/>
        <v xml:space="preserve"> </v>
      </c>
      <c r="AN334" s="105" t="str">
        <f t="shared" si="68"/>
        <v xml:space="preserve"> </v>
      </c>
    </row>
    <row r="335" spans="28:40" x14ac:dyDescent="0.2">
      <c r="AB335" s="103" t="e">
        <f>T335-HLOOKUP(V335,Minimas!$C$3:$CD$12,2,FALSE)</f>
        <v>#N/A</v>
      </c>
      <c r="AC335" s="103" t="e">
        <f>T335-HLOOKUP(V335,Minimas!$C$3:$CD$12,3,FALSE)</f>
        <v>#N/A</v>
      </c>
      <c r="AD335" s="103" t="e">
        <f>T335-HLOOKUP(V335,Minimas!$C$3:$CD$12,4,FALSE)</f>
        <v>#N/A</v>
      </c>
      <c r="AE335" s="103" t="e">
        <f>T335-HLOOKUP(V335,Minimas!$C$3:$CD$12,5,FALSE)</f>
        <v>#N/A</v>
      </c>
      <c r="AF335" s="103" t="e">
        <f>T335-HLOOKUP(V335,Minimas!$C$3:$CD$12,6,FALSE)</f>
        <v>#N/A</v>
      </c>
      <c r="AG335" s="103" t="e">
        <f>T335-HLOOKUP(V335,Minimas!$C$3:$CD$12,7,FALSE)</f>
        <v>#N/A</v>
      </c>
      <c r="AH335" s="103" t="e">
        <f>T335-HLOOKUP(V335,Minimas!$C$3:$CD$12,8,FALSE)</f>
        <v>#N/A</v>
      </c>
      <c r="AI335" s="103" t="e">
        <f>T335-HLOOKUP(V335,Minimas!$C$3:$CD$12,9,FALSE)</f>
        <v>#N/A</v>
      </c>
      <c r="AJ335" s="103" t="e">
        <f>T335-HLOOKUP(V335,Minimas!$C$3:$CD$12,10,FALSE)</f>
        <v>#N/A</v>
      </c>
      <c r="AK335" s="104" t="str">
        <f t="shared" si="66"/>
        <v xml:space="preserve"> </v>
      </c>
      <c r="AL335" s="105"/>
      <c r="AM335" s="105" t="str">
        <f t="shared" si="67"/>
        <v xml:space="preserve"> </v>
      </c>
      <c r="AN335" s="105" t="str">
        <f t="shared" si="68"/>
        <v xml:space="preserve"> </v>
      </c>
    </row>
    <row r="336" spans="28:40" x14ac:dyDescent="0.2">
      <c r="AB336" s="103" t="e">
        <f>T336-HLOOKUP(V336,Minimas!$C$3:$CD$12,2,FALSE)</f>
        <v>#N/A</v>
      </c>
      <c r="AC336" s="103" t="e">
        <f>T336-HLOOKUP(V336,Minimas!$C$3:$CD$12,3,FALSE)</f>
        <v>#N/A</v>
      </c>
      <c r="AD336" s="103" t="e">
        <f>T336-HLOOKUP(V336,Minimas!$C$3:$CD$12,4,FALSE)</f>
        <v>#N/A</v>
      </c>
      <c r="AE336" s="103" t="e">
        <f>T336-HLOOKUP(V336,Minimas!$C$3:$CD$12,5,FALSE)</f>
        <v>#N/A</v>
      </c>
      <c r="AF336" s="103" t="e">
        <f>T336-HLOOKUP(V336,Minimas!$C$3:$CD$12,6,FALSE)</f>
        <v>#N/A</v>
      </c>
      <c r="AG336" s="103" t="e">
        <f>T336-HLOOKUP(V336,Minimas!$C$3:$CD$12,7,FALSE)</f>
        <v>#N/A</v>
      </c>
      <c r="AH336" s="103" t="e">
        <f>T336-HLOOKUP(V336,Minimas!$C$3:$CD$12,8,FALSE)</f>
        <v>#N/A</v>
      </c>
      <c r="AI336" s="103" t="e">
        <f>T336-HLOOKUP(V336,Minimas!$C$3:$CD$12,9,FALSE)</f>
        <v>#N/A</v>
      </c>
      <c r="AJ336" s="103" t="e">
        <f>T336-HLOOKUP(V336,Minimas!$C$3:$CD$12,10,FALSE)</f>
        <v>#N/A</v>
      </c>
      <c r="AK336" s="104" t="str">
        <f t="shared" si="66"/>
        <v xml:space="preserve"> </v>
      </c>
      <c r="AL336" s="105"/>
      <c r="AM336" s="105" t="str">
        <f t="shared" si="67"/>
        <v xml:space="preserve"> </v>
      </c>
      <c r="AN336" s="105" t="str">
        <f t="shared" si="68"/>
        <v xml:space="preserve"> </v>
      </c>
    </row>
    <row r="337" spans="28:40" x14ac:dyDescent="0.2">
      <c r="AB337" s="103" t="e">
        <f>T337-HLOOKUP(V337,Minimas!$C$3:$CD$12,2,FALSE)</f>
        <v>#N/A</v>
      </c>
      <c r="AC337" s="103" t="e">
        <f>T337-HLOOKUP(V337,Minimas!$C$3:$CD$12,3,FALSE)</f>
        <v>#N/A</v>
      </c>
      <c r="AD337" s="103" t="e">
        <f>T337-HLOOKUP(V337,Minimas!$C$3:$CD$12,4,FALSE)</f>
        <v>#N/A</v>
      </c>
      <c r="AE337" s="103" t="e">
        <f>T337-HLOOKUP(V337,Minimas!$C$3:$CD$12,5,FALSE)</f>
        <v>#N/A</v>
      </c>
      <c r="AF337" s="103" t="e">
        <f>T337-HLOOKUP(V337,Minimas!$C$3:$CD$12,6,FALSE)</f>
        <v>#N/A</v>
      </c>
      <c r="AG337" s="103" t="e">
        <f>T337-HLOOKUP(V337,Minimas!$C$3:$CD$12,7,FALSE)</f>
        <v>#N/A</v>
      </c>
      <c r="AH337" s="103" t="e">
        <f>T337-HLOOKUP(V337,Minimas!$C$3:$CD$12,8,FALSE)</f>
        <v>#N/A</v>
      </c>
      <c r="AI337" s="103" t="e">
        <f>T337-HLOOKUP(V337,Minimas!$C$3:$CD$12,9,FALSE)</f>
        <v>#N/A</v>
      </c>
      <c r="AJ337" s="103" t="e">
        <f>T337-HLOOKUP(V337,Minimas!$C$3:$CD$12,10,FALSE)</f>
        <v>#N/A</v>
      </c>
      <c r="AK337" s="104" t="str">
        <f t="shared" si="66"/>
        <v xml:space="preserve"> </v>
      </c>
      <c r="AL337" s="105"/>
      <c r="AM337" s="105" t="str">
        <f t="shared" si="67"/>
        <v xml:space="preserve"> </v>
      </c>
      <c r="AN337" s="105" t="str">
        <f t="shared" si="68"/>
        <v xml:space="preserve"> </v>
      </c>
    </row>
    <row r="338" spans="28:40" x14ac:dyDescent="0.2">
      <c r="AB338" s="103" t="e">
        <f>T338-HLOOKUP(V338,Minimas!$C$3:$CD$12,2,FALSE)</f>
        <v>#N/A</v>
      </c>
      <c r="AC338" s="103" t="e">
        <f>T338-HLOOKUP(V338,Minimas!$C$3:$CD$12,3,FALSE)</f>
        <v>#N/A</v>
      </c>
      <c r="AD338" s="103" t="e">
        <f>T338-HLOOKUP(V338,Minimas!$C$3:$CD$12,4,FALSE)</f>
        <v>#N/A</v>
      </c>
      <c r="AE338" s="103" t="e">
        <f>T338-HLOOKUP(V338,Minimas!$C$3:$CD$12,5,FALSE)</f>
        <v>#N/A</v>
      </c>
      <c r="AF338" s="103" t="e">
        <f>T338-HLOOKUP(V338,Minimas!$C$3:$CD$12,6,FALSE)</f>
        <v>#N/A</v>
      </c>
      <c r="AG338" s="103" t="e">
        <f>T338-HLOOKUP(V338,Minimas!$C$3:$CD$12,7,FALSE)</f>
        <v>#N/A</v>
      </c>
      <c r="AH338" s="103" t="e">
        <f>T338-HLOOKUP(V338,Minimas!$C$3:$CD$12,8,FALSE)</f>
        <v>#N/A</v>
      </c>
      <c r="AI338" s="103" t="e">
        <f>T338-HLOOKUP(V338,Minimas!$C$3:$CD$12,9,FALSE)</f>
        <v>#N/A</v>
      </c>
      <c r="AJ338" s="103" t="e">
        <f>T338-HLOOKUP(V338,Minimas!$C$3:$CD$12,10,FALSE)</f>
        <v>#N/A</v>
      </c>
      <c r="AK338" s="104" t="str">
        <f t="shared" si="66"/>
        <v xml:space="preserve"> </v>
      </c>
      <c r="AL338" s="105"/>
      <c r="AM338" s="105" t="str">
        <f t="shared" si="67"/>
        <v xml:space="preserve"> </v>
      </c>
      <c r="AN338" s="105" t="str">
        <f t="shared" si="68"/>
        <v xml:space="preserve"> </v>
      </c>
    </row>
    <row r="339" spans="28:40" x14ac:dyDescent="0.2">
      <c r="AB339" s="103" t="e">
        <f>T339-HLOOKUP(V339,Minimas!$C$3:$CD$12,2,FALSE)</f>
        <v>#N/A</v>
      </c>
      <c r="AC339" s="103" t="e">
        <f>T339-HLOOKUP(V339,Minimas!$C$3:$CD$12,3,FALSE)</f>
        <v>#N/A</v>
      </c>
      <c r="AD339" s="103" t="e">
        <f>T339-HLOOKUP(V339,Minimas!$C$3:$CD$12,4,FALSE)</f>
        <v>#N/A</v>
      </c>
      <c r="AE339" s="103" t="e">
        <f>T339-HLOOKUP(V339,Minimas!$C$3:$CD$12,5,FALSE)</f>
        <v>#N/A</v>
      </c>
      <c r="AF339" s="103" t="e">
        <f>T339-HLOOKUP(V339,Minimas!$C$3:$CD$12,6,FALSE)</f>
        <v>#N/A</v>
      </c>
      <c r="AG339" s="103" t="e">
        <f>T339-HLOOKUP(V339,Minimas!$C$3:$CD$12,7,FALSE)</f>
        <v>#N/A</v>
      </c>
      <c r="AH339" s="103" t="e">
        <f>T339-HLOOKUP(V339,Minimas!$C$3:$CD$12,8,FALSE)</f>
        <v>#N/A</v>
      </c>
      <c r="AI339" s="103" t="e">
        <f>T339-HLOOKUP(V339,Minimas!$C$3:$CD$12,9,FALSE)</f>
        <v>#N/A</v>
      </c>
      <c r="AJ339" s="103" t="e">
        <f>T339-HLOOKUP(V339,Minimas!$C$3:$CD$12,10,FALSE)</f>
        <v>#N/A</v>
      </c>
      <c r="AK339" s="104" t="str">
        <f t="shared" si="66"/>
        <v xml:space="preserve"> </v>
      </c>
      <c r="AL339" s="105"/>
      <c r="AM339" s="105" t="str">
        <f t="shared" si="67"/>
        <v xml:space="preserve"> </v>
      </c>
      <c r="AN339" s="105" t="str">
        <f t="shared" si="68"/>
        <v xml:space="preserve"> </v>
      </c>
    </row>
    <row r="340" spans="28:40" x14ac:dyDescent="0.2">
      <c r="AB340" s="103" t="e">
        <f>T340-HLOOKUP(V340,Minimas!$C$3:$CD$12,2,FALSE)</f>
        <v>#N/A</v>
      </c>
      <c r="AC340" s="103" t="e">
        <f>T340-HLOOKUP(V340,Minimas!$C$3:$CD$12,3,FALSE)</f>
        <v>#N/A</v>
      </c>
      <c r="AD340" s="103" t="e">
        <f>T340-HLOOKUP(V340,Minimas!$C$3:$CD$12,4,FALSE)</f>
        <v>#N/A</v>
      </c>
      <c r="AE340" s="103" t="e">
        <f>T340-HLOOKUP(V340,Minimas!$C$3:$CD$12,5,FALSE)</f>
        <v>#N/A</v>
      </c>
      <c r="AF340" s="103" t="e">
        <f>T340-HLOOKUP(V340,Minimas!$C$3:$CD$12,6,FALSE)</f>
        <v>#N/A</v>
      </c>
      <c r="AG340" s="103" t="e">
        <f>T340-HLOOKUP(V340,Minimas!$C$3:$CD$12,7,FALSE)</f>
        <v>#N/A</v>
      </c>
      <c r="AH340" s="103" t="e">
        <f>T340-HLOOKUP(V340,Minimas!$C$3:$CD$12,8,FALSE)</f>
        <v>#N/A</v>
      </c>
      <c r="AI340" s="103" t="e">
        <f>T340-HLOOKUP(V340,Minimas!$C$3:$CD$12,9,FALSE)</f>
        <v>#N/A</v>
      </c>
      <c r="AJ340" s="103" t="e">
        <f>T340-HLOOKUP(V340,Minimas!$C$3:$CD$12,10,FALSE)</f>
        <v>#N/A</v>
      </c>
      <c r="AK340" s="104" t="str">
        <f t="shared" si="66"/>
        <v xml:space="preserve"> </v>
      </c>
      <c r="AL340" s="105"/>
      <c r="AM340" s="105" t="str">
        <f t="shared" si="67"/>
        <v xml:space="preserve"> </v>
      </c>
      <c r="AN340" s="105" t="str">
        <f t="shared" si="68"/>
        <v xml:space="preserve"> </v>
      </c>
    </row>
    <row r="341" spans="28:40" x14ac:dyDescent="0.2">
      <c r="AB341" s="103" t="e">
        <f>T341-HLOOKUP(V341,Minimas!$C$3:$CD$12,2,FALSE)</f>
        <v>#N/A</v>
      </c>
      <c r="AC341" s="103" t="e">
        <f>T341-HLOOKUP(V341,Minimas!$C$3:$CD$12,3,FALSE)</f>
        <v>#N/A</v>
      </c>
      <c r="AD341" s="103" t="e">
        <f>T341-HLOOKUP(V341,Minimas!$C$3:$CD$12,4,FALSE)</f>
        <v>#N/A</v>
      </c>
      <c r="AE341" s="103" t="e">
        <f>T341-HLOOKUP(V341,Minimas!$C$3:$CD$12,5,FALSE)</f>
        <v>#N/A</v>
      </c>
      <c r="AF341" s="103" t="e">
        <f>T341-HLOOKUP(V341,Minimas!$C$3:$CD$12,6,FALSE)</f>
        <v>#N/A</v>
      </c>
      <c r="AG341" s="103" t="e">
        <f>T341-HLOOKUP(V341,Minimas!$C$3:$CD$12,7,FALSE)</f>
        <v>#N/A</v>
      </c>
      <c r="AH341" s="103" t="e">
        <f>T341-HLOOKUP(V341,Minimas!$C$3:$CD$12,8,FALSE)</f>
        <v>#N/A</v>
      </c>
      <c r="AI341" s="103" t="e">
        <f>T341-HLOOKUP(V341,Minimas!$C$3:$CD$12,9,FALSE)</f>
        <v>#N/A</v>
      </c>
      <c r="AJ341" s="103" t="e">
        <f>T341-HLOOKUP(V341,Minimas!$C$3:$CD$12,10,FALSE)</f>
        <v>#N/A</v>
      </c>
      <c r="AK341" s="104" t="str">
        <f t="shared" si="66"/>
        <v xml:space="preserve"> </v>
      </c>
      <c r="AL341" s="105"/>
      <c r="AM341" s="105" t="str">
        <f t="shared" si="67"/>
        <v xml:space="preserve"> </v>
      </c>
      <c r="AN341" s="105" t="str">
        <f t="shared" si="68"/>
        <v xml:space="preserve"> </v>
      </c>
    </row>
    <row r="342" spans="28:40" x14ac:dyDescent="0.2">
      <c r="AB342" s="103" t="e">
        <f>T342-HLOOKUP(V342,Minimas!$C$3:$CD$12,2,FALSE)</f>
        <v>#N/A</v>
      </c>
      <c r="AC342" s="103" t="e">
        <f>T342-HLOOKUP(V342,Minimas!$C$3:$CD$12,3,FALSE)</f>
        <v>#N/A</v>
      </c>
      <c r="AD342" s="103" t="e">
        <f>T342-HLOOKUP(V342,Minimas!$C$3:$CD$12,4,FALSE)</f>
        <v>#N/A</v>
      </c>
      <c r="AE342" s="103" t="e">
        <f>T342-HLOOKUP(V342,Minimas!$C$3:$CD$12,5,FALSE)</f>
        <v>#N/A</v>
      </c>
      <c r="AF342" s="103" t="e">
        <f>T342-HLOOKUP(V342,Minimas!$C$3:$CD$12,6,FALSE)</f>
        <v>#N/A</v>
      </c>
      <c r="AG342" s="103" t="e">
        <f>T342-HLOOKUP(V342,Minimas!$C$3:$CD$12,7,FALSE)</f>
        <v>#N/A</v>
      </c>
      <c r="AH342" s="103" t="e">
        <f>T342-HLOOKUP(V342,Minimas!$C$3:$CD$12,8,FALSE)</f>
        <v>#N/A</v>
      </c>
      <c r="AI342" s="103" t="e">
        <f>T342-HLOOKUP(V342,Minimas!$C$3:$CD$12,9,FALSE)</f>
        <v>#N/A</v>
      </c>
      <c r="AJ342" s="103" t="e">
        <f>T342-HLOOKUP(V342,Minimas!$C$3:$CD$12,10,FALSE)</f>
        <v>#N/A</v>
      </c>
      <c r="AK342" s="104" t="str">
        <f t="shared" si="66"/>
        <v xml:space="preserve"> </v>
      </c>
      <c r="AL342" s="105"/>
      <c r="AM342" s="105" t="str">
        <f t="shared" si="67"/>
        <v xml:space="preserve"> </v>
      </c>
      <c r="AN342" s="105" t="str">
        <f t="shared" si="68"/>
        <v xml:space="preserve"> </v>
      </c>
    </row>
    <row r="343" spans="28:40" x14ac:dyDescent="0.2">
      <c r="AB343" s="103" t="e">
        <f>T343-HLOOKUP(V343,Minimas!$C$3:$CD$12,2,FALSE)</f>
        <v>#N/A</v>
      </c>
      <c r="AC343" s="103" t="e">
        <f>T343-HLOOKUP(V343,Minimas!$C$3:$CD$12,3,FALSE)</f>
        <v>#N/A</v>
      </c>
      <c r="AD343" s="103" t="e">
        <f>T343-HLOOKUP(V343,Minimas!$C$3:$CD$12,4,FALSE)</f>
        <v>#N/A</v>
      </c>
      <c r="AE343" s="103" t="e">
        <f>T343-HLOOKUP(V343,Minimas!$C$3:$CD$12,5,FALSE)</f>
        <v>#N/A</v>
      </c>
      <c r="AF343" s="103" t="e">
        <f>T343-HLOOKUP(V343,Minimas!$C$3:$CD$12,6,FALSE)</f>
        <v>#N/A</v>
      </c>
      <c r="AG343" s="103" t="e">
        <f>T343-HLOOKUP(V343,Minimas!$C$3:$CD$12,7,FALSE)</f>
        <v>#N/A</v>
      </c>
      <c r="AH343" s="103" t="e">
        <f>T343-HLOOKUP(V343,Minimas!$C$3:$CD$12,8,FALSE)</f>
        <v>#N/A</v>
      </c>
      <c r="AI343" s="103" t="e">
        <f>T343-HLOOKUP(V343,Minimas!$C$3:$CD$12,9,FALSE)</f>
        <v>#N/A</v>
      </c>
      <c r="AJ343" s="103" t="e">
        <f>T343-HLOOKUP(V343,Minimas!$C$3:$CD$12,10,FALSE)</f>
        <v>#N/A</v>
      </c>
      <c r="AK343" s="104" t="str">
        <f t="shared" si="66"/>
        <v xml:space="preserve"> </v>
      </c>
      <c r="AL343" s="105"/>
      <c r="AM343" s="105" t="str">
        <f t="shared" si="67"/>
        <v xml:space="preserve"> </v>
      </c>
      <c r="AN343" s="105" t="str">
        <f t="shared" si="68"/>
        <v xml:space="preserve"> </v>
      </c>
    </row>
    <row r="344" spans="28:40" x14ac:dyDescent="0.2">
      <c r="AB344" s="103" t="e">
        <f>T344-HLOOKUP(V344,Minimas!$C$3:$CD$12,2,FALSE)</f>
        <v>#N/A</v>
      </c>
      <c r="AC344" s="103" t="e">
        <f>T344-HLOOKUP(V344,Minimas!$C$3:$CD$12,3,FALSE)</f>
        <v>#N/A</v>
      </c>
      <c r="AD344" s="103" t="e">
        <f>T344-HLOOKUP(V344,Minimas!$C$3:$CD$12,4,FALSE)</f>
        <v>#N/A</v>
      </c>
      <c r="AE344" s="103" t="e">
        <f>T344-HLOOKUP(V344,Minimas!$C$3:$CD$12,5,FALSE)</f>
        <v>#N/A</v>
      </c>
      <c r="AF344" s="103" t="e">
        <f>T344-HLOOKUP(V344,Minimas!$C$3:$CD$12,6,FALSE)</f>
        <v>#N/A</v>
      </c>
      <c r="AG344" s="103" t="e">
        <f>T344-HLOOKUP(V344,Minimas!$C$3:$CD$12,7,FALSE)</f>
        <v>#N/A</v>
      </c>
      <c r="AH344" s="103" t="e">
        <f>T344-HLOOKUP(V344,Minimas!$C$3:$CD$12,8,FALSE)</f>
        <v>#N/A</v>
      </c>
      <c r="AI344" s="103" t="e">
        <f>T344-HLOOKUP(V344,Minimas!$C$3:$CD$12,9,FALSE)</f>
        <v>#N/A</v>
      </c>
      <c r="AJ344" s="103" t="e">
        <f>T344-HLOOKUP(V344,Minimas!$C$3:$CD$12,10,FALSE)</f>
        <v>#N/A</v>
      </c>
      <c r="AK344" s="104" t="str">
        <f t="shared" si="66"/>
        <v xml:space="preserve"> </v>
      </c>
      <c r="AL344" s="105"/>
      <c r="AM344" s="105" t="str">
        <f t="shared" si="67"/>
        <v xml:space="preserve"> </v>
      </c>
      <c r="AN344" s="105" t="str">
        <f t="shared" si="68"/>
        <v xml:space="preserve"> </v>
      </c>
    </row>
    <row r="345" spans="28:40" x14ac:dyDescent="0.2">
      <c r="AB345" s="103" t="e">
        <f>T345-HLOOKUP(V345,Minimas!$C$3:$CD$12,2,FALSE)</f>
        <v>#N/A</v>
      </c>
      <c r="AC345" s="103" t="e">
        <f>T345-HLOOKUP(V345,Minimas!$C$3:$CD$12,3,FALSE)</f>
        <v>#N/A</v>
      </c>
      <c r="AD345" s="103" t="e">
        <f>T345-HLOOKUP(V345,Minimas!$C$3:$CD$12,4,FALSE)</f>
        <v>#N/A</v>
      </c>
      <c r="AE345" s="103" t="e">
        <f>T345-HLOOKUP(V345,Minimas!$C$3:$CD$12,5,FALSE)</f>
        <v>#N/A</v>
      </c>
      <c r="AF345" s="103" t="e">
        <f>T345-HLOOKUP(V345,Minimas!$C$3:$CD$12,6,FALSE)</f>
        <v>#N/A</v>
      </c>
      <c r="AG345" s="103" t="e">
        <f>T345-HLOOKUP(V345,Minimas!$C$3:$CD$12,7,FALSE)</f>
        <v>#N/A</v>
      </c>
      <c r="AH345" s="103" t="e">
        <f>T345-HLOOKUP(V345,Minimas!$C$3:$CD$12,8,FALSE)</f>
        <v>#N/A</v>
      </c>
      <c r="AI345" s="103" t="e">
        <f>T345-HLOOKUP(V345,Minimas!$C$3:$CD$12,9,FALSE)</f>
        <v>#N/A</v>
      </c>
      <c r="AJ345" s="103" t="e">
        <f>T345-HLOOKUP(V345,Minimas!$C$3:$CD$12,10,FALSE)</f>
        <v>#N/A</v>
      </c>
      <c r="AK345" s="104" t="str">
        <f t="shared" si="66"/>
        <v xml:space="preserve"> </v>
      </c>
      <c r="AL345" s="105"/>
      <c r="AM345" s="105" t="str">
        <f t="shared" si="67"/>
        <v xml:space="preserve"> </v>
      </c>
      <c r="AN345" s="105" t="str">
        <f t="shared" si="68"/>
        <v xml:space="preserve"> </v>
      </c>
    </row>
    <row r="346" spans="28:40" x14ac:dyDescent="0.2">
      <c r="AB346" s="103" t="e">
        <f>T346-HLOOKUP(V346,Minimas!$C$3:$CD$12,2,FALSE)</f>
        <v>#N/A</v>
      </c>
      <c r="AC346" s="103" t="e">
        <f>T346-HLOOKUP(V346,Minimas!$C$3:$CD$12,3,FALSE)</f>
        <v>#N/A</v>
      </c>
      <c r="AD346" s="103" t="e">
        <f>T346-HLOOKUP(V346,Minimas!$C$3:$CD$12,4,FALSE)</f>
        <v>#N/A</v>
      </c>
      <c r="AE346" s="103" t="e">
        <f>T346-HLOOKUP(V346,Minimas!$C$3:$CD$12,5,FALSE)</f>
        <v>#N/A</v>
      </c>
      <c r="AF346" s="103" t="e">
        <f>T346-HLOOKUP(V346,Minimas!$C$3:$CD$12,6,FALSE)</f>
        <v>#N/A</v>
      </c>
      <c r="AG346" s="103" t="e">
        <f>T346-HLOOKUP(V346,Minimas!$C$3:$CD$12,7,FALSE)</f>
        <v>#N/A</v>
      </c>
      <c r="AH346" s="103" t="e">
        <f>T346-HLOOKUP(V346,Minimas!$C$3:$CD$12,8,FALSE)</f>
        <v>#N/A</v>
      </c>
      <c r="AI346" s="103" t="e">
        <f>T346-HLOOKUP(V346,Minimas!$C$3:$CD$12,9,FALSE)</f>
        <v>#N/A</v>
      </c>
      <c r="AJ346" s="103" t="e">
        <f>T346-HLOOKUP(V346,Minimas!$C$3:$CD$12,10,FALSE)</f>
        <v>#N/A</v>
      </c>
      <c r="AK346" s="104" t="str">
        <f t="shared" si="66"/>
        <v xml:space="preserve"> </v>
      </c>
      <c r="AL346" s="105"/>
      <c r="AM346" s="105" t="str">
        <f t="shared" si="67"/>
        <v xml:space="preserve"> </v>
      </c>
      <c r="AN346" s="105" t="str">
        <f t="shared" si="68"/>
        <v xml:space="preserve"> </v>
      </c>
    </row>
    <row r="347" spans="28:40" x14ac:dyDescent="0.2">
      <c r="AB347" s="103" t="e">
        <f>T347-HLOOKUP(V347,Minimas!$C$3:$CD$12,2,FALSE)</f>
        <v>#N/A</v>
      </c>
      <c r="AC347" s="103" t="e">
        <f>T347-HLOOKUP(V347,Minimas!$C$3:$CD$12,3,FALSE)</f>
        <v>#N/A</v>
      </c>
      <c r="AD347" s="103" t="e">
        <f>T347-HLOOKUP(V347,Minimas!$C$3:$CD$12,4,FALSE)</f>
        <v>#N/A</v>
      </c>
      <c r="AE347" s="103" t="e">
        <f>T347-HLOOKUP(V347,Minimas!$C$3:$CD$12,5,FALSE)</f>
        <v>#N/A</v>
      </c>
      <c r="AF347" s="103" t="e">
        <f>T347-HLOOKUP(V347,Minimas!$C$3:$CD$12,6,FALSE)</f>
        <v>#N/A</v>
      </c>
      <c r="AG347" s="103" t="e">
        <f>T347-HLOOKUP(V347,Minimas!$C$3:$CD$12,7,FALSE)</f>
        <v>#N/A</v>
      </c>
      <c r="AH347" s="103" t="e">
        <f>T347-HLOOKUP(V347,Minimas!$C$3:$CD$12,8,FALSE)</f>
        <v>#N/A</v>
      </c>
      <c r="AI347" s="103" t="e">
        <f>T347-HLOOKUP(V347,Minimas!$C$3:$CD$12,9,FALSE)</f>
        <v>#N/A</v>
      </c>
      <c r="AJ347" s="103" t="e">
        <f>T347-HLOOKUP(V347,Minimas!$C$3:$CD$12,10,FALSE)</f>
        <v>#N/A</v>
      </c>
      <c r="AK347" s="104" t="str">
        <f t="shared" ref="AK347:AK410" si="69">IF(E347=0," ",IF(AJ347&gt;=0,$AJ$5,IF(AI347&gt;=0,$AI$5,IF(AH347&gt;=0,$AH$5,IF(AG347&gt;=0,$AG$5,IF(AF347&gt;=0,$AF$5,IF(AE347&gt;=0,$AE$5,IF(AD347&gt;=0,$AD$5,IF(AC347&gt;=0,$AC$5,$AB$5)))))))))</f>
        <v xml:space="preserve"> </v>
      </c>
      <c r="AL347" s="105"/>
      <c r="AM347" s="105" t="str">
        <f t="shared" ref="AM347:AM410" si="70">IF(AK347="","",AK347)</f>
        <v xml:space="preserve"> </v>
      </c>
      <c r="AN347" s="105" t="str">
        <f t="shared" ref="AN347:AN410" si="71">IF(E347=0," ",IF(AJ347&gt;=0,AJ347,IF(AI347&gt;=0,AI347,IF(AH347&gt;=0,AH347,IF(AG347&gt;=0,AG347,IF(AF347&gt;=0,AF347,IF(AE347&gt;=0,AE347,IF(AD347&gt;=0,AD347,IF(AC347&gt;=0,AC347,AB347)))))))))</f>
        <v xml:space="preserve"> </v>
      </c>
    </row>
    <row r="348" spans="28:40" x14ac:dyDescent="0.2">
      <c r="AB348" s="103" t="e">
        <f>T348-HLOOKUP(V348,Minimas!$C$3:$CD$12,2,FALSE)</f>
        <v>#N/A</v>
      </c>
      <c r="AC348" s="103" t="e">
        <f>T348-HLOOKUP(V348,Minimas!$C$3:$CD$12,3,FALSE)</f>
        <v>#N/A</v>
      </c>
      <c r="AD348" s="103" t="e">
        <f>T348-HLOOKUP(V348,Minimas!$C$3:$CD$12,4,FALSE)</f>
        <v>#N/A</v>
      </c>
      <c r="AE348" s="103" t="e">
        <f>T348-HLOOKUP(V348,Minimas!$C$3:$CD$12,5,FALSE)</f>
        <v>#N/A</v>
      </c>
      <c r="AF348" s="103" t="e">
        <f>T348-HLOOKUP(V348,Minimas!$C$3:$CD$12,6,FALSE)</f>
        <v>#N/A</v>
      </c>
      <c r="AG348" s="103" t="e">
        <f>T348-HLOOKUP(V348,Minimas!$C$3:$CD$12,7,FALSE)</f>
        <v>#N/A</v>
      </c>
      <c r="AH348" s="103" t="e">
        <f>T348-HLOOKUP(V348,Minimas!$C$3:$CD$12,8,FALSE)</f>
        <v>#N/A</v>
      </c>
      <c r="AI348" s="103" t="e">
        <f>T348-HLOOKUP(V348,Minimas!$C$3:$CD$12,9,FALSE)</f>
        <v>#N/A</v>
      </c>
      <c r="AJ348" s="103" t="e">
        <f>T348-HLOOKUP(V348,Minimas!$C$3:$CD$12,10,FALSE)</f>
        <v>#N/A</v>
      </c>
      <c r="AK348" s="104" t="str">
        <f t="shared" si="69"/>
        <v xml:space="preserve"> </v>
      </c>
      <c r="AL348" s="105"/>
      <c r="AM348" s="105" t="str">
        <f t="shared" si="70"/>
        <v xml:space="preserve"> </v>
      </c>
      <c r="AN348" s="105" t="str">
        <f t="shared" si="71"/>
        <v xml:space="preserve"> </v>
      </c>
    </row>
    <row r="349" spans="28:40" x14ac:dyDescent="0.2">
      <c r="AB349" s="103" t="e">
        <f>T349-HLOOKUP(V349,Minimas!$C$3:$CD$12,2,FALSE)</f>
        <v>#N/A</v>
      </c>
      <c r="AC349" s="103" t="e">
        <f>T349-HLOOKUP(V349,Minimas!$C$3:$CD$12,3,FALSE)</f>
        <v>#N/A</v>
      </c>
      <c r="AD349" s="103" t="e">
        <f>T349-HLOOKUP(V349,Minimas!$C$3:$CD$12,4,FALSE)</f>
        <v>#N/A</v>
      </c>
      <c r="AE349" s="103" t="e">
        <f>T349-HLOOKUP(V349,Minimas!$C$3:$CD$12,5,FALSE)</f>
        <v>#N/A</v>
      </c>
      <c r="AF349" s="103" t="e">
        <f>T349-HLOOKUP(V349,Minimas!$C$3:$CD$12,6,FALSE)</f>
        <v>#N/A</v>
      </c>
      <c r="AG349" s="103" t="e">
        <f>T349-HLOOKUP(V349,Minimas!$C$3:$CD$12,7,FALSE)</f>
        <v>#N/A</v>
      </c>
      <c r="AH349" s="103" t="e">
        <f>T349-HLOOKUP(V349,Minimas!$C$3:$CD$12,8,FALSE)</f>
        <v>#N/A</v>
      </c>
      <c r="AI349" s="103" t="e">
        <f>T349-HLOOKUP(V349,Minimas!$C$3:$CD$12,9,FALSE)</f>
        <v>#N/A</v>
      </c>
      <c r="AJ349" s="103" t="e">
        <f>T349-HLOOKUP(V349,Minimas!$C$3:$CD$12,10,FALSE)</f>
        <v>#N/A</v>
      </c>
      <c r="AK349" s="104" t="str">
        <f t="shared" si="69"/>
        <v xml:space="preserve"> </v>
      </c>
      <c r="AL349" s="105"/>
      <c r="AM349" s="105" t="str">
        <f t="shared" si="70"/>
        <v xml:space="preserve"> </v>
      </c>
      <c r="AN349" s="105" t="str">
        <f t="shared" si="71"/>
        <v xml:space="preserve"> </v>
      </c>
    </row>
    <row r="350" spans="28:40" x14ac:dyDescent="0.2">
      <c r="AB350" s="103" t="e">
        <f>T350-HLOOKUP(V350,Minimas!$C$3:$CD$12,2,FALSE)</f>
        <v>#N/A</v>
      </c>
      <c r="AC350" s="103" t="e">
        <f>T350-HLOOKUP(V350,Minimas!$C$3:$CD$12,3,FALSE)</f>
        <v>#N/A</v>
      </c>
      <c r="AD350" s="103" t="e">
        <f>T350-HLOOKUP(V350,Minimas!$C$3:$CD$12,4,FALSE)</f>
        <v>#N/A</v>
      </c>
      <c r="AE350" s="103" t="e">
        <f>T350-HLOOKUP(V350,Minimas!$C$3:$CD$12,5,FALSE)</f>
        <v>#N/A</v>
      </c>
      <c r="AF350" s="103" t="e">
        <f>T350-HLOOKUP(V350,Minimas!$C$3:$CD$12,6,FALSE)</f>
        <v>#N/A</v>
      </c>
      <c r="AG350" s="103" t="e">
        <f>T350-HLOOKUP(V350,Minimas!$C$3:$CD$12,7,FALSE)</f>
        <v>#N/A</v>
      </c>
      <c r="AH350" s="103" t="e">
        <f>T350-HLOOKUP(V350,Minimas!$C$3:$CD$12,8,FALSE)</f>
        <v>#N/A</v>
      </c>
      <c r="AI350" s="103" t="e">
        <f>T350-HLOOKUP(V350,Minimas!$C$3:$CD$12,9,FALSE)</f>
        <v>#N/A</v>
      </c>
      <c r="AJ350" s="103" t="e">
        <f>T350-HLOOKUP(V350,Minimas!$C$3:$CD$12,10,FALSE)</f>
        <v>#N/A</v>
      </c>
      <c r="AK350" s="104" t="str">
        <f t="shared" si="69"/>
        <v xml:space="preserve"> </v>
      </c>
      <c r="AL350" s="105"/>
      <c r="AM350" s="105" t="str">
        <f t="shared" si="70"/>
        <v xml:space="preserve"> </v>
      </c>
      <c r="AN350" s="105" t="str">
        <f t="shared" si="71"/>
        <v xml:space="preserve"> </v>
      </c>
    </row>
    <row r="351" spans="28:40" x14ac:dyDescent="0.2">
      <c r="AB351" s="103" t="e">
        <f>T351-HLOOKUP(V351,Minimas!$C$3:$CD$12,2,FALSE)</f>
        <v>#N/A</v>
      </c>
      <c r="AC351" s="103" t="e">
        <f>T351-HLOOKUP(V351,Minimas!$C$3:$CD$12,3,FALSE)</f>
        <v>#N/A</v>
      </c>
      <c r="AD351" s="103" t="e">
        <f>T351-HLOOKUP(V351,Minimas!$C$3:$CD$12,4,FALSE)</f>
        <v>#N/A</v>
      </c>
      <c r="AE351" s="103" t="e">
        <f>T351-HLOOKUP(V351,Minimas!$C$3:$CD$12,5,FALSE)</f>
        <v>#N/A</v>
      </c>
      <c r="AF351" s="103" t="e">
        <f>T351-HLOOKUP(V351,Minimas!$C$3:$CD$12,6,FALSE)</f>
        <v>#N/A</v>
      </c>
      <c r="AG351" s="103" t="e">
        <f>T351-HLOOKUP(V351,Minimas!$C$3:$CD$12,7,FALSE)</f>
        <v>#N/A</v>
      </c>
      <c r="AH351" s="103" t="e">
        <f>T351-HLOOKUP(V351,Minimas!$C$3:$CD$12,8,FALSE)</f>
        <v>#N/A</v>
      </c>
      <c r="AI351" s="103" t="e">
        <f>T351-HLOOKUP(V351,Minimas!$C$3:$CD$12,9,FALSE)</f>
        <v>#N/A</v>
      </c>
      <c r="AJ351" s="103" t="e">
        <f>T351-HLOOKUP(V351,Minimas!$C$3:$CD$12,10,FALSE)</f>
        <v>#N/A</v>
      </c>
      <c r="AK351" s="104" t="str">
        <f t="shared" si="69"/>
        <v xml:space="preserve"> </v>
      </c>
      <c r="AL351" s="105"/>
      <c r="AM351" s="105" t="str">
        <f t="shared" si="70"/>
        <v xml:space="preserve"> </v>
      </c>
      <c r="AN351" s="105" t="str">
        <f t="shared" si="71"/>
        <v xml:space="preserve"> </v>
      </c>
    </row>
    <row r="352" spans="28:40" x14ac:dyDescent="0.2">
      <c r="AB352" s="103" t="e">
        <f>T352-HLOOKUP(V352,Minimas!$C$3:$CD$12,2,FALSE)</f>
        <v>#N/A</v>
      </c>
      <c r="AC352" s="103" t="e">
        <f>T352-HLOOKUP(V352,Minimas!$C$3:$CD$12,3,FALSE)</f>
        <v>#N/A</v>
      </c>
      <c r="AD352" s="103" t="e">
        <f>T352-HLOOKUP(V352,Minimas!$C$3:$CD$12,4,FALSE)</f>
        <v>#N/A</v>
      </c>
      <c r="AE352" s="103" t="e">
        <f>T352-HLOOKUP(V352,Minimas!$C$3:$CD$12,5,FALSE)</f>
        <v>#N/A</v>
      </c>
      <c r="AF352" s="103" t="e">
        <f>T352-HLOOKUP(V352,Minimas!$C$3:$CD$12,6,FALSE)</f>
        <v>#N/A</v>
      </c>
      <c r="AG352" s="103" t="e">
        <f>T352-HLOOKUP(V352,Minimas!$C$3:$CD$12,7,FALSE)</f>
        <v>#N/A</v>
      </c>
      <c r="AH352" s="103" t="e">
        <f>T352-HLOOKUP(V352,Minimas!$C$3:$CD$12,8,FALSE)</f>
        <v>#N/A</v>
      </c>
      <c r="AI352" s="103" t="e">
        <f>T352-HLOOKUP(V352,Minimas!$C$3:$CD$12,9,FALSE)</f>
        <v>#N/A</v>
      </c>
      <c r="AJ352" s="103" t="e">
        <f>T352-HLOOKUP(V352,Minimas!$C$3:$CD$12,10,FALSE)</f>
        <v>#N/A</v>
      </c>
      <c r="AK352" s="104" t="str">
        <f t="shared" si="69"/>
        <v xml:space="preserve"> </v>
      </c>
      <c r="AL352" s="105"/>
      <c r="AM352" s="105" t="str">
        <f t="shared" si="70"/>
        <v xml:space="preserve"> </v>
      </c>
      <c r="AN352" s="105" t="str">
        <f t="shared" si="71"/>
        <v xml:space="preserve"> </v>
      </c>
    </row>
    <row r="353" spans="28:40" x14ac:dyDescent="0.2">
      <c r="AB353" s="103" t="e">
        <f>T353-HLOOKUP(V353,Minimas!$C$3:$CD$12,2,FALSE)</f>
        <v>#N/A</v>
      </c>
      <c r="AC353" s="103" t="e">
        <f>T353-HLOOKUP(V353,Minimas!$C$3:$CD$12,3,FALSE)</f>
        <v>#N/A</v>
      </c>
      <c r="AD353" s="103" t="e">
        <f>T353-HLOOKUP(V353,Minimas!$C$3:$CD$12,4,FALSE)</f>
        <v>#N/A</v>
      </c>
      <c r="AE353" s="103" t="e">
        <f>T353-HLOOKUP(V353,Minimas!$C$3:$CD$12,5,FALSE)</f>
        <v>#N/A</v>
      </c>
      <c r="AF353" s="103" t="e">
        <f>T353-HLOOKUP(V353,Minimas!$C$3:$CD$12,6,FALSE)</f>
        <v>#N/A</v>
      </c>
      <c r="AG353" s="103" t="e">
        <f>T353-HLOOKUP(V353,Minimas!$C$3:$CD$12,7,FALSE)</f>
        <v>#N/A</v>
      </c>
      <c r="AH353" s="103" t="e">
        <f>T353-HLOOKUP(V353,Minimas!$C$3:$CD$12,8,FALSE)</f>
        <v>#N/A</v>
      </c>
      <c r="AI353" s="103" t="e">
        <f>T353-HLOOKUP(V353,Minimas!$C$3:$CD$12,9,FALSE)</f>
        <v>#N/A</v>
      </c>
      <c r="AJ353" s="103" t="e">
        <f>T353-HLOOKUP(V353,Minimas!$C$3:$CD$12,10,FALSE)</f>
        <v>#N/A</v>
      </c>
      <c r="AK353" s="104" t="str">
        <f t="shared" si="69"/>
        <v xml:space="preserve"> </v>
      </c>
      <c r="AL353" s="105"/>
      <c r="AM353" s="105" t="str">
        <f t="shared" si="70"/>
        <v xml:space="preserve"> </v>
      </c>
      <c r="AN353" s="105" t="str">
        <f t="shared" si="71"/>
        <v xml:space="preserve"> </v>
      </c>
    </row>
    <row r="354" spans="28:40" x14ac:dyDescent="0.2">
      <c r="AB354" s="103" t="e">
        <f>T354-HLOOKUP(V354,Minimas!$C$3:$CD$12,2,FALSE)</f>
        <v>#N/A</v>
      </c>
      <c r="AC354" s="103" t="e">
        <f>T354-HLOOKUP(V354,Minimas!$C$3:$CD$12,3,FALSE)</f>
        <v>#N/A</v>
      </c>
      <c r="AD354" s="103" t="e">
        <f>T354-HLOOKUP(V354,Minimas!$C$3:$CD$12,4,FALSE)</f>
        <v>#N/A</v>
      </c>
      <c r="AE354" s="103" t="e">
        <f>T354-HLOOKUP(V354,Minimas!$C$3:$CD$12,5,FALSE)</f>
        <v>#N/A</v>
      </c>
      <c r="AF354" s="103" t="e">
        <f>T354-HLOOKUP(V354,Minimas!$C$3:$CD$12,6,FALSE)</f>
        <v>#N/A</v>
      </c>
      <c r="AG354" s="103" t="e">
        <f>T354-HLOOKUP(V354,Minimas!$C$3:$CD$12,7,FALSE)</f>
        <v>#N/A</v>
      </c>
      <c r="AH354" s="103" t="e">
        <f>T354-HLOOKUP(V354,Minimas!$C$3:$CD$12,8,FALSE)</f>
        <v>#N/A</v>
      </c>
      <c r="AI354" s="103" t="e">
        <f>T354-HLOOKUP(V354,Minimas!$C$3:$CD$12,9,FALSE)</f>
        <v>#N/A</v>
      </c>
      <c r="AJ354" s="103" t="e">
        <f>T354-HLOOKUP(V354,Minimas!$C$3:$CD$12,10,FALSE)</f>
        <v>#N/A</v>
      </c>
      <c r="AK354" s="104" t="str">
        <f t="shared" si="69"/>
        <v xml:space="preserve"> </v>
      </c>
      <c r="AL354" s="105"/>
      <c r="AM354" s="105" t="str">
        <f t="shared" si="70"/>
        <v xml:space="preserve"> </v>
      </c>
      <c r="AN354" s="105" t="str">
        <f t="shared" si="71"/>
        <v xml:space="preserve"> </v>
      </c>
    </row>
    <row r="355" spans="28:40" x14ac:dyDescent="0.2">
      <c r="AB355" s="103" t="e">
        <f>T355-HLOOKUP(V355,Minimas!$C$3:$CD$12,2,FALSE)</f>
        <v>#N/A</v>
      </c>
      <c r="AC355" s="103" t="e">
        <f>T355-HLOOKUP(V355,Minimas!$C$3:$CD$12,3,FALSE)</f>
        <v>#N/A</v>
      </c>
      <c r="AD355" s="103" t="e">
        <f>T355-HLOOKUP(V355,Minimas!$C$3:$CD$12,4,FALSE)</f>
        <v>#N/A</v>
      </c>
      <c r="AE355" s="103" t="e">
        <f>T355-HLOOKUP(V355,Minimas!$C$3:$CD$12,5,FALSE)</f>
        <v>#N/A</v>
      </c>
      <c r="AF355" s="103" t="e">
        <f>T355-HLOOKUP(V355,Minimas!$C$3:$CD$12,6,FALSE)</f>
        <v>#N/A</v>
      </c>
      <c r="AG355" s="103" t="e">
        <f>T355-HLOOKUP(V355,Minimas!$C$3:$CD$12,7,FALSE)</f>
        <v>#N/A</v>
      </c>
      <c r="AH355" s="103" t="e">
        <f>T355-HLOOKUP(V355,Minimas!$C$3:$CD$12,8,FALSE)</f>
        <v>#N/A</v>
      </c>
      <c r="AI355" s="103" t="e">
        <f>T355-HLOOKUP(V355,Minimas!$C$3:$CD$12,9,FALSE)</f>
        <v>#N/A</v>
      </c>
      <c r="AJ355" s="103" t="e">
        <f>T355-HLOOKUP(V355,Minimas!$C$3:$CD$12,10,FALSE)</f>
        <v>#N/A</v>
      </c>
      <c r="AK355" s="104" t="str">
        <f t="shared" si="69"/>
        <v xml:space="preserve"> </v>
      </c>
      <c r="AL355" s="105"/>
      <c r="AM355" s="105" t="str">
        <f t="shared" si="70"/>
        <v xml:space="preserve"> </v>
      </c>
      <c r="AN355" s="105" t="str">
        <f t="shared" si="71"/>
        <v xml:space="preserve"> </v>
      </c>
    </row>
    <row r="356" spans="28:40" x14ac:dyDescent="0.2">
      <c r="AB356" s="103" t="e">
        <f>T356-HLOOKUP(V356,Minimas!$C$3:$CD$12,2,FALSE)</f>
        <v>#N/A</v>
      </c>
      <c r="AC356" s="103" t="e">
        <f>T356-HLOOKUP(V356,Minimas!$C$3:$CD$12,3,FALSE)</f>
        <v>#N/A</v>
      </c>
      <c r="AD356" s="103" t="e">
        <f>T356-HLOOKUP(V356,Minimas!$C$3:$CD$12,4,FALSE)</f>
        <v>#N/A</v>
      </c>
      <c r="AE356" s="103" t="e">
        <f>T356-HLOOKUP(V356,Minimas!$C$3:$CD$12,5,FALSE)</f>
        <v>#N/A</v>
      </c>
      <c r="AF356" s="103" t="e">
        <f>T356-HLOOKUP(V356,Minimas!$C$3:$CD$12,6,FALSE)</f>
        <v>#N/A</v>
      </c>
      <c r="AG356" s="103" t="e">
        <f>T356-HLOOKUP(V356,Minimas!$C$3:$CD$12,7,FALSE)</f>
        <v>#N/A</v>
      </c>
      <c r="AH356" s="103" t="e">
        <f>T356-HLOOKUP(V356,Minimas!$C$3:$CD$12,8,FALSE)</f>
        <v>#N/A</v>
      </c>
      <c r="AI356" s="103" t="e">
        <f>T356-HLOOKUP(V356,Minimas!$C$3:$CD$12,9,FALSE)</f>
        <v>#N/A</v>
      </c>
      <c r="AJ356" s="103" t="e">
        <f>T356-HLOOKUP(V356,Minimas!$C$3:$CD$12,10,FALSE)</f>
        <v>#N/A</v>
      </c>
      <c r="AK356" s="104" t="str">
        <f t="shared" si="69"/>
        <v xml:space="preserve"> </v>
      </c>
      <c r="AL356" s="105"/>
      <c r="AM356" s="105" t="str">
        <f t="shared" si="70"/>
        <v xml:space="preserve"> </v>
      </c>
      <c r="AN356" s="105" t="str">
        <f t="shared" si="71"/>
        <v xml:space="preserve"> </v>
      </c>
    </row>
    <row r="357" spans="28:40" x14ac:dyDescent="0.2">
      <c r="AB357" s="103" t="e">
        <f>T357-HLOOKUP(V357,Minimas!$C$3:$CD$12,2,FALSE)</f>
        <v>#N/A</v>
      </c>
      <c r="AC357" s="103" t="e">
        <f>T357-HLOOKUP(V357,Minimas!$C$3:$CD$12,3,FALSE)</f>
        <v>#N/A</v>
      </c>
      <c r="AD357" s="103" t="e">
        <f>T357-HLOOKUP(V357,Minimas!$C$3:$CD$12,4,FALSE)</f>
        <v>#N/A</v>
      </c>
      <c r="AE357" s="103" t="e">
        <f>T357-HLOOKUP(V357,Minimas!$C$3:$CD$12,5,FALSE)</f>
        <v>#N/A</v>
      </c>
      <c r="AF357" s="103" t="e">
        <f>T357-HLOOKUP(V357,Minimas!$C$3:$CD$12,6,FALSE)</f>
        <v>#N/A</v>
      </c>
      <c r="AG357" s="103" t="e">
        <f>T357-HLOOKUP(V357,Minimas!$C$3:$CD$12,7,FALSE)</f>
        <v>#N/A</v>
      </c>
      <c r="AH357" s="103" t="e">
        <f>T357-HLOOKUP(V357,Minimas!$C$3:$CD$12,8,FALSE)</f>
        <v>#N/A</v>
      </c>
      <c r="AI357" s="103" t="e">
        <f>T357-HLOOKUP(V357,Minimas!$C$3:$CD$12,9,FALSE)</f>
        <v>#N/A</v>
      </c>
      <c r="AJ357" s="103" t="e">
        <f>T357-HLOOKUP(V357,Minimas!$C$3:$CD$12,10,FALSE)</f>
        <v>#N/A</v>
      </c>
      <c r="AK357" s="104" t="str">
        <f t="shared" si="69"/>
        <v xml:space="preserve"> </v>
      </c>
      <c r="AL357" s="105"/>
      <c r="AM357" s="105" t="str">
        <f t="shared" si="70"/>
        <v xml:space="preserve"> </v>
      </c>
      <c r="AN357" s="105" t="str">
        <f t="shared" si="71"/>
        <v xml:space="preserve"> </v>
      </c>
    </row>
    <row r="358" spans="28:40" x14ac:dyDescent="0.2">
      <c r="AB358" s="103" t="e">
        <f>T358-HLOOKUP(V358,Minimas!$C$3:$CD$12,2,FALSE)</f>
        <v>#N/A</v>
      </c>
      <c r="AC358" s="103" t="e">
        <f>T358-HLOOKUP(V358,Minimas!$C$3:$CD$12,3,FALSE)</f>
        <v>#N/A</v>
      </c>
      <c r="AD358" s="103" t="e">
        <f>T358-HLOOKUP(V358,Minimas!$C$3:$CD$12,4,FALSE)</f>
        <v>#N/A</v>
      </c>
      <c r="AE358" s="103" t="e">
        <f>T358-HLOOKUP(V358,Minimas!$C$3:$CD$12,5,FALSE)</f>
        <v>#N/A</v>
      </c>
      <c r="AF358" s="103" t="e">
        <f>T358-HLOOKUP(V358,Minimas!$C$3:$CD$12,6,FALSE)</f>
        <v>#N/A</v>
      </c>
      <c r="AG358" s="103" t="e">
        <f>T358-HLOOKUP(V358,Minimas!$C$3:$CD$12,7,FALSE)</f>
        <v>#N/A</v>
      </c>
      <c r="AH358" s="103" t="e">
        <f>T358-HLOOKUP(V358,Minimas!$C$3:$CD$12,8,FALSE)</f>
        <v>#N/A</v>
      </c>
      <c r="AI358" s="103" t="e">
        <f>T358-HLOOKUP(V358,Minimas!$C$3:$CD$12,9,FALSE)</f>
        <v>#N/A</v>
      </c>
      <c r="AJ358" s="103" t="e">
        <f>T358-HLOOKUP(V358,Minimas!$C$3:$CD$12,10,FALSE)</f>
        <v>#N/A</v>
      </c>
      <c r="AK358" s="104" t="str">
        <f t="shared" si="69"/>
        <v xml:space="preserve"> </v>
      </c>
      <c r="AL358" s="105"/>
      <c r="AM358" s="105" t="str">
        <f t="shared" si="70"/>
        <v xml:space="preserve"> </v>
      </c>
      <c r="AN358" s="105" t="str">
        <f t="shared" si="71"/>
        <v xml:space="preserve"> </v>
      </c>
    </row>
    <row r="359" spans="28:40" x14ac:dyDescent="0.2">
      <c r="AB359" s="103" t="e">
        <f>T359-HLOOKUP(V359,Minimas!$C$3:$CD$12,2,FALSE)</f>
        <v>#N/A</v>
      </c>
      <c r="AC359" s="103" t="e">
        <f>T359-HLOOKUP(V359,Minimas!$C$3:$CD$12,3,FALSE)</f>
        <v>#N/A</v>
      </c>
      <c r="AD359" s="103" t="e">
        <f>T359-HLOOKUP(V359,Minimas!$C$3:$CD$12,4,FALSE)</f>
        <v>#N/A</v>
      </c>
      <c r="AE359" s="103" t="e">
        <f>T359-HLOOKUP(V359,Minimas!$C$3:$CD$12,5,FALSE)</f>
        <v>#N/A</v>
      </c>
      <c r="AF359" s="103" t="e">
        <f>T359-HLOOKUP(V359,Minimas!$C$3:$CD$12,6,FALSE)</f>
        <v>#N/A</v>
      </c>
      <c r="AG359" s="103" t="e">
        <f>T359-HLOOKUP(V359,Minimas!$C$3:$CD$12,7,FALSE)</f>
        <v>#N/A</v>
      </c>
      <c r="AH359" s="103" t="e">
        <f>T359-HLOOKUP(V359,Minimas!$C$3:$CD$12,8,FALSE)</f>
        <v>#N/A</v>
      </c>
      <c r="AI359" s="103" t="e">
        <f>T359-HLOOKUP(V359,Minimas!$C$3:$CD$12,9,FALSE)</f>
        <v>#N/A</v>
      </c>
      <c r="AJ359" s="103" t="e">
        <f>T359-HLOOKUP(V359,Minimas!$C$3:$CD$12,10,FALSE)</f>
        <v>#N/A</v>
      </c>
      <c r="AK359" s="104" t="str">
        <f t="shared" si="69"/>
        <v xml:space="preserve"> </v>
      </c>
      <c r="AL359" s="105"/>
      <c r="AM359" s="105" t="str">
        <f t="shared" si="70"/>
        <v xml:space="preserve"> </v>
      </c>
      <c r="AN359" s="105" t="str">
        <f t="shared" si="71"/>
        <v xml:space="preserve"> </v>
      </c>
    </row>
    <row r="360" spans="28:40" x14ac:dyDescent="0.2">
      <c r="AB360" s="103" t="e">
        <f>T360-HLOOKUP(V360,Minimas!$C$3:$CD$12,2,FALSE)</f>
        <v>#N/A</v>
      </c>
      <c r="AC360" s="103" t="e">
        <f>T360-HLOOKUP(V360,Minimas!$C$3:$CD$12,3,FALSE)</f>
        <v>#N/A</v>
      </c>
      <c r="AD360" s="103" t="e">
        <f>T360-HLOOKUP(V360,Minimas!$C$3:$CD$12,4,FALSE)</f>
        <v>#N/A</v>
      </c>
      <c r="AE360" s="103" t="e">
        <f>T360-HLOOKUP(V360,Minimas!$C$3:$CD$12,5,FALSE)</f>
        <v>#N/A</v>
      </c>
      <c r="AF360" s="103" t="e">
        <f>T360-HLOOKUP(V360,Minimas!$C$3:$CD$12,6,FALSE)</f>
        <v>#N/A</v>
      </c>
      <c r="AG360" s="103" t="e">
        <f>T360-HLOOKUP(V360,Minimas!$C$3:$CD$12,7,FALSE)</f>
        <v>#N/A</v>
      </c>
      <c r="AH360" s="103" t="e">
        <f>T360-HLOOKUP(V360,Minimas!$C$3:$CD$12,8,FALSE)</f>
        <v>#N/A</v>
      </c>
      <c r="AI360" s="103" t="e">
        <f>T360-HLOOKUP(V360,Minimas!$C$3:$CD$12,9,FALSE)</f>
        <v>#N/A</v>
      </c>
      <c r="AJ360" s="103" t="e">
        <f>T360-HLOOKUP(V360,Minimas!$C$3:$CD$12,10,FALSE)</f>
        <v>#N/A</v>
      </c>
      <c r="AK360" s="104" t="str">
        <f t="shared" si="69"/>
        <v xml:space="preserve"> </v>
      </c>
      <c r="AL360" s="105"/>
      <c r="AM360" s="105" t="str">
        <f t="shared" si="70"/>
        <v xml:space="preserve"> </v>
      </c>
      <c r="AN360" s="105" t="str">
        <f t="shared" si="71"/>
        <v xml:space="preserve"> </v>
      </c>
    </row>
    <row r="361" spans="28:40" x14ac:dyDescent="0.2">
      <c r="AB361" s="103" t="e">
        <f>T361-HLOOKUP(V361,Minimas!$C$3:$CD$12,2,FALSE)</f>
        <v>#N/A</v>
      </c>
      <c r="AC361" s="103" t="e">
        <f>T361-HLOOKUP(V361,Minimas!$C$3:$CD$12,3,FALSE)</f>
        <v>#N/A</v>
      </c>
      <c r="AD361" s="103" t="e">
        <f>T361-HLOOKUP(V361,Minimas!$C$3:$CD$12,4,FALSE)</f>
        <v>#N/A</v>
      </c>
      <c r="AE361" s="103" t="e">
        <f>T361-HLOOKUP(V361,Minimas!$C$3:$CD$12,5,FALSE)</f>
        <v>#N/A</v>
      </c>
      <c r="AF361" s="103" t="e">
        <f>T361-HLOOKUP(V361,Minimas!$C$3:$CD$12,6,FALSE)</f>
        <v>#N/A</v>
      </c>
      <c r="AG361" s="103" t="e">
        <f>T361-HLOOKUP(V361,Minimas!$C$3:$CD$12,7,FALSE)</f>
        <v>#N/A</v>
      </c>
      <c r="AH361" s="103" t="e">
        <f>T361-HLOOKUP(V361,Minimas!$C$3:$CD$12,8,FALSE)</f>
        <v>#N/A</v>
      </c>
      <c r="AI361" s="103" t="e">
        <f>T361-HLOOKUP(V361,Minimas!$C$3:$CD$12,9,FALSE)</f>
        <v>#N/A</v>
      </c>
      <c r="AJ361" s="103" t="e">
        <f>T361-HLOOKUP(V361,Minimas!$C$3:$CD$12,10,FALSE)</f>
        <v>#N/A</v>
      </c>
      <c r="AK361" s="104" t="str">
        <f t="shared" si="69"/>
        <v xml:space="preserve"> </v>
      </c>
      <c r="AL361" s="105"/>
      <c r="AM361" s="105" t="str">
        <f t="shared" si="70"/>
        <v xml:space="preserve"> </v>
      </c>
      <c r="AN361" s="105" t="str">
        <f t="shared" si="71"/>
        <v xml:space="preserve"> </v>
      </c>
    </row>
    <row r="362" spans="28:40" x14ac:dyDescent="0.2">
      <c r="AB362" s="103" t="e">
        <f>T362-HLOOKUP(V362,Minimas!$C$3:$CD$12,2,FALSE)</f>
        <v>#N/A</v>
      </c>
      <c r="AC362" s="103" t="e">
        <f>T362-HLOOKUP(V362,Minimas!$C$3:$CD$12,3,FALSE)</f>
        <v>#N/A</v>
      </c>
      <c r="AD362" s="103" t="e">
        <f>T362-HLOOKUP(V362,Minimas!$C$3:$CD$12,4,FALSE)</f>
        <v>#N/A</v>
      </c>
      <c r="AE362" s="103" t="e">
        <f>T362-HLOOKUP(V362,Minimas!$C$3:$CD$12,5,FALSE)</f>
        <v>#N/A</v>
      </c>
      <c r="AF362" s="103" t="e">
        <f>T362-HLOOKUP(V362,Minimas!$C$3:$CD$12,6,FALSE)</f>
        <v>#N/A</v>
      </c>
      <c r="AG362" s="103" t="e">
        <f>T362-HLOOKUP(V362,Minimas!$C$3:$CD$12,7,FALSE)</f>
        <v>#N/A</v>
      </c>
      <c r="AH362" s="103" t="e">
        <f>T362-HLOOKUP(V362,Minimas!$C$3:$CD$12,8,FALSE)</f>
        <v>#N/A</v>
      </c>
      <c r="AI362" s="103" t="e">
        <f>T362-HLOOKUP(V362,Minimas!$C$3:$CD$12,9,FALSE)</f>
        <v>#N/A</v>
      </c>
      <c r="AJ362" s="103" t="e">
        <f>T362-HLOOKUP(V362,Minimas!$C$3:$CD$12,10,FALSE)</f>
        <v>#N/A</v>
      </c>
      <c r="AK362" s="104" t="str">
        <f t="shared" si="69"/>
        <v xml:space="preserve"> </v>
      </c>
      <c r="AL362" s="105"/>
      <c r="AM362" s="105" t="str">
        <f t="shared" si="70"/>
        <v xml:space="preserve"> </v>
      </c>
      <c r="AN362" s="105" t="str">
        <f t="shared" si="71"/>
        <v xml:space="preserve"> </v>
      </c>
    </row>
    <row r="363" spans="28:40" x14ac:dyDescent="0.2">
      <c r="AB363" s="103" t="e">
        <f>T363-HLOOKUP(V363,Minimas!$C$3:$CD$12,2,FALSE)</f>
        <v>#N/A</v>
      </c>
      <c r="AC363" s="103" t="e">
        <f>T363-HLOOKUP(V363,Minimas!$C$3:$CD$12,3,FALSE)</f>
        <v>#N/A</v>
      </c>
      <c r="AD363" s="103" t="e">
        <f>T363-HLOOKUP(V363,Minimas!$C$3:$CD$12,4,FALSE)</f>
        <v>#N/A</v>
      </c>
      <c r="AE363" s="103" t="e">
        <f>T363-HLOOKUP(V363,Minimas!$C$3:$CD$12,5,FALSE)</f>
        <v>#N/A</v>
      </c>
      <c r="AF363" s="103" t="e">
        <f>T363-HLOOKUP(V363,Minimas!$C$3:$CD$12,6,FALSE)</f>
        <v>#N/A</v>
      </c>
      <c r="AG363" s="103" t="e">
        <f>T363-HLOOKUP(V363,Minimas!$C$3:$CD$12,7,FALSE)</f>
        <v>#N/A</v>
      </c>
      <c r="AH363" s="103" t="e">
        <f>T363-HLOOKUP(V363,Minimas!$C$3:$CD$12,8,FALSE)</f>
        <v>#N/A</v>
      </c>
      <c r="AI363" s="103" t="e">
        <f>T363-HLOOKUP(V363,Minimas!$C$3:$CD$12,9,FALSE)</f>
        <v>#N/A</v>
      </c>
      <c r="AJ363" s="103" t="e">
        <f>T363-HLOOKUP(V363,Minimas!$C$3:$CD$12,10,FALSE)</f>
        <v>#N/A</v>
      </c>
      <c r="AK363" s="104" t="str">
        <f t="shared" si="69"/>
        <v xml:space="preserve"> </v>
      </c>
      <c r="AL363" s="105"/>
      <c r="AM363" s="105" t="str">
        <f t="shared" si="70"/>
        <v xml:space="preserve"> </v>
      </c>
      <c r="AN363" s="105" t="str">
        <f t="shared" si="71"/>
        <v xml:space="preserve"> </v>
      </c>
    </row>
    <row r="364" spans="28:40" x14ac:dyDescent="0.2">
      <c r="AB364" s="103" t="e">
        <f>T364-HLOOKUP(V364,Minimas!$C$3:$CD$12,2,FALSE)</f>
        <v>#N/A</v>
      </c>
      <c r="AC364" s="103" t="e">
        <f>T364-HLOOKUP(V364,Minimas!$C$3:$CD$12,3,FALSE)</f>
        <v>#N/A</v>
      </c>
      <c r="AD364" s="103" t="e">
        <f>T364-HLOOKUP(V364,Minimas!$C$3:$CD$12,4,FALSE)</f>
        <v>#N/A</v>
      </c>
      <c r="AE364" s="103" t="e">
        <f>T364-HLOOKUP(V364,Minimas!$C$3:$CD$12,5,FALSE)</f>
        <v>#N/A</v>
      </c>
      <c r="AF364" s="103" t="e">
        <f>T364-HLOOKUP(V364,Minimas!$C$3:$CD$12,6,FALSE)</f>
        <v>#N/A</v>
      </c>
      <c r="AG364" s="103" t="e">
        <f>T364-HLOOKUP(V364,Minimas!$C$3:$CD$12,7,FALSE)</f>
        <v>#N/A</v>
      </c>
      <c r="AH364" s="103" t="e">
        <f>T364-HLOOKUP(V364,Minimas!$C$3:$CD$12,8,FALSE)</f>
        <v>#N/A</v>
      </c>
      <c r="AI364" s="103" t="e">
        <f>T364-HLOOKUP(V364,Minimas!$C$3:$CD$12,9,FALSE)</f>
        <v>#N/A</v>
      </c>
      <c r="AJ364" s="103" t="e">
        <f>T364-HLOOKUP(V364,Minimas!$C$3:$CD$12,10,FALSE)</f>
        <v>#N/A</v>
      </c>
      <c r="AK364" s="104" t="str">
        <f t="shared" si="69"/>
        <v xml:space="preserve"> </v>
      </c>
      <c r="AL364" s="105"/>
      <c r="AM364" s="105" t="str">
        <f t="shared" si="70"/>
        <v xml:space="preserve"> </v>
      </c>
      <c r="AN364" s="105" t="str">
        <f t="shared" si="71"/>
        <v xml:space="preserve"> </v>
      </c>
    </row>
    <row r="365" spans="28:40" x14ac:dyDescent="0.2">
      <c r="AB365" s="103" t="e">
        <f>T365-HLOOKUP(V365,Minimas!$C$3:$CD$12,2,FALSE)</f>
        <v>#N/A</v>
      </c>
      <c r="AC365" s="103" t="e">
        <f>T365-HLOOKUP(V365,Minimas!$C$3:$CD$12,3,FALSE)</f>
        <v>#N/A</v>
      </c>
      <c r="AD365" s="103" t="e">
        <f>T365-HLOOKUP(V365,Minimas!$C$3:$CD$12,4,FALSE)</f>
        <v>#N/A</v>
      </c>
      <c r="AE365" s="103" t="e">
        <f>T365-HLOOKUP(V365,Minimas!$C$3:$CD$12,5,FALSE)</f>
        <v>#N/A</v>
      </c>
      <c r="AF365" s="103" t="e">
        <f>T365-HLOOKUP(V365,Minimas!$C$3:$CD$12,6,FALSE)</f>
        <v>#N/A</v>
      </c>
      <c r="AG365" s="103" t="e">
        <f>T365-HLOOKUP(V365,Minimas!$C$3:$CD$12,7,FALSE)</f>
        <v>#N/A</v>
      </c>
      <c r="AH365" s="103" t="e">
        <f>T365-HLOOKUP(V365,Minimas!$C$3:$CD$12,8,FALSE)</f>
        <v>#N/A</v>
      </c>
      <c r="AI365" s="103" t="e">
        <f>T365-HLOOKUP(V365,Minimas!$C$3:$CD$12,9,FALSE)</f>
        <v>#N/A</v>
      </c>
      <c r="AJ365" s="103" t="e">
        <f>T365-HLOOKUP(V365,Minimas!$C$3:$CD$12,10,FALSE)</f>
        <v>#N/A</v>
      </c>
      <c r="AK365" s="104" t="str">
        <f t="shared" si="69"/>
        <v xml:space="preserve"> </v>
      </c>
      <c r="AL365" s="105"/>
      <c r="AM365" s="105" t="str">
        <f t="shared" si="70"/>
        <v xml:space="preserve"> </v>
      </c>
      <c r="AN365" s="105" t="str">
        <f t="shared" si="71"/>
        <v xml:space="preserve"> </v>
      </c>
    </row>
    <row r="366" spans="28:40" x14ac:dyDescent="0.2">
      <c r="AB366" s="103" t="e">
        <f>T366-HLOOKUP(V366,Minimas!$C$3:$CD$12,2,FALSE)</f>
        <v>#N/A</v>
      </c>
      <c r="AC366" s="103" t="e">
        <f>T366-HLOOKUP(V366,Minimas!$C$3:$CD$12,3,FALSE)</f>
        <v>#N/A</v>
      </c>
      <c r="AD366" s="103" t="e">
        <f>T366-HLOOKUP(V366,Minimas!$C$3:$CD$12,4,FALSE)</f>
        <v>#N/A</v>
      </c>
      <c r="AE366" s="103" t="e">
        <f>T366-HLOOKUP(V366,Minimas!$C$3:$CD$12,5,FALSE)</f>
        <v>#N/A</v>
      </c>
      <c r="AF366" s="103" t="e">
        <f>T366-HLOOKUP(V366,Minimas!$C$3:$CD$12,6,FALSE)</f>
        <v>#N/A</v>
      </c>
      <c r="AG366" s="103" t="e">
        <f>T366-HLOOKUP(V366,Minimas!$C$3:$CD$12,7,FALSE)</f>
        <v>#N/A</v>
      </c>
      <c r="AH366" s="103" t="e">
        <f>T366-HLOOKUP(V366,Minimas!$C$3:$CD$12,8,FALSE)</f>
        <v>#N/A</v>
      </c>
      <c r="AI366" s="103" t="e">
        <f>T366-HLOOKUP(V366,Minimas!$C$3:$CD$12,9,FALSE)</f>
        <v>#N/A</v>
      </c>
      <c r="AJ366" s="103" t="e">
        <f>T366-HLOOKUP(V366,Minimas!$C$3:$CD$12,10,FALSE)</f>
        <v>#N/A</v>
      </c>
      <c r="AK366" s="104" t="str">
        <f t="shared" si="69"/>
        <v xml:space="preserve"> </v>
      </c>
      <c r="AL366" s="105"/>
      <c r="AM366" s="105" t="str">
        <f t="shared" si="70"/>
        <v xml:space="preserve"> </v>
      </c>
      <c r="AN366" s="105" t="str">
        <f t="shared" si="71"/>
        <v xml:space="preserve"> </v>
      </c>
    </row>
    <row r="367" spans="28:40" x14ac:dyDescent="0.2">
      <c r="AB367" s="103" t="e">
        <f>T367-HLOOKUP(V367,Minimas!$C$3:$CD$12,2,FALSE)</f>
        <v>#N/A</v>
      </c>
      <c r="AC367" s="103" t="e">
        <f>T367-HLOOKUP(V367,Minimas!$C$3:$CD$12,3,FALSE)</f>
        <v>#N/A</v>
      </c>
      <c r="AD367" s="103" t="e">
        <f>T367-HLOOKUP(V367,Minimas!$C$3:$CD$12,4,FALSE)</f>
        <v>#N/A</v>
      </c>
      <c r="AE367" s="103" t="e">
        <f>T367-HLOOKUP(V367,Minimas!$C$3:$CD$12,5,FALSE)</f>
        <v>#N/A</v>
      </c>
      <c r="AF367" s="103" t="e">
        <f>T367-HLOOKUP(V367,Minimas!$C$3:$CD$12,6,FALSE)</f>
        <v>#N/A</v>
      </c>
      <c r="AG367" s="103" t="e">
        <f>T367-HLOOKUP(V367,Minimas!$C$3:$CD$12,7,FALSE)</f>
        <v>#N/A</v>
      </c>
      <c r="AH367" s="103" t="e">
        <f>T367-HLOOKUP(V367,Minimas!$C$3:$CD$12,8,FALSE)</f>
        <v>#N/A</v>
      </c>
      <c r="AI367" s="103" t="e">
        <f>T367-HLOOKUP(V367,Minimas!$C$3:$CD$12,9,FALSE)</f>
        <v>#N/A</v>
      </c>
      <c r="AJ367" s="103" t="e">
        <f>T367-HLOOKUP(V367,Minimas!$C$3:$CD$12,10,FALSE)</f>
        <v>#N/A</v>
      </c>
      <c r="AK367" s="104" t="str">
        <f t="shared" si="69"/>
        <v xml:space="preserve"> </v>
      </c>
      <c r="AL367" s="105"/>
      <c r="AM367" s="105" t="str">
        <f t="shared" si="70"/>
        <v xml:space="preserve"> </v>
      </c>
      <c r="AN367" s="105" t="str">
        <f t="shared" si="71"/>
        <v xml:space="preserve"> </v>
      </c>
    </row>
    <row r="368" spans="28:40" x14ac:dyDescent="0.2">
      <c r="AB368" s="103" t="e">
        <f>T368-HLOOKUP(V368,Minimas!$C$3:$CD$12,2,FALSE)</f>
        <v>#N/A</v>
      </c>
      <c r="AC368" s="103" t="e">
        <f>T368-HLOOKUP(V368,Minimas!$C$3:$CD$12,3,FALSE)</f>
        <v>#N/A</v>
      </c>
      <c r="AD368" s="103" t="e">
        <f>T368-HLOOKUP(V368,Minimas!$C$3:$CD$12,4,FALSE)</f>
        <v>#N/A</v>
      </c>
      <c r="AE368" s="103" t="e">
        <f>T368-HLOOKUP(V368,Minimas!$C$3:$CD$12,5,FALSE)</f>
        <v>#N/A</v>
      </c>
      <c r="AF368" s="103" t="e">
        <f>T368-HLOOKUP(V368,Minimas!$C$3:$CD$12,6,FALSE)</f>
        <v>#N/A</v>
      </c>
      <c r="AG368" s="103" t="e">
        <f>T368-HLOOKUP(V368,Minimas!$C$3:$CD$12,7,FALSE)</f>
        <v>#N/A</v>
      </c>
      <c r="AH368" s="103" t="e">
        <f>T368-HLOOKUP(V368,Minimas!$C$3:$CD$12,8,FALSE)</f>
        <v>#N/A</v>
      </c>
      <c r="AI368" s="103" t="e">
        <f>T368-HLOOKUP(V368,Minimas!$C$3:$CD$12,9,FALSE)</f>
        <v>#N/A</v>
      </c>
      <c r="AJ368" s="103" t="e">
        <f>T368-HLOOKUP(V368,Minimas!$C$3:$CD$12,10,FALSE)</f>
        <v>#N/A</v>
      </c>
      <c r="AK368" s="104" t="str">
        <f t="shared" si="69"/>
        <v xml:space="preserve"> </v>
      </c>
      <c r="AL368" s="105"/>
      <c r="AM368" s="105" t="str">
        <f t="shared" si="70"/>
        <v xml:space="preserve"> </v>
      </c>
      <c r="AN368" s="105" t="str">
        <f t="shared" si="71"/>
        <v xml:space="preserve"> </v>
      </c>
    </row>
    <row r="369" spans="28:40" x14ac:dyDescent="0.2">
      <c r="AB369" s="103" t="e">
        <f>T369-HLOOKUP(V369,Minimas!$C$3:$CD$12,2,FALSE)</f>
        <v>#N/A</v>
      </c>
      <c r="AC369" s="103" t="e">
        <f>T369-HLOOKUP(V369,Minimas!$C$3:$CD$12,3,FALSE)</f>
        <v>#N/A</v>
      </c>
      <c r="AD369" s="103" t="e">
        <f>T369-HLOOKUP(V369,Minimas!$C$3:$CD$12,4,FALSE)</f>
        <v>#N/A</v>
      </c>
      <c r="AE369" s="103" t="e">
        <f>T369-HLOOKUP(V369,Minimas!$C$3:$CD$12,5,FALSE)</f>
        <v>#N/A</v>
      </c>
      <c r="AF369" s="103" t="e">
        <f>T369-HLOOKUP(V369,Minimas!$C$3:$CD$12,6,FALSE)</f>
        <v>#N/A</v>
      </c>
      <c r="AG369" s="103" t="e">
        <f>T369-HLOOKUP(V369,Minimas!$C$3:$CD$12,7,FALSE)</f>
        <v>#N/A</v>
      </c>
      <c r="AH369" s="103" t="e">
        <f>T369-HLOOKUP(V369,Minimas!$C$3:$CD$12,8,FALSE)</f>
        <v>#N/A</v>
      </c>
      <c r="AI369" s="103" t="e">
        <f>T369-HLOOKUP(V369,Minimas!$C$3:$CD$12,9,FALSE)</f>
        <v>#N/A</v>
      </c>
      <c r="AJ369" s="103" t="e">
        <f>T369-HLOOKUP(V369,Minimas!$C$3:$CD$12,10,FALSE)</f>
        <v>#N/A</v>
      </c>
      <c r="AK369" s="104" t="str">
        <f t="shared" si="69"/>
        <v xml:space="preserve"> </v>
      </c>
      <c r="AL369" s="105"/>
      <c r="AM369" s="105" t="str">
        <f t="shared" si="70"/>
        <v xml:space="preserve"> </v>
      </c>
      <c r="AN369" s="105" t="str">
        <f t="shared" si="71"/>
        <v xml:space="preserve"> </v>
      </c>
    </row>
    <row r="370" spans="28:40" x14ac:dyDescent="0.2">
      <c r="AB370" s="103" t="e">
        <f>T370-HLOOKUP(V370,Minimas!$C$3:$CD$12,2,FALSE)</f>
        <v>#N/A</v>
      </c>
      <c r="AC370" s="103" t="e">
        <f>T370-HLOOKUP(V370,Minimas!$C$3:$CD$12,3,FALSE)</f>
        <v>#N/A</v>
      </c>
      <c r="AD370" s="103" t="e">
        <f>T370-HLOOKUP(V370,Minimas!$C$3:$CD$12,4,FALSE)</f>
        <v>#N/A</v>
      </c>
      <c r="AE370" s="103" t="e">
        <f>T370-HLOOKUP(V370,Minimas!$C$3:$CD$12,5,FALSE)</f>
        <v>#N/A</v>
      </c>
      <c r="AF370" s="103" t="e">
        <f>T370-HLOOKUP(V370,Minimas!$C$3:$CD$12,6,FALSE)</f>
        <v>#N/A</v>
      </c>
      <c r="AG370" s="103" t="e">
        <f>T370-HLOOKUP(V370,Minimas!$C$3:$CD$12,7,FALSE)</f>
        <v>#N/A</v>
      </c>
      <c r="AH370" s="103" t="e">
        <f>T370-HLOOKUP(V370,Minimas!$C$3:$CD$12,8,FALSE)</f>
        <v>#N/A</v>
      </c>
      <c r="AI370" s="103" t="e">
        <f>T370-HLOOKUP(V370,Minimas!$C$3:$CD$12,9,FALSE)</f>
        <v>#N/A</v>
      </c>
      <c r="AJ370" s="103" t="e">
        <f>T370-HLOOKUP(V370,Minimas!$C$3:$CD$12,10,FALSE)</f>
        <v>#N/A</v>
      </c>
      <c r="AK370" s="104" t="str">
        <f t="shared" si="69"/>
        <v xml:space="preserve"> </v>
      </c>
      <c r="AL370" s="105"/>
      <c r="AM370" s="105" t="str">
        <f t="shared" si="70"/>
        <v xml:space="preserve"> </v>
      </c>
      <c r="AN370" s="105" t="str">
        <f t="shared" si="71"/>
        <v xml:space="preserve"> </v>
      </c>
    </row>
    <row r="371" spans="28:40" x14ac:dyDescent="0.2">
      <c r="AB371" s="103" t="e">
        <f>T371-HLOOKUP(V371,Minimas!$C$3:$CD$12,2,FALSE)</f>
        <v>#N/A</v>
      </c>
      <c r="AC371" s="103" t="e">
        <f>T371-HLOOKUP(V371,Minimas!$C$3:$CD$12,3,FALSE)</f>
        <v>#N/A</v>
      </c>
      <c r="AD371" s="103" t="e">
        <f>T371-HLOOKUP(V371,Minimas!$C$3:$CD$12,4,FALSE)</f>
        <v>#N/A</v>
      </c>
      <c r="AE371" s="103" t="e">
        <f>T371-HLOOKUP(V371,Minimas!$C$3:$CD$12,5,FALSE)</f>
        <v>#N/A</v>
      </c>
      <c r="AF371" s="103" t="e">
        <f>T371-HLOOKUP(V371,Minimas!$C$3:$CD$12,6,FALSE)</f>
        <v>#N/A</v>
      </c>
      <c r="AG371" s="103" t="e">
        <f>T371-HLOOKUP(V371,Minimas!$C$3:$CD$12,7,FALSE)</f>
        <v>#N/A</v>
      </c>
      <c r="AH371" s="103" t="e">
        <f>T371-HLOOKUP(V371,Minimas!$C$3:$CD$12,8,FALSE)</f>
        <v>#N/A</v>
      </c>
      <c r="AI371" s="103" t="e">
        <f>T371-HLOOKUP(V371,Minimas!$C$3:$CD$12,9,FALSE)</f>
        <v>#N/A</v>
      </c>
      <c r="AJ371" s="103" t="e">
        <f>T371-HLOOKUP(V371,Minimas!$C$3:$CD$12,10,FALSE)</f>
        <v>#N/A</v>
      </c>
      <c r="AK371" s="104" t="str">
        <f t="shared" si="69"/>
        <v xml:space="preserve"> </v>
      </c>
      <c r="AL371" s="105"/>
      <c r="AM371" s="105" t="str">
        <f t="shared" si="70"/>
        <v xml:space="preserve"> </v>
      </c>
      <c r="AN371" s="105" t="str">
        <f t="shared" si="71"/>
        <v xml:space="preserve"> </v>
      </c>
    </row>
    <row r="372" spans="28:40" x14ac:dyDescent="0.2">
      <c r="AB372" s="103" t="e">
        <f>T372-HLOOKUP(V372,Minimas!$C$3:$CD$12,2,FALSE)</f>
        <v>#N/A</v>
      </c>
      <c r="AC372" s="103" t="e">
        <f>T372-HLOOKUP(V372,Minimas!$C$3:$CD$12,3,FALSE)</f>
        <v>#N/A</v>
      </c>
      <c r="AD372" s="103" t="e">
        <f>T372-HLOOKUP(V372,Minimas!$C$3:$CD$12,4,FALSE)</f>
        <v>#N/A</v>
      </c>
      <c r="AE372" s="103" t="e">
        <f>T372-HLOOKUP(V372,Minimas!$C$3:$CD$12,5,FALSE)</f>
        <v>#N/A</v>
      </c>
      <c r="AF372" s="103" t="e">
        <f>T372-HLOOKUP(V372,Minimas!$C$3:$CD$12,6,FALSE)</f>
        <v>#N/A</v>
      </c>
      <c r="AG372" s="103" t="e">
        <f>T372-HLOOKUP(V372,Minimas!$C$3:$CD$12,7,FALSE)</f>
        <v>#N/A</v>
      </c>
      <c r="AH372" s="103" t="e">
        <f>T372-HLOOKUP(V372,Minimas!$C$3:$CD$12,8,FALSE)</f>
        <v>#N/A</v>
      </c>
      <c r="AI372" s="103" t="e">
        <f>T372-HLOOKUP(V372,Minimas!$C$3:$CD$12,9,FALSE)</f>
        <v>#N/A</v>
      </c>
      <c r="AJ372" s="103" t="e">
        <f>T372-HLOOKUP(V372,Minimas!$C$3:$CD$12,10,FALSE)</f>
        <v>#N/A</v>
      </c>
      <c r="AK372" s="104" t="str">
        <f t="shared" si="69"/>
        <v xml:space="preserve"> </v>
      </c>
      <c r="AL372" s="105"/>
      <c r="AM372" s="105" t="str">
        <f t="shared" si="70"/>
        <v xml:space="preserve"> </v>
      </c>
      <c r="AN372" s="105" t="str">
        <f t="shared" si="71"/>
        <v xml:space="preserve"> </v>
      </c>
    </row>
    <row r="373" spans="28:40" x14ac:dyDescent="0.2">
      <c r="AB373" s="103" t="e">
        <f>T373-HLOOKUP(V373,Minimas!$C$3:$CD$12,2,FALSE)</f>
        <v>#N/A</v>
      </c>
      <c r="AC373" s="103" t="e">
        <f>T373-HLOOKUP(V373,Minimas!$C$3:$CD$12,3,FALSE)</f>
        <v>#N/A</v>
      </c>
      <c r="AD373" s="103" t="e">
        <f>T373-HLOOKUP(V373,Minimas!$C$3:$CD$12,4,FALSE)</f>
        <v>#N/A</v>
      </c>
      <c r="AE373" s="103" t="e">
        <f>T373-HLOOKUP(V373,Minimas!$C$3:$CD$12,5,FALSE)</f>
        <v>#N/A</v>
      </c>
      <c r="AF373" s="103" t="e">
        <f>T373-HLOOKUP(V373,Minimas!$C$3:$CD$12,6,FALSE)</f>
        <v>#N/A</v>
      </c>
      <c r="AG373" s="103" t="e">
        <f>T373-HLOOKUP(V373,Minimas!$C$3:$CD$12,7,FALSE)</f>
        <v>#N/A</v>
      </c>
      <c r="AH373" s="103" t="e">
        <f>T373-HLOOKUP(V373,Minimas!$C$3:$CD$12,8,FALSE)</f>
        <v>#N/A</v>
      </c>
      <c r="AI373" s="103" t="e">
        <f>T373-HLOOKUP(V373,Minimas!$C$3:$CD$12,9,FALSE)</f>
        <v>#N/A</v>
      </c>
      <c r="AJ373" s="103" t="e">
        <f>T373-HLOOKUP(V373,Minimas!$C$3:$CD$12,10,FALSE)</f>
        <v>#N/A</v>
      </c>
      <c r="AK373" s="104" t="str">
        <f t="shared" si="69"/>
        <v xml:space="preserve"> </v>
      </c>
      <c r="AL373" s="105"/>
      <c r="AM373" s="105" t="str">
        <f t="shared" si="70"/>
        <v xml:space="preserve"> </v>
      </c>
      <c r="AN373" s="105" t="str">
        <f t="shared" si="71"/>
        <v xml:space="preserve"> </v>
      </c>
    </row>
    <row r="374" spans="28:40" x14ac:dyDescent="0.2">
      <c r="AB374" s="103" t="e">
        <f>T374-HLOOKUP(V374,Minimas!$C$3:$CD$12,2,FALSE)</f>
        <v>#N/A</v>
      </c>
      <c r="AC374" s="103" t="e">
        <f>T374-HLOOKUP(V374,Minimas!$C$3:$CD$12,3,FALSE)</f>
        <v>#N/A</v>
      </c>
      <c r="AD374" s="103" t="e">
        <f>T374-HLOOKUP(V374,Minimas!$C$3:$CD$12,4,FALSE)</f>
        <v>#N/A</v>
      </c>
      <c r="AE374" s="103" t="e">
        <f>T374-HLOOKUP(V374,Minimas!$C$3:$CD$12,5,FALSE)</f>
        <v>#N/A</v>
      </c>
      <c r="AF374" s="103" t="e">
        <f>T374-HLOOKUP(V374,Minimas!$C$3:$CD$12,6,FALSE)</f>
        <v>#N/A</v>
      </c>
      <c r="AG374" s="103" t="e">
        <f>T374-HLOOKUP(V374,Minimas!$C$3:$CD$12,7,FALSE)</f>
        <v>#N/A</v>
      </c>
      <c r="AH374" s="103" t="e">
        <f>T374-HLOOKUP(V374,Minimas!$C$3:$CD$12,8,FALSE)</f>
        <v>#N/A</v>
      </c>
      <c r="AI374" s="103" t="e">
        <f>T374-HLOOKUP(V374,Minimas!$C$3:$CD$12,9,FALSE)</f>
        <v>#N/A</v>
      </c>
      <c r="AJ374" s="103" t="e">
        <f>T374-HLOOKUP(V374,Minimas!$C$3:$CD$12,10,FALSE)</f>
        <v>#N/A</v>
      </c>
      <c r="AK374" s="104" t="str">
        <f t="shared" si="69"/>
        <v xml:space="preserve"> </v>
      </c>
      <c r="AL374" s="105"/>
      <c r="AM374" s="105" t="str">
        <f t="shared" si="70"/>
        <v xml:space="preserve"> </v>
      </c>
      <c r="AN374" s="105" t="str">
        <f t="shared" si="71"/>
        <v xml:space="preserve"> </v>
      </c>
    </row>
    <row r="375" spans="28:40" x14ac:dyDescent="0.2">
      <c r="AB375" s="103" t="e">
        <f>T375-HLOOKUP(V375,Minimas!$C$3:$CD$12,2,FALSE)</f>
        <v>#N/A</v>
      </c>
      <c r="AC375" s="103" t="e">
        <f>T375-HLOOKUP(V375,Minimas!$C$3:$CD$12,3,FALSE)</f>
        <v>#N/A</v>
      </c>
      <c r="AD375" s="103" t="e">
        <f>T375-HLOOKUP(V375,Minimas!$C$3:$CD$12,4,FALSE)</f>
        <v>#N/A</v>
      </c>
      <c r="AE375" s="103" t="e">
        <f>T375-HLOOKUP(V375,Minimas!$C$3:$CD$12,5,FALSE)</f>
        <v>#N/A</v>
      </c>
      <c r="AF375" s="103" t="e">
        <f>T375-HLOOKUP(V375,Minimas!$C$3:$CD$12,6,FALSE)</f>
        <v>#N/A</v>
      </c>
      <c r="AG375" s="103" t="e">
        <f>T375-HLOOKUP(V375,Minimas!$C$3:$CD$12,7,FALSE)</f>
        <v>#N/A</v>
      </c>
      <c r="AH375" s="103" t="e">
        <f>T375-HLOOKUP(V375,Minimas!$C$3:$CD$12,8,FALSE)</f>
        <v>#N/A</v>
      </c>
      <c r="AI375" s="103" t="e">
        <f>T375-HLOOKUP(V375,Minimas!$C$3:$CD$12,9,FALSE)</f>
        <v>#N/A</v>
      </c>
      <c r="AJ375" s="103" t="e">
        <f>T375-HLOOKUP(V375,Minimas!$C$3:$CD$12,10,FALSE)</f>
        <v>#N/A</v>
      </c>
      <c r="AK375" s="104" t="str">
        <f t="shared" si="69"/>
        <v xml:space="preserve"> </v>
      </c>
      <c r="AL375" s="105"/>
      <c r="AM375" s="105" t="str">
        <f t="shared" si="70"/>
        <v xml:space="preserve"> </v>
      </c>
      <c r="AN375" s="105" t="str">
        <f t="shared" si="71"/>
        <v xml:space="preserve"> </v>
      </c>
    </row>
    <row r="376" spans="28:40" x14ac:dyDescent="0.2">
      <c r="AB376" s="103" t="e">
        <f>T376-HLOOKUP(V376,Minimas!$C$3:$CD$12,2,FALSE)</f>
        <v>#N/A</v>
      </c>
      <c r="AC376" s="103" t="e">
        <f>T376-HLOOKUP(V376,Minimas!$C$3:$CD$12,3,FALSE)</f>
        <v>#N/A</v>
      </c>
      <c r="AD376" s="103" t="e">
        <f>T376-HLOOKUP(V376,Minimas!$C$3:$CD$12,4,FALSE)</f>
        <v>#N/A</v>
      </c>
      <c r="AE376" s="103" t="e">
        <f>T376-HLOOKUP(V376,Minimas!$C$3:$CD$12,5,FALSE)</f>
        <v>#N/A</v>
      </c>
      <c r="AF376" s="103" t="e">
        <f>T376-HLOOKUP(V376,Minimas!$C$3:$CD$12,6,FALSE)</f>
        <v>#N/A</v>
      </c>
      <c r="AG376" s="103" t="e">
        <f>T376-HLOOKUP(V376,Minimas!$C$3:$CD$12,7,FALSE)</f>
        <v>#N/A</v>
      </c>
      <c r="AH376" s="103" t="e">
        <f>T376-HLOOKUP(V376,Minimas!$C$3:$CD$12,8,FALSE)</f>
        <v>#N/A</v>
      </c>
      <c r="AI376" s="103" t="e">
        <f>T376-HLOOKUP(V376,Minimas!$C$3:$CD$12,9,FALSE)</f>
        <v>#N/A</v>
      </c>
      <c r="AJ376" s="103" t="e">
        <f>T376-HLOOKUP(V376,Minimas!$C$3:$CD$12,10,FALSE)</f>
        <v>#N/A</v>
      </c>
      <c r="AK376" s="104" t="str">
        <f t="shared" si="69"/>
        <v xml:space="preserve"> </v>
      </c>
      <c r="AL376" s="105"/>
      <c r="AM376" s="105" t="str">
        <f t="shared" si="70"/>
        <v xml:space="preserve"> </v>
      </c>
      <c r="AN376" s="105" t="str">
        <f t="shared" si="71"/>
        <v xml:space="preserve"> </v>
      </c>
    </row>
    <row r="377" spans="28:40" x14ac:dyDescent="0.2">
      <c r="AB377" s="103" t="e">
        <f>T377-HLOOKUP(V377,Minimas!$C$3:$CD$12,2,FALSE)</f>
        <v>#N/A</v>
      </c>
      <c r="AC377" s="103" t="e">
        <f>T377-HLOOKUP(V377,Minimas!$C$3:$CD$12,3,FALSE)</f>
        <v>#N/A</v>
      </c>
      <c r="AD377" s="103" t="e">
        <f>T377-HLOOKUP(V377,Minimas!$C$3:$CD$12,4,FALSE)</f>
        <v>#N/A</v>
      </c>
      <c r="AE377" s="103" t="e">
        <f>T377-HLOOKUP(V377,Minimas!$C$3:$CD$12,5,FALSE)</f>
        <v>#N/A</v>
      </c>
      <c r="AF377" s="103" t="e">
        <f>T377-HLOOKUP(V377,Minimas!$C$3:$CD$12,6,FALSE)</f>
        <v>#N/A</v>
      </c>
      <c r="AG377" s="103" t="e">
        <f>T377-HLOOKUP(V377,Minimas!$C$3:$CD$12,7,FALSE)</f>
        <v>#N/A</v>
      </c>
      <c r="AH377" s="103" t="e">
        <f>T377-HLOOKUP(V377,Minimas!$C$3:$CD$12,8,FALSE)</f>
        <v>#N/A</v>
      </c>
      <c r="AI377" s="103" t="e">
        <f>T377-HLOOKUP(V377,Minimas!$C$3:$CD$12,9,FALSE)</f>
        <v>#N/A</v>
      </c>
      <c r="AJ377" s="103" t="e">
        <f>T377-HLOOKUP(V377,Minimas!$C$3:$CD$12,10,FALSE)</f>
        <v>#N/A</v>
      </c>
      <c r="AK377" s="104" t="str">
        <f t="shared" si="69"/>
        <v xml:space="preserve"> </v>
      </c>
      <c r="AL377" s="105"/>
      <c r="AM377" s="105" t="str">
        <f t="shared" si="70"/>
        <v xml:space="preserve"> </v>
      </c>
      <c r="AN377" s="105" t="str">
        <f t="shared" si="71"/>
        <v xml:space="preserve"> </v>
      </c>
    </row>
    <row r="378" spans="28:40" x14ac:dyDescent="0.2">
      <c r="AB378" s="103" t="e">
        <f>T378-HLOOKUP(V378,Minimas!$C$3:$CD$12,2,FALSE)</f>
        <v>#N/A</v>
      </c>
      <c r="AC378" s="103" t="e">
        <f>T378-HLOOKUP(V378,Minimas!$C$3:$CD$12,3,FALSE)</f>
        <v>#N/A</v>
      </c>
      <c r="AD378" s="103" t="e">
        <f>T378-HLOOKUP(V378,Minimas!$C$3:$CD$12,4,FALSE)</f>
        <v>#N/A</v>
      </c>
      <c r="AE378" s="103" t="e">
        <f>T378-HLOOKUP(V378,Minimas!$C$3:$CD$12,5,FALSE)</f>
        <v>#N/A</v>
      </c>
      <c r="AF378" s="103" t="e">
        <f>T378-HLOOKUP(V378,Minimas!$C$3:$CD$12,6,FALSE)</f>
        <v>#N/A</v>
      </c>
      <c r="AG378" s="103" t="e">
        <f>T378-HLOOKUP(V378,Minimas!$C$3:$CD$12,7,FALSE)</f>
        <v>#N/A</v>
      </c>
      <c r="AH378" s="103" t="e">
        <f>T378-HLOOKUP(V378,Minimas!$C$3:$CD$12,8,FALSE)</f>
        <v>#N/A</v>
      </c>
      <c r="AI378" s="103" t="e">
        <f>T378-HLOOKUP(V378,Minimas!$C$3:$CD$12,9,FALSE)</f>
        <v>#N/A</v>
      </c>
      <c r="AJ378" s="103" t="e">
        <f>T378-HLOOKUP(V378,Minimas!$C$3:$CD$12,10,FALSE)</f>
        <v>#N/A</v>
      </c>
      <c r="AK378" s="104" t="str">
        <f t="shared" si="69"/>
        <v xml:space="preserve"> </v>
      </c>
      <c r="AL378" s="105"/>
      <c r="AM378" s="105" t="str">
        <f t="shared" si="70"/>
        <v xml:space="preserve"> </v>
      </c>
      <c r="AN378" s="105" t="str">
        <f t="shared" si="71"/>
        <v xml:space="preserve"> </v>
      </c>
    </row>
    <row r="379" spans="28:40" x14ac:dyDescent="0.2">
      <c r="AB379" s="103" t="e">
        <f>T379-HLOOKUP(V379,Minimas!$C$3:$CD$12,2,FALSE)</f>
        <v>#N/A</v>
      </c>
      <c r="AC379" s="103" t="e">
        <f>T379-HLOOKUP(V379,Minimas!$C$3:$CD$12,3,FALSE)</f>
        <v>#N/A</v>
      </c>
      <c r="AD379" s="103" t="e">
        <f>T379-HLOOKUP(V379,Minimas!$C$3:$CD$12,4,FALSE)</f>
        <v>#N/A</v>
      </c>
      <c r="AE379" s="103" t="e">
        <f>T379-HLOOKUP(V379,Minimas!$C$3:$CD$12,5,FALSE)</f>
        <v>#N/A</v>
      </c>
      <c r="AF379" s="103" t="e">
        <f>T379-HLOOKUP(V379,Minimas!$C$3:$CD$12,6,FALSE)</f>
        <v>#N/A</v>
      </c>
      <c r="AG379" s="103" t="e">
        <f>T379-HLOOKUP(V379,Minimas!$C$3:$CD$12,7,FALSE)</f>
        <v>#N/A</v>
      </c>
      <c r="AH379" s="103" t="e">
        <f>T379-HLOOKUP(V379,Minimas!$C$3:$CD$12,8,FALSE)</f>
        <v>#N/A</v>
      </c>
      <c r="AI379" s="103" t="e">
        <f>T379-HLOOKUP(V379,Minimas!$C$3:$CD$12,9,FALSE)</f>
        <v>#N/A</v>
      </c>
      <c r="AJ379" s="103" t="e">
        <f>T379-HLOOKUP(V379,Minimas!$C$3:$CD$12,10,FALSE)</f>
        <v>#N/A</v>
      </c>
      <c r="AK379" s="104" t="str">
        <f t="shared" si="69"/>
        <v xml:space="preserve"> </v>
      </c>
      <c r="AL379" s="105"/>
      <c r="AM379" s="105" t="str">
        <f t="shared" si="70"/>
        <v xml:space="preserve"> </v>
      </c>
      <c r="AN379" s="105" t="str">
        <f t="shared" si="71"/>
        <v xml:space="preserve"> </v>
      </c>
    </row>
    <row r="380" spans="28:40" x14ac:dyDescent="0.2">
      <c r="AB380" s="103" t="e">
        <f>T380-HLOOKUP(V380,Minimas!$C$3:$CD$12,2,FALSE)</f>
        <v>#N/A</v>
      </c>
      <c r="AC380" s="103" t="e">
        <f>T380-HLOOKUP(V380,Minimas!$C$3:$CD$12,3,FALSE)</f>
        <v>#N/A</v>
      </c>
      <c r="AD380" s="103" t="e">
        <f>T380-HLOOKUP(V380,Minimas!$C$3:$CD$12,4,FALSE)</f>
        <v>#N/A</v>
      </c>
      <c r="AE380" s="103" t="e">
        <f>T380-HLOOKUP(V380,Minimas!$C$3:$CD$12,5,FALSE)</f>
        <v>#N/A</v>
      </c>
      <c r="AF380" s="103" t="e">
        <f>T380-HLOOKUP(V380,Minimas!$C$3:$CD$12,6,FALSE)</f>
        <v>#N/A</v>
      </c>
      <c r="AG380" s="103" t="e">
        <f>T380-HLOOKUP(V380,Minimas!$C$3:$CD$12,7,FALSE)</f>
        <v>#N/A</v>
      </c>
      <c r="AH380" s="103" t="e">
        <f>T380-HLOOKUP(V380,Minimas!$C$3:$CD$12,8,FALSE)</f>
        <v>#N/A</v>
      </c>
      <c r="AI380" s="103" t="e">
        <f>T380-HLOOKUP(V380,Minimas!$C$3:$CD$12,9,FALSE)</f>
        <v>#N/A</v>
      </c>
      <c r="AJ380" s="103" t="e">
        <f>T380-HLOOKUP(V380,Minimas!$C$3:$CD$12,10,FALSE)</f>
        <v>#N/A</v>
      </c>
      <c r="AK380" s="104" t="str">
        <f t="shared" si="69"/>
        <v xml:space="preserve"> </v>
      </c>
      <c r="AL380" s="105"/>
      <c r="AM380" s="105" t="str">
        <f t="shared" si="70"/>
        <v xml:space="preserve"> </v>
      </c>
      <c r="AN380" s="105" t="str">
        <f t="shared" si="71"/>
        <v xml:space="preserve"> </v>
      </c>
    </row>
    <row r="381" spans="28:40" x14ac:dyDescent="0.2">
      <c r="AB381" s="103" t="e">
        <f>T381-HLOOKUP(V381,Minimas!$C$3:$CD$12,2,FALSE)</f>
        <v>#N/A</v>
      </c>
      <c r="AC381" s="103" t="e">
        <f>T381-HLOOKUP(V381,Minimas!$C$3:$CD$12,3,FALSE)</f>
        <v>#N/A</v>
      </c>
      <c r="AD381" s="103" t="e">
        <f>T381-HLOOKUP(V381,Minimas!$C$3:$CD$12,4,FALSE)</f>
        <v>#N/A</v>
      </c>
      <c r="AE381" s="103" t="e">
        <f>T381-HLOOKUP(V381,Minimas!$C$3:$CD$12,5,FALSE)</f>
        <v>#N/A</v>
      </c>
      <c r="AF381" s="103" t="e">
        <f>T381-HLOOKUP(V381,Minimas!$C$3:$CD$12,6,FALSE)</f>
        <v>#N/A</v>
      </c>
      <c r="AG381" s="103" t="e">
        <f>T381-HLOOKUP(V381,Minimas!$C$3:$CD$12,7,FALSE)</f>
        <v>#N/A</v>
      </c>
      <c r="AH381" s="103" t="e">
        <f>T381-HLOOKUP(V381,Minimas!$C$3:$CD$12,8,FALSE)</f>
        <v>#N/A</v>
      </c>
      <c r="AI381" s="103" t="e">
        <f>T381-HLOOKUP(V381,Minimas!$C$3:$CD$12,9,FALSE)</f>
        <v>#N/A</v>
      </c>
      <c r="AJ381" s="103" t="e">
        <f>T381-HLOOKUP(V381,Minimas!$C$3:$CD$12,10,FALSE)</f>
        <v>#N/A</v>
      </c>
      <c r="AK381" s="104" t="str">
        <f t="shared" si="69"/>
        <v xml:space="preserve"> </v>
      </c>
      <c r="AL381" s="105"/>
      <c r="AM381" s="105" t="str">
        <f t="shared" si="70"/>
        <v xml:space="preserve"> </v>
      </c>
      <c r="AN381" s="105" t="str">
        <f t="shared" si="71"/>
        <v xml:space="preserve"> </v>
      </c>
    </row>
    <row r="382" spans="28:40" x14ac:dyDescent="0.2">
      <c r="AB382" s="103" t="e">
        <f>T382-HLOOKUP(V382,Minimas!$C$3:$CD$12,2,FALSE)</f>
        <v>#N/A</v>
      </c>
      <c r="AC382" s="103" t="e">
        <f>T382-HLOOKUP(V382,Minimas!$C$3:$CD$12,3,FALSE)</f>
        <v>#N/A</v>
      </c>
      <c r="AD382" s="103" t="e">
        <f>T382-HLOOKUP(V382,Minimas!$C$3:$CD$12,4,FALSE)</f>
        <v>#N/A</v>
      </c>
      <c r="AE382" s="103" t="e">
        <f>T382-HLOOKUP(V382,Minimas!$C$3:$CD$12,5,FALSE)</f>
        <v>#N/A</v>
      </c>
      <c r="AF382" s="103" t="e">
        <f>T382-HLOOKUP(V382,Minimas!$C$3:$CD$12,6,FALSE)</f>
        <v>#N/A</v>
      </c>
      <c r="AG382" s="103" t="e">
        <f>T382-HLOOKUP(V382,Minimas!$C$3:$CD$12,7,FALSE)</f>
        <v>#N/A</v>
      </c>
      <c r="AH382" s="103" t="e">
        <f>T382-HLOOKUP(V382,Minimas!$C$3:$CD$12,8,FALSE)</f>
        <v>#N/A</v>
      </c>
      <c r="AI382" s="103" t="e">
        <f>T382-HLOOKUP(V382,Minimas!$C$3:$CD$12,9,FALSE)</f>
        <v>#N/A</v>
      </c>
      <c r="AJ382" s="103" t="e">
        <f>T382-HLOOKUP(V382,Minimas!$C$3:$CD$12,10,FALSE)</f>
        <v>#N/A</v>
      </c>
      <c r="AK382" s="104" t="str">
        <f t="shared" si="69"/>
        <v xml:space="preserve"> </v>
      </c>
      <c r="AL382" s="105"/>
      <c r="AM382" s="105" t="str">
        <f t="shared" si="70"/>
        <v xml:space="preserve"> </v>
      </c>
      <c r="AN382" s="105" t="str">
        <f t="shared" si="71"/>
        <v xml:space="preserve"> </v>
      </c>
    </row>
    <row r="383" spans="28:40" x14ac:dyDescent="0.2">
      <c r="AB383" s="103" t="e">
        <f>T383-HLOOKUP(V383,Minimas!$C$3:$CD$12,2,FALSE)</f>
        <v>#N/A</v>
      </c>
      <c r="AC383" s="103" t="e">
        <f>T383-HLOOKUP(V383,Minimas!$C$3:$CD$12,3,FALSE)</f>
        <v>#N/A</v>
      </c>
      <c r="AD383" s="103" t="e">
        <f>T383-HLOOKUP(V383,Minimas!$C$3:$CD$12,4,FALSE)</f>
        <v>#N/A</v>
      </c>
      <c r="AE383" s="103" t="e">
        <f>T383-HLOOKUP(V383,Minimas!$C$3:$CD$12,5,FALSE)</f>
        <v>#N/A</v>
      </c>
      <c r="AF383" s="103" t="e">
        <f>T383-HLOOKUP(V383,Minimas!$C$3:$CD$12,6,FALSE)</f>
        <v>#N/A</v>
      </c>
      <c r="AG383" s="103" t="e">
        <f>T383-HLOOKUP(V383,Minimas!$C$3:$CD$12,7,FALSE)</f>
        <v>#N/A</v>
      </c>
      <c r="AH383" s="103" t="e">
        <f>T383-HLOOKUP(V383,Minimas!$C$3:$CD$12,8,FALSE)</f>
        <v>#N/A</v>
      </c>
      <c r="AI383" s="103" t="e">
        <f>T383-HLOOKUP(V383,Minimas!$C$3:$CD$12,9,FALSE)</f>
        <v>#N/A</v>
      </c>
      <c r="AJ383" s="103" t="e">
        <f>T383-HLOOKUP(V383,Minimas!$C$3:$CD$12,10,FALSE)</f>
        <v>#N/A</v>
      </c>
      <c r="AK383" s="104" t="str">
        <f t="shared" si="69"/>
        <v xml:space="preserve"> </v>
      </c>
      <c r="AL383" s="105"/>
      <c r="AM383" s="105" t="str">
        <f t="shared" si="70"/>
        <v xml:space="preserve"> </v>
      </c>
      <c r="AN383" s="105" t="str">
        <f t="shared" si="71"/>
        <v xml:space="preserve"> </v>
      </c>
    </row>
    <row r="384" spans="28:40" x14ac:dyDescent="0.2">
      <c r="AB384" s="103" t="e">
        <f>T384-HLOOKUP(V384,Minimas!$C$3:$CD$12,2,FALSE)</f>
        <v>#N/A</v>
      </c>
      <c r="AC384" s="103" t="e">
        <f>T384-HLOOKUP(V384,Minimas!$C$3:$CD$12,3,FALSE)</f>
        <v>#N/A</v>
      </c>
      <c r="AD384" s="103" t="e">
        <f>T384-HLOOKUP(V384,Minimas!$C$3:$CD$12,4,FALSE)</f>
        <v>#N/A</v>
      </c>
      <c r="AE384" s="103" t="e">
        <f>T384-HLOOKUP(V384,Minimas!$C$3:$CD$12,5,FALSE)</f>
        <v>#N/A</v>
      </c>
      <c r="AF384" s="103" t="e">
        <f>T384-HLOOKUP(V384,Minimas!$C$3:$CD$12,6,FALSE)</f>
        <v>#N/A</v>
      </c>
      <c r="AG384" s="103" t="e">
        <f>T384-HLOOKUP(V384,Minimas!$C$3:$CD$12,7,FALSE)</f>
        <v>#N/A</v>
      </c>
      <c r="AH384" s="103" t="e">
        <f>T384-HLOOKUP(V384,Minimas!$C$3:$CD$12,8,FALSE)</f>
        <v>#N/A</v>
      </c>
      <c r="AI384" s="103" t="e">
        <f>T384-HLOOKUP(V384,Minimas!$C$3:$CD$12,9,FALSE)</f>
        <v>#N/A</v>
      </c>
      <c r="AJ384" s="103" t="e">
        <f>T384-HLOOKUP(V384,Minimas!$C$3:$CD$12,10,FALSE)</f>
        <v>#N/A</v>
      </c>
      <c r="AK384" s="104" t="str">
        <f t="shared" si="69"/>
        <v xml:space="preserve"> </v>
      </c>
      <c r="AL384" s="105"/>
      <c r="AM384" s="105" t="str">
        <f t="shared" si="70"/>
        <v xml:space="preserve"> </v>
      </c>
      <c r="AN384" s="105" t="str">
        <f t="shared" si="71"/>
        <v xml:space="preserve"> </v>
      </c>
    </row>
    <row r="385" spans="28:40" x14ac:dyDescent="0.2">
      <c r="AB385" s="103" t="e">
        <f>T385-HLOOKUP(V385,Minimas!$C$3:$CD$12,2,FALSE)</f>
        <v>#N/A</v>
      </c>
      <c r="AC385" s="103" t="e">
        <f>T385-HLOOKUP(V385,Minimas!$C$3:$CD$12,3,FALSE)</f>
        <v>#N/A</v>
      </c>
      <c r="AD385" s="103" t="e">
        <f>T385-HLOOKUP(V385,Minimas!$C$3:$CD$12,4,FALSE)</f>
        <v>#N/A</v>
      </c>
      <c r="AE385" s="103" t="e">
        <f>T385-HLOOKUP(V385,Minimas!$C$3:$CD$12,5,FALSE)</f>
        <v>#N/A</v>
      </c>
      <c r="AF385" s="103" t="e">
        <f>T385-HLOOKUP(V385,Minimas!$C$3:$CD$12,6,FALSE)</f>
        <v>#N/A</v>
      </c>
      <c r="AG385" s="103" t="e">
        <f>T385-HLOOKUP(V385,Minimas!$C$3:$CD$12,7,FALSE)</f>
        <v>#N/A</v>
      </c>
      <c r="AH385" s="103" t="e">
        <f>T385-HLOOKUP(V385,Minimas!$C$3:$CD$12,8,FALSE)</f>
        <v>#N/A</v>
      </c>
      <c r="AI385" s="103" t="e">
        <f>T385-HLOOKUP(V385,Minimas!$C$3:$CD$12,9,FALSE)</f>
        <v>#N/A</v>
      </c>
      <c r="AJ385" s="103" t="e">
        <f>T385-HLOOKUP(V385,Minimas!$C$3:$CD$12,10,FALSE)</f>
        <v>#N/A</v>
      </c>
      <c r="AK385" s="104" t="str">
        <f t="shared" si="69"/>
        <v xml:space="preserve"> </v>
      </c>
      <c r="AL385" s="105"/>
      <c r="AM385" s="105" t="str">
        <f t="shared" si="70"/>
        <v xml:space="preserve"> </v>
      </c>
      <c r="AN385" s="105" t="str">
        <f t="shared" si="71"/>
        <v xml:space="preserve"> </v>
      </c>
    </row>
    <row r="386" spans="28:40" x14ac:dyDescent="0.2">
      <c r="AB386" s="103" t="e">
        <f>T386-HLOOKUP(V386,Minimas!$C$3:$CD$12,2,FALSE)</f>
        <v>#N/A</v>
      </c>
      <c r="AC386" s="103" t="e">
        <f>T386-HLOOKUP(V386,Minimas!$C$3:$CD$12,3,FALSE)</f>
        <v>#N/A</v>
      </c>
      <c r="AD386" s="103" t="e">
        <f>T386-HLOOKUP(V386,Minimas!$C$3:$CD$12,4,FALSE)</f>
        <v>#N/A</v>
      </c>
      <c r="AE386" s="103" t="e">
        <f>T386-HLOOKUP(V386,Minimas!$C$3:$CD$12,5,FALSE)</f>
        <v>#N/A</v>
      </c>
      <c r="AF386" s="103" t="e">
        <f>T386-HLOOKUP(V386,Minimas!$C$3:$CD$12,6,FALSE)</f>
        <v>#N/A</v>
      </c>
      <c r="AG386" s="103" t="e">
        <f>T386-HLOOKUP(V386,Minimas!$C$3:$CD$12,7,FALSE)</f>
        <v>#N/A</v>
      </c>
      <c r="AH386" s="103" t="e">
        <f>T386-HLOOKUP(V386,Minimas!$C$3:$CD$12,8,FALSE)</f>
        <v>#N/A</v>
      </c>
      <c r="AI386" s="103" t="e">
        <f>T386-HLOOKUP(V386,Minimas!$C$3:$CD$12,9,FALSE)</f>
        <v>#N/A</v>
      </c>
      <c r="AJ386" s="103" t="e">
        <f>T386-HLOOKUP(V386,Minimas!$C$3:$CD$12,10,FALSE)</f>
        <v>#N/A</v>
      </c>
      <c r="AK386" s="104" t="str">
        <f t="shared" si="69"/>
        <v xml:space="preserve"> </v>
      </c>
      <c r="AL386" s="105"/>
      <c r="AM386" s="105" t="str">
        <f t="shared" si="70"/>
        <v xml:space="preserve"> </v>
      </c>
      <c r="AN386" s="105" t="str">
        <f t="shared" si="71"/>
        <v xml:space="preserve"> </v>
      </c>
    </row>
    <row r="387" spans="28:40" x14ac:dyDescent="0.2">
      <c r="AB387" s="103" t="e">
        <f>T387-HLOOKUP(V387,Minimas!$C$3:$CD$12,2,FALSE)</f>
        <v>#N/A</v>
      </c>
      <c r="AC387" s="103" t="e">
        <f>T387-HLOOKUP(V387,Minimas!$C$3:$CD$12,3,FALSE)</f>
        <v>#N/A</v>
      </c>
      <c r="AD387" s="103" t="e">
        <f>T387-HLOOKUP(V387,Minimas!$C$3:$CD$12,4,FALSE)</f>
        <v>#N/A</v>
      </c>
      <c r="AE387" s="103" t="e">
        <f>T387-HLOOKUP(V387,Minimas!$C$3:$CD$12,5,FALSE)</f>
        <v>#N/A</v>
      </c>
      <c r="AF387" s="103" t="e">
        <f>T387-HLOOKUP(V387,Minimas!$C$3:$CD$12,6,FALSE)</f>
        <v>#N/A</v>
      </c>
      <c r="AG387" s="103" t="e">
        <f>T387-HLOOKUP(V387,Minimas!$C$3:$CD$12,7,FALSE)</f>
        <v>#N/A</v>
      </c>
      <c r="AH387" s="103" t="e">
        <f>T387-HLOOKUP(V387,Minimas!$C$3:$CD$12,8,FALSE)</f>
        <v>#N/A</v>
      </c>
      <c r="AI387" s="103" t="e">
        <f>T387-HLOOKUP(V387,Minimas!$C$3:$CD$12,9,FALSE)</f>
        <v>#N/A</v>
      </c>
      <c r="AJ387" s="103" t="e">
        <f>T387-HLOOKUP(V387,Minimas!$C$3:$CD$12,10,FALSE)</f>
        <v>#N/A</v>
      </c>
      <c r="AK387" s="104" t="str">
        <f t="shared" si="69"/>
        <v xml:space="preserve"> </v>
      </c>
      <c r="AL387" s="105"/>
      <c r="AM387" s="105" t="str">
        <f t="shared" si="70"/>
        <v xml:space="preserve"> </v>
      </c>
      <c r="AN387" s="105" t="str">
        <f t="shared" si="71"/>
        <v xml:space="preserve"> </v>
      </c>
    </row>
    <row r="388" spans="28:40" x14ac:dyDescent="0.2">
      <c r="AB388" s="103" t="e">
        <f>T388-HLOOKUP(V388,Minimas!$C$3:$CD$12,2,FALSE)</f>
        <v>#N/A</v>
      </c>
      <c r="AC388" s="103" t="e">
        <f>T388-HLOOKUP(V388,Minimas!$C$3:$CD$12,3,FALSE)</f>
        <v>#N/A</v>
      </c>
      <c r="AD388" s="103" t="e">
        <f>T388-HLOOKUP(V388,Minimas!$C$3:$CD$12,4,FALSE)</f>
        <v>#N/A</v>
      </c>
      <c r="AE388" s="103" t="e">
        <f>T388-HLOOKUP(V388,Minimas!$C$3:$CD$12,5,FALSE)</f>
        <v>#N/A</v>
      </c>
      <c r="AF388" s="103" t="e">
        <f>T388-HLOOKUP(V388,Minimas!$C$3:$CD$12,6,FALSE)</f>
        <v>#N/A</v>
      </c>
      <c r="AG388" s="103" t="e">
        <f>T388-HLOOKUP(V388,Minimas!$C$3:$CD$12,7,FALSE)</f>
        <v>#N/A</v>
      </c>
      <c r="AH388" s="103" t="e">
        <f>T388-HLOOKUP(V388,Minimas!$C$3:$CD$12,8,FALSE)</f>
        <v>#N/A</v>
      </c>
      <c r="AI388" s="103" t="e">
        <f>T388-HLOOKUP(V388,Minimas!$C$3:$CD$12,9,FALSE)</f>
        <v>#N/A</v>
      </c>
      <c r="AJ388" s="103" t="e">
        <f>T388-HLOOKUP(V388,Minimas!$C$3:$CD$12,10,FALSE)</f>
        <v>#N/A</v>
      </c>
      <c r="AK388" s="104" t="str">
        <f t="shared" si="69"/>
        <v xml:space="preserve"> </v>
      </c>
      <c r="AL388" s="105"/>
      <c r="AM388" s="105" t="str">
        <f t="shared" si="70"/>
        <v xml:space="preserve"> </v>
      </c>
      <c r="AN388" s="105" t="str">
        <f t="shared" si="71"/>
        <v xml:space="preserve"> </v>
      </c>
    </row>
    <row r="389" spans="28:40" x14ac:dyDescent="0.2">
      <c r="AB389" s="103" t="e">
        <f>T389-HLOOKUP(V389,Minimas!$C$3:$CD$12,2,FALSE)</f>
        <v>#N/A</v>
      </c>
      <c r="AC389" s="103" t="e">
        <f>T389-HLOOKUP(V389,Minimas!$C$3:$CD$12,3,FALSE)</f>
        <v>#N/A</v>
      </c>
      <c r="AD389" s="103" t="e">
        <f>T389-HLOOKUP(V389,Minimas!$C$3:$CD$12,4,FALSE)</f>
        <v>#N/A</v>
      </c>
      <c r="AE389" s="103" t="e">
        <f>T389-HLOOKUP(V389,Minimas!$C$3:$CD$12,5,FALSE)</f>
        <v>#N/A</v>
      </c>
      <c r="AF389" s="103" t="e">
        <f>T389-HLOOKUP(V389,Minimas!$C$3:$CD$12,6,FALSE)</f>
        <v>#N/A</v>
      </c>
      <c r="AG389" s="103" t="e">
        <f>T389-HLOOKUP(V389,Minimas!$C$3:$CD$12,7,FALSE)</f>
        <v>#N/A</v>
      </c>
      <c r="AH389" s="103" t="e">
        <f>T389-HLOOKUP(V389,Minimas!$C$3:$CD$12,8,FALSE)</f>
        <v>#N/A</v>
      </c>
      <c r="AI389" s="103" t="e">
        <f>T389-HLOOKUP(V389,Minimas!$C$3:$CD$12,9,FALSE)</f>
        <v>#N/A</v>
      </c>
      <c r="AJ389" s="103" t="e">
        <f>T389-HLOOKUP(V389,Minimas!$C$3:$CD$12,10,FALSE)</f>
        <v>#N/A</v>
      </c>
      <c r="AK389" s="104" t="str">
        <f t="shared" si="69"/>
        <v xml:space="preserve"> </v>
      </c>
      <c r="AL389" s="105"/>
      <c r="AM389" s="105" t="str">
        <f t="shared" si="70"/>
        <v xml:space="preserve"> </v>
      </c>
      <c r="AN389" s="105" t="str">
        <f t="shared" si="71"/>
        <v xml:space="preserve"> </v>
      </c>
    </row>
    <row r="390" spans="28:40" x14ac:dyDescent="0.2">
      <c r="AB390" s="103" t="e">
        <f>T390-HLOOKUP(V390,Minimas!$C$3:$CD$12,2,FALSE)</f>
        <v>#N/A</v>
      </c>
      <c r="AC390" s="103" t="e">
        <f>T390-HLOOKUP(V390,Minimas!$C$3:$CD$12,3,FALSE)</f>
        <v>#N/A</v>
      </c>
      <c r="AD390" s="103" t="e">
        <f>T390-HLOOKUP(V390,Minimas!$C$3:$CD$12,4,FALSE)</f>
        <v>#N/A</v>
      </c>
      <c r="AE390" s="103" t="e">
        <f>T390-HLOOKUP(V390,Minimas!$C$3:$CD$12,5,FALSE)</f>
        <v>#N/A</v>
      </c>
      <c r="AF390" s="103" t="e">
        <f>T390-HLOOKUP(V390,Minimas!$C$3:$CD$12,6,FALSE)</f>
        <v>#N/A</v>
      </c>
      <c r="AG390" s="103" t="e">
        <f>T390-HLOOKUP(V390,Minimas!$C$3:$CD$12,7,FALSE)</f>
        <v>#N/A</v>
      </c>
      <c r="AH390" s="103" t="e">
        <f>T390-HLOOKUP(V390,Minimas!$C$3:$CD$12,8,FALSE)</f>
        <v>#N/A</v>
      </c>
      <c r="AI390" s="103" t="e">
        <f>T390-HLOOKUP(V390,Minimas!$C$3:$CD$12,9,FALSE)</f>
        <v>#N/A</v>
      </c>
      <c r="AJ390" s="103" t="e">
        <f>T390-HLOOKUP(V390,Minimas!$C$3:$CD$12,10,FALSE)</f>
        <v>#N/A</v>
      </c>
      <c r="AK390" s="104" t="str">
        <f t="shared" si="69"/>
        <v xml:space="preserve"> </v>
      </c>
      <c r="AL390" s="105"/>
      <c r="AM390" s="105" t="str">
        <f t="shared" si="70"/>
        <v xml:space="preserve"> </v>
      </c>
      <c r="AN390" s="105" t="str">
        <f t="shared" si="71"/>
        <v xml:space="preserve"> </v>
      </c>
    </row>
    <row r="391" spans="28:40" x14ac:dyDescent="0.2">
      <c r="AB391" s="103" t="e">
        <f>T391-HLOOKUP(V391,Minimas!$C$3:$CD$12,2,FALSE)</f>
        <v>#N/A</v>
      </c>
      <c r="AC391" s="103" t="e">
        <f>T391-HLOOKUP(V391,Minimas!$C$3:$CD$12,3,FALSE)</f>
        <v>#N/A</v>
      </c>
      <c r="AD391" s="103" t="e">
        <f>T391-HLOOKUP(V391,Minimas!$C$3:$CD$12,4,FALSE)</f>
        <v>#N/A</v>
      </c>
      <c r="AE391" s="103" t="e">
        <f>T391-HLOOKUP(V391,Minimas!$C$3:$CD$12,5,FALSE)</f>
        <v>#N/A</v>
      </c>
      <c r="AF391" s="103" t="e">
        <f>T391-HLOOKUP(V391,Minimas!$C$3:$CD$12,6,FALSE)</f>
        <v>#N/A</v>
      </c>
      <c r="AG391" s="103" t="e">
        <f>T391-HLOOKUP(V391,Minimas!$C$3:$CD$12,7,FALSE)</f>
        <v>#N/A</v>
      </c>
      <c r="AH391" s="103" t="e">
        <f>T391-HLOOKUP(V391,Minimas!$C$3:$CD$12,8,FALSE)</f>
        <v>#N/A</v>
      </c>
      <c r="AI391" s="103" t="e">
        <f>T391-HLOOKUP(V391,Minimas!$C$3:$CD$12,9,FALSE)</f>
        <v>#N/A</v>
      </c>
      <c r="AJ391" s="103" t="e">
        <f>T391-HLOOKUP(V391,Minimas!$C$3:$CD$12,10,FALSE)</f>
        <v>#N/A</v>
      </c>
      <c r="AK391" s="104" t="str">
        <f t="shared" si="69"/>
        <v xml:space="preserve"> </v>
      </c>
      <c r="AL391" s="105"/>
      <c r="AM391" s="105" t="str">
        <f t="shared" si="70"/>
        <v xml:space="preserve"> </v>
      </c>
      <c r="AN391" s="105" t="str">
        <f t="shared" si="71"/>
        <v xml:space="preserve"> </v>
      </c>
    </row>
    <row r="392" spans="28:40" x14ac:dyDescent="0.2">
      <c r="AB392" s="103" t="e">
        <f>T392-HLOOKUP(V392,Minimas!$C$3:$CD$12,2,FALSE)</f>
        <v>#N/A</v>
      </c>
      <c r="AC392" s="103" t="e">
        <f>T392-HLOOKUP(V392,Minimas!$C$3:$CD$12,3,FALSE)</f>
        <v>#N/A</v>
      </c>
      <c r="AD392" s="103" t="e">
        <f>T392-HLOOKUP(V392,Minimas!$C$3:$CD$12,4,FALSE)</f>
        <v>#N/A</v>
      </c>
      <c r="AE392" s="103" t="e">
        <f>T392-HLOOKUP(V392,Minimas!$C$3:$CD$12,5,FALSE)</f>
        <v>#N/A</v>
      </c>
      <c r="AF392" s="103" t="e">
        <f>T392-HLOOKUP(V392,Minimas!$C$3:$CD$12,6,FALSE)</f>
        <v>#N/A</v>
      </c>
      <c r="AG392" s="103" t="e">
        <f>T392-HLOOKUP(V392,Minimas!$C$3:$CD$12,7,FALSE)</f>
        <v>#N/A</v>
      </c>
      <c r="AH392" s="103" t="e">
        <f>T392-HLOOKUP(V392,Minimas!$C$3:$CD$12,8,FALSE)</f>
        <v>#N/A</v>
      </c>
      <c r="AI392" s="103" t="e">
        <f>T392-HLOOKUP(V392,Minimas!$C$3:$CD$12,9,FALSE)</f>
        <v>#N/A</v>
      </c>
      <c r="AJ392" s="103" t="e">
        <f>T392-HLOOKUP(V392,Minimas!$C$3:$CD$12,10,FALSE)</f>
        <v>#N/A</v>
      </c>
      <c r="AK392" s="104" t="str">
        <f t="shared" si="69"/>
        <v xml:space="preserve"> </v>
      </c>
      <c r="AL392" s="105"/>
      <c r="AM392" s="105" t="str">
        <f t="shared" si="70"/>
        <v xml:space="preserve"> </v>
      </c>
      <c r="AN392" s="105" t="str">
        <f t="shared" si="71"/>
        <v xml:space="preserve"> </v>
      </c>
    </row>
    <row r="393" spans="28:40" x14ac:dyDescent="0.2">
      <c r="AB393" s="103" t="e">
        <f>T393-HLOOKUP(V393,Minimas!$C$3:$CD$12,2,FALSE)</f>
        <v>#N/A</v>
      </c>
      <c r="AC393" s="103" t="e">
        <f>T393-HLOOKUP(V393,Minimas!$C$3:$CD$12,3,FALSE)</f>
        <v>#N/A</v>
      </c>
      <c r="AD393" s="103" t="e">
        <f>T393-HLOOKUP(V393,Minimas!$C$3:$CD$12,4,FALSE)</f>
        <v>#N/A</v>
      </c>
      <c r="AE393" s="103" t="e">
        <f>T393-HLOOKUP(V393,Minimas!$C$3:$CD$12,5,FALSE)</f>
        <v>#N/A</v>
      </c>
      <c r="AF393" s="103" t="e">
        <f>T393-HLOOKUP(V393,Minimas!$C$3:$CD$12,6,FALSE)</f>
        <v>#N/A</v>
      </c>
      <c r="AG393" s="103" t="e">
        <f>T393-HLOOKUP(V393,Minimas!$C$3:$CD$12,7,FALSE)</f>
        <v>#N/A</v>
      </c>
      <c r="AH393" s="103" t="e">
        <f>T393-HLOOKUP(V393,Minimas!$C$3:$CD$12,8,FALSE)</f>
        <v>#N/A</v>
      </c>
      <c r="AI393" s="103" t="e">
        <f>T393-HLOOKUP(V393,Minimas!$C$3:$CD$12,9,FALSE)</f>
        <v>#N/A</v>
      </c>
      <c r="AJ393" s="103" t="e">
        <f>T393-HLOOKUP(V393,Minimas!$C$3:$CD$12,10,FALSE)</f>
        <v>#N/A</v>
      </c>
      <c r="AK393" s="104" t="str">
        <f t="shared" si="69"/>
        <v xml:space="preserve"> </v>
      </c>
      <c r="AL393" s="105"/>
      <c r="AM393" s="105" t="str">
        <f t="shared" si="70"/>
        <v xml:space="preserve"> </v>
      </c>
      <c r="AN393" s="105" t="str">
        <f t="shared" si="71"/>
        <v xml:space="preserve"> </v>
      </c>
    </row>
    <row r="394" spans="28:40" x14ac:dyDescent="0.2">
      <c r="AB394" s="103" t="e">
        <f>T394-HLOOKUP(V394,Minimas!$C$3:$CD$12,2,FALSE)</f>
        <v>#N/A</v>
      </c>
      <c r="AC394" s="103" t="e">
        <f>T394-HLOOKUP(V394,Minimas!$C$3:$CD$12,3,FALSE)</f>
        <v>#N/A</v>
      </c>
      <c r="AD394" s="103" t="e">
        <f>T394-HLOOKUP(V394,Minimas!$C$3:$CD$12,4,FALSE)</f>
        <v>#N/A</v>
      </c>
      <c r="AE394" s="103" t="e">
        <f>T394-HLOOKUP(V394,Minimas!$C$3:$CD$12,5,FALSE)</f>
        <v>#N/A</v>
      </c>
      <c r="AF394" s="103" t="e">
        <f>T394-HLOOKUP(V394,Minimas!$C$3:$CD$12,6,FALSE)</f>
        <v>#N/A</v>
      </c>
      <c r="AG394" s="103" t="e">
        <f>T394-HLOOKUP(V394,Minimas!$C$3:$CD$12,7,FALSE)</f>
        <v>#N/A</v>
      </c>
      <c r="AH394" s="103" t="e">
        <f>T394-HLOOKUP(V394,Minimas!$C$3:$CD$12,8,FALSE)</f>
        <v>#N/A</v>
      </c>
      <c r="AI394" s="103" t="e">
        <f>T394-HLOOKUP(V394,Minimas!$C$3:$CD$12,9,FALSE)</f>
        <v>#N/A</v>
      </c>
      <c r="AJ394" s="103" t="e">
        <f>T394-HLOOKUP(V394,Minimas!$C$3:$CD$12,10,FALSE)</f>
        <v>#N/A</v>
      </c>
      <c r="AK394" s="104" t="str">
        <f t="shared" si="69"/>
        <v xml:space="preserve"> </v>
      </c>
      <c r="AL394" s="105"/>
      <c r="AM394" s="105" t="str">
        <f t="shared" si="70"/>
        <v xml:space="preserve"> </v>
      </c>
      <c r="AN394" s="105" t="str">
        <f t="shared" si="71"/>
        <v xml:space="preserve"> </v>
      </c>
    </row>
    <row r="395" spans="28:40" x14ac:dyDescent="0.2">
      <c r="AB395" s="103" t="e">
        <f>T395-HLOOKUP(V395,Minimas!$C$3:$CD$12,2,FALSE)</f>
        <v>#N/A</v>
      </c>
      <c r="AC395" s="103" t="e">
        <f>T395-HLOOKUP(V395,Minimas!$C$3:$CD$12,3,FALSE)</f>
        <v>#N/A</v>
      </c>
      <c r="AD395" s="103" t="e">
        <f>T395-HLOOKUP(V395,Minimas!$C$3:$CD$12,4,FALSE)</f>
        <v>#N/A</v>
      </c>
      <c r="AE395" s="103" t="e">
        <f>T395-HLOOKUP(V395,Minimas!$C$3:$CD$12,5,FALSE)</f>
        <v>#N/A</v>
      </c>
      <c r="AF395" s="103" t="e">
        <f>T395-HLOOKUP(V395,Minimas!$C$3:$CD$12,6,FALSE)</f>
        <v>#N/A</v>
      </c>
      <c r="AG395" s="103" t="e">
        <f>T395-HLOOKUP(V395,Minimas!$C$3:$CD$12,7,FALSE)</f>
        <v>#N/A</v>
      </c>
      <c r="AH395" s="103" t="e">
        <f>T395-HLOOKUP(V395,Minimas!$C$3:$CD$12,8,FALSE)</f>
        <v>#N/A</v>
      </c>
      <c r="AI395" s="103" t="e">
        <f>T395-HLOOKUP(V395,Minimas!$C$3:$CD$12,9,FALSE)</f>
        <v>#N/A</v>
      </c>
      <c r="AJ395" s="103" t="e">
        <f>T395-HLOOKUP(V395,Minimas!$C$3:$CD$12,10,FALSE)</f>
        <v>#N/A</v>
      </c>
      <c r="AK395" s="104" t="str">
        <f t="shared" si="69"/>
        <v xml:space="preserve"> </v>
      </c>
      <c r="AL395" s="105"/>
      <c r="AM395" s="105" t="str">
        <f t="shared" si="70"/>
        <v xml:space="preserve"> </v>
      </c>
      <c r="AN395" s="105" t="str">
        <f t="shared" si="71"/>
        <v xml:space="preserve"> </v>
      </c>
    </row>
    <row r="396" spans="28:40" x14ac:dyDescent="0.2">
      <c r="AB396" s="103" t="e">
        <f>T396-HLOOKUP(V396,Minimas!$C$3:$CD$12,2,FALSE)</f>
        <v>#N/A</v>
      </c>
      <c r="AC396" s="103" t="e">
        <f>T396-HLOOKUP(V396,Minimas!$C$3:$CD$12,3,FALSE)</f>
        <v>#N/A</v>
      </c>
      <c r="AD396" s="103" t="e">
        <f>T396-HLOOKUP(V396,Minimas!$C$3:$CD$12,4,FALSE)</f>
        <v>#N/A</v>
      </c>
      <c r="AE396" s="103" t="e">
        <f>T396-HLOOKUP(V396,Minimas!$C$3:$CD$12,5,FALSE)</f>
        <v>#N/A</v>
      </c>
      <c r="AF396" s="103" t="e">
        <f>T396-HLOOKUP(V396,Minimas!$C$3:$CD$12,6,FALSE)</f>
        <v>#N/A</v>
      </c>
      <c r="AG396" s="103" t="e">
        <f>T396-HLOOKUP(V396,Minimas!$C$3:$CD$12,7,FALSE)</f>
        <v>#N/A</v>
      </c>
      <c r="AH396" s="103" t="e">
        <f>T396-HLOOKUP(V396,Minimas!$C$3:$CD$12,8,FALSE)</f>
        <v>#N/A</v>
      </c>
      <c r="AI396" s="103" t="e">
        <f>T396-HLOOKUP(V396,Minimas!$C$3:$CD$12,9,FALSE)</f>
        <v>#N/A</v>
      </c>
      <c r="AJ396" s="103" t="e">
        <f>T396-HLOOKUP(V396,Minimas!$C$3:$CD$12,10,FALSE)</f>
        <v>#N/A</v>
      </c>
      <c r="AK396" s="104" t="str">
        <f t="shared" si="69"/>
        <v xml:space="preserve"> </v>
      </c>
      <c r="AL396" s="105"/>
      <c r="AM396" s="105" t="str">
        <f t="shared" si="70"/>
        <v xml:space="preserve"> </v>
      </c>
      <c r="AN396" s="105" t="str">
        <f t="shared" si="71"/>
        <v xml:space="preserve"> </v>
      </c>
    </row>
    <row r="397" spans="28:40" x14ac:dyDescent="0.2">
      <c r="AB397" s="103" t="e">
        <f>T397-HLOOKUP(V397,Minimas!$C$3:$CD$12,2,FALSE)</f>
        <v>#N/A</v>
      </c>
      <c r="AC397" s="103" t="e">
        <f>T397-HLOOKUP(V397,Minimas!$C$3:$CD$12,3,FALSE)</f>
        <v>#N/A</v>
      </c>
      <c r="AD397" s="103" t="e">
        <f>T397-HLOOKUP(V397,Minimas!$C$3:$CD$12,4,FALSE)</f>
        <v>#N/A</v>
      </c>
      <c r="AE397" s="103" t="e">
        <f>T397-HLOOKUP(V397,Minimas!$C$3:$CD$12,5,FALSE)</f>
        <v>#N/A</v>
      </c>
      <c r="AF397" s="103" t="e">
        <f>T397-HLOOKUP(V397,Minimas!$C$3:$CD$12,6,FALSE)</f>
        <v>#N/A</v>
      </c>
      <c r="AG397" s="103" t="e">
        <f>T397-HLOOKUP(V397,Minimas!$C$3:$CD$12,7,FALSE)</f>
        <v>#N/A</v>
      </c>
      <c r="AH397" s="103" t="e">
        <f>T397-HLOOKUP(V397,Minimas!$C$3:$CD$12,8,FALSE)</f>
        <v>#N/A</v>
      </c>
      <c r="AI397" s="103" t="e">
        <f>T397-HLOOKUP(V397,Minimas!$C$3:$CD$12,9,FALSE)</f>
        <v>#N/A</v>
      </c>
      <c r="AJ397" s="103" t="e">
        <f>T397-HLOOKUP(V397,Minimas!$C$3:$CD$12,10,FALSE)</f>
        <v>#N/A</v>
      </c>
      <c r="AK397" s="104" t="str">
        <f t="shared" si="69"/>
        <v xml:space="preserve"> </v>
      </c>
      <c r="AL397" s="105"/>
      <c r="AM397" s="105" t="str">
        <f t="shared" si="70"/>
        <v xml:space="preserve"> </v>
      </c>
      <c r="AN397" s="105" t="str">
        <f t="shared" si="71"/>
        <v xml:space="preserve"> </v>
      </c>
    </row>
    <row r="398" spans="28:40" x14ac:dyDescent="0.2">
      <c r="AB398" s="103" t="e">
        <f>T398-HLOOKUP(V398,Minimas!$C$3:$CD$12,2,FALSE)</f>
        <v>#N/A</v>
      </c>
      <c r="AC398" s="103" t="e">
        <f>T398-HLOOKUP(V398,Minimas!$C$3:$CD$12,3,FALSE)</f>
        <v>#N/A</v>
      </c>
      <c r="AD398" s="103" t="e">
        <f>T398-HLOOKUP(V398,Minimas!$C$3:$CD$12,4,FALSE)</f>
        <v>#N/A</v>
      </c>
      <c r="AE398" s="103" t="e">
        <f>T398-HLOOKUP(V398,Minimas!$C$3:$CD$12,5,FALSE)</f>
        <v>#N/A</v>
      </c>
      <c r="AF398" s="103" t="e">
        <f>T398-HLOOKUP(V398,Minimas!$C$3:$CD$12,6,FALSE)</f>
        <v>#N/A</v>
      </c>
      <c r="AG398" s="103" t="e">
        <f>T398-HLOOKUP(V398,Minimas!$C$3:$CD$12,7,FALSE)</f>
        <v>#N/A</v>
      </c>
      <c r="AH398" s="103" t="e">
        <f>T398-HLOOKUP(V398,Minimas!$C$3:$CD$12,8,FALSE)</f>
        <v>#N/A</v>
      </c>
      <c r="AI398" s="103" t="e">
        <f>T398-HLOOKUP(V398,Minimas!$C$3:$CD$12,9,FALSE)</f>
        <v>#N/A</v>
      </c>
      <c r="AJ398" s="103" t="e">
        <f>T398-HLOOKUP(V398,Minimas!$C$3:$CD$12,10,FALSE)</f>
        <v>#N/A</v>
      </c>
      <c r="AK398" s="104" t="str">
        <f t="shared" si="69"/>
        <v xml:space="preserve"> </v>
      </c>
      <c r="AL398" s="105"/>
      <c r="AM398" s="105" t="str">
        <f t="shared" si="70"/>
        <v xml:space="preserve"> </v>
      </c>
      <c r="AN398" s="105" t="str">
        <f t="shared" si="71"/>
        <v xml:space="preserve"> </v>
      </c>
    </row>
    <row r="399" spans="28:40" x14ac:dyDescent="0.2">
      <c r="AB399" s="103" t="e">
        <f>T399-HLOOKUP(V399,Minimas!$C$3:$CD$12,2,FALSE)</f>
        <v>#N/A</v>
      </c>
      <c r="AC399" s="103" t="e">
        <f>T399-HLOOKUP(V399,Minimas!$C$3:$CD$12,3,FALSE)</f>
        <v>#N/A</v>
      </c>
      <c r="AD399" s="103" t="e">
        <f>T399-HLOOKUP(V399,Minimas!$C$3:$CD$12,4,FALSE)</f>
        <v>#N/A</v>
      </c>
      <c r="AE399" s="103" t="e">
        <f>T399-HLOOKUP(V399,Minimas!$C$3:$CD$12,5,FALSE)</f>
        <v>#N/A</v>
      </c>
      <c r="AF399" s="103" t="e">
        <f>T399-HLOOKUP(V399,Minimas!$C$3:$CD$12,6,FALSE)</f>
        <v>#N/A</v>
      </c>
      <c r="AG399" s="103" t="e">
        <f>T399-HLOOKUP(V399,Minimas!$C$3:$CD$12,7,FALSE)</f>
        <v>#N/A</v>
      </c>
      <c r="AH399" s="103" t="e">
        <f>T399-HLOOKUP(V399,Minimas!$C$3:$CD$12,8,FALSE)</f>
        <v>#N/A</v>
      </c>
      <c r="AI399" s="103" t="e">
        <f>T399-HLOOKUP(V399,Minimas!$C$3:$CD$12,9,FALSE)</f>
        <v>#N/A</v>
      </c>
      <c r="AJ399" s="103" t="e">
        <f>T399-HLOOKUP(V399,Minimas!$C$3:$CD$12,10,FALSE)</f>
        <v>#N/A</v>
      </c>
      <c r="AK399" s="104" t="str">
        <f t="shared" si="69"/>
        <v xml:space="preserve"> </v>
      </c>
      <c r="AL399" s="105"/>
      <c r="AM399" s="105" t="str">
        <f t="shared" si="70"/>
        <v xml:space="preserve"> </v>
      </c>
      <c r="AN399" s="105" t="str">
        <f t="shared" si="71"/>
        <v xml:space="preserve"> </v>
      </c>
    </row>
    <row r="400" spans="28:40" x14ac:dyDescent="0.2">
      <c r="AB400" s="103" t="e">
        <f>T400-HLOOKUP(V400,Minimas!$C$3:$CD$12,2,FALSE)</f>
        <v>#N/A</v>
      </c>
      <c r="AC400" s="103" t="e">
        <f>T400-HLOOKUP(V400,Minimas!$C$3:$CD$12,3,FALSE)</f>
        <v>#N/A</v>
      </c>
      <c r="AD400" s="103" t="e">
        <f>T400-HLOOKUP(V400,Minimas!$C$3:$CD$12,4,FALSE)</f>
        <v>#N/A</v>
      </c>
      <c r="AE400" s="103" t="e">
        <f>T400-HLOOKUP(V400,Minimas!$C$3:$CD$12,5,FALSE)</f>
        <v>#N/A</v>
      </c>
      <c r="AF400" s="103" t="e">
        <f>T400-HLOOKUP(V400,Minimas!$C$3:$CD$12,6,FALSE)</f>
        <v>#N/A</v>
      </c>
      <c r="AG400" s="103" t="e">
        <f>T400-HLOOKUP(V400,Minimas!$C$3:$CD$12,7,FALSE)</f>
        <v>#N/A</v>
      </c>
      <c r="AH400" s="103" t="e">
        <f>T400-HLOOKUP(V400,Minimas!$C$3:$CD$12,8,FALSE)</f>
        <v>#N/A</v>
      </c>
      <c r="AI400" s="103" t="e">
        <f>T400-HLOOKUP(V400,Minimas!$C$3:$CD$12,9,FALSE)</f>
        <v>#N/A</v>
      </c>
      <c r="AJ400" s="103" t="e">
        <f>T400-HLOOKUP(V400,Minimas!$C$3:$CD$12,10,FALSE)</f>
        <v>#N/A</v>
      </c>
      <c r="AK400" s="104" t="str">
        <f t="shared" si="69"/>
        <v xml:space="preserve"> </v>
      </c>
      <c r="AL400" s="105"/>
      <c r="AM400" s="105" t="str">
        <f t="shared" si="70"/>
        <v xml:space="preserve"> </v>
      </c>
      <c r="AN400" s="105" t="str">
        <f t="shared" si="71"/>
        <v xml:space="preserve"> </v>
      </c>
    </row>
    <row r="401" spans="28:40" x14ac:dyDescent="0.2">
      <c r="AB401" s="103" t="e">
        <f>T401-HLOOKUP(V401,Minimas!$C$3:$CD$12,2,FALSE)</f>
        <v>#N/A</v>
      </c>
      <c r="AC401" s="103" t="e">
        <f>T401-HLOOKUP(V401,Minimas!$C$3:$CD$12,3,FALSE)</f>
        <v>#N/A</v>
      </c>
      <c r="AD401" s="103" t="e">
        <f>T401-HLOOKUP(V401,Minimas!$C$3:$CD$12,4,FALSE)</f>
        <v>#N/A</v>
      </c>
      <c r="AE401" s="103" t="e">
        <f>T401-HLOOKUP(V401,Minimas!$C$3:$CD$12,5,FALSE)</f>
        <v>#N/A</v>
      </c>
      <c r="AF401" s="103" t="e">
        <f>T401-HLOOKUP(V401,Minimas!$C$3:$CD$12,6,FALSE)</f>
        <v>#N/A</v>
      </c>
      <c r="AG401" s="103" t="e">
        <f>T401-HLOOKUP(V401,Minimas!$C$3:$CD$12,7,FALSE)</f>
        <v>#N/A</v>
      </c>
      <c r="AH401" s="103" t="e">
        <f>T401-HLOOKUP(V401,Minimas!$C$3:$CD$12,8,FALSE)</f>
        <v>#N/A</v>
      </c>
      <c r="AI401" s="103" t="e">
        <f>T401-HLOOKUP(V401,Minimas!$C$3:$CD$12,9,FALSE)</f>
        <v>#N/A</v>
      </c>
      <c r="AJ401" s="103" t="e">
        <f>T401-HLOOKUP(V401,Minimas!$C$3:$CD$12,10,FALSE)</f>
        <v>#N/A</v>
      </c>
      <c r="AK401" s="104" t="str">
        <f t="shared" si="69"/>
        <v xml:space="preserve"> </v>
      </c>
      <c r="AL401" s="105"/>
      <c r="AM401" s="105" t="str">
        <f t="shared" si="70"/>
        <v xml:space="preserve"> </v>
      </c>
      <c r="AN401" s="105" t="str">
        <f t="shared" si="71"/>
        <v xml:space="preserve"> </v>
      </c>
    </row>
    <row r="402" spans="28:40" x14ac:dyDescent="0.2">
      <c r="AB402" s="103" t="e">
        <f>T402-HLOOKUP(V402,Minimas!$C$3:$CD$12,2,FALSE)</f>
        <v>#N/A</v>
      </c>
      <c r="AC402" s="103" t="e">
        <f>T402-HLOOKUP(V402,Minimas!$C$3:$CD$12,3,FALSE)</f>
        <v>#N/A</v>
      </c>
      <c r="AD402" s="103" t="e">
        <f>T402-HLOOKUP(V402,Minimas!$C$3:$CD$12,4,FALSE)</f>
        <v>#N/A</v>
      </c>
      <c r="AE402" s="103" t="e">
        <f>T402-HLOOKUP(V402,Minimas!$C$3:$CD$12,5,FALSE)</f>
        <v>#N/A</v>
      </c>
      <c r="AF402" s="103" t="e">
        <f>T402-HLOOKUP(V402,Minimas!$C$3:$CD$12,6,FALSE)</f>
        <v>#N/A</v>
      </c>
      <c r="AG402" s="103" t="e">
        <f>T402-HLOOKUP(V402,Minimas!$C$3:$CD$12,7,FALSE)</f>
        <v>#N/A</v>
      </c>
      <c r="AH402" s="103" t="e">
        <f>T402-HLOOKUP(V402,Minimas!$C$3:$CD$12,8,FALSE)</f>
        <v>#N/A</v>
      </c>
      <c r="AI402" s="103" t="e">
        <f>T402-HLOOKUP(V402,Minimas!$C$3:$CD$12,9,FALSE)</f>
        <v>#N/A</v>
      </c>
      <c r="AJ402" s="103" t="e">
        <f>T402-HLOOKUP(V402,Minimas!$C$3:$CD$12,10,FALSE)</f>
        <v>#N/A</v>
      </c>
      <c r="AK402" s="104" t="str">
        <f t="shared" si="69"/>
        <v xml:space="preserve"> </v>
      </c>
      <c r="AL402" s="105"/>
      <c r="AM402" s="105" t="str">
        <f t="shared" si="70"/>
        <v xml:space="preserve"> </v>
      </c>
      <c r="AN402" s="105" t="str">
        <f t="shared" si="71"/>
        <v xml:space="preserve"> </v>
      </c>
    </row>
    <row r="403" spans="28:40" x14ac:dyDescent="0.2">
      <c r="AB403" s="103" t="e">
        <f>T403-HLOOKUP(V403,Minimas!$C$3:$CD$12,2,FALSE)</f>
        <v>#N/A</v>
      </c>
      <c r="AC403" s="103" t="e">
        <f>T403-HLOOKUP(V403,Minimas!$C$3:$CD$12,3,FALSE)</f>
        <v>#N/A</v>
      </c>
      <c r="AD403" s="103" t="e">
        <f>T403-HLOOKUP(V403,Minimas!$C$3:$CD$12,4,FALSE)</f>
        <v>#N/A</v>
      </c>
      <c r="AE403" s="103" t="e">
        <f>T403-HLOOKUP(V403,Minimas!$C$3:$CD$12,5,FALSE)</f>
        <v>#N/A</v>
      </c>
      <c r="AF403" s="103" t="e">
        <f>T403-HLOOKUP(V403,Minimas!$C$3:$CD$12,6,FALSE)</f>
        <v>#N/A</v>
      </c>
      <c r="AG403" s="103" t="e">
        <f>T403-HLOOKUP(V403,Minimas!$C$3:$CD$12,7,FALSE)</f>
        <v>#N/A</v>
      </c>
      <c r="AH403" s="103" t="e">
        <f>T403-HLOOKUP(V403,Minimas!$C$3:$CD$12,8,FALSE)</f>
        <v>#N/A</v>
      </c>
      <c r="AI403" s="103" t="e">
        <f>T403-HLOOKUP(V403,Minimas!$C$3:$CD$12,9,FALSE)</f>
        <v>#N/A</v>
      </c>
      <c r="AJ403" s="103" t="e">
        <f>T403-HLOOKUP(V403,Minimas!$C$3:$CD$12,10,FALSE)</f>
        <v>#N/A</v>
      </c>
      <c r="AK403" s="104" t="str">
        <f t="shared" si="69"/>
        <v xml:space="preserve"> </v>
      </c>
      <c r="AL403" s="105"/>
      <c r="AM403" s="105" t="str">
        <f t="shared" si="70"/>
        <v xml:space="preserve"> </v>
      </c>
      <c r="AN403" s="105" t="str">
        <f t="shared" si="71"/>
        <v xml:space="preserve"> </v>
      </c>
    </row>
    <row r="404" spans="28:40" x14ac:dyDescent="0.2">
      <c r="AB404" s="103" t="e">
        <f>T404-HLOOKUP(V404,Minimas!$C$3:$CD$12,2,FALSE)</f>
        <v>#N/A</v>
      </c>
      <c r="AC404" s="103" t="e">
        <f>T404-HLOOKUP(V404,Minimas!$C$3:$CD$12,3,FALSE)</f>
        <v>#N/A</v>
      </c>
      <c r="AD404" s="103" t="e">
        <f>T404-HLOOKUP(V404,Minimas!$C$3:$CD$12,4,FALSE)</f>
        <v>#N/A</v>
      </c>
      <c r="AE404" s="103" t="e">
        <f>T404-HLOOKUP(V404,Minimas!$C$3:$CD$12,5,FALSE)</f>
        <v>#N/A</v>
      </c>
      <c r="AF404" s="103" t="e">
        <f>T404-HLOOKUP(V404,Minimas!$C$3:$CD$12,6,FALSE)</f>
        <v>#N/A</v>
      </c>
      <c r="AG404" s="103" t="e">
        <f>T404-HLOOKUP(V404,Minimas!$C$3:$CD$12,7,FALSE)</f>
        <v>#N/A</v>
      </c>
      <c r="AH404" s="103" t="e">
        <f>T404-HLOOKUP(V404,Minimas!$C$3:$CD$12,8,FALSE)</f>
        <v>#N/A</v>
      </c>
      <c r="AI404" s="103" t="e">
        <f>T404-HLOOKUP(V404,Minimas!$C$3:$CD$12,9,FALSE)</f>
        <v>#N/A</v>
      </c>
      <c r="AJ404" s="103" t="e">
        <f>T404-HLOOKUP(V404,Minimas!$C$3:$CD$12,10,FALSE)</f>
        <v>#N/A</v>
      </c>
      <c r="AK404" s="104" t="str">
        <f t="shared" si="69"/>
        <v xml:space="preserve"> </v>
      </c>
      <c r="AL404" s="105"/>
      <c r="AM404" s="105" t="str">
        <f t="shared" si="70"/>
        <v xml:space="preserve"> </v>
      </c>
      <c r="AN404" s="105" t="str">
        <f t="shared" si="71"/>
        <v xml:space="preserve"> </v>
      </c>
    </row>
    <row r="405" spans="28:40" x14ac:dyDescent="0.2">
      <c r="AB405" s="103" t="e">
        <f>T405-HLOOKUP(V405,Minimas!$C$3:$CD$12,2,FALSE)</f>
        <v>#N/A</v>
      </c>
      <c r="AC405" s="103" t="e">
        <f>T405-HLOOKUP(V405,Minimas!$C$3:$CD$12,3,FALSE)</f>
        <v>#N/A</v>
      </c>
      <c r="AD405" s="103" t="e">
        <f>T405-HLOOKUP(V405,Minimas!$C$3:$CD$12,4,FALSE)</f>
        <v>#N/A</v>
      </c>
      <c r="AE405" s="103" t="e">
        <f>T405-HLOOKUP(V405,Minimas!$C$3:$CD$12,5,FALSE)</f>
        <v>#N/A</v>
      </c>
      <c r="AF405" s="103" t="e">
        <f>T405-HLOOKUP(V405,Minimas!$C$3:$CD$12,6,FALSE)</f>
        <v>#N/A</v>
      </c>
      <c r="AG405" s="103" t="e">
        <f>T405-HLOOKUP(V405,Minimas!$C$3:$CD$12,7,FALSE)</f>
        <v>#N/A</v>
      </c>
      <c r="AH405" s="103" t="e">
        <f>T405-HLOOKUP(V405,Minimas!$C$3:$CD$12,8,FALSE)</f>
        <v>#N/A</v>
      </c>
      <c r="AI405" s="103" t="e">
        <f>T405-HLOOKUP(V405,Minimas!$C$3:$CD$12,9,FALSE)</f>
        <v>#N/A</v>
      </c>
      <c r="AJ405" s="103" t="e">
        <f>T405-HLOOKUP(V405,Minimas!$C$3:$CD$12,10,FALSE)</f>
        <v>#N/A</v>
      </c>
      <c r="AK405" s="104" t="str">
        <f t="shared" si="69"/>
        <v xml:space="preserve"> </v>
      </c>
      <c r="AL405" s="105"/>
      <c r="AM405" s="105" t="str">
        <f t="shared" si="70"/>
        <v xml:space="preserve"> </v>
      </c>
      <c r="AN405" s="105" t="str">
        <f t="shared" si="71"/>
        <v xml:space="preserve"> </v>
      </c>
    </row>
    <row r="406" spans="28:40" x14ac:dyDescent="0.2">
      <c r="AB406" s="103" t="e">
        <f>T406-HLOOKUP(V406,Minimas!$C$3:$CD$12,2,FALSE)</f>
        <v>#N/A</v>
      </c>
      <c r="AC406" s="103" t="e">
        <f>T406-HLOOKUP(V406,Minimas!$C$3:$CD$12,3,FALSE)</f>
        <v>#N/A</v>
      </c>
      <c r="AD406" s="103" t="e">
        <f>T406-HLOOKUP(V406,Minimas!$C$3:$CD$12,4,FALSE)</f>
        <v>#N/A</v>
      </c>
      <c r="AE406" s="103" t="e">
        <f>T406-HLOOKUP(V406,Minimas!$C$3:$CD$12,5,FALSE)</f>
        <v>#N/A</v>
      </c>
      <c r="AF406" s="103" t="e">
        <f>T406-HLOOKUP(V406,Minimas!$C$3:$CD$12,6,FALSE)</f>
        <v>#N/A</v>
      </c>
      <c r="AG406" s="103" t="e">
        <f>T406-HLOOKUP(V406,Minimas!$C$3:$CD$12,7,FALSE)</f>
        <v>#N/A</v>
      </c>
      <c r="AH406" s="103" t="e">
        <f>T406-HLOOKUP(V406,Minimas!$C$3:$CD$12,8,FALSE)</f>
        <v>#N/A</v>
      </c>
      <c r="AI406" s="103" t="e">
        <f>T406-HLOOKUP(V406,Minimas!$C$3:$CD$12,9,FALSE)</f>
        <v>#N/A</v>
      </c>
      <c r="AJ406" s="103" t="e">
        <f>T406-HLOOKUP(V406,Minimas!$C$3:$CD$12,10,FALSE)</f>
        <v>#N/A</v>
      </c>
      <c r="AK406" s="104" t="str">
        <f t="shared" si="69"/>
        <v xml:space="preserve"> </v>
      </c>
      <c r="AL406" s="105"/>
      <c r="AM406" s="105" t="str">
        <f t="shared" si="70"/>
        <v xml:space="preserve"> </v>
      </c>
      <c r="AN406" s="105" t="str">
        <f t="shared" si="71"/>
        <v xml:space="preserve"> </v>
      </c>
    </row>
    <row r="407" spans="28:40" x14ac:dyDescent="0.2">
      <c r="AB407" s="103" t="e">
        <f>T407-HLOOKUP(V407,Minimas!$C$3:$CD$12,2,FALSE)</f>
        <v>#N/A</v>
      </c>
      <c r="AC407" s="103" t="e">
        <f>T407-HLOOKUP(V407,Minimas!$C$3:$CD$12,3,FALSE)</f>
        <v>#N/A</v>
      </c>
      <c r="AD407" s="103" t="e">
        <f>T407-HLOOKUP(V407,Minimas!$C$3:$CD$12,4,FALSE)</f>
        <v>#N/A</v>
      </c>
      <c r="AE407" s="103" t="e">
        <f>T407-HLOOKUP(V407,Minimas!$C$3:$CD$12,5,FALSE)</f>
        <v>#N/A</v>
      </c>
      <c r="AF407" s="103" t="e">
        <f>T407-HLOOKUP(V407,Minimas!$C$3:$CD$12,6,FALSE)</f>
        <v>#N/A</v>
      </c>
      <c r="AG407" s="103" t="e">
        <f>T407-HLOOKUP(V407,Minimas!$C$3:$CD$12,7,FALSE)</f>
        <v>#N/A</v>
      </c>
      <c r="AH407" s="103" t="e">
        <f>T407-HLOOKUP(V407,Minimas!$C$3:$CD$12,8,FALSE)</f>
        <v>#N/A</v>
      </c>
      <c r="AI407" s="103" t="e">
        <f>T407-HLOOKUP(V407,Minimas!$C$3:$CD$12,9,FALSE)</f>
        <v>#N/A</v>
      </c>
      <c r="AJ407" s="103" t="e">
        <f>T407-HLOOKUP(V407,Minimas!$C$3:$CD$12,10,FALSE)</f>
        <v>#N/A</v>
      </c>
      <c r="AK407" s="104" t="str">
        <f t="shared" si="69"/>
        <v xml:space="preserve"> </v>
      </c>
      <c r="AL407" s="105"/>
      <c r="AM407" s="105" t="str">
        <f t="shared" si="70"/>
        <v xml:space="preserve"> </v>
      </c>
      <c r="AN407" s="105" t="str">
        <f t="shared" si="71"/>
        <v xml:space="preserve"> </v>
      </c>
    </row>
    <row r="408" spans="28:40" x14ac:dyDescent="0.2">
      <c r="AB408" s="103" t="e">
        <f>T408-HLOOKUP(V408,Minimas!$C$3:$CD$12,2,FALSE)</f>
        <v>#N/A</v>
      </c>
      <c r="AC408" s="103" t="e">
        <f>T408-HLOOKUP(V408,Minimas!$C$3:$CD$12,3,FALSE)</f>
        <v>#N/A</v>
      </c>
      <c r="AD408" s="103" t="e">
        <f>T408-HLOOKUP(V408,Minimas!$C$3:$CD$12,4,FALSE)</f>
        <v>#N/A</v>
      </c>
      <c r="AE408" s="103" t="e">
        <f>T408-HLOOKUP(V408,Minimas!$C$3:$CD$12,5,FALSE)</f>
        <v>#N/A</v>
      </c>
      <c r="AF408" s="103" t="e">
        <f>T408-HLOOKUP(V408,Minimas!$C$3:$CD$12,6,FALSE)</f>
        <v>#N/A</v>
      </c>
      <c r="AG408" s="103" t="e">
        <f>T408-HLOOKUP(V408,Minimas!$C$3:$CD$12,7,FALSE)</f>
        <v>#N/A</v>
      </c>
      <c r="AH408" s="103" t="e">
        <f>T408-HLOOKUP(V408,Minimas!$C$3:$CD$12,8,FALSE)</f>
        <v>#N/A</v>
      </c>
      <c r="AI408" s="103" t="e">
        <f>T408-HLOOKUP(V408,Minimas!$C$3:$CD$12,9,FALSE)</f>
        <v>#N/A</v>
      </c>
      <c r="AJ408" s="103" t="e">
        <f>T408-HLOOKUP(V408,Minimas!$C$3:$CD$12,10,FALSE)</f>
        <v>#N/A</v>
      </c>
      <c r="AK408" s="104" t="str">
        <f t="shared" si="69"/>
        <v xml:space="preserve"> </v>
      </c>
      <c r="AL408" s="105"/>
      <c r="AM408" s="105" t="str">
        <f t="shared" si="70"/>
        <v xml:space="preserve"> </v>
      </c>
      <c r="AN408" s="105" t="str">
        <f t="shared" si="71"/>
        <v xml:space="preserve"> </v>
      </c>
    </row>
    <row r="409" spans="28:40" x14ac:dyDescent="0.2">
      <c r="AB409" s="103" t="e">
        <f>T409-HLOOKUP(V409,Minimas!$C$3:$CD$12,2,FALSE)</f>
        <v>#N/A</v>
      </c>
      <c r="AC409" s="103" t="e">
        <f>T409-HLOOKUP(V409,Minimas!$C$3:$CD$12,3,FALSE)</f>
        <v>#N/A</v>
      </c>
      <c r="AD409" s="103" t="e">
        <f>T409-HLOOKUP(V409,Minimas!$C$3:$CD$12,4,FALSE)</f>
        <v>#N/A</v>
      </c>
      <c r="AE409" s="103" t="e">
        <f>T409-HLOOKUP(V409,Minimas!$C$3:$CD$12,5,FALSE)</f>
        <v>#N/A</v>
      </c>
      <c r="AF409" s="103" t="e">
        <f>T409-HLOOKUP(V409,Minimas!$C$3:$CD$12,6,FALSE)</f>
        <v>#N/A</v>
      </c>
      <c r="AG409" s="103" t="e">
        <f>T409-HLOOKUP(V409,Minimas!$C$3:$CD$12,7,FALSE)</f>
        <v>#N/A</v>
      </c>
      <c r="AH409" s="103" t="e">
        <f>T409-HLOOKUP(V409,Minimas!$C$3:$CD$12,8,FALSE)</f>
        <v>#N/A</v>
      </c>
      <c r="AI409" s="103" t="e">
        <f>T409-HLOOKUP(V409,Minimas!$C$3:$CD$12,9,FALSE)</f>
        <v>#N/A</v>
      </c>
      <c r="AJ409" s="103" t="e">
        <f>T409-HLOOKUP(V409,Minimas!$C$3:$CD$12,10,FALSE)</f>
        <v>#N/A</v>
      </c>
      <c r="AK409" s="104" t="str">
        <f t="shared" si="69"/>
        <v xml:space="preserve"> </v>
      </c>
      <c r="AL409" s="105"/>
      <c r="AM409" s="105" t="str">
        <f t="shared" si="70"/>
        <v xml:space="preserve"> </v>
      </c>
      <c r="AN409" s="105" t="str">
        <f t="shared" si="71"/>
        <v xml:space="preserve"> </v>
      </c>
    </row>
    <row r="410" spans="28:40" x14ac:dyDescent="0.2">
      <c r="AB410" s="103" t="e">
        <f>T410-HLOOKUP(V410,Minimas!$C$3:$CD$12,2,FALSE)</f>
        <v>#N/A</v>
      </c>
      <c r="AC410" s="103" t="e">
        <f>T410-HLOOKUP(V410,Minimas!$C$3:$CD$12,3,FALSE)</f>
        <v>#N/A</v>
      </c>
      <c r="AD410" s="103" t="e">
        <f>T410-HLOOKUP(V410,Minimas!$C$3:$CD$12,4,FALSE)</f>
        <v>#N/A</v>
      </c>
      <c r="AE410" s="103" t="e">
        <f>T410-HLOOKUP(V410,Minimas!$C$3:$CD$12,5,FALSE)</f>
        <v>#N/A</v>
      </c>
      <c r="AF410" s="103" t="e">
        <f>T410-HLOOKUP(V410,Minimas!$C$3:$CD$12,6,FALSE)</f>
        <v>#N/A</v>
      </c>
      <c r="AG410" s="103" t="e">
        <f>T410-HLOOKUP(V410,Minimas!$C$3:$CD$12,7,FALSE)</f>
        <v>#N/A</v>
      </c>
      <c r="AH410" s="103" t="e">
        <f>T410-HLOOKUP(V410,Minimas!$C$3:$CD$12,8,FALSE)</f>
        <v>#N/A</v>
      </c>
      <c r="AI410" s="103" t="e">
        <f>T410-HLOOKUP(V410,Minimas!$C$3:$CD$12,9,FALSE)</f>
        <v>#N/A</v>
      </c>
      <c r="AJ410" s="103" t="e">
        <f>T410-HLOOKUP(V410,Minimas!$C$3:$CD$12,10,FALSE)</f>
        <v>#N/A</v>
      </c>
      <c r="AK410" s="104" t="str">
        <f t="shared" si="69"/>
        <v xml:space="preserve"> </v>
      </c>
      <c r="AL410" s="105"/>
      <c r="AM410" s="105" t="str">
        <f t="shared" si="70"/>
        <v xml:space="preserve"> </v>
      </c>
      <c r="AN410" s="105" t="str">
        <f t="shared" si="71"/>
        <v xml:space="preserve"> </v>
      </c>
    </row>
    <row r="411" spans="28:40" x14ac:dyDescent="0.2">
      <c r="AB411" s="103" t="e">
        <f>T411-HLOOKUP(V411,Minimas!$C$3:$CD$12,2,FALSE)</f>
        <v>#N/A</v>
      </c>
      <c r="AC411" s="103" t="e">
        <f>T411-HLOOKUP(V411,Minimas!$C$3:$CD$12,3,FALSE)</f>
        <v>#N/A</v>
      </c>
      <c r="AD411" s="103" t="e">
        <f>T411-HLOOKUP(V411,Minimas!$C$3:$CD$12,4,FALSE)</f>
        <v>#N/A</v>
      </c>
      <c r="AE411" s="103" t="e">
        <f>T411-HLOOKUP(V411,Minimas!$C$3:$CD$12,5,FALSE)</f>
        <v>#N/A</v>
      </c>
      <c r="AF411" s="103" t="e">
        <f>T411-HLOOKUP(V411,Minimas!$C$3:$CD$12,6,FALSE)</f>
        <v>#N/A</v>
      </c>
      <c r="AG411" s="103" t="e">
        <f>T411-HLOOKUP(V411,Minimas!$C$3:$CD$12,7,FALSE)</f>
        <v>#N/A</v>
      </c>
      <c r="AH411" s="103" t="e">
        <f>T411-HLOOKUP(V411,Minimas!$C$3:$CD$12,8,FALSE)</f>
        <v>#N/A</v>
      </c>
      <c r="AI411" s="103" t="e">
        <f>T411-HLOOKUP(V411,Minimas!$C$3:$CD$12,9,FALSE)</f>
        <v>#N/A</v>
      </c>
      <c r="AJ411" s="103" t="e">
        <f>T411-HLOOKUP(V411,Minimas!$C$3:$CD$12,10,FALSE)</f>
        <v>#N/A</v>
      </c>
      <c r="AK411" s="104" t="str">
        <f t="shared" ref="AK411:AK474" si="72">IF(E411=0," ",IF(AJ411&gt;=0,$AJ$5,IF(AI411&gt;=0,$AI$5,IF(AH411&gt;=0,$AH$5,IF(AG411&gt;=0,$AG$5,IF(AF411&gt;=0,$AF$5,IF(AE411&gt;=0,$AE$5,IF(AD411&gt;=0,$AD$5,IF(AC411&gt;=0,$AC$5,$AB$5)))))))))</f>
        <v xml:space="preserve"> </v>
      </c>
      <c r="AL411" s="105"/>
      <c r="AM411" s="105" t="str">
        <f t="shared" ref="AM411:AM474" si="73">IF(AK411="","",AK411)</f>
        <v xml:space="preserve"> </v>
      </c>
      <c r="AN411" s="105" t="str">
        <f t="shared" ref="AN411:AN474" si="74">IF(E411=0," ",IF(AJ411&gt;=0,AJ411,IF(AI411&gt;=0,AI411,IF(AH411&gt;=0,AH411,IF(AG411&gt;=0,AG411,IF(AF411&gt;=0,AF411,IF(AE411&gt;=0,AE411,IF(AD411&gt;=0,AD411,IF(AC411&gt;=0,AC411,AB411)))))))))</f>
        <v xml:space="preserve"> </v>
      </c>
    </row>
    <row r="412" spans="28:40" x14ac:dyDescent="0.2">
      <c r="AB412" s="103" t="e">
        <f>T412-HLOOKUP(V412,Minimas!$C$3:$CD$12,2,FALSE)</f>
        <v>#N/A</v>
      </c>
      <c r="AC412" s="103" t="e">
        <f>T412-HLOOKUP(V412,Minimas!$C$3:$CD$12,3,FALSE)</f>
        <v>#N/A</v>
      </c>
      <c r="AD412" s="103" t="e">
        <f>T412-HLOOKUP(V412,Minimas!$C$3:$CD$12,4,FALSE)</f>
        <v>#N/A</v>
      </c>
      <c r="AE412" s="103" t="e">
        <f>T412-HLOOKUP(V412,Minimas!$C$3:$CD$12,5,FALSE)</f>
        <v>#N/A</v>
      </c>
      <c r="AF412" s="103" t="e">
        <f>T412-HLOOKUP(V412,Minimas!$C$3:$CD$12,6,FALSE)</f>
        <v>#N/A</v>
      </c>
      <c r="AG412" s="103" t="e">
        <f>T412-HLOOKUP(V412,Minimas!$C$3:$CD$12,7,FALSE)</f>
        <v>#N/A</v>
      </c>
      <c r="AH412" s="103" t="e">
        <f>T412-HLOOKUP(V412,Minimas!$C$3:$CD$12,8,FALSE)</f>
        <v>#N/A</v>
      </c>
      <c r="AI412" s="103" t="e">
        <f>T412-HLOOKUP(V412,Minimas!$C$3:$CD$12,9,FALSE)</f>
        <v>#N/A</v>
      </c>
      <c r="AJ412" s="103" t="e">
        <f>T412-HLOOKUP(V412,Minimas!$C$3:$CD$12,10,FALSE)</f>
        <v>#N/A</v>
      </c>
      <c r="AK412" s="104" t="str">
        <f t="shared" si="72"/>
        <v xml:space="preserve"> </v>
      </c>
      <c r="AL412" s="105"/>
      <c r="AM412" s="105" t="str">
        <f t="shared" si="73"/>
        <v xml:space="preserve"> </v>
      </c>
      <c r="AN412" s="105" t="str">
        <f t="shared" si="74"/>
        <v xml:space="preserve"> </v>
      </c>
    </row>
    <row r="413" spans="28:40" x14ac:dyDescent="0.2">
      <c r="AB413" s="103" t="e">
        <f>T413-HLOOKUP(V413,Minimas!$C$3:$CD$12,2,FALSE)</f>
        <v>#N/A</v>
      </c>
      <c r="AC413" s="103" t="e">
        <f>T413-HLOOKUP(V413,Minimas!$C$3:$CD$12,3,FALSE)</f>
        <v>#N/A</v>
      </c>
      <c r="AD413" s="103" t="e">
        <f>T413-HLOOKUP(V413,Minimas!$C$3:$CD$12,4,FALSE)</f>
        <v>#N/A</v>
      </c>
      <c r="AE413" s="103" t="e">
        <f>T413-HLOOKUP(V413,Minimas!$C$3:$CD$12,5,FALSE)</f>
        <v>#N/A</v>
      </c>
      <c r="AF413" s="103" t="e">
        <f>T413-HLOOKUP(V413,Minimas!$C$3:$CD$12,6,FALSE)</f>
        <v>#N/A</v>
      </c>
      <c r="AG413" s="103" t="e">
        <f>T413-HLOOKUP(V413,Minimas!$C$3:$CD$12,7,FALSE)</f>
        <v>#N/A</v>
      </c>
      <c r="AH413" s="103" t="e">
        <f>T413-HLOOKUP(V413,Minimas!$C$3:$CD$12,8,FALSE)</f>
        <v>#N/A</v>
      </c>
      <c r="AI413" s="103" t="e">
        <f>T413-HLOOKUP(V413,Minimas!$C$3:$CD$12,9,FALSE)</f>
        <v>#N/A</v>
      </c>
      <c r="AJ413" s="103" t="e">
        <f>T413-HLOOKUP(V413,Minimas!$C$3:$CD$12,10,FALSE)</f>
        <v>#N/A</v>
      </c>
      <c r="AK413" s="104" t="str">
        <f t="shared" si="72"/>
        <v xml:space="preserve"> </v>
      </c>
      <c r="AL413" s="105"/>
      <c r="AM413" s="105" t="str">
        <f t="shared" si="73"/>
        <v xml:space="preserve"> </v>
      </c>
      <c r="AN413" s="105" t="str">
        <f t="shared" si="74"/>
        <v xml:space="preserve"> </v>
      </c>
    </row>
    <row r="414" spans="28:40" x14ac:dyDescent="0.2">
      <c r="AB414" s="103" t="e">
        <f>T414-HLOOKUP(V414,Minimas!$C$3:$CD$12,2,FALSE)</f>
        <v>#N/A</v>
      </c>
      <c r="AC414" s="103" t="e">
        <f>T414-HLOOKUP(V414,Minimas!$C$3:$CD$12,3,FALSE)</f>
        <v>#N/A</v>
      </c>
      <c r="AD414" s="103" t="e">
        <f>T414-HLOOKUP(V414,Minimas!$C$3:$CD$12,4,FALSE)</f>
        <v>#N/A</v>
      </c>
      <c r="AE414" s="103" t="e">
        <f>T414-HLOOKUP(V414,Minimas!$C$3:$CD$12,5,FALSE)</f>
        <v>#N/A</v>
      </c>
      <c r="AF414" s="103" t="e">
        <f>T414-HLOOKUP(V414,Minimas!$C$3:$CD$12,6,FALSE)</f>
        <v>#N/A</v>
      </c>
      <c r="AG414" s="103" t="e">
        <f>T414-HLOOKUP(V414,Minimas!$C$3:$CD$12,7,FALSE)</f>
        <v>#N/A</v>
      </c>
      <c r="AH414" s="103" t="e">
        <f>T414-HLOOKUP(V414,Minimas!$C$3:$CD$12,8,FALSE)</f>
        <v>#N/A</v>
      </c>
      <c r="AI414" s="103" t="e">
        <f>T414-HLOOKUP(V414,Minimas!$C$3:$CD$12,9,FALSE)</f>
        <v>#N/A</v>
      </c>
      <c r="AJ414" s="103" t="e">
        <f>T414-HLOOKUP(V414,Minimas!$C$3:$CD$12,10,FALSE)</f>
        <v>#N/A</v>
      </c>
      <c r="AK414" s="104" t="str">
        <f t="shared" si="72"/>
        <v xml:space="preserve"> </v>
      </c>
      <c r="AL414" s="105"/>
      <c r="AM414" s="105" t="str">
        <f t="shared" si="73"/>
        <v xml:space="preserve"> </v>
      </c>
      <c r="AN414" s="105" t="str">
        <f t="shared" si="74"/>
        <v xml:space="preserve"> </v>
      </c>
    </row>
    <row r="415" spans="28:40" x14ac:dyDescent="0.2">
      <c r="AB415" s="103" t="e">
        <f>T415-HLOOKUP(V415,Minimas!$C$3:$CD$12,2,FALSE)</f>
        <v>#N/A</v>
      </c>
      <c r="AC415" s="103" t="e">
        <f>T415-HLOOKUP(V415,Minimas!$C$3:$CD$12,3,FALSE)</f>
        <v>#N/A</v>
      </c>
      <c r="AD415" s="103" t="e">
        <f>T415-HLOOKUP(V415,Minimas!$C$3:$CD$12,4,FALSE)</f>
        <v>#N/A</v>
      </c>
      <c r="AE415" s="103" t="e">
        <f>T415-HLOOKUP(V415,Minimas!$C$3:$CD$12,5,FALSE)</f>
        <v>#N/A</v>
      </c>
      <c r="AF415" s="103" t="e">
        <f>T415-HLOOKUP(V415,Minimas!$C$3:$CD$12,6,FALSE)</f>
        <v>#N/A</v>
      </c>
      <c r="AG415" s="103" t="e">
        <f>T415-HLOOKUP(V415,Minimas!$C$3:$CD$12,7,FALSE)</f>
        <v>#N/A</v>
      </c>
      <c r="AH415" s="103" t="e">
        <f>T415-HLOOKUP(V415,Minimas!$C$3:$CD$12,8,FALSE)</f>
        <v>#N/A</v>
      </c>
      <c r="AI415" s="103" t="e">
        <f>T415-HLOOKUP(V415,Minimas!$C$3:$CD$12,9,FALSE)</f>
        <v>#N/A</v>
      </c>
      <c r="AJ415" s="103" t="e">
        <f>T415-HLOOKUP(V415,Minimas!$C$3:$CD$12,10,FALSE)</f>
        <v>#N/A</v>
      </c>
      <c r="AK415" s="104" t="str">
        <f t="shared" si="72"/>
        <v xml:space="preserve"> </v>
      </c>
      <c r="AL415" s="105"/>
      <c r="AM415" s="105" t="str">
        <f t="shared" si="73"/>
        <v xml:space="preserve"> </v>
      </c>
      <c r="AN415" s="105" t="str">
        <f t="shared" si="74"/>
        <v xml:space="preserve"> </v>
      </c>
    </row>
    <row r="416" spans="28:40" x14ac:dyDescent="0.2">
      <c r="AB416" s="103" t="e">
        <f>T416-HLOOKUP(V416,Minimas!$C$3:$CD$12,2,FALSE)</f>
        <v>#N/A</v>
      </c>
      <c r="AC416" s="103" t="e">
        <f>T416-HLOOKUP(V416,Minimas!$C$3:$CD$12,3,FALSE)</f>
        <v>#N/A</v>
      </c>
      <c r="AD416" s="103" t="e">
        <f>T416-HLOOKUP(V416,Minimas!$C$3:$CD$12,4,FALSE)</f>
        <v>#N/A</v>
      </c>
      <c r="AE416" s="103" t="e">
        <f>T416-HLOOKUP(V416,Minimas!$C$3:$CD$12,5,FALSE)</f>
        <v>#N/A</v>
      </c>
      <c r="AF416" s="103" t="e">
        <f>T416-HLOOKUP(V416,Minimas!$C$3:$CD$12,6,FALSE)</f>
        <v>#N/A</v>
      </c>
      <c r="AG416" s="103" t="e">
        <f>T416-HLOOKUP(V416,Minimas!$C$3:$CD$12,7,FALSE)</f>
        <v>#N/A</v>
      </c>
      <c r="AH416" s="103" t="e">
        <f>T416-HLOOKUP(V416,Minimas!$C$3:$CD$12,8,FALSE)</f>
        <v>#N/A</v>
      </c>
      <c r="AI416" s="103" t="e">
        <f>T416-HLOOKUP(V416,Minimas!$C$3:$CD$12,9,FALSE)</f>
        <v>#N/A</v>
      </c>
      <c r="AJ416" s="103" t="e">
        <f>T416-HLOOKUP(V416,Minimas!$C$3:$CD$12,10,FALSE)</f>
        <v>#N/A</v>
      </c>
      <c r="AK416" s="104" t="str">
        <f t="shared" si="72"/>
        <v xml:space="preserve"> </v>
      </c>
      <c r="AL416" s="105"/>
      <c r="AM416" s="105" t="str">
        <f t="shared" si="73"/>
        <v xml:space="preserve"> </v>
      </c>
      <c r="AN416" s="105" t="str">
        <f t="shared" si="74"/>
        <v xml:space="preserve"> </v>
      </c>
    </row>
    <row r="417" spans="28:40" x14ac:dyDescent="0.2">
      <c r="AB417" s="103" t="e">
        <f>T417-HLOOKUP(V417,Minimas!$C$3:$CD$12,2,FALSE)</f>
        <v>#N/A</v>
      </c>
      <c r="AC417" s="103" t="e">
        <f>T417-HLOOKUP(V417,Minimas!$C$3:$CD$12,3,FALSE)</f>
        <v>#N/A</v>
      </c>
      <c r="AD417" s="103" t="e">
        <f>T417-HLOOKUP(V417,Minimas!$C$3:$CD$12,4,FALSE)</f>
        <v>#N/A</v>
      </c>
      <c r="AE417" s="103" t="e">
        <f>T417-HLOOKUP(V417,Minimas!$C$3:$CD$12,5,FALSE)</f>
        <v>#N/A</v>
      </c>
      <c r="AF417" s="103" t="e">
        <f>T417-HLOOKUP(V417,Minimas!$C$3:$CD$12,6,FALSE)</f>
        <v>#N/A</v>
      </c>
      <c r="AG417" s="103" t="e">
        <f>T417-HLOOKUP(V417,Minimas!$C$3:$CD$12,7,FALSE)</f>
        <v>#N/A</v>
      </c>
      <c r="AH417" s="103" t="e">
        <f>T417-HLOOKUP(V417,Minimas!$C$3:$CD$12,8,FALSE)</f>
        <v>#N/A</v>
      </c>
      <c r="AI417" s="103" t="e">
        <f>T417-HLOOKUP(V417,Minimas!$C$3:$CD$12,9,FALSE)</f>
        <v>#N/A</v>
      </c>
      <c r="AJ417" s="103" t="e">
        <f>T417-HLOOKUP(V417,Minimas!$C$3:$CD$12,10,FALSE)</f>
        <v>#N/A</v>
      </c>
      <c r="AK417" s="104" t="str">
        <f t="shared" si="72"/>
        <v xml:space="preserve"> </v>
      </c>
      <c r="AL417" s="105"/>
      <c r="AM417" s="105" t="str">
        <f t="shared" si="73"/>
        <v xml:space="preserve"> </v>
      </c>
      <c r="AN417" s="105" t="str">
        <f t="shared" si="74"/>
        <v xml:space="preserve"> </v>
      </c>
    </row>
    <row r="418" spans="28:40" x14ac:dyDescent="0.2">
      <c r="AB418" s="103" t="e">
        <f>T418-HLOOKUP(V418,Minimas!$C$3:$CD$12,2,FALSE)</f>
        <v>#N/A</v>
      </c>
      <c r="AC418" s="103" t="e">
        <f>T418-HLOOKUP(V418,Minimas!$C$3:$CD$12,3,FALSE)</f>
        <v>#N/A</v>
      </c>
      <c r="AD418" s="103" t="e">
        <f>T418-HLOOKUP(V418,Minimas!$C$3:$CD$12,4,FALSE)</f>
        <v>#N/A</v>
      </c>
      <c r="AE418" s="103" t="e">
        <f>T418-HLOOKUP(V418,Minimas!$C$3:$CD$12,5,FALSE)</f>
        <v>#N/A</v>
      </c>
      <c r="AF418" s="103" t="e">
        <f>T418-HLOOKUP(V418,Minimas!$C$3:$CD$12,6,FALSE)</f>
        <v>#N/A</v>
      </c>
      <c r="AG418" s="103" t="e">
        <f>T418-HLOOKUP(V418,Minimas!$C$3:$CD$12,7,FALSE)</f>
        <v>#N/A</v>
      </c>
      <c r="AH418" s="103" t="e">
        <f>T418-HLOOKUP(V418,Minimas!$C$3:$CD$12,8,FALSE)</f>
        <v>#N/A</v>
      </c>
      <c r="AI418" s="103" t="e">
        <f>T418-HLOOKUP(V418,Minimas!$C$3:$CD$12,9,FALSE)</f>
        <v>#N/A</v>
      </c>
      <c r="AJ418" s="103" t="e">
        <f>T418-HLOOKUP(V418,Minimas!$C$3:$CD$12,10,FALSE)</f>
        <v>#N/A</v>
      </c>
      <c r="AK418" s="104" t="str">
        <f t="shared" si="72"/>
        <v xml:space="preserve"> </v>
      </c>
      <c r="AL418" s="105"/>
      <c r="AM418" s="105" t="str">
        <f t="shared" si="73"/>
        <v xml:space="preserve"> </v>
      </c>
      <c r="AN418" s="105" t="str">
        <f t="shared" si="74"/>
        <v xml:space="preserve"> </v>
      </c>
    </row>
    <row r="419" spans="28:40" x14ac:dyDescent="0.2">
      <c r="AB419" s="103" t="e">
        <f>T419-HLOOKUP(V419,Minimas!$C$3:$CD$12,2,FALSE)</f>
        <v>#N/A</v>
      </c>
      <c r="AC419" s="103" t="e">
        <f>T419-HLOOKUP(V419,Minimas!$C$3:$CD$12,3,FALSE)</f>
        <v>#N/A</v>
      </c>
      <c r="AD419" s="103" t="e">
        <f>T419-HLOOKUP(V419,Minimas!$C$3:$CD$12,4,FALSE)</f>
        <v>#N/A</v>
      </c>
      <c r="AE419" s="103" t="e">
        <f>T419-HLOOKUP(V419,Minimas!$C$3:$CD$12,5,FALSE)</f>
        <v>#N/A</v>
      </c>
      <c r="AF419" s="103" t="e">
        <f>T419-HLOOKUP(V419,Minimas!$C$3:$CD$12,6,FALSE)</f>
        <v>#N/A</v>
      </c>
      <c r="AG419" s="103" t="e">
        <f>T419-HLOOKUP(V419,Minimas!$C$3:$CD$12,7,FALSE)</f>
        <v>#N/A</v>
      </c>
      <c r="AH419" s="103" t="e">
        <f>T419-HLOOKUP(V419,Minimas!$C$3:$CD$12,8,FALSE)</f>
        <v>#N/A</v>
      </c>
      <c r="AI419" s="103" t="e">
        <f>T419-HLOOKUP(V419,Minimas!$C$3:$CD$12,9,FALSE)</f>
        <v>#N/A</v>
      </c>
      <c r="AJ419" s="103" t="e">
        <f>T419-HLOOKUP(V419,Minimas!$C$3:$CD$12,10,FALSE)</f>
        <v>#N/A</v>
      </c>
      <c r="AK419" s="104" t="str">
        <f t="shared" si="72"/>
        <v xml:space="preserve"> </v>
      </c>
      <c r="AL419" s="105"/>
      <c r="AM419" s="105" t="str">
        <f t="shared" si="73"/>
        <v xml:space="preserve"> </v>
      </c>
      <c r="AN419" s="105" t="str">
        <f t="shared" si="74"/>
        <v xml:space="preserve"> </v>
      </c>
    </row>
    <row r="420" spans="28:40" x14ac:dyDescent="0.2">
      <c r="AB420" s="103" t="e">
        <f>T420-HLOOKUP(V420,Minimas!$C$3:$CD$12,2,FALSE)</f>
        <v>#N/A</v>
      </c>
      <c r="AC420" s="103" t="e">
        <f>T420-HLOOKUP(V420,Minimas!$C$3:$CD$12,3,FALSE)</f>
        <v>#N/A</v>
      </c>
      <c r="AD420" s="103" t="e">
        <f>T420-HLOOKUP(V420,Minimas!$C$3:$CD$12,4,FALSE)</f>
        <v>#N/A</v>
      </c>
      <c r="AE420" s="103" t="e">
        <f>T420-HLOOKUP(V420,Minimas!$C$3:$CD$12,5,FALSE)</f>
        <v>#N/A</v>
      </c>
      <c r="AF420" s="103" t="e">
        <f>T420-HLOOKUP(V420,Minimas!$C$3:$CD$12,6,FALSE)</f>
        <v>#N/A</v>
      </c>
      <c r="AG420" s="103" t="e">
        <f>T420-HLOOKUP(V420,Minimas!$C$3:$CD$12,7,FALSE)</f>
        <v>#N/A</v>
      </c>
      <c r="AH420" s="103" t="e">
        <f>T420-HLOOKUP(V420,Minimas!$C$3:$CD$12,8,FALSE)</f>
        <v>#N/A</v>
      </c>
      <c r="AI420" s="103" t="e">
        <f>T420-HLOOKUP(V420,Minimas!$C$3:$CD$12,9,FALSE)</f>
        <v>#N/A</v>
      </c>
      <c r="AJ420" s="103" t="e">
        <f>T420-HLOOKUP(V420,Minimas!$C$3:$CD$12,10,FALSE)</f>
        <v>#N/A</v>
      </c>
      <c r="AK420" s="104" t="str">
        <f t="shared" si="72"/>
        <v xml:space="preserve"> </v>
      </c>
      <c r="AL420" s="105"/>
      <c r="AM420" s="105" t="str">
        <f t="shared" si="73"/>
        <v xml:space="preserve"> </v>
      </c>
      <c r="AN420" s="105" t="str">
        <f t="shared" si="74"/>
        <v xml:space="preserve"> </v>
      </c>
    </row>
    <row r="421" spans="28:40" x14ac:dyDescent="0.2">
      <c r="AB421" s="103" t="e">
        <f>T421-HLOOKUP(V421,Minimas!$C$3:$CD$12,2,FALSE)</f>
        <v>#N/A</v>
      </c>
      <c r="AC421" s="103" t="e">
        <f>T421-HLOOKUP(V421,Minimas!$C$3:$CD$12,3,FALSE)</f>
        <v>#N/A</v>
      </c>
      <c r="AD421" s="103" t="e">
        <f>T421-HLOOKUP(V421,Minimas!$C$3:$CD$12,4,FALSE)</f>
        <v>#N/A</v>
      </c>
      <c r="AE421" s="103" t="e">
        <f>T421-HLOOKUP(V421,Minimas!$C$3:$CD$12,5,FALSE)</f>
        <v>#N/A</v>
      </c>
      <c r="AF421" s="103" t="e">
        <f>T421-HLOOKUP(V421,Minimas!$C$3:$CD$12,6,FALSE)</f>
        <v>#N/A</v>
      </c>
      <c r="AG421" s="103" t="e">
        <f>T421-HLOOKUP(V421,Minimas!$C$3:$CD$12,7,FALSE)</f>
        <v>#N/A</v>
      </c>
      <c r="AH421" s="103" t="e">
        <f>T421-HLOOKUP(V421,Minimas!$C$3:$CD$12,8,FALSE)</f>
        <v>#N/A</v>
      </c>
      <c r="AI421" s="103" t="e">
        <f>T421-HLOOKUP(V421,Minimas!$C$3:$CD$12,9,FALSE)</f>
        <v>#N/A</v>
      </c>
      <c r="AJ421" s="103" t="e">
        <f>T421-HLOOKUP(V421,Minimas!$C$3:$CD$12,10,FALSE)</f>
        <v>#N/A</v>
      </c>
      <c r="AK421" s="104" t="str">
        <f t="shared" si="72"/>
        <v xml:space="preserve"> </v>
      </c>
      <c r="AL421" s="105"/>
      <c r="AM421" s="105" t="str">
        <f t="shared" si="73"/>
        <v xml:space="preserve"> </v>
      </c>
      <c r="AN421" s="105" t="str">
        <f t="shared" si="74"/>
        <v xml:space="preserve"> </v>
      </c>
    </row>
    <row r="422" spans="28:40" x14ac:dyDescent="0.2">
      <c r="AB422" s="103" t="e">
        <f>T422-HLOOKUP(V422,Minimas!$C$3:$CD$12,2,FALSE)</f>
        <v>#N/A</v>
      </c>
      <c r="AC422" s="103" t="e">
        <f>T422-HLOOKUP(V422,Minimas!$C$3:$CD$12,3,FALSE)</f>
        <v>#N/A</v>
      </c>
      <c r="AD422" s="103" t="e">
        <f>T422-HLOOKUP(V422,Minimas!$C$3:$CD$12,4,FALSE)</f>
        <v>#N/A</v>
      </c>
      <c r="AE422" s="103" t="e">
        <f>T422-HLOOKUP(V422,Minimas!$C$3:$CD$12,5,FALSE)</f>
        <v>#N/A</v>
      </c>
      <c r="AF422" s="103" t="e">
        <f>T422-HLOOKUP(V422,Minimas!$C$3:$CD$12,6,FALSE)</f>
        <v>#N/A</v>
      </c>
      <c r="AG422" s="103" t="e">
        <f>T422-HLOOKUP(V422,Minimas!$C$3:$CD$12,7,FALSE)</f>
        <v>#N/A</v>
      </c>
      <c r="AH422" s="103" t="e">
        <f>T422-HLOOKUP(V422,Minimas!$C$3:$CD$12,8,FALSE)</f>
        <v>#N/A</v>
      </c>
      <c r="AI422" s="103" t="e">
        <f>T422-HLOOKUP(V422,Minimas!$C$3:$CD$12,9,FALSE)</f>
        <v>#N/A</v>
      </c>
      <c r="AJ422" s="103" t="e">
        <f>T422-HLOOKUP(V422,Minimas!$C$3:$CD$12,10,FALSE)</f>
        <v>#N/A</v>
      </c>
      <c r="AK422" s="104" t="str">
        <f t="shared" si="72"/>
        <v xml:space="preserve"> </v>
      </c>
      <c r="AL422" s="105"/>
      <c r="AM422" s="105" t="str">
        <f t="shared" si="73"/>
        <v xml:space="preserve"> </v>
      </c>
      <c r="AN422" s="105" t="str">
        <f t="shared" si="74"/>
        <v xml:space="preserve"> </v>
      </c>
    </row>
    <row r="423" spans="28:40" x14ac:dyDescent="0.2">
      <c r="AB423" s="103" t="e">
        <f>T423-HLOOKUP(V423,Minimas!$C$3:$CD$12,2,FALSE)</f>
        <v>#N/A</v>
      </c>
      <c r="AC423" s="103" t="e">
        <f>T423-HLOOKUP(V423,Minimas!$C$3:$CD$12,3,FALSE)</f>
        <v>#N/A</v>
      </c>
      <c r="AD423" s="103" t="e">
        <f>T423-HLOOKUP(V423,Minimas!$C$3:$CD$12,4,FALSE)</f>
        <v>#N/A</v>
      </c>
      <c r="AE423" s="103" t="e">
        <f>T423-HLOOKUP(V423,Minimas!$C$3:$CD$12,5,FALSE)</f>
        <v>#N/A</v>
      </c>
      <c r="AF423" s="103" t="e">
        <f>T423-HLOOKUP(V423,Minimas!$C$3:$CD$12,6,FALSE)</f>
        <v>#N/A</v>
      </c>
      <c r="AG423" s="103" t="e">
        <f>T423-HLOOKUP(V423,Minimas!$C$3:$CD$12,7,FALSE)</f>
        <v>#N/A</v>
      </c>
      <c r="AH423" s="103" t="e">
        <f>T423-HLOOKUP(V423,Minimas!$C$3:$CD$12,8,FALSE)</f>
        <v>#N/A</v>
      </c>
      <c r="AI423" s="103" t="e">
        <f>T423-HLOOKUP(V423,Minimas!$C$3:$CD$12,9,FALSE)</f>
        <v>#N/A</v>
      </c>
      <c r="AJ423" s="103" t="e">
        <f>T423-HLOOKUP(V423,Minimas!$C$3:$CD$12,10,FALSE)</f>
        <v>#N/A</v>
      </c>
      <c r="AK423" s="104" t="str">
        <f t="shared" si="72"/>
        <v xml:space="preserve"> </v>
      </c>
      <c r="AL423" s="105"/>
      <c r="AM423" s="105" t="str">
        <f t="shared" si="73"/>
        <v xml:space="preserve"> </v>
      </c>
      <c r="AN423" s="105" t="str">
        <f t="shared" si="74"/>
        <v xml:space="preserve"> </v>
      </c>
    </row>
    <row r="424" spans="28:40" x14ac:dyDescent="0.2">
      <c r="AB424" s="103" t="e">
        <f>T424-HLOOKUP(V424,Minimas!$C$3:$CD$12,2,FALSE)</f>
        <v>#N/A</v>
      </c>
      <c r="AC424" s="103" t="e">
        <f>T424-HLOOKUP(V424,Minimas!$C$3:$CD$12,3,FALSE)</f>
        <v>#N/A</v>
      </c>
      <c r="AD424" s="103" t="e">
        <f>T424-HLOOKUP(V424,Minimas!$C$3:$CD$12,4,FALSE)</f>
        <v>#N/A</v>
      </c>
      <c r="AE424" s="103" t="e">
        <f>T424-HLOOKUP(V424,Minimas!$C$3:$CD$12,5,FALSE)</f>
        <v>#N/A</v>
      </c>
      <c r="AF424" s="103" t="e">
        <f>T424-HLOOKUP(V424,Minimas!$C$3:$CD$12,6,FALSE)</f>
        <v>#N/A</v>
      </c>
      <c r="AG424" s="103" t="e">
        <f>T424-HLOOKUP(V424,Minimas!$C$3:$CD$12,7,FALSE)</f>
        <v>#N/A</v>
      </c>
      <c r="AH424" s="103" t="e">
        <f>T424-HLOOKUP(V424,Minimas!$C$3:$CD$12,8,FALSE)</f>
        <v>#N/A</v>
      </c>
      <c r="AI424" s="103" t="e">
        <f>T424-HLOOKUP(V424,Minimas!$C$3:$CD$12,9,FALSE)</f>
        <v>#N/A</v>
      </c>
      <c r="AJ424" s="103" t="e">
        <f>T424-HLOOKUP(V424,Minimas!$C$3:$CD$12,10,FALSE)</f>
        <v>#N/A</v>
      </c>
      <c r="AK424" s="104" t="str">
        <f t="shared" si="72"/>
        <v xml:space="preserve"> </v>
      </c>
      <c r="AL424" s="105"/>
      <c r="AM424" s="105" t="str">
        <f t="shared" si="73"/>
        <v xml:space="preserve"> </v>
      </c>
      <c r="AN424" s="105" t="str">
        <f t="shared" si="74"/>
        <v xml:space="preserve"> </v>
      </c>
    </row>
    <row r="425" spans="28:40" x14ac:dyDescent="0.2">
      <c r="AB425" s="103" t="e">
        <f>T425-HLOOKUP(V425,Minimas!$C$3:$CD$12,2,FALSE)</f>
        <v>#N/A</v>
      </c>
      <c r="AC425" s="103" t="e">
        <f>T425-HLOOKUP(V425,Minimas!$C$3:$CD$12,3,FALSE)</f>
        <v>#N/A</v>
      </c>
      <c r="AD425" s="103" t="e">
        <f>T425-HLOOKUP(V425,Minimas!$C$3:$CD$12,4,FALSE)</f>
        <v>#N/A</v>
      </c>
      <c r="AE425" s="103" t="e">
        <f>T425-HLOOKUP(V425,Minimas!$C$3:$CD$12,5,FALSE)</f>
        <v>#N/A</v>
      </c>
      <c r="AF425" s="103" t="e">
        <f>T425-HLOOKUP(V425,Minimas!$C$3:$CD$12,6,FALSE)</f>
        <v>#N/A</v>
      </c>
      <c r="AG425" s="103" t="e">
        <f>T425-HLOOKUP(V425,Minimas!$C$3:$CD$12,7,FALSE)</f>
        <v>#N/A</v>
      </c>
      <c r="AH425" s="103" t="e">
        <f>T425-HLOOKUP(V425,Minimas!$C$3:$CD$12,8,FALSE)</f>
        <v>#N/A</v>
      </c>
      <c r="AI425" s="103" t="e">
        <f>T425-HLOOKUP(V425,Minimas!$C$3:$CD$12,9,FALSE)</f>
        <v>#N/A</v>
      </c>
      <c r="AJ425" s="103" t="e">
        <f>T425-HLOOKUP(V425,Minimas!$C$3:$CD$12,10,FALSE)</f>
        <v>#N/A</v>
      </c>
      <c r="AK425" s="104" t="str">
        <f t="shared" si="72"/>
        <v xml:space="preserve"> </v>
      </c>
      <c r="AL425" s="105"/>
      <c r="AM425" s="105" t="str">
        <f t="shared" si="73"/>
        <v xml:space="preserve"> </v>
      </c>
      <c r="AN425" s="105" t="str">
        <f t="shared" si="74"/>
        <v xml:space="preserve"> </v>
      </c>
    </row>
    <row r="426" spans="28:40" x14ac:dyDescent="0.2">
      <c r="AB426" s="103" t="e">
        <f>T426-HLOOKUP(V426,Minimas!$C$3:$CD$12,2,FALSE)</f>
        <v>#N/A</v>
      </c>
      <c r="AC426" s="103" t="e">
        <f>T426-HLOOKUP(V426,Minimas!$C$3:$CD$12,3,FALSE)</f>
        <v>#N/A</v>
      </c>
      <c r="AD426" s="103" t="e">
        <f>T426-HLOOKUP(V426,Minimas!$C$3:$CD$12,4,FALSE)</f>
        <v>#N/A</v>
      </c>
      <c r="AE426" s="103" t="e">
        <f>T426-HLOOKUP(V426,Minimas!$C$3:$CD$12,5,FALSE)</f>
        <v>#N/A</v>
      </c>
      <c r="AF426" s="103" t="e">
        <f>T426-HLOOKUP(V426,Minimas!$C$3:$CD$12,6,FALSE)</f>
        <v>#N/A</v>
      </c>
      <c r="AG426" s="103" t="e">
        <f>T426-HLOOKUP(V426,Minimas!$C$3:$CD$12,7,FALSE)</f>
        <v>#N/A</v>
      </c>
      <c r="AH426" s="103" t="e">
        <f>T426-HLOOKUP(V426,Minimas!$C$3:$CD$12,8,FALSE)</f>
        <v>#N/A</v>
      </c>
      <c r="AI426" s="103" t="e">
        <f>T426-HLOOKUP(V426,Minimas!$C$3:$CD$12,9,FALSE)</f>
        <v>#N/A</v>
      </c>
      <c r="AJ426" s="103" t="e">
        <f>T426-HLOOKUP(V426,Minimas!$C$3:$CD$12,10,FALSE)</f>
        <v>#N/A</v>
      </c>
      <c r="AK426" s="104" t="str">
        <f t="shared" si="72"/>
        <v xml:space="preserve"> </v>
      </c>
      <c r="AL426" s="105"/>
      <c r="AM426" s="105" t="str">
        <f t="shared" si="73"/>
        <v xml:space="preserve"> </v>
      </c>
      <c r="AN426" s="105" t="str">
        <f t="shared" si="74"/>
        <v xml:space="preserve"> </v>
      </c>
    </row>
    <row r="427" spans="28:40" x14ac:dyDescent="0.2">
      <c r="AB427" s="103" t="e">
        <f>T427-HLOOKUP(V427,Minimas!$C$3:$CD$12,2,FALSE)</f>
        <v>#N/A</v>
      </c>
      <c r="AC427" s="103" t="e">
        <f>T427-HLOOKUP(V427,Minimas!$C$3:$CD$12,3,FALSE)</f>
        <v>#N/A</v>
      </c>
      <c r="AD427" s="103" t="e">
        <f>T427-HLOOKUP(V427,Minimas!$C$3:$CD$12,4,FALSE)</f>
        <v>#N/A</v>
      </c>
      <c r="AE427" s="103" t="e">
        <f>T427-HLOOKUP(V427,Minimas!$C$3:$CD$12,5,FALSE)</f>
        <v>#N/A</v>
      </c>
      <c r="AF427" s="103" t="e">
        <f>T427-HLOOKUP(V427,Minimas!$C$3:$CD$12,6,FALSE)</f>
        <v>#N/A</v>
      </c>
      <c r="AG427" s="103" t="e">
        <f>T427-HLOOKUP(V427,Minimas!$C$3:$CD$12,7,FALSE)</f>
        <v>#N/A</v>
      </c>
      <c r="AH427" s="103" t="e">
        <f>T427-HLOOKUP(V427,Minimas!$C$3:$CD$12,8,FALSE)</f>
        <v>#N/A</v>
      </c>
      <c r="AI427" s="103" t="e">
        <f>T427-HLOOKUP(V427,Minimas!$C$3:$CD$12,9,FALSE)</f>
        <v>#N/A</v>
      </c>
      <c r="AJ427" s="103" t="e">
        <f>T427-HLOOKUP(V427,Minimas!$C$3:$CD$12,10,FALSE)</f>
        <v>#N/A</v>
      </c>
      <c r="AK427" s="104" t="str">
        <f t="shared" si="72"/>
        <v xml:space="preserve"> </v>
      </c>
      <c r="AL427" s="105"/>
      <c r="AM427" s="105" t="str">
        <f t="shared" si="73"/>
        <v xml:space="preserve"> </v>
      </c>
      <c r="AN427" s="105" t="str">
        <f t="shared" si="74"/>
        <v xml:space="preserve"> </v>
      </c>
    </row>
    <row r="428" spans="28:40" x14ac:dyDescent="0.2">
      <c r="AB428" s="103" t="e">
        <f>T428-HLOOKUP(V428,Minimas!$C$3:$CD$12,2,FALSE)</f>
        <v>#N/A</v>
      </c>
      <c r="AC428" s="103" t="e">
        <f>T428-HLOOKUP(V428,Minimas!$C$3:$CD$12,3,FALSE)</f>
        <v>#N/A</v>
      </c>
      <c r="AD428" s="103" t="e">
        <f>T428-HLOOKUP(V428,Minimas!$C$3:$CD$12,4,FALSE)</f>
        <v>#N/A</v>
      </c>
      <c r="AE428" s="103" t="e">
        <f>T428-HLOOKUP(V428,Minimas!$C$3:$CD$12,5,FALSE)</f>
        <v>#N/A</v>
      </c>
      <c r="AF428" s="103" t="e">
        <f>T428-HLOOKUP(V428,Minimas!$C$3:$CD$12,6,FALSE)</f>
        <v>#N/A</v>
      </c>
      <c r="AG428" s="103" t="e">
        <f>T428-HLOOKUP(V428,Minimas!$C$3:$CD$12,7,FALSE)</f>
        <v>#N/A</v>
      </c>
      <c r="AH428" s="103" t="e">
        <f>T428-HLOOKUP(V428,Minimas!$C$3:$CD$12,8,FALSE)</f>
        <v>#N/A</v>
      </c>
      <c r="AI428" s="103" t="e">
        <f>T428-HLOOKUP(V428,Minimas!$C$3:$CD$12,9,FALSE)</f>
        <v>#N/A</v>
      </c>
      <c r="AJ428" s="103" t="e">
        <f>T428-HLOOKUP(V428,Minimas!$C$3:$CD$12,10,FALSE)</f>
        <v>#N/A</v>
      </c>
      <c r="AK428" s="104" t="str">
        <f t="shared" si="72"/>
        <v xml:space="preserve"> </v>
      </c>
      <c r="AL428" s="105"/>
      <c r="AM428" s="105" t="str">
        <f t="shared" si="73"/>
        <v xml:space="preserve"> </v>
      </c>
      <c r="AN428" s="105" t="str">
        <f t="shared" si="74"/>
        <v xml:space="preserve"> </v>
      </c>
    </row>
    <row r="429" spans="28:40" x14ac:dyDescent="0.2">
      <c r="AB429" s="103" t="e">
        <f>T429-HLOOKUP(V429,Minimas!$C$3:$CD$12,2,FALSE)</f>
        <v>#N/A</v>
      </c>
      <c r="AC429" s="103" t="e">
        <f>T429-HLOOKUP(V429,Minimas!$C$3:$CD$12,3,FALSE)</f>
        <v>#N/A</v>
      </c>
      <c r="AD429" s="103" t="e">
        <f>T429-HLOOKUP(V429,Minimas!$C$3:$CD$12,4,FALSE)</f>
        <v>#N/A</v>
      </c>
      <c r="AE429" s="103" t="e">
        <f>T429-HLOOKUP(V429,Minimas!$C$3:$CD$12,5,FALSE)</f>
        <v>#N/A</v>
      </c>
      <c r="AF429" s="103" t="e">
        <f>T429-HLOOKUP(V429,Minimas!$C$3:$CD$12,6,FALSE)</f>
        <v>#N/A</v>
      </c>
      <c r="AG429" s="103" t="e">
        <f>T429-HLOOKUP(V429,Minimas!$C$3:$CD$12,7,FALSE)</f>
        <v>#N/A</v>
      </c>
      <c r="AH429" s="103" t="e">
        <f>T429-HLOOKUP(V429,Minimas!$C$3:$CD$12,8,FALSE)</f>
        <v>#N/A</v>
      </c>
      <c r="AI429" s="103" t="e">
        <f>T429-HLOOKUP(V429,Minimas!$C$3:$CD$12,9,FALSE)</f>
        <v>#N/A</v>
      </c>
      <c r="AJ429" s="103" t="e">
        <f>T429-HLOOKUP(V429,Minimas!$C$3:$CD$12,10,FALSE)</f>
        <v>#N/A</v>
      </c>
      <c r="AK429" s="104" t="str">
        <f t="shared" si="72"/>
        <v xml:space="preserve"> </v>
      </c>
      <c r="AL429" s="105"/>
      <c r="AM429" s="105" t="str">
        <f t="shared" si="73"/>
        <v xml:space="preserve"> </v>
      </c>
      <c r="AN429" s="105" t="str">
        <f t="shared" si="74"/>
        <v xml:space="preserve"> </v>
      </c>
    </row>
    <row r="430" spans="28:40" x14ac:dyDescent="0.2">
      <c r="AB430" s="103" t="e">
        <f>T430-HLOOKUP(V430,Minimas!$C$3:$CD$12,2,FALSE)</f>
        <v>#N/A</v>
      </c>
      <c r="AC430" s="103" t="e">
        <f>T430-HLOOKUP(V430,Minimas!$C$3:$CD$12,3,FALSE)</f>
        <v>#N/A</v>
      </c>
      <c r="AD430" s="103" t="e">
        <f>T430-HLOOKUP(V430,Minimas!$C$3:$CD$12,4,FALSE)</f>
        <v>#N/A</v>
      </c>
      <c r="AE430" s="103" t="e">
        <f>T430-HLOOKUP(V430,Minimas!$C$3:$CD$12,5,FALSE)</f>
        <v>#N/A</v>
      </c>
      <c r="AF430" s="103" t="e">
        <f>T430-HLOOKUP(V430,Minimas!$C$3:$CD$12,6,FALSE)</f>
        <v>#N/A</v>
      </c>
      <c r="AG430" s="103" t="e">
        <f>T430-HLOOKUP(V430,Minimas!$C$3:$CD$12,7,FALSE)</f>
        <v>#N/A</v>
      </c>
      <c r="AH430" s="103" t="e">
        <f>T430-HLOOKUP(V430,Minimas!$C$3:$CD$12,8,FALSE)</f>
        <v>#N/A</v>
      </c>
      <c r="AI430" s="103" t="e">
        <f>T430-HLOOKUP(V430,Minimas!$C$3:$CD$12,9,FALSE)</f>
        <v>#N/A</v>
      </c>
      <c r="AJ430" s="103" t="e">
        <f>T430-HLOOKUP(V430,Minimas!$C$3:$CD$12,10,FALSE)</f>
        <v>#N/A</v>
      </c>
      <c r="AK430" s="104" t="str">
        <f t="shared" si="72"/>
        <v xml:space="preserve"> </v>
      </c>
      <c r="AL430" s="105"/>
      <c r="AM430" s="105" t="str">
        <f t="shared" si="73"/>
        <v xml:space="preserve"> </v>
      </c>
      <c r="AN430" s="105" t="str">
        <f t="shared" si="74"/>
        <v xml:space="preserve"> </v>
      </c>
    </row>
    <row r="431" spans="28:40" x14ac:dyDescent="0.2">
      <c r="AB431" s="103" t="e">
        <f>T431-HLOOKUP(V431,Minimas!$C$3:$CD$12,2,FALSE)</f>
        <v>#N/A</v>
      </c>
      <c r="AC431" s="103" t="e">
        <f>T431-HLOOKUP(V431,Minimas!$C$3:$CD$12,3,FALSE)</f>
        <v>#N/A</v>
      </c>
      <c r="AD431" s="103" t="e">
        <f>T431-HLOOKUP(V431,Minimas!$C$3:$CD$12,4,FALSE)</f>
        <v>#N/A</v>
      </c>
      <c r="AE431" s="103" t="e">
        <f>T431-HLOOKUP(V431,Minimas!$C$3:$CD$12,5,FALSE)</f>
        <v>#N/A</v>
      </c>
      <c r="AF431" s="103" t="e">
        <f>T431-HLOOKUP(V431,Minimas!$C$3:$CD$12,6,FALSE)</f>
        <v>#N/A</v>
      </c>
      <c r="AG431" s="103" t="e">
        <f>T431-HLOOKUP(V431,Minimas!$C$3:$CD$12,7,FALSE)</f>
        <v>#N/A</v>
      </c>
      <c r="AH431" s="103" t="e">
        <f>T431-HLOOKUP(V431,Minimas!$C$3:$CD$12,8,FALSE)</f>
        <v>#N/A</v>
      </c>
      <c r="AI431" s="103" t="e">
        <f>T431-HLOOKUP(V431,Minimas!$C$3:$CD$12,9,FALSE)</f>
        <v>#N/A</v>
      </c>
      <c r="AJ431" s="103" t="e">
        <f>T431-HLOOKUP(V431,Minimas!$C$3:$CD$12,10,FALSE)</f>
        <v>#N/A</v>
      </c>
      <c r="AK431" s="104" t="str">
        <f t="shared" si="72"/>
        <v xml:space="preserve"> </v>
      </c>
      <c r="AL431" s="105"/>
      <c r="AM431" s="105" t="str">
        <f t="shared" si="73"/>
        <v xml:space="preserve"> </v>
      </c>
      <c r="AN431" s="105" t="str">
        <f t="shared" si="74"/>
        <v xml:space="preserve"> </v>
      </c>
    </row>
    <row r="432" spans="28:40" x14ac:dyDescent="0.2">
      <c r="AB432" s="103" t="e">
        <f>T432-HLOOKUP(V432,Minimas!$C$3:$CD$12,2,FALSE)</f>
        <v>#N/A</v>
      </c>
      <c r="AC432" s="103" t="e">
        <f>T432-HLOOKUP(V432,Minimas!$C$3:$CD$12,3,FALSE)</f>
        <v>#N/A</v>
      </c>
      <c r="AD432" s="103" t="e">
        <f>T432-HLOOKUP(V432,Minimas!$C$3:$CD$12,4,FALSE)</f>
        <v>#N/A</v>
      </c>
      <c r="AE432" s="103" t="e">
        <f>T432-HLOOKUP(V432,Minimas!$C$3:$CD$12,5,FALSE)</f>
        <v>#N/A</v>
      </c>
      <c r="AF432" s="103" t="e">
        <f>T432-HLOOKUP(V432,Minimas!$C$3:$CD$12,6,FALSE)</f>
        <v>#N/A</v>
      </c>
      <c r="AG432" s="103" t="e">
        <f>T432-HLOOKUP(V432,Minimas!$C$3:$CD$12,7,FALSE)</f>
        <v>#N/A</v>
      </c>
      <c r="AH432" s="103" t="e">
        <f>T432-HLOOKUP(V432,Minimas!$C$3:$CD$12,8,FALSE)</f>
        <v>#N/A</v>
      </c>
      <c r="AI432" s="103" t="e">
        <f>T432-HLOOKUP(V432,Minimas!$C$3:$CD$12,9,FALSE)</f>
        <v>#N/A</v>
      </c>
      <c r="AJ432" s="103" t="e">
        <f>T432-HLOOKUP(V432,Minimas!$C$3:$CD$12,10,FALSE)</f>
        <v>#N/A</v>
      </c>
      <c r="AK432" s="104" t="str">
        <f t="shared" si="72"/>
        <v xml:space="preserve"> </v>
      </c>
      <c r="AL432" s="105"/>
      <c r="AM432" s="105" t="str">
        <f t="shared" si="73"/>
        <v xml:space="preserve"> </v>
      </c>
      <c r="AN432" s="105" t="str">
        <f t="shared" si="74"/>
        <v xml:space="preserve"> </v>
      </c>
    </row>
    <row r="433" spans="28:40" x14ac:dyDescent="0.2">
      <c r="AB433" s="103" t="e">
        <f>T433-HLOOKUP(V433,Minimas!$C$3:$CD$12,2,FALSE)</f>
        <v>#N/A</v>
      </c>
      <c r="AC433" s="103" t="e">
        <f>T433-HLOOKUP(V433,Minimas!$C$3:$CD$12,3,FALSE)</f>
        <v>#N/A</v>
      </c>
      <c r="AD433" s="103" t="e">
        <f>T433-HLOOKUP(V433,Minimas!$C$3:$CD$12,4,FALSE)</f>
        <v>#N/A</v>
      </c>
      <c r="AE433" s="103" t="e">
        <f>T433-HLOOKUP(V433,Minimas!$C$3:$CD$12,5,FALSE)</f>
        <v>#N/A</v>
      </c>
      <c r="AF433" s="103" t="e">
        <f>T433-HLOOKUP(V433,Minimas!$C$3:$CD$12,6,FALSE)</f>
        <v>#N/A</v>
      </c>
      <c r="AG433" s="103" t="e">
        <f>T433-HLOOKUP(V433,Minimas!$C$3:$CD$12,7,FALSE)</f>
        <v>#N/A</v>
      </c>
      <c r="AH433" s="103" t="e">
        <f>T433-HLOOKUP(V433,Minimas!$C$3:$CD$12,8,FALSE)</f>
        <v>#N/A</v>
      </c>
      <c r="AI433" s="103" t="e">
        <f>T433-HLOOKUP(V433,Minimas!$C$3:$CD$12,9,FALSE)</f>
        <v>#N/A</v>
      </c>
      <c r="AJ433" s="103" t="e">
        <f>T433-HLOOKUP(V433,Minimas!$C$3:$CD$12,10,FALSE)</f>
        <v>#N/A</v>
      </c>
      <c r="AK433" s="104" t="str">
        <f t="shared" si="72"/>
        <v xml:space="preserve"> </v>
      </c>
      <c r="AL433" s="105"/>
      <c r="AM433" s="105" t="str">
        <f t="shared" si="73"/>
        <v xml:space="preserve"> </v>
      </c>
      <c r="AN433" s="105" t="str">
        <f t="shared" si="74"/>
        <v xml:space="preserve"> </v>
      </c>
    </row>
    <row r="434" spans="28:40" x14ac:dyDescent="0.2">
      <c r="AB434" s="103" t="e">
        <f>T434-HLOOKUP(V434,Minimas!$C$3:$CD$12,2,FALSE)</f>
        <v>#N/A</v>
      </c>
      <c r="AC434" s="103" t="e">
        <f>T434-HLOOKUP(V434,Minimas!$C$3:$CD$12,3,FALSE)</f>
        <v>#N/A</v>
      </c>
      <c r="AD434" s="103" t="e">
        <f>T434-HLOOKUP(V434,Minimas!$C$3:$CD$12,4,FALSE)</f>
        <v>#N/A</v>
      </c>
      <c r="AE434" s="103" t="e">
        <f>T434-HLOOKUP(V434,Minimas!$C$3:$CD$12,5,FALSE)</f>
        <v>#N/A</v>
      </c>
      <c r="AF434" s="103" t="e">
        <f>T434-HLOOKUP(V434,Minimas!$C$3:$CD$12,6,FALSE)</f>
        <v>#N/A</v>
      </c>
      <c r="AG434" s="103" t="e">
        <f>T434-HLOOKUP(V434,Minimas!$C$3:$CD$12,7,FALSE)</f>
        <v>#N/A</v>
      </c>
      <c r="AH434" s="103" t="e">
        <f>T434-HLOOKUP(V434,Minimas!$C$3:$CD$12,8,FALSE)</f>
        <v>#N/A</v>
      </c>
      <c r="AI434" s="103" t="e">
        <f>T434-HLOOKUP(V434,Minimas!$C$3:$CD$12,9,FALSE)</f>
        <v>#N/A</v>
      </c>
      <c r="AJ434" s="103" t="e">
        <f>T434-HLOOKUP(V434,Minimas!$C$3:$CD$12,10,FALSE)</f>
        <v>#N/A</v>
      </c>
      <c r="AK434" s="104" t="str">
        <f t="shared" si="72"/>
        <v xml:space="preserve"> </v>
      </c>
      <c r="AL434" s="105"/>
      <c r="AM434" s="105" t="str">
        <f t="shared" si="73"/>
        <v xml:space="preserve"> </v>
      </c>
      <c r="AN434" s="105" t="str">
        <f t="shared" si="74"/>
        <v xml:space="preserve"> </v>
      </c>
    </row>
    <row r="435" spans="28:40" x14ac:dyDescent="0.2">
      <c r="AB435" s="103" t="e">
        <f>T435-HLOOKUP(V435,Minimas!$C$3:$CD$12,2,FALSE)</f>
        <v>#N/A</v>
      </c>
      <c r="AC435" s="103" t="e">
        <f>T435-HLOOKUP(V435,Minimas!$C$3:$CD$12,3,FALSE)</f>
        <v>#N/A</v>
      </c>
      <c r="AD435" s="103" t="e">
        <f>T435-HLOOKUP(V435,Minimas!$C$3:$CD$12,4,FALSE)</f>
        <v>#N/A</v>
      </c>
      <c r="AE435" s="103" t="e">
        <f>T435-HLOOKUP(V435,Minimas!$C$3:$CD$12,5,FALSE)</f>
        <v>#N/A</v>
      </c>
      <c r="AF435" s="103" t="e">
        <f>T435-HLOOKUP(V435,Minimas!$C$3:$CD$12,6,FALSE)</f>
        <v>#N/A</v>
      </c>
      <c r="AG435" s="103" t="e">
        <f>T435-HLOOKUP(V435,Minimas!$C$3:$CD$12,7,FALSE)</f>
        <v>#N/A</v>
      </c>
      <c r="AH435" s="103" t="e">
        <f>T435-HLOOKUP(V435,Minimas!$C$3:$CD$12,8,FALSE)</f>
        <v>#N/A</v>
      </c>
      <c r="AI435" s="103" t="e">
        <f>T435-HLOOKUP(V435,Minimas!$C$3:$CD$12,9,FALSE)</f>
        <v>#N/A</v>
      </c>
      <c r="AJ435" s="103" t="e">
        <f>T435-HLOOKUP(V435,Minimas!$C$3:$CD$12,10,FALSE)</f>
        <v>#N/A</v>
      </c>
      <c r="AK435" s="104" t="str">
        <f t="shared" si="72"/>
        <v xml:space="preserve"> </v>
      </c>
      <c r="AL435" s="105"/>
      <c r="AM435" s="105" t="str">
        <f t="shared" si="73"/>
        <v xml:space="preserve"> </v>
      </c>
      <c r="AN435" s="105" t="str">
        <f t="shared" si="74"/>
        <v xml:space="preserve"> </v>
      </c>
    </row>
    <row r="436" spans="28:40" x14ac:dyDescent="0.2">
      <c r="AB436" s="103" t="e">
        <f>T436-HLOOKUP(V436,Minimas!$C$3:$CD$12,2,FALSE)</f>
        <v>#N/A</v>
      </c>
      <c r="AC436" s="103" t="e">
        <f>T436-HLOOKUP(V436,Minimas!$C$3:$CD$12,3,FALSE)</f>
        <v>#N/A</v>
      </c>
      <c r="AD436" s="103" t="e">
        <f>T436-HLOOKUP(V436,Minimas!$C$3:$CD$12,4,FALSE)</f>
        <v>#N/A</v>
      </c>
      <c r="AE436" s="103" t="e">
        <f>T436-HLOOKUP(V436,Minimas!$C$3:$CD$12,5,FALSE)</f>
        <v>#N/A</v>
      </c>
      <c r="AF436" s="103" t="e">
        <f>T436-HLOOKUP(V436,Minimas!$C$3:$CD$12,6,FALSE)</f>
        <v>#N/A</v>
      </c>
      <c r="AG436" s="103" t="e">
        <f>T436-HLOOKUP(V436,Minimas!$C$3:$CD$12,7,FALSE)</f>
        <v>#N/A</v>
      </c>
      <c r="AH436" s="103" t="e">
        <f>T436-HLOOKUP(V436,Minimas!$C$3:$CD$12,8,FALSE)</f>
        <v>#N/A</v>
      </c>
      <c r="AI436" s="103" t="e">
        <f>T436-HLOOKUP(V436,Minimas!$C$3:$CD$12,9,FALSE)</f>
        <v>#N/A</v>
      </c>
      <c r="AJ436" s="103" t="e">
        <f>T436-HLOOKUP(V436,Minimas!$C$3:$CD$12,10,FALSE)</f>
        <v>#N/A</v>
      </c>
      <c r="AK436" s="104" t="str">
        <f t="shared" si="72"/>
        <v xml:space="preserve"> </v>
      </c>
      <c r="AL436" s="105"/>
      <c r="AM436" s="105" t="str">
        <f t="shared" si="73"/>
        <v xml:space="preserve"> </v>
      </c>
      <c r="AN436" s="105" t="str">
        <f t="shared" si="74"/>
        <v xml:space="preserve"> </v>
      </c>
    </row>
    <row r="437" spans="28:40" x14ac:dyDescent="0.2">
      <c r="AB437" s="103" t="e">
        <f>T437-HLOOKUP(V437,Minimas!$C$3:$CD$12,2,FALSE)</f>
        <v>#N/A</v>
      </c>
      <c r="AC437" s="103" t="e">
        <f>T437-HLOOKUP(V437,Minimas!$C$3:$CD$12,3,FALSE)</f>
        <v>#N/A</v>
      </c>
      <c r="AD437" s="103" t="e">
        <f>T437-HLOOKUP(V437,Minimas!$C$3:$CD$12,4,FALSE)</f>
        <v>#N/A</v>
      </c>
      <c r="AE437" s="103" t="e">
        <f>T437-HLOOKUP(V437,Minimas!$C$3:$CD$12,5,FALSE)</f>
        <v>#N/A</v>
      </c>
      <c r="AF437" s="103" t="e">
        <f>T437-HLOOKUP(V437,Minimas!$C$3:$CD$12,6,FALSE)</f>
        <v>#N/A</v>
      </c>
      <c r="AG437" s="103" t="e">
        <f>T437-HLOOKUP(V437,Minimas!$C$3:$CD$12,7,FALSE)</f>
        <v>#N/A</v>
      </c>
      <c r="AH437" s="103" t="e">
        <f>T437-HLOOKUP(V437,Minimas!$C$3:$CD$12,8,FALSE)</f>
        <v>#N/A</v>
      </c>
      <c r="AI437" s="103" t="e">
        <f>T437-HLOOKUP(V437,Minimas!$C$3:$CD$12,9,FALSE)</f>
        <v>#N/A</v>
      </c>
      <c r="AJ437" s="103" t="e">
        <f>T437-HLOOKUP(V437,Minimas!$C$3:$CD$12,10,FALSE)</f>
        <v>#N/A</v>
      </c>
      <c r="AK437" s="104" t="str">
        <f t="shared" si="72"/>
        <v xml:space="preserve"> </v>
      </c>
      <c r="AL437" s="105"/>
      <c r="AM437" s="105" t="str">
        <f t="shared" si="73"/>
        <v xml:space="preserve"> </v>
      </c>
      <c r="AN437" s="105" t="str">
        <f t="shared" si="74"/>
        <v xml:space="preserve"> </v>
      </c>
    </row>
    <row r="438" spans="28:40" x14ac:dyDescent="0.2">
      <c r="AB438" s="103" t="e">
        <f>T438-HLOOKUP(V438,Minimas!$C$3:$CD$12,2,FALSE)</f>
        <v>#N/A</v>
      </c>
      <c r="AC438" s="103" t="e">
        <f>T438-HLOOKUP(V438,Minimas!$C$3:$CD$12,3,FALSE)</f>
        <v>#N/A</v>
      </c>
      <c r="AD438" s="103" t="e">
        <f>T438-HLOOKUP(V438,Minimas!$C$3:$CD$12,4,FALSE)</f>
        <v>#N/A</v>
      </c>
      <c r="AE438" s="103" t="e">
        <f>T438-HLOOKUP(V438,Minimas!$C$3:$CD$12,5,FALSE)</f>
        <v>#N/A</v>
      </c>
      <c r="AF438" s="103" t="e">
        <f>T438-HLOOKUP(V438,Minimas!$C$3:$CD$12,6,FALSE)</f>
        <v>#N/A</v>
      </c>
      <c r="AG438" s="103" t="e">
        <f>T438-HLOOKUP(V438,Minimas!$C$3:$CD$12,7,FALSE)</f>
        <v>#N/A</v>
      </c>
      <c r="AH438" s="103" t="e">
        <f>T438-HLOOKUP(V438,Minimas!$C$3:$CD$12,8,FALSE)</f>
        <v>#N/A</v>
      </c>
      <c r="AI438" s="103" t="e">
        <f>T438-HLOOKUP(V438,Minimas!$C$3:$CD$12,9,FALSE)</f>
        <v>#N/A</v>
      </c>
      <c r="AJ438" s="103" t="e">
        <f>T438-HLOOKUP(V438,Minimas!$C$3:$CD$12,10,FALSE)</f>
        <v>#N/A</v>
      </c>
      <c r="AK438" s="104" t="str">
        <f t="shared" si="72"/>
        <v xml:space="preserve"> </v>
      </c>
      <c r="AL438" s="105"/>
      <c r="AM438" s="105" t="str">
        <f t="shared" si="73"/>
        <v xml:space="preserve"> </v>
      </c>
      <c r="AN438" s="105" t="str">
        <f t="shared" si="74"/>
        <v xml:space="preserve"> </v>
      </c>
    </row>
    <row r="439" spans="28:40" x14ac:dyDescent="0.2">
      <c r="AB439" s="103" t="e">
        <f>T439-HLOOKUP(V439,Minimas!$C$3:$CD$12,2,FALSE)</f>
        <v>#N/A</v>
      </c>
      <c r="AC439" s="103" t="e">
        <f>T439-HLOOKUP(V439,Minimas!$C$3:$CD$12,3,FALSE)</f>
        <v>#N/A</v>
      </c>
      <c r="AD439" s="103" t="e">
        <f>T439-HLOOKUP(V439,Minimas!$C$3:$CD$12,4,FALSE)</f>
        <v>#N/A</v>
      </c>
      <c r="AE439" s="103" t="e">
        <f>T439-HLOOKUP(V439,Minimas!$C$3:$CD$12,5,FALSE)</f>
        <v>#N/A</v>
      </c>
      <c r="AF439" s="103" t="e">
        <f>T439-HLOOKUP(V439,Minimas!$C$3:$CD$12,6,FALSE)</f>
        <v>#N/A</v>
      </c>
      <c r="AG439" s="103" t="e">
        <f>T439-HLOOKUP(V439,Minimas!$C$3:$CD$12,7,FALSE)</f>
        <v>#N/A</v>
      </c>
      <c r="AH439" s="103" t="e">
        <f>T439-HLOOKUP(V439,Minimas!$C$3:$CD$12,8,FALSE)</f>
        <v>#N/A</v>
      </c>
      <c r="AI439" s="103" t="e">
        <f>T439-HLOOKUP(V439,Minimas!$C$3:$CD$12,9,FALSE)</f>
        <v>#N/A</v>
      </c>
      <c r="AJ439" s="103" t="e">
        <f>T439-HLOOKUP(V439,Minimas!$C$3:$CD$12,10,FALSE)</f>
        <v>#N/A</v>
      </c>
      <c r="AK439" s="104" t="str">
        <f t="shared" si="72"/>
        <v xml:space="preserve"> </v>
      </c>
      <c r="AL439" s="105"/>
      <c r="AM439" s="105" t="str">
        <f t="shared" si="73"/>
        <v xml:space="preserve"> </v>
      </c>
      <c r="AN439" s="105" t="str">
        <f t="shared" si="74"/>
        <v xml:space="preserve"> </v>
      </c>
    </row>
    <row r="440" spans="28:40" x14ac:dyDescent="0.2">
      <c r="AB440" s="103" t="e">
        <f>T440-HLOOKUP(V440,Minimas!$C$3:$CD$12,2,FALSE)</f>
        <v>#N/A</v>
      </c>
      <c r="AC440" s="103" t="e">
        <f>T440-HLOOKUP(V440,Minimas!$C$3:$CD$12,3,FALSE)</f>
        <v>#N/A</v>
      </c>
      <c r="AD440" s="103" t="e">
        <f>T440-HLOOKUP(V440,Minimas!$C$3:$CD$12,4,FALSE)</f>
        <v>#N/A</v>
      </c>
      <c r="AE440" s="103" t="e">
        <f>T440-HLOOKUP(V440,Minimas!$C$3:$CD$12,5,FALSE)</f>
        <v>#N/A</v>
      </c>
      <c r="AF440" s="103" t="e">
        <f>T440-HLOOKUP(V440,Minimas!$C$3:$CD$12,6,FALSE)</f>
        <v>#N/A</v>
      </c>
      <c r="AG440" s="103" t="e">
        <f>T440-HLOOKUP(V440,Minimas!$C$3:$CD$12,7,FALSE)</f>
        <v>#N/A</v>
      </c>
      <c r="AH440" s="103" t="e">
        <f>T440-HLOOKUP(V440,Minimas!$C$3:$CD$12,8,FALSE)</f>
        <v>#N/A</v>
      </c>
      <c r="AI440" s="103" t="e">
        <f>T440-HLOOKUP(V440,Minimas!$C$3:$CD$12,9,FALSE)</f>
        <v>#N/A</v>
      </c>
      <c r="AJ440" s="103" t="e">
        <f>T440-HLOOKUP(V440,Minimas!$C$3:$CD$12,10,FALSE)</f>
        <v>#N/A</v>
      </c>
      <c r="AK440" s="104" t="str">
        <f t="shared" si="72"/>
        <v xml:space="preserve"> </v>
      </c>
      <c r="AL440" s="105"/>
      <c r="AM440" s="105" t="str">
        <f t="shared" si="73"/>
        <v xml:space="preserve"> </v>
      </c>
      <c r="AN440" s="105" t="str">
        <f t="shared" si="74"/>
        <v xml:space="preserve"> </v>
      </c>
    </row>
    <row r="441" spans="28:40" x14ac:dyDescent="0.2">
      <c r="AB441" s="103" t="e">
        <f>T441-HLOOKUP(V441,Minimas!$C$3:$CD$12,2,FALSE)</f>
        <v>#N/A</v>
      </c>
      <c r="AC441" s="103" t="e">
        <f>T441-HLOOKUP(V441,Minimas!$C$3:$CD$12,3,FALSE)</f>
        <v>#N/A</v>
      </c>
      <c r="AD441" s="103" t="e">
        <f>T441-HLOOKUP(V441,Minimas!$C$3:$CD$12,4,FALSE)</f>
        <v>#N/A</v>
      </c>
      <c r="AE441" s="103" t="e">
        <f>T441-HLOOKUP(V441,Minimas!$C$3:$CD$12,5,FALSE)</f>
        <v>#N/A</v>
      </c>
      <c r="AF441" s="103" t="e">
        <f>T441-HLOOKUP(V441,Minimas!$C$3:$CD$12,6,FALSE)</f>
        <v>#N/A</v>
      </c>
      <c r="AG441" s="103" t="e">
        <f>T441-HLOOKUP(V441,Minimas!$C$3:$CD$12,7,FALSE)</f>
        <v>#N/A</v>
      </c>
      <c r="AH441" s="103" t="e">
        <f>T441-HLOOKUP(V441,Minimas!$C$3:$CD$12,8,FALSE)</f>
        <v>#N/A</v>
      </c>
      <c r="AI441" s="103" t="e">
        <f>T441-HLOOKUP(V441,Minimas!$C$3:$CD$12,9,FALSE)</f>
        <v>#N/A</v>
      </c>
      <c r="AJ441" s="103" t="e">
        <f>T441-HLOOKUP(V441,Minimas!$C$3:$CD$12,10,FALSE)</f>
        <v>#N/A</v>
      </c>
      <c r="AK441" s="104" t="str">
        <f t="shared" si="72"/>
        <v xml:space="preserve"> </v>
      </c>
      <c r="AL441" s="105"/>
      <c r="AM441" s="105" t="str">
        <f t="shared" si="73"/>
        <v xml:space="preserve"> </v>
      </c>
      <c r="AN441" s="105" t="str">
        <f t="shared" si="74"/>
        <v xml:space="preserve"> </v>
      </c>
    </row>
    <row r="442" spans="28:40" x14ac:dyDescent="0.2">
      <c r="AB442" s="103" t="e">
        <f>T442-HLOOKUP(V442,Minimas!$C$3:$CD$12,2,FALSE)</f>
        <v>#N/A</v>
      </c>
      <c r="AC442" s="103" t="e">
        <f>T442-HLOOKUP(V442,Minimas!$C$3:$CD$12,3,FALSE)</f>
        <v>#N/A</v>
      </c>
      <c r="AD442" s="103" t="e">
        <f>T442-HLOOKUP(V442,Minimas!$C$3:$CD$12,4,FALSE)</f>
        <v>#N/A</v>
      </c>
      <c r="AE442" s="103" t="e">
        <f>T442-HLOOKUP(V442,Minimas!$C$3:$CD$12,5,FALSE)</f>
        <v>#N/A</v>
      </c>
      <c r="AF442" s="103" t="e">
        <f>T442-HLOOKUP(V442,Minimas!$C$3:$CD$12,6,FALSE)</f>
        <v>#N/A</v>
      </c>
      <c r="AG442" s="103" t="e">
        <f>T442-HLOOKUP(V442,Minimas!$C$3:$CD$12,7,FALSE)</f>
        <v>#N/A</v>
      </c>
      <c r="AH442" s="103" t="e">
        <f>T442-HLOOKUP(V442,Minimas!$C$3:$CD$12,8,FALSE)</f>
        <v>#N/A</v>
      </c>
      <c r="AI442" s="103" t="e">
        <f>T442-HLOOKUP(V442,Minimas!$C$3:$CD$12,9,FALSE)</f>
        <v>#N/A</v>
      </c>
      <c r="AJ442" s="103" t="e">
        <f>T442-HLOOKUP(V442,Minimas!$C$3:$CD$12,10,FALSE)</f>
        <v>#N/A</v>
      </c>
      <c r="AK442" s="104" t="str">
        <f t="shared" si="72"/>
        <v xml:space="preserve"> </v>
      </c>
      <c r="AL442" s="105"/>
      <c r="AM442" s="105" t="str">
        <f t="shared" si="73"/>
        <v xml:space="preserve"> </v>
      </c>
      <c r="AN442" s="105" t="str">
        <f t="shared" si="74"/>
        <v xml:space="preserve"> </v>
      </c>
    </row>
    <row r="443" spans="28:40" x14ac:dyDescent="0.2">
      <c r="AB443" s="103" t="e">
        <f>T443-HLOOKUP(V443,Minimas!$C$3:$CD$12,2,FALSE)</f>
        <v>#N/A</v>
      </c>
      <c r="AC443" s="103" t="e">
        <f>T443-HLOOKUP(V443,Minimas!$C$3:$CD$12,3,FALSE)</f>
        <v>#N/A</v>
      </c>
      <c r="AD443" s="103" t="e">
        <f>T443-HLOOKUP(V443,Minimas!$C$3:$CD$12,4,FALSE)</f>
        <v>#N/A</v>
      </c>
      <c r="AE443" s="103" t="e">
        <f>T443-HLOOKUP(V443,Minimas!$C$3:$CD$12,5,FALSE)</f>
        <v>#N/A</v>
      </c>
      <c r="AF443" s="103" t="e">
        <f>T443-HLOOKUP(V443,Minimas!$C$3:$CD$12,6,FALSE)</f>
        <v>#N/A</v>
      </c>
      <c r="AG443" s="103" t="e">
        <f>T443-HLOOKUP(V443,Minimas!$C$3:$CD$12,7,FALSE)</f>
        <v>#N/A</v>
      </c>
      <c r="AH443" s="103" t="e">
        <f>T443-HLOOKUP(V443,Minimas!$C$3:$CD$12,8,FALSE)</f>
        <v>#N/A</v>
      </c>
      <c r="AI443" s="103" t="e">
        <f>T443-HLOOKUP(V443,Minimas!$C$3:$CD$12,9,FALSE)</f>
        <v>#N/A</v>
      </c>
      <c r="AJ443" s="103" t="e">
        <f>T443-HLOOKUP(V443,Minimas!$C$3:$CD$12,10,FALSE)</f>
        <v>#N/A</v>
      </c>
      <c r="AK443" s="104" t="str">
        <f t="shared" si="72"/>
        <v xml:space="preserve"> </v>
      </c>
      <c r="AL443" s="105"/>
      <c r="AM443" s="105" t="str">
        <f t="shared" si="73"/>
        <v xml:space="preserve"> </v>
      </c>
      <c r="AN443" s="105" t="str">
        <f t="shared" si="74"/>
        <v xml:space="preserve"> </v>
      </c>
    </row>
    <row r="444" spans="28:40" x14ac:dyDescent="0.2">
      <c r="AB444" s="103" t="e">
        <f>T444-HLOOKUP(V444,Minimas!$C$3:$CD$12,2,FALSE)</f>
        <v>#N/A</v>
      </c>
      <c r="AC444" s="103" t="e">
        <f>T444-HLOOKUP(V444,Minimas!$C$3:$CD$12,3,FALSE)</f>
        <v>#N/A</v>
      </c>
      <c r="AD444" s="103" t="e">
        <f>T444-HLOOKUP(V444,Minimas!$C$3:$CD$12,4,FALSE)</f>
        <v>#N/A</v>
      </c>
      <c r="AE444" s="103" t="e">
        <f>T444-HLOOKUP(V444,Minimas!$C$3:$CD$12,5,FALSE)</f>
        <v>#N/A</v>
      </c>
      <c r="AF444" s="103" t="e">
        <f>T444-HLOOKUP(V444,Minimas!$C$3:$CD$12,6,FALSE)</f>
        <v>#N/A</v>
      </c>
      <c r="AG444" s="103" t="e">
        <f>T444-HLOOKUP(V444,Minimas!$C$3:$CD$12,7,FALSE)</f>
        <v>#N/A</v>
      </c>
      <c r="AH444" s="103" t="e">
        <f>T444-HLOOKUP(V444,Minimas!$C$3:$CD$12,8,FALSE)</f>
        <v>#N/A</v>
      </c>
      <c r="AI444" s="103" t="e">
        <f>T444-HLOOKUP(V444,Minimas!$C$3:$CD$12,9,FALSE)</f>
        <v>#N/A</v>
      </c>
      <c r="AJ444" s="103" t="e">
        <f>T444-HLOOKUP(V444,Minimas!$C$3:$CD$12,10,FALSE)</f>
        <v>#N/A</v>
      </c>
      <c r="AK444" s="104" t="str">
        <f t="shared" si="72"/>
        <v xml:space="preserve"> </v>
      </c>
      <c r="AL444" s="105"/>
      <c r="AM444" s="105" t="str">
        <f t="shared" si="73"/>
        <v xml:space="preserve"> </v>
      </c>
      <c r="AN444" s="105" t="str">
        <f t="shared" si="74"/>
        <v xml:space="preserve"> </v>
      </c>
    </row>
    <row r="445" spans="28:40" x14ac:dyDescent="0.2">
      <c r="AB445" s="103" t="e">
        <f>T445-HLOOKUP(V445,Minimas!$C$3:$CD$12,2,FALSE)</f>
        <v>#N/A</v>
      </c>
      <c r="AC445" s="103" t="e">
        <f>T445-HLOOKUP(V445,Minimas!$C$3:$CD$12,3,FALSE)</f>
        <v>#N/A</v>
      </c>
      <c r="AD445" s="103" t="e">
        <f>T445-HLOOKUP(V445,Minimas!$C$3:$CD$12,4,FALSE)</f>
        <v>#N/A</v>
      </c>
      <c r="AE445" s="103" t="e">
        <f>T445-HLOOKUP(V445,Minimas!$C$3:$CD$12,5,FALSE)</f>
        <v>#N/A</v>
      </c>
      <c r="AF445" s="103" t="e">
        <f>T445-HLOOKUP(V445,Minimas!$C$3:$CD$12,6,FALSE)</f>
        <v>#N/A</v>
      </c>
      <c r="AG445" s="103" t="e">
        <f>T445-HLOOKUP(V445,Minimas!$C$3:$CD$12,7,FALSE)</f>
        <v>#N/A</v>
      </c>
      <c r="AH445" s="103" t="e">
        <f>T445-HLOOKUP(V445,Minimas!$C$3:$CD$12,8,FALSE)</f>
        <v>#N/A</v>
      </c>
      <c r="AI445" s="103" t="e">
        <f>T445-HLOOKUP(V445,Minimas!$C$3:$CD$12,9,FALSE)</f>
        <v>#N/A</v>
      </c>
      <c r="AJ445" s="103" t="e">
        <f>T445-HLOOKUP(V445,Minimas!$C$3:$CD$12,10,FALSE)</f>
        <v>#N/A</v>
      </c>
      <c r="AK445" s="104" t="str">
        <f t="shared" si="72"/>
        <v xml:space="preserve"> </v>
      </c>
      <c r="AL445" s="105"/>
      <c r="AM445" s="105" t="str">
        <f t="shared" si="73"/>
        <v xml:space="preserve"> </v>
      </c>
      <c r="AN445" s="105" t="str">
        <f t="shared" si="74"/>
        <v xml:space="preserve"> </v>
      </c>
    </row>
    <row r="446" spans="28:40" x14ac:dyDescent="0.2">
      <c r="AB446" s="103" t="e">
        <f>T446-HLOOKUP(V446,Minimas!$C$3:$CD$12,2,FALSE)</f>
        <v>#N/A</v>
      </c>
      <c r="AC446" s="103" t="e">
        <f>T446-HLOOKUP(V446,Minimas!$C$3:$CD$12,3,FALSE)</f>
        <v>#N/A</v>
      </c>
      <c r="AD446" s="103" t="e">
        <f>T446-HLOOKUP(V446,Minimas!$C$3:$CD$12,4,FALSE)</f>
        <v>#N/A</v>
      </c>
      <c r="AE446" s="103" t="e">
        <f>T446-HLOOKUP(V446,Minimas!$C$3:$CD$12,5,FALSE)</f>
        <v>#N/A</v>
      </c>
      <c r="AF446" s="103" t="e">
        <f>T446-HLOOKUP(V446,Minimas!$C$3:$CD$12,6,FALSE)</f>
        <v>#N/A</v>
      </c>
      <c r="AG446" s="103" t="e">
        <f>T446-HLOOKUP(V446,Minimas!$C$3:$CD$12,7,FALSE)</f>
        <v>#N/A</v>
      </c>
      <c r="AH446" s="103" t="e">
        <f>T446-HLOOKUP(V446,Minimas!$C$3:$CD$12,8,FALSE)</f>
        <v>#N/A</v>
      </c>
      <c r="AI446" s="103" t="e">
        <f>T446-HLOOKUP(V446,Minimas!$C$3:$CD$12,9,FALSE)</f>
        <v>#N/A</v>
      </c>
      <c r="AJ446" s="103" t="e">
        <f>T446-HLOOKUP(V446,Minimas!$C$3:$CD$12,10,FALSE)</f>
        <v>#N/A</v>
      </c>
      <c r="AK446" s="104" t="str">
        <f t="shared" si="72"/>
        <v xml:space="preserve"> </v>
      </c>
      <c r="AL446" s="105"/>
      <c r="AM446" s="105" t="str">
        <f t="shared" si="73"/>
        <v xml:space="preserve"> </v>
      </c>
      <c r="AN446" s="105" t="str">
        <f t="shared" si="74"/>
        <v xml:space="preserve"> </v>
      </c>
    </row>
    <row r="447" spans="28:40" x14ac:dyDescent="0.2">
      <c r="AB447" s="103" t="e">
        <f>T447-HLOOKUP(V447,Minimas!$C$3:$CD$12,2,FALSE)</f>
        <v>#N/A</v>
      </c>
      <c r="AC447" s="103" t="e">
        <f>T447-HLOOKUP(V447,Minimas!$C$3:$CD$12,3,FALSE)</f>
        <v>#N/A</v>
      </c>
      <c r="AD447" s="103" t="e">
        <f>T447-HLOOKUP(V447,Minimas!$C$3:$CD$12,4,FALSE)</f>
        <v>#N/A</v>
      </c>
      <c r="AE447" s="103" t="e">
        <f>T447-HLOOKUP(V447,Minimas!$C$3:$CD$12,5,FALSE)</f>
        <v>#N/A</v>
      </c>
      <c r="AF447" s="103" t="e">
        <f>T447-HLOOKUP(V447,Minimas!$C$3:$CD$12,6,FALSE)</f>
        <v>#N/A</v>
      </c>
      <c r="AG447" s="103" t="e">
        <f>T447-HLOOKUP(V447,Minimas!$C$3:$CD$12,7,FALSE)</f>
        <v>#N/A</v>
      </c>
      <c r="AH447" s="103" t="e">
        <f>T447-HLOOKUP(V447,Minimas!$C$3:$CD$12,8,FALSE)</f>
        <v>#N/A</v>
      </c>
      <c r="AI447" s="103" t="e">
        <f>T447-HLOOKUP(V447,Minimas!$C$3:$CD$12,9,FALSE)</f>
        <v>#N/A</v>
      </c>
      <c r="AJ447" s="103" t="e">
        <f>T447-HLOOKUP(V447,Minimas!$C$3:$CD$12,10,FALSE)</f>
        <v>#N/A</v>
      </c>
      <c r="AK447" s="104" t="str">
        <f t="shared" si="72"/>
        <v xml:space="preserve"> </v>
      </c>
      <c r="AL447" s="105"/>
      <c r="AM447" s="105" t="str">
        <f t="shared" si="73"/>
        <v xml:space="preserve"> </v>
      </c>
      <c r="AN447" s="105" t="str">
        <f t="shared" si="74"/>
        <v xml:space="preserve"> </v>
      </c>
    </row>
    <row r="448" spans="28:40" x14ac:dyDescent="0.2">
      <c r="AB448" s="103" t="e">
        <f>T448-HLOOKUP(V448,Minimas!$C$3:$CD$12,2,FALSE)</f>
        <v>#N/A</v>
      </c>
      <c r="AC448" s="103" t="e">
        <f>T448-HLOOKUP(V448,Minimas!$C$3:$CD$12,3,FALSE)</f>
        <v>#N/A</v>
      </c>
      <c r="AD448" s="103" t="e">
        <f>T448-HLOOKUP(V448,Minimas!$C$3:$CD$12,4,FALSE)</f>
        <v>#N/A</v>
      </c>
      <c r="AE448" s="103" t="e">
        <f>T448-HLOOKUP(V448,Minimas!$C$3:$CD$12,5,FALSE)</f>
        <v>#N/A</v>
      </c>
      <c r="AF448" s="103" t="e">
        <f>T448-HLOOKUP(V448,Minimas!$C$3:$CD$12,6,FALSE)</f>
        <v>#N/A</v>
      </c>
      <c r="AG448" s="103" t="e">
        <f>T448-HLOOKUP(V448,Minimas!$C$3:$CD$12,7,FALSE)</f>
        <v>#N/A</v>
      </c>
      <c r="AH448" s="103" t="e">
        <f>T448-HLOOKUP(V448,Minimas!$C$3:$CD$12,8,FALSE)</f>
        <v>#N/A</v>
      </c>
      <c r="AI448" s="103" t="e">
        <f>T448-HLOOKUP(V448,Minimas!$C$3:$CD$12,9,FALSE)</f>
        <v>#N/A</v>
      </c>
      <c r="AJ448" s="103" t="e">
        <f>T448-HLOOKUP(V448,Minimas!$C$3:$CD$12,10,FALSE)</f>
        <v>#N/A</v>
      </c>
      <c r="AK448" s="104" t="str">
        <f t="shared" si="72"/>
        <v xml:space="preserve"> </v>
      </c>
      <c r="AL448" s="105"/>
      <c r="AM448" s="105" t="str">
        <f t="shared" si="73"/>
        <v xml:space="preserve"> </v>
      </c>
      <c r="AN448" s="105" t="str">
        <f t="shared" si="74"/>
        <v xml:space="preserve"> </v>
      </c>
    </row>
    <row r="449" spans="28:40" x14ac:dyDescent="0.2">
      <c r="AB449" s="103" t="e">
        <f>T449-HLOOKUP(V449,Minimas!$C$3:$CD$12,2,FALSE)</f>
        <v>#N/A</v>
      </c>
      <c r="AC449" s="103" t="e">
        <f>T449-HLOOKUP(V449,Minimas!$C$3:$CD$12,3,FALSE)</f>
        <v>#N/A</v>
      </c>
      <c r="AD449" s="103" t="e">
        <f>T449-HLOOKUP(V449,Minimas!$C$3:$CD$12,4,FALSE)</f>
        <v>#N/A</v>
      </c>
      <c r="AE449" s="103" t="e">
        <f>T449-HLOOKUP(V449,Minimas!$C$3:$CD$12,5,FALSE)</f>
        <v>#N/A</v>
      </c>
      <c r="AF449" s="103" t="e">
        <f>T449-HLOOKUP(V449,Minimas!$C$3:$CD$12,6,FALSE)</f>
        <v>#N/A</v>
      </c>
      <c r="AG449" s="103" t="e">
        <f>T449-HLOOKUP(V449,Minimas!$C$3:$CD$12,7,FALSE)</f>
        <v>#N/A</v>
      </c>
      <c r="AH449" s="103" t="e">
        <f>T449-HLOOKUP(V449,Minimas!$C$3:$CD$12,8,FALSE)</f>
        <v>#N/A</v>
      </c>
      <c r="AI449" s="103" t="e">
        <f>T449-HLOOKUP(V449,Minimas!$C$3:$CD$12,9,FALSE)</f>
        <v>#N/A</v>
      </c>
      <c r="AJ449" s="103" t="e">
        <f>T449-HLOOKUP(V449,Minimas!$C$3:$CD$12,10,FALSE)</f>
        <v>#N/A</v>
      </c>
      <c r="AK449" s="104" t="str">
        <f t="shared" si="72"/>
        <v xml:space="preserve"> </v>
      </c>
      <c r="AL449" s="105"/>
      <c r="AM449" s="105" t="str">
        <f t="shared" si="73"/>
        <v xml:space="preserve"> </v>
      </c>
      <c r="AN449" s="105" t="str">
        <f t="shared" si="74"/>
        <v xml:space="preserve"> </v>
      </c>
    </row>
    <row r="450" spans="28:40" x14ac:dyDescent="0.2">
      <c r="AB450" s="103" t="e">
        <f>T450-HLOOKUP(V450,Minimas!$C$3:$CD$12,2,FALSE)</f>
        <v>#N/A</v>
      </c>
      <c r="AC450" s="103" t="e">
        <f>T450-HLOOKUP(V450,Minimas!$C$3:$CD$12,3,FALSE)</f>
        <v>#N/A</v>
      </c>
      <c r="AD450" s="103" t="e">
        <f>T450-HLOOKUP(V450,Minimas!$C$3:$CD$12,4,FALSE)</f>
        <v>#N/A</v>
      </c>
      <c r="AE450" s="103" t="e">
        <f>T450-HLOOKUP(V450,Minimas!$C$3:$CD$12,5,FALSE)</f>
        <v>#N/A</v>
      </c>
      <c r="AF450" s="103" t="e">
        <f>T450-HLOOKUP(V450,Minimas!$C$3:$CD$12,6,FALSE)</f>
        <v>#N/A</v>
      </c>
      <c r="AG450" s="103" t="e">
        <f>T450-HLOOKUP(V450,Minimas!$C$3:$CD$12,7,FALSE)</f>
        <v>#N/A</v>
      </c>
      <c r="AH450" s="103" t="e">
        <f>T450-HLOOKUP(V450,Minimas!$C$3:$CD$12,8,FALSE)</f>
        <v>#N/A</v>
      </c>
      <c r="AI450" s="103" t="e">
        <f>T450-HLOOKUP(V450,Minimas!$C$3:$CD$12,9,FALSE)</f>
        <v>#N/A</v>
      </c>
      <c r="AJ450" s="103" t="e">
        <f>T450-HLOOKUP(V450,Minimas!$C$3:$CD$12,10,FALSE)</f>
        <v>#N/A</v>
      </c>
      <c r="AK450" s="104" t="str">
        <f t="shared" si="72"/>
        <v xml:space="preserve"> </v>
      </c>
      <c r="AL450" s="105"/>
      <c r="AM450" s="105" t="str">
        <f t="shared" si="73"/>
        <v xml:space="preserve"> </v>
      </c>
      <c r="AN450" s="105" t="str">
        <f t="shared" si="74"/>
        <v xml:space="preserve"> </v>
      </c>
    </row>
    <row r="451" spans="28:40" x14ac:dyDescent="0.2">
      <c r="AB451" s="103" t="e">
        <f>T451-HLOOKUP(V451,Minimas!$C$3:$CD$12,2,FALSE)</f>
        <v>#N/A</v>
      </c>
      <c r="AC451" s="103" t="e">
        <f>T451-HLOOKUP(V451,Minimas!$C$3:$CD$12,3,FALSE)</f>
        <v>#N/A</v>
      </c>
      <c r="AD451" s="103" t="e">
        <f>T451-HLOOKUP(V451,Minimas!$C$3:$CD$12,4,FALSE)</f>
        <v>#N/A</v>
      </c>
      <c r="AE451" s="103" t="e">
        <f>T451-HLOOKUP(V451,Minimas!$C$3:$CD$12,5,FALSE)</f>
        <v>#N/A</v>
      </c>
      <c r="AF451" s="103" t="e">
        <f>T451-HLOOKUP(V451,Minimas!$C$3:$CD$12,6,FALSE)</f>
        <v>#N/A</v>
      </c>
      <c r="AG451" s="103" t="e">
        <f>T451-HLOOKUP(V451,Minimas!$C$3:$CD$12,7,FALSE)</f>
        <v>#N/A</v>
      </c>
      <c r="AH451" s="103" t="e">
        <f>T451-HLOOKUP(V451,Minimas!$C$3:$CD$12,8,FALSE)</f>
        <v>#N/A</v>
      </c>
      <c r="AI451" s="103" t="e">
        <f>T451-HLOOKUP(V451,Minimas!$C$3:$CD$12,9,FALSE)</f>
        <v>#N/A</v>
      </c>
      <c r="AJ451" s="103" t="e">
        <f>T451-HLOOKUP(V451,Minimas!$C$3:$CD$12,10,FALSE)</f>
        <v>#N/A</v>
      </c>
      <c r="AK451" s="104" t="str">
        <f t="shared" si="72"/>
        <v xml:space="preserve"> </v>
      </c>
      <c r="AL451" s="105"/>
      <c r="AM451" s="105" t="str">
        <f t="shared" si="73"/>
        <v xml:space="preserve"> </v>
      </c>
      <c r="AN451" s="105" t="str">
        <f t="shared" si="74"/>
        <v xml:space="preserve"> </v>
      </c>
    </row>
    <row r="452" spans="28:40" x14ac:dyDescent="0.2">
      <c r="AB452" s="103" t="e">
        <f>T452-HLOOKUP(V452,Minimas!$C$3:$CD$12,2,FALSE)</f>
        <v>#N/A</v>
      </c>
      <c r="AC452" s="103" t="e">
        <f>T452-HLOOKUP(V452,Minimas!$C$3:$CD$12,3,FALSE)</f>
        <v>#N/A</v>
      </c>
      <c r="AD452" s="103" t="e">
        <f>T452-HLOOKUP(V452,Minimas!$C$3:$CD$12,4,FALSE)</f>
        <v>#N/A</v>
      </c>
      <c r="AE452" s="103" t="e">
        <f>T452-HLOOKUP(V452,Minimas!$C$3:$CD$12,5,FALSE)</f>
        <v>#N/A</v>
      </c>
      <c r="AF452" s="103" t="e">
        <f>T452-HLOOKUP(V452,Minimas!$C$3:$CD$12,6,FALSE)</f>
        <v>#N/A</v>
      </c>
      <c r="AG452" s="103" t="e">
        <f>T452-HLOOKUP(V452,Minimas!$C$3:$CD$12,7,FALSE)</f>
        <v>#N/A</v>
      </c>
      <c r="AH452" s="103" t="e">
        <f>T452-HLOOKUP(V452,Minimas!$C$3:$CD$12,8,FALSE)</f>
        <v>#N/A</v>
      </c>
      <c r="AI452" s="103" t="e">
        <f>T452-HLOOKUP(V452,Minimas!$C$3:$CD$12,9,FALSE)</f>
        <v>#N/A</v>
      </c>
      <c r="AJ452" s="103" t="e">
        <f>T452-HLOOKUP(V452,Minimas!$C$3:$CD$12,10,FALSE)</f>
        <v>#N/A</v>
      </c>
      <c r="AK452" s="104" t="str">
        <f t="shared" si="72"/>
        <v xml:space="preserve"> </v>
      </c>
      <c r="AL452" s="105"/>
      <c r="AM452" s="105" t="str">
        <f t="shared" si="73"/>
        <v xml:space="preserve"> </v>
      </c>
      <c r="AN452" s="105" t="str">
        <f t="shared" si="74"/>
        <v xml:space="preserve"> </v>
      </c>
    </row>
    <row r="453" spans="28:40" x14ac:dyDescent="0.2">
      <c r="AB453" s="103" t="e">
        <f>T453-HLOOKUP(V453,Minimas!$C$3:$CD$12,2,FALSE)</f>
        <v>#N/A</v>
      </c>
      <c r="AC453" s="103" t="e">
        <f>T453-HLOOKUP(V453,Minimas!$C$3:$CD$12,3,FALSE)</f>
        <v>#N/A</v>
      </c>
      <c r="AD453" s="103" t="e">
        <f>T453-HLOOKUP(V453,Minimas!$C$3:$CD$12,4,FALSE)</f>
        <v>#N/A</v>
      </c>
      <c r="AE453" s="103" t="e">
        <f>T453-HLOOKUP(V453,Minimas!$C$3:$CD$12,5,FALSE)</f>
        <v>#N/A</v>
      </c>
      <c r="AF453" s="103" t="e">
        <f>T453-HLOOKUP(V453,Minimas!$C$3:$CD$12,6,FALSE)</f>
        <v>#N/A</v>
      </c>
      <c r="AG453" s="103" t="e">
        <f>T453-HLOOKUP(V453,Minimas!$C$3:$CD$12,7,FALSE)</f>
        <v>#N/A</v>
      </c>
      <c r="AH453" s="103" t="e">
        <f>T453-HLOOKUP(V453,Minimas!$C$3:$CD$12,8,FALSE)</f>
        <v>#N/A</v>
      </c>
      <c r="AI453" s="103" t="e">
        <f>T453-HLOOKUP(V453,Minimas!$C$3:$CD$12,9,FALSE)</f>
        <v>#N/A</v>
      </c>
      <c r="AJ453" s="103" t="e">
        <f>T453-HLOOKUP(V453,Minimas!$C$3:$CD$12,10,FALSE)</f>
        <v>#N/A</v>
      </c>
      <c r="AK453" s="104" t="str">
        <f t="shared" si="72"/>
        <v xml:space="preserve"> </v>
      </c>
      <c r="AL453" s="105"/>
      <c r="AM453" s="105" t="str">
        <f t="shared" si="73"/>
        <v xml:space="preserve"> </v>
      </c>
      <c r="AN453" s="105" t="str">
        <f t="shared" si="74"/>
        <v xml:space="preserve"> </v>
      </c>
    </row>
    <row r="454" spans="28:40" x14ac:dyDescent="0.2">
      <c r="AB454" s="103" t="e">
        <f>T454-HLOOKUP(V454,Minimas!$C$3:$CD$12,2,FALSE)</f>
        <v>#N/A</v>
      </c>
      <c r="AC454" s="103" t="e">
        <f>T454-HLOOKUP(V454,Minimas!$C$3:$CD$12,3,FALSE)</f>
        <v>#N/A</v>
      </c>
      <c r="AD454" s="103" t="e">
        <f>T454-HLOOKUP(V454,Minimas!$C$3:$CD$12,4,FALSE)</f>
        <v>#N/A</v>
      </c>
      <c r="AE454" s="103" t="e">
        <f>T454-HLOOKUP(V454,Minimas!$C$3:$CD$12,5,FALSE)</f>
        <v>#N/A</v>
      </c>
      <c r="AF454" s="103" t="e">
        <f>T454-HLOOKUP(V454,Minimas!$C$3:$CD$12,6,FALSE)</f>
        <v>#N/A</v>
      </c>
      <c r="AG454" s="103" t="e">
        <f>T454-HLOOKUP(V454,Minimas!$C$3:$CD$12,7,FALSE)</f>
        <v>#N/A</v>
      </c>
      <c r="AH454" s="103" t="e">
        <f>T454-HLOOKUP(V454,Minimas!$C$3:$CD$12,8,FALSE)</f>
        <v>#N/A</v>
      </c>
      <c r="AI454" s="103" t="e">
        <f>T454-HLOOKUP(V454,Minimas!$C$3:$CD$12,9,FALSE)</f>
        <v>#N/A</v>
      </c>
      <c r="AJ454" s="103" t="e">
        <f>T454-HLOOKUP(V454,Minimas!$C$3:$CD$12,10,FALSE)</f>
        <v>#N/A</v>
      </c>
      <c r="AK454" s="104" t="str">
        <f t="shared" si="72"/>
        <v xml:space="preserve"> </v>
      </c>
      <c r="AL454" s="105"/>
      <c r="AM454" s="105" t="str">
        <f t="shared" si="73"/>
        <v xml:space="preserve"> </v>
      </c>
      <c r="AN454" s="105" t="str">
        <f t="shared" si="74"/>
        <v xml:space="preserve"> </v>
      </c>
    </row>
    <row r="455" spans="28:40" x14ac:dyDescent="0.2">
      <c r="AB455" s="103" t="e">
        <f>T455-HLOOKUP(V455,Minimas!$C$3:$CD$12,2,FALSE)</f>
        <v>#N/A</v>
      </c>
      <c r="AC455" s="103" t="e">
        <f>T455-HLOOKUP(V455,Minimas!$C$3:$CD$12,3,FALSE)</f>
        <v>#N/A</v>
      </c>
      <c r="AD455" s="103" t="e">
        <f>T455-HLOOKUP(V455,Minimas!$C$3:$CD$12,4,FALSE)</f>
        <v>#N/A</v>
      </c>
      <c r="AE455" s="103" t="e">
        <f>T455-HLOOKUP(V455,Minimas!$C$3:$CD$12,5,FALSE)</f>
        <v>#N/A</v>
      </c>
      <c r="AF455" s="103" t="e">
        <f>T455-HLOOKUP(V455,Minimas!$C$3:$CD$12,6,FALSE)</f>
        <v>#N/A</v>
      </c>
      <c r="AG455" s="103" t="e">
        <f>T455-HLOOKUP(V455,Minimas!$C$3:$CD$12,7,FALSE)</f>
        <v>#N/A</v>
      </c>
      <c r="AH455" s="103" t="e">
        <f>T455-HLOOKUP(V455,Minimas!$C$3:$CD$12,8,FALSE)</f>
        <v>#N/A</v>
      </c>
      <c r="AI455" s="103" t="e">
        <f>T455-HLOOKUP(V455,Minimas!$C$3:$CD$12,9,FALSE)</f>
        <v>#N/A</v>
      </c>
      <c r="AJ455" s="103" t="e">
        <f>T455-HLOOKUP(V455,Minimas!$C$3:$CD$12,10,FALSE)</f>
        <v>#N/A</v>
      </c>
      <c r="AK455" s="104" t="str">
        <f t="shared" si="72"/>
        <v xml:space="preserve"> </v>
      </c>
      <c r="AL455" s="105"/>
      <c r="AM455" s="105" t="str">
        <f t="shared" si="73"/>
        <v xml:space="preserve"> </v>
      </c>
      <c r="AN455" s="105" t="str">
        <f t="shared" si="74"/>
        <v xml:space="preserve"> </v>
      </c>
    </row>
    <row r="456" spans="28:40" x14ac:dyDescent="0.2">
      <c r="AB456" s="103" t="e">
        <f>T456-HLOOKUP(V456,Minimas!$C$3:$CD$12,2,FALSE)</f>
        <v>#N/A</v>
      </c>
      <c r="AC456" s="103" t="e">
        <f>T456-HLOOKUP(V456,Minimas!$C$3:$CD$12,3,FALSE)</f>
        <v>#N/A</v>
      </c>
      <c r="AD456" s="103" t="e">
        <f>T456-HLOOKUP(V456,Minimas!$C$3:$CD$12,4,FALSE)</f>
        <v>#N/A</v>
      </c>
      <c r="AE456" s="103" t="e">
        <f>T456-HLOOKUP(V456,Minimas!$C$3:$CD$12,5,FALSE)</f>
        <v>#N/A</v>
      </c>
      <c r="AF456" s="103" t="e">
        <f>T456-HLOOKUP(V456,Minimas!$C$3:$CD$12,6,FALSE)</f>
        <v>#N/A</v>
      </c>
      <c r="AG456" s="103" t="e">
        <f>T456-HLOOKUP(V456,Minimas!$C$3:$CD$12,7,FALSE)</f>
        <v>#N/A</v>
      </c>
      <c r="AH456" s="103" t="e">
        <f>T456-HLOOKUP(V456,Minimas!$C$3:$CD$12,8,FALSE)</f>
        <v>#N/A</v>
      </c>
      <c r="AI456" s="103" t="e">
        <f>T456-HLOOKUP(V456,Minimas!$C$3:$CD$12,9,FALSE)</f>
        <v>#N/A</v>
      </c>
      <c r="AJ456" s="103" t="e">
        <f>T456-HLOOKUP(V456,Minimas!$C$3:$CD$12,10,FALSE)</f>
        <v>#N/A</v>
      </c>
      <c r="AK456" s="104" t="str">
        <f t="shared" si="72"/>
        <v xml:space="preserve"> </v>
      </c>
      <c r="AL456" s="105"/>
      <c r="AM456" s="105" t="str">
        <f t="shared" si="73"/>
        <v xml:space="preserve"> </v>
      </c>
      <c r="AN456" s="105" t="str">
        <f t="shared" si="74"/>
        <v xml:space="preserve"> </v>
      </c>
    </row>
    <row r="457" spans="28:40" x14ac:dyDescent="0.2">
      <c r="AB457" s="103" t="e">
        <f>T457-HLOOKUP(V457,Minimas!$C$3:$CD$12,2,FALSE)</f>
        <v>#N/A</v>
      </c>
      <c r="AC457" s="103" t="e">
        <f>T457-HLOOKUP(V457,Minimas!$C$3:$CD$12,3,FALSE)</f>
        <v>#N/A</v>
      </c>
      <c r="AD457" s="103" t="e">
        <f>T457-HLOOKUP(V457,Minimas!$C$3:$CD$12,4,FALSE)</f>
        <v>#N/A</v>
      </c>
      <c r="AE457" s="103" t="e">
        <f>T457-HLOOKUP(V457,Minimas!$C$3:$CD$12,5,FALSE)</f>
        <v>#N/A</v>
      </c>
      <c r="AF457" s="103" t="e">
        <f>T457-HLOOKUP(V457,Minimas!$C$3:$CD$12,6,FALSE)</f>
        <v>#N/A</v>
      </c>
      <c r="AG457" s="103" t="e">
        <f>T457-HLOOKUP(V457,Minimas!$C$3:$CD$12,7,FALSE)</f>
        <v>#N/A</v>
      </c>
      <c r="AH457" s="103" t="e">
        <f>T457-HLOOKUP(V457,Minimas!$C$3:$CD$12,8,FALSE)</f>
        <v>#N/A</v>
      </c>
      <c r="AI457" s="103" t="e">
        <f>T457-HLOOKUP(V457,Minimas!$C$3:$CD$12,9,FALSE)</f>
        <v>#N/A</v>
      </c>
      <c r="AJ457" s="103" t="e">
        <f>T457-HLOOKUP(V457,Minimas!$C$3:$CD$12,10,FALSE)</f>
        <v>#N/A</v>
      </c>
      <c r="AK457" s="104" t="str">
        <f t="shared" si="72"/>
        <v xml:space="preserve"> </v>
      </c>
      <c r="AL457" s="105"/>
      <c r="AM457" s="105" t="str">
        <f t="shared" si="73"/>
        <v xml:space="preserve"> </v>
      </c>
      <c r="AN457" s="105" t="str">
        <f t="shared" si="74"/>
        <v xml:space="preserve"> </v>
      </c>
    </row>
    <row r="458" spans="28:40" x14ac:dyDescent="0.2">
      <c r="AB458" s="103" t="e">
        <f>T458-HLOOKUP(V458,Minimas!$C$3:$CD$12,2,FALSE)</f>
        <v>#N/A</v>
      </c>
      <c r="AC458" s="103" t="e">
        <f>T458-HLOOKUP(V458,Minimas!$C$3:$CD$12,3,FALSE)</f>
        <v>#N/A</v>
      </c>
      <c r="AD458" s="103" t="e">
        <f>T458-HLOOKUP(V458,Minimas!$C$3:$CD$12,4,FALSE)</f>
        <v>#N/A</v>
      </c>
      <c r="AE458" s="103" t="e">
        <f>T458-HLOOKUP(V458,Minimas!$C$3:$CD$12,5,FALSE)</f>
        <v>#N/A</v>
      </c>
      <c r="AF458" s="103" t="e">
        <f>T458-HLOOKUP(V458,Minimas!$C$3:$CD$12,6,FALSE)</f>
        <v>#N/A</v>
      </c>
      <c r="AG458" s="103" t="e">
        <f>T458-HLOOKUP(V458,Minimas!$C$3:$CD$12,7,FALSE)</f>
        <v>#N/A</v>
      </c>
      <c r="AH458" s="103" t="e">
        <f>T458-HLOOKUP(V458,Minimas!$C$3:$CD$12,8,FALSE)</f>
        <v>#N/A</v>
      </c>
      <c r="AI458" s="103" t="e">
        <f>T458-HLOOKUP(V458,Minimas!$C$3:$CD$12,9,FALSE)</f>
        <v>#N/A</v>
      </c>
      <c r="AJ458" s="103" t="e">
        <f>T458-HLOOKUP(V458,Minimas!$C$3:$CD$12,10,FALSE)</f>
        <v>#N/A</v>
      </c>
      <c r="AK458" s="104" t="str">
        <f t="shared" si="72"/>
        <v xml:space="preserve"> </v>
      </c>
      <c r="AL458" s="105"/>
      <c r="AM458" s="105" t="str">
        <f t="shared" si="73"/>
        <v xml:space="preserve"> </v>
      </c>
      <c r="AN458" s="105" t="str">
        <f t="shared" si="74"/>
        <v xml:space="preserve"> </v>
      </c>
    </row>
    <row r="459" spans="28:40" x14ac:dyDescent="0.2">
      <c r="AB459" s="103" t="e">
        <f>T459-HLOOKUP(V459,Minimas!$C$3:$CD$12,2,FALSE)</f>
        <v>#N/A</v>
      </c>
      <c r="AC459" s="103" t="e">
        <f>T459-HLOOKUP(V459,Minimas!$C$3:$CD$12,3,FALSE)</f>
        <v>#N/A</v>
      </c>
      <c r="AD459" s="103" t="e">
        <f>T459-HLOOKUP(V459,Minimas!$C$3:$CD$12,4,FALSE)</f>
        <v>#N/A</v>
      </c>
      <c r="AE459" s="103" t="e">
        <f>T459-HLOOKUP(V459,Minimas!$C$3:$CD$12,5,FALSE)</f>
        <v>#N/A</v>
      </c>
      <c r="AF459" s="103" t="e">
        <f>T459-HLOOKUP(V459,Minimas!$C$3:$CD$12,6,FALSE)</f>
        <v>#N/A</v>
      </c>
      <c r="AG459" s="103" t="e">
        <f>T459-HLOOKUP(V459,Minimas!$C$3:$CD$12,7,FALSE)</f>
        <v>#N/A</v>
      </c>
      <c r="AH459" s="103" t="e">
        <f>T459-HLOOKUP(V459,Minimas!$C$3:$CD$12,8,FALSE)</f>
        <v>#N/A</v>
      </c>
      <c r="AI459" s="103" t="e">
        <f>T459-HLOOKUP(V459,Minimas!$C$3:$CD$12,9,FALSE)</f>
        <v>#N/A</v>
      </c>
      <c r="AJ459" s="103" t="e">
        <f>T459-HLOOKUP(V459,Minimas!$C$3:$CD$12,10,FALSE)</f>
        <v>#N/A</v>
      </c>
      <c r="AK459" s="104" t="str">
        <f t="shared" si="72"/>
        <v xml:space="preserve"> </v>
      </c>
      <c r="AL459" s="105"/>
      <c r="AM459" s="105" t="str">
        <f t="shared" si="73"/>
        <v xml:space="preserve"> </v>
      </c>
      <c r="AN459" s="105" t="str">
        <f t="shared" si="74"/>
        <v xml:space="preserve"> </v>
      </c>
    </row>
    <row r="460" spans="28:40" x14ac:dyDescent="0.2">
      <c r="AB460" s="103" t="e">
        <f>T460-HLOOKUP(V460,Minimas!$C$3:$CD$12,2,FALSE)</f>
        <v>#N/A</v>
      </c>
      <c r="AC460" s="103" t="e">
        <f>T460-HLOOKUP(V460,Minimas!$C$3:$CD$12,3,FALSE)</f>
        <v>#N/A</v>
      </c>
      <c r="AD460" s="103" t="e">
        <f>T460-HLOOKUP(V460,Minimas!$C$3:$CD$12,4,FALSE)</f>
        <v>#N/A</v>
      </c>
      <c r="AE460" s="103" t="e">
        <f>T460-HLOOKUP(V460,Minimas!$C$3:$CD$12,5,FALSE)</f>
        <v>#N/A</v>
      </c>
      <c r="AF460" s="103" t="e">
        <f>T460-HLOOKUP(V460,Minimas!$C$3:$CD$12,6,FALSE)</f>
        <v>#N/A</v>
      </c>
      <c r="AG460" s="103" t="e">
        <f>T460-HLOOKUP(V460,Minimas!$C$3:$CD$12,7,FALSE)</f>
        <v>#N/A</v>
      </c>
      <c r="AH460" s="103" t="e">
        <f>T460-HLOOKUP(V460,Minimas!$C$3:$CD$12,8,FALSE)</f>
        <v>#N/A</v>
      </c>
      <c r="AI460" s="103" t="e">
        <f>T460-HLOOKUP(V460,Minimas!$C$3:$CD$12,9,FALSE)</f>
        <v>#N/A</v>
      </c>
      <c r="AJ460" s="103" t="e">
        <f>T460-HLOOKUP(V460,Minimas!$C$3:$CD$12,10,FALSE)</f>
        <v>#N/A</v>
      </c>
      <c r="AK460" s="104" t="str">
        <f t="shared" si="72"/>
        <v xml:space="preserve"> </v>
      </c>
      <c r="AL460" s="105"/>
      <c r="AM460" s="105" t="str">
        <f t="shared" si="73"/>
        <v xml:space="preserve"> </v>
      </c>
      <c r="AN460" s="105" t="str">
        <f t="shared" si="74"/>
        <v xml:space="preserve"> </v>
      </c>
    </row>
    <row r="461" spans="28:40" x14ac:dyDescent="0.2">
      <c r="AB461" s="103" t="e">
        <f>T461-HLOOKUP(V461,Minimas!$C$3:$CD$12,2,FALSE)</f>
        <v>#N/A</v>
      </c>
      <c r="AC461" s="103" t="e">
        <f>T461-HLOOKUP(V461,Minimas!$C$3:$CD$12,3,FALSE)</f>
        <v>#N/A</v>
      </c>
      <c r="AD461" s="103" t="e">
        <f>T461-HLOOKUP(V461,Minimas!$C$3:$CD$12,4,FALSE)</f>
        <v>#N/A</v>
      </c>
      <c r="AE461" s="103" t="e">
        <f>T461-HLOOKUP(V461,Minimas!$C$3:$CD$12,5,FALSE)</f>
        <v>#N/A</v>
      </c>
      <c r="AF461" s="103" t="e">
        <f>T461-HLOOKUP(V461,Minimas!$C$3:$CD$12,6,FALSE)</f>
        <v>#N/A</v>
      </c>
      <c r="AG461" s="103" t="e">
        <f>T461-HLOOKUP(V461,Minimas!$C$3:$CD$12,7,FALSE)</f>
        <v>#N/A</v>
      </c>
      <c r="AH461" s="103" t="e">
        <f>T461-HLOOKUP(V461,Minimas!$C$3:$CD$12,8,FALSE)</f>
        <v>#N/A</v>
      </c>
      <c r="AI461" s="103" t="e">
        <f>T461-HLOOKUP(V461,Minimas!$C$3:$CD$12,9,FALSE)</f>
        <v>#N/A</v>
      </c>
      <c r="AJ461" s="103" t="e">
        <f>T461-HLOOKUP(V461,Minimas!$C$3:$CD$12,10,FALSE)</f>
        <v>#N/A</v>
      </c>
      <c r="AK461" s="104" t="str">
        <f t="shared" si="72"/>
        <v xml:space="preserve"> </v>
      </c>
      <c r="AL461" s="105"/>
      <c r="AM461" s="105" t="str">
        <f t="shared" si="73"/>
        <v xml:space="preserve"> </v>
      </c>
      <c r="AN461" s="105" t="str">
        <f t="shared" si="74"/>
        <v xml:space="preserve"> </v>
      </c>
    </row>
    <row r="462" spans="28:40" x14ac:dyDescent="0.2">
      <c r="AB462" s="103" t="e">
        <f>T462-HLOOKUP(V462,Minimas!$C$3:$CD$12,2,FALSE)</f>
        <v>#N/A</v>
      </c>
      <c r="AC462" s="103" t="e">
        <f>T462-HLOOKUP(V462,Minimas!$C$3:$CD$12,3,FALSE)</f>
        <v>#N/A</v>
      </c>
      <c r="AD462" s="103" t="e">
        <f>T462-HLOOKUP(V462,Minimas!$C$3:$CD$12,4,FALSE)</f>
        <v>#N/A</v>
      </c>
      <c r="AE462" s="103" t="e">
        <f>T462-HLOOKUP(V462,Minimas!$C$3:$CD$12,5,FALSE)</f>
        <v>#N/A</v>
      </c>
      <c r="AF462" s="103" t="e">
        <f>T462-HLOOKUP(V462,Minimas!$C$3:$CD$12,6,FALSE)</f>
        <v>#N/A</v>
      </c>
      <c r="AG462" s="103" t="e">
        <f>T462-HLOOKUP(V462,Minimas!$C$3:$CD$12,7,FALSE)</f>
        <v>#N/A</v>
      </c>
      <c r="AH462" s="103" t="e">
        <f>T462-HLOOKUP(V462,Minimas!$C$3:$CD$12,8,FALSE)</f>
        <v>#N/A</v>
      </c>
      <c r="AI462" s="103" t="e">
        <f>T462-HLOOKUP(V462,Minimas!$C$3:$CD$12,9,FALSE)</f>
        <v>#N/A</v>
      </c>
      <c r="AJ462" s="103" t="e">
        <f>T462-HLOOKUP(V462,Minimas!$C$3:$CD$12,10,FALSE)</f>
        <v>#N/A</v>
      </c>
      <c r="AK462" s="104" t="str">
        <f t="shared" si="72"/>
        <v xml:space="preserve"> </v>
      </c>
      <c r="AL462" s="105"/>
      <c r="AM462" s="105" t="str">
        <f t="shared" si="73"/>
        <v xml:space="preserve"> </v>
      </c>
      <c r="AN462" s="105" t="str">
        <f t="shared" si="74"/>
        <v xml:space="preserve"> </v>
      </c>
    </row>
    <row r="463" spans="28:40" x14ac:dyDescent="0.2">
      <c r="AB463" s="103" t="e">
        <f>T463-HLOOKUP(V463,Minimas!$C$3:$CD$12,2,FALSE)</f>
        <v>#N/A</v>
      </c>
      <c r="AC463" s="103" t="e">
        <f>T463-HLOOKUP(V463,Minimas!$C$3:$CD$12,3,FALSE)</f>
        <v>#N/A</v>
      </c>
      <c r="AD463" s="103" t="e">
        <f>T463-HLOOKUP(V463,Minimas!$C$3:$CD$12,4,FALSE)</f>
        <v>#N/A</v>
      </c>
      <c r="AE463" s="103" t="e">
        <f>T463-HLOOKUP(V463,Minimas!$C$3:$CD$12,5,FALSE)</f>
        <v>#N/A</v>
      </c>
      <c r="AF463" s="103" t="e">
        <f>T463-HLOOKUP(V463,Minimas!$C$3:$CD$12,6,FALSE)</f>
        <v>#N/A</v>
      </c>
      <c r="AG463" s="103" t="e">
        <f>T463-HLOOKUP(V463,Minimas!$C$3:$CD$12,7,FALSE)</f>
        <v>#N/A</v>
      </c>
      <c r="AH463" s="103" t="e">
        <f>T463-HLOOKUP(V463,Minimas!$C$3:$CD$12,8,FALSE)</f>
        <v>#N/A</v>
      </c>
      <c r="AI463" s="103" t="e">
        <f>T463-HLOOKUP(V463,Minimas!$C$3:$CD$12,9,FALSE)</f>
        <v>#N/A</v>
      </c>
      <c r="AJ463" s="103" t="e">
        <f>T463-HLOOKUP(V463,Minimas!$C$3:$CD$12,10,FALSE)</f>
        <v>#N/A</v>
      </c>
      <c r="AK463" s="104" t="str">
        <f t="shared" si="72"/>
        <v xml:space="preserve"> </v>
      </c>
      <c r="AL463" s="105"/>
      <c r="AM463" s="105" t="str">
        <f t="shared" si="73"/>
        <v xml:space="preserve"> </v>
      </c>
      <c r="AN463" s="105" t="str">
        <f t="shared" si="74"/>
        <v xml:space="preserve"> </v>
      </c>
    </row>
    <row r="464" spans="28:40" x14ac:dyDescent="0.2">
      <c r="AB464" s="103" t="e">
        <f>T464-HLOOKUP(V464,Minimas!$C$3:$CD$12,2,FALSE)</f>
        <v>#N/A</v>
      </c>
      <c r="AC464" s="103" t="e">
        <f>T464-HLOOKUP(V464,Minimas!$C$3:$CD$12,3,FALSE)</f>
        <v>#N/A</v>
      </c>
      <c r="AD464" s="103" t="e">
        <f>T464-HLOOKUP(V464,Minimas!$C$3:$CD$12,4,FALSE)</f>
        <v>#N/A</v>
      </c>
      <c r="AE464" s="103" t="e">
        <f>T464-HLOOKUP(V464,Minimas!$C$3:$CD$12,5,FALSE)</f>
        <v>#N/A</v>
      </c>
      <c r="AF464" s="103" t="e">
        <f>T464-HLOOKUP(V464,Minimas!$C$3:$CD$12,6,FALSE)</f>
        <v>#N/A</v>
      </c>
      <c r="AG464" s="103" t="e">
        <f>T464-HLOOKUP(V464,Minimas!$C$3:$CD$12,7,FALSE)</f>
        <v>#N/A</v>
      </c>
      <c r="AH464" s="103" t="e">
        <f>T464-HLOOKUP(V464,Minimas!$C$3:$CD$12,8,FALSE)</f>
        <v>#N/A</v>
      </c>
      <c r="AI464" s="103" t="e">
        <f>T464-HLOOKUP(V464,Minimas!$C$3:$CD$12,9,FALSE)</f>
        <v>#N/A</v>
      </c>
      <c r="AJ464" s="103" t="e">
        <f>T464-HLOOKUP(V464,Minimas!$C$3:$CD$12,10,FALSE)</f>
        <v>#N/A</v>
      </c>
      <c r="AK464" s="104" t="str">
        <f t="shared" si="72"/>
        <v xml:space="preserve"> </v>
      </c>
      <c r="AL464" s="105"/>
      <c r="AM464" s="105" t="str">
        <f t="shared" si="73"/>
        <v xml:space="preserve"> </v>
      </c>
      <c r="AN464" s="105" t="str">
        <f t="shared" si="74"/>
        <v xml:space="preserve"> </v>
      </c>
    </row>
    <row r="465" spans="28:40" x14ac:dyDescent="0.2">
      <c r="AB465" s="103" t="e">
        <f>T465-HLOOKUP(V465,Minimas!$C$3:$CD$12,2,FALSE)</f>
        <v>#N/A</v>
      </c>
      <c r="AC465" s="103" t="e">
        <f>T465-HLOOKUP(V465,Minimas!$C$3:$CD$12,3,FALSE)</f>
        <v>#N/A</v>
      </c>
      <c r="AD465" s="103" t="e">
        <f>T465-HLOOKUP(V465,Minimas!$C$3:$CD$12,4,FALSE)</f>
        <v>#N/A</v>
      </c>
      <c r="AE465" s="103" t="e">
        <f>T465-HLOOKUP(V465,Minimas!$C$3:$CD$12,5,FALSE)</f>
        <v>#N/A</v>
      </c>
      <c r="AF465" s="103" t="e">
        <f>T465-HLOOKUP(V465,Minimas!$C$3:$CD$12,6,FALSE)</f>
        <v>#N/A</v>
      </c>
      <c r="AG465" s="103" t="e">
        <f>T465-HLOOKUP(V465,Minimas!$C$3:$CD$12,7,FALSE)</f>
        <v>#N/A</v>
      </c>
      <c r="AH465" s="103" t="e">
        <f>T465-HLOOKUP(V465,Minimas!$C$3:$CD$12,8,FALSE)</f>
        <v>#N/A</v>
      </c>
      <c r="AI465" s="103" t="e">
        <f>T465-HLOOKUP(V465,Minimas!$C$3:$CD$12,9,FALSE)</f>
        <v>#N/A</v>
      </c>
      <c r="AJ465" s="103" t="e">
        <f>T465-HLOOKUP(V465,Minimas!$C$3:$CD$12,10,FALSE)</f>
        <v>#N/A</v>
      </c>
      <c r="AK465" s="104" t="str">
        <f t="shared" si="72"/>
        <v xml:space="preserve"> </v>
      </c>
      <c r="AL465" s="105"/>
      <c r="AM465" s="105" t="str">
        <f t="shared" si="73"/>
        <v xml:space="preserve"> </v>
      </c>
      <c r="AN465" s="105" t="str">
        <f t="shared" si="74"/>
        <v xml:space="preserve"> </v>
      </c>
    </row>
    <row r="466" spans="28:40" x14ac:dyDescent="0.2">
      <c r="AB466" s="103" t="e">
        <f>T466-HLOOKUP(V466,Minimas!$C$3:$CD$12,2,FALSE)</f>
        <v>#N/A</v>
      </c>
      <c r="AC466" s="103" t="e">
        <f>T466-HLOOKUP(V466,Minimas!$C$3:$CD$12,3,FALSE)</f>
        <v>#N/A</v>
      </c>
      <c r="AD466" s="103" t="e">
        <f>T466-HLOOKUP(V466,Minimas!$C$3:$CD$12,4,FALSE)</f>
        <v>#N/A</v>
      </c>
      <c r="AE466" s="103" t="e">
        <f>T466-HLOOKUP(V466,Minimas!$C$3:$CD$12,5,FALSE)</f>
        <v>#N/A</v>
      </c>
      <c r="AF466" s="103" t="e">
        <f>T466-HLOOKUP(V466,Minimas!$C$3:$CD$12,6,FALSE)</f>
        <v>#N/A</v>
      </c>
      <c r="AG466" s="103" t="e">
        <f>T466-HLOOKUP(V466,Minimas!$C$3:$CD$12,7,FALSE)</f>
        <v>#N/A</v>
      </c>
      <c r="AH466" s="103" t="e">
        <f>T466-HLOOKUP(V466,Minimas!$C$3:$CD$12,8,FALSE)</f>
        <v>#N/A</v>
      </c>
      <c r="AI466" s="103" t="e">
        <f>T466-HLOOKUP(V466,Minimas!$C$3:$CD$12,9,FALSE)</f>
        <v>#N/A</v>
      </c>
      <c r="AJ466" s="103" t="e">
        <f>T466-HLOOKUP(V466,Minimas!$C$3:$CD$12,10,FALSE)</f>
        <v>#N/A</v>
      </c>
      <c r="AK466" s="104" t="str">
        <f t="shared" si="72"/>
        <v xml:space="preserve"> </v>
      </c>
      <c r="AL466" s="105"/>
      <c r="AM466" s="105" t="str">
        <f t="shared" si="73"/>
        <v xml:space="preserve"> </v>
      </c>
      <c r="AN466" s="105" t="str">
        <f t="shared" si="74"/>
        <v xml:space="preserve"> </v>
      </c>
    </row>
    <row r="467" spans="28:40" x14ac:dyDescent="0.2">
      <c r="AB467" s="103" t="e">
        <f>T467-HLOOKUP(V467,Minimas!$C$3:$CD$12,2,FALSE)</f>
        <v>#N/A</v>
      </c>
      <c r="AC467" s="103" t="e">
        <f>T467-HLOOKUP(V467,Minimas!$C$3:$CD$12,3,FALSE)</f>
        <v>#N/A</v>
      </c>
      <c r="AD467" s="103" t="e">
        <f>T467-HLOOKUP(V467,Minimas!$C$3:$CD$12,4,FALSE)</f>
        <v>#N/A</v>
      </c>
      <c r="AE467" s="103" t="e">
        <f>T467-HLOOKUP(V467,Minimas!$C$3:$CD$12,5,FALSE)</f>
        <v>#N/A</v>
      </c>
      <c r="AF467" s="103" t="e">
        <f>T467-HLOOKUP(V467,Minimas!$C$3:$CD$12,6,FALSE)</f>
        <v>#N/A</v>
      </c>
      <c r="AG467" s="103" t="e">
        <f>T467-HLOOKUP(V467,Minimas!$C$3:$CD$12,7,FALSE)</f>
        <v>#N/A</v>
      </c>
      <c r="AH467" s="103" t="e">
        <f>T467-HLOOKUP(V467,Minimas!$C$3:$CD$12,8,FALSE)</f>
        <v>#N/A</v>
      </c>
      <c r="AI467" s="103" t="e">
        <f>T467-HLOOKUP(V467,Minimas!$C$3:$CD$12,9,FALSE)</f>
        <v>#N/A</v>
      </c>
      <c r="AJ467" s="103" t="e">
        <f>T467-HLOOKUP(V467,Minimas!$C$3:$CD$12,10,FALSE)</f>
        <v>#N/A</v>
      </c>
      <c r="AK467" s="104" t="str">
        <f t="shared" si="72"/>
        <v xml:space="preserve"> </v>
      </c>
      <c r="AL467" s="105"/>
      <c r="AM467" s="105" t="str">
        <f t="shared" si="73"/>
        <v xml:space="preserve"> </v>
      </c>
      <c r="AN467" s="105" t="str">
        <f t="shared" si="74"/>
        <v xml:space="preserve"> </v>
      </c>
    </row>
    <row r="468" spans="28:40" x14ac:dyDescent="0.2">
      <c r="AB468" s="103" t="e">
        <f>T468-HLOOKUP(V468,Minimas!$C$3:$CD$12,2,FALSE)</f>
        <v>#N/A</v>
      </c>
      <c r="AC468" s="103" t="e">
        <f>T468-HLOOKUP(V468,Minimas!$C$3:$CD$12,3,FALSE)</f>
        <v>#N/A</v>
      </c>
      <c r="AD468" s="103" t="e">
        <f>T468-HLOOKUP(V468,Minimas!$C$3:$CD$12,4,FALSE)</f>
        <v>#N/A</v>
      </c>
      <c r="AE468" s="103" t="e">
        <f>T468-HLOOKUP(V468,Minimas!$C$3:$CD$12,5,FALSE)</f>
        <v>#N/A</v>
      </c>
      <c r="AF468" s="103" t="e">
        <f>T468-HLOOKUP(V468,Minimas!$C$3:$CD$12,6,FALSE)</f>
        <v>#N/A</v>
      </c>
      <c r="AG468" s="103" t="e">
        <f>T468-HLOOKUP(V468,Minimas!$C$3:$CD$12,7,FALSE)</f>
        <v>#N/A</v>
      </c>
      <c r="AH468" s="103" t="e">
        <f>T468-HLOOKUP(V468,Minimas!$C$3:$CD$12,8,FALSE)</f>
        <v>#N/A</v>
      </c>
      <c r="AI468" s="103" t="e">
        <f>T468-HLOOKUP(V468,Minimas!$C$3:$CD$12,9,FALSE)</f>
        <v>#N/A</v>
      </c>
      <c r="AJ468" s="103" t="e">
        <f>T468-HLOOKUP(V468,Minimas!$C$3:$CD$12,10,FALSE)</f>
        <v>#N/A</v>
      </c>
      <c r="AK468" s="104" t="str">
        <f t="shared" si="72"/>
        <v xml:space="preserve"> </v>
      </c>
      <c r="AL468" s="105"/>
      <c r="AM468" s="105" t="str">
        <f t="shared" si="73"/>
        <v xml:space="preserve"> </v>
      </c>
      <c r="AN468" s="105" t="str">
        <f t="shared" si="74"/>
        <v xml:space="preserve"> </v>
      </c>
    </row>
    <row r="469" spans="28:40" x14ac:dyDescent="0.2">
      <c r="AB469" s="103" t="e">
        <f>T469-HLOOKUP(V469,Minimas!$C$3:$CD$12,2,FALSE)</f>
        <v>#N/A</v>
      </c>
      <c r="AC469" s="103" t="e">
        <f>T469-HLOOKUP(V469,Minimas!$C$3:$CD$12,3,FALSE)</f>
        <v>#N/A</v>
      </c>
      <c r="AD469" s="103" t="e">
        <f>T469-HLOOKUP(V469,Minimas!$C$3:$CD$12,4,FALSE)</f>
        <v>#N/A</v>
      </c>
      <c r="AE469" s="103" t="e">
        <f>T469-HLOOKUP(V469,Minimas!$C$3:$CD$12,5,FALSE)</f>
        <v>#N/A</v>
      </c>
      <c r="AF469" s="103" t="e">
        <f>T469-HLOOKUP(V469,Minimas!$C$3:$CD$12,6,FALSE)</f>
        <v>#N/A</v>
      </c>
      <c r="AG469" s="103" t="e">
        <f>T469-HLOOKUP(V469,Minimas!$C$3:$CD$12,7,FALSE)</f>
        <v>#N/A</v>
      </c>
      <c r="AH469" s="103" t="e">
        <f>T469-HLOOKUP(V469,Minimas!$C$3:$CD$12,8,FALSE)</f>
        <v>#N/A</v>
      </c>
      <c r="AI469" s="103" t="e">
        <f>T469-HLOOKUP(V469,Minimas!$C$3:$CD$12,9,FALSE)</f>
        <v>#N/A</v>
      </c>
      <c r="AJ469" s="103" t="e">
        <f>T469-HLOOKUP(V469,Minimas!$C$3:$CD$12,10,FALSE)</f>
        <v>#N/A</v>
      </c>
      <c r="AK469" s="104" t="str">
        <f t="shared" si="72"/>
        <v xml:space="preserve"> </v>
      </c>
      <c r="AL469" s="105"/>
      <c r="AM469" s="105" t="str">
        <f t="shared" si="73"/>
        <v xml:space="preserve"> </v>
      </c>
      <c r="AN469" s="105" t="str">
        <f t="shared" si="74"/>
        <v xml:space="preserve"> </v>
      </c>
    </row>
    <row r="470" spans="28:40" x14ac:dyDescent="0.2">
      <c r="AB470" s="103" t="e">
        <f>T470-HLOOKUP(V470,Minimas!$C$3:$CD$12,2,FALSE)</f>
        <v>#N/A</v>
      </c>
      <c r="AC470" s="103" t="e">
        <f>T470-HLOOKUP(V470,Minimas!$C$3:$CD$12,3,FALSE)</f>
        <v>#N/A</v>
      </c>
      <c r="AD470" s="103" t="e">
        <f>T470-HLOOKUP(V470,Minimas!$C$3:$CD$12,4,FALSE)</f>
        <v>#N/A</v>
      </c>
      <c r="AE470" s="103" t="e">
        <f>T470-HLOOKUP(V470,Minimas!$C$3:$CD$12,5,FALSE)</f>
        <v>#N/A</v>
      </c>
      <c r="AF470" s="103" t="e">
        <f>T470-HLOOKUP(V470,Minimas!$C$3:$CD$12,6,FALSE)</f>
        <v>#N/A</v>
      </c>
      <c r="AG470" s="103" t="e">
        <f>T470-HLOOKUP(V470,Minimas!$C$3:$CD$12,7,FALSE)</f>
        <v>#N/A</v>
      </c>
      <c r="AH470" s="103" t="e">
        <f>T470-HLOOKUP(V470,Minimas!$C$3:$CD$12,8,FALSE)</f>
        <v>#N/A</v>
      </c>
      <c r="AI470" s="103" t="e">
        <f>T470-HLOOKUP(V470,Minimas!$C$3:$CD$12,9,FALSE)</f>
        <v>#N/A</v>
      </c>
      <c r="AJ470" s="103" t="e">
        <f>T470-HLOOKUP(V470,Minimas!$C$3:$CD$12,10,FALSE)</f>
        <v>#N/A</v>
      </c>
      <c r="AK470" s="104" t="str">
        <f t="shared" si="72"/>
        <v xml:space="preserve"> </v>
      </c>
      <c r="AL470" s="105"/>
      <c r="AM470" s="105" t="str">
        <f t="shared" si="73"/>
        <v xml:space="preserve"> </v>
      </c>
      <c r="AN470" s="105" t="str">
        <f t="shared" si="74"/>
        <v xml:space="preserve"> </v>
      </c>
    </row>
    <row r="471" spans="28:40" x14ac:dyDescent="0.2">
      <c r="AB471" s="103" t="e">
        <f>T471-HLOOKUP(V471,Minimas!$C$3:$CD$12,2,FALSE)</f>
        <v>#N/A</v>
      </c>
      <c r="AC471" s="103" t="e">
        <f>T471-HLOOKUP(V471,Minimas!$C$3:$CD$12,3,FALSE)</f>
        <v>#N/A</v>
      </c>
      <c r="AD471" s="103" t="e">
        <f>T471-HLOOKUP(V471,Minimas!$C$3:$CD$12,4,FALSE)</f>
        <v>#N/A</v>
      </c>
      <c r="AE471" s="103" t="e">
        <f>T471-HLOOKUP(V471,Minimas!$C$3:$CD$12,5,FALSE)</f>
        <v>#N/A</v>
      </c>
      <c r="AF471" s="103" t="e">
        <f>T471-HLOOKUP(V471,Minimas!$C$3:$CD$12,6,FALSE)</f>
        <v>#N/A</v>
      </c>
      <c r="AG471" s="103" t="e">
        <f>T471-HLOOKUP(V471,Minimas!$C$3:$CD$12,7,FALSE)</f>
        <v>#N/A</v>
      </c>
      <c r="AH471" s="103" t="e">
        <f>T471-HLOOKUP(V471,Minimas!$C$3:$CD$12,8,FALSE)</f>
        <v>#N/A</v>
      </c>
      <c r="AI471" s="103" t="e">
        <f>T471-HLOOKUP(V471,Minimas!$C$3:$CD$12,9,FALSE)</f>
        <v>#N/A</v>
      </c>
      <c r="AJ471" s="103" t="e">
        <f>T471-HLOOKUP(V471,Minimas!$C$3:$CD$12,10,FALSE)</f>
        <v>#N/A</v>
      </c>
      <c r="AK471" s="104" t="str">
        <f t="shared" si="72"/>
        <v xml:space="preserve"> </v>
      </c>
      <c r="AL471" s="105"/>
      <c r="AM471" s="105" t="str">
        <f t="shared" si="73"/>
        <v xml:space="preserve"> </v>
      </c>
      <c r="AN471" s="105" t="str">
        <f t="shared" si="74"/>
        <v xml:space="preserve"> </v>
      </c>
    </row>
    <row r="472" spans="28:40" x14ac:dyDescent="0.2">
      <c r="AB472" s="103" t="e">
        <f>T472-HLOOKUP(V472,Minimas!$C$3:$CD$12,2,FALSE)</f>
        <v>#N/A</v>
      </c>
      <c r="AC472" s="103" t="e">
        <f>T472-HLOOKUP(V472,Minimas!$C$3:$CD$12,3,FALSE)</f>
        <v>#N/A</v>
      </c>
      <c r="AD472" s="103" t="e">
        <f>T472-HLOOKUP(V472,Minimas!$C$3:$CD$12,4,FALSE)</f>
        <v>#N/A</v>
      </c>
      <c r="AE472" s="103" t="e">
        <f>T472-HLOOKUP(V472,Minimas!$C$3:$CD$12,5,FALSE)</f>
        <v>#N/A</v>
      </c>
      <c r="AF472" s="103" t="e">
        <f>T472-HLOOKUP(V472,Minimas!$C$3:$CD$12,6,FALSE)</f>
        <v>#N/A</v>
      </c>
      <c r="AG472" s="103" t="e">
        <f>T472-HLOOKUP(V472,Minimas!$C$3:$CD$12,7,FALSE)</f>
        <v>#N/A</v>
      </c>
      <c r="AH472" s="103" t="e">
        <f>T472-HLOOKUP(V472,Minimas!$C$3:$CD$12,8,FALSE)</f>
        <v>#N/A</v>
      </c>
      <c r="AI472" s="103" t="e">
        <f>T472-HLOOKUP(V472,Minimas!$C$3:$CD$12,9,FALSE)</f>
        <v>#N/A</v>
      </c>
      <c r="AJ472" s="103" t="e">
        <f>T472-HLOOKUP(V472,Minimas!$C$3:$CD$12,10,FALSE)</f>
        <v>#N/A</v>
      </c>
      <c r="AK472" s="104" t="str">
        <f t="shared" si="72"/>
        <v xml:space="preserve"> </v>
      </c>
      <c r="AL472" s="105"/>
      <c r="AM472" s="105" t="str">
        <f t="shared" si="73"/>
        <v xml:space="preserve"> </v>
      </c>
      <c r="AN472" s="105" t="str">
        <f t="shared" si="74"/>
        <v xml:space="preserve"> </v>
      </c>
    </row>
    <row r="473" spans="28:40" x14ac:dyDescent="0.2">
      <c r="AB473" s="103" t="e">
        <f>T473-HLOOKUP(V473,Minimas!$C$3:$CD$12,2,FALSE)</f>
        <v>#N/A</v>
      </c>
      <c r="AC473" s="103" t="e">
        <f>T473-HLOOKUP(V473,Minimas!$C$3:$CD$12,3,FALSE)</f>
        <v>#N/A</v>
      </c>
      <c r="AD473" s="103" t="e">
        <f>T473-HLOOKUP(V473,Minimas!$C$3:$CD$12,4,FALSE)</f>
        <v>#N/A</v>
      </c>
      <c r="AE473" s="103" t="e">
        <f>T473-HLOOKUP(V473,Minimas!$C$3:$CD$12,5,FALSE)</f>
        <v>#N/A</v>
      </c>
      <c r="AF473" s="103" t="e">
        <f>T473-HLOOKUP(V473,Minimas!$C$3:$CD$12,6,FALSE)</f>
        <v>#N/A</v>
      </c>
      <c r="AG473" s="103" t="e">
        <f>T473-HLOOKUP(V473,Minimas!$C$3:$CD$12,7,FALSE)</f>
        <v>#N/A</v>
      </c>
      <c r="AH473" s="103" t="e">
        <f>T473-HLOOKUP(V473,Minimas!$C$3:$CD$12,8,FALSE)</f>
        <v>#N/A</v>
      </c>
      <c r="AI473" s="103" t="e">
        <f>T473-HLOOKUP(V473,Minimas!$C$3:$CD$12,9,FALSE)</f>
        <v>#N/A</v>
      </c>
      <c r="AJ473" s="103" t="e">
        <f>T473-HLOOKUP(V473,Minimas!$C$3:$CD$12,10,FALSE)</f>
        <v>#N/A</v>
      </c>
      <c r="AK473" s="104" t="str">
        <f t="shared" si="72"/>
        <v xml:space="preserve"> </v>
      </c>
      <c r="AL473" s="105"/>
      <c r="AM473" s="105" t="str">
        <f t="shared" si="73"/>
        <v xml:space="preserve"> </v>
      </c>
      <c r="AN473" s="105" t="str">
        <f t="shared" si="74"/>
        <v xml:space="preserve"> </v>
      </c>
    </row>
    <row r="474" spans="28:40" x14ac:dyDescent="0.2">
      <c r="AB474" s="103" t="e">
        <f>T474-HLOOKUP(V474,Minimas!$C$3:$CD$12,2,FALSE)</f>
        <v>#N/A</v>
      </c>
      <c r="AC474" s="103" t="e">
        <f>T474-HLOOKUP(V474,Minimas!$C$3:$CD$12,3,FALSE)</f>
        <v>#N/A</v>
      </c>
      <c r="AD474" s="103" t="e">
        <f>T474-HLOOKUP(V474,Minimas!$C$3:$CD$12,4,FALSE)</f>
        <v>#N/A</v>
      </c>
      <c r="AE474" s="103" t="e">
        <f>T474-HLOOKUP(V474,Minimas!$C$3:$CD$12,5,FALSE)</f>
        <v>#N/A</v>
      </c>
      <c r="AF474" s="103" t="e">
        <f>T474-HLOOKUP(V474,Minimas!$C$3:$CD$12,6,FALSE)</f>
        <v>#N/A</v>
      </c>
      <c r="AG474" s="103" t="e">
        <f>T474-HLOOKUP(V474,Minimas!$C$3:$CD$12,7,FALSE)</f>
        <v>#N/A</v>
      </c>
      <c r="AH474" s="103" t="e">
        <f>T474-HLOOKUP(V474,Minimas!$C$3:$CD$12,8,FALSE)</f>
        <v>#N/A</v>
      </c>
      <c r="AI474" s="103" t="e">
        <f>T474-HLOOKUP(V474,Minimas!$C$3:$CD$12,9,FALSE)</f>
        <v>#N/A</v>
      </c>
      <c r="AJ474" s="103" t="e">
        <f>T474-HLOOKUP(V474,Minimas!$C$3:$CD$12,10,FALSE)</f>
        <v>#N/A</v>
      </c>
      <c r="AK474" s="104" t="str">
        <f t="shared" si="72"/>
        <v xml:space="preserve"> </v>
      </c>
      <c r="AL474" s="105"/>
      <c r="AM474" s="105" t="str">
        <f t="shared" si="73"/>
        <v xml:space="preserve"> </v>
      </c>
      <c r="AN474" s="105" t="str">
        <f t="shared" si="74"/>
        <v xml:space="preserve"> </v>
      </c>
    </row>
    <row r="475" spans="28:40" x14ac:dyDescent="0.2">
      <c r="AB475" s="103" t="e">
        <f>T475-HLOOKUP(V475,Minimas!$C$3:$CD$12,2,FALSE)</f>
        <v>#N/A</v>
      </c>
      <c r="AC475" s="103" t="e">
        <f>T475-HLOOKUP(V475,Minimas!$C$3:$CD$12,3,FALSE)</f>
        <v>#N/A</v>
      </c>
      <c r="AD475" s="103" t="e">
        <f>T475-HLOOKUP(V475,Minimas!$C$3:$CD$12,4,FALSE)</f>
        <v>#N/A</v>
      </c>
      <c r="AE475" s="103" t="e">
        <f>T475-HLOOKUP(V475,Minimas!$C$3:$CD$12,5,FALSE)</f>
        <v>#N/A</v>
      </c>
      <c r="AF475" s="103" t="e">
        <f>T475-HLOOKUP(V475,Minimas!$C$3:$CD$12,6,FALSE)</f>
        <v>#N/A</v>
      </c>
      <c r="AG475" s="103" t="e">
        <f>T475-HLOOKUP(V475,Minimas!$C$3:$CD$12,7,FALSE)</f>
        <v>#N/A</v>
      </c>
      <c r="AH475" s="103" t="e">
        <f>T475-HLOOKUP(V475,Minimas!$C$3:$CD$12,8,FALSE)</f>
        <v>#N/A</v>
      </c>
      <c r="AI475" s="103" t="e">
        <f>T475-HLOOKUP(V475,Minimas!$C$3:$CD$12,9,FALSE)</f>
        <v>#N/A</v>
      </c>
      <c r="AJ475" s="103" t="e">
        <f>T475-HLOOKUP(V475,Minimas!$C$3:$CD$12,10,FALSE)</f>
        <v>#N/A</v>
      </c>
      <c r="AK475" s="104" t="str">
        <f t="shared" ref="AK475:AK538" si="75">IF(E475=0," ",IF(AJ475&gt;=0,$AJ$5,IF(AI475&gt;=0,$AI$5,IF(AH475&gt;=0,$AH$5,IF(AG475&gt;=0,$AG$5,IF(AF475&gt;=0,$AF$5,IF(AE475&gt;=0,$AE$5,IF(AD475&gt;=0,$AD$5,IF(AC475&gt;=0,$AC$5,$AB$5)))))))))</f>
        <v xml:space="preserve"> </v>
      </c>
      <c r="AL475" s="105"/>
      <c r="AM475" s="105" t="str">
        <f t="shared" ref="AM475:AM538" si="76">IF(AK475="","",AK475)</f>
        <v xml:space="preserve"> </v>
      </c>
      <c r="AN475" s="105" t="str">
        <f t="shared" ref="AN475:AN538" si="77">IF(E475=0," ",IF(AJ475&gt;=0,AJ475,IF(AI475&gt;=0,AI475,IF(AH475&gt;=0,AH475,IF(AG475&gt;=0,AG475,IF(AF475&gt;=0,AF475,IF(AE475&gt;=0,AE475,IF(AD475&gt;=0,AD475,IF(AC475&gt;=0,AC475,AB475)))))))))</f>
        <v xml:space="preserve"> </v>
      </c>
    </row>
    <row r="476" spans="28:40" x14ac:dyDescent="0.2">
      <c r="AB476" s="103" t="e">
        <f>T476-HLOOKUP(V476,Minimas!$C$3:$CD$12,2,FALSE)</f>
        <v>#N/A</v>
      </c>
      <c r="AC476" s="103" t="e">
        <f>T476-HLOOKUP(V476,Minimas!$C$3:$CD$12,3,FALSE)</f>
        <v>#N/A</v>
      </c>
      <c r="AD476" s="103" t="e">
        <f>T476-HLOOKUP(V476,Minimas!$C$3:$CD$12,4,FALSE)</f>
        <v>#N/A</v>
      </c>
      <c r="AE476" s="103" t="e">
        <f>T476-HLOOKUP(V476,Minimas!$C$3:$CD$12,5,FALSE)</f>
        <v>#N/A</v>
      </c>
      <c r="AF476" s="103" t="e">
        <f>T476-HLOOKUP(V476,Minimas!$C$3:$CD$12,6,FALSE)</f>
        <v>#N/A</v>
      </c>
      <c r="AG476" s="103" t="e">
        <f>T476-HLOOKUP(V476,Minimas!$C$3:$CD$12,7,FALSE)</f>
        <v>#N/A</v>
      </c>
      <c r="AH476" s="103" t="e">
        <f>T476-HLOOKUP(V476,Minimas!$C$3:$CD$12,8,FALSE)</f>
        <v>#N/A</v>
      </c>
      <c r="AI476" s="103" t="e">
        <f>T476-HLOOKUP(V476,Minimas!$C$3:$CD$12,9,FALSE)</f>
        <v>#N/A</v>
      </c>
      <c r="AJ476" s="103" t="e">
        <f>T476-HLOOKUP(V476,Minimas!$C$3:$CD$12,10,FALSE)</f>
        <v>#N/A</v>
      </c>
      <c r="AK476" s="104" t="str">
        <f t="shared" si="75"/>
        <v xml:space="preserve"> </v>
      </c>
      <c r="AL476" s="105"/>
      <c r="AM476" s="105" t="str">
        <f t="shared" si="76"/>
        <v xml:space="preserve"> </v>
      </c>
      <c r="AN476" s="105" t="str">
        <f t="shared" si="77"/>
        <v xml:space="preserve"> </v>
      </c>
    </row>
    <row r="477" spans="28:40" x14ac:dyDescent="0.2">
      <c r="AB477" s="103" t="e">
        <f>T477-HLOOKUP(V477,Minimas!$C$3:$CD$12,2,FALSE)</f>
        <v>#N/A</v>
      </c>
      <c r="AC477" s="103" t="e">
        <f>T477-HLOOKUP(V477,Minimas!$C$3:$CD$12,3,FALSE)</f>
        <v>#N/A</v>
      </c>
      <c r="AD477" s="103" t="e">
        <f>T477-HLOOKUP(V477,Minimas!$C$3:$CD$12,4,FALSE)</f>
        <v>#N/A</v>
      </c>
      <c r="AE477" s="103" t="e">
        <f>T477-HLOOKUP(V477,Minimas!$C$3:$CD$12,5,FALSE)</f>
        <v>#N/A</v>
      </c>
      <c r="AF477" s="103" t="e">
        <f>T477-HLOOKUP(V477,Minimas!$C$3:$CD$12,6,FALSE)</f>
        <v>#N/A</v>
      </c>
      <c r="AG477" s="103" t="e">
        <f>T477-HLOOKUP(V477,Minimas!$C$3:$CD$12,7,FALSE)</f>
        <v>#N/A</v>
      </c>
      <c r="AH477" s="103" t="e">
        <f>T477-HLOOKUP(V477,Minimas!$C$3:$CD$12,8,FALSE)</f>
        <v>#N/A</v>
      </c>
      <c r="AI477" s="103" t="e">
        <f>T477-HLOOKUP(V477,Minimas!$C$3:$CD$12,9,FALSE)</f>
        <v>#N/A</v>
      </c>
      <c r="AJ477" s="103" t="e">
        <f>T477-HLOOKUP(V477,Minimas!$C$3:$CD$12,10,FALSE)</f>
        <v>#N/A</v>
      </c>
      <c r="AK477" s="104" t="str">
        <f t="shared" si="75"/>
        <v xml:space="preserve"> </v>
      </c>
      <c r="AL477" s="105"/>
      <c r="AM477" s="105" t="str">
        <f t="shared" si="76"/>
        <v xml:space="preserve"> </v>
      </c>
      <c r="AN477" s="105" t="str">
        <f t="shared" si="77"/>
        <v xml:space="preserve"> </v>
      </c>
    </row>
    <row r="478" spans="28:40" x14ac:dyDescent="0.2">
      <c r="AB478" s="103" t="e">
        <f>T478-HLOOKUP(V478,Minimas!$C$3:$CD$12,2,FALSE)</f>
        <v>#N/A</v>
      </c>
      <c r="AC478" s="103" t="e">
        <f>T478-HLOOKUP(V478,Minimas!$C$3:$CD$12,3,FALSE)</f>
        <v>#N/A</v>
      </c>
      <c r="AD478" s="103" t="e">
        <f>T478-HLOOKUP(V478,Minimas!$C$3:$CD$12,4,FALSE)</f>
        <v>#N/A</v>
      </c>
      <c r="AE478" s="103" t="e">
        <f>T478-HLOOKUP(V478,Minimas!$C$3:$CD$12,5,FALSE)</f>
        <v>#N/A</v>
      </c>
      <c r="AF478" s="103" t="e">
        <f>T478-HLOOKUP(V478,Minimas!$C$3:$CD$12,6,FALSE)</f>
        <v>#N/A</v>
      </c>
      <c r="AG478" s="103" t="e">
        <f>T478-HLOOKUP(V478,Minimas!$C$3:$CD$12,7,FALSE)</f>
        <v>#N/A</v>
      </c>
      <c r="AH478" s="103" t="e">
        <f>T478-HLOOKUP(V478,Minimas!$C$3:$CD$12,8,FALSE)</f>
        <v>#N/A</v>
      </c>
      <c r="AI478" s="103" t="e">
        <f>T478-HLOOKUP(V478,Minimas!$C$3:$CD$12,9,FALSE)</f>
        <v>#N/A</v>
      </c>
      <c r="AJ478" s="103" t="e">
        <f>T478-HLOOKUP(V478,Minimas!$C$3:$CD$12,10,FALSE)</f>
        <v>#N/A</v>
      </c>
      <c r="AK478" s="104" t="str">
        <f t="shared" si="75"/>
        <v xml:space="preserve"> </v>
      </c>
      <c r="AL478" s="105"/>
      <c r="AM478" s="105" t="str">
        <f t="shared" si="76"/>
        <v xml:space="preserve"> </v>
      </c>
      <c r="AN478" s="105" t="str">
        <f t="shared" si="77"/>
        <v xml:space="preserve"> </v>
      </c>
    </row>
    <row r="479" spans="28:40" x14ac:dyDescent="0.2">
      <c r="AB479" s="103" t="e">
        <f>T479-HLOOKUP(V479,Minimas!$C$3:$CD$12,2,FALSE)</f>
        <v>#N/A</v>
      </c>
      <c r="AC479" s="103" t="e">
        <f>T479-HLOOKUP(V479,Minimas!$C$3:$CD$12,3,FALSE)</f>
        <v>#N/A</v>
      </c>
      <c r="AD479" s="103" t="e">
        <f>T479-HLOOKUP(V479,Minimas!$C$3:$CD$12,4,FALSE)</f>
        <v>#N/A</v>
      </c>
      <c r="AE479" s="103" t="e">
        <f>T479-HLOOKUP(V479,Minimas!$C$3:$CD$12,5,FALSE)</f>
        <v>#N/A</v>
      </c>
      <c r="AF479" s="103" t="e">
        <f>T479-HLOOKUP(V479,Minimas!$C$3:$CD$12,6,FALSE)</f>
        <v>#N/A</v>
      </c>
      <c r="AG479" s="103" t="e">
        <f>T479-HLOOKUP(V479,Minimas!$C$3:$CD$12,7,FALSE)</f>
        <v>#N/A</v>
      </c>
      <c r="AH479" s="103" t="e">
        <f>T479-HLOOKUP(V479,Minimas!$C$3:$CD$12,8,FALSE)</f>
        <v>#N/A</v>
      </c>
      <c r="AI479" s="103" t="e">
        <f>T479-HLOOKUP(V479,Minimas!$C$3:$CD$12,9,FALSE)</f>
        <v>#N/A</v>
      </c>
      <c r="AJ479" s="103" t="e">
        <f>T479-HLOOKUP(V479,Minimas!$C$3:$CD$12,10,FALSE)</f>
        <v>#N/A</v>
      </c>
      <c r="AK479" s="104" t="str">
        <f t="shared" si="75"/>
        <v xml:space="preserve"> </v>
      </c>
      <c r="AL479" s="105"/>
      <c r="AM479" s="105" t="str">
        <f t="shared" si="76"/>
        <v xml:space="preserve"> </v>
      </c>
      <c r="AN479" s="105" t="str">
        <f t="shared" si="77"/>
        <v xml:space="preserve"> </v>
      </c>
    </row>
    <row r="480" spans="28:40" x14ac:dyDescent="0.2">
      <c r="AB480" s="103" t="e">
        <f>T480-HLOOKUP(V480,Minimas!$C$3:$CD$12,2,FALSE)</f>
        <v>#N/A</v>
      </c>
      <c r="AC480" s="103" t="e">
        <f>T480-HLOOKUP(V480,Minimas!$C$3:$CD$12,3,FALSE)</f>
        <v>#N/A</v>
      </c>
      <c r="AD480" s="103" t="e">
        <f>T480-HLOOKUP(V480,Minimas!$C$3:$CD$12,4,FALSE)</f>
        <v>#N/A</v>
      </c>
      <c r="AE480" s="103" t="e">
        <f>T480-HLOOKUP(V480,Minimas!$C$3:$CD$12,5,FALSE)</f>
        <v>#N/A</v>
      </c>
      <c r="AF480" s="103" t="e">
        <f>T480-HLOOKUP(V480,Minimas!$C$3:$CD$12,6,FALSE)</f>
        <v>#N/A</v>
      </c>
      <c r="AG480" s="103" t="e">
        <f>T480-HLOOKUP(V480,Minimas!$C$3:$CD$12,7,FALSE)</f>
        <v>#N/A</v>
      </c>
      <c r="AH480" s="103" t="e">
        <f>T480-HLOOKUP(V480,Minimas!$C$3:$CD$12,8,FALSE)</f>
        <v>#N/A</v>
      </c>
      <c r="AI480" s="103" t="e">
        <f>T480-HLOOKUP(V480,Minimas!$C$3:$CD$12,9,FALSE)</f>
        <v>#N/A</v>
      </c>
      <c r="AJ480" s="103" t="e">
        <f>T480-HLOOKUP(V480,Minimas!$C$3:$CD$12,10,FALSE)</f>
        <v>#N/A</v>
      </c>
      <c r="AK480" s="104" t="str">
        <f t="shared" si="75"/>
        <v xml:space="preserve"> </v>
      </c>
      <c r="AL480" s="105"/>
      <c r="AM480" s="105" t="str">
        <f t="shared" si="76"/>
        <v xml:space="preserve"> </v>
      </c>
      <c r="AN480" s="105" t="str">
        <f t="shared" si="77"/>
        <v xml:space="preserve"> </v>
      </c>
    </row>
    <row r="481" spans="28:40" x14ac:dyDescent="0.2">
      <c r="AB481" s="103" t="e">
        <f>T481-HLOOKUP(V481,Minimas!$C$3:$CD$12,2,FALSE)</f>
        <v>#N/A</v>
      </c>
      <c r="AC481" s="103" t="e">
        <f>T481-HLOOKUP(V481,Minimas!$C$3:$CD$12,3,FALSE)</f>
        <v>#N/A</v>
      </c>
      <c r="AD481" s="103" t="e">
        <f>T481-HLOOKUP(V481,Minimas!$C$3:$CD$12,4,FALSE)</f>
        <v>#N/A</v>
      </c>
      <c r="AE481" s="103" t="e">
        <f>T481-HLOOKUP(V481,Minimas!$C$3:$CD$12,5,FALSE)</f>
        <v>#N/A</v>
      </c>
      <c r="AF481" s="103" t="e">
        <f>T481-HLOOKUP(V481,Minimas!$C$3:$CD$12,6,FALSE)</f>
        <v>#N/A</v>
      </c>
      <c r="AG481" s="103" t="e">
        <f>T481-HLOOKUP(V481,Minimas!$C$3:$CD$12,7,FALSE)</f>
        <v>#N/A</v>
      </c>
      <c r="AH481" s="103" t="e">
        <f>T481-HLOOKUP(V481,Minimas!$C$3:$CD$12,8,FALSE)</f>
        <v>#N/A</v>
      </c>
      <c r="AI481" s="103" t="e">
        <f>T481-HLOOKUP(V481,Minimas!$C$3:$CD$12,9,FALSE)</f>
        <v>#N/A</v>
      </c>
      <c r="AJ481" s="103" t="e">
        <f>T481-HLOOKUP(V481,Minimas!$C$3:$CD$12,10,FALSE)</f>
        <v>#N/A</v>
      </c>
      <c r="AK481" s="104" t="str">
        <f t="shared" si="75"/>
        <v xml:space="preserve"> </v>
      </c>
      <c r="AL481" s="105"/>
      <c r="AM481" s="105" t="str">
        <f t="shared" si="76"/>
        <v xml:space="preserve"> </v>
      </c>
      <c r="AN481" s="105" t="str">
        <f t="shared" si="77"/>
        <v xml:space="preserve"> </v>
      </c>
    </row>
    <row r="482" spans="28:40" x14ac:dyDescent="0.2">
      <c r="AB482" s="103" t="e">
        <f>T482-HLOOKUP(V482,Minimas!$C$3:$CD$12,2,FALSE)</f>
        <v>#N/A</v>
      </c>
      <c r="AC482" s="103" t="e">
        <f>T482-HLOOKUP(V482,Minimas!$C$3:$CD$12,3,FALSE)</f>
        <v>#N/A</v>
      </c>
      <c r="AD482" s="103" t="e">
        <f>T482-HLOOKUP(V482,Minimas!$C$3:$CD$12,4,FALSE)</f>
        <v>#N/A</v>
      </c>
      <c r="AE482" s="103" t="e">
        <f>T482-HLOOKUP(V482,Minimas!$C$3:$CD$12,5,FALSE)</f>
        <v>#N/A</v>
      </c>
      <c r="AF482" s="103" t="e">
        <f>T482-HLOOKUP(V482,Minimas!$C$3:$CD$12,6,FALSE)</f>
        <v>#N/A</v>
      </c>
      <c r="AG482" s="103" t="e">
        <f>T482-HLOOKUP(V482,Minimas!$C$3:$CD$12,7,FALSE)</f>
        <v>#N/A</v>
      </c>
      <c r="AH482" s="103" t="e">
        <f>T482-HLOOKUP(V482,Minimas!$C$3:$CD$12,8,FALSE)</f>
        <v>#N/A</v>
      </c>
      <c r="AI482" s="103" t="e">
        <f>T482-HLOOKUP(V482,Minimas!$C$3:$CD$12,9,FALSE)</f>
        <v>#N/A</v>
      </c>
      <c r="AJ482" s="103" t="e">
        <f>T482-HLOOKUP(V482,Minimas!$C$3:$CD$12,10,FALSE)</f>
        <v>#N/A</v>
      </c>
      <c r="AK482" s="104" t="str">
        <f t="shared" si="75"/>
        <v xml:space="preserve"> </v>
      </c>
      <c r="AL482" s="105"/>
      <c r="AM482" s="105" t="str">
        <f t="shared" si="76"/>
        <v xml:space="preserve"> </v>
      </c>
      <c r="AN482" s="105" t="str">
        <f t="shared" si="77"/>
        <v xml:space="preserve"> </v>
      </c>
    </row>
    <row r="483" spans="28:40" x14ac:dyDescent="0.2">
      <c r="AB483" s="103" t="e">
        <f>T483-HLOOKUP(V483,Minimas!$C$3:$CD$12,2,FALSE)</f>
        <v>#N/A</v>
      </c>
      <c r="AC483" s="103" t="e">
        <f>T483-HLOOKUP(V483,Minimas!$C$3:$CD$12,3,FALSE)</f>
        <v>#N/A</v>
      </c>
      <c r="AD483" s="103" t="e">
        <f>T483-HLOOKUP(V483,Minimas!$C$3:$CD$12,4,FALSE)</f>
        <v>#N/A</v>
      </c>
      <c r="AE483" s="103" t="e">
        <f>T483-HLOOKUP(V483,Minimas!$C$3:$CD$12,5,FALSE)</f>
        <v>#N/A</v>
      </c>
      <c r="AF483" s="103" t="e">
        <f>T483-HLOOKUP(V483,Minimas!$C$3:$CD$12,6,FALSE)</f>
        <v>#N/A</v>
      </c>
      <c r="AG483" s="103" t="e">
        <f>T483-HLOOKUP(V483,Minimas!$C$3:$CD$12,7,FALSE)</f>
        <v>#N/A</v>
      </c>
      <c r="AH483" s="103" t="e">
        <f>T483-HLOOKUP(V483,Minimas!$C$3:$CD$12,8,FALSE)</f>
        <v>#N/A</v>
      </c>
      <c r="AI483" s="103" t="e">
        <f>T483-HLOOKUP(V483,Minimas!$C$3:$CD$12,9,FALSE)</f>
        <v>#N/A</v>
      </c>
      <c r="AJ483" s="103" t="e">
        <f>T483-HLOOKUP(V483,Minimas!$C$3:$CD$12,10,FALSE)</f>
        <v>#N/A</v>
      </c>
      <c r="AK483" s="104" t="str">
        <f t="shared" si="75"/>
        <v xml:space="preserve"> </v>
      </c>
      <c r="AL483" s="105"/>
      <c r="AM483" s="105" t="str">
        <f t="shared" si="76"/>
        <v xml:space="preserve"> </v>
      </c>
      <c r="AN483" s="105" t="str">
        <f t="shared" si="77"/>
        <v xml:space="preserve"> </v>
      </c>
    </row>
    <row r="484" spans="28:40" x14ac:dyDescent="0.2">
      <c r="AB484" s="103" t="e">
        <f>T484-HLOOKUP(V484,Minimas!$C$3:$CD$12,2,FALSE)</f>
        <v>#N/A</v>
      </c>
      <c r="AC484" s="103" t="e">
        <f>T484-HLOOKUP(V484,Minimas!$C$3:$CD$12,3,FALSE)</f>
        <v>#N/A</v>
      </c>
      <c r="AD484" s="103" t="e">
        <f>T484-HLOOKUP(V484,Minimas!$C$3:$CD$12,4,FALSE)</f>
        <v>#N/A</v>
      </c>
      <c r="AE484" s="103" t="e">
        <f>T484-HLOOKUP(V484,Minimas!$C$3:$CD$12,5,FALSE)</f>
        <v>#N/A</v>
      </c>
      <c r="AF484" s="103" t="e">
        <f>T484-HLOOKUP(V484,Minimas!$C$3:$CD$12,6,FALSE)</f>
        <v>#N/A</v>
      </c>
      <c r="AG484" s="103" t="e">
        <f>T484-HLOOKUP(V484,Minimas!$C$3:$CD$12,7,FALSE)</f>
        <v>#N/A</v>
      </c>
      <c r="AH484" s="103" t="e">
        <f>T484-HLOOKUP(V484,Minimas!$C$3:$CD$12,8,FALSE)</f>
        <v>#N/A</v>
      </c>
      <c r="AI484" s="103" t="e">
        <f>T484-HLOOKUP(V484,Minimas!$C$3:$CD$12,9,FALSE)</f>
        <v>#N/A</v>
      </c>
      <c r="AJ484" s="103" t="e">
        <f>T484-HLOOKUP(V484,Minimas!$C$3:$CD$12,10,FALSE)</f>
        <v>#N/A</v>
      </c>
      <c r="AK484" s="104" t="str">
        <f t="shared" si="75"/>
        <v xml:space="preserve"> </v>
      </c>
      <c r="AL484" s="105"/>
      <c r="AM484" s="105" t="str">
        <f t="shared" si="76"/>
        <v xml:space="preserve"> </v>
      </c>
      <c r="AN484" s="105" t="str">
        <f t="shared" si="77"/>
        <v xml:space="preserve"> </v>
      </c>
    </row>
    <row r="485" spans="28:40" x14ac:dyDescent="0.2">
      <c r="AB485" s="103" t="e">
        <f>T485-HLOOKUP(V485,Minimas!$C$3:$CD$12,2,FALSE)</f>
        <v>#N/A</v>
      </c>
      <c r="AC485" s="103" t="e">
        <f>T485-HLOOKUP(V485,Minimas!$C$3:$CD$12,3,FALSE)</f>
        <v>#N/A</v>
      </c>
      <c r="AD485" s="103" t="e">
        <f>T485-HLOOKUP(V485,Minimas!$C$3:$CD$12,4,FALSE)</f>
        <v>#N/A</v>
      </c>
      <c r="AE485" s="103" t="e">
        <f>T485-HLOOKUP(V485,Minimas!$C$3:$CD$12,5,FALSE)</f>
        <v>#N/A</v>
      </c>
      <c r="AF485" s="103" t="e">
        <f>T485-HLOOKUP(V485,Minimas!$C$3:$CD$12,6,FALSE)</f>
        <v>#N/A</v>
      </c>
      <c r="AG485" s="103" t="e">
        <f>T485-HLOOKUP(V485,Minimas!$C$3:$CD$12,7,FALSE)</f>
        <v>#N/A</v>
      </c>
      <c r="AH485" s="103" t="e">
        <f>T485-HLOOKUP(V485,Minimas!$C$3:$CD$12,8,FALSE)</f>
        <v>#N/A</v>
      </c>
      <c r="AI485" s="103" t="e">
        <f>T485-HLOOKUP(V485,Minimas!$C$3:$CD$12,9,FALSE)</f>
        <v>#N/A</v>
      </c>
      <c r="AJ485" s="103" t="e">
        <f>T485-HLOOKUP(V485,Minimas!$C$3:$CD$12,10,FALSE)</f>
        <v>#N/A</v>
      </c>
      <c r="AK485" s="104" t="str">
        <f t="shared" si="75"/>
        <v xml:space="preserve"> </v>
      </c>
      <c r="AL485" s="105"/>
      <c r="AM485" s="105" t="str">
        <f t="shared" si="76"/>
        <v xml:space="preserve"> </v>
      </c>
      <c r="AN485" s="105" t="str">
        <f t="shared" si="77"/>
        <v xml:space="preserve"> </v>
      </c>
    </row>
    <row r="486" spans="28:40" x14ac:dyDescent="0.2">
      <c r="AB486" s="103" t="e">
        <f>T486-HLOOKUP(V486,Minimas!$C$3:$CD$12,2,FALSE)</f>
        <v>#N/A</v>
      </c>
      <c r="AC486" s="103" t="e">
        <f>T486-HLOOKUP(V486,Minimas!$C$3:$CD$12,3,FALSE)</f>
        <v>#N/A</v>
      </c>
      <c r="AD486" s="103" t="e">
        <f>T486-HLOOKUP(V486,Minimas!$C$3:$CD$12,4,FALSE)</f>
        <v>#N/A</v>
      </c>
      <c r="AE486" s="103" t="e">
        <f>T486-HLOOKUP(V486,Minimas!$C$3:$CD$12,5,FALSE)</f>
        <v>#N/A</v>
      </c>
      <c r="AF486" s="103" t="e">
        <f>T486-HLOOKUP(V486,Minimas!$C$3:$CD$12,6,FALSE)</f>
        <v>#N/A</v>
      </c>
      <c r="AG486" s="103" t="e">
        <f>T486-HLOOKUP(V486,Minimas!$C$3:$CD$12,7,FALSE)</f>
        <v>#N/A</v>
      </c>
      <c r="AH486" s="103" t="e">
        <f>T486-HLOOKUP(V486,Minimas!$C$3:$CD$12,8,FALSE)</f>
        <v>#N/A</v>
      </c>
      <c r="AI486" s="103" t="e">
        <f>T486-HLOOKUP(V486,Minimas!$C$3:$CD$12,9,FALSE)</f>
        <v>#N/A</v>
      </c>
      <c r="AJ486" s="103" t="e">
        <f>T486-HLOOKUP(V486,Minimas!$C$3:$CD$12,10,FALSE)</f>
        <v>#N/A</v>
      </c>
      <c r="AK486" s="104" t="str">
        <f t="shared" si="75"/>
        <v xml:space="preserve"> </v>
      </c>
      <c r="AL486" s="105"/>
      <c r="AM486" s="105" t="str">
        <f t="shared" si="76"/>
        <v xml:space="preserve"> </v>
      </c>
      <c r="AN486" s="105" t="str">
        <f t="shared" si="77"/>
        <v xml:space="preserve"> </v>
      </c>
    </row>
    <row r="487" spans="28:40" x14ac:dyDescent="0.2">
      <c r="AB487" s="103" t="e">
        <f>T487-HLOOKUP(V487,Minimas!$C$3:$CD$12,2,FALSE)</f>
        <v>#N/A</v>
      </c>
      <c r="AC487" s="103" t="e">
        <f>T487-HLOOKUP(V487,Minimas!$C$3:$CD$12,3,FALSE)</f>
        <v>#N/A</v>
      </c>
      <c r="AD487" s="103" t="e">
        <f>T487-HLOOKUP(V487,Minimas!$C$3:$CD$12,4,FALSE)</f>
        <v>#N/A</v>
      </c>
      <c r="AE487" s="103" t="e">
        <f>T487-HLOOKUP(V487,Minimas!$C$3:$CD$12,5,FALSE)</f>
        <v>#N/A</v>
      </c>
      <c r="AF487" s="103" t="e">
        <f>T487-HLOOKUP(V487,Minimas!$C$3:$CD$12,6,FALSE)</f>
        <v>#N/A</v>
      </c>
      <c r="AG487" s="103" t="e">
        <f>T487-HLOOKUP(V487,Minimas!$C$3:$CD$12,7,FALSE)</f>
        <v>#N/A</v>
      </c>
      <c r="AH487" s="103" t="e">
        <f>T487-HLOOKUP(V487,Minimas!$C$3:$CD$12,8,FALSE)</f>
        <v>#N/A</v>
      </c>
      <c r="AI487" s="103" t="e">
        <f>T487-HLOOKUP(V487,Minimas!$C$3:$CD$12,9,FALSE)</f>
        <v>#N/A</v>
      </c>
      <c r="AJ487" s="103" t="e">
        <f>T487-HLOOKUP(V487,Minimas!$C$3:$CD$12,10,FALSE)</f>
        <v>#N/A</v>
      </c>
      <c r="AK487" s="104" t="str">
        <f t="shared" si="75"/>
        <v xml:space="preserve"> </v>
      </c>
      <c r="AL487" s="105"/>
      <c r="AM487" s="105" t="str">
        <f t="shared" si="76"/>
        <v xml:space="preserve"> </v>
      </c>
      <c r="AN487" s="105" t="str">
        <f t="shared" si="77"/>
        <v xml:space="preserve"> </v>
      </c>
    </row>
    <row r="488" spans="28:40" x14ac:dyDescent="0.2">
      <c r="AB488" s="103" t="e">
        <f>T488-HLOOKUP(V488,Minimas!$C$3:$CD$12,2,FALSE)</f>
        <v>#N/A</v>
      </c>
      <c r="AC488" s="103" t="e">
        <f>T488-HLOOKUP(V488,Minimas!$C$3:$CD$12,3,FALSE)</f>
        <v>#N/A</v>
      </c>
      <c r="AD488" s="103" t="e">
        <f>T488-HLOOKUP(V488,Minimas!$C$3:$CD$12,4,FALSE)</f>
        <v>#N/A</v>
      </c>
      <c r="AE488" s="103" t="e">
        <f>T488-HLOOKUP(V488,Minimas!$C$3:$CD$12,5,FALSE)</f>
        <v>#N/A</v>
      </c>
      <c r="AF488" s="103" t="e">
        <f>T488-HLOOKUP(V488,Minimas!$C$3:$CD$12,6,FALSE)</f>
        <v>#N/A</v>
      </c>
      <c r="AG488" s="103" t="e">
        <f>T488-HLOOKUP(V488,Minimas!$C$3:$CD$12,7,FALSE)</f>
        <v>#N/A</v>
      </c>
      <c r="AH488" s="103" t="e">
        <f>T488-HLOOKUP(V488,Minimas!$C$3:$CD$12,8,FALSE)</f>
        <v>#N/A</v>
      </c>
      <c r="AI488" s="103" t="e">
        <f>T488-HLOOKUP(V488,Minimas!$C$3:$CD$12,9,FALSE)</f>
        <v>#N/A</v>
      </c>
      <c r="AJ488" s="103" t="e">
        <f>T488-HLOOKUP(V488,Minimas!$C$3:$CD$12,10,FALSE)</f>
        <v>#N/A</v>
      </c>
      <c r="AK488" s="104" t="str">
        <f t="shared" si="75"/>
        <v xml:space="preserve"> </v>
      </c>
      <c r="AL488" s="105"/>
      <c r="AM488" s="105" t="str">
        <f t="shared" si="76"/>
        <v xml:space="preserve"> </v>
      </c>
      <c r="AN488" s="105" t="str">
        <f t="shared" si="77"/>
        <v xml:space="preserve"> </v>
      </c>
    </row>
    <row r="489" spans="28:40" x14ac:dyDescent="0.2">
      <c r="AB489" s="103" t="e">
        <f>T489-HLOOKUP(V489,Minimas!$C$3:$CD$12,2,FALSE)</f>
        <v>#N/A</v>
      </c>
      <c r="AC489" s="103" t="e">
        <f>T489-HLOOKUP(V489,Minimas!$C$3:$CD$12,3,FALSE)</f>
        <v>#N/A</v>
      </c>
      <c r="AD489" s="103" t="e">
        <f>T489-HLOOKUP(V489,Minimas!$C$3:$CD$12,4,FALSE)</f>
        <v>#N/A</v>
      </c>
      <c r="AE489" s="103" t="e">
        <f>T489-HLOOKUP(V489,Minimas!$C$3:$CD$12,5,FALSE)</f>
        <v>#N/A</v>
      </c>
      <c r="AF489" s="103" t="e">
        <f>T489-HLOOKUP(V489,Minimas!$C$3:$CD$12,6,FALSE)</f>
        <v>#N/A</v>
      </c>
      <c r="AG489" s="103" t="e">
        <f>T489-HLOOKUP(V489,Minimas!$C$3:$CD$12,7,FALSE)</f>
        <v>#N/A</v>
      </c>
      <c r="AH489" s="103" t="e">
        <f>T489-HLOOKUP(V489,Minimas!$C$3:$CD$12,8,FALSE)</f>
        <v>#N/A</v>
      </c>
      <c r="AI489" s="103" t="e">
        <f>T489-HLOOKUP(V489,Minimas!$C$3:$CD$12,9,FALSE)</f>
        <v>#N/A</v>
      </c>
      <c r="AJ489" s="103" t="e">
        <f>T489-HLOOKUP(V489,Minimas!$C$3:$CD$12,10,FALSE)</f>
        <v>#N/A</v>
      </c>
      <c r="AK489" s="104" t="str">
        <f t="shared" si="75"/>
        <v xml:space="preserve"> </v>
      </c>
      <c r="AL489" s="105"/>
      <c r="AM489" s="105" t="str">
        <f t="shared" si="76"/>
        <v xml:space="preserve"> </v>
      </c>
      <c r="AN489" s="105" t="str">
        <f t="shared" si="77"/>
        <v xml:space="preserve"> </v>
      </c>
    </row>
    <row r="490" spans="28:40" x14ac:dyDescent="0.2">
      <c r="AB490" s="103" t="e">
        <f>T490-HLOOKUP(V490,Minimas!$C$3:$CD$12,2,FALSE)</f>
        <v>#N/A</v>
      </c>
      <c r="AC490" s="103" t="e">
        <f>T490-HLOOKUP(V490,Minimas!$C$3:$CD$12,3,FALSE)</f>
        <v>#N/A</v>
      </c>
      <c r="AD490" s="103" t="e">
        <f>T490-HLOOKUP(V490,Minimas!$C$3:$CD$12,4,FALSE)</f>
        <v>#N/A</v>
      </c>
      <c r="AE490" s="103" t="e">
        <f>T490-HLOOKUP(V490,Minimas!$C$3:$CD$12,5,FALSE)</f>
        <v>#N/A</v>
      </c>
      <c r="AF490" s="103" t="e">
        <f>T490-HLOOKUP(V490,Minimas!$C$3:$CD$12,6,FALSE)</f>
        <v>#N/A</v>
      </c>
      <c r="AG490" s="103" t="e">
        <f>T490-HLOOKUP(V490,Minimas!$C$3:$CD$12,7,FALSE)</f>
        <v>#N/A</v>
      </c>
      <c r="AH490" s="103" t="e">
        <f>T490-HLOOKUP(V490,Minimas!$C$3:$CD$12,8,FALSE)</f>
        <v>#N/A</v>
      </c>
      <c r="AI490" s="103" t="e">
        <f>T490-HLOOKUP(V490,Minimas!$C$3:$CD$12,9,FALSE)</f>
        <v>#N/A</v>
      </c>
      <c r="AJ490" s="103" t="e">
        <f>T490-HLOOKUP(V490,Minimas!$C$3:$CD$12,10,FALSE)</f>
        <v>#N/A</v>
      </c>
      <c r="AK490" s="104" t="str">
        <f t="shared" si="75"/>
        <v xml:space="preserve"> </v>
      </c>
      <c r="AL490" s="105"/>
      <c r="AM490" s="105" t="str">
        <f t="shared" si="76"/>
        <v xml:space="preserve"> </v>
      </c>
      <c r="AN490" s="105" t="str">
        <f t="shared" si="77"/>
        <v xml:space="preserve"> </v>
      </c>
    </row>
    <row r="491" spans="28:40" x14ac:dyDescent="0.2">
      <c r="AB491" s="103" t="e">
        <f>T491-HLOOKUP(V491,Minimas!$C$3:$CD$12,2,FALSE)</f>
        <v>#N/A</v>
      </c>
      <c r="AC491" s="103" t="e">
        <f>T491-HLOOKUP(V491,Minimas!$C$3:$CD$12,3,FALSE)</f>
        <v>#N/A</v>
      </c>
      <c r="AD491" s="103" t="e">
        <f>T491-HLOOKUP(V491,Minimas!$C$3:$CD$12,4,FALSE)</f>
        <v>#N/A</v>
      </c>
      <c r="AE491" s="103" t="e">
        <f>T491-HLOOKUP(V491,Minimas!$C$3:$CD$12,5,FALSE)</f>
        <v>#N/A</v>
      </c>
      <c r="AF491" s="103" t="e">
        <f>T491-HLOOKUP(V491,Minimas!$C$3:$CD$12,6,FALSE)</f>
        <v>#N/A</v>
      </c>
      <c r="AG491" s="103" t="e">
        <f>T491-HLOOKUP(V491,Minimas!$C$3:$CD$12,7,FALSE)</f>
        <v>#N/A</v>
      </c>
      <c r="AH491" s="103" t="e">
        <f>T491-HLOOKUP(V491,Minimas!$C$3:$CD$12,8,FALSE)</f>
        <v>#N/A</v>
      </c>
      <c r="AI491" s="103" t="e">
        <f>T491-HLOOKUP(V491,Minimas!$C$3:$CD$12,9,FALSE)</f>
        <v>#N/A</v>
      </c>
      <c r="AJ491" s="103" t="e">
        <f>T491-HLOOKUP(V491,Minimas!$C$3:$CD$12,10,FALSE)</f>
        <v>#N/A</v>
      </c>
      <c r="AK491" s="104" t="str">
        <f t="shared" si="75"/>
        <v xml:space="preserve"> </v>
      </c>
      <c r="AL491" s="105"/>
      <c r="AM491" s="105" t="str">
        <f t="shared" si="76"/>
        <v xml:space="preserve"> </v>
      </c>
      <c r="AN491" s="105" t="str">
        <f t="shared" si="77"/>
        <v xml:space="preserve"> </v>
      </c>
    </row>
    <row r="492" spans="28:40" x14ac:dyDescent="0.2">
      <c r="AB492" s="103" t="e">
        <f>T492-HLOOKUP(V492,Minimas!$C$3:$CD$12,2,FALSE)</f>
        <v>#N/A</v>
      </c>
      <c r="AC492" s="103" t="e">
        <f>T492-HLOOKUP(V492,Minimas!$C$3:$CD$12,3,FALSE)</f>
        <v>#N/A</v>
      </c>
      <c r="AD492" s="103" t="e">
        <f>T492-HLOOKUP(V492,Minimas!$C$3:$CD$12,4,FALSE)</f>
        <v>#N/A</v>
      </c>
      <c r="AE492" s="103" t="e">
        <f>T492-HLOOKUP(V492,Minimas!$C$3:$CD$12,5,FALSE)</f>
        <v>#N/A</v>
      </c>
      <c r="AF492" s="103" t="e">
        <f>T492-HLOOKUP(V492,Minimas!$C$3:$CD$12,6,FALSE)</f>
        <v>#N/A</v>
      </c>
      <c r="AG492" s="103" t="e">
        <f>T492-HLOOKUP(V492,Minimas!$C$3:$CD$12,7,FALSE)</f>
        <v>#N/A</v>
      </c>
      <c r="AH492" s="103" t="e">
        <f>T492-HLOOKUP(V492,Minimas!$C$3:$CD$12,8,FALSE)</f>
        <v>#N/A</v>
      </c>
      <c r="AI492" s="103" t="e">
        <f>T492-HLOOKUP(V492,Minimas!$C$3:$CD$12,9,FALSE)</f>
        <v>#N/A</v>
      </c>
      <c r="AJ492" s="103" t="e">
        <f>T492-HLOOKUP(V492,Minimas!$C$3:$CD$12,10,FALSE)</f>
        <v>#N/A</v>
      </c>
      <c r="AK492" s="104" t="str">
        <f t="shared" si="75"/>
        <v xml:space="preserve"> </v>
      </c>
      <c r="AL492" s="105"/>
      <c r="AM492" s="105" t="str">
        <f t="shared" si="76"/>
        <v xml:space="preserve"> </v>
      </c>
      <c r="AN492" s="105" t="str">
        <f t="shared" si="77"/>
        <v xml:space="preserve"> </v>
      </c>
    </row>
    <row r="493" spans="28:40" x14ac:dyDescent="0.2">
      <c r="AB493" s="103" t="e">
        <f>T493-HLOOKUP(V493,Minimas!$C$3:$CD$12,2,FALSE)</f>
        <v>#N/A</v>
      </c>
      <c r="AC493" s="103" t="e">
        <f>T493-HLOOKUP(V493,Minimas!$C$3:$CD$12,3,FALSE)</f>
        <v>#N/A</v>
      </c>
      <c r="AD493" s="103" t="e">
        <f>T493-HLOOKUP(V493,Minimas!$C$3:$CD$12,4,FALSE)</f>
        <v>#N/A</v>
      </c>
      <c r="AE493" s="103" t="e">
        <f>T493-HLOOKUP(V493,Minimas!$C$3:$CD$12,5,FALSE)</f>
        <v>#N/A</v>
      </c>
      <c r="AF493" s="103" t="e">
        <f>T493-HLOOKUP(V493,Minimas!$C$3:$CD$12,6,FALSE)</f>
        <v>#N/A</v>
      </c>
      <c r="AG493" s="103" t="e">
        <f>T493-HLOOKUP(V493,Minimas!$C$3:$CD$12,7,FALSE)</f>
        <v>#N/A</v>
      </c>
      <c r="AH493" s="103" t="e">
        <f>T493-HLOOKUP(V493,Minimas!$C$3:$CD$12,8,FALSE)</f>
        <v>#N/A</v>
      </c>
      <c r="AI493" s="103" t="e">
        <f>T493-HLOOKUP(V493,Minimas!$C$3:$CD$12,9,FALSE)</f>
        <v>#N/A</v>
      </c>
      <c r="AJ493" s="103" t="e">
        <f>T493-HLOOKUP(V493,Minimas!$C$3:$CD$12,10,FALSE)</f>
        <v>#N/A</v>
      </c>
      <c r="AK493" s="104" t="str">
        <f t="shared" si="75"/>
        <v xml:space="preserve"> </v>
      </c>
      <c r="AL493" s="105"/>
      <c r="AM493" s="105" t="str">
        <f t="shared" si="76"/>
        <v xml:space="preserve"> </v>
      </c>
      <c r="AN493" s="105" t="str">
        <f t="shared" si="77"/>
        <v xml:space="preserve"> </v>
      </c>
    </row>
    <row r="494" spans="28:40" x14ac:dyDescent="0.2">
      <c r="AB494" s="103" t="e">
        <f>T494-HLOOKUP(V494,Minimas!$C$3:$CD$12,2,FALSE)</f>
        <v>#N/A</v>
      </c>
      <c r="AC494" s="103" t="e">
        <f>T494-HLOOKUP(V494,Minimas!$C$3:$CD$12,3,FALSE)</f>
        <v>#N/A</v>
      </c>
      <c r="AD494" s="103" t="e">
        <f>T494-HLOOKUP(V494,Minimas!$C$3:$CD$12,4,FALSE)</f>
        <v>#N/A</v>
      </c>
      <c r="AE494" s="103" t="e">
        <f>T494-HLOOKUP(V494,Minimas!$C$3:$CD$12,5,FALSE)</f>
        <v>#N/A</v>
      </c>
      <c r="AF494" s="103" t="e">
        <f>T494-HLOOKUP(V494,Minimas!$C$3:$CD$12,6,FALSE)</f>
        <v>#N/A</v>
      </c>
      <c r="AG494" s="103" t="e">
        <f>T494-HLOOKUP(V494,Minimas!$C$3:$CD$12,7,FALSE)</f>
        <v>#N/A</v>
      </c>
      <c r="AH494" s="103" t="e">
        <f>T494-HLOOKUP(V494,Minimas!$C$3:$CD$12,8,FALSE)</f>
        <v>#N/A</v>
      </c>
      <c r="AI494" s="103" t="e">
        <f>T494-HLOOKUP(V494,Minimas!$C$3:$CD$12,9,FALSE)</f>
        <v>#N/A</v>
      </c>
      <c r="AJ494" s="103" t="e">
        <f>T494-HLOOKUP(V494,Minimas!$C$3:$CD$12,10,FALSE)</f>
        <v>#N/A</v>
      </c>
      <c r="AK494" s="104" t="str">
        <f t="shared" si="75"/>
        <v xml:space="preserve"> </v>
      </c>
      <c r="AL494" s="105"/>
      <c r="AM494" s="105" t="str">
        <f t="shared" si="76"/>
        <v xml:space="preserve"> </v>
      </c>
      <c r="AN494" s="105" t="str">
        <f t="shared" si="77"/>
        <v xml:space="preserve"> </v>
      </c>
    </row>
    <row r="495" spans="28:40" x14ac:dyDescent="0.2">
      <c r="AB495" s="103" t="e">
        <f>T495-HLOOKUP(V495,Minimas!$C$3:$CD$12,2,FALSE)</f>
        <v>#N/A</v>
      </c>
      <c r="AC495" s="103" t="e">
        <f>T495-HLOOKUP(V495,Minimas!$C$3:$CD$12,3,FALSE)</f>
        <v>#N/A</v>
      </c>
      <c r="AD495" s="103" t="e">
        <f>T495-HLOOKUP(V495,Minimas!$C$3:$CD$12,4,FALSE)</f>
        <v>#N/A</v>
      </c>
      <c r="AE495" s="103" t="e">
        <f>T495-HLOOKUP(V495,Minimas!$C$3:$CD$12,5,FALSE)</f>
        <v>#N/A</v>
      </c>
      <c r="AF495" s="103" t="e">
        <f>T495-HLOOKUP(V495,Minimas!$C$3:$CD$12,6,FALSE)</f>
        <v>#N/A</v>
      </c>
      <c r="AG495" s="103" t="e">
        <f>T495-HLOOKUP(V495,Minimas!$C$3:$CD$12,7,FALSE)</f>
        <v>#N/A</v>
      </c>
      <c r="AH495" s="103" t="e">
        <f>T495-HLOOKUP(V495,Minimas!$C$3:$CD$12,8,FALSE)</f>
        <v>#N/A</v>
      </c>
      <c r="AI495" s="103" t="e">
        <f>T495-HLOOKUP(V495,Minimas!$C$3:$CD$12,9,FALSE)</f>
        <v>#N/A</v>
      </c>
      <c r="AJ495" s="103" t="e">
        <f>T495-HLOOKUP(V495,Minimas!$C$3:$CD$12,10,FALSE)</f>
        <v>#N/A</v>
      </c>
      <c r="AK495" s="104" t="str">
        <f t="shared" si="75"/>
        <v xml:space="preserve"> </v>
      </c>
      <c r="AL495" s="105"/>
      <c r="AM495" s="105" t="str">
        <f t="shared" si="76"/>
        <v xml:space="preserve"> </v>
      </c>
      <c r="AN495" s="105" t="str">
        <f t="shared" si="77"/>
        <v xml:space="preserve"> </v>
      </c>
    </row>
    <row r="496" spans="28:40" x14ac:dyDescent="0.2">
      <c r="AB496" s="103" t="e">
        <f>T496-HLOOKUP(V496,Minimas!$C$3:$CD$12,2,FALSE)</f>
        <v>#N/A</v>
      </c>
      <c r="AC496" s="103" t="e">
        <f>T496-HLOOKUP(V496,Minimas!$C$3:$CD$12,3,FALSE)</f>
        <v>#N/A</v>
      </c>
      <c r="AD496" s="103" t="e">
        <f>T496-HLOOKUP(V496,Minimas!$C$3:$CD$12,4,FALSE)</f>
        <v>#N/A</v>
      </c>
      <c r="AE496" s="103" t="e">
        <f>T496-HLOOKUP(V496,Minimas!$C$3:$CD$12,5,FALSE)</f>
        <v>#N/A</v>
      </c>
      <c r="AF496" s="103" t="e">
        <f>T496-HLOOKUP(V496,Minimas!$C$3:$CD$12,6,FALSE)</f>
        <v>#N/A</v>
      </c>
      <c r="AG496" s="103" t="e">
        <f>T496-HLOOKUP(V496,Minimas!$C$3:$CD$12,7,FALSE)</f>
        <v>#N/A</v>
      </c>
      <c r="AH496" s="103" t="e">
        <f>T496-HLOOKUP(V496,Minimas!$C$3:$CD$12,8,FALSE)</f>
        <v>#N/A</v>
      </c>
      <c r="AI496" s="103" t="e">
        <f>T496-HLOOKUP(V496,Minimas!$C$3:$CD$12,9,FALSE)</f>
        <v>#N/A</v>
      </c>
      <c r="AJ496" s="103" t="e">
        <f>T496-HLOOKUP(V496,Minimas!$C$3:$CD$12,10,FALSE)</f>
        <v>#N/A</v>
      </c>
      <c r="AK496" s="104" t="str">
        <f t="shared" si="75"/>
        <v xml:space="preserve"> </v>
      </c>
      <c r="AL496" s="105"/>
      <c r="AM496" s="105" t="str">
        <f t="shared" si="76"/>
        <v xml:space="preserve"> </v>
      </c>
      <c r="AN496" s="105" t="str">
        <f t="shared" si="77"/>
        <v xml:space="preserve"> </v>
      </c>
    </row>
    <row r="497" spans="28:40" x14ac:dyDescent="0.2">
      <c r="AB497" s="103" t="e">
        <f>T497-HLOOKUP(V497,Minimas!$C$3:$CD$12,2,FALSE)</f>
        <v>#N/A</v>
      </c>
      <c r="AC497" s="103" t="e">
        <f>T497-HLOOKUP(V497,Minimas!$C$3:$CD$12,3,FALSE)</f>
        <v>#N/A</v>
      </c>
      <c r="AD497" s="103" t="e">
        <f>T497-HLOOKUP(V497,Minimas!$C$3:$CD$12,4,FALSE)</f>
        <v>#N/A</v>
      </c>
      <c r="AE497" s="103" t="e">
        <f>T497-HLOOKUP(V497,Minimas!$C$3:$CD$12,5,FALSE)</f>
        <v>#N/A</v>
      </c>
      <c r="AF497" s="103" t="e">
        <f>T497-HLOOKUP(V497,Minimas!$C$3:$CD$12,6,FALSE)</f>
        <v>#N/A</v>
      </c>
      <c r="AG497" s="103" t="e">
        <f>T497-HLOOKUP(V497,Minimas!$C$3:$CD$12,7,FALSE)</f>
        <v>#N/A</v>
      </c>
      <c r="AH497" s="103" t="e">
        <f>T497-HLOOKUP(V497,Minimas!$C$3:$CD$12,8,FALSE)</f>
        <v>#N/A</v>
      </c>
      <c r="AI497" s="103" t="e">
        <f>T497-HLOOKUP(V497,Minimas!$C$3:$CD$12,9,FALSE)</f>
        <v>#N/A</v>
      </c>
      <c r="AJ497" s="103" t="e">
        <f>T497-HLOOKUP(V497,Minimas!$C$3:$CD$12,10,FALSE)</f>
        <v>#N/A</v>
      </c>
      <c r="AK497" s="104" t="str">
        <f t="shared" si="75"/>
        <v xml:space="preserve"> </v>
      </c>
      <c r="AL497" s="105"/>
      <c r="AM497" s="105" t="str">
        <f t="shared" si="76"/>
        <v xml:space="preserve"> </v>
      </c>
      <c r="AN497" s="105" t="str">
        <f t="shared" si="77"/>
        <v xml:space="preserve"> </v>
      </c>
    </row>
    <row r="498" spans="28:40" x14ac:dyDescent="0.2">
      <c r="AB498" s="103" t="e">
        <f>T498-HLOOKUP(V498,Minimas!$C$3:$CD$12,2,FALSE)</f>
        <v>#N/A</v>
      </c>
      <c r="AC498" s="103" t="e">
        <f>T498-HLOOKUP(V498,Minimas!$C$3:$CD$12,3,FALSE)</f>
        <v>#N/A</v>
      </c>
      <c r="AD498" s="103" t="e">
        <f>T498-HLOOKUP(V498,Minimas!$C$3:$CD$12,4,FALSE)</f>
        <v>#N/A</v>
      </c>
      <c r="AE498" s="103" t="e">
        <f>T498-HLOOKUP(V498,Minimas!$C$3:$CD$12,5,FALSE)</f>
        <v>#N/A</v>
      </c>
      <c r="AF498" s="103" t="e">
        <f>T498-HLOOKUP(V498,Minimas!$C$3:$CD$12,6,FALSE)</f>
        <v>#N/A</v>
      </c>
      <c r="AG498" s="103" t="e">
        <f>T498-HLOOKUP(V498,Minimas!$C$3:$CD$12,7,FALSE)</f>
        <v>#N/A</v>
      </c>
      <c r="AH498" s="103" t="e">
        <f>T498-HLOOKUP(V498,Minimas!$C$3:$CD$12,8,FALSE)</f>
        <v>#N/A</v>
      </c>
      <c r="AI498" s="103" t="e">
        <f>T498-HLOOKUP(V498,Minimas!$C$3:$CD$12,9,FALSE)</f>
        <v>#N/A</v>
      </c>
      <c r="AJ498" s="103" t="e">
        <f>T498-HLOOKUP(V498,Minimas!$C$3:$CD$12,10,FALSE)</f>
        <v>#N/A</v>
      </c>
      <c r="AK498" s="104" t="str">
        <f t="shared" si="75"/>
        <v xml:space="preserve"> </v>
      </c>
      <c r="AL498" s="105"/>
      <c r="AM498" s="105" t="str">
        <f t="shared" si="76"/>
        <v xml:space="preserve"> </v>
      </c>
      <c r="AN498" s="105" t="str">
        <f t="shared" si="77"/>
        <v xml:space="preserve"> </v>
      </c>
    </row>
    <row r="499" spans="28:40" x14ac:dyDescent="0.2">
      <c r="AB499" s="103" t="e">
        <f>T499-HLOOKUP(V499,Minimas!$C$3:$CD$12,2,FALSE)</f>
        <v>#N/A</v>
      </c>
      <c r="AC499" s="103" t="e">
        <f>T499-HLOOKUP(V499,Minimas!$C$3:$CD$12,3,FALSE)</f>
        <v>#N/A</v>
      </c>
      <c r="AD499" s="103" t="e">
        <f>T499-HLOOKUP(V499,Minimas!$C$3:$CD$12,4,FALSE)</f>
        <v>#N/A</v>
      </c>
      <c r="AE499" s="103" t="e">
        <f>T499-HLOOKUP(V499,Minimas!$C$3:$CD$12,5,FALSE)</f>
        <v>#N/A</v>
      </c>
      <c r="AF499" s="103" t="e">
        <f>T499-HLOOKUP(V499,Minimas!$C$3:$CD$12,6,FALSE)</f>
        <v>#N/A</v>
      </c>
      <c r="AG499" s="103" t="e">
        <f>T499-HLOOKUP(V499,Minimas!$C$3:$CD$12,7,FALSE)</f>
        <v>#N/A</v>
      </c>
      <c r="AH499" s="103" t="e">
        <f>T499-HLOOKUP(V499,Minimas!$C$3:$CD$12,8,FALSE)</f>
        <v>#N/A</v>
      </c>
      <c r="AI499" s="103" t="e">
        <f>T499-HLOOKUP(V499,Minimas!$C$3:$CD$12,9,FALSE)</f>
        <v>#N/A</v>
      </c>
      <c r="AJ499" s="103" t="e">
        <f>T499-HLOOKUP(V499,Minimas!$C$3:$CD$12,10,FALSE)</f>
        <v>#N/A</v>
      </c>
      <c r="AK499" s="104" t="str">
        <f t="shared" si="75"/>
        <v xml:space="preserve"> </v>
      </c>
      <c r="AL499" s="105"/>
      <c r="AM499" s="105" t="str">
        <f t="shared" si="76"/>
        <v xml:space="preserve"> </v>
      </c>
      <c r="AN499" s="105" t="str">
        <f t="shared" si="77"/>
        <v xml:space="preserve"> </v>
      </c>
    </row>
    <row r="500" spans="28:40" x14ac:dyDescent="0.2">
      <c r="AB500" s="103" t="e">
        <f>T500-HLOOKUP(V500,Minimas!$C$3:$CD$12,2,FALSE)</f>
        <v>#N/A</v>
      </c>
      <c r="AC500" s="103" t="e">
        <f>T500-HLOOKUP(V500,Minimas!$C$3:$CD$12,3,FALSE)</f>
        <v>#N/A</v>
      </c>
      <c r="AD500" s="103" t="e">
        <f>T500-HLOOKUP(V500,Minimas!$C$3:$CD$12,4,FALSE)</f>
        <v>#N/A</v>
      </c>
      <c r="AE500" s="103" t="e">
        <f>T500-HLOOKUP(V500,Minimas!$C$3:$CD$12,5,FALSE)</f>
        <v>#N/A</v>
      </c>
      <c r="AF500" s="103" t="e">
        <f>T500-HLOOKUP(V500,Minimas!$C$3:$CD$12,6,FALSE)</f>
        <v>#N/A</v>
      </c>
      <c r="AG500" s="103" t="e">
        <f>T500-HLOOKUP(V500,Minimas!$C$3:$CD$12,7,FALSE)</f>
        <v>#N/A</v>
      </c>
      <c r="AH500" s="103" t="e">
        <f>T500-HLOOKUP(V500,Minimas!$C$3:$CD$12,8,FALSE)</f>
        <v>#N/A</v>
      </c>
      <c r="AI500" s="103" t="e">
        <f>T500-HLOOKUP(V500,Minimas!$C$3:$CD$12,9,FALSE)</f>
        <v>#N/A</v>
      </c>
      <c r="AJ500" s="103" t="e">
        <f>T500-HLOOKUP(V500,Minimas!$C$3:$CD$12,10,FALSE)</f>
        <v>#N/A</v>
      </c>
      <c r="AK500" s="104" t="str">
        <f t="shared" si="75"/>
        <v xml:space="preserve"> </v>
      </c>
      <c r="AL500" s="105"/>
      <c r="AM500" s="105" t="str">
        <f t="shared" si="76"/>
        <v xml:space="preserve"> </v>
      </c>
      <c r="AN500" s="105" t="str">
        <f t="shared" si="77"/>
        <v xml:space="preserve"> </v>
      </c>
    </row>
    <row r="501" spans="28:40" x14ac:dyDescent="0.2">
      <c r="AB501" s="103" t="e">
        <f>T501-HLOOKUP(V501,Minimas!$C$3:$CD$12,2,FALSE)</f>
        <v>#N/A</v>
      </c>
      <c r="AC501" s="103" t="e">
        <f>T501-HLOOKUP(V501,Minimas!$C$3:$CD$12,3,FALSE)</f>
        <v>#N/A</v>
      </c>
      <c r="AD501" s="103" t="e">
        <f>T501-HLOOKUP(V501,Minimas!$C$3:$CD$12,4,FALSE)</f>
        <v>#N/A</v>
      </c>
      <c r="AE501" s="103" t="e">
        <f>T501-HLOOKUP(V501,Minimas!$C$3:$CD$12,5,FALSE)</f>
        <v>#N/A</v>
      </c>
      <c r="AF501" s="103" t="e">
        <f>T501-HLOOKUP(V501,Minimas!$C$3:$CD$12,6,FALSE)</f>
        <v>#N/A</v>
      </c>
      <c r="AG501" s="103" t="e">
        <f>T501-HLOOKUP(V501,Minimas!$C$3:$CD$12,7,FALSE)</f>
        <v>#N/A</v>
      </c>
      <c r="AH501" s="103" t="e">
        <f>T501-HLOOKUP(V501,Minimas!$C$3:$CD$12,8,FALSE)</f>
        <v>#N/A</v>
      </c>
      <c r="AI501" s="103" t="e">
        <f>T501-HLOOKUP(V501,Minimas!$C$3:$CD$12,9,FALSE)</f>
        <v>#N/A</v>
      </c>
      <c r="AJ501" s="103" t="e">
        <f>T501-HLOOKUP(V501,Minimas!$C$3:$CD$12,10,FALSE)</f>
        <v>#N/A</v>
      </c>
      <c r="AK501" s="104" t="str">
        <f t="shared" si="75"/>
        <v xml:space="preserve"> </v>
      </c>
      <c r="AL501" s="105"/>
      <c r="AM501" s="105" t="str">
        <f t="shared" si="76"/>
        <v xml:space="preserve"> </v>
      </c>
      <c r="AN501" s="105" t="str">
        <f t="shared" si="77"/>
        <v xml:space="preserve"> </v>
      </c>
    </row>
    <row r="502" spans="28:40" x14ac:dyDescent="0.2">
      <c r="AB502" s="103" t="e">
        <f>T502-HLOOKUP(V502,Minimas!$C$3:$CD$12,2,FALSE)</f>
        <v>#N/A</v>
      </c>
      <c r="AC502" s="103" t="e">
        <f>T502-HLOOKUP(V502,Minimas!$C$3:$CD$12,3,FALSE)</f>
        <v>#N/A</v>
      </c>
      <c r="AD502" s="103" t="e">
        <f>T502-HLOOKUP(V502,Minimas!$C$3:$CD$12,4,FALSE)</f>
        <v>#N/A</v>
      </c>
      <c r="AE502" s="103" t="e">
        <f>T502-HLOOKUP(V502,Minimas!$C$3:$CD$12,5,FALSE)</f>
        <v>#N/A</v>
      </c>
      <c r="AF502" s="103" t="e">
        <f>T502-HLOOKUP(V502,Minimas!$C$3:$CD$12,6,FALSE)</f>
        <v>#N/A</v>
      </c>
      <c r="AG502" s="103" t="e">
        <f>T502-HLOOKUP(V502,Minimas!$C$3:$CD$12,7,FALSE)</f>
        <v>#N/A</v>
      </c>
      <c r="AH502" s="103" t="e">
        <f>T502-HLOOKUP(V502,Minimas!$C$3:$CD$12,8,FALSE)</f>
        <v>#N/A</v>
      </c>
      <c r="AI502" s="103" t="e">
        <f>T502-HLOOKUP(V502,Minimas!$C$3:$CD$12,9,FALSE)</f>
        <v>#N/A</v>
      </c>
      <c r="AJ502" s="103" t="e">
        <f>T502-HLOOKUP(V502,Minimas!$C$3:$CD$12,10,FALSE)</f>
        <v>#N/A</v>
      </c>
      <c r="AK502" s="104" t="str">
        <f t="shared" si="75"/>
        <v xml:space="preserve"> </v>
      </c>
      <c r="AL502" s="105"/>
      <c r="AM502" s="105" t="str">
        <f t="shared" si="76"/>
        <v xml:space="preserve"> </v>
      </c>
      <c r="AN502" s="105" t="str">
        <f t="shared" si="77"/>
        <v xml:space="preserve"> </v>
      </c>
    </row>
    <row r="503" spans="28:40" x14ac:dyDescent="0.2">
      <c r="AB503" s="103" t="e">
        <f>T503-HLOOKUP(V503,Minimas!$C$3:$CD$12,2,FALSE)</f>
        <v>#N/A</v>
      </c>
      <c r="AC503" s="103" t="e">
        <f>T503-HLOOKUP(V503,Minimas!$C$3:$CD$12,3,FALSE)</f>
        <v>#N/A</v>
      </c>
      <c r="AD503" s="103" t="e">
        <f>T503-HLOOKUP(V503,Minimas!$C$3:$CD$12,4,FALSE)</f>
        <v>#N/A</v>
      </c>
      <c r="AE503" s="103" t="e">
        <f>T503-HLOOKUP(V503,Minimas!$C$3:$CD$12,5,FALSE)</f>
        <v>#N/A</v>
      </c>
      <c r="AF503" s="103" t="e">
        <f>T503-HLOOKUP(V503,Minimas!$C$3:$CD$12,6,FALSE)</f>
        <v>#N/A</v>
      </c>
      <c r="AG503" s="103" t="e">
        <f>T503-HLOOKUP(V503,Minimas!$C$3:$CD$12,7,FALSE)</f>
        <v>#N/A</v>
      </c>
      <c r="AH503" s="103" t="e">
        <f>T503-HLOOKUP(V503,Minimas!$C$3:$CD$12,8,FALSE)</f>
        <v>#N/A</v>
      </c>
      <c r="AI503" s="103" t="e">
        <f>T503-HLOOKUP(V503,Minimas!$C$3:$CD$12,9,FALSE)</f>
        <v>#N/A</v>
      </c>
      <c r="AJ503" s="103" t="e">
        <f>T503-HLOOKUP(V503,Minimas!$C$3:$CD$12,10,FALSE)</f>
        <v>#N/A</v>
      </c>
      <c r="AK503" s="104" t="str">
        <f t="shared" si="75"/>
        <v xml:space="preserve"> </v>
      </c>
      <c r="AL503" s="105"/>
      <c r="AM503" s="105" t="str">
        <f t="shared" si="76"/>
        <v xml:space="preserve"> </v>
      </c>
      <c r="AN503" s="105" t="str">
        <f t="shared" si="77"/>
        <v xml:space="preserve"> </v>
      </c>
    </row>
    <row r="504" spans="28:40" x14ac:dyDescent="0.2">
      <c r="AB504" s="103" t="e">
        <f>T504-HLOOKUP(V504,Minimas!$C$3:$CD$12,2,FALSE)</f>
        <v>#N/A</v>
      </c>
      <c r="AC504" s="103" t="e">
        <f>T504-HLOOKUP(V504,Minimas!$C$3:$CD$12,3,FALSE)</f>
        <v>#N/A</v>
      </c>
      <c r="AD504" s="103" t="e">
        <f>T504-HLOOKUP(V504,Minimas!$C$3:$CD$12,4,FALSE)</f>
        <v>#N/A</v>
      </c>
      <c r="AE504" s="103" t="e">
        <f>T504-HLOOKUP(V504,Minimas!$C$3:$CD$12,5,FALSE)</f>
        <v>#N/A</v>
      </c>
      <c r="AF504" s="103" t="e">
        <f>T504-HLOOKUP(V504,Minimas!$C$3:$CD$12,6,FALSE)</f>
        <v>#N/A</v>
      </c>
      <c r="AG504" s="103" t="e">
        <f>T504-HLOOKUP(V504,Minimas!$C$3:$CD$12,7,FALSE)</f>
        <v>#N/A</v>
      </c>
      <c r="AH504" s="103" t="e">
        <f>T504-HLOOKUP(V504,Minimas!$C$3:$CD$12,8,FALSE)</f>
        <v>#N/A</v>
      </c>
      <c r="AI504" s="103" t="e">
        <f>T504-HLOOKUP(V504,Minimas!$C$3:$CD$12,9,FALSE)</f>
        <v>#N/A</v>
      </c>
      <c r="AJ504" s="103" t="e">
        <f>T504-HLOOKUP(V504,Minimas!$C$3:$CD$12,10,FALSE)</f>
        <v>#N/A</v>
      </c>
      <c r="AK504" s="104" t="str">
        <f t="shared" si="75"/>
        <v xml:space="preserve"> </v>
      </c>
      <c r="AL504" s="105"/>
      <c r="AM504" s="105" t="str">
        <f t="shared" si="76"/>
        <v xml:space="preserve"> </v>
      </c>
      <c r="AN504" s="105" t="str">
        <f t="shared" si="77"/>
        <v xml:space="preserve"> </v>
      </c>
    </row>
    <row r="505" spans="28:40" x14ac:dyDescent="0.2">
      <c r="AB505" s="103" t="e">
        <f>T505-HLOOKUP(V505,Minimas!$C$3:$CD$12,2,FALSE)</f>
        <v>#N/A</v>
      </c>
      <c r="AC505" s="103" t="e">
        <f>T505-HLOOKUP(V505,Minimas!$C$3:$CD$12,3,FALSE)</f>
        <v>#N/A</v>
      </c>
      <c r="AD505" s="103" t="e">
        <f>T505-HLOOKUP(V505,Minimas!$C$3:$CD$12,4,FALSE)</f>
        <v>#N/A</v>
      </c>
      <c r="AE505" s="103" t="e">
        <f>T505-HLOOKUP(V505,Minimas!$C$3:$CD$12,5,FALSE)</f>
        <v>#N/A</v>
      </c>
      <c r="AF505" s="103" t="e">
        <f>T505-HLOOKUP(V505,Minimas!$C$3:$CD$12,6,FALSE)</f>
        <v>#N/A</v>
      </c>
      <c r="AG505" s="103" t="e">
        <f>T505-HLOOKUP(V505,Minimas!$C$3:$CD$12,7,FALSE)</f>
        <v>#N/A</v>
      </c>
      <c r="AH505" s="103" t="e">
        <f>T505-HLOOKUP(V505,Minimas!$C$3:$CD$12,8,FALSE)</f>
        <v>#N/A</v>
      </c>
      <c r="AI505" s="103" t="e">
        <f>T505-HLOOKUP(V505,Minimas!$C$3:$CD$12,9,FALSE)</f>
        <v>#N/A</v>
      </c>
      <c r="AJ505" s="103" t="e">
        <f>T505-HLOOKUP(V505,Minimas!$C$3:$CD$12,10,FALSE)</f>
        <v>#N/A</v>
      </c>
      <c r="AK505" s="104" t="str">
        <f t="shared" si="75"/>
        <v xml:space="preserve"> </v>
      </c>
      <c r="AL505" s="105"/>
      <c r="AM505" s="105" t="str">
        <f t="shared" si="76"/>
        <v xml:space="preserve"> </v>
      </c>
      <c r="AN505" s="105" t="str">
        <f t="shared" si="77"/>
        <v xml:space="preserve"> </v>
      </c>
    </row>
    <row r="506" spans="28:40" x14ac:dyDescent="0.2">
      <c r="AB506" s="103" t="e">
        <f>T506-HLOOKUP(V506,Minimas!$C$3:$CD$12,2,FALSE)</f>
        <v>#N/A</v>
      </c>
      <c r="AC506" s="103" t="e">
        <f>T506-HLOOKUP(V506,Minimas!$C$3:$CD$12,3,FALSE)</f>
        <v>#N/A</v>
      </c>
      <c r="AD506" s="103" t="e">
        <f>T506-HLOOKUP(V506,Minimas!$C$3:$CD$12,4,FALSE)</f>
        <v>#N/A</v>
      </c>
      <c r="AE506" s="103" t="e">
        <f>T506-HLOOKUP(V506,Minimas!$C$3:$CD$12,5,FALSE)</f>
        <v>#N/A</v>
      </c>
      <c r="AF506" s="103" t="e">
        <f>T506-HLOOKUP(V506,Minimas!$C$3:$CD$12,6,FALSE)</f>
        <v>#N/A</v>
      </c>
      <c r="AG506" s="103" t="e">
        <f>T506-HLOOKUP(V506,Minimas!$C$3:$CD$12,7,FALSE)</f>
        <v>#N/A</v>
      </c>
      <c r="AH506" s="103" t="e">
        <f>T506-HLOOKUP(V506,Minimas!$C$3:$CD$12,8,FALSE)</f>
        <v>#N/A</v>
      </c>
      <c r="AI506" s="103" t="e">
        <f>T506-HLOOKUP(V506,Minimas!$C$3:$CD$12,9,FALSE)</f>
        <v>#N/A</v>
      </c>
      <c r="AJ506" s="103" t="e">
        <f>T506-HLOOKUP(V506,Minimas!$C$3:$CD$12,10,FALSE)</f>
        <v>#N/A</v>
      </c>
      <c r="AK506" s="104" t="str">
        <f t="shared" si="75"/>
        <v xml:space="preserve"> </v>
      </c>
      <c r="AL506" s="105"/>
      <c r="AM506" s="105" t="str">
        <f t="shared" si="76"/>
        <v xml:space="preserve"> </v>
      </c>
      <c r="AN506" s="105" t="str">
        <f t="shared" si="77"/>
        <v xml:space="preserve"> </v>
      </c>
    </row>
    <row r="507" spans="28:40" x14ac:dyDescent="0.2">
      <c r="AB507" s="103" t="e">
        <f>T507-HLOOKUP(V507,Minimas!$C$3:$CD$12,2,FALSE)</f>
        <v>#N/A</v>
      </c>
      <c r="AC507" s="103" t="e">
        <f>T507-HLOOKUP(V507,Minimas!$C$3:$CD$12,3,FALSE)</f>
        <v>#N/A</v>
      </c>
      <c r="AD507" s="103" t="e">
        <f>T507-HLOOKUP(V507,Minimas!$C$3:$CD$12,4,FALSE)</f>
        <v>#N/A</v>
      </c>
      <c r="AE507" s="103" t="e">
        <f>T507-HLOOKUP(V507,Minimas!$C$3:$CD$12,5,FALSE)</f>
        <v>#N/A</v>
      </c>
      <c r="AF507" s="103" t="e">
        <f>T507-HLOOKUP(V507,Minimas!$C$3:$CD$12,6,FALSE)</f>
        <v>#N/A</v>
      </c>
      <c r="AG507" s="103" t="e">
        <f>T507-HLOOKUP(V507,Minimas!$C$3:$CD$12,7,FALSE)</f>
        <v>#N/A</v>
      </c>
      <c r="AH507" s="103" t="e">
        <f>T507-HLOOKUP(V507,Minimas!$C$3:$CD$12,8,FALSE)</f>
        <v>#N/A</v>
      </c>
      <c r="AI507" s="103" t="e">
        <f>T507-HLOOKUP(V507,Minimas!$C$3:$CD$12,9,FALSE)</f>
        <v>#N/A</v>
      </c>
      <c r="AJ507" s="103" t="e">
        <f>T507-HLOOKUP(V507,Minimas!$C$3:$CD$12,10,FALSE)</f>
        <v>#N/A</v>
      </c>
      <c r="AK507" s="104" t="str">
        <f t="shared" si="75"/>
        <v xml:space="preserve"> </v>
      </c>
      <c r="AL507" s="105"/>
      <c r="AM507" s="105" t="str">
        <f t="shared" si="76"/>
        <v xml:space="preserve"> </v>
      </c>
      <c r="AN507" s="105" t="str">
        <f t="shared" si="77"/>
        <v xml:space="preserve"> </v>
      </c>
    </row>
    <row r="508" spans="28:40" x14ac:dyDescent="0.2">
      <c r="AB508" s="103" t="e">
        <f>T508-HLOOKUP(V508,Minimas!$C$3:$CD$12,2,FALSE)</f>
        <v>#N/A</v>
      </c>
      <c r="AC508" s="103" t="e">
        <f>T508-HLOOKUP(V508,Minimas!$C$3:$CD$12,3,FALSE)</f>
        <v>#N/A</v>
      </c>
      <c r="AD508" s="103" t="e">
        <f>T508-HLOOKUP(V508,Minimas!$C$3:$CD$12,4,FALSE)</f>
        <v>#N/A</v>
      </c>
      <c r="AE508" s="103" t="e">
        <f>T508-HLOOKUP(V508,Minimas!$C$3:$CD$12,5,FALSE)</f>
        <v>#N/A</v>
      </c>
      <c r="AF508" s="103" t="e">
        <f>T508-HLOOKUP(V508,Minimas!$C$3:$CD$12,6,FALSE)</f>
        <v>#N/A</v>
      </c>
      <c r="AG508" s="103" t="e">
        <f>T508-HLOOKUP(V508,Minimas!$C$3:$CD$12,7,FALSE)</f>
        <v>#N/A</v>
      </c>
      <c r="AH508" s="103" t="e">
        <f>T508-HLOOKUP(V508,Minimas!$C$3:$CD$12,8,FALSE)</f>
        <v>#N/A</v>
      </c>
      <c r="AI508" s="103" t="e">
        <f>T508-HLOOKUP(V508,Minimas!$C$3:$CD$12,9,FALSE)</f>
        <v>#N/A</v>
      </c>
      <c r="AJ508" s="103" t="e">
        <f>T508-HLOOKUP(V508,Minimas!$C$3:$CD$12,10,FALSE)</f>
        <v>#N/A</v>
      </c>
      <c r="AK508" s="104" t="str">
        <f t="shared" si="75"/>
        <v xml:space="preserve"> </v>
      </c>
      <c r="AL508" s="105"/>
      <c r="AM508" s="105" t="str">
        <f t="shared" si="76"/>
        <v xml:space="preserve"> </v>
      </c>
      <c r="AN508" s="105" t="str">
        <f t="shared" si="77"/>
        <v xml:space="preserve"> </v>
      </c>
    </row>
    <row r="509" spans="28:40" x14ac:dyDescent="0.2">
      <c r="AB509" s="103" t="e">
        <f>T509-HLOOKUP(V509,Minimas!$C$3:$CD$12,2,FALSE)</f>
        <v>#N/A</v>
      </c>
      <c r="AC509" s="103" t="e">
        <f>T509-HLOOKUP(V509,Minimas!$C$3:$CD$12,3,FALSE)</f>
        <v>#N/A</v>
      </c>
      <c r="AD509" s="103" t="e">
        <f>T509-HLOOKUP(V509,Minimas!$C$3:$CD$12,4,FALSE)</f>
        <v>#N/A</v>
      </c>
      <c r="AE509" s="103" t="e">
        <f>T509-HLOOKUP(V509,Minimas!$C$3:$CD$12,5,FALSE)</f>
        <v>#N/A</v>
      </c>
      <c r="AF509" s="103" t="e">
        <f>T509-HLOOKUP(V509,Minimas!$C$3:$CD$12,6,FALSE)</f>
        <v>#N/A</v>
      </c>
      <c r="AG509" s="103" t="e">
        <f>T509-HLOOKUP(V509,Minimas!$C$3:$CD$12,7,FALSE)</f>
        <v>#N/A</v>
      </c>
      <c r="AH509" s="103" t="e">
        <f>T509-HLOOKUP(V509,Minimas!$C$3:$CD$12,8,FALSE)</f>
        <v>#N/A</v>
      </c>
      <c r="AI509" s="103" t="e">
        <f>T509-HLOOKUP(V509,Minimas!$C$3:$CD$12,9,FALSE)</f>
        <v>#N/A</v>
      </c>
      <c r="AJ509" s="103" t="e">
        <f>T509-HLOOKUP(V509,Minimas!$C$3:$CD$12,10,FALSE)</f>
        <v>#N/A</v>
      </c>
      <c r="AK509" s="104" t="str">
        <f t="shared" si="75"/>
        <v xml:space="preserve"> </v>
      </c>
      <c r="AL509" s="105"/>
      <c r="AM509" s="105" t="str">
        <f t="shared" si="76"/>
        <v xml:space="preserve"> </v>
      </c>
      <c r="AN509" s="105" t="str">
        <f t="shared" si="77"/>
        <v xml:space="preserve"> </v>
      </c>
    </row>
    <row r="510" spans="28:40" x14ac:dyDescent="0.2">
      <c r="AB510" s="103" t="e">
        <f>T510-HLOOKUP(V510,Minimas!$C$3:$CD$12,2,FALSE)</f>
        <v>#N/A</v>
      </c>
      <c r="AC510" s="103" t="e">
        <f>T510-HLOOKUP(V510,Minimas!$C$3:$CD$12,3,FALSE)</f>
        <v>#N/A</v>
      </c>
      <c r="AD510" s="103" t="e">
        <f>T510-HLOOKUP(V510,Minimas!$C$3:$CD$12,4,FALSE)</f>
        <v>#N/A</v>
      </c>
      <c r="AE510" s="103" t="e">
        <f>T510-HLOOKUP(V510,Minimas!$C$3:$CD$12,5,FALSE)</f>
        <v>#N/A</v>
      </c>
      <c r="AF510" s="103" t="e">
        <f>T510-HLOOKUP(V510,Minimas!$C$3:$CD$12,6,FALSE)</f>
        <v>#N/A</v>
      </c>
      <c r="AG510" s="103" t="e">
        <f>T510-HLOOKUP(V510,Minimas!$C$3:$CD$12,7,FALSE)</f>
        <v>#N/A</v>
      </c>
      <c r="AH510" s="103" t="e">
        <f>T510-HLOOKUP(V510,Minimas!$C$3:$CD$12,8,FALSE)</f>
        <v>#N/A</v>
      </c>
      <c r="AI510" s="103" t="e">
        <f>T510-HLOOKUP(V510,Minimas!$C$3:$CD$12,9,FALSE)</f>
        <v>#N/A</v>
      </c>
      <c r="AJ510" s="103" t="e">
        <f>T510-HLOOKUP(V510,Minimas!$C$3:$CD$12,10,FALSE)</f>
        <v>#N/A</v>
      </c>
      <c r="AK510" s="104" t="str">
        <f t="shared" si="75"/>
        <v xml:space="preserve"> </v>
      </c>
      <c r="AL510" s="105"/>
      <c r="AM510" s="105" t="str">
        <f t="shared" si="76"/>
        <v xml:space="preserve"> </v>
      </c>
      <c r="AN510" s="105" t="str">
        <f t="shared" si="77"/>
        <v xml:space="preserve"> </v>
      </c>
    </row>
    <row r="511" spans="28:40" x14ac:dyDescent="0.2">
      <c r="AB511" s="103" t="e">
        <f>T511-HLOOKUP(V511,Minimas!$C$3:$CD$12,2,FALSE)</f>
        <v>#N/A</v>
      </c>
      <c r="AC511" s="103" t="e">
        <f>T511-HLOOKUP(V511,Minimas!$C$3:$CD$12,3,FALSE)</f>
        <v>#N/A</v>
      </c>
      <c r="AD511" s="103" t="e">
        <f>T511-HLOOKUP(V511,Minimas!$C$3:$CD$12,4,FALSE)</f>
        <v>#N/A</v>
      </c>
      <c r="AE511" s="103" t="e">
        <f>T511-HLOOKUP(V511,Minimas!$C$3:$CD$12,5,FALSE)</f>
        <v>#N/A</v>
      </c>
      <c r="AF511" s="103" t="e">
        <f>T511-HLOOKUP(V511,Minimas!$C$3:$CD$12,6,FALSE)</f>
        <v>#N/A</v>
      </c>
      <c r="AG511" s="103" t="e">
        <f>T511-HLOOKUP(V511,Minimas!$C$3:$CD$12,7,FALSE)</f>
        <v>#N/A</v>
      </c>
      <c r="AH511" s="103" t="e">
        <f>T511-HLOOKUP(V511,Minimas!$C$3:$CD$12,8,FALSE)</f>
        <v>#N/A</v>
      </c>
      <c r="AI511" s="103" t="e">
        <f>T511-HLOOKUP(V511,Minimas!$C$3:$CD$12,9,FALSE)</f>
        <v>#N/A</v>
      </c>
      <c r="AJ511" s="103" t="e">
        <f>T511-HLOOKUP(V511,Minimas!$C$3:$CD$12,10,FALSE)</f>
        <v>#N/A</v>
      </c>
      <c r="AK511" s="104" t="str">
        <f t="shared" si="75"/>
        <v xml:space="preserve"> </v>
      </c>
      <c r="AL511" s="105"/>
      <c r="AM511" s="105" t="str">
        <f t="shared" si="76"/>
        <v xml:space="preserve"> </v>
      </c>
      <c r="AN511" s="105" t="str">
        <f t="shared" si="77"/>
        <v xml:space="preserve"> </v>
      </c>
    </row>
    <row r="512" spans="28:40" x14ac:dyDescent="0.2">
      <c r="AB512" s="103" t="e">
        <f>T512-HLOOKUP(V512,Minimas!$C$3:$CD$12,2,FALSE)</f>
        <v>#N/A</v>
      </c>
      <c r="AC512" s="103" t="e">
        <f>T512-HLOOKUP(V512,Minimas!$C$3:$CD$12,3,FALSE)</f>
        <v>#N/A</v>
      </c>
      <c r="AD512" s="103" t="e">
        <f>T512-HLOOKUP(V512,Minimas!$C$3:$CD$12,4,FALSE)</f>
        <v>#N/A</v>
      </c>
      <c r="AE512" s="103" t="e">
        <f>T512-HLOOKUP(V512,Minimas!$C$3:$CD$12,5,FALSE)</f>
        <v>#N/A</v>
      </c>
      <c r="AF512" s="103" t="e">
        <f>T512-HLOOKUP(V512,Minimas!$C$3:$CD$12,6,FALSE)</f>
        <v>#N/A</v>
      </c>
      <c r="AG512" s="103" t="e">
        <f>T512-HLOOKUP(V512,Minimas!$C$3:$CD$12,7,FALSE)</f>
        <v>#N/A</v>
      </c>
      <c r="AH512" s="103" t="e">
        <f>T512-HLOOKUP(V512,Minimas!$C$3:$CD$12,8,FALSE)</f>
        <v>#N/A</v>
      </c>
      <c r="AI512" s="103" t="e">
        <f>T512-HLOOKUP(V512,Minimas!$C$3:$CD$12,9,FALSE)</f>
        <v>#N/A</v>
      </c>
      <c r="AJ512" s="103" t="e">
        <f>T512-HLOOKUP(V512,Minimas!$C$3:$CD$12,10,FALSE)</f>
        <v>#N/A</v>
      </c>
      <c r="AK512" s="104" t="str">
        <f t="shared" si="75"/>
        <v xml:space="preserve"> </v>
      </c>
      <c r="AL512" s="105"/>
      <c r="AM512" s="105" t="str">
        <f t="shared" si="76"/>
        <v xml:space="preserve"> </v>
      </c>
      <c r="AN512" s="105" t="str">
        <f t="shared" si="77"/>
        <v xml:space="preserve"> </v>
      </c>
    </row>
    <row r="513" spans="28:40" x14ac:dyDescent="0.2">
      <c r="AB513" s="103" t="e">
        <f>T513-HLOOKUP(V513,Minimas!$C$3:$CD$12,2,FALSE)</f>
        <v>#N/A</v>
      </c>
      <c r="AC513" s="103" t="e">
        <f>T513-HLOOKUP(V513,Minimas!$C$3:$CD$12,3,FALSE)</f>
        <v>#N/A</v>
      </c>
      <c r="AD513" s="103" t="e">
        <f>T513-HLOOKUP(V513,Minimas!$C$3:$CD$12,4,FALSE)</f>
        <v>#N/A</v>
      </c>
      <c r="AE513" s="103" t="e">
        <f>T513-HLOOKUP(V513,Minimas!$C$3:$CD$12,5,FALSE)</f>
        <v>#N/A</v>
      </c>
      <c r="AF513" s="103" t="e">
        <f>T513-HLOOKUP(V513,Minimas!$C$3:$CD$12,6,FALSE)</f>
        <v>#N/A</v>
      </c>
      <c r="AG513" s="103" t="e">
        <f>T513-HLOOKUP(V513,Minimas!$C$3:$CD$12,7,FALSE)</f>
        <v>#N/A</v>
      </c>
      <c r="AH513" s="103" t="e">
        <f>T513-HLOOKUP(V513,Minimas!$C$3:$CD$12,8,FALSE)</f>
        <v>#N/A</v>
      </c>
      <c r="AI513" s="103" t="e">
        <f>T513-HLOOKUP(V513,Minimas!$C$3:$CD$12,9,FALSE)</f>
        <v>#N/A</v>
      </c>
      <c r="AJ513" s="103" t="e">
        <f>T513-HLOOKUP(V513,Minimas!$C$3:$CD$12,10,FALSE)</f>
        <v>#N/A</v>
      </c>
      <c r="AK513" s="104" t="str">
        <f t="shared" si="75"/>
        <v xml:space="preserve"> </v>
      </c>
      <c r="AL513" s="105"/>
      <c r="AM513" s="105" t="str">
        <f t="shared" si="76"/>
        <v xml:space="preserve"> </v>
      </c>
      <c r="AN513" s="105" t="str">
        <f t="shared" si="77"/>
        <v xml:space="preserve"> </v>
      </c>
    </row>
    <row r="514" spans="28:40" x14ac:dyDescent="0.2">
      <c r="AB514" s="103" t="e">
        <f>T514-HLOOKUP(V514,Minimas!$C$3:$CD$12,2,FALSE)</f>
        <v>#N/A</v>
      </c>
      <c r="AC514" s="103" t="e">
        <f>T514-HLOOKUP(V514,Minimas!$C$3:$CD$12,3,FALSE)</f>
        <v>#N/A</v>
      </c>
      <c r="AD514" s="103" t="e">
        <f>T514-HLOOKUP(V514,Minimas!$C$3:$CD$12,4,FALSE)</f>
        <v>#N/A</v>
      </c>
      <c r="AE514" s="103" t="e">
        <f>T514-HLOOKUP(V514,Minimas!$C$3:$CD$12,5,FALSE)</f>
        <v>#N/A</v>
      </c>
      <c r="AF514" s="103" t="e">
        <f>T514-HLOOKUP(V514,Minimas!$C$3:$CD$12,6,FALSE)</f>
        <v>#N/A</v>
      </c>
      <c r="AG514" s="103" t="e">
        <f>T514-HLOOKUP(V514,Minimas!$C$3:$CD$12,7,FALSE)</f>
        <v>#N/A</v>
      </c>
      <c r="AH514" s="103" t="e">
        <f>T514-HLOOKUP(V514,Minimas!$C$3:$CD$12,8,FALSE)</f>
        <v>#N/A</v>
      </c>
      <c r="AI514" s="103" t="e">
        <f>T514-HLOOKUP(V514,Minimas!$C$3:$CD$12,9,FALSE)</f>
        <v>#N/A</v>
      </c>
      <c r="AJ514" s="103" t="e">
        <f>T514-HLOOKUP(V514,Minimas!$C$3:$CD$12,10,FALSE)</f>
        <v>#N/A</v>
      </c>
      <c r="AK514" s="104" t="str">
        <f t="shared" si="75"/>
        <v xml:space="preserve"> </v>
      </c>
      <c r="AL514" s="105"/>
      <c r="AM514" s="105" t="str">
        <f t="shared" si="76"/>
        <v xml:space="preserve"> </v>
      </c>
      <c r="AN514" s="105" t="str">
        <f t="shared" si="77"/>
        <v xml:space="preserve"> </v>
      </c>
    </row>
    <row r="515" spans="28:40" x14ac:dyDescent="0.2">
      <c r="AB515" s="103" t="e">
        <f>T515-HLOOKUP(V515,Minimas!$C$3:$CD$12,2,FALSE)</f>
        <v>#N/A</v>
      </c>
      <c r="AC515" s="103" t="e">
        <f>T515-HLOOKUP(V515,Minimas!$C$3:$CD$12,3,FALSE)</f>
        <v>#N/A</v>
      </c>
      <c r="AD515" s="103" t="e">
        <f>T515-HLOOKUP(V515,Minimas!$C$3:$CD$12,4,FALSE)</f>
        <v>#N/A</v>
      </c>
      <c r="AE515" s="103" t="e">
        <f>T515-HLOOKUP(V515,Minimas!$C$3:$CD$12,5,FALSE)</f>
        <v>#N/A</v>
      </c>
      <c r="AF515" s="103" t="e">
        <f>T515-HLOOKUP(V515,Minimas!$C$3:$CD$12,6,FALSE)</f>
        <v>#N/A</v>
      </c>
      <c r="AG515" s="103" t="e">
        <f>T515-HLOOKUP(V515,Minimas!$C$3:$CD$12,7,FALSE)</f>
        <v>#N/A</v>
      </c>
      <c r="AH515" s="103" t="e">
        <f>T515-HLOOKUP(V515,Minimas!$C$3:$CD$12,8,FALSE)</f>
        <v>#N/A</v>
      </c>
      <c r="AI515" s="103" t="e">
        <f>T515-HLOOKUP(V515,Minimas!$C$3:$CD$12,9,FALSE)</f>
        <v>#N/A</v>
      </c>
      <c r="AJ515" s="103" t="e">
        <f>T515-HLOOKUP(V515,Minimas!$C$3:$CD$12,10,FALSE)</f>
        <v>#N/A</v>
      </c>
      <c r="AK515" s="104" t="str">
        <f t="shared" si="75"/>
        <v xml:space="preserve"> </v>
      </c>
      <c r="AL515" s="105"/>
      <c r="AM515" s="105" t="str">
        <f t="shared" si="76"/>
        <v xml:space="preserve"> </v>
      </c>
      <c r="AN515" s="105" t="str">
        <f t="shared" si="77"/>
        <v xml:space="preserve"> </v>
      </c>
    </row>
    <row r="516" spans="28:40" x14ac:dyDescent="0.2">
      <c r="AB516" s="103" t="e">
        <f>T516-HLOOKUP(V516,Minimas!$C$3:$CD$12,2,FALSE)</f>
        <v>#N/A</v>
      </c>
      <c r="AC516" s="103" t="e">
        <f>T516-HLOOKUP(V516,Minimas!$C$3:$CD$12,3,FALSE)</f>
        <v>#N/A</v>
      </c>
      <c r="AD516" s="103" t="e">
        <f>T516-HLOOKUP(V516,Minimas!$C$3:$CD$12,4,FALSE)</f>
        <v>#N/A</v>
      </c>
      <c r="AE516" s="103" t="e">
        <f>T516-HLOOKUP(V516,Minimas!$C$3:$CD$12,5,FALSE)</f>
        <v>#N/A</v>
      </c>
      <c r="AF516" s="103" t="e">
        <f>T516-HLOOKUP(V516,Minimas!$C$3:$CD$12,6,FALSE)</f>
        <v>#N/A</v>
      </c>
      <c r="AG516" s="103" t="e">
        <f>T516-HLOOKUP(V516,Minimas!$C$3:$CD$12,7,FALSE)</f>
        <v>#N/A</v>
      </c>
      <c r="AH516" s="103" t="e">
        <f>T516-HLOOKUP(V516,Minimas!$C$3:$CD$12,8,FALSE)</f>
        <v>#N/A</v>
      </c>
      <c r="AI516" s="103" t="e">
        <f>T516-HLOOKUP(V516,Minimas!$C$3:$CD$12,9,FALSE)</f>
        <v>#N/A</v>
      </c>
      <c r="AJ516" s="103" t="e">
        <f>T516-HLOOKUP(V516,Minimas!$C$3:$CD$12,10,FALSE)</f>
        <v>#N/A</v>
      </c>
      <c r="AK516" s="104" t="str">
        <f t="shared" si="75"/>
        <v xml:space="preserve"> </v>
      </c>
      <c r="AL516" s="105"/>
      <c r="AM516" s="105" t="str">
        <f t="shared" si="76"/>
        <v xml:space="preserve"> </v>
      </c>
      <c r="AN516" s="105" t="str">
        <f t="shared" si="77"/>
        <v xml:space="preserve"> </v>
      </c>
    </row>
    <row r="517" spans="28:40" x14ac:dyDescent="0.2">
      <c r="AB517" s="103" t="e">
        <f>T517-HLOOKUP(V517,Minimas!$C$3:$CD$12,2,FALSE)</f>
        <v>#N/A</v>
      </c>
      <c r="AC517" s="103" t="e">
        <f>T517-HLOOKUP(V517,Minimas!$C$3:$CD$12,3,FALSE)</f>
        <v>#N/A</v>
      </c>
      <c r="AD517" s="103" t="e">
        <f>T517-HLOOKUP(V517,Minimas!$C$3:$CD$12,4,FALSE)</f>
        <v>#N/A</v>
      </c>
      <c r="AE517" s="103" t="e">
        <f>T517-HLOOKUP(V517,Minimas!$C$3:$CD$12,5,FALSE)</f>
        <v>#N/A</v>
      </c>
      <c r="AF517" s="103" t="e">
        <f>T517-HLOOKUP(V517,Minimas!$C$3:$CD$12,6,FALSE)</f>
        <v>#N/A</v>
      </c>
      <c r="AG517" s="103" t="e">
        <f>T517-HLOOKUP(V517,Minimas!$C$3:$CD$12,7,FALSE)</f>
        <v>#N/A</v>
      </c>
      <c r="AH517" s="103" t="e">
        <f>T517-HLOOKUP(V517,Minimas!$C$3:$CD$12,8,FALSE)</f>
        <v>#N/A</v>
      </c>
      <c r="AI517" s="103" t="e">
        <f>T517-HLOOKUP(V517,Minimas!$C$3:$CD$12,9,FALSE)</f>
        <v>#N/A</v>
      </c>
      <c r="AJ517" s="103" t="e">
        <f>T517-HLOOKUP(V517,Minimas!$C$3:$CD$12,10,FALSE)</f>
        <v>#N/A</v>
      </c>
      <c r="AK517" s="104" t="str">
        <f t="shared" si="75"/>
        <v xml:space="preserve"> </v>
      </c>
      <c r="AL517" s="105"/>
      <c r="AM517" s="105" t="str">
        <f t="shared" si="76"/>
        <v xml:space="preserve"> </v>
      </c>
      <c r="AN517" s="105" t="str">
        <f t="shared" si="77"/>
        <v xml:space="preserve"> </v>
      </c>
    </row>
    <row r="518" spans="28:40" x14ac:dyDescent="0.2">
      <c r="AB518" s="103" t="e">
        <f>T518-HLOOKUP(V518,Minimas!$C$3:$CD$12,2,FALSE)</f>
        <v>#N/A</v>
      </c>
      <c r="AC518" s="103" t="e">
        <f>T518-HLOOKUP(V518,Minimas!$C$3:$CD$12,3,FALSE)</f>
        <v>#N/A</v>
      </c>
      <c r="AD518" s="103" t="e">
        <f>T518-HLOOKUP(V518,Minimas!$C$3:$CD$12,4,FALSE)</f>
        <v>#N/A</v>
      </c>
      <c r="AE518" s="103" t="e">
        <f>T518-HLOOKUP(V518,Minimas!$C$3:$CD$12,5,FALSE)</f>
        <v>#N/A</v>
      </c>
      <c r="AF518" s="103" t="e">
        <f>T518-HLOOKUP(V518,Minimas!$C$3:$CD$12,6,FALSE)</f>
        <v>#N/A</v>
      </c>
      <c r="AG518" s="103" t="e">
        <f>T518-HLOOKUP(V518,Minimas!$C$3:$CD$12,7,FALSE)</f>
        <v>#N/A</v>
      </c>
      <c r="AH518" s="103" t="e">
        <f>T518-HLOOKUP(V518,Minimas!$C$3:$CD$12,8,FALSE)</f>
        <v>#N/A</v>
      </c>
      <c r="AI518" s="103" t="e">
        <f>T518-HLOOKUP(V518,Minimas!$C$3:$CD$12,9,FALSE)</f>
        <v>#N/A</v>
      </c>
      <c r="AJ518" s="103" t="e">
        <f>T518-HLOOKUP(V518,Minimas!$C$3:$CD$12,10,FALSE)</f>
        <v>#N/A</v>
      </c>
      <c r="AK518" s="104" t="str">
        <f t="shared" si="75"/>
        <v xml:space="preserve"> </v>
      </c>
      <c r="AL518" s="105"/>
      <c r="AM518" s="105" t="str">
        <f t="shared" si="76"/>
        <v xml:space="preserve"> </v>
      </c>
      <c r="AN518" s="105" t="str">
        <f t="shared" si="77"/>
        <v xml:space="preserve"> </v>
      </c>
    </row>
    <row r="519" spans="28:40" x14ac:dyDescent="0.2">
      <c r="AB519" s="103" t="e">
        <f>T519-HLOOKUP(V519,Minimas!$C$3:$CD$12,2,FALSE)</f>
        <v>#N/A</v>
      </c>
      <c r="AC519" s="103" t="e">
        <f>T519-HLOOKUP(V519,Minimas!$C$3:$CD$12,3,FALSE)</f>
        <v>#N/A</v>
      </c>
      <c r="AD519" s="103" t="e">
        <f>T519-HLOOKUP(V519,Minimas!$C$3:$CD$12,4,FALSE)</f>
        <v>#N/A</v>
      </c>
      <c r="AE519" s="103" t="e">
        <f>T519-HLOOKUP(V519,Minimas!$C$3:$CD$12,5,FALSE)</f>
        <v>#N/A</v>
      </c>
      <c r="AF519" s="103" t="e">
        <f>T519-HLOOKUP(V519,Minimas!$C$3:$CD$12,6,FALSE)</f>
        <v>#N/A</v>
      </c>
      <c r="AG519" s="103" t="e">
        <f>T519-HLOOKUP(V519,Minimas!$C$3:$CD$12,7,FALSE)</f>
        <v>#N/A</v>
      </c>
      <c r="AH519" s="103" t="e">
        <f>T519-HLOOKUP(V519,Minimas!$C$3:$CD$12,8,FALSE)</f>
        <v>#N/A</v>
      </c>
      <c r="AI519" s="103" t="e">
        <f>T519-HLOOKUP(V519,Minimas!$C$3:$CD$12,9,FALSE)</f>
        <v>#N/A</v>
      </c>
      <c r="AJ519" s="103" t="e">
        <f>T519-HLOOKUP(V519,Minimas!$C$3:$CD$12,10,FALSE)</f>
        <v>#N/A</v>
      </c>
      <c r="AK519" s="104" t="str">
        <f t="shared" si="75"/>
        <v xml:space="preserve"> </v>
      </c>
      <c r="AL519" s="105"/>
      <c r="AM519" s="105" t="str">
        <f t="shared" si="76"/>
        <v xml:space="preserve"> </v>
      </c>
      <c r="AN519" s="105" t="str">
        <f t="shared" si="77"/>
        <v xml:space="preserve"> </v>
      </c>
    </row>
    <row r="520" spans="28:40" x14ac:dyDescent="0.2">
      <c r="AB520" s="103" t="e">
        <f>T520-HLOOKUP(V520,Minimas!$C$3:$CD$12,2,FALSE)</f>
        <v>#N/A</v>
      </c>
      <c r="AC520" s="103" t="e">
        <f>T520-HLOOKUP(V520,Minimas!$C$3:$CD$12,3,FALSE)</f>
        <v>#N/A</v>
      </c>
      <c r="AD520" s="103" t="e">
        <f>T520-HLOOKUP(V520,Minimas!$C$3:$CD$12,4,FALSE)</f>
        <v>#N/A</v>
      </c>
      <c r="AE520" s="103" t="e">
        <f>T520-HLOOKUP(V520,Minimas!$C$3:$CD$12,5,FALSE)</f>
        <v>#N/A</v>
      </c>
      <c r="AF520" s="103" t="e">
        <f>T520-HLOOKUP(V520,Minimas!$C$3:$CD$12,6,FALSE)</f>
        <v>#N/A</v>
      </c>
      <c r="AG520" s="103" t="e">
        <f>T520-HLOOKUP(V520,Minimas!$C$3:$CD$12,7,FALSE)</f>
        <v>#N/A</v>
      </c>
      <c r="AH520" s="103" t="e">
        <f>T520-HLOOKUP(V520,Minimas!$C$3:$CD$12,8,FALSE)</f>
        <v>#N/A</v>
      </c>
      <c r="AI520" s="103" t="e">
        <f>T520-HLOOKUP(V520,Minimas!$C$3:$CD$12,9,FALSE)</f>
        <v>#N/A</v>
      </c>
      <c r="AJ520" s="103" t="e">
        <f>T520-HLOOKUP(V520,Minimas!$C$3:$CD$12,10,FALSE)</f>
        <v>#N/A</v>
      </c>
      <c r="AK520" s="104" t="str">
        <f t="shared" si="75"/>
        <v xml:space="preserve"> </v>
      </c>
      <c r="AL520" s="105"/>
      <c r="AM520" s="105" t="str">
        <f t="shared" si="76"/>
        <v xml:space="preserve"> </v>
      </c>
      <c r="AN520" s="105" t="str">
        <f t="shared" si="77"/>
        <v xml:space="preserve"> </v>
      </c>
    </row>
    <row r="521" spans="28:40" x14ac:dyDescent="0.2">
      <c r="AB521" s="103" t="e">
        <f>T521-HLOOKUP(V521,Minimas!$C$3:$CD$12,2,FALSE)</f>
        <v>#N/A</v>
      </c>
      <c r="AC521" s="103" t="e">
        <f>T521-HLOOKUP(V521,Minimas!$C$3:$CD$12,3,FALSE)</f>
        <v>#N/A</v>
      </c>
      <c r="AD521" s="103" t="e">
        <f>T521-HLOOKUP(V521,Minimas!$C$3:$CD$12,4,FALSE)</f>
        <v>#N/A</v>
      </c>
      <c r="AE521" s="103" t="e">
        <f>T521-HLOOKUP(V521,Minimas!$C$3:$CD$12,5,FALSE)</f>
        <v>#N/A</v>
      </c>
      <c r="AF521" s="103" t="e">
        <f>T521-HLOOKUP(V521,Minimas!$C$3:$CD$12,6,FALSE)</f>
        <v>#N/A</v>
      </c>
      <c r="AG521" s="103" t="e">
        <f>T521-HLOOKUP(V521,Minimas!$C$3:$CD$12,7,FALSE)</f>
        <v>#N/A</v>
      </c>
      <c r="AH521" s="103" t="e">
        <f>T521-HLOOKUP(V521,Minimas!$C$3:$CD$12,8,FALSE)</f>
        <v>#N/A</v>
      </c>
      <c r="AI521" s="103" t="e">
        <f>T521-HLOOKUP(V521,Minimas!$C$3:$CD$12,9,FALSE)</f>
        <v>#N/A</v>
      </c>
      <c r="AJ521" s="103" t="e">
        <f>T521-HLOOKUP(V521,Minimas!$C$3:$CD$12,10,FALSE)</f>
        <v>#N/A</v>
      </c>
      <c r="AK521" s="104" t="str">
        <f t="shared" si="75"/>
        <v xml:space="preserve"> </v>
      </c>
      <c r="AL521" s="105"/>
      <c r="AM521" s="105" t="str">
        <f t="shared" si="76"/>
        <v xml:space="preserve"> </v>
      </c>
      <c r="AN521" s="105" t="str">
        <f t="shared" si="77"/>
        <v xml:space="preserve"> </v>
      </c>
    </row>
    <row r="522" spans="28:40" x14ac:dyDescent="0.2">
      <c r="AB522" s="103" t="e">
        <f>T522-HLOOKUP(V522,Minimas!$C$3:$CD$12,2,FALSE)</f>
        <v>#N/A</v>
      </c>
      <c r="AC522" s="103" t="e">
        <f>T522-HLOOKUP(V522,Minimas!$C$3:$CD$12,3,FALSE)</f>
        <v>#N/A</v>
      </c>
      <c r="AD522" s="103" t="e">
        <f>T522-HLOOKUP(V522,Minimas!$C$3:$CD$12,4,FALSE)</f>
        <v>#N/A</v>
      </c>
      <c r="AE522" s="103" t="e">
        <f>T522-HLOOKUP(V522,Minimas!$C$3:$CD$12,5,FALSE)</f>
        <v>#N/A</v>
      </c>
      <c r="AF522" s="103" t="e">
        <f>T522-HLOOKUP(V522,Minimas!$C$3:$CD$12,6,FALSE)</f>
        <v>#N/A</v>
      </c>
      <c r="AG522" s="103" t="e">
        <f>T522-HLOOKUP(V522,Minimas!$C$3:$CD$12,7,FALSE)</f>
        <v>#N/A</v>
      </c>
      <c r="AH522" s="103" t="e">
        <f>T522-HLOOKUP(V522,Minimas!$C$3:$CD$12,8,FALSE)</f>
        <v>#N/A</v>
      </c>
      <c r="AI522" s="103" t="e">
        <f>T522-HLOOKUP(V522,Minimas!$C$3:$CD$12,9,FALSE)</f>
        <v>#N/A</v>
      </c>
      <c r="AJ522" s="103" t="e">
        <f>T522-HLOOKUP(V522,Minimas!$C$3:$CD$12,10,FALSE)</f>
        <v>#N/A</v>
      </c>
      <c r="AK522" s="104" t="str">
        <f t="shared" si="75"/>
        <v xml:space="preserve"> </v>
      </c>
      <c r="AL522" s="105"/>
      <c r="AM522" s="105" t="str">
        <f t="shared" si="76"/>
        <v xml:space="preserve"> </v>
      </c>
      <c r="AN522" s="105" t="str">
        <f t="shared" si="77"/>
        <v xml:space="preserve"> </v>
      </c>
    </row>
    <row r="523" spans="28:40" x14ac:dyDescent="0.2">
      <c r="AB523" s="103" t="e">
        <f>T523-HLOOKUP(V523,Minimas!$C$3:$CD$12,2,FALSE)</f>
        <v>#N/A</v>
      </c>
      <c r="AC523" s="103" t="e">
        <f>T523-HLOOKUP(V523,Minimas!$C$3:$CD$12,3,FALSE)</f>
        <v>#N/A</v>
      </c>
      <c r="AD523" s="103" t="e">
        <f>T523-HLOOKUP(V523,Minimas!$C$3:$CD$12,4,FALSE)</f>
        <v>#N/A</v>
      </c>
      <c r="AE523" s="103" t="e">
        <f>T523-HLOOKUP(V523,Minimas!$C$3:$CD$12,5,FALSE)</f>
        <v>#N/A</v>
      </c>
      <c r="AF523" s="103" t="e">
        <f>T523-HLOOKUP(V523,Minimas!$C$3:$CD$12,6,FALSE)</f>
        <v>#N/A</v>
      </c>
      <c r="AG523" s="103" t="e">
        <f>T523-HLOOKUP(V523,Minimas!$C$3:$CD$12,7,FALSE)</f>
        <v>#N/A</v>
      </c>
      <c r="AH523" s="103" t="e">
        <f>T523-HLOOKUP(V523,Minimas!$C$3:$CD$12,8,FALSE)</f>
        <v>#N/A</v>
      </c>
      <c r="AI523" s="103" t="e">
        <f>T523-HLOOKUP(V523,Minimas!$C$3:$CD$12,9,FALSE)</f>
        <v>#N/A</v>
      </c>
      <c r="AJ523" s="103" t="e">
        <f>T523-HLOOKUP(V523,Minimas!$C$3:$CD$12,10,FALSE)</f>
        <v>#N/A</v>
      </c>
      <c r="AK523" s="104" t="str">
        <f t="shared" si="75"/>
        <v xml:space="preserve"> </v>
      </c>
      <c r="AL523" s="105"/>
      <c r="AM523" s="105" t="str">
        <f t="shared" si="76"/>
        <v xml:space="preserve"> </v>
      </c>
      <c r="AN523" s="105" t="str">
        <f t="shared" si="77"/>
        <v xml:space="preserve"> </v>
      </c>
    </row>
    <row r="524" spans="28:40" x14ac:dyDescent="0.2">
      <c r="AB524" s="103" t="e">
        <f>T524-HLOOKUP(V524,Minimas!$C$3:$CD$12,2,FALSE)</f>
        <v>#N/A</v>
      </c>
      <c r="AC524" s="103" t="e">
        <f>T524-HLOOKUP(V524,Minimas!$C$3:$CD$12,3,FALSE)</f>
        <v>#N/A</v>
      </c>
      <c r="AD524" s="103" t="e">
        <f>T524-HLOOKUP(V524,Minimas!$C$3:$CD$12,4,FALSE)</f>
        <v>#N/A</v>
      </c>
      <c r="AE524" s="103" t="e">
        <f>T524-HLOOKUP(V524,Minimas!$C$3:$CD$12,5,FALSE)</f>
        <v>#N/A</v>
      </c>
      <c r="AF524" s="103" t="e">
        <f>T524-HLOOKUP(V524,Minimas!$C$3:$CD$12,6,FALSE)</f>
        <v>#N/A</v>
      </c>
      <c r="AG524" s="103" t="e">
        <f>T524-HLOOKUP(V524,Minimas!$C$3:$CD$12,7,FALSE)</f>
        <v>#N/A</v>
      </c>
      <c r="AH524" s="103" t="e">
        <f>T524-HLOOKUP(V524,Minimas!$C$3:$CD$12,8,FALSE)</f>
        <v>#N/A</v>
      </c>
      <c r="AI524" s="103" t="e">
        <f>T524-HLOOKUP(V524,Minimas!$C$3:$CD$12,9,FALSE)</f>
        <v>#N/A</v>
      </c>
      <c r="AJ524" s="103" t="e">
        <f>T524-HLOOKUP(V524,Minimas!$C$3:$CD$12,10,FALSE)</f>
        <v>#N/A</v>
      </c>
      <c r="AK524" s="104" t="str">
        <f t="shared" si="75"/>
        <v xml:space="preserve"> </v>
      </c>
      <c r="AL524" s="105"/>
      <c r="AM524" s="105" t="str">
        <f t="shared" si="76"/>
        <v xml:space="preserve"> </v>
      </c>
      <c r="AN524" s="105" t="str">
        <f t="shared" si="77"/>
        <v xml:space="preserve"> </v>
      </c>
    </row>
    <row r="525" spans="28:40" x14ac:dyDescent="0.2">
      <c r="AB525" s="103" t="e">
        <f>T525-HLOOKUP(V525,Minimas!$C$3:$CD$12,2,FALSE)</f>
        <v>#N/A</v>
      </c>
      <c r="AC525" s="103" t="e">
        <f>T525-HLOOKUP(V525,Minimas!$C$3:$CD$12,3,FALSE)</f>
        <v>#N/A</v>
      </c>
      <c r="AD525" s="103" t="e">
        <f>T525-HLOOKUP(V525,Minimas!$C$3:$CD$12,4,FALSE)</f>
        <v>#N/A</v>
      </c>
      <c r="AE525" s="103" t="e">
        <f>T525-HLOOKUP(V525,Minimas!$C$3:$CD$12,5,FALSE)</f>
        <v>#N/A</v>
      </c>
      <c r="AF525" s="103" t="e">
        <f>T525-HLOOKUP(V525,Minimas!$C$3:$CD$12,6,FALSE)</f>
        <v>#N/A</v>
      </c>
      <c r="AG525" s="103" t="e">
        <f>T525-HLOOKUP(V525,Minimas!$C$3:$CD$12,7,FALSE)</f>
        <v>#N/A</v>
      </c>
      <c r="AH525" s="103" t="e">
        <f>T525-HLOOKUP(V525,Minimas!$C$3:$CD$12,8,FALSE)</f>
        <v>#N/A</v>
      </c>
      <c r="AI525" s="103" t="e">
        <f>T525-HLOOKUP(V525,Minimas!$C$3:$CD$12,9,FALSE)</f>
        <v>#N/A</v>
      </c>
      <c r="AJ525" s="103" t="e">
        <f>T525-HLOOKUP(V525,Minimas!$C$3:$CD$12,10,FALSE)</f>
        <v>#N/A</v>
      </c>
      <c r="AK525" s="104" t="str">
        <f t="shared" si="75"/>
        <v xml:space="preserve"> </v>
      </c>
      <c r="AL525" s="105"/>
      <c r="AM525" s="105" t="str">
        <f t="shared" si="76"/>
        <v xml:space="preserve"> </v>
      </c>
      <c r="AN525" s="105" t="str">
        <f t="shared" si="77"/>
        <v xml:space="preserve"> </v>
      </c>
    </row>
    <row r="526" spans="28:40" x14ac:dyDescent="0.2">
      <c r="AB526" s="103" t="e">
        <f>T526-HLOOKUP(V526,Minimas!$C$3:$CD$12,2,FALSE)</f>
        <v>#N/A</v>
      </c>
      <c r="AC526" s="103" t="e">
        <f>T526-HLOOKUP(V526,Minimas!$C$3:$CD$12,3,FALSE)</f>
        <v>#N/A</v>
      </c>
      <c r="AD526" s="103" t="e">
        <f>T526-HLOOKUP(V526,Minimas!$C$3:$CD$12,4,FALSE)</f>
        <v>#N/A</v>
      </c>
      <c r="AE526" s="103" t="e">
        <f>T526-HLOOKUP(V526,Minimas!$C$3:$CD$12,5,FALSE)</f>
        <v>#N/A</v>
      </c>
      <c r="AF526" s="103" t="e">
        <f>T526-HLOOKUP(V526,Minimas!$C$3:$CD$12,6,FALSE)</f>
        <v>#N/A</v>
      </c>
      <c r="AG526" s="103" t="e">
        <f>T526-HLOOKUP(V526,Minimas!$C$3:$CD$12,7,FALSE)</f>
        <v>#N/A</v>
      </c>
      <c r="AH526" s="103" t="e">
        <f>T526-HLOOKUP(V526,Minimas!$C$3:$CD$12,8,FALSE)</f>
        <v>#N/A</v>
      </c>
      <c r="AI526" s="103" t="e">
        <f>T526-HLOOKUP(V526,Minimas!$C$3:$CD$12,9,FALSE)</f>
        <v>#N/A</v>
      </c>
      <c r="AJ526" s="103" t="e">
        <f>T526-HLOOKUP(V526,Minimas!$C$3:$CD$12,10,FALSE)</f>
        <v>#N/A</v>
      </c>
      <c r="AK526" s="104" t="str">
        <f t="shared" si="75"/>
        <v xml:space="preserve"> </v>
      </c>
      <c r="AL526" s="105"/>
      <c r="AM526" s="105" t="str">
        <f t="shared" si="76"/>
        <v xml:space="preserve"> </v>
      </c>
      <c r="AN526" s="105" t="str">
        <f t="shared" si="77"/>
        <v xml:space="preserve"> </v>
      </c>
    </row>
    <row r="527" spans="28:40" x14ac:dyDescent="0.2">
      <c r="AB527" s="103" t="e">
        <f>T527-HLOOKUP(V527,Minimas!$C$3:$CD$12,2,FALSE)</f>
        <v>#N/A</v>
      </c>
      <c r="AC527" s="103" t="e">
        <f>T527-HLOOKUP(V527,Minimas!$C$3:$CD$12,3,FALSE)</f>
        <v>#N/A</v>
      </c>
      <c r="AD527" s="103" t="e">
        <f>T527-HLOOKUP(V527,Minimas!$C$3:$CD$12,4,FALSE)</f>
        <v>#N/A</v>
      </c>
      <c r="AE527" s="103" t="e">
        <f>T527-HLOOKUP(V527,Minimas!$C$3:$CD$12,5,FALSE)</f>
        <v>#N/A</v>
      </c>
      <c r="AF527" s="103" t="e">
        <f>T527-HLOOKUP(V527,Minimas!$C$3:$CD$12,6,FALSE)</f>
        <v>#N/A</v>
      </c>
      <c r="AG527" s="103" t="e">
        <f>T527-HLOOKUP(V527,Minimas!$C$3:$CD$12,7,FALSE)</f>
        <v>#N/A</v>
      </c>
      <c r="AH527" s="103" t="e">
        <f>T527-HLOOKUP(V527,Minimas!$C$3:$CD$12,8,FALSE)</f>
        <v>#N/A</v>
      </c>
      <c r="AI527" s="103" t="e">
        <f>T527-HLOOKUP(V527,Minimas!$C$3:$CD$12,9,FALSE)</f>
        <v>#N/A</v>
      </c>
      <c r="AJ527" s="103" t="e">
        <f>T527-HLOOKUP(V527,Minimas!$C$3:$CD$12,10,FALSE)</f>
        <v>#N/A</v>
      </c>
      <c r="AK527" s="104" t="str">
        <f t="shared" si="75"/>
        <v xml:space="preserve"> </v>
      </c>
      <c r="AL527" s="105"/>
      <c r="AM527" s="105" t="str">
        <f t="shared" si="76"/>
        <v xml:space="preserve"> </v>
      </c>
      <c r="AN527" s="105" t="str">
        <f t="shared" si="77"/>
        <v xml:space="preserve"> </v>
      </c>
    </row>
    <row r="528" spans="28:40" x14ac:dyDescent="0.2">
      <c r="AB528" s="103" t="e">
        <f>T528-HLOOKUP(V528,Minimas!$C$3:$CD$12,2,FALSE)</f>
        <v>#N/A</v>
      </c>
      <c r="AC528" s="103" t="e">
        <f>T528-HLOOKUP(V528,Minimas!$C$3:$CD$12,3,FALSE)</f>
        <v>#N/A</v>
      </c>
      <c r="AD528" s="103" t="e">
        <f>T528-HLOOKUP(V528,Minimas!$C$3:$CD$12,4,FALSE)</f>
        <v>#N/A</v>
      </c>
      <c r="AE528" s="103" t="e">
        <f>T528-HLOOKUP(V528,Minimas!$C$3:$CD$12,5,FALSE)</f>
        <v>#N/A</v>
      </c>
      <c r="AF528" s="103" t="e">
        <f>T528-HLOOKUP(V528,Minimas!$C$3:$CD$12,6,FALSE)</f>
        <v>#N/A</v>
      </c>
      <c r="AG528" s="103" t="e">
        <f>T528-HLOOKUP(V528,Minimas!$C$3:$CD$12,7,FALSE)</f>
        <v>#N/A</v>
      </c>
      <c r="AH528" s="103" t="e">
        <f>T528-HLOOKUP(V528,Minimas!$C$3:$CD$12,8,FALSE)</f>
        <v>#N/A</v>
      </c>
      <c r="AI528" s="103" t="e">
        <f>T528-HLOOKUP(V528,Minimas!$C$3:$CD$12,9,FALSE)</f>
        <v>#N/A</v>
      </c>
      <c r="AJ528" s="103" t="e">
        <f>T528-HLOOKUP(V528,Minimas!$C$3:$CD$12,10,FALSE)</f>
        <v>#N/A</v>
      </c>
      <c r="AK528" s="104" t="str">
        <f t="shared" si="75"/>
        <v xml:space="preserve"> </v>
      </c>
      <c r="AL528" s="105"/>
      <c r="AM528" s="105" t="str">
        <f t="shared" si="76"/>
        <v xml:space="preserve"> </v>
      </c>
      <c r="AN528" s="105" t="str">
        <f t="shared" si="77"/>
        <v xml:space="preserve"> </v>
      </c>
    </row>
    <row r="529" spans="28:40" x14ac:dyDescent="0.2">
      <c r="AB529" s="103" t="e">
        <f>T529-HLOOKUP(V529,Minimas!$C$3:$CD$12,2,FALSE)</f>
        <v>#N/A</v>
      </c>
      <c r="AC529" s="103" t="e">
        <f>T529-HLOOKUP(V529,Minimas!$C$3:$CD$12,3,FALSE)</f>
        <v>#N/A</v>
      </c>
      <c r="AD529" s="103" t="e">
        <f>T529-HLOOKUP(V529,Minimas!$C$3:$CD$12,4,FALSE)</f>
        <v>#N/A</v>
      </c>
      <c r="AE529" s="103" t="e">
        <f>T529-HLOOKUP(V529,Minimas!$C$3:$CD$12,5,FALSE)</f>
        <v>#N/A</v>
      </c>
      <c r="AF529" s="103" t="e">
        <f>T529-HLOOKUP(V529,Minimas!$C$3:$CD$12,6,FALSE)</f>
        <v>#N/A</v>
      </c>
      <c r="AG529" s="103" t="e">
        <f>T529-HLOOKUP(V529,Minimas!$C$3:$CD$12,7,FALSE)</f>
        <v>#N/A</v>
      </c>
      <c r="AH529" s="103" t="e">
        <f>T529-HLOOKUP(V529,Minimas!$C$3:$CD$12,8,FALSE)</f>
        <v>#N/A</v>
      </c>
      <c r="AI529" s="103" t="e">
        <f>T529-HLOOKUP(V529,Minimas!$C$3:$CD$12,9,FALSE)</f>
        <v>#N/A</v>
      </c>
      <c r="AJ529" s="103" t="e">
        <f>T529-HLOOKUP(V529,Minimas!$C$3:$CD$12,10,FALSE)</f>
        <v>#N/A</v>
      </c>
      <c r="AK529" s="104" t="str">
        <f t="shared" si="75"/>
        <v xml:space="preserve"> </v>
      </c>
      <c r="AL529" s="105"/>
      <c r="AM529" s="105" t="str">
        <f t="shared" si="76"/>
        <v xml:space="preserve"> </v>
      </c>
      <c r="AN529" s="105" t="str">
        <f t="shared" si="77"/>
        <v xml:space="preserve"> </v>
      </c>
    </row>
    <row r="530" spans="28:40" x14ac:dyDescent="0.2">
      <c r="AB530" s="103" t="e">
        <f>T530-HLOOKUP(V530,Minimas!$C$3:$CD$12,2,FALSE)</f>
        <v>#N/A</v>
      </c>
      <c r="AC530" s="103" t="e">
        <f>T530-HLOOKUP(V530,Minimas!$C$3:$CD$12,3,FALSE)</f>
        <v>#N/A</v>
      </c>
      <c r="AD530" s="103" t="e">
        <f>T530-HLOOKUP(V530,Minimas!$C$3:$CD$12,4,FALSE)</f>
        <v>#N/A</v>
      </c>
      <c r="AE530" s="103" t="e">
        <f>T530-HLOOKUP(V530,Minimas!$C$3:$CD$12,5,FALSE)</f>
        <v>#N/A</v>
      </c>
      <c r="AF530" s="103" t="e">
        <f>T530-HLOOKUP(V530,Minimas!$C$3:$CD$12,6,FALSE)</f>
        <v>#N/A</v>
      </c>
      <c r="AG530" s="103" t="e">
        <f>T530-HLOOKUP(V530,Minimas!$C$3:$CD$12,7,FALSE)</f>
        <v>#N/A</v>
      </c>
      <c r="AH530" s="103" t="e">
        <f>T530-HLOOKUP(V530,Minimas!$C$3:$CD$12,8,FALSE)</f>
        <v>#N/A</v>
      </c>
      <c r="AI530" s="103" t="e">
        <f>T530-HLOOKUP(V530,Minimas!$C$3:$CD$12,9,FALSE)</f>
        <v>#N/A</v>
      </c>
      <c r="AJ530" s="103" t="e">
        <f>T530-HLOOKUP(V530,Minimas!$C$3:$CD$12,10,FALSE)</f>
        <v>#N/A</v>
      </c>
      <c r="AK530" s="104" t="str">
        <f t="shared" si="75"/>
        <v xml:space="preserve"> </v>
      </c>
      <c r="AL530" s="105"/>
      <c r="AM530" s="105" t="str">
        <f t="shared" si="76"/>
        <v xml:space="preserve"> </v>
      </c>
      <c r="AN530" s="105" t="str">
        <f t="shared" si="77"/>
        <v xml:space="preserve"> </v>
      </c>
    </row>
    <row r="531" spans="28:40" x14ac:dyDescent="0.2">
      <c r="AB531" s="103" t="e">
        <f>T531-HLOOKUP(V531,Minimas!$C$3:$CD$12,2,FALSE)</f>
        <v>#N/A</v>
      </c>
      <c r="AC531" s="103" t="e">
        <f>T531-HLOOKUP(V531,Minimas!$C$3:$CD$12,3,FALSE)</f>
        <v>#N/A</v>
      </c>
      <c r="AD531" s="103" t="e">
        <f>T531-HLOOKUP(V531,Minimas!$C$3:$CD$12,4,FALSE)</f>
        <v>#N/A</v>
      </c>
      <c r="AE531" s="103" t="e">
        <f>T531-HLOOKUP(V531,Minimas!$C$3:$CD$12,5,FALSE)</f>
        <v>#N/A</v>
      </c>
      <c r="AF531" s="103" t="e">
        <f>T531-HLOOKUP(V531,Minimas!$C$3:$CD$12,6,FALSE)</f>
        <v>#N/A</v>
      </c>
      <c r="AG531" s="103" t="e">
        <f>T531-HLOOKUP(V531,Minimas!$C$3:$CD$12,7,FALSE)</f>
        <v>#N/A</v>
      </c>
      <c r="AH531" s="103" t="e">
        <f>T531-HLOOKUP(V531,Minimas!$C$3:$CD$12,8,FALSE)</f>
        <v>#N/A</v>
      </c>
      <c r="AI531" s="103" t="e">
        <f>T531-HLOOKUP(V531,Minimas!$C$3:$CD$12,9,FALSE)</f>
        <v>#N/A</v>
      </c>
      <c r="AJ531" s="103" t="e">
        <f>T531-HLOOKUP(V531,Minimas!$C$3:$CD$12,10,FALSE)</f>
        <v>#N/A</v>
      </c>
      <c r="AK531" s="104" t="str">
        <f t="shared" si="75"/>
        <v xml:space="preserve"> </v>
      </c>
      <c r="AL531" s="105"/>
      <c r="AM531" s="105" t="str">
        <f t="shared" si="76"/>
        <v xml:space="preserve"> </v>
      </c>
      <c r="AN531" s="105" t="str">
        <f t="shared" si="77"/>
        <v xml:space="preserve"> </v>
      </c>
    </row>
    <row r="532" spans="28:40" x14ac:dyDescent="0.2">
      <c r="AB532" s="103" t="e">
        <f>T532-HLOOKUP(V532,Minimas!$C$3:$CD$12,2,FALSE)</f>
        <v>#N/A</v>
      </c>
      <c r="AC532" s="103" t="e">
        <f>T532-HLOOKUP(V532,Minimas!$C$3:$CD$12,3,FALSE)</f>
        <v>#N/A</v>
      </c>
      <c r="AD532" s="103" t="e">
        <f>T532-HLOOKUP(V532,Minimas!$C$3:$CD$12,4,FALSE)</f>
        <v>#N/A</v>
      </c>
      <c r="AE532" s="103" t="e">
        <f>T532-HLOOKUP(V532,Minimas!$C$3:$CD$12,5,FALSE)</f>
        <v>#N/A</v>
      </c>
      <c r="AF532" s="103" t="e">
        <f>T532-HLOOKUP(V532,Minimas!$C$3:$CD$12,6,FALSE)</f>
        <v>#N/A</v>
      </c>
      <c r="AG532" s="103" t="e">
        <f>T532-HLOOKUP(V532,Minimas!$C$3:$CD$12,7,FALSE)</f>
        <v>#N/A</v>
      </c>
      <c r="AH532" s="103" t="e">
        <f>T532-HLOOKUP(V532,Minimas!$C$3:$CD$12,8,FALSE)</f>
        <v>#N/A</v>
      </c>
      <c r="AI532" s="103" t="e">
        <f>T532-HLOOKUP(V532,Minimas!$C$3:$CD$12,9,FALSE)</f>
        <v>#N/A</v>
      </c>
      <c r="AJ532" s="103" t="e">
        <f>T532-HLOOKUP(V532,Minimas!$C$3:$CD$12,10,FALSE)</f>
        <v>#N/A</v>
      </c>
      <c r="AK532" s="104" t="str">
        <f t="shared" si="75"/>
        <v xml:space="preserve"> </v>
      </c>
      <c r="AL532" s="105"/>
      <c r="AM532" s="105" t="str">
        <f t="shared" si="76"/>
        <v xml:space="preserve"> </v>
      </c>
      <c r="AN532" s="105" t="str">
        <f t="shared" si="77"/>
        <v xml:space="preserve"> </v>
      </c>
    </row>
    <row r="533" spans="28:40" x14ac:dyDescent="0.2">
      <c r="AB533" s="103" t="e">
        <f>T533-HLOOKUP(V533,Minimas!$C$3:$CD$12,2,FALSE)</f>
        <v>#N/A</v>
      </c>
      <c r="AC533" s="103" t="e">
        <f>T533-HLOOKUP(V533,Minimas!$C$3:$CD$12,3,FALSE)</f>
        <v>#N/A</v>
      </c>
      <c r="AD533" s="103" t="e">
        <f>T533-HLOOKUP(V533,Minimas!$C$3:$CD$12,4,FALSE)</f>
        <v>#N/A</v>
      </c>
      <c r="AE533" s="103" t="e">
        <f>T533-HLOOKUP(V533,Minimas!$C$3:$CD$12,5,FALSE)</f>
        <v>#N/A</v>
      </c>
      <c r="AF533" s="103" t="e">
        <f>T533-HLOOKUP(V533,Minimas!$C$3:$CD$12,6,FALSE)</f>
        <v>#N/A</v>
      </c>
      <c r="AG533" s="103" t="e">
        <f>T533-HLOOKUP(V533,Minimas!$C$3:$CD$12,7,FALSE)</f>
        <v>#N/A</v>
      </c>
      <c r="AH533" s="103" t="e">
        <f>T533-HLOOKUP(V533,Minimas!$C$3:$CD$12,8,FALSE)</f>
        <v>#N/A</v>
      </c>
      <c r="AI533" s="103" t="e">
        <f>T533-HLOOKUP(V533,Minimas!$C$3:$CD$12,9,FALSE)</f>
        <v>#N/A</v>
      </c>
      <c r="AJ533" s="103" t="e">
        <f>T533-HLOOKUP(V533,Minimas!$C$3:$CD$12,10,FALSE)</f>
        <v>#N/A</v>
      </c>
      <c r="AK533" s="104" t="str">
        <f t="shared" si="75"/>
        <v xml:space="preserve"> </v>
      </c>
      <c r="AL533" s="105"/>
      <c r="AM533" s="105" t="str">
        <f t="shared" si="76"/>
        <v xml:space="preserve"> </v>
      </c>
      <c r="AN533" s="105" t="str">
        <f t="shared" si="77"/>
        <v xml:space="preserve"> </v>
      </c>
    </row>
    <row r="534" spans="28:40" x14ac:dyDescent="0.2">
      <c r="AB534" s="103" t="e">
        <f>T534-HLOOKUP(V534,Minimas!$C$3:$CD$12,2,FALSE)</f>
        <v>#N/A</v>
      </c>
      <c r="AC534" s="103" t="e">
        <f>T534-HLOOKUP(V534,Minimas!$C$3:$CD$12,3,FALSE)</f>
        <v>#N/A</v>
      </c>
      <c r="AD534" s="103" t="e">
        <f>T534-HLOOKUP(V534,Minimas!$C$3:$CD$12,4,FALSE)</f>
        <v>#N/A</v>
      </c>
      <c r="AE534" s="103" t="e">
        <f>T534-HLOOKUP(V534,Minimas!$C$3:$CD$12,5,FALSE)</f>
        <v>#N/A</v>
      </c>
      <c r="AF534" s="103" t="e">
        <f>T534-HLOOKUP(V534,Minimas!$C$3:$CD$12,6,FALSE)</f>
        <v>#N/A</v>
      </c>
      <c r="AG534" s="103" t="e">
        <f>T534-HLOOKUP(V534,Minimas!$C$3:$CD$12,7,FALSE)</f>
        <v>#N/A</v>
      </c>
      <c r="AH534" s="103" t="e">
        <f>T534-HLOOKUP(V534,Minimas!$C$3:$CD$12,8,FALSE)</f>
        <v>#N/A</v>
      </c>
      <c r="AI534" s="103" t="e">
        <f>T534-HLOOKUP(V534,Minimas!$C$3:$CD$12,9,FALSE)</f>
        <v>#N/A</v>
      </c>
      <c r="AJ534" s="103" t="e">
        <f>T534-HLOOKUP(V534,Minimas!$C$3:$CD$12,10,FALSE)</f>
        <v>#N/A</v>
      </c>
      <c r="AK534" s="104" t="str">
        <f t="shared" si="75"/>
        <v xml:space="preserve"> </v>
      </c>
      <c r="AL534" s="105"/>
      <c r="AM534" s="105" t="str">
        <f t="shared" si="76"/>
        <v xml:space="preserve"> </v>
      </c>
      <c r="AN534" s="105" t="str">
        <f t="shared" si="77"/>
        <v xml:space="preserve"> </v>
      </c>
    </row>
    <row r="535" spans="28:40" x14ac:dyDescent="0.2">
      <c r="AB535" s="103" t="e">
        <f>T535-HLOOKUP(V535,Minimas!$C$3:$CD$12,2,FALSE)</f>
        <v>#N/A</v>
      </c>
      <c r="AC535" s="103" t="e">
        <f>T535-HLOOKUP(V535,Minimas!$C$3:$CD$12,3,FALSE)</f>
        <v>#N/A</v>
      </c>
      <c r="AD535" s="103" t="e">
        <f>T535-HLOOKUP(V535,Minimas!$C$3:$CD$12,4,FALSE)</f>
        <v>#N/A</v>
      </c>
      <c r="AE535" s="103" t="e">
        <f>T535-HLOOKUP(V535,Minimas!$C$3:$CD$12,5,FALSE)</f>
        <v>#N/A</v>
      </c>
      <c r="AF535" s="103" t="e">
        <f>T535-HLOOKUP(V535,Minimas!$C$3:$CD$12,6,FALSE)</f>
        <v>#N/A</v>
      </c>
      <c r="AG535" s="103" t="e">
        <f>T535-HLOOKUP(V535,Minimas!$C$3:$CD$12,7,FALSE)</f>
        <v>#N/A</v>
      </c>
      <c r="AH535" s="103" t="e">
        <f>T535-HLOOKUP(V535,Minimas!$C$3:$CD$12,8,FALSE)</f>
        <v>#N/A</v>
      </c>
      <c r="AI535" s="103" t="e">
        <f>T535-HLOOKUP(V535,Minimas!$C$3:$CD$12,9,FALSE)</f>
        <v>#N/A</v>
      </c>
      <c r="AJ535" s="103" t="e">
        <f>T535-HLOOKUP(V535,Minimas!$C$3:$CD$12,10,FALSE)</f>
        <v>#N/A</v>
      </c>
      <c r="AK535" s="104" t="str">
        <f t="shared" si="75"/>
        <v xml:space="preserve"> </v>
      </c>
      <c r="AL535" s="105"/>
      <c r="AM535" s="105" t="str">
        <f t="shared" si="76"/>
        <v xml:space="preserve"> </v>
      </c>
      <c r="AN535" s="105" t="str">
        <f t="shared" si="77"/>
        <v xml:space="preserve"> </v>
      </c>
    </row>
    <row r="536" spans="28:40" x14ac:dyDescent="0.2">
      <c r="AB536" s="103" t="e">
        <f>T536-HLOOKUP(V536,Minimas!$C$3:$CD$12,2,FALSE)</f>
        <v>#N/A</v>
      </c>
      <c r="AC536" s="103" t="e">
        <f>T536-HLOOKUP(V536,Minimas!$C$3:$CD$12,3,FALSE)</f>
        <v>#N/A</v>
      </c>
      <c r="AD536" s="103" t="e">
        <f>T536-HLOOKUP(V536,Minimas!$C$3:$CD$12,4,FALSE)</f>
        <v>#N/A</v>
      </c>
      <c r="AE536" s="103" t="e">
        <f>T536-HLOOKUP(V536,Minimas!$C$3:$CD$12,5,FALSE)</f>
        <v>#N/A</v>
      </c>
      <c r="AF536" s="103" t="e">
        <f>T536-HLOOKUP(V536,Minimas!$C$3:$CD$12,6,FALSE)</f>
        <v>#N/A</v>
      </c>
      <c r="AG536" s="103" t="e">
        <f>T536-HLOOKUP(V536,Minimas!$C$3:$CD$12,7,FALSE)</f>
        <v>#N/A</v>
      </c>
      <c r="AH536" s="103" t="e">
        <f>T536-HLOOKUP(V536,Minimas!$C$3:$CD$12,8,FALSE)</f>
        <v>#N/A</v>
      </c>
      <c r="AI536" s="103" t="e">
        <f>T536-HLOOKUP(V536,Minimas!$C$3:$CD$12,9,FALSE)</f>
        <v>#N/A</v>
      </c>
      <c r="AJ536" s="103" t="e">
        <f>T536-HLOOKUP(V536,Minimas!$C$3:$CD$12,10,FALSE)</f>
        <v>#N/A</v>
      </c>
      <c r="AK536" s="104" t="str">
        <f t="shared" si="75"/>
        <v xml:space="preserve"> </v>
      </c>
      <c r="AL536" s="105"/>
      <c r="AM536" s="105" t="str">
        <f t="shared" si="76"/>
        <v xml:space="preserve"> </v>
      </c>
      <c r="AN536" s="105" t="str">
        <f t="shared" si="77"/>
        <v xml:space="preserve"> </v>
      </c>
    </row>
    <row r="537" spans="28:40" x14ac:dyDescent="0.2">
      <c r="AB537" s="103" t="e">
        <f>T537-HLOOKUP(V537,Minimas!$C$3:$CD$12,2,FALSE)</f>
        <v>#N/A</v>
      </c>
      <c r="AC537" s="103" t="e">
        <f>T537-HLOOKUP(V537,Minimas!$C$3:$CD$12,3,FALSE)</f>
        <v>#N/A</v>
      </c>
      <c r="AD537" s="103" t="e">
        <f>T537-HLOOKUP(V537,Minimas!$C$3:$CD$12,4,FALSE)</f>
        <v>#N/A</v>
      </c>
      <c r="AE537" s="103" t="e">
        <f>T537-HLOOKUP(V537,Minimas!$C$3:$CD$12,5,FALSE)</f>
        <v>#N/A</v>
      </c>
      <c r="AF537" s="103" t="e">
        <f>T537-HLOOKUP(V537,Minimas!$C$3:$CD$12,6,FALSE)</f>
        <v>#N/A</v>
      </c>
      <c r="AG537" s="103" t="e">
        <f>T537-HLOOKUP(V537,Minimas!$C$3:$CD$12,7,FALSE)</f>
        <v>#N/A</v>
      </c>
      <c r="AH537" s="103" t="e">
        <f>T537-HLOOKUP(V537,Minimas!$C$3:$CD$12,8,FALSE)</f>
        <v>#N/A</v>
      </c>
      <c r="AI537" s="103" t="e">
        <f>T537-HLOOKUP(V537,Minimas!$C$3:$CD$12,9,FALSE)</f>
        <v>#N/A</v>
      </c>
      <c r="AJ537" s="103" t="e">
        <f>T537-HLOOKUP(V537,Minimas!$C$3:$CD$12,10,FALSE)</f>
        <v>#N/A</v>
      </c>
      <c r="AK537" s="104" t="str">
        <f t="shared" si="75"/>
        <v xml:space="preserve"> </v>
      </c>
      <c r="AL537" s="105"/>
      <c r="AM537" s="105" t="str">
        <f t="shared" si="76"/>
        <v xml:space="preserve"> </v>
      </c>
      <c r="AN537" s="105" t="str">
        <f t="shared" si="77"/>
        <v xml:space="preserve"> </v>
      </c>
    </row>
    <row r="538" spans="28:40" x14ac:dyDescent="0.2">
      <c r="AB538" s="103" t="e">
        <f>T538-HLOOKUP(V538,Minimas!$C$3:$CD$12,2,FALSE)</f>
        <v>#N/A</v>
      </c>
      <c r="AC538" s="103" t="e">
        <f>T538-HLOOKUP(V538,Minimas!$C$3:$CD$12,3,FALSE)</f>
        <v>#N/A</v>
      </c>
      <c r="AD538" s="103" t="e">
        <f>T538-HLOOKUP(V538,Minimas!$C$3:$CD$12,4,FALSE)</f>
        <v>#N/A</v>
      </c>
      <c r="AE538" s="103" t="e">
        <f>T538-HLOOKUP(V538,Minimas!$C$3:$CD$12,5,FALSE)</f>
        <v>#N/A</v>
      </c>
      <c r="AF538" s="103" t="e">
        <f>T538-HLOOKUP(V538,Minimas!$C$3:$CD$12,6,FALSE)</f>
        <v>#N/A</v>
      </c>
      <c r="AG538" s="103" t="e">
        <f>T538-HLOOKUP(V538,Minimas!$C$3:$CD$12,7,FALSE)</f>
        <v>#N/A</v>
      </c>
      <c r="AH538" s="103" t="e">
        <f>T538-HLOOKUP(V538,Minimas!$C$3:$CD$12,8,FALSE)</f>
        <v>#N/A</v>
      </c>
      <c r="AI538" s="103" t="e">
        <f>T538-HLOOKUP(V538,Minimas!$C$3:$CD$12,9,FALSE)</f>
        <v>#N/A</v>
      </c>
      <c r="AJ538" s="103" t="e">
        <f>T538-HLOOKUP(V538,Minimas!$C$3:$CD$12,10,FALSE)</f>
        <v>#N/A</v>
      </c>
      <c r="AK538" s="104" t="str">
        <f t="shared" si="75"/>
        <v xml:space="preserve"> </v>
      </c>
      <c r="AL538" s="105"/>
      <c r="AM538" s="105" t="str">
        <f t="shared" si="76"/>
        <v xml:space="preserve"> </v>
      </c>
      <c r="AN538" s="105" t="str">
        <f t="shared" si="77"/>
        <v xml:space="preserve"> </v>
      </c>
    </row>
    <row r="539" spans="28:40" x14ac:dyDescent="0.2">
      <c r="AB539" s="103" t="e">
        <f>T539-HLOOKUP(V539,Minimas!$C$3:$CD$12,2,FALSE)</f>
        <v>#N/A</v>
      </c>
      <c r="AC539" s="103" t="e">
        <f>T539-HLOOKUP(V539,Minimas!$C$3:$CD$12,3,FALSE)</f>
        <v>#N/A</v>
      </c>
      <c r="AD539" s="103" t="e">
        <f>T539-HLOOKUP(V539,Minimas!$C$3:$CD$12,4,FALSE)</f>
        <v>#N/A</v>
      </c>
      <c r="AE539" s="103" t="e">
        <f>T539-HLOOKUP(V539,Minimas!$C$3:$CD$12,5,FALSE)</f>
        <v>#N/A</v>
      </c>
      <c r="AF539" s="103" t="e">
        <f>T539-HLOOKUP(V539,Minimas!$C$3:$CD$12,6,FALSE)</f>
        <v>#N/A</v>
      </c>
      <c r="AG539" s="103" t="e">
        <f>T539-HLOOKUP(V539,Minimas!$C$3:$CD$12,7,FALSE)</f>
        <v>#N/A</v>
      </c>
      <c r="AH539" s="103" t="e">
        <f>T539-HLOOKUP(V539,Minimas!$C$3:$CD$12,8,FALSE)</f>
        <v>#N/A</v>
      </c>
      <c r="AI539" s="103" t="e">
        <f>T539-HLOOKUP(V539,Minimas!$C$3:$CD$12,9,FALSE)</f>
        <v>#N/A</v>
      </c>
      <c r="AJ539" s="103" t="e">
        <f>T539-HLOOKUP(V539,Minimas!$C$3:$CD$12,10,FALSE)</f>
        <v>#N/A</v>
      </c>
      <c r="AK539" s="104" t="str">
        <f t="shared" ref="AK539:AK602" si="78">IF(E539=0," ",IF(AJ539&gt;=0,$AJ$5,IF(AI539&gt;=0,$AI$5,IF(AH539&gt;=0,$AH$5,IF(AG539&gt;=0,$AG$5,IF(AF539&gt;=0,$AF$5,IF(AE539&gt;=0,$AE$5,IF(AD539&gt;=0,$AD$5,IF(AC539&gt;=0,$AC$5,$AB$5)))))))))</f>
        <v xml:space="preserve"> </v>
      </c>
      <c r="AL539" s="105"/>
      <c r="AM539" s="105" t="str">
        <f t="shared" ref="AM539:AM602" si="79">IF(AK539="","",AK539)</f>
        <v xml:space="preserve"> </v>
      </c>
      <c r="AN539" s="105" t="str">
        <f t="shared" ref="AN539:AN602" si="80">IF(E539=0," ",IF(AJ539&gt;=0,AJ539,IF(AI539&gt;=0,AI539,IF(AH539&gt;=0,AH539,IF(AG539&gt;=0,AG539,IF(AF539&gt;=0,AF539,IF(AE539&gt;=0,AE539,IF(AD539&gt;=0,AD539,IF(AC539&gt;=0,AC539,AB539)))))))))</f>
        <v xml:space="preserve"> </v>
      </c>
    </row>
    <row r="540" spans="28:40" x14ac:dyDescent="0.2">
      <c r="AB540" s="103" t="e">
        <f>T540-HLOOKUP(V540,Minimas!$C$3:$CD$12,2,FALSE)</f>
        <v>#N/A</v>
      </c>
      <c r="AC540" s="103" t="e">
        <f>T540-HLOOKUP(V540,Minimas!$C$3:$CD$12,3,FALSE)</f>
        <v>#N/A</v>
      </c>
      <c r="AD540" s="103" t="e">
        <f>T540-HLOOKUP(V540,Minimas!$C$3:$CD$12,4,FALSE)</f>
        <v>#N/A</v>
      </c>
      <c r="AE540" s="103" t="e">
        <f>T540-HLOOKUP(V540,Minimas!$C$3:$CD$12,5,FALSE)</f>
        <v>#N/A</v>
      </c>
      <c r="AF540" s="103" t="e">
        <f>T540-HLOOKUP(V540,Minimas!$C$3:$CD$12,6,FALSE)</f>
        <v>#N/A</v>
      </c>
      <c r="AG540" s="103" t="e">
        <f>T540-HLOOKUP(V540,Minimas!$C$3:$CD$12,7,FALSE)</f>
        <v>#N/A</v>
      </c>
      <c r="AH540" s="103" t="e">
        <f>T540-HLOOKUP(V540,Minimas!$C$3:$CD$12,8,FALSE)</f>
        <v>#N/A</v>
      </c>
      <c r="AI540" s="103" t="e">
        <f>T540-HLOOKUP(V540,Minimas!$C$3:$CD$12,9,FALSE)</f>
        <v>#N/A</v>
      </c>
      <c r="AJ540" s="103" t="e">
        <f>T540-HLOOKUP(V540,Minimas!$C$3:$CD$12,10,FALSE)</f>
        <v>#N/A</v>
      </c>
      <c r="AK540" s="104" t="str">
        <f t="shared" si="78"/>
        <v xml:space="preserve"> </v>
      </c>
      <c r="AL540" s="105"/>
      <c r="AM540" s="105" t="str">
        <f t="shared" si="79"/>
        <v xml:space="preserve"> </v>
      </c>
      <c r="AN540" s="105" t="str">
        <f t="shared" si="80"/>
        <v xml:space="preserve"> </v>
      </c>
    </row>
    <row r="541" spans="28:40" x14ac:dyDescent="0.2">
      <c r="AB541" s="103" t="e">
        <f>T541-HLOOKUP(V541,Minimas!$C$3:$CD$12,2,FALSE)</f>
        <v>#N/A</v>
      </c>
      <c r="AC541" s="103" t="e">
        <f>T541-HLOOKUP(V541,Minimas!$C$3:$CD$12,3,FALSE)</f>
        <v>#N/A</v>
      </c>
      <c r="AD541" s="103" t="e">
        <f>T541-HLOOKUP(V541,Minimas!$C$3:$CD$12,4,FALSE)</f>
        <v>#N/A</v>
      </c>
      <c r="AE541" s="103" t="e">
        <f>T541-HLOOKUP(V541,Minimas!$C$3:$CD$12,5,FALSE)</f>
        <v>#N/A</v>
      </c>
      <c r="AF541" s="103" t="e">
        <f>T541-HLOOKUP(V541,Minimas!$C$3:$CD$12,6,FALSE)</f>
        <v>#N/A</v>
      </c>
      <c r="AG541" s="103" t="e">
        <f>T541-HLOOKUP(V541,Minimas!$C$3:$CD$12,7,FALSE)</f>
        <v>#N/A</v>
      </c>
      <c r="AH541" s="103" t="e">
        <f>T541-HLOOKUP(V541,Minimas!$C$3:$CD$12,8,FALSE)</f>
        <v>#N/A</v>
      </c>
      <c r="AI541" s="103" t="e">
        <f>T541-HLOOKUP(V541,Minimas!$C$3:$CD$12,9,FALSE)</f>
        <v>#N/A</v>
      </c>
      <c r="AJ541" s="103" t="e">
        <f>T541-HLOOKUP(V541,Minimas!$C$3:$CD$12,10,FALSE)</f>
        <v>#N/A</v>
      </c>
      <c r="AK541" s="104" t="str">
        <f t="shared" si="78"/>
        <v xml:space="preserve"> </v>
      </c>
      <c r="AL541" s="105"/>
      <c r="AM541" s="105" t="str">
        <f t="shared" si="79"/>
        <v xml:space="preserve"> </v>
      </c>
      <c r="AN541" s="105" t="str">
        <f t="shared" si="80"/>
        <v xml:space="preserve"> </v>
      </c>
    </row>
    <row r="542" spans="28:40" x14ac:dyDescent="0.2">
      <c r="AB542" s="103" t="e">
        <f>T542-HLOOKUP(V542,Minimas!$C$3:$CD$12,2,FALSE)</f>
        <v>#N/A</v>
      </c>
      <c r="AC542" s="103" t="e">
        <f>T542-HLOOKUP(V542,Minimas!$C$3:$CD$12,3,FALSE)</f>
        <v>#N/A</v>
      </c>
      <c r="AD542" s="103" t="e">
        <f>T542-HLOOKUP(V542,Minimas!$C$3:$CD$12,4,FALSE)</f>
        <v>#N/A</v>
      </c>
      <c r="AE542" s="103" t="e">
        <f>T542-HLOOKUP(V542,Minimas!$C$3:$CD$12,5,FALSE)</f>
        <v>#N/A</v>
      </c>
      <c r="AF542" s="103" t="e">
        <f>T542-HLOOKUP(V542,Minimas!$C$3:$CD$12,6,FALSE)</f>
        <v>#N/A</v>
      </c>
      <c r="AG542" s="103" t="e">
        <f>T542-HLOOKUP(V542,Minimas!$C$3:$CD$12,7,FALSE)</f>
        <v>#N/A</v>
      </c>
      <c r="AH542" s="103" t="e">
        <f>T542-HLOOKUP(V542,Minimas!$C$3:$CD$12,8,FALSE)</f>
        <v>#N/A</v>
      </c>
      <c r="AI542" s="103" t="e">
        <f>T542-HLOOKUP(V542,Minimas!$C$3:$CD$12,9,FALSE)</f>
        <v>#N/A</v>
      </c>
      <c r="AJ542" s="103" t="e">
        <f>T542-HLOOKUP(V542,Minimas!$C$3:$CD$12,10,FALSE)</f>
        <v>#N/A</v>
      </c>
      <c r="AK542" s="104" t="str">
        <f t="shared" si="78"/>
        <v xml:space="preserve"> </v>
      </c>
      <c r="AL542" s="105"/>
      <c r="AM542" s="105" t="str">
        <f t="shared" si="79"/>
        <v xml:space="preserve"> </v>
      </c>
      <c r="AN542" s="105" t="str">
        <f t="shared" si="80"/>
        <v xml:space="preserve"> </v>
      </c>
    </row>
    <row r="543" spans="28:40" x14ac:dyDescent="0.2">
      <c r="AB543" s="103" t="e">
        <f>T543-HLOOKUP(V543,Minimas!$C$3:$CD$12,2,FALSE)</f>
        <v>#N/A</v>
      </c>
      <c r="AC543" s="103" t="e">
        <f>T543-HLOOKUP(V543,Minimas!$C$3:$CD$12,3,FALSE)</f>
        <v>#N/A</v>
      </c>
      <c r="AD543" s="103" t="e">
        <f>T543-HLOOKUP(V543,Minimas!$C$3:$CD$12,4,FALSE)</f>
        <v>#N/A</v>
      </c>
      <c r="AE543" s="103" t="e">
        <f>T543-HLOOKUP(V543,Minimas!$C$3:$CD$12,5,FALSE)</f>
        <v>#N/A</v>
      </c>
      <c r="AF543" s="103" t="e">
        <f>T543-HLOOKUP(V543,Minimas!$C$3:$CD$12,6,FALSE)</f>
        <v>#N/A</v>
      </c>
      <c r="AG543" s="103" t="e">
        <f>T543-HLOOKUP(V543,Minimas!$C$3:$CD$12,7,FALSE)</f>
        <v>#N/A</v>
      </c>
      <c r="AH543" s="103" t="e">
        <f>T543-HLOOKUP(V543,Minimas!$C$3:$CD$12,8,FALSE)</f>
        <v>#N/A</v>
      </c>
      <c r="AI543" s="103" t="e">
        <f>T543-HLOOKUP(V543,Minimas!$C$3:$CD$12,9,FALSE)</f>
        <v>#N/A</v>
      </c>
      <c r="AJ543" s="103" t="e">
        <f>T543-HLOOKUP(V543,Minimas!$C$3:$CD$12,10,FALSE)</f>
        <v>#N/A</v>
      </c>
      <c r="AK543" s="104" t="str">
        <f t="shared" si="78"/>
        <v xml:space="preserve"> </v>
      </c>
      <c r="AL543" s="105"/>
      <c r="AM543" s="105" t="str">
        <f t="shared" si="79"/>
        <v xml:space="preserve"> </v>
      </c>
      <c r="AN543" s="105" t="str">
        <f t="shared" si="80"/>
        <v xml:space="preserve"> </v>
      </c>
    </row>
    <row r="544" spans="28:40" x14ac:dyDescent="0.2">
      <c r="AB544" s="103" t="e">
        <f>T544-HLOOKUP(V544,Minimas!$C$3:$CD$12,2,FALSE)</f>
        <v>#N/A</v>
      </c>
      <c r="AC544" s="103" t="e">
        <f>T544-HLOOKUP(V544,Minimas!$C$3:$CD$12,3,FALSE)</f>
        <v>#N/A</v>
      </c>
      <c r="AD544" s="103" t="e">
        <f>T544-HLOOKUP(V544,Minimas!$C$3:$CD$12,4,FALSE)</f>
        <v>#N/A</v>
      </c>
      <c r="AE544" s="103" t="e">
        <f>T544-HLOOKUP(V544,Minimas!$C$3:$CD$12,5,FALSE)</f>
        <v>#N/A</v>
      </c>
      <c r="AF544" s="103" t="e">
        <f>T544-HLOOKUP(V544,Minimas!$C$3:$CD$12,6,FALSE)</f>
        <v>#N/A</v>
      </c>
      <c r="AG544" s="103" t="e">
        <f>T544-HLOOKUP(V544,Minimas!$C$3:$CD$12,7,FALSE)</f>
        <v>#N/A</v>
      </c>
      <c r="AH544" s="103" t="e">
        <f>T544-HLOOKUP(V544,Minimas!$C$3:$CD$12,8,FALSE)</f>
        <v>#N/A</v>
      </c>
      <c r="AI544" s="103" t="e">
        <f>T544-HLOOKUP(V544,Minimas!$C$3:$CD$12,9,FALSE)</f>
        <v>#N/A</v>
      </c>
      <c r="AJ544" s="103" t="e">
        <f>T544-HLOOKUP(V544,Minimas!$C$3:$CD$12,10,FALSE)</f>
        <v>#N/A</v>
      </c>
      <c r="AK544" s="104" t="str">
        <f t="shared" si="78"/>
        <v xml:space="preserve"> </v>
      </c>
      <c r="AL544" s="105"/>
      <c r="AM544" s="105" t="str">
        <f t="shared" si="79"/>
        <v xml:space="preserve"> </v>
      </c>
      <c r="AN544" s="105" t="str">
        <f t="shared" si="80"/>
        <v xml:space="preserve"> </v>
      </c>
    </row>
    <row r="545" spans="28:40" x14ac:dyDescent="0.2">
      <c r="AB545" s="103" t="e">
        <f>T545-HLOOKUP(V545,Minimas!$C$3:$CD$12,2,FALSE)</f>
        <v>#N/A</v>
      </c>
      <c r="AC545" s="103" t="e">
        <f>T545-HLOOKUP(V545,Minimas!$C$3:$CD$12,3,FALSE)</f>
        <v>#N/A</v>
      </c>
      <c r="AD545" s="103" t="e">
        <f>T545-HLOOKUP(V545,Minimas!$C$3:$CD$12,4,FALSE)</f>
        <v>#N/A</v>
      </c>
      <c r="AE545" s="103" t="e">
        <f>T545-HLOOKUP(V545,Minimas!$C$3:$CD$12,5,FALSE)</f>
        <v>#N/A</v>
      </c>
      <c r="AF545" s="103" t="e">
        <f>T545-HLOOKUP(V545,Minimas!$C$3:$CD$12,6,FALSE)</f>
        <v>#N/A</v>
      </c>
      <c r="AG545" s="103" t="e">
        <f>T545-HLOOKUP(V545,Minimas!$C$3:$CD$12,7,FALSE)</f>
        <v>#N/A</v>
      </c>
      <c r="AH545" s="103" t="e">
        <f>T545-HLOOKUP(V545,Minimas!$C$3:$CD$12,8,FALSE)</f>
        <v>#N/A</v>
      </c>
      <c r="AI545" s="103" t="e">
        <f>T545-HLOOKUP(V545,Minimas!$C$3:$CD$12,9,FALSE)</f>
        <v>#N/A</v>
      </c>
      <c r="AJ545" s="103" t="e">
        <f>T545-HLOOKUP(V545,Minimas!$C$3:$CD$12,10,FALSE)</f>
        <v>#N/A</v>
      </c>
      <c r="AK545" s="104" t="str">
        <f t="shared" si="78"/>
        <v xml:space="preserve"> </v>
      </c>
      <c r="AL545" s="105"/>
      <c r="AM545" s="105" t="str">
        <f t="shared" si="79"/>
        <v xml:space="preserve"> </v>
      </c>
      <c r="AN545" s="105" t="str">
        <f t="shared" si="80"/>
        <v xml:space="preserve"> </v>
      </c>
    </row>
    <row r="546" spans="28:40" x14ac:dyDescent="0.2">
      <c r="AB546" s="103" t="e">
        <f>T546-HLOOKUP(V546,Minimas!$C$3:$CD$12,2,FALSE)</f>
        <v>#N/A</v>
      </c>
      <c r="AC546" s="103" t="e">
        <f>T546-HLOOKUP(V546,Minimas!$C$3:$CD$12,3,FALSE)</f>
        <v>#N/A</v>
      </c>
      <c r="AD546" s="103" t="e">
        <f>T546-HLOOKUP(V546,Minimas!$C$3:$CD$12,4,FALSE)</f>
        <v>#N/A</v>
      </c>
      <c r="AE546" s="103" t="e">
        <f>T546-HLOOKUP(V546,Minimas!$C$3:$CD$12,5,FALSE)</f>
        <v>#N/A</v>
      </c>
      <c r="AF546" s="103" t="e">
        <f>T546-HLOOKUP(V546,Minimas!$C$3:$CD$12,6,FALSE)</f>
        <v>#N/A</v>
      </c>
      <c r="AG546" s="103" t="e">
        <f>T546-HLOOKUP(V546,Minimas!$C$3:$CD$12,7,FALSE)</f>
        <v>#N/A</v>
      </c>
      <c r="AH546" s="103" t="e">
        <f>T546-HLOOKUP(V546,Minimas!$C$3:$CD$12,8,FALSE)</f>
        <v>#N/A</v>
      </c>
      <c r="AI546" s="103" t="e">
        <f>T546-HLOOKUP(V546,Minimas!$C$3:$CD$12,9,FALSE)</f>
        <v>#N/A</v>
      </c>
      <c r="AJ546" s="103" t="e">
        <f>T546-HLOOKUP(V546,Minimas!$C$3:$CD$12,10,FALSE)</f>
        <v>#N/A</v>
      </c>
      <c r="AK546" s="104" t="str">
        <f t="shared" si="78"/>
        <v xml:space="preserve"> </v>
      </c>
      <c r="AL546" s="105"/>
      <c r="AM546" s="105" t="str">
        <f t="shared" si="79"/>
        <v xml:space="preserve"> </v>
      </c>
      <c r="AN546" s="105" t="str">
        <f t="shared" si="80"/>
        <v xml:space="preserve"> </v>
      </c>
    </row>
    <row r="547" spans="28:40" x14ac:dyDescent="0.2">
      <c r="AB547" s="103" t="e">
        <f>T547-HLOOKUP(V547,Minimas!$C$3:$CD$12,2,FALSE)</f>
        <v>#N/A</v>
      </c>
      <c r="AC547" s="103" t="e">
        <f>T547-HLOOKUP(V547,Minimas!$C$3:$CD$12,3,FALSE)</f>
        <v>#N/A</v>
      </c>
      <c r="AD547" s="103" t="e">
        <f>T547-HLOOKUP(V547,Minimas!$C$3:$CD$12,4,FALSE)</f>
        <v>#N/A</v>
      </c>
      <c r="AE547" s="103" t="e">
        <f>T547-HLOOKUP(V547,Minimas!$C$3:$CD$12,5,FALSE)</f>
        <v>#N/A</v>
      </c>
      <c r="AF547" s="103" t="e">
        <f>T547-HLOOKUP(V547,Minimas!$C$3:$CD$12,6,FALSE)</f>
        <v>#N/A</v>
      </c>
      <c r="AG547" s="103" t="e">
        <f>T547-HLOOKUP(V547,Minimas!$C$3:$CD$12,7,FALSE)</f>
        <v>#N/A</v>
      </c>
      <c r="AH547" s="103" t="e">
        <f>T547-HLOOKUP(V547,Minimas!$C$3:$CD$12,8,FALSE)</f>
        <v>#N/A</v>
      </c>
      <c r="AI547" s="103" t="e">
        <f>T547-HLOOKUP(V547,Minimas!$C$3:$CD$12,9,FALSE)</f>
        <v>#N/A</v>
      </c>
      <c r="AJ547" s="103" t="e">
        <f>T547-HLOOKUP(V547,Minimas!$C$3:$CD$12,10,FALSE)</f>
        <v>#N/A</v>
      </c>
      <c r="AK547" s="104" t="str">
        <f t="shared" si="78"/>
        <v xml:space="preserve"> </v>
      </c>
      <c r="AL547" s="105"/>
      <c r="AM547" s="105" t="str">
        <f t="shared" si="79"/>
        <v xml:space="preserve"> </v>
      </c>
      <c r="AN547" s="105" t="str">
        <f t="shared" si="80"/>
        <v xml:space="preserve"> </v>
      </c>
    </row>
    <row r="548" spans="28:40" x14ac:dyDescent="0.2">
      <c r="AB548" s="103" t="e">
        <f>T548-HLOOKUP(V548,Minimas!$C$3:$CD$12,2,FALSE)</f>
        <v>#N/A</v>
      </c>
      <c r="AC548" s="103" t="e">
        <f>T548-HLOOKUP(V548,Minimas!$C$3:$CD$12,3,FALSE)</f>
        <v>#N/A</v>
      </c>
      <c r="AD548" s="103" t="e">
        <f>T548-HLOOKUP(V548,Minimas!$C$3:$CD$12,4,FALSE)</f>
        <v>#N/A</v>
      </c>
      <c r="AE548" s="103" t="e">
        <f>T548-HLOOKUP(V548,Minimas!$C$3:$CD$12,5,FALSE)</f>
        <v>#N/A</v>
      </c>
      <c r="AF548" s="103" t="e">
        <f>T548-HLOOKUP(V548,Minimas!$C$3:$CD$12,6,FALSE)</f>
        <v>#N/A</v>
      </c>
      <c r="AG548" s="103" t="e">
        <f>T548-HLOOKUP(V548,Minimas!$C$3:$CD$12,7,FALSE)</f>
        <v>#N/A</v>
      </c>
      <c r="AH548" s="103" t="e">
        <f>T548-HLOOKUP(V548,Minimas!$C$3:$CD$12,8,FALSE)</f>
        <v>#N/A</v>
      </c>
      <c r="AI548" s="103" t="e">
        <f>T548-HLOOKUP(V548,Minimas!$C$3:$CD$12,9,FALSE)</f>
        <v>#N/A</v>
      </c>
      <c r="AJ548" s="103" t="e">
        <f>T548-HLOOKUP(V548,Minimas!$C$3:$CD$12,10,FALSE)</f>
        <v>#N/A</v>
      </c>
      <c r="AK548" s="104" t="str">
        <f t="shared" si="78"/>
        <v xml:space="preserve"> </v>
      </c>
      <c r="AL548" s="105"/>
      <c r="AM548" s="105" t="str">
        <f t="shared" si="79"/>
        <v xml:space="preserve"> </v>
      </c>
      <c r="AN548" s="105" t="str">
        <f t="shared" si="80"/>
        <v xml:space="preserve"> </v>
      </c>
    </row>
    <row r="549" spans="28:40" x14ac:dyDescent="0.2">
      <c r="AB549" s="103" t="e">
        <f>T549-HLOOKUP(V549,Minimas!$C$3:$CD$12,2,FALSE)</f>
        <v>#N/A</v>
      </c>
      <c r="AC549" s="103" t="e">
        <f>T549-HLOOKUP(V549,Minimas!$C$3:$CD$12,3,FALSE)</f>
        <v>#N/A</v>
      </c>
      <c r="AD549" s="103" t="e">
        <f>T549-HLOOKUP(V549,Minimas!$C$3:$CD$12,4,FALSE)</f>
        <v>#N/A</v>
      </c>
      <c r="AE549" s="103" t="e">
        <f>T549-HLOOKUP(V549,Minimas!$C$3:$CD$12,5,FALSE)</f>
        <v>#N/A</v>
      </c>
      <c r="AF549" s="103" t="e">
        <f>T549-HLOOKUP(V549,Minimas!$C$3:$CD$12,6,FALSE)</f>
        <v>#N/A</v>
      </c>
      <c r="AG549" s="103" t="e">
        <f>T549-HLOOKUP(V549,Minimas!$C$3:$CD$12,7,FALSE)</f>
        <v>#N/A</v>
      </c>
      <c r="AH549" s="103" t="e">
        <f>T549-HLOOKUP(V549,Minimas!$C$3:$CD$12,8,FALSE)</f>
        <v>#N/A</v>
      </c>
      <c r="AI549" s="103" t="e">
        <f>T549-HLOOKUP(V549,Minimas!$C$3:$CD$12,9,FALSE)</f>
        <v>#N/A</v>
      </c>
      <c r="AJ549" s="103" t="e">
        <f>T549-HLOOKUP(V549,Minimas!$C$3:$CD$12,10,FALSE)</f>
        <v>#N/A</v>
      </c>
      <c r="AK549" s="104" t="str">
        <f t="shared" si="78"/>
        <v xml:space="preserve"> </v>
      </c>
      <c r="AL549" s="105"/>
      <c r="AM549" s="105" t="str">
        <f t="shared" si="79"/>
        <v xml:space="preserve"> </v>
      </c>
      <c r="AN549" s="105" t="str">
        <f t="shared" si="80"/>
        <v xml:space="preserve"> </v>
      </c>
    </row>
    <row r="550" spans="28:40" x14ac:dyDescent="0.2">
      <c r="AB550" s="103" t="e">
        <f>T550-HLOOKUP(V550,Minimas!$C$3:$CD$12,2,FALSE)</f>
        <v>#N/A</v>
      </c>
      <c r="AC550" s="103" t="e">
        <f>T550-HLOOKUP(V550,Minimas!$C$3:$CD$12,3,FALSE)</f>
        <v>#N/A</v>
      </c>
      <c r="AD550" s="103" t="e">
        <f>T550-HLOOKUP(V550,Minimas!$C$3:$CD$12,4,FALSE)</f>
        <v>#N/A</v>
      </c>
      <c r="AE550" s="103" t="e">
        <f>T550-HLOOKUP(V550,Minimas!$C$3:$CD$12,5,FALSE)</f>
        <v>#N/A</v>
      </c>
      <c r="AF550" s="103" t="e">
        <f>T550-HLOOKUP(V550,Minimas!$C$3:$CD$12,6,FALSE)</f>
        <v>#N/A</v>
      </c>
      <c r="AG550" s="103" t="e">
        <f>T550-HLOOKUP(V550,Minimas!$C$3:$CD$12,7,FALSE)</f>
        <v>#N/A</v>
      </c>
      <c r="AH550" s="103" t="e">
        <f>T550-HLOOKUP(V550,Minimas!$C$3:$CD$12,8,FALSE)</f>
        <v>#N/A</v>
      </c>
      <c r="AI550" s="103" t="e">
        <f>T550-HLOOKUP(V550,Minimas!$C$3:$CD$12,9,FALSE)</f>
        <v>#N/A</v>
      </c>
      <c r="AJ550" s="103" t="e">
        <f>T550-HLOOKUP(V550,Minimas!$C$3:$CD$12,10,FALSE)</f>
        <v>#N/A</v>
      </c>
      <c r="AK550" s="104" t="str">
        <f t="shared" si="78"/>
        <v xml:space="preserve"> </v>
      </c>
      <c r="AL550" s="105"/>
      <c r="AM550" s="105" t="str">
        <f t="shared" si="79"/>
        <v xml:space="preserve"> </v>
      </c>
      <c r="AN550" s="105" t="str">
        <f t="shared" si="80"/>
        <v xml:space="preserve"> </v>
      </c>
    </row>
    <row r="551" spans="28:40" x14ac:dyDescent="0.2">
      <c r="AB551" s="103" t="e">
        <f>T551-HLOOKUP(V551,Minimas!$C$3:$CD$12,2,FALSE)</f>
        <v>#N/A</v>
      </c>
      <c r="AC551" s="103" t="e">
        <f>T551-HLOOKUP(V551,Minimas!$C$3:$CD$12,3,FALSE)</f>
        <v>#N/A</v>
      </c>
      <c r="AD551" s="103" t="e">
        <f>T551-HLOOKUP(V551,Minimas!$C$3:$CD$12,4,FALSE)</f>
        <v>#N/A</v>
      </c>
      <c r="AE551" s="103" t="e">
        <f>T551-HLOOKUP(V551,Minimas!$C$3:$CD$12,5,FALSE)</f>
        <v>#N/A</v>
      </c>
      <c r="AF551" s="103" t="e">
        <f>T551-HLOOKUP(V551,Minimas!$C$3:$CD$12,6,FALSE)</f>
        <v>#N/A</v>
      </c>
      <c r="AG551" s="103" t="e">
        <f>T551-HLOOKUP(V551,Minimas!$C$3:$CD$12,7,FALSE)</f>
        <v>#N/A</v>
      </c>
      <c r="AH551" s="103" t="e">
        <f>T551-HLOOKUP(V551,Minimas!$C$3:$CD$12,8,FALSE)</f>
        <v>#N/A</v>
      </c>
      <c r="AI551" s="103" t="e">
        <f>T551-HLOOKUP(V551,Minimas!$C$3:$CD$12,9,FALSE)</f>
        <v>#N/A</v>
      </c>
      <c r="AJ551" s="103" t="e">
        <f>T551-HLOOKUP(V551,Minimas!$C$3:$CD$12,10,FALSE)</f>
        <v>#N/A</v>
      </c>
      <c r="AK551" s="104" t="str">
        <f t="shared" si="78"/>
        <v xml:space="preserve"> </v>
      </c>
      <c r="AL551" s="105"/>
      <c r="AM551" s="105" t="str">
        <f t="shared" si="79"/>
        <v xml:space="preserve"> </v>
      </c>
      <c r="AN551" s="105" t="str">
        <f t="shared" si="80"/>
        <v xml:space="preserve"> </v>
      </c>
    </row>
    <row r="552" spans="28:40" x14ac:dyDescent="0.2">
      <c r="AB552" s="103" t="e">
        <f>T552-HLOOKUP(V552,Minimas!$C$3:$CD$12,2,FALSE)</f>
        <v>#N/A</v>
      </c>
      <c r="AC552" s="103" t="e">
        <f>T552-HLOOKUP(V552,Minimas!$C$3:$CD$12,3,FALSE)</f>
        <v>#N/A</v>
      </c>
      <c r="AD552" s="103" t="e">
        <f>T552-HLOOKUP(V552,Minimas!$C$3:$CD$12,4,FALSE)</f>
        <v>#N/A</v>
      </c>
      <c r="AE552" s="103" t="e">
        <f>T552-HLOOKUP(V552,Minimas!$C$3:$CD$12,5,FALSE)</f>
        <v>#N/A</v>
      </c>
      <c r="AF552" s="103" t="e">
        <f>T552-HLOOKUP(V552,Minimas!$C$3:$CD$12,6,FALSE)</f>
        <v>#N/A</v>
      </c>
      <c r="AG552" s="103" t="e">
        <f>T552-HLOOKUP(V552,Minimas!$C$3:$CD$12,7,FALSE)</f>
        <v>#N/A</v>
      </c>
      <c r="AH552" s="103" t="e">
        <f>T552-HLOOKUP(V552,Minimas!$C$3:$CD$12,8,FALSE)</f>
        <v>#N/A</v>
      </c>
      <c r="AI552" s="103" t="e">
        <f>T552-HLOOKUP(V552,Minimas!$C$3:$CD$12,9,FALSE)</f>
        <v>#N/A</v>
      </c>
      <c r="AJ552" s="103" t="e">
        <f>T552-HLOOKUP(V552,Minimas!$C$3:$CD$12,10,FALSE)</f>
        <v>#N/A</v>
      </c>
      <c r="AK552" s="104" t="str">
        <f t="shared" si="78"/>
        <v xml:space="preserve"> </v>
      </c>
      <c r="AL552" s="105"/>
      <c r="AM552" s="105" t="str">
        <f t="shared" si="79"/>
        <v xml:space="preserve"> </v>
      </c>
      <c r="AN552" s="105" t="str">
        <f t="shared" si="80"/>
        <v xml:space="preserve"> </v>
      </c>
    </row>
    <row r="553" spans="28:40" x14ac:dyDescent="0.2">
      <c r="AB553" s="103" t="e">
        <f>T553-HLOOKUP(V553,Minimas!$C$3:$CD$12,2,FALSE)</f>
        <v>#N/A</v>
      </c>
      <c r="AC553" s="103" t="e">
        <f>T553-HLOOKUP(V553,Minimas!$C$3:$CD$12,3,FALSE)</f>
        <v>#N/A</v>
      </c>
      <c r="AD553" s="103" t="e">
        <f>T553-HLOOKUP(V553,Minimas!$C$3:$CD$12,4,FALSE)</f>
        <v>#N/A</v>
      </c>
      <c r="AE553" s="103" t="e">
        <f>T553-HLOOKUP(V553,Minimas!$C$3:$CD$12,5,FALSE)</f>
        <v>#N/A</v>
      </c>
      <c r="AF553" s="103" t="e">
        <f>T553-HLOOKUP(V553,Minimas!$C$3:$CD$12,6,FALSE)</f>
        <v>#N/A</v>
      </c>
      <c r="AG553" s="103" t="e">
        <f>T553-HLOOKUP(V553,Minimas!$C$3:$CD$12,7,FALSE)</f>
        <v>#N/A</v>
      </c>
      <c r="AH553" s="103" t="e">
        <f>T553-HLOOKUP(V553,Minimas!$C$3:$CD$12,8,FALSE)</f>
        <v>#N/A</v>
      </c>
      <c r="AI553" s="103" t="e">
        <f>T553-HLOOKUP(V553,Minimas!$C$3:$CD$12,9,FALSE)</f>
        <v>#N/A</v>
      </c>
      <c r="AJ553" s="103" t="e">
        <f>T553-HLOOKUP(V553,Minimas!$C$3:$CD$12,10,FALSE)</f>
        <v>#N/A</v>
      </c>
      <c r="AK553" s="104" t="str">
        <f t="shared" si="78"/>
        <v xml:space="preserve"> </v>
      </c>
      <c r="AL553" s="105"/>
      <c r="AM553" s="105" t="str">
        <f t="shared" si="79"/>
        <v xml:space="preserve"> </v>
      </c>
      <c r="AN553" s="105" t="str">
        <f t="shared" si="80"/>
        <v xml:space="preserve"> </v>
      </c>
    </row>
    <row r="554" spans="28:40" x14ac:dyDescent="0.2">
      <c r="AB554" s="103" t="e">
        <f>T554-HLOOKUP(V554,Minimas!$C$3:$CD$12,2,FALSE)</f>
        <v>#N/A</v>
      </c>
      <c r="AC554" s="103" t="e">
        <f>T554-HLOOKUP(V554,Minimas!$C$3:$CD$12,3,FALSE)</f>
        <v>#N/A</v>
      </c>
      <c r="AD554" s="103" t="e">
        <f>T554-HLOOKUP(V554,Minimas!$C$3:$CD$12,4,FALSE)</f>
        <v>#N/A</v>
      </c>
      <c r="AE554" s="103" t="e">
        <f>T554-HLOOKUP(V554,Minimas!$C$3:$CD$12,5,FALSE)</f>
        <v>#N/A</v>
      </c>
      <c r="AF554" s="103" t="e">
        <f>T554-HLOOKUP(V554,Minimas!$C$3:$CD$12,6,FALSE)</f>
        <v>#N/A</v>
      </c>
      <c r="AG554" s="103" t="e">
        <f>T554-HLOOKUP(V554,Minimas!$C$3:$CD$12,7,FALSE)</f>
        <v>#N/A</v>
      </c>
      <c r="AH554" s="103" t="e">
        <f>T554-HLOOKUP(V554,Minimas!$C$3:$CD$12,8,FALSE)</f>
        <v>#N/A</v>
      </c>
      <c r="AI554" s="103" t="e">
        <f>T554-HLOOKUP(V554,Minimas!$C$3:$CD$12,9,FALSE)</f>
        <v>#N/A</v>
      </c>
      <c r="AJ554" s="103" t="e">
        <f>T554-HLOOKUP(V554,Minimas!$C$3:$CD$12,10,FALSE)</f>
        <v>#N/A</v>
      </c>
      <c r="AK554" s="104" t="str">
        <f t="shared" si="78"/>
        <v xml:space="preserve"> </v>
      </c>
      <c r="AL554" s="105"/>
      <c r="AM554" s="105" t="str">
        <f t="shared" si="79"/>
        <v xml:space="preserve"> </v>
      </c>
      <c r="AN554" s="105" t="str">
        <f t="shared" si="80"/>
        <v xml:space="preserve"> </v>
      </c>
    </row>
    <row r="555" spans="28:40" x14ac:dyDescent="0.2">
      <c r="AB555" s="103" t="e">
        <f>T555-HLOOKUP(V555,Minimas!$C$3:$CD$12,2,FALSE)</f>
        <v>#N/A</v>
      </c>
      <c r="AC555" s="103" t="e">
        <f>T555-HLOOKUP(V555,Minimas!$C$3:$CD$12,3,FALSE)</f>
        <v>#N/A</v>
      </c>
      <c r="AD555" s="103" t="e">
        <f>T555-HLOOKUP(V555,Minimas!$C$3:$CD$12,4,FALSE)</f>
        <v>#N/A</v>
      </c>
      <c r="AE555" s="103" t="e">
        <f>T555-HLOOKUP(V555,Minimas!$C$3:$CD$12,5,FALSE)</f>
        <v>#N/A</v>
      </c>
      <c r="AF555" s="103" t="e">
        <f>T555-HLOOKUP(V555,Minimas!$C$3:$CD$12,6,FALSE)</f>
        <v>#N/A</v>
      </c>
      <c r="AG555" s="103" t="e">
        <f>T555-HLOOKUP(V555,Minimas!$C$3:$CD$12,7,FALSE)</f>
        <v>#N/A</v>
      </c>
      <c r="AH555" s="103" t="e">
        <f>T555-HLOOKUP(V555,Minimas!$C$3:$CD$12,8,FALSE)</f>
        <v>#N/A</v>
      </c>
      <c r="AI555" s="103" t="e">
        <f>T555-HLOOKUP(V555,Minimas!$C$3:$CD$12,9,FALSE)</f>
        <v>#N/A</v>
      </c>
      <c r="AJ555" s="103" t="e">
        <f>T555-HLOOKUP(V555,Minimas!$C$3:$CD$12,10,FALSE)</f>
        <v>#N/A</v>
      </c>
      <c r="AK555" s="104" t="str">
        <f t="shared" si="78"/>
        <v xml:space="preserve"> </v>
      </c>
      <c r="AL555" s="105"/>
      <c r="AM555" s="105" t="str">
        <f t="shared" si="79"/>
        <v xml:space="preserve"> </v>
      </c>
      <c r="AN555" s="105" t="str">
        <f t="shared" si="80"/>
        <v xml:space="preserve"> </v>
      </c>
    </row>
    <row r="556" spans="28:40" x14ac:dyDescent="0.2">
      <c r="AB556" s="103" t="e">
        <f>T556-HLOOKUP(V556,Minimas!$C$3:$CD$12,2,FALSE)</f>
        <v>#N/A</v>
      </c>
      <c r="AC556" s="103" t="e">
        <f>T556-HLOOKUP(V556,Minimas!$C$3:$CD$12,3,FALSE)</f>
        <v>#N/A</v>
      </c>
      <c r="AD556" s="103" t="e">
        <f>T556-HLOOKUP(V556,Minimas!$C$3:$CD$12,4,FALSE)</f>
        <v>#N/A</v>
      </c>
      <c r="AE556" s="103" t="e">
        <f>T556-HLOOKUP(V556,Minimas!$C$3:$CD$12,5,FALSE)</f>
        <v>#N/A</v>
      </c>
      <c r="AF556" s="103" t="e">
        <f>T556-HLOOKUP(V556,Minimas!$C$3:$CD$12,6,FALSE)</f>
        <v>#N/A</v>
      </c>
      <c r="AG556" s="103" t="e">
        <f>T556-HLOOKUP(V556,Minimas!$C$3:$CD$12,7,FALSE)</f>
        <v>#N/A</v>
      </c>
      <c r="AH556" s="103" t="e">
        <f>T556-HLOOKUP(V556,Minimas!$C$3:$CD$12,8,FALSE)</f>
        <v>#N/A</v>
      </c>
      <c r="AI556" s="103" t="e">
        <f>T556-HLOOKUP(V556,Minimas!$C$3:$CD$12,9,FALSE)</f>
        <v>#N/A</v>
      </c>
      <c r="AJ556" s="103" t="e">
        <f>T556-HLOOKUP(V556,Minimas!$C$3:$CD$12,10,FALSE)</f>
        <v>#N/A</v>
      </c>
      <c r="AK556" s="104" t="str">
        <f t="shared" si="78"/>
        <v xml:space="preserve"> </v>
      </c>
      <c r="AL556" s="105"/>
      <c r="AM556" s="105" t="str">
        <f t="shared" si="79"/>
        <v xml:space="preserve"> </v>
      </c>
      <c r="AN556" s="105" t="str">
        <f t="shared" si="80"/>
        <v xml:space="preserve"> </v>
      </c>
    </row>
    <row r="557" spans="28:40" x14ac:dyDescent="0.2">
      <c r="AB557" s="103" t="e">
        <f>T557-HLOOKUP(V557,Minimas!$C$3:$CD$12,2,FALSE)</f>
        <v>#N/A</v>
      </c>
      <c r="AC557" s="103" t="e">
        <f>T557-HLOOKUP(V557,Minimas!$C$3:$CD$12,3,FALSE)</f>
        <v>#N/A</v>
      </c>
      <c r="AD557" s="103" t="e">
        <f>T557-HLOOKUP(V557,Minimas!$C$3:$CD$12,4,FALSE)</f>
        <v>#N/A</v>
      </c>
      <c r="AE557" s="103" t="e">
        <f>T557-HLOOKUP(V557,Minimas!$C$3:$CD$12,5,FALSE)</f>
        <v>#N/A</v>
      </c>
      <c r="AF557" s="103" t="e">
        <f>T557-HLOOKUP(V557,Minimas!$C$3:$CD$12,6,FALSE)</f>
        <v>#N/A</v>
      </c>
      <c r="AG557" s="103" t="e">
        <f>T557-HLOOKUP(V557,Minimas!$C$3:$CD$12,7,FALSE)</f>
        <v>#N/A</v>
      </c>
      <c r="AH557" s="103" t="e">
        <f>T557-HLOOKUP(V557,Minimas!$C$3:$CD$12,8,FALSE)</f>
        <v>#N/A</v>
      </c>
      <c r="AI557" s="103" t="e">
        <f>T557-HLOOKUP(V557,Minimas!$C$3:$CD$12,9,FALSE)</f>
        <v>#N/A</v>
      </c>
      <c r="AJ557" s="103" t="e">
        <f>T557-HLOOKUP(V557,Minimas!$C$3:$CD$12,10,FALSE)</f>
        <v>#N/A</v>
      </c>
      <c r="AK557" s="104" t="str">
        <f t="shared" si="78"/>
        <v xml:space="preserve"> </v>
      </c>
      <c r="AL557" s="105"/>
      <c r="AM557" s="105" t="str">
        <f t="shared" si="79"/>
        <v xml:space="preserve"> </v>
      </c>
      <c r="AN557" s="105" t="str">
        <f t="shared" si="80"/>
        <v xml:space="preserve"> </v>
      </c>
    </row>
    <row r="558" spans="28:40" x14ac:dyDescent="0.2">
      <c r="AB558" s="103" t="e">
        <f>T558-HLOOKUP(V558,Minimas!$C$3:$CD$12,2,FALSE)</f>
        <v>#N/A</v>
      </c>
      <c r="AC558" s="103" t="e">
        <f>T558-HLOOKUP(V558,Minimas!$C$3:$CD$12,3,FALSE)</f>
        <v>#N/A</v>
      </c>
      <c r="AD558" s="103" t="e">
        <f>T558-HLOOKUP(V558,Minimas!$C$3:$CD$12,4,FALSE)</f>
        <v>#N/A</v>
      </c>
      <c r="AE558" s="103" t="e">
        <f>T558-HLOOKUP(V558,Minimas!$C$3:$CD$12,5,FALSE)</f>
        <v>#N/A</v>
      </c>
      <c r="AF558" s="103" t="e">
        <f>T558-HLOOKUP(V558,Minimas!$C$3:$CD$12,6,FALSE)</f>
        <v>#N/A</v>
      </c>
      <c r="AG558" s="103" t="e">
        <f>T558-HLOOKUP(V558,Minimas!$C$3:$CD$12,7,FALSE)</f>
        <v>#N/A</v>
      </c>
      <c r="AH558" s="103" t="e">
        <f>T558-HLOOKUP(V558,Minimas!$C$3:$CD$12,8,FALSE)</f>
        <v>#N/A</v>
      </c>
      <c r="AI558" s="103" t="e">
        <f>T558-HLOOKUP(V558,Minimas!$C$3:$CD$12,9,FALSE)</f>
        <v>#N/A</v>
      </c>
      <c r="AJ558" s="103" t="e">
        <f>T558-HLOOKUP(V558,Minimas!$C$3:$CD$12,10,FALSE)</f>
        <v>#N/A</v>
      </c>
      <c r="AK558" s="104" t="str">
        <f t="shared" si="78"/>
        <v xml:space="preserve"> </v>
      </c>
      <c r="AL558" s="105"/>
      <c r="AM558" s="105" t="str">
        <f t="shared" si="79"/>
        <v xml:space="preserve"> </v>
      </c>
      <c r="AN558" s="105" t="str">
        <f t="shared" si="80"/>
        <v xml:space="preserve"> </v>
      </c>
    </row>
    <row r="559" spans="28:40" x14ac:dyDescent="0.2">
      <c r="AB559" s="103" t="e">
        <f>T559-HLOOKUP(V559,Minimas!$C$3:$CD$12,2,FALSE)</f>
        <v>#N/A</v>
      </c>
      <c r="AC559" s="103" t="e">
        <f>T559-HLOOKUP(V559,Minimas!$C$3:$CD$12,3,FALSE)</f>
        <v>#N/A</v>
      </c>
      <c r="AD559" s="103" t="e">
        <f>T559-HLOOKUP(V559,Minimas!$C$3:$CD$12,4,FALSE)</f>
        <v>#N/A</v>
      </c>
      <c r="AE559" s="103" t="e">
        <f>T559-HLOOKUP(V559,Minimas!$C$3:$CD$12,5,FALSE)</f>
        <v>#N/A</v>
      </c>
      <c r="AF559" s="103" t="e">
        <f>T559-HLOOKUP(V559,Minimas!$C$3:$CD$12,6,FALSE)</f>
        <v>#N/A</v>
      </c>
      <c r="AG559" s="103" t="e">
        <f>T559-HLOOKUP(V559,Minimas!$C$3:$CD$12,7,FALSE)</f>
        <v>#N/A</v>
      </c>
      <c r="AH559" s="103" t="e">
        <f>T559-HLOOKUP(V559,Minimas!$C$3:$CD$12,8,FALSE)</f>
        <v>#N/A</v>
      </c>
      <c r="AI559" s="103" t="e">
        <f>T559-HLOOKUP(V559,Minimas!$C$3:$CD$12,9,FALSE)</f>
        <v>#N/A</v>
      </c>
      <c r="AJ559" s="103" t="e">
        <f>T559-HLOOKUP(V559,Minimas!$C$3:$CD$12,10,FALSE)</f>
        <v>#N/A</v>
      </c>
      <c r="AK559" s="104" t="str">
        <f t="shared" si="78"/>
        <v xml:space="preserve"> </v>
      </c>
      <c r="AL559" s="105"/>
      <c r="AM559" s="105" t="str">
        <f t="shared" si="79"/>
        <v xml:space="preserve"> </v>
      </c>
      <c r="AN559" s="105" t="str">
        <f t="shared" si="80"/>
        <v xml:space="preserve"> </v>
      </c>
    </row>
    <row r="560" spans="28:40" x14ac:dyDescent="0.2">
      <c r="AB560" s="103" t="e">
        <f>T560-HLOOKUP(V560,Minimas!$C$3:$CD$12,2,FALSE)</f>
        <v>#N/A</v>
      </c>
      <c r="AC560" s="103" t="e">
        <f>T560-HLOOKUP(V560,Minimas!$C$3:$CD$12,3,FALSE)</f>
        <v>#N/A</v>
      </c>
      <c r="AD560" s="103" t="e">
        <f>T560-HLOOKUP(V560,Minimas!$C$3:$CD$12,4,FALSE)</f>
        <v>#N/A</v>
      </c>
      <c r="AE560" s="103" t="e">
        <f>T560-HLOOKUP(V560,Minimas!$C$3:$CD$12,5,FALSE)</f>
        <v>#N/A</v>
      </c>
      <c r="AF560" s="103" t="e">
        <f>T560-HLOOKUP(V560,Minimas!$C$3:$CD$12,6,FALSE)</f>
        <v>#N/A</v>
      </c>
      <c r="AG560" s="103" t="e">
        <f>T560-HLOOKUP(V560,Minimas!$C$3:$CD$12,7,FALSE)</f>
        <v>#N/A</v>
      </c>
      <c r="AH560" s="103" t="e">
        <f>T560-HLOOKUP(V560,Minimas!$C$3:$CD$12,8,FALSE)</f>
        <v>#N/A</v>
      </c>
      <c r="AI560" s="103" t="e">
        <f>T560-HLOOKUP(V560,Minimas!$C$3:$CD$12,9,FALSE)</f>
        <v>#N/A</v>
      </c>
      <c r="AJ560" s="103" t="e">
        <f>T560-HLOOKUP(V560,Minimas!$C$3:$CD$12,10,FALSE)</f>
        <v>#N/A</v>
      </c>
      <c r="AK560" s="104" t="str">
        <f t="shared" si="78"/>
        <v xml:space="preserve"> </v>
      </c>
      <c r="AL560" s="105"/>
      <c r="AM560" s="105" t="str">
        <f t="shared" si="79"/>
        <v xml:space="preserve"> </v>
      </c>
      <c r="AN560" s="105" t="str">
        <f t="shared" si="80"/>
        <v xml:space="preserve"> </v>
      </c>
    </row>
    <row r="561" spans="28:40" x14ac:dyDescent="0.2">
      <c r="AB561" s="103" t="e">
        <f>T561-HLOOKUP(V561,Minimas!$C$3:$CD$12,2,FALSE)</f>
        <v>#N/A</v>
      </c>
      <c r="AC561" s="103" t="e">
        <f>T561-HLOOKUP(V561,Minimas!$C$3:$CD$12,3,FALSE)</f>
        <v>#N/A</v>
      </c>
      <c r="AD561" s="103" t="e">
        <f>T561-HLOOKUP(V561,Minimas!$C$3:$CD$12,4,FALSE)</f>
        <v>#N/A</v>
      </c>
      <c r="AE561" s="103" t="e">
        <f>T561-HLOOKUP(V561,Minimas!$C$3:$CD$12,5,FALSE)</f>
        <v>#N/A</v>
      </c>
      <c r="AF561" s="103" t="e">
        <f>T561-HLOOKUP(V561,Minimas!$C$3:$CD$12,6,FALSE)</f>
        <v>#N/A</v>
      </c>
      <c r="AG561" s="103" t="e">
        <f>T561-HLOOKUP(V561,Minimas!$C$3:$CD$12,7,FALSE)</f>
        <v>#N/A</v>
      </c>
      <c r="AH561" s="103" t="e">
        <f>T561-HLOOKUP(V561,Minimas!$C$3:$CD$12,8,FALSE)</f>
        <v>#N/A</v>
      </c>
      <c r="AI561" s="103" t="e">
        <f>T561-HLOOKUP(V561,Minimas!$C$3:$CD$12,9,FALSE)</f>
        <v>#N/A</v>
      </c>
      <c r="AJ561" s="103" t="e">
        <f>T561-HLOOKUP(V561,Minimas!$C$3:$CD$12,10,FALSE)</f>
        <v>#N/A</v>
      </c>
      <c r="AK561" s="104" t="str">
        <f t="shared" si="78"/>
        <v xml:space="preserve"> </v>
      </c>
      <c r="AL561" s="105"/>
      <c r="AM561" s="105" t="str">
        <f t="shared" si="79"/>
        <v xml:space="preserve"> </v>
      </c>
      <c r="AN561" s="105" t="str">
        <f t="shared" si="80"/>
        <v xml:space="preserve"> </v>
      </c>
    </row>
    <row r="562" spans="28:40" x14ac:dyDescent="0.2">
      <c r="AB562" s="103" t="e">
        <f>T562-HLOOKUP(V562,Minimas!$C$3:$CD$12,2,FALSE)</f>
        <v>#N/A</v>
      </c>
      <c r="AC562" s="103" t="e">
        <f>T562-HLOOKUP(V562,Minimas!$C$3:$CD$12,3,FALSE)</f>
        <v>#N/A</v>
      </c>
      <c r="AD562" s="103" t="e">
        <f>T562-HLOOKUP(V562,Minimas!$C$3:$CD$12,4,FALSE)</f>
        <v>#N/A</v>
      </c>
      <c r="AE562" s="103" t="e">
        <f>T562-HLOOKUP(V562,Minimas!$C$3:$CD$12,5,FALSE)</f>
        <v>#N/A</v>
      </c>
      <c r="AF562" s="103" t="e">
        <f>T562-HLOOKUP(V562,Minimas!$C$3:$CD$12,6,FALSE)</f>
        <v>#N/A</v>
      </c>
      <c r="AG562" s="103" t="e">
        <f>T562-HLOOKUP(V562,Minimas!$C$3:$CD$12,7,FALSE)</f>
        <v>#N/A</v>
      </c>
      <c r="AH562" s="103" t="e">
        <f>T562-HLOOKUP(V562,Minimas!$C$3:$CD$12,8,FALSE)</f>
        <v>#N/A</v>
      </c>
      <c r="AI562" s="103" t="e">
        <f>T562-HLOOKUP(V562,Minimas!$C$3:$CD$12,9,FALSE)</f>
        <v>#N/A</v>
      </c>
      <c r="AJ562" s="103" t="e">
        <f>T562-HLOOKUP(V562,Minimas!$C$3:$CD$12,10,FALSE)</f>
        <v>#N/A</v>
      </c>
      <c r="AK562" s="104" t="str">
        <f t="shared" si="78"/>
        <v xml:space="preserve"> </v>
      </c>
      <c r="AL562" s="105"/>
      <c r="AM562" s="105" t="str">
        <f t="shared" si="79"/>
        <v xml:space="preserve"> </v>
      </c>
      <c r="AN562" s="105" t="str">
        <f t="shared" si="80"/>
        <v xml:space="preserve"> </v>
      </c>
    </row>
    <row r="563" spans="28:40" x14ac:dyDescent="0.2">
      <c r="AB563" s="103" t="e">
        <f>T563-HLOOKUP(V563,Minimas!$C$3:$CD$12,2,FALSE)</f>
        <v>#N/A</v>
      </c>
      <c r="AC563" s="103" t="e">
        <f>T563-HLOOKUP(V563,Minimas!$C$3:$CD$12,3,FALSE)</f>
        <v>#N/A</v>
      </c>
      <c r="AD563" s="103" t="e">
        <f>T563-HLOOKUP(V563,Minimas!$C$3:$CD$12,4,FALSE)</f>
        <v>#N/A</v>
      </c>
      <c r="AE563" s="103" t="e">
        <f>T563-HLOOKUP(V563,Minimas!$C$3:$CD$12,5,FALSE)</f>
        <v>#N/A</v>
      </c>
      <c r="AF563" s="103" t="e">
        <f>T563-HLOOKUP(V563,Minimas!$C$3:$CD$12,6,FALSE)</f>
        <v>#N/A</v>
      </c>
      <c r="AG563" s="103" t="e">
        <f>T563-HLOOKUP(V563,Minimas!$C$3:$CD$12,7,FALSE)</f>
        <v>#N/A</v>
      </c>
      <c r="AH563" s="103" t="e">
        <f>T563-HLOOKUP(V563,Minimas!$C$3:$CD$12,8,FALSE)</f>
        <v>#N/A</v>
      </c>
      <c r="AI563" s="103" t="e">
        <f>T563-HLOOKUP(V563,Minimas!$C$3:$CD$12,9,FALSE)</f>
        <v>#N/A</v>
      </c>
      <c r="AJ563" s="103" t="e">
        <f>T563-HLOOKUP(V563,Minimas!$C$3:$CD$12,10,FALSE)</f>
        <v>#N/A</v>
      </c>
      <c r="AK563" s="104" t="str">
        <f t="shared" si="78"/>
        <v xml:space="preserve"> </v>
      </c>
      <c r="AL563" s="105"/>
      <c r="AM563" s="105" t="str">
        <f t="shared" si="79"/>
        <v xml:space="preserve"> </v>
      </c>
      <c r="AN563" s="105" t="str">
        <f t="shared" si="80"/>
        <v xml:space="preserve"> </v>
      </c>
    </row>
    <row r="564" spans="28:40" x14ac:dyDescent="0.2">
      <c r="AB564" s="103" t="e">
        <f>T564-HLOOKUP(V564,Minimas!$C$3:$CD$12,2,FALSE)</f>
        <v>#N/A</v>
      </c>
      <c r="AC564" s="103" t="e">
        <f>T564-HLOOKUP(V564,Minimas!$C$3:$CD$12,3,FALSE)</f>
        <v>#N/A</v>
      </c>
      <c r="AD564" s="103" t="e">
        <f>T564-HLOOKUP(V564,Minimas!$C$3:$CD$12,4,FALSE)</f>
        <v>#N/A</v>
      </c>
      <c r="AE564" s="103" t="e">
        <f>T564-HLOOKUP(V564,Minimas!$C$3:$CD$12,5,FALSE)</f>
        <v>#N/A</v>
      </c>
      <c r="AF564" s="103" t="e">
        <f>T564-HLOOKUP(V564,Minimas!$C$3:$CD$12,6,FALSE)</f>
        <v>#N/A</v>
      </c>
      <c r="AG564" s="103" t="e">
        <f>T564-HLOOKUP(V564,Minimas!$C$3:$CD$12,7,FALSE)</f>
        <v>#N/A</v>
      </c>
      <c r="AH564" s="103" t="e">
        <f>T564-HLOOKUP(V564,Minimas!$C$3:$CD$12,8,FALSE)</f>
        <v>#N/A</v>
      </c>
      <c r="AI564" s="103" t="e">
        <f>T564-HLOOKUP(V564,Minimas!$C$3:$CD$12,9,FALSE)</f>
        <v>#N/A</v>
      </c>
      <c r="AJ564" s="103" t="e">
        <f>T564-HLOOKUP(V564,Minimas!$C$3:$CD$12,10,FALSE)</f>
        <v>#N/A</v>
      </c>
      <c r="AK564" s="104" t="str">
        <f t="shared" si="78"/>
        <v xml:space="preserve"> </v>
      </c>
      <c r="AL564" s="105"/>
      <c r="AM564" s="105" t="str">
        <f t="shared" si="79"/>
        <v xml:space="preserve"> </v>
      </c>
      <c r="AN564" s="105" t="str">
        <f t="shared" si="80"/>
        <v xml:space="preserve"> </v>
      </c>
    </row>
    <row r="565" spans="28:40" x14ac:dyDescent="0.2">
      <c r="AB565" s="103" t="e">
        <f>T565-HLOOKUP(V565,Minimas!$C$3:$CD$12,2,FALSE)</f>
        <v>#N/A</v>
      </c>
      <c r="AC565" s="103" t="e">
        <f>T565-HLOOKUP(V565,Minimas!$C$3:$CD$12,3,FALSE)</f>
        <v>#N/A</v>
      </c>
      <c r="AD565" s="103" t="e">
        <f>T565-HLOOKUP(V565,Minimas!$C$3:$CD$12,4,FALSE)</f>
        <v>#N/A</v>
      </c>
      <c r="AE565" s="103" t="e">
        <f>T565-HLOOKUP(V565,Minimas!$C$3:$CD$12,5,FALSE)</f>
        <v>#N/A</v>
      </c>
      <c r="AF565" s="103" t="e">
        <f>T565-HLOOKUP(V565,Minimas!$C$3:$CD$12,6,FALSE)</f>
        <v>#N/A</v>
      </c>
      <c r="AG565" s="103" t="e">
        <f>T565-HLOOKUP(V565,Minimas!$C$3:$CD$12,7,FALSE)</f>
        <v>#N/A</v>
      </c>
      <c r="AH565" s="103" t="e">
        <f>T565-HLOOKUP(V565,Minimas!$C$3:$CD$12,8,FALSE)</f>
        <v>#N/A</v>
      </c>
      <c r="AI565" s="103" t="e">
        <f>T565-HLOOKUP(V565,Minimas!$C$3:$CD$12,9,FALSE)</f>
        <v>#N/A</v>
      </c>
      <c r="AJ565" s="103" t="e">
        <f>T565-HLOOKUP(V565,Minimas!$C$3:$CD$12,10,FALSE)</f>
        <v>#N/A</v>
      </c>
      <c r="AK565" s="104" t="str">
        <f t="shared" si="78"/>
        <v xml:space="preserve"> </v>
      </c>
      <c r="AL565" s="105"/>
      <c r="AM565" s="105" t="str">
        <f t="shared" si="79"/>
        <v xml:space="preserve"> </v>
      </c>
      <c r="AN565" s="105" t="str">
        <f t="shared" si="80"/>
        <v xml:space="preserve"> </v>
      </c>
    </row>
    <row r="566" spans="28:40" x14ac:dyDescent="0.2">
      <c r="AB566" s="103" t="e">
        <f>T566-HLOOKUP(V566,Minimas!$C$3:$CD$12,2,FALSE)</f>
        <v>#N/A</v>
      </c>
      <c r="AC566" s="103" t="e">
        <f>T566-HLOOKUP(V566,Minimas!$C$3:$CD$12,3,FALSE)</f>
        <v>#N/A</v>
      </c>
      <c r="AD566" s="103" t="e">
        <f>T566-HLOOKUP(V566,Minimas!$C$3:$CD$12,4,FALSE)</f>
        <v>#N/A</v>
      </c>
      <c r="AE566" s="103" t="e">
        <f>T566-HLOOKUP(V566,Minimas!$C$3:$CD$12,5,FALSE)</f>
        <v>#N/A</v>
      </c>
      <c r="AF566" s="103" t="e">
        <f>T566-HLOOKUP(V566,Minimas!$C$3:$CD$12,6,FALSE)</f>
        <v>#N/A</v>
      </c>
      <c r="AG566" s="103" t="e">
        <f>T566-HLOOKUP(V566,Minimas!$C$3:$CD$12,7,FALSE)</f>
        <v>#N/A</v>
      </c>
      <c r="AH566" s="103" t="e">
        <f>T566-HLOOKUP(V566,Minimas!$C$3:$CD$12,8,FALSE)</f>
        <v>#N/A</v>
      </c>
      <c r="AI566" s="103" t="e">
        <f>T566-HLOOKUP(V566,Minimas!$C$3:$CD$12,9,FALSE)</f>
        <v>#N/A</v>
      </c>
      <c r="AJ566" s="103" t="e">
        <f>T566-HLOOKUP(V566,Minimas!$C$3:$CD$12,10,FALSE)</f>
        <v>#N/A</v>
      </c>
      <c r="AK566" s="104" t="str">
        <f t="shared" si="78"/>
        <v xml:space="preserve"> </v>
      </c>
      <c r="AL566" s="105"/>
      <c r="AM566" s="105" t="str">
        <f t="shared" si="79"/>
        <v xml:space="preserve"> </v>
      </c>
      <c r="AN566" s="105" t="str">
        <f t="shared" si="80"/>
        <v xml:space="preserve"> </v>
      </c>
    </row>
    <row r="567" spans="28:40" x14ac:dyDescent="0.2">
      <c r="AB567" s="103" t="e">
        <f>T567-HLOOKUP(V567,Minimas!$C$3:$CD$12,2,FALSE)</f>
        <v>#N/A</v>
      </c>
      <c r="AC567" s="103" t="e">
        <f>T567-HLOOKUP(V567,Minimas!$C$3:$CD$12,3,FALSE)</f>
        <v>#N/A</v>
      </c>
      <c r="AD567" s="103" t="e">
        <f>T567-HLOOKUP(V567,Minimas!$C$3:$CD$12,4,FALSE)</f>
        <v>#N/A</v>
      </c>
      <c r="AE567" s="103" t="e">
        <f>T567-HLOOKUP(V567,Minimas!$C$3:$CD$12,5,FALSE)</f>
        <v>#N/A</v>
      </c>
      <c r="AF567" s="103" t="e">
        <f>T567-HLOOKUP(V567,Minimas!$C$3:$CD$12,6,FALSE)</f>
        <v>#N/A</v>
      </c>
      <c r="AG567" s="103" t="e">
        <f>T567-HLOOKUP(V567,Minimas!$C$3:$CD$12,7,FALSE)</f>
        <v>#N/A</v>
      </c>
      <c r="AH567" s="103" t="e">
        <f>T567-HLOOKUP(V567,Minimas!$C$3:$CD$12,8,FALSE)</f>
        <v>#N/A</v>
      </c>
      <c r="AI567" s="103" t="e">
        <f>T567-HLOOKUP(V567,Minimas!$C$3:$CD$12,9,FALSE)</f>
        <v>#N/A</v>
      </c>
      <c r="AJ567" s="103" t="e">
        <f>T567-HLOOKUP(V567,Minimas!$C$3:$CD$12,10,FALSE)</f>
        <v>#N/A</v>
      </c>
      <c r="AK567" s="104" t="str">
        <f t="shared" si="78"/>
        <v xml:space="preserve"> </v>
      </c>
      <c r="AL567" s="105"/>
      <c r="AM567" s="105" t="str">
        <f t="shared" si="79"/>
        <v xml:space="preserve"> </v>
      </c>
      <c r="AN567" s="105" t="str">
        <f t="shared" si="80"/>
        <v xml:space="preserve"> </v>
      </c>
    </row>
    <row r="568" spans="28:40" x14ac:dyDescent="0.2">
      <c r="AB568" s="103" t="e">
        <f>T568-HLOOKUP(V568,Minimas!$C$3:$CD$12,2,FALSE)</f>
        <v>#N/A</v>
      </c>
      <c r="AC568" s="103" t="e">
        <f>T568-HLOOKUP(V568,Minimas!$C$3:$CD$12,3,FALSE)</f>
        <v>#N/A</v>
      </c>
      <c r="AD568" s="103" t="e">
        <f>T568-HLOOKUP(V568,Minimas!$C$3:$CD$12,4,FALSE)</f>
        <v>#N/A</v>
      </c>
      <c r="AE568" s="103" t="e">
        <f>T568-HLOOKUP(V568,Minimas!$C$3:$CD$12,5,FALSE)</f>
        <v>#N/A</v>
      </c>
      <c r="AF568" s="103" t="e">
        <f>T568-HLOOKUP(V568,Minimas!$C$3:$CD$12,6,FALSE)</f>
        <v>#N/A</v>
      </c>
      <c r="AG568" s="103" t="e">
        <f>T568-HLOOKUP(V568,Minimas!$C$3:$CD$12,7,FALSE)</f>
        <v>#N/A</v>
      </c>
      <c r="AH568" s="103" t="e">
        <f>T568-HLOOKUP(V568,Minimas!$C$3:$CD$12,8,FALSE)</f>
        <v>#N/A</v>
      </c>
      <c r="AI568" s="103" t="e">
        <f>T568-HLOOKUP(V568,Minimas!$C$3:$CD$12,9,FALSE)</f>
        <v>#N/A</v>
      </c>
      <c r="AJ568" s="103" t="e">
        <f>T568-HLOOKUP(V568,Minimas!$C$3:$CD$12,10,FALSE)</f>
        <v>#N/A</v>
      </c>
      <c r="AK568" s="104" t="str">
        <f t="shared" si="78"/>
        <v xml:space="preserve"> </v>
      </c>
      <c r="AL568" s="105"/>
      <c r="AM568" s="105" t="str">
        <f t="shared" si="79"/>
        <v xml:space="preserve"> </v>
      </c>
      <c r="AN568" s="105" t="str">
        <f t="shared" si="80"/>
        <v xml:space="preserve"> </v>
      </c>
    </row>
    <row r="569" spans="28:40" x14ac:dyDescent="0.2">
      <c r="AB569" s="103" t="e">
        <f>T569-HLOOKUP(V569,Minimas!$C$3:$CD$12,2,FALSE)</f>
        <v>#N/A</v>
      </c>
      <c r="AC569" s="103" t="e">
        <f>T569-HLOOKUP(V569,Minimas!$C$3:$CD$12,3,FALSE)</f>
        <v>#N/A</v>
      </c>
      <c r="AD569" s="103" t="e">
        <f>T569-HLOOKUP(V569,Minimas!$C$3:$CD$12,4,FALSE)</f>
        <v>#N/A</v>
      </c>
      <c r="AE569" s="103" t="e">
        <f>T569-HLOOKUP(V569,Minimas!$C$3:$CD$12,5,FALSE)</f>
        <v>#N/A</v>
      </c>
      <c r="AF569" s="103" t="e">
        <f>T569-HLOOKUP(V569,Minimas!$C$3:$CD$12,6,FALSE)</f>
        <v>#N/A</v>
      </c>
      <c r="AG569" s="103" t="e">
        <f>T569-HLOOKUP(V569,Minimas!$C$3:$CD$12,7,FALSE)</f>
        <v>#N/A</v>
      </c>
      <c r="AH569" s="103" t="e">
        <f>T569-HLOOKUP(V569,Minimas!$C$3:$CD$12,8,FALSE)</f>
        <v>#N/A</v>
      </c>
      <c r="AI569" s="103" t="e">
        <f>T569-HLOOKUP(V569,Minimas!$C$3:$CD$12,9,FALSE)</f>
        <v>#N/A</v>
      </c>
      <c r="AJ569" s="103" t="e">
        <f>T569-HLOOKUP(V569,Minimas!$C$3:$CD$12,10,FALSE)</f>
        <v>#N/A</v>
      </c>
      <c r="AK569" s="104" t="str">
        <f t="shared" si="78"/>
        <v xml:space="preserve"> </v>
      </c>
      <c r="AL569" s="105"/>
      <c r="AM569" s="105" t="str">
        <f t="shared" si="79"/>
        <v xml:space="preserve"> </v>
      </c>
      <c r="AN569" s="105" t="str">
        <f t="shared" si="80"/>
        <v xml:space="preserve"> </v>
      </c>
    </row>
    <row r="570" spans="28:40" x14ac:dyDescent="0.2">
      <c r="AB570" s="103" t="e">
        <f>T570-HLOOKUP(V570,Minimas!$C$3:$CD$12,2,FALSE)</f>
        <v>#N/A</v>
      </c>
      <c r="AC570" s="103" t="e">
        <f>T570-HLOOKUP(V570,Minimas!$C$3:$CD$12,3,FALSE)</f>
        <v>#N/A</v>
      </c>
      <c r="AD570" s="103" t="e">
        <f>T570-HLOOKUP(V570,Minimas!$C$3:$CD$12,4,FALSE)</f>
        <v>#N/A</v>
      </c>
      <c r="AE570" s="103" t="e">
        <f>T570-HLOOKUP(V570,Minimas!$C$3:$CD$12,5,FALSE)</f>
        <v>#N/A</v>
      </c>
      <c r="AF570" s="103" t="e">
        <f>T570-HLOOKUP(V570,Minimas!$C$3:$CD$12,6,FALSE)</f>
        <v>#N/A</v>
      </c>
      <c r="AG570" s="103" t="e">
        <f>T570-HLOOKUP(V570,Minimas!$C$3:$CD$12,7,FALSE)</f>
        <v>#N/A</v>
      </c>
      <c r="AH570" s="103" t="e">
        <f>T570-HLOOKUP(V570,Minimas!$C$3:$CD$12,8,FALSE)</f>
        <v>#N/A</v>
      </c>
      <c r="AI570" s="103" t="e">
        <f>T570-HLOOKUP(V570,Minimas!$C$3:$CD$12,9,FALSE)</f>
        <v>#N/A</v>
      </c>
      <c r="AJ570" s="103" t="e">
        <f>T570-HLOOKUP(V570,Minimas!$C$3:$CD$12,10,FALSE)</f>
        <v>#N/A</v>
      </c>
      <c r="AK570" s="104" t="str">
        <f t="shared" si="78"/>
        <v xml:space="preserve"> </v>
      </c>
      <c r="AL570" s="105"/>
      <c r="AM570" s="105" t="str">
        <f t="shared" si="79"/>
        <v xml:space="preserve"> </v>
      </c>
      <c r="AN570" s="105" t="str">
        <f t="shared" si="80"/>
        <v xml:space="preserve"> </v>
      </c>
    </row>
    <row r="571" spans="28:40" x14ac:dyDescent="0.2">
      <c r="AB571" s="103" t="e">
        <f>T571-HLOOKUP(V571,Minimas!$C$3:$CD$12,2,FALSE)</f>
        <v>#N/A</v>
      </c>
      <c r="AC571" s="103" t="e">
        <f>T571-HLOOKUP(V571,Minimas!$C$3:$CD$12,3,FALSE)</f>
        <v>#N/A</v>
      </c>
      <c r="AD571" s="103" t="e">
        <f>T571-HLOOKUP(V571,Minimas!$C$3:$CD$12,4,FALSE)</f>
        <v>#N/A</v>
      </c>
      <c r="AE571" s="103" t="e">
        <f>T571-HLOOKUP(V571,Minimas!$C$3:$CD$12,5,FALSE)</f>
        <v>#N/A</v>
      </c>
      <c r="AF571" s="103" t="e">
        <f>T571-HLOOKUP(V571,Minimas!$C$3:$CD$12,6,FALSE)</f>
        <v>#N/A</v>
      </c>
      <c r="AG571" s="103" t="e">
        <f>T571-HLOOKUP(V571,Minimas!$C$3:$CD$12,7,FALSE)</f>
        <v>#N/A</v>
      </c>
      <c r="AH571" s="103" t="e">
        <f>T571-HLOOKUP(V571,Minimas!$C$3:$CD$12,8,FALSE)</f>
        <v>#N/A</v>
      </c>
      <c r="AI571" s="103" t="e">
        <f>T571-HLOOKUP(V571,Minimas!$C$3:$CD$12,9,FALSE)</f>
        <v>#N/A</v>
      </c>
      <c r="AJ571" s="103" t="e">
        <f>T571-HLOOKUP(V571,Minimas!$C$3:$CD$12,10,FALSE)</f>
        <v>#N/A</v>
      </c>
      <c r="AK571" s="104" t="str">
        <f t="shared" si="78"/>
        <v xml:space="preserve"> </v>
      </c>
      <c r="AL571" s="105"/>
      <c r="AM571" s="105" t="str">
        <f t="shared" si="79"/>
        <v xml:space="preserve"> </v>
      </c>
      <c r="AN571" s="105" t="str">
        <f t="shared" si="80"/>
        <v xml:space="preserve"> </v>
      </c>
    </row>
    <row r="572" spans="28:40" x14ac:dyDescent="0.2">
      <c r="AB572" s="103" t="e">
        <f>T572-HLOOKUP(V572,Minimas!$C$3:$CD$12,2,FALSE)</f>
        <v>#N/A</v>
      </c>
      <c r="AC572" s="103" t="e">
        <f>T572-HLOOKUP(V572,Minimas!$C$3:$CD$12,3,FALSE)</f>
        <v>#N/A</v>
      </c>
      <c r="AD572" s="103" t="e">
        <f>T572-HLOOKUP(V572,Minimas!$C$3:$CD$12,4,FALSE)</f>
        <v>#N/A</v>
      </c>
      <c r="AE572" s="103" t="e">
        <f>T572-HLOOKUP(V572,Minimas!$C$3:$CD$12,5,FALSE)</f>
        <v>#N/A</v>
      </c>
      <c r="AF572" s="103" t="e">
        <f>T572-HLOOKUP(V572,Minimas!$C$3:$CD$12,6,FALSE)</f>
        <v>#N/A</v>
      </c>
      <c r="AG572" s="103" t="e">
        <f>T572-HLOOKUP(V572,Minimas!$C$3:$CD$12,7,FALSE)</f>
        <v>#N/A</v>
      </c>
      <c r="AH572" s="103" t="e">
        <f>T572-HLOOKUP(V572,Minimas!$C$3:$CD$12,8,FALSE)</f>
        <v>#N/A</v>
      </c>
      <c r="AI572" s="103" t="e">
        <f>T572-HLOOKUP(V572,Minimas!$C$3:$CD$12,9,FALSE)</f>
        <v>#N/A</v>
      </c>
      <c r="AJ572" s="103" t="e">
        <f>T572-HLOOKUP(V572,Minimas!$C$3:$CD$12,10,FALSE)</f>
        <v>#N/A</v>
      </c>
      <c r="AK572" s="104" t="str">
        <f t="shared" si="78"/>
        <v xml:space="preserve"> </v>
      </c>
      <c r="AL572" s="105"/>
      <c r="AM572" s="105" t="str">
        <f t="shared" si="79"/>
        <v xml:space="preserve"> </v>
      </c>
      <c r="AN572" s="105" t="str">
        <f t="shared" si="80"/>
        <v xml:space="preserve"> </v>
      </c>
    </row>
    <row r="573" spans="28:40" x14ac:dyDescent="0.2">
      <c r="AB573" s="103" t="e">
        <f>T573-HLOOKUP(V573,Minimas!$C$3:$CD$12,2,FALSE)</f>
        <v>#N/A</v>
      </c>
      <c r="AC573" s="103" t="e">
        <f>T573-HLOOKUP(V573,Minimas!$C$3:$CD$12,3,FALSE)</f>
        <v>#N/A</v>
      </c>
      <c r="AD573" s="103" t="e">
        <f>T573-HLOOKUP(V573,Minimas!$C$3:$CD$12,4,FALSE)</f>
        <v>#N/A</v>
      </c>
      <c r="AE573" s="103" t="e">
        <f>T573-HLOOKUP(V573,Minimas!$C$3:$CD$12,5,FALSE)</f>
        <v>#N/A</v>
      </c>
      <c r="AF573" s="103" t="e">
        <f>T573-HLOOKUP(V573,Minimas!$C$3:$CD$12,6,FALSE)</f>
        <v>#N/A</v>
      </c>
      <c r="AG573" s="103" t="e">
        <f>T573-HLOOKUP(V573,Minimas!$C$3:$CD$12,7,FALSE)</f>
        <v>#N/A</v>
      </c>
      <c r="AH573" s="103" t="e">
        <f>T573-HLOOKUP(V573,Minimas!$C$3:$CD$12,8,FALSE)</f>
        <v>#N/A</v>
      </c>
      <c r="AI573" s="103" t="e">
        <f>T573-HLOOKUP(V573,Minimas!$C$3:$CD$12,9,FALSE)</f>
        <v>#N/A</v>
      </c>
      <c r="AJ573" s="103" t="e">
        <f>T573-HLOOKUP(V573,Minimas!$C$3:$CD$12,10,FALSE)</f>
        <v>#N/A</v>
      </c>
      <c r="AK573" s="104" t="str">
        <f t="shared" si="78"/>
        <v xml:space="preserve"> </v>
      </c>
      <c r="AL573" s="105"/>
      <c r="AM573" s="105" t="str">
        <f t="shared" si="79"/>
        <v xml:space="preserve"> </v>
      </c>
      <c r="AN573" s="105" t="str">
        <f t="shared" si="80"/>
        <v xml:space="preserve"> </v>
      </c>
    </row>
    <row r="574" spans="28:40" x14ac:dyDescent="0.2">
      <c r="AB574" s="103" t="e">
        <f>T574-HLOOKUP(V574,Minimas!$C$3:$CD$12,2,FALSE)</f>
        <v>#N/A</v>
      </c>
      <c r="AC574" s="103" t="e">
        <f>T574-HLOOKUP(V574,Minimas!$C$3:$CD$12,3,FALSE)</f>
        <v>#N/A</v>
      </c>
      <c r="AD574" s="103" t="e">
        <f>T574-HLOOKUP(V574,Minimas!$C$3:$CD$12,4,FALSE)</f>
        <v>#N/A</v>
      </c>
      <c r="AE574" s="103" t="e">
        <f>T574-HLOOKUP(V574,Minimas!$C$3:$CD$12,5,FALSE)</f>
        <v>#N/A</v>
      </c>
      <c r="AF574" s="103" t="e">
        <f>T574-HLOOKUP(V574,Minimas!$C$3:$CD$12,6,FALSE)</f>
        <v>#N/A</v>
      </c>
      <c r="AG574" s="103" t="e">
        <f>T574-HLOOKUP(V574,Minimas!$C$3:$CD$12,7,FALSE)</f>
        <v>#N/A</v>
      </c>
      <c r="AH574" s="103" t="e">
        <f>T574-HLOOKUP(V574,Minimas!$C$3:$CD$12,8,FALSE)</f>
        <v>#N/A</v>
      </c>
      <c r="AI574" s="103" t="e">
        <f>T574-HLOOKUP(V574,Minimas!$C$3:$CD$12,9,FALSE)</f>
        <v>#N/A</v>
      </c>
      <c r="AJ574" s="103" t="e">
        <f>T574-HLOOKUP(V574,Minimas!$C$3:$CD$12,10,FALSE)</f>
        <v>#N/A</v>
      </c>
      <c r="AK574" s="104" t="str">
        <f t="shared" si="78"/>
        <v xml:space="preserve"> </v>
      </c>
      <c r="AL574" s="105"/>
      <c r="AM574" s="105" t="str">
        <f t="shared" si="79"/>
        <v xml:space="preserve"> </v>
      </c>
      <c r="AN574" s="105" t="str">
        <f t="shared" si="80"/>
        <v xml:space="preserve"> </v>
      </c>
    </row>
    <row r="575" spans="28:40" x14ac:dyDescent="0.2">
      <c r="AB575" s="103" t="e">
        <f>T575-HLOOKUP(V575,Minimas!$C$3:$CD$12,2,FALSE)</f>
        <v>#N/A</v>
      </c>
      <c r="AC575" s="103" t="e">
        <f>T575-HLOOKUP(V575,Minimas!$C$3:$CD$12,3,FALSE)</f>
        <v>#N/A</v>
      </c>
      <c r="AD575" s="103" t="e">
        <f>T575-HLOOKUP(V575,Minimas!$C$3:$CD$12,4,FALSE)</f>
        <v>#N/A</v>
      </c>
      <c r="AE575" s="103" t="e">
        <f>T575-HLOOKUP(V575,Minimas!$C$3:$CD$12,5,FALSE)</f>
        <v>#N/A</v>
      </c>
      <c r="AF575" s="103" t="e">
        <f>T575-HLOOKUP(V575,Minimas!$C$3:$CD$12,6,FALSE)</f>
        <v>#N/A</v>
      </c>
      <c r="AG575" s="103" t="e">
        <f>T575-HLOOKUP(V575,Minimas!$C$3:$CD$12,7,FALSE)</f>
        <v>#N/A</v>
      </c>
      <c r="AH575" s="103" t="e">
        <f>T575-HLOOKUP(V575,Minimas!$C$3:$CD$12,8,FALSE)</f>
        <v>#N/A</v>
      </c>
      <c r="AI575" s="103" t="e">
        <f>T575-HLOOKUP(V575,Minimas!$C$3:$CD$12,9,FALSE)</f>
        <v>#N/A</v>
      </c>
      <c r="AJ575" s="103" t="e">
        <f>T575-HLOOKUP(V575,Minimas!$C$3:$CD$12,10,FALSE)</f>
        <v>#N/A</v>
      </c>
      <c r="AK575" s="104" t="str">
        <f t="shared" si="78"/>
        <v xml:space="preserve"> </v>
      </c>
      <c r="AL575" s="105"/>
      <c r="AM575" s="105" t="str">
        <f t="shared" si="79"/>
        <v xml:space="preserve"> </v>
      </c>
      <c r="AN575" s="105" t="str">
        <f t="shared" si="80"/>
        <v xml:space="preserve"> </v>
      </c>
    </row>
    <row r="576" spans="28:40" x14ac:dyDescent="0.2">
      <c r="AB576" s="103" t="e">
        <f>T576-HLOOKUP(V576,Minimas!$C$3:$CD$12,2,FALSE)</f>
        <v>#N/A</v>
      </c>
      <c r="AC576" s="103" t="e">
        <f>T576-HLOOKUP(V576,Minimas!$C$3:$CD$12,3,FALSE)</f>
        <v>#N/A</v>
      </c>
      <c r="AD576" s="103" t="e">
        <f>T576-HLOOKUP(V576,Minimas!$C$3:$CD$12,4,FALSE)</f>
        <v>#N/A</v>
      </c>
      <c r="AE576" s="103" t="e">
        <f>T576-HLOOKUP(V576,Minimas!$C$3:$CD$12,5,FALSE)</f>
        <v>#N/A</v>
      </c>
      <c r="AF576" s="103" t="e">
        <f>T576-HLOOKUP(V576,Minimas!$C$3:$CD$12,6,FALSE)</f>
        <v>#N/A</v>
      </c>
      <c r="AG576" s="103" t="e">
        <f>T576-HLOOKUP(V576,Minimas!$C$3:$CD$12,7,FALSE)</f>
        <v>#N/A</v>
      </c>
      <c r="AH576" s="103" t="e">
        <f>T576-HLOOKUP(V576,Minimas!$C$3:$CD$12,8,FALSE)</f>
        <v>#N/A</v>
      </c>
      <c r="AI576" s="103" t="e">
        <f>T576-HLOOKUP(V576,Minimas!$C$3:$CD$12,9,FALSE)</f>
        <v>#N/A</v>
      </c>
      <c r="AJ576" s="103" t="e">
        <f>T576-HLOOKUP(V576,Minimas!$C$3:$CD$12,10,FALSE)</f>
        <v>#N/A</v>
      </c>
      <c r="AK576" s="104" t="str">
        <f t="shared" si="78"/>
        <v xml:space="preserve"> </v>
      </c>
      <c r="AL576" s="105"/>
      <c r="AM576" s="105" t="str">
        <f t="shared" si="79"/>
        <v xml:space="preserve"> </v>
      </c>
      <c r="AN576" s="105" t="str">
        <f t="shared" si="80"/>
        <v xml:space="preserve"> </v>
      </c>
    </row>
    <row r="577" spans="28:40" x14ac:dyDescent="0.2">
      <c r="AB577" s="103" t="e">
        <f>T577-HLOOKUP(V577,Minimas!$C$3:$CD$12,2,FALSE)</f>
        <v>#N/A</v>
      </c>
      <c r="AC577" s="103" t="e">
        <f>T577-HLOOKUP(V577,Minimas!$C$3:$CD$12,3,FALSE)</f>
        <v>#N/A</v>
      </c>
      <c r="AD577" s="103" t="e">
        <f>T577-HLOOKUP(V577,Minimas!$C$3:$CD$12,4,FALSE)</f>
        <v>#N/A</v>
      </c>
      <c r="AE577" s="103" t="e">
        <f>T577-HLOOKUP(V577,Minimas!$C$3:$CD$12,5,FALSE)</f>
        <v>#N/A</v>
      </c>
      <c r="AF577" s="103" t="e">
        <f>T577-HLOOKUP(V577,Minimas!$C$3:$CD$12,6,FALSE)</f>
        <v>#N/A</v>
      </c>
      <c r="AG577" s="103" t="e">
        <f>T577-HLOOKUP(V577,Minimas!$C$3:$CD$12,7,FALSE)</f>
        <v>#N/A</v>
      </c>
      <c r="AH577" s="103" t="e">
        <f>T577-HLOOKUP(V577,Minimas!$C$3:$CD$12,8,FALSE)</f>
        <v>#N/A</v>
      </c>
      <c r="AI577" s="103" t="e">
        <f>T577-HLOOKUP(V577,Minimas!$C$3:$CD$12,9,FALSE)</f>
        <v>#N/A</v>
      </c>
      <c r="AJ577" s="103" t="e">
        <f>T577-HLOOKUP(V577,Minimas!$C$3:$CD$12,10,FALSE)</f>
        <v>#N/A</v>
      </c>
      <c r="AK577" s="104" t="str">
        <f t="shared" si="78"/>
        <v xml:space="preserve"> </v>
      </c>
      <c r="AL577" s="105"/>
      <c r="AM577" s="105" t="str">
        <f t="shared" si="79"/>
        <v xml:space="preserve"> </v>
      </c>
      <c r="AN577" s="105" t="str">
        <f t="shared" si="80"/>
        <v xml:space="preserve"> </v>
      </c>
    </row>
    <row r="578" spans="28:40" x14ac:dyDescent="0.2">
      <c r="AB578" s="103" t="e">
        <f>T578-HLOOKUP(V578,Minimas!$C$3:$CD$12,2,FALSE)</f>
        <v>#N/A</v>
      </c>
      <c r="AC578" s="103" t="e">
        <f>T578-HLOOKUP(V578,Minimas!$C$3:$CD$12,3,FALSE)</f>
        <v>#N/A</v>
      </c>
      <c r="AD578" s="103" t="e">
        <f>T578-HLOOKUP(V578,Minimas!$C$3:$CD$12,4,FALSE)</f>
        <v>#N/A</v>
      </c>
      <c r="AE578" s="103" t="e">
        <f>T578-HLOOKUP(V578,Minimas!$C$3:$CD$12,5,FALSE)</f>
        <v>#N/A</v>
      </c>
      <c r="AF578" s="103" t="e">
        <f>T578-HLOOKUP(V578,Minimas!$C$3:$CD$12,6,FALSE)</f>
        <v>#N/A</v>
      </c>
      <c r="AG578" s="103" t="e">
        <f>T578-HLOOKUP(V578,Minimas!$C$3:$CD$12,7,FALSE)</f>
        <v>#N/A</v>
      </c>
      <c r="AH578" s="103" t="e">
        <f>T578-HLOOKUP(V578,Minimas!$C$3:$CD$12,8,FALSE)</f>
        <v>#N/A</v>
      </c>
      <c r="AI578" s="103" t="e">
        <f>T578-HLOOKUP(V578,Minimas!$C$3:$CD$12,9,FALSE)</f>
        <v>#N/A</v>
      </c>
      <c r="AJ578" s="103" t="e">
        <f>T578-HLOOKUP(V578,Minimas!$C$3:$CD$12,10,FALSE)</f>
        <v>#N/A</v>
      </c>
      <c r="AK578" s="104" t="str">
        <f t="shared" si="78"/>
        <v xml:space="preserve"> </v>
      </c>
      <c r="AL578" s="105"/>
      <c r="AM578" s="105" t="str">
        <f t="shared" si="79"/>
        <v xml:space="preserve"> </v>
      </c>
      <c r="AN578" s="105" t="str">
        <f t="shared" si="80"/>
        <v xml:space="preserve"> </v>
      </c>
    </row>
    <row r="579" spans="28:40" x14ac:dyDescent="0.2">
      <c r="AB579" s="103" t="e">
        <f>T579-HLOOKUP(V579,Minimas!$C$3:$CD$12,2,FALSE)</f>
        <v>#N/A</v>
      </c>
      <c r="AC579" s="103" t="e">
        <f>T579-HLOOKUP(V579,Minimas!$C$3:$CD$12,3,FALSE)</f>
        <v>#N/A</v>
      </c>
      <c r="AD579" s="103" t="e">
        <f>T579-HLOOKUP(V579,Minimas!$C$3:$CD$12,4,FALSE)</f>
        <v>#N/A</v>
      </c>
      <c r="AE579" s="103" t="e">
        <f>T579-HLOOKUP(V579,Minimas!$C$3:$CD$12,5,FALSE)</f>
        <v>#N/A</v>
      </c>
      <c r="AF579" s="103" t="e">
        <f>T579-HLOOKUP(V579,Minimas!$C$3:$CD$12,6,FALSE)</f>
        <v>#N/A</v>
      </c>
      <c r="AG579" s="103" t="e">
        <f>T579-HLOOKUP(V579,Minimas!$C$3:$CD$12,7,FALSE)</f>
        <v>#N/A</v>
      </c>
      <c r="AH579" s="103" t="e">
        <f>T579-HLOOKUP(V579,Minimas!$C$3:$CD$12,8,FALSE)</f>
        <v>#N/A</v>
      </c>
      <c r="AI579" s="103" t="e">
        <f>T579-HLOOKUP(V579,Minimas!$C$3:$CD$12,9,FALSE)</f>
        <v>#N/A</v>
      </c>
      <c r="AJ579" s="103" t="e">
        <f>T579-HLOOKUP(V579,Minimas!$C$3:$CD$12,10,FALSE)</f>
        <v>#N/A</v>
      </c>
      <c r="AK579" s="104" t="str">
        <f t="shared" si="78"/>
        <v xml:space="preserve"> </v>
      </c>
      <c r="AL579" s="105"/>
      <c r="AM579" s="105" t="str">
        <f t="shared" si="79"/>
        <v xml:space="preserve"> </v>
      </c>
      <c r="AN579" s="105" t="str">
        <f t="shared" si="80"/>
        <v xml:space="preserve"> </v>
      </c>
    </row>
    <row r="580" spans="28:40" x14ac:dyDescent="0.2">
      <c r="AB580" s="103" t="e">
        <f>T580-HLOOKUP(V580,Minimas!$C$3:$CD$12,2,FALSE)</f>
        <v>#N/A</v>
      </c>
      <c r="AC580" s="103" t="e">
        <f>T580-HLOOKUP(V580,Minimas!$C$3:$CD$12,3,FALSE)</f>
        <v>#N/A</v>
      </c>
      <c r="AD580" s="103" t="e">
        <f>T580-HLOOKUP(V580,Minimas!$C$3:$CD$12,4,FALSE)</f>
        <v>#N/A</v>
      </c>
      <c r="AE580" s="103" t="e">
        <f>T580-HLOOKUP(V580,Minimas!$C$3:$CD$12,5,FALSE)</f>
        <v>#N/A</v>
      </c>
      <c r="AF580" s="103" t="e">
        <f>T580-HLOOKUP(V580,Minimas!$C$3:$CD$12,6,FALSE)</f>
        <v>#N/A</v>
      </c>
      <c r="AG580" s="103" t="e">
        <f>T580-HLOOKUP(V580,Minimas!$C$3:$CD$12,7,FALSE)</f>
        <v>#N/A</v>
      </c>
      <c r="AH580" s="103" t="e">
        <f>T580-HLOOKUP(V580,Minimas!$C$3:$CD$12,8,FALSE)</f>
        <v>#N/A</v>
      </c>
      <c r="AI580" s="103" t="e">
        <f>T580-HLOOKUP(V580,Minimas!$C$3:$CD$12,9,FALSE)</f>
        <v>#N/A</v>
      </c>
      <c r="AJ580" s="103" t="e">
        <f>T580-HLOOKUP(V580,Minimas!$C$3:$CD$12,10,FALSE)</f>
        <v>#N/A</v>
      </c>
      <c r="AK580" s="104" t="str">
        <f t="shared" si="78"/>
        <v xml:space="preserve"> </v>
      </c>
      <c r="AL580" s="105"/>
      <c r="AM580" s="105" t="str">
        <f t="shared" si="79"/>
        <v xml:space="preserve"> </v>
      </c>
      <c r="AN580" s="105" t="str">
        <f t="shared" si="80"/>
        <v xml:space="preserve"> </v>
      </c>
    </row>
    <row r="581" spans="28:40" x14ac:dyDescent="0.2">
      <c r="AB581" s="103" t="e">
        <f>T581-HLOOKUP(V581,Minimas!$C$3:$CD$12,2,FALSE)</f>
        <v>#N/A</v>
      </c>
      <c r="AC581" s="103" t="e">
        <f>T581-HLOOKUP(V581,Minimas!$C$3:$CD$12,3,FALSE)</f>
        <v>#N/A</v>
      </c>
      <c r="AD581" s="103" t="e">
        <f>T581-HLOOKUP(V581,Minimas!$C$3:$CD$12,4,FALSE)</f>
        <v>#N/A</v>
      </c>
      <c r="AE581" s="103" t="e">
        <f>T581-HLOOKUP(V581,Minimas!$C$3:$CD$12,5,FALSE)</f>
        <v>#N/A</v>
      </c>
      <c r="AF581" s="103" t="e">
        <f>T581-HLOOKUP(V581,Minimas!$C$3:$CD$12,6,FALSE)</f>
        <v>#N/A</v>
      </c>
      <c r="AG581" s="103" t="e">
        <f>T581-HLOOKUP(V581,Minimas!$C$3:$CD$12,7,FALSE)</f>
        <v>#N/A</v>
      </c>
      <c r="AH581" s="103" t="e">
        <f>T581-HLOOKUP(V581,Minimas!$C$3:$CD$12,8,FALSE)</f>
        <v>#N/A</v>
      </c>
      <c r="AI581" s="103" t="e">
        <f>T581-HLOOKUP(V581,Minimas!$C$3:$CD$12,9,FALSE)</f>
        <v>#N/A</v>
      </c>
      <c r="AJ581" s="103" t="e">
        <f>T581-HLOOKUP(V581,Minimas!$C$3:$CD$12,10,FALSE)</f>
        <v>#N/A</v>
      </c>
      <c r="AK581" s="104" t="str">
        <f t="shared" si="78"/>
        <v xml:space="preserve"> </v>
      </c>
      <c r="AL581" s="105"/>
      <c r="AM581" s="105" t="str">
        <f t="shared" si="79"/>
        <v xml:space="preserve"> </v>
      </c>
      <c r="AN581" s="105" t="str">
        <f t="shared" si="80"/>
        <v xml:space="preserve"> </v>
      </c>
    </row>
    <row r="582" spans="28:40" x14ac:dyDescent="0.2">
      <c r="AB582" s="103" t="e">
        <f>T582-HLOOKUP(V582,Minimas!$C$3:$CD$12,2,FALSE)</f>
        <v>#N/A</v>
      </c>
      <c r="AC582" s="103" t="e">
        <f>T582-HLOOKUP(V582,Minimas!$C$3:$CD$12,3,FALSE)</f>
        <v>#N/A</v>
      </c>
      <c r="AD582" s="103" t="e">
        <f>T582-HLOOKUP(V582,Minimas!$C$3:$CD$12,4,FALSE)</f>
        <v>#N/A</v>
      </c>
      <c r="AE582" s="103" t="e">
        <f>T582-HLOOKUP(V582,Minimas!$C$3:$CD$12,5,FALSE)</f>
        <v>#N/A</v>
      </c>
      <c r="AF582" s="103" t="e">
        <f>T582-HLOOKUP(V582,Minimas!$C$3:$CD$12,6,FALSE)</f>
        <v>#N/A</v>
      </c>
      <c r="AG582" s="103" t="e">
        <f>T582-HLOOKUP(V582,Minimas!$C$3:$CD$12,7,FALSE)</f>
        <v>#N/A</v>
      </c>
      <c r="AH582" s="103" t="e">
        <f>T582-HLOOKUP(V582,Minimas!$C$3:$CD$12,8,FALSE)</f>
        <v>#N/A</v>
      </c>
      <c r="AI582" s="103" t="e">
        <f>T582-HLOOKUP(V582,Minimas!$C$3:$CD$12,9,FALSE)</f>
        <v>#N/A</v>
      </c>
      <c r="AJ582" s="103" t="e">
        <f>T582-HLOOKUP(V582,Minimas!$C$3:$CD$12,10,FALSE)</f>
        <v>#N/A</v>
      </c>
      <c r="AK582" s="104" t="str">
        <f t="shared" si="78"/>
        <v xml:space="preserve"> </v>
      </c>
      <c r="AL582" s="105"/>
      <c r="AM582" s="105" t="str">
        <f t="shared" si="79"/>
        <v xml:space="preserve"> </v>
      </c>
      <c r="AN582" s="105" t="str">
        <f t="shared" si="80"/>
        <v xml:space="preserve"> </v>
      </c>
    </row>
    <row r="583" spans="28:40" x14ac:dyDescent="0.2">
      <c r="AB583" s="103" t="e">
        <f>T583-HLOOKUP(V583,Minimas!$C$3:$CD$12,2,FALSE)</f>
        <v>#N/A</v>
      </c>
      <c r="AC583" s="103" t="e">
        <f>T583-HLOOKUP(V583,Minimas!$C$3:$CD$12,3,FALSE)</f>
        <v>#N/A</v>
      </c>
      <c r="AD583" s="103" t="e">
        <f>T583-HLOOKUP(V583,Minimas!$C$3:$CD$12,4,FALSE)</f>
        <v>#N/A</v>
      </c>
      <c r="AE583" s="103" t="e">
        <f>T583-HLOOKUP(V583,Minimas!$C$3:$CD$12,5,FALSE)</f>
        <v>#N/A</v>
      </c>
      <c r="AF583" s="103" t="e">
        <f>T583-HLOOKUP(V583,Minimas!$C$3:$CD$12,6,FALSE)</f>
        <v>#N/A</v>
      </c>
      <c r="AG583" s="103" t="e">
        <f>T583-HLOOKUP(V583,Minimas!$C$3:$CD$12,7,FALSE)</f>
        <v>#N/A</v>
      </c>
      <c r="AH583" s="103" t="e">
        <f>T583-HLOOKUP(V583,Minimas!$C$3:$CD$12,8,FALSE)</f>
        <v>#N/A</v>
      </c>
      <c r="AI583" s="103" t="e">
        <f>T583-HLOOKUP(V583,Minimas!$C$3:$CD$12,9,FALSE)</f>
        <v>#N/A</v>
      </c>
      <c r="AJ583" s="103" t="e">
        <f>T583-HLOOKUP(V583,Minimas!$C$3:$CD$12,10,FALSE)</f>
        <v>#N/A</v>
      </c>
      <c r="AK583" s="104" t="str">
        <f t="shared" si="78"/>
        <v xml:space="preserve"> </v>
      </c>
      <c r="AL583" s="105"/>
      <c r="AM583" s="105" t="str">
        <f t="shared" si="79"/>
        <v xml:space="preserve"> </v>
      </c>
      <c r="AN583" s="105" t="str">
        <f t="shared" si="80"/>
        <v xml:space="preserve"> </v>
      </c>
    </row>
    <row r="584" spans="28:40" x14ac:dyDescent="0.2">
      <c r="AB584" s="103" t="e">
        <f>T584-HLOOKUP(V584,Minimas!$C$3:$CD$12,2,FALSE)</f>
        <v>#N/A</v>
      </c>
      <c r="AC584" s="103" t="e">
        <f>T584-HLOOKUP(V584,Minimas!$C$3:$CD$12,3,FALSE)</f>
        <v>#N/A</v>
      </c>
      <c r="AD584" s="103" t="e">
        <f>T584-HLOOKUP(V584,Minimas!$C$3:$CD$12,4,FALSE)</f>
        <v>#N/A</v>
      </c>
      <c r="AE584" s="103" t="e">
        <f>T584-HLOOKUP(V584,Minimas!$C$3:$CD$12,5,FALSE)</f>
        <v>#N/A</v>
      </c>
      <c r="AF584" s="103" t="e">
        <f>T584-HLOOKUP(V584,Minimas!$C$3:$CD$12,6,FALSE)</f>
        <v>#N/A</v>
      </c>
      <c r="AG584" s="103" t="e">
        <f>T584-HLOOKUP(V584,Minimas!$C$3:$CD$12,7,FALSE)</f>
        <v>#N/A</v>
      </c>
      <c r="AH584" s="103" t="e">
        <f>T584-HLOOKUP(V584,Minimas!$C$3:$CD$12,8,FALSE)</f>
        <v>#N/A</v>
      </c>
      <c r="AI584" s="103" t="e">
        <f>T584-HLOOKUP(V584,Minimas!$C$3:$CD$12,9,FALSE)</f>
        <v>#N/A</v>
      </c>
      <c r="AJ584" s="103" t="e">
        <f>T584-HLOOKUP(V584,Minimas!$C$3:$CD$12,10,FALSE)</f>
        <v>#N/A</v>
      </c>
      <c r="AK584" s="104" t="str">
        <f t="shared" si="78"/>
        <v xml:space="preserve"> </v>
      </c>
      <c r="AL584" s="105"/>
      <c r="AM584" s="105" t="str">
        <f t="shared" si="79"/>
        <v xml:space="preserve"> </v>
      </c>
      <c r="AN584" s="105" t="str">
        <f t="shared" si="80"/>
        <v xml:space="preserve"> </v>
      </c>
    </row>
    <row r="585" spans="28:40" x14ac:dyDescent="0.2">
      <c r="AB585" s="103" t="e">
        <f>T585-HLOOKUP(V585,Minimas!$C$3:$CD$12,2,FALSE)</f>
        <v>#N/A</v>
      </c>
      <c r="AC585" s="103" t="e">
        <f>T585-HLOOKUP(V585,Minimas!$C$3:$CD$12,3,FALSE)</f>
        <v>#N/A</v>
      </c>
      <c r="AD585" s="103" t="e">
        <f>T585-HLOOKUP(V585,Minimas!$C$3:$CD$12,4,FALSE)</f>
        <v>#N/A</v>
      </c>
      <c r="AE585" s="103" t="e">
        <f>T585-HLOOKUP(V585,Minimas!$C$3:$CD$12,5,FALSE)</f>
        <v>#N/A</v>
      </c>
      <c r="AF585" s="103" t="e">
        <f>T585-HLOOKUP(V585,Minimas!$C$3:$CD$12,6,FALSE)</f>
        <v>#N/A</v>
      </c>
      <c r="AG585" s="103" t="e">
        <f>T585-HLOOKUP(V585,Minimas!$C$3:$CD$12,7,FALSE)</f>
        <v>#N/A</v>
      </c>
      <c r="AH585" s="103" t="e">
        <f>T585-HLOOKUP(V585,Minimas!$C$3:$CD$12,8,FALSE)</f>
        <v>#N/A</v>
      </c>
      <c r="AI585" s="103" t="e">
        <f>T585-HLOOKUP(V585,Minimas!$C$3:$CD$12,9,FALSE)</f>
        <v>#N/A</v>
      </c>
      <c r="AJ585" s="103" t="e">
        <f>T585-HLOOKUP(V585,Minimas!$C$3:$CD$12,10,FALSE)</f>
        <v>#N/A</v>
      </c>
      <c r="AK585" s="104" t="str">
        <f t="shared" si="78"/>
        <v xml:space="preserve"> </v>
      </c>
      <c r="AL585" s="105"/>
      <c r="AM585" s="105" t="str">
        <f t="shared" si="79"/>
        <v xml:space="preserve"> </v>
      </c>
      <c r="AN585" s="105" t="str">
        <f t="shared" si="80"/>
        <v xml:space="preserve"> </v>
      </c>
    </row>
    <row r="586" spans="28:40" x14ac:dyDescent="0.2">
      <c r="AB586" s="103" t="e">
        <f>T586-HLOOKUP(V586,Minimas!$C$3:$CD$12,2,FALSE)</f>
        <v>#N/A</v>
      </c>
      <c r="AC586" s="103" t="e">
        <f>T586-HLOOKUP(V586,Minimas!$C$3:$CD$12,3,FALSE)</f>
        <v>#N/A</v>
      </c>
      <c r="AD586" s="103" t="e">
        <f>T586-HLOOKUP(V586,Minimas!$C$3:$CD$12,4,FALSE)</f>
        <v>#N/A</v>
      </c>
      <c r="AE586" s="103" t="e">
        <f>T586-HLOOKUP(V586,Minimas!$C$3:$CD$12,5,FALSE)</f>
        <v>#N/A</v>
      </c>
      <c r="AF586" s="103" t="e">
        <f>T586-HLOOKUP(V586,Minimas!$C$3:$CD$12,6,FALSE)</f>
        <v>#N/A</v>
      </c>
      <c r="AG586" s="103" t="e">
        <f>T586-HLOOKUP(V586,Minimas!$C$3:$CD$12,7,FALSE)</f>
        <v>#N/A</v>
      </c>
      <c r="AH586" s="103" t="e">
        <f>T586-HLOOKUP(V586,Minimas!$C$3:$CD$12,8,FALSE)</f>
        <v>#N/A</v>
      </c>
      <c r="AI586" s="103" t="e">
        <f>T586-HLOOKUP(V586,Minimas!$C$3:$CD$12,9,FALSE)</f>
        <v>#N/A</v>
      </c>
      <c r="AJ586" s="103" t="e">
        <f>T586-HLOOKUP(V586,Minimas!$C$3:$CD$12,10,FALSE)</f>
        <v>#N/A</v>
      </c>
      <c r="AK586" s="104" t="str">
        <f t="shared" si="78"/>
        <v xml:space="preserve"> </v>
      </c>
      <c r="AL586" s="105"/>
      <c r="AM586" s="105" t="str">
        <f t="shared" si="79"/>
        <v xml:space="preserve"> </v>
      </c>
      <c r="AN586" s="105" t="str">
        <f t="shared" si="80"/>
        <v xml:space="preserve"> </v>
      </c>
    </row>
    <row r="587" spans="28:40" x14ac:dyDescent="0.2">
      <c r="AB587" s="103" t="e">
        <f>T587-HLOOKUP(V587,Minimas!$C$3:$CD$12,2,FALSE)</f>
        <v>#N/A</v>
      </c>
      <c r="AC587" s="103" t="e">
        <f>T587-HLOOKUP(V587,Minimas!$C$3:$CD$12,3,FALSE)</f>
        <v>#N/A</v>
      </c>
      <c r="AD587" s="103" t="e">
        <f>T587-HLOOKUP(V587,Minimas!$C$3:$CD$12,4,FALSE)</f>
        <v>#N/A</v>
      </c>
      <c r="AE587" s="103" t="e">
        <f>T587-HLOOKUP(V587,Minimas!$C$3:$CD$12,5,FALSE)</f>
        <v>#N/A</v>
      </c>
      <c r="AF587" s="103" t="e">
        <f>T587-HLOOKUP(V587,Minimas!$C$3:$CD$12,6,FALSE)</f>
        <v>#N/A</v>
      </c>
      <c r="AG587" s="103" t="e">
        <f>T587-HLOOKUP(V587,Minimas!$C$3:$CD$12,7,FALSE)</f>
        <v>#N/A</v>
      </c>
      <c r="AH587" s="103" t="e">
        <f>T587-HLOOKUP(V587,Minimas!$C$3:$CD$12,8,FALSE)</f>
        <v>#N/A</v>
      </c>
      <c r="AI587" s="103" t="e">
        <f>T587-HLOOKUP(V587,Minimas!$C$3:$CD$12,9,FALSE)</f>
        <v>#N/A</v>
      </c>
      <c r="AJ587" s="103" t="e">
        <f>T587-HLOOKUP(V587,Minimas!$C$3:$CD$12,10,FALSE)</f>
        <v>#N/A</v>
      </c>
      <c r="AK587" s="104" t="str">
        <f t="shared" si="78"/>
        <v xml:space="preserve"> </v>
      </c>
      <c r="AL587" s="105"/>
      <c r="AM587" s="105" t="str">
        <f t="shared" si="79"/>
        <v xml:space="preserve"> </v>
      </c>
      <c r="AN587" s="105" t="str">
        <f t="shared" si="80"/>
        <v xml:space="preserve"> </v>
      </c>
    </row>
    <row r="588" spans="28:40" x14ac:dyDescent="0.2">
      <c r="AB588" s="103" t="e">
        <f>T588-HLOOKUP(V588,Minimas!$C$3:$CD$12,2,FALSE)</f>
        <v>#N/A</v>
      </c>
      <c r="AC588" s="103" t="e">
        <f>T588-HLOOKUP(V588,Minimas!$C$3:$CD$12,3,FALSE)</f>
        <v>#N/A</v>
      </c>
      <c r="AD588" s="103" t="e">
        <f>T588-HLOOKUP(V588,Minimas!$C$3:$CD$12,4,FALSE)</f>
        <v>#N/A</v>
      </c>
      <c r="AE588" s="103" t="e">
        <f>T588-HLOOKUP(V588,Minimas!$C$3:$CD$12,5,FALSE)</f>
        <v>#N/A</v>
      </c>
      <c r="AF588" s="103" t="e">
        <f>T588-HLOOKUP(V588,Minimas!$C$3:$CD$12,6,FALSE)</f>
        <v>#N/A</v>
      </c>
      <c r="AG588" s="103" t="e">
        <f>T588-HLOOKUP(V588,Minimas!$C$3:$CD$12,7,FALSE)</f>
        <v>#N/A</v>
      </c>
      <c r="AH588" s="103" t="e">
        <f>T588-HLOOKUP(V588,Minimas!$C$3:$CD$12,8,FALSE)</f>
        <v>#N/A</v>
      </c>
      <c r="AI588" s="103" t="e">
        <f>T588-HLOOKUP(V588,Minimas!$C$3:$CD$12,9,FALSE)</f>
        <v>#N/A</v>
      </c>
      <c r="AJ588" s="103" t="e">
        <f>T588-HLOOKUP(V588,Minimas!$C$3:$CD$12,10,FALSE)</f>
        <v>#N/A</v>
      </c>
      <c r="AK588" s="104" t="str">
        <f t="shared" si="78"/>
        <v xml:space="preserve"> </v>
      </c>
      <c r="AL588" s="105"/>
      <c r="AM588" s="105" t="str">
        <f t="shared" si="79"/>
        <v xml:space="preserve"> </v>
      </c>
      <c r="AN588" s="105" t="str">
        <f t="shared" si="80"/>
        <v xml:space="preserve"> </v>
      </c>
    </row>
    <row r="589" spans="28:40" x14ac:dyDescent="0.2">
      <c r="AB589" s="103" t="e">
        <f>T589-HLOOKUP(V589,Minimas!$C$3:$CD$12,2,FALSE)</f>
        <v>#N/A</v>
      </c>
      <c r="AC589" s="103" t="e">
        <f>T589-HLOOKUP(V589,Minimas!$C$3:$CD$12,3,FALSE)</f>
        <v>#N/A</v>
      </c>
      <c r="AD589" s="103" t="e">
        <f>T589-HLOOKUP(V589,Minimas!$C$3:$CD$12,4,FALSE)</f>
        <v>#N/A</v>
      </c>
      <c r="AE589" s="103" t="e">
        <f>T589-HLOOKUP(V589,Minimas!$C$3:$CD$12,5,FALSE)</f>
        <v>#N/A</v>
      </c>
      <c r="AF589" s="103" t="e">
        <f>T589-HLOOKUP(V589,Minimas!$C$3:$CD$12,6,FALSE)</f>
        <v>#N/A</v>
      </c>
      <c r="AG589" s="103" t="e">
        <f>T589-HLOOKUP(V589,Minimas!$C$3:$CD$12,7,FALSE)</f>
        <v>#N/A</v>
      </c>
      <c r="AH589" s="103" t="e">
        <f>T589-HLOOKUP(V589,Minimas!$C$3:$CD$12,8,FALSE)</f>
        <v>#N/A</v>
      </c>
      <c r="AI589" s="103" t="e">
        <f>T589-HLOOKUP(V589,Minimas!$C$3:$CD$12,9,FALSE)</f>
        <v>#N/A</v>
      </c>
      <c r="AJ589" s="103" t="e">
        <f>T589-HLOOKUP(V589,Minimas!$C$3:$CD$12,10,FALSE)</f>
        <v>#N/A</v>
      </c>
      <c r="AK589" s="104" t="str">
        <f t="shared" si="78"/>
        <v xml:space="preserve"> </v>
      </c>
      <c r="AL589" s="105"/>
      <c r="AM589" s="105" t="str">
        <f t="shared" si="79"/>
        <v xml:space="preserve"> </v>
      </c>
      <c r="AN589" s="105" t="str">
        <f t="shared" si="80"/>
        <v xml:space="preserve"> </v>
      </c>
    </row>
    <row r="590" spans="28:40" x14ac:dyDescent="0.2">
      <c r="AB590" s="103" t="e">
        <f>T590-HLOOKUP(V590,Minimas!$C$3:$CD$12,2,FALSE)</f>
        <v>#N/A</v>
      </c>
      <c r="AC590" s="103" t="e">
        <f>T590-HLOOKUP(V590,Minimas!$C$3:$CD$12,3,FALSE)</f>
        <v>#N/A</v>
      </c>
      <c r="AD590" s="103" t="e">
        <f>T590-HLOOKUP(V590,Minimas!$C$3:$CD$12,4,FALSE)</f>
        <v>#N/A</v>
      </c>
      <c r="AE590" s="103" t="e">
        <f>T590-HLOOKUP(V590,Minimas!$C$3:$CD$12,5,FALSE)</f>
        <v>#N/A</v>
      </c>
      <c r="AF590" s="103" t="e">
        <f>T590-HLOOKUP(V590,Minimas!$C$3:$CD$12,6,FALSE)</f>
        <v>#N/A</v>
      </c>
      <c r="AG590" s="103" t="e">
        <f>T590-HLOOKUP(V590,Minimas!$C$3:$CD$12,7,FALSE)</f>
        <v>#N/A</v>
      </c>
      <c r="AH590" s="103" t="e">
        <f>T590-HLOOKUP(V590,Minimas!$C$3:$CD$12,8,FALSE)</f>
        <v>#N/A</v>
      </c>
      <c r="AI590" s="103" t="e">
        <f>T590-HLOOKUP(V590,Minimas!$C$3:$CD$12,9,FALSE)</f>
        <v>#N/A</v>
      </c>
      <c r="AJ590" s="103" t="e">
        <f>T590-HLOOKUP(V590,Minimas!$C$3:$CD$12,10,FALSE)</f>
        <v>#N/A</v>
      </c>
      <c r="AK590" s="104" t="str">
        <f t="shared" si="78"/>
        <v xml:space="preserve"> </v>
      </c>
      <c r="AL590" s="105"/>
      <c r="AM590" s="105" t="str">
        <f t="shared" si="79"/>
        <v xml:space="preserve"> </v>
      </c>
      <c r="AN590" s="105" t="str">
        <f t="shared" si="80"/>
        <v xml:space="preserve"> </v>
      </c>
    </row>
    <row r="591" spans="28:40" x14ac:dyDescent="0.2">
      <c r="AB591" s="103" t="e">
        <f>T591-HLOOKUP(V591,Minimas!$C$3:$CD$12,2,FALSE)</f>
        <v>#N/A</v>
      </c>
      <c r="AC591" s="103" t="e">
        <f>T591-HLOOKUP(V591,Minimas!$C$3:$CD$12,3,FALSE)</f>
        <v>#N/A</v>
      </c>
      <c r="AD591" s="103" t="e">
        <f>T591-HLOOKUP(V591,Minimas!$C$3:$CD$12,4,FALSE)</f>
        <v>#N/A</v>
      </c>
      <c r="AE591" s="103" t="e">
        <f>T591-HLOOKUP(V591,Minimas!$C$3:$CD$12,5,FALSE)</f>
        <v>#N/A</v>
      </c>
      <c r="AF591" s="103" t="e">
        <f>T591-HLOOKUP(V591,Minimas!$C$3:$CD$12,6,FALSE)</f>
        <v>#N/A</v>
      </c>
      <c r="AG591" s="103" t="e">
        <f>T591-HLOOKUP(V591,Minimas!$C$3:$CD$12,7,FALSE)</f>
        <v>#N/A</v>
      </c>
      <c r="AH591" s="103" t="e">
        <f>T591-HLOOKUP(V591,Minimas!$C$3:$CD$12,8,FALSE)</f>
        <v>#N/A</v>
      </c>
      <c r="AI591" s="103" t="e">
        <f>T591-HLOOKUP(V591,Minimas!$C$3:$CD$12,9,FALSE)</f>
        <v>#N/A</v>
      </c>
      <c r="AJ591" s="103" t="e">
        <f>T591-HLOOKUP(V591,Minimas!$C$3:$CD$12,10,FALSE)</f>
        <v>#N/A</v>
      </c>
      <c r="AK591" s="104" t="str">
        <f t="shared" si="78"/>
        <v xml:space="preserve"> </v>
      </c>
      <c r="AL591" s="105"/>
      <c r="AM591" s="105" t="str">
        <f t="shared" si="79"/>
        <v xml:space="preserve"> </v>
      </c>
      <c r="AN591" s="105" t="str">
        <f t="shared" si="80"/>
        <v xml:space="preserve"> </v>
      </c>
    </row>
    <row r="592" spans="28:40" x14ac:dyDescent="0.2">
      <c r="AB592" s="103" t="e">
        <f>T592-HLOOKUP(V592,Minimas!$C$3:$CD$12,2,FALSE)</f>
        <v>#N/A</v>
      </c>
      <c r="AC592" s="103" t="e">
        <f>T592-HLOOKUP(V592,Minimas!$C$3:$CD$12,3,FALSE)</f>
        <v>#N/A</v>
      </c>
      <c r="AD592" s="103" t="e">
        <f>T592-HLOOKUP(V592,Minimas!$C$3:$CD$12,4,FALSE)</f>
        <v>#N/A</v>
      </c>
      <c r="AE592" s="103" t="e">
        <f>T592-HLOOKUP(V592,Minimas!$C$3:$CD$12,5,FALSE)</f>
        <v>#N/A</v>
      </c>
      <c r="AF592" s="103" t="e">
        <f>T592-HLOOKUP(V592,Minimas!$C$3:$CD$12,6,FALSE)</f>
        <v>#N/A</v>
      </c>
      <c r="AG592" s="103" t="e">
        <f>T592-HLOOKUP(V592,Minimas!$C$3:$CD$12,7,FALSE)</f>
        <v>#N/A</v>
      </c>
      <c r="AH592" s="103" t="e">
        <f>T592-HLOOKUP(V592,Minimas!$C$3:$CD$12,8,FALSE)</f>
        <v>#N/A</v>
      </c>
      <c r="AI592" s="103" t="e">
        <f>T592-HLOOKUP(V592,Minimas!$C$3:$CD$12,9,FALSE)</f>
        <v>#N/A</v>
      </c>
      <c r="AJ592" s="103" t="e">
        <f>T592-HLOOKUP(V592,Minimas!$C$3:$CD$12,10,FALSE)</f>
        <v>#N/A</v>
      </c>
      <c r="AK592" s="104" t="str">
        <f t="shared" si="78"/>
        <v xml:space="preserve"> </v>
      </c>
      <c r="AL592" s="105"/>
      <c r="AM592" s="105" t="str">
        <f t="shared" si="79"/>
        <v xml:space="preserve"> </v>
      </c>
      <c r="AN592" s="105" t="str">
        <f t="shared" si="80"/>
        <v xml:space="preserve"> </v>
      </c>
    </row>
    <row r="593" spans="28:40" x14ac:dyDescent="0.2">
      <c r="AB593" s="103" t="e">
        <f>T593-HLOOKUP(V593,Minimas!$C$3:$CD$12,2,FALSE)</f>
        <v>#N/A</v>
      </c>
      <c r="AC593" s="103" t="e">
        <f>T593-HLOOKUP(V593,Minimas!$C$3:$CD$12,3,FALSE)</f>
        <v>#N/A</v>
      </c>
      <c r="AD593" s="103" t="e">
        <f>T593-HLOOKUP(V593,Minimas!$C$3:$CD$12,4,FALSE)</f>
        <v>#N/A</v>
      </c>
      <c r="AE593" s="103" t="e">
        <f>T593-HLOOKUP(V593,Minimas!$C$3:$CD$12,5,FALSE)</f>
        <v>#N/A</v>
      </c>
      <c r="AF593" s="103" t="e">
        <f>T593-HLOOKUP(V593,Minimas!$C$3:$CD$12,6,FALSE)</f>
        <v>#N/A</v>
      </c>
      <c r="AG593" s="103" t="e">
        <f>T593-HLOOKUP(V593,Minimas!$C$3:$CD$12,7,FALSE)</f>
        <v>#N/A</v>
      </c>
      <c r="AH593" s="103" t="e">
        <f>T593-HLOOKUP(V593,Minimas!$C$3:$CD$12,8,FALSE)</f>
        <v>#N/A</v>
      </c>
      <c r="AI593" s="103" t="e">
        <f>T593-HLOOKUP(V593,Minimas!$C$3:$CD$12,9,FALSE)</f>
        <v>#N/A</v>
      </c>
      <c r="AJ593" s="103" t="e">
        <f>T593-HLOOKUP(V593,Minimas!$C$3:$CD$12,10,FALSE)</f>
        <v>#N/A</v>
      </c>
      <c r="AK593" s="104" t="str">
        <f t="shared" si="78"/>
        <v xml:space="preserve"> </v>
      </c>
      <c r="AL593" s="105"/>
      <c r="AM593" s="105" t="str">
        <f t="shared" si="79"/>
        <v xml:space="preserve"> </v>
      </c>
      <c r="AN593" s="105" t="str">
        <f t="shared" si="80"/>
        <v xml:space="preserve"> </v>
      </c>
    </row>
    <row r="594" spans="28:40" x14ac:dyDescent="0.2">
      <c r="AB594" s="103" t="e">
        <f>T594-HLOOKUP(V594,Minimas!$C$3:$CD$12,2,FALSE)</f>
        <v>#N/A</v>
      </c>
      <c r="AC594" s="103" t="e">
        <f>T594-HLOOKUP(V594,Minimas!$C$3:$CD$12,3,FALSE)</f>
        <v>#N/A</v>
      </c>
      <c r="AD594" s="103" t="e">
        <f>T594-HLOOKUP(V594,Minimas!$C$3:$CD$12,4,FALSE)</f>
        <v>#N/A</v>
      </c>
      <c r="AE594" s="103" t="e">
        <f>T594-HLOOKUP(V594,Minimas!$C$3:$CD$12,5,FALSE)</f>
        <v>#N/A</v>
      </c>
      <c r="AF594" s="103" t="e">
        <f>T594-HLOOKUP(V594,Minimas!$C$3:$CD$12,6,FALSE)</f>
        <v>#N/A</v>
      </c>
      <c r="AG594" s="103" t="e">
        <f>T594-HLOOKUP(V594,Minimas!$C$3:$CD$12,7,FALSE)</f>
        <v>#N/A</v>
      </c>
      <c r="AH594" s="103" t="e">
        <f>T594-HLOOKUP(V594,Minimas!$C$3:$CD$12,8,FALSE)</f>
        <v>#N/A</v>
      </c>
      <c r="AI594" s="103" t="e">
        <f>T594-HLOOKUP(V594,Minimas!$C$3:$CD$12,9,FALSE)</f>
        <v>#N/A</v>
      </c>
      <c r="AJ594" s="103" t="e">
        <f>T594-HLOOKUP(V594,Minimas!$C$3:$CD$12,10,FALSE)</f>
        <v>#N/A</v>
      </c>
      <c r="AK594" s="104" t="str">
        <f t="shared" si="78"/>
        <v xml:space="preserve"> </v>
      </c>
      <c r="AL594" s="105"/>
      <c r="AM594" s="105" t="str">
        <f t="shared" si="79"/>
        <v xml:space="preserve"> </v>
      </c>
      <c r="AN594" s="105" t="str">
        <f t="shared" si="80"/>
        <v xml:space="preserve"> </v>
      </c>
    </row>
    <row r="595" spans="28:40" x14ac:dyDescent="0.2">
      <c r="AB595" s="103" t="e">
        <f>T595-HLOOKUP(V595,Minimas!$C$3:$CD$12,2,FALSE)</f>
        <v>#N/A</v>
      </c>
      <c r="AC595" s="103" t="e">
        <f>T595-HLOOKUP(V595,Minimas!$C$3:$CD$12,3,FALSE)</f>
        <v>#N/A</v>
      </c>
      <c r="AD595" s="103" t="e">
        <f>T595-HLOOKUP(V595,Minimas!$C$3:$CD$12,4,FALSE)</f>
        <v>#N/A</v>
      </c>
      <c r="AE595" s="103" t="e">
        <f>T595-HLOOKUP(V595,Minimas!$C$3:$CD$12,5,FALSE)</f>
        <v>#N/A</v>
      </c>
      <c r="AF595" s="103" t="e">
        <f>T595-HLOOKUP(V595,Minimas!$C$3:$CD$12,6,FALSE)</f>
        <v>#N/A</v>
      </c>
      <c r="AG595" s="103" t="e">
        <f>T595-HLOOKUP(V595,Minimas!$C$3:$CD$12,7,FALSE)</f>
        <v>#N/A</v>
      </c>
      <c r="AH595" s="103" t="e">
        <f>T595-HLOOKUP(V595,Minimas!$C$3:$CD$12,8,FALSE)</f>
        <v>#N/A</v>
      </c>
      <c r="AI595" s="103" t="e">
        <f>T595-HLOOKUP(V595,Minimas!$C$3:$CD$12,9,FALSE)</f>
        <v>#N/A</v>
      </c>
      <c r="AJ595" s="103" t="e">
        <f>T595-HLOOKUP(V595,Minimas!$C$3:$CD$12,10,FALSE)</f>
        <v>#N/A</v>
      </c>
      <c r="AK595" s="104" t="str">
        <f t="shared" si="78"/>
        <v xml:space="preserve"> </v>
      </c>
      <c r="AL595" s="105"/>
      <c r="AM595" s="105" t="str">
        <f t="shared" si="79"/>
        <v xml:space="preserve"> </v>
      </c>
      <c r="AN595" s="105" t="str">
        <f t="shared" si="80"/>
        <v xml:space="preserve"> </v>
      </c>
    </row>
    <row r="596" spans="28:40" x14ac:dyDescent="0.2">
      <c r="AB596" s="103" t="e">
        <f>T596-HLOOKUP(V596,Minimas!$C$3:$CD$12,2,FALSE)</f>
        <v>#N/A</v>
      </c>
      <c r="AC596" s="103" t="e">
        <f>T596-HLOOKUP(V596,Minimas!$C$3:$CD$12,3,FALSE)</f>
        <v>#N/A</v>
      </c>
      <c r="AD596" s="103" t="e">
        <f>T596-HLOOKUP(V596,Minimas!$C$3:$CD$12,4,FALSE)</f>
        <v>#N/A</v>
      </c>
      <c r="AE596" s="103" t="e">
        <f>T596-HLOOKUP(V596,Minimas!$C$3:$CD$12,5,FALSE)</f>
        <v>#N/A</v>
      </c>
      <c r="AF596" s="103" t="e">
        <f>T596-HLOOKUP(V596,Minimas!$C$3:$CD$12,6,FALSE)</f>
        <v>#N/A</v>
      </c>
      <c r="AG596" s="103" t="e">
        <f>T596-HLOOKUP(V596,Minimas!$C$3:$CD$12,7,FALSE)</f>
        <v>#N/A</v>
      </c>
      <c r="AH596" s="103" t="e">
        <f>T596-HLOOKUP(V596,Minimas!$C$3:$CD$12,8,FALSE)</f>
        <v>#N/A</v>
      </c>
      <c r="AI596" s="103" t="e">
        <f>T596-HLOOKUP(V596,Minimas!$C$3:$CD$12,9,FALSE)</f>
        <v>#N/A</v>
      </c>
      <c r="AJ596" s="103" t="e">
        <f>T596-HLOOKUP(V596,Minimas!$C$3:$CD$12,10,FALSE)</f>
        <v>#N/A</v>
      </c>
      <c r="AK596" s="104" t="str">
        <f t="shared" si="78"/>
        <v xml:space="preserve"> </v>
      </c>
      <c r="AL596" s="105"/>
      <c r="AM596" s="105" t="str">
        <f t="shared" si="79"/>
        <v xml:space="preserve"> </v>
      </c>
      <c r="AN596" s="105" t="str">
        <f t="shared" si="80"/>
        <v xml:space="preserve"> </v>
      </c>
    </row>
    <row r="597" spans="28:40" x14ac:dyDescent="0.2">
      <c r="AB597" s="103" t="e">
        <f>T597-HLOOKUP(V597,Minimas!$C$3:$CD$12,2,FALSE)</f>
        <v>#N/A</v>
      </c>
      <c r="AC597" s="103" t="e">
        <f>T597-HLOOKUP(V597,Minimas!$C$3:$CD$12,3,FALSE)</f>
        <v>#N/A</v>
      </c>
      <c r="AD597" s="103" t="e">
        <f>T597-HLOOKUP(V597,Minimas!$C$3:$CD$12,4,FALSE)</f>
        <v>#N/A</v>
      </c>
      <c r="AE597" s="103" t="e">
        <f>T597-HLOOKUP(V597,Minimas!$C$3:$CD$12,5,FALSE)</f>
        <v>#N/A</v>
      </c>
      <c r="AF597" s="103" t="e">
        <f>T597-HLOOKUP(V597,Minimas!$C$3:$CD$12,6,FALSE)</f>
        <v>#N/A</v>
      </c>
      <c r="AG597" s="103" t="e">
        <f>T597-HLOOKUP(V597,Minimas!$C$3:$CD$12,7,FALSE)</f>
        <v>#N/A</v>
      </c>
      <c r="AH597" s="103" t="e">
        <f>T597-HLOOKUP(V597,Minimas!$C$3:$CD$12,8,FALSE)</f>
        <v>#N/A</v>
      </c>
      <c r="AI597" s="103" t="e">
        <f>T597-HLOOKUP(V597,Minimas!$C$3:$CD$12,9,FALSE)</f>
        <v>#N/A</v>
      </c>
      <c r="AJ597" s="103" t="e">
        <f>T597-HLOOKUP(V597,Minimas!$C$3:$CD$12,10,FALSE)</f>
        <v>#N/A</v>
      </c>
      <c r="AK597" s="104" t="str">
        <f t="shared" si="78"/>
        <v xml:space="preserve"> </v>
      </c>
      <c r="AL597" s="105"/>
      <c r="AM597" s="105" t="str">
        <f t="shared" si="79"/>
        <v xml:space="preserve"> </v>
      </c>
      <c r="AN597" s="105" t="str">
        <f t="shared" si="80"/>
        <v xml:space="preserve"> </v>
      </c>
    </row>
    <row r="598" spans="28:40" x14ac:dyDescent="0.2">
      <c r="AB598" s="103" t="e">
        <f>T598-HLOOKUP(V598,Minimas!$C$3:$CD$12,2,FALSE)</f>
        <v>#N/A</v>
      </c>
      <c r="AC598" s="103" t="e">
        <f>T598-HLOOKUP(V598,Minimas!$C$3:$CD$12,3,FALSE)</f>
        <v>#N/A</v>
      </c>
      <c r="AD598" s="103" t="e">
        <f>T598-HLOOKUP(V598,Minimas!$C$3:$CD$12,4,FALSE)</f>
        <v>#N/A</v>
      </c>
      <c r="AE598" s="103" t="e">
        <f>T598-HLOOKUP(V598,Minimas!$C$3:$CD$12,5,FALSE)</f>
        <v>#N/A</v>
      </c>
      <c r="AF598" s="103" t="e">
        <f>T598-HLOOKUP(V598,Minimas!$C$3:$CD$12,6,FALSE)</f>
        <v>#N/A</v>
      </c>
      <c r="AG598" s="103" t="e">
        <f>T598-HLOOKUP(V598,Minimas!$C$3:$CD$12,7,FALSE)</f>
        <v>#N/A</v>
      </c>
      <c r="AH598" s="103" t="e">
        <f>T598-HLOOKUP(V598,Minimas!$C$3:$CD$12,8,FALSE)</f>
        <v>#N/A</v>
      </c>
      <c r="AI598" s="103" t="e">
        <f>T598-HLOOKUP(V598,Minimas!$C$3:$CD$12,9,FALSE)</f>
        <v>#N/A</v>
      </c>
      <c r="AJ598" s="103" t="e">
        <f>T598-HLOOKUP(V598,Minimas!$C$3:$CD$12,10,FALSE)</f>
        <v>#N/A</v>
      </c>
      <c r="AK598" s="104" t="str">
        <f t="shared" si="78"/>
        <v xml:space="preserve"> </v>
      </c>
      <c r="AL598" s="105"/>
      <c r="AM598" s="105" t="str">
        <f t="shared" si="79"/>
        <v xml:space="preserve"> </v>
      </c>
      <c r="AN598" s="105" t="str">
        <f t="shared" si="80"/>
        <v xml:space="preserve"> </v>
      </c>
    </row>
    <row r="599" spans="28:40" x14ac:dyDescent="0.2">
      <c r="AB599" s="103" t="e">
        <f>T599-HLOOKUP(V599,Minimas!$C$3:$CD$12,2,FALSE)</f>
        <v>#N/A</v>
      </c>
      <c r="AC599" s="103" t="e">
        <f>T599-HLOOKUP(V599,Minimas!$C$3:$CD$12,3,FALSE)</f>
        <v>#N/A</v>
      </c>
      <c r="AD599" s="103" t="e">
        <f>T599-HLOOKUP(V599,Minimas!$C$3:$CD$12,4,FALSE)</f>
        <v>#N/A</v>
      </c>
      <c r="AE599" s="103" t="e">
        <f>T599-HLOOKUP(V599,Minimas!$C$3:$CD$12,5,FALSE)</f>
        <v>#N/A</v>
      </c>
      <c r="AF599" s="103" t="e">
        <f>T599-HLOOKUP(V599,Minimas!$C$3:$CD$12,6,FALSE)</f>
        <v>#N/A</v>
      </c>
      <c r="AG599" s="103" t="e">
        <f>T599-HLOOKUP(V599,Minimas!$C$3:$CD$12,7,FALSE)</f>
        <v>#N/A</v>
      </c>
      <c r="AH599" s="103" t="e">
        <f>T599-HLOOKUP(V599,Minimas!$C$3:$CD$12,8,FALSE)</f>
        <v>#N/A</v>
      </c>
      <c r="AI599" s="103" t="e">
        <f>T599-HLOOKUP(V599,Minimas!$C$3:$CD$12,9,FALSE)</f>
        <v>#N/A</v>
      </c>
      <c r="AJ599" s="103" t="e">
        <f>T599-HLOOKUP(V599,Minimas!$C$3:$CD$12,10,FALSE)</f>
        <v>#N/A</v>
      </c>
      <c r="AK599" s="104" t="str">
        <f t="shared" si="78"/>
        <v xml:space="preserve"> </v>
      </c>
      <c r="AL599" s="105"/>
      <c r="AM599" s="105" t="str">
        <f t="shared" si="79"/>
        <v xml:space="preserve"> </v>
      </c>
      <c r="AN599" s="105" t="str">
        <f t="shared" si="80"/>
        <v xml:space="preserve"> </v>
      </c>
    </row>
    <row r="600" spans="28:40" x14ac:dyDescent="0.2">
      <c r="AB600" s="103" t="e">
        <f>T600-HLOOKUP(V600,Minimas!$C$3:$CD$12,2,FALSE)</f>
        <v>#N/A</v>
      </c>
      <c r="AC600" s="103" t="e">
        <f>T600-HLOOKUP(V600,Minimas!$C$3:$CD$12,3,FALSE)</f>
        <v>#N/A</v>
      </c>
      <c r="AD600" s="103" t="e">
        <f>T600-HLOOKUP(V600,Minimas!$C$3:$CD$12,4,FALSE)</f>
        <v>#N/A</v>
      </c>
      <c r="AE600" s="103" t="e">
        <f>T600-HLOOKUP(V600,Minimas!$C$3:$CD$12,5,FALSE)</f>
        <v>#N/A</v>
      </c>
      <c r="AF600" s="103" t="e">
        <f>T600-HLOOKUP(V600,Minimas!$C$3:$CD$12,6,FALSE)</f>
        <v>#N/A</v>
      </c>
      <c r="AG600" s="103" t="e">
        <f>T600-HLOOKUP(V600,Minimas!$C$3:$CD$12,7,FALSE)</f>
        <v>#N/A</v>
      </c>
      <c r="AH600" s="103" t="e">
        <f>T600-HLOOKUP(V600,Minimas!$C$3:$CD$12,8,FALSE)</f>
        <v>#N/A</v>
      </c>
      <c r="AI600" s="103" t="e">
        <f>T600-HLOOKUP(V600,Minimas!$C$3:$CD$12,9,FALSE)</f>
        <v>#N/A</v>
      </c>
      <c r="AJ600" s="103" t="e">
        <f>T600-HLOOKUP(V600,Minimas!$C$3:$CD$12,10,FALSE)</f>
        <v>#N/A</v>
      </c>
      <c r="AK600" s="104" t="str">
        <f t="shared" si="78"/>
        <v xml:space="preserve"> </v>
      </c>
      <c r="AL600" s="105"/>
      <c r="AM600" s="105" t="str">
        <f t="shared" si="79"/>
        <v xml:space="preserve"> </v>
      </c>
      <c r="AN600" s="105" t="str">
        <f t="shared" si="80"/>
        <v xml:space="preserve"> </v>
      </c>
    </row>
    <row r="601" spans="28:40" x14ac:dyDescent="0.2">
      <c r="AB601" s="103" t="e">
        <f>T601-HLOOKUP(V601,Minimas!$C$3:$CD$12,2,FALSE)</f>
        <v>#N/A</v>
      </c>
      <c r="AC601" s="103" t="e">
        <f>T601-HLOOKUP(V601,Minimas!$C$3:$CD$12,3,FALSE)</f>
        <v>#N/A</v>
      </c>
      <c r="AD601" s="103" t="e">
        <f>T601-HLOOKUP(V601,Minimas!$C$3:$CD$12,4,FALSE)</f>
        <v>#N/A</v>
      </c>
      <c r="AE601" s="103" t="e">
        <f>T601-HLOOKUP(V601,Minimas!$C$3:$CD$12,5,FALSE)</f>
        <v>#N/A</v>
      </c>
      <c r="AF601" s="103" t="e">
        <f>T601-HLOOKUP(V601,Minimas!$C$3:$CD$12,6,FALSE)</f>
        <v>#N/A</v>
      </c>
      <c r="AG601" s="103" t="e">
        <f>T601-HLOOKUP(V601,Minimas!$C$3:$CD$12,7,FALSE)</f>
        <v>#N/A</v>
      </c>
      <c r="AH601" s="103" t="e">
        <f>T601-HLOOKUP(V601,Minimas!$C$3:$CD$12,8,FALSE)</f>
        <v>#N/A</v>
      </c>
      <c r="AI601" s="103" t="e">
        <f>T601-HLOOKUP(V601,Minimas!$C$3:$CD$12,9,FALSE)</f>
        <v>#N/A</v>
      </c>
      <c r="AJ601" s="103" t="e">
        <f>T601-HLOOKUP(V601,Minimas!$C$3:$CD$12,10,FALSE)</f>
        <v>#N/A</v>
      </c>
      <c r="AK601" s="104" t="str">
        <f t="shared" si="78"/>
        <v xml:space="preserve"> </v>
      </c>
      <c r="AL601" s="105"/>
      <c r="AM601" s="105" t="str">
        <f t="shared" si="79"/>
        <v xml:space="preserve"> </v>
      </c>
      <c r="AN601" s="105" t="str">
        <f t="shared" si="80"/>
        <v xml:space="preserve"> </v>
      </c>
    </row>
    <row r="602" spans="28:40" x14ac:dyDescent="0.2">
      <c r="AB602" s="103" t="e">
        <f>T602-HLOOKUP(V602,Minimas!$C$3:$CD$12,2,FALSE)</f>
        <v>#N/A</v>
      </c>
      <c r="AC602" s="103" t="e">
        <f>T602-HLOOKUP(V602,Minimas!$C$3:$CD$12,3,FALSE)</f>
        <v>#N/A</v>
      </c>
      <c r="AD602" s="103" t="e">
        <f>T602-HLOOKUP(V602,Minimas!$C$3:$CD$12,4,FALSE)</f>
        <v>#N/A</v>
      </c>
      <c r="AE602" s="103" t="e">
        <f>T602-HLOOKUP(V602,Minimas!$C$3:$CD$12,5,FALSE)</f>
        <v>#N/A</v>
      </c>
      <c r="AF602" s="103" t="e">
        <f>T602-HLOOKUP(V602,Minimas!$C$3:$CD$12,6,FALSE)</f>
        <v>#N/A</v>
      </c>
      <c r="AG602" s="103" t="e">
        <f>T602-HLOOKUP(V602,Minimas!$C$3:$CD$12,7,FALSE)</f>
        <v>#N/A</v>
      </c>
      <c r="AH602" s="103" t="e">
        <f>T602-HLOOKUP(V602,Minimas!$C$3:$CD$12,8,FALSE)</f>
        <v>#N/A</v>
      </c>
      <c r="AI602" s="103" t="e">
        <f>T602-HLOOKUP(V602,Minimas!$C$3:$CD$12,9,FALSE)</f>
        <v>#N/A</v>
      </c>
      <c r="AJ602" s="103" t="e">
        <f>T602-HLOOKUP(V602,Minimas!$C$3:$CD$12,10,FALSE)</f>
        <v>#N/A</v>
      </c>
      <c r="AK602" s="104" t="str">
        <f t="shared" si="78"/>
        <v xml:space="preserve"> </v>
      </c>
      <c r="AL602" s="105"/>
      <c r="AM602" s="105" t="str">
        <f t="shared" si="79"/>
        <v xml:space="preserve"> </v>
      </c>
      <c r="AN602" s="105" t="str">
        <f t="shared" si="80"/>
        <v xml:space="preserve"> </v>
      </c>
    </row>
    <row r="603" spans="28:40" x14ac:dyDescent="0.2">
      <c r="AB603" s="103" t="e">
        <f>T603-HLOOKUP(V603,Minimas!$C$3:$CD$12,2,FALSE)</f>
        <v>#N/A</v>
      </c>
      <c r="AC603" s="103" t="e">
        <f>T603-HLOOKUP(V603,Minimas!$C$3:$CD$12,3,FALSE)</f>
        <v>#N/A</v>
      </c>
      <c r="AD603" s="103" t="e">
        <f>T603-HLOOKUP(V603,Minimas!$C$3:$CD$12,4,FALSE)</f>
        <v>#N/A</v>
      </c>
      <c r="AE603" s="103" t="e">
        <f>T603-HLOOKUP(V603,Minimas!$C$3:$CD$12,5,FALSE)</f>
        <v>#N/A</v>
      </c>
      <c r="AF603" s="103" t="e">
        <f>T603-HLOOKUP(V603,Minimas!$C$3:$CD$12,6,FALSE)</f>
        <v>#N/A</v>
      </c>
      <c r="AG603" s="103" t="e">
        <f>T603-HLOOKUP(V603,Minimas!$C$3:$CD$12,7,FALSE)</f>
        <v>#N/A</v>
      </c>
      <c r="AH603" s="103" t="e">
        <f>T603-HLOOKUP(V603,Minimas!$C$3:$CD$12,8,FALSE)</f>
        <v>#N/A</v>
      </c>
      <c r="AI603" s="103" t="e">
        <f>T603-HLOOKUP(V603,Minimas!$C$3:$CD$12,9,FALSE)</f>
        <v>#N/A</v>
      </c>
      <c r="AJ603" s="103" t="e">
        <f>T603-HLOOKUP(V603,Minimas!$C$3:$CD$12,10,FALSE)</f>
        <v>#N/A</v>
      </c>
      <c r="AK603" s="104" t="str">
        <f t="shared" ref="AK603:AK666" si="81">IF(E603=0," ",IF(AJ603&gt;=0,$AJ$5,IF(AI603&gt;=0,$AI$5,IF(AH603&gt;=0,$AH$5,IF(AG603&gt;=0,$AG$5,IF(AF603&gt;=0,$AF$5,IF(AE603&gt;=0,$AE$5,IF(AD603&gt;=0,$AD$5,IF(AC603&gt;=0,$AC$5,$AB$5)))))))))</f>
        <v xml:space="preserve"> </v>
      </c>
      <c r="AL603" s="105"/>
      <c r="AM603" s="105" t="str">
        <f t="shared" ref="AM603:AM666" si="82">IF(AK603="","",AK603)</f>
        <v xml:space="preserve"> </v>
      </c>
      <c r="AN603" s="105" t="str">
        <f t="shared" ref="AN603:AN666" si="83">IF(E603=0," ",IF(AJ603&gt;=0,AJ603,IF(AI603&gt;=0,AI603,IF(AH603&gt;=0,AH603,IF(AG603&gt;=0,AG603,IF(AF603&gt;=0,AF603,IF(AE603&gt;=0,AE603,IF(AD603&gt;=0,AD603,IF(AC603&gt;=0,AC603,AB603)))))))))</f>
        <v xml:space="preserve"> </v>
      </c>
    </row>
    <row r="604" spans="28:40" x14ac:dyDescent="0.2">
      <c r="AB604" s="103" t="e">
        <f>T604-HLOOKUP(V604,Minimas!$C$3:$CD$12,2,FALSE)</f>
        <v>#N/A</v>
      </c>
      <c r="AC604" s="103" t="e">
        <f>T604-HLOOKUP(V604,Minimas!$C$3:$CD$12,3,FALSE)</f>
        <v>#N/A</v>
      </c>
      <c r="AD604" s="103" t="e">
        <f>T604-HLOOKUP(V604,Minimas!$C$3:$CD$12,4,FALSE)</f>
        <v>#N/A</v>
      </c>
      <c r="AE604" s="103" t="e">
        <f>T604-HLOOKUP(V604,Minimas!$C$3:$CD$12,5,FALSE)</f>
        <v>#N/A</v>
      </c>
      <c r="AF604" s="103" t="e">
        <f>T604-HLOOKUP(V604,Minimas!$C$3:$CD$12,6,FALSE)</f>
        <v>#N/A</v>
      </c>
      <c r="AG604" s="103" t="e">
        <f>T604-HLOOKUP(V604,Minimas!$C$3:$CD$12,7,FALSE)</f>
        <v>#N/A</v>
      </c>
      <c r="AH604" s="103" t="e">
        <f>T604-HLOOKUP(V604,Minimas!$C$3:$CD$12,8,FALSE)</f>
        <v>#N/A</v>
      </c>
      <c r="AI604" s="103" t="e">
        <f>T604-HLOOKUP(V604,Minimas!$C$3:$CD$12,9,FALSE)</f>
        <v>#N/A</v>
      </c>
      <c r="AJ604" s="103" t="e">
        <f>T604-HLOOKUP(V604,Minimas!$C$3:$CD$12,10,FALSE)</f>
        <v>#N/A</v>
      </c>
      <c r="AK604" s="104" t="str">
        <f t="shared" si="81"/>
        <v xml:space="preserve"> </v>
      </c>
      <c r="AL604" s="105"/>
      <c r="AM604" s="105" t="str">
        <f t="shared" si="82"/>
        <v xml:space="preserve"> </v>
      </c>
      <c r="AN604" s="105" t="str">
        <f t="shared" si="83"/>
        <v xml:space="preserve"> </v>
      </c>
    </row>
    <row r="605" spans="28:40" x14ac:dyDescent="0.2">
      <c r="AB605" s="103" t="e">
        <f>T605-HLOOKUP(V605,Minimas!$C$3:$CD$12,2,FALSE)</f>
        <v>#N/A</v>
      </c>
      <c r="AC605" s="103" t="e">
        <f>T605-HLOOKUP(V605,Minimas!$C$3:$CD$12,3,FALSE)</f>
        <v>#N/A</v>
      </c>
      <c r="AD605" s="103" t="e">
        <f>T605-HLOOKUP(V605,Minimas!$C$3:$CD$12,4,FALSE)</f>
        <v>#N/A</v>
      </c>
      <c r="AE605" s="103" t="e">
        <f>T605-HLOOKUP(V605,Minimas!$C$3:$CD$12,5,FALSE)</f>
        <v>#N/A</v>
      </c>
      <c r="AF605" s="103" t="e">
        <f>T605-HLOOKUP(V605,Minimas!$C$3:$CD$12,6,FALSE)</f>
        <v>#N/A</v>
      </c>
      <c r="AG605" s="103" t="e">
        <f>T605-HLOOKUP(V605,Minimas!$C$3:$CD$12,7,FALSE)</f>
        <v>#N/A</v>
      </c>
      <c r="AH605" s="103" t="e">
        <f>T605-HLOOKUP(V605,Minimas!$C$3:$CD$12,8,FALSE)</f>
        <v>#N/A</v>
      </c>
      <c r="AI605" s="103" t="e">
        <f>T605-HLOOKUP(V605,Minimas!$C$3:$CD$12,9,FALSE)</f>
        <v>#N/A</v>
      </c>
      <c r="AJ605" s="103" t="e">
        <f>T605-HLOOKUP(V605,Minimas!$C$3:$CD$12,10,FALSE)</f>
        <v>#N/A</v>
      </c>
      <c r="AK605" s="104" t="str">
        <f t="shared" si="81"/>
        <v xml:space="preserve"> </v>
      </c>
      <c r="AL605" s="105"/>
      <c r="AM605" s="105" t="str">
        <f t="shared" si="82"/>
        <v xml:space="preserve"> </v>
      </c>
      <c r="AN605" s="105" t="str">
        <f t="shared" si="83"/>
        <v xml:space="preserve"> </v>
      </c>
    </row>
    <row r="606" spans="28:40" x14ac:dyDescent="0.2">
      <c r="AB606" s="103" t="e">
        <f>T606-HLOOKUP(V606,Minimas!$C$3:$CD$12,2,FALSE)</f>
        <v>#N/A</v>
      </c>
      <c r="AC606" s="103" t="e">
        <f>T606-HLOOKUP(V606,Minimas!$C$3:$CD$12,3,FALSE)</f>
        <v>#N/A</v>
      </c>
      <c r="AD606" s="103" t="e">
        <f>T606-HLOOKUP(V606,Minimas!$C$3:$CD$12,4,FALSE)</f>
        <v>#N/A</v>
      </c>
      <c r="AE606" s="103" t="e">
        <f>T606-HLOOKUP(V606,Minimas!$C$3:$CD$12,5,FALSE)</f>
        <v>#N/A</v>
      </c>
      <c r="AF606" s="103" t="e">
        <f>T606-HLOOKUP(V606,Minimas!$C$3:$CD$12,6,FALSE)</f>
        <v>#N/A</v>
      </c>
      <c r="AG606" s="103" t="e">
        <f>T606-HLOOKUP(V606,Minimas!$C$3:$CD$12,7,FALSE)</f>
        <v>#N/A</v>
      </c>
      <c r="AH606" s="103" t="e">
        <f>T606-HLOOKUP(V606,Minimas!$C$3:$CD$12,8,FALSE)</f>
        <v>#N/A</v>
      </c>
      <c r="AI606" s="103" t="e">
        <f>T606-HLOOKUP(V606,Minimas!$C$3:$CD$12,9,FALSE)</f>
        <v>#N/A</v>
      </c>
      <c r="AJ606" s="103" t="e">
        <f>T606-HLOOKUP(V606,Minimas!$C$3:$CD$12,10,FALSE)</f>
        <v>#N/A</v>
      </c>
      <c r="AK606" s="104" t="str">
        <f t="shared" si="81"/>
        <v xml:space="preserve"> </v>
      </c>
      <c r="AL606" s="105"/>
      <c r="AM606" s="105" t="str">
        <f t="shared" si="82"/>
        <v xml:space="preserve"> </v>
      </c>
      <c r="AN606" s="105" t="str">
        <f t="shared" si="83"/>
        <v xml:space="preserve"> </v>
      </c>
    </row>
    <row r="607" spans="28:40" x14ac:dyDescent="0.2">
      <c r="AB607" s="103" t="e">
        <f>T607-HLOOKUP(V607,Minimas!$C$3:$CD$12,2,FALSE)</f>
        <v>#N/A</v>
      </c>
      <c r="AC607" s="103" t="e">
        <f>T607-HLOOKUP(V607,Minimas!$C$3:$CD$12,3,FALSE)</f>
        <v>#N/A</v>
      </c>
      <c r="AD607" s="103" t="e">
        <f>T607-HLOOKUP(V607,Minimas!$C$3:$CD$12,4,FALSE)</f>
        <v>#N/A</v>
      </c>
      <c r="AE607" s="103" t="e">
        <f>T607-HLOOKUP(V607,Minimas!$C$3:$CD$12,5,FALSE)</f>
        <v>#N/A</v>
      </c>
      <c r="AF607" s="103" t="e">
        <f>T607-HLOOKUP(V607,Minimas!$C$3:$CD$12,6,FALSE)</f>
        <v>#N/A</v>
      </c>
      <c r="AG607" s="103" t="e">
        <f>T607-HLOOKUP(V607,Minimas!$C$3:$CD$12,7,FALSE)</f>
        <v>#N/A</v>
      </c>
      <c r="AH607" s="103" t="e">
        <f>T607-HLOOKUP(V607,Minimas!$C$3:$CD$12,8,FALSE)</f>
        <v>#N/A</v>
      </c>
      <c r="AI607" s="103" t="e">
        <f>T607-HLOOKUP(V607,Minimas!$C$3:$CD$12,9,FALSE)</f>
        <v>#N/A</v>
      </c>
      <c r="AJ607" s="103" t="e">
        <f>T607-HLOOKUP(V607,Minimas!$C$3:$CD$12,10,FALSE)</f>
        <v>#N/A</v>
      </c>
      <c r="AK607" s="104" t="str">
        <f t="shared" si="81"/>
        <v xml:space="preserve"> </v>
      </c>
      <c r="AL607" s="105"/>
      <c r="AM607" s="105" t="str">
        <f t="shared" si="82"/>
        <v xml:space="preserve"> </v>
      </c>
      <c r="AN607" s="105" t="str">
        <f t="shared" si="83"/>
        <v xml:space="preserve"> </v>
      </c>
    </row>
    <row r="608" spans="28:40" x14ac:dyDescent="0.2">
      <c r="AB608" s="103" t="e">
        <f>T608-HLOOKUP(V608,Minimas!$C$3:$CD$12,2,FALSE)</f>
        <v>#N/A</v>
      </c>
      <c r="AC608" s="103" t="e">
        <f>T608-HLOOKUP(V608,Minimas!$C$3:$CD$12,3,FALSE)</f>
        <v>#N/A</v>
      </c>
      <c r="AD608" s="103" t="e">
        <f>T608-HLOOKUP(V608,Minimas!$C$3:$CD$12,4,FALSE)</f>
        <v>#N/A</v>
      </c>
      <c r="AE608" s="103" t="e">
        <f>T608-HLOOKUP(V608,Minimas!$C$3:$CD$12,5,FALSE)</f>
        <v>#N/A</v>
      </c>
      <c r="AF608" s="103" t="e">
        <f>T608-HLOOKUP(V608,Minimas!$C$3:$CD$12,6,FALSE)</f>
        <v>#N/A</v>
      </c>
      <c r="AG608" s="103" t="e">
        <f>T608-HLOOKUP(V608,Minimas!$C$3:$CD$12,7,FALSE)</f>
        <v>#N/A</v>
      </c>
      <c r="AH608" s="103" t="e">
        <f>T608-HLOOKUP(V608,Minimas!$C$3:$CD$12,8,FALSE)</f>
        <v>#N/A</v>
      </c>
      <c r="AI608" s="103" t="e">
        <f>T608-HLOOKUP(V608,Minimas!$C$3:$CD$12,9,FALSE)</f>
        <v>#N/A</v>
      </c>
      <c r="AJ608" s="103" t="e">
        <f>T608-HLOOKUP(V608,Minimas!$C$3:$CD$12,10,FALSE)</f>
        <v>#N/A</v>
      </c>
      <c r="AK608" s="104" t="str">
        <f t="shared" si="81"/>
        <v xml:space="preserve"> </v>
      </c>
      <c r="AL608" s="105"/>
      <c r="AM608" s="105" t="str">
        <f t="shared" si="82"/>
        <v xml:space="preserve"> </v>
      </c>
      <c r="AN608" s="105" t="str">
        <f t="shared" si="83"/>
        <v xml:space="preserve"> </v>
      </c>
    </row>
    <row r="609" spans="28:40" x14ac:dyDescent="0.2">
      <c r="AB609" s="103" t="e">
        <f>T609-HLOOKUP(V609,Minimas!$C$3:$CD$12,2,FALSE)</f>
        <v>#N/A</v>
      </c>
      <c r="AC609" s="103" t="e">
        <f>T609-HLOOKUP(V609,Minimas!$C$3:$CD$12,3,FALSE)</f>
        <v>#N/A</v>
      </c>
      <c r="AD609" s="103" t="e">
        <f>T609-HLOOKUP(V609,Minimas!$C$3:$CD$12,4,FALSE)</f>
        <v>#N/A</v>
      </c>
      <c r="AE609" s="103" t="e">
        <f>T609-HLOOKUP(V609,Minimas!$C$3:$CD$12,5,FALSE)</f>
        <v>#N/A</v>
      </c>
      <c r="AF609" s="103" t="e">
        <f>T609-HLOOKUP(V609,Minimas!$C$3:$CD$12,6,FALSE)</f>
        <v>#N/A</v>
      </c>
      <c r="AG609" s="103" t="e">
        <f>T609-HLOOKUP(V609,Minimas!$C$3:$CD$12,7,FALSE)</f>
        <v>#N/A</v>
      </c>
      <c r="AH609" s="103" t="e">
        <f>T609-HLOOKUP(V609,Minimas!$C$3:$CD$12,8,FALSE)</f>
        <v>#N/A</v>
      </c>
      <c r="AI609" s="103" t="e">
        <f>T609-HLOOKUP(V609,Minimas!$C$3:$CD$12,9,FALSE)</f>
        <v>#N/A</v>
      </c>
      <c r="AJ609" s="103" t="e">
        <f>T609-HLOOKUP(V609,Minimas!$C$3:$CD$12,10,FALSE)</f>
        <v>#N/A</v>
      </c>
      <c r="AK609" s="104" t="str">
        <f t="shared" si="81"/>
        <v xml:space="preserve"> </v>
      </c>
      <c r="AL609" s="105"/>
      <c r="AM609" s="105" t="str">
        <f t="shared" si="82"/>
        <v xml:space="preserve"> </v>
      </c>
      <c r="AN609" s="105" t="str">
        <f t="shared" si="83"/>
        <v xml:space="preserve"> </v>
      </c>
    </row>
    <row r="610" spans="28:40" x14ac:dyDescent="0.2">
      <c r="AB610" s="103" t="e">
        <f>T610-HLOOKUP(V610,Minimas!$C$3:$CD$12,2,FALSE)</f>
        <v>#N/A</v>
      </c>
      <c r="AC610" s="103" t="e">
        <f>T610-HLOOKUP(V610,Minimas!$C$3:$CD$12,3,FALSE)</f>
        <v>#N/A</v>
      </c>
      <c r="AD610" s="103" t="e">
        <f>T610-HLOOKUP(V610,Minimas!$C$3:$CD$12,4,FALSE)</f>
        <v>#N/A</v>
      </c>
      <c r="AE610" s="103" t="e">
        <f>T610-HLOOKUP(V610,Minimas!$C$3:$CD$12,5,FALSE)</f>
        <v>#N/A</v>
      </c>
      <c r="AF610" s="103" t="e">
        <f>T610-HLOOKUP(V610,Minimas!$C$3:$CD$12,6,FALSE)</f>
        <v>#N/A</v>
      </c>
      <c r="AG610" s="103" t="e">
        <f>T610-HLOOKUP(V610,Minimas!$C$3:$CD$12,7,FALSE)</f>
        <v>#N/A</v>
      </c>
      <c r="AH610" s="103" t="e">
        <f>T610-HLOOKUP(V610,Minimas!$C$3:$CD$12,8,FALSE)</f>
        <v>#N/A</v>
      </c>
      <c r="AI610" s="103" t="e">
        <f>T610-HLOOKUP(V610,Minimas!$C$3:$CD$12,9,FALSE)</f>
        <v>#N/A</v>
      </c>
      <c r="AJ610" s="103" t="e">
        <f>T610-HLOOKUP(V610,Minimas!$C$3:$CD$12,10,FALSE)</f>
        <v>#N/A</v>
      </c>
      <c r="AK610" s="104" t="str">
        <f t="shared" si="81"/>
        <v xml:space="preserve"> </v>
      </c>
      <c r="AL610" s="105"/>
      <c r="AM610" s="105" t="str">
        <f t="shared" si="82"/>
        <v xml:space="preserve"> </v>
      </c>
      <c r="AN610" s="105" t="str">
        <f t="shared" si="83"/>
        <v xml:space="preserve"> </v>
      </c>
    </row>
    <row r="611" spans="28:40" x14ac:dyDescent="0.2">
      <c r="AB611" s="103" t="e">
        <f>T611-HLOOKUP(V611,Minimas!$C$3:$CD$12,2,FALSE)</f>
        <v>#N/A</v>
      </c>
      <c r="AC611" s="103" t="e">
        <f>T611-HLOOKUP(V611,Minimas!$C$3:$CD$12,3,FALSE)</f>
        <v>#N/A</v>
      </c>
      <c r="AD611" s="103" t="e">
        <f>T611-HLOOKUP(V611,Minimas!$C$3:$CD$12,4,FALSE)</f>
        <v>#N/A</v>
      </c>
      <c r="AE611" s="103" t="e">
        <f>T611-HLOOKUP(V611,Minimas!$C$3:$CD$12,5,FALSE)</f>
        <v>#N/A</v>
      </c>
      <c r="AF611" s="103" t="e">
        <f>T611-HLOOKUP(V611,Minimas!$C$3:$CD$12,6,FALSE)</f>
        <v>#N/A</v>
      </c>
      <c r="AG611" s="103" t="e">
        <f>T611-HLOOKUP(V611,Minimas!$C$3:$CD$12,7,FALSE)</f>
        <v>#N/A</v>
      </c>
      <c r="AH611" s="103" t="e">
        <f>T611-HLOOKUP(V611,Minimas!$C$3:$CD$12,8,FALSE)</f>
        <v>#N/A</v>
      </c>
      <c r="AI611" s="103" t="e">
        <f>T611-HLOOKUP(V611,Minimas!$C$3:$CD$12,9,FALSE)</f>
        <v>#N/A</v>
      </c>
      <c r="AJ611" s="103" t="e">
        <f>T611-HLOOKUP(V611,Minimas!$C$3:$CD$12,10,FALSE)</f>
        <v>#N/A</v>
      </c>
      <c r="AK611" s="104" t="str">
        <f t="shared" si="81"/>
        <v xml:space="preserve"> </v>
      </c>
      <c r="AL611" s="105"/>
      <c r="AM611" s="105" t="str">
        <f t="shared" si="82"/>
        <v xml:space="preserve"> </v>
      </c>
      <c r="AN611" s="105" t="str">
        <f t="shared" si="83"/>
        <v xml:space="preserve"> </v>
      </c>
    </row>
    <row r="612" spans="28:40" x14ac:dyDescent="0.2">
      <c r="AB612" s="103" t="e">
        <f>T612-HLOOKUP(V612,Minimas!$C$3:$CD$12,2,FALSE)</f>
        <v>#N/A</v>
      </c>
      <c r="AC612" s="103" t="e">
        <f>T612-HLOOKUP(V612,Minimas!$C$3:$CD$12,3,FALSE)</f>
        <v>#N/A</v>
      </c>
      <c r="AD612" s="103" t="e">
        <f>T612-HLOOKUP(V612,Minimas!$C$3:$CD$12,4,FALSE)</f>
        <v>#N/A</v>
      </c>
      <c r="AE612" s="103" t="e">
        <f>T612-HLOOKUP(V612,Minimas!$C$3:$CD$12,5,FALSE)</f>
        <v>#N/A</v>
      </c>
      <c r="AF612" s="103" t="e">
        <f>T612-HLOOKUP(V612,Minimas!$C$3:$CD$12,6,FALSE)</f>
        <v>#N/A</v>
      </c>
      <c r="AG612" s="103" t="e">
        <f>T612-HLOOKUP(V612,Minimas!$C$3:$CD$12,7,FALSE)</f>
        <v>#N/A</v>
      </c>
      <c r="AH612" s="103" t="e">
        <f>T612-HLOOKUP(V612,Minimas!$C$3:$CD$12,8,FALSE)</f>
        <v>#N/A</v>
      </c>
      <c r="AI612" s="103" t="e">
        <f>T612-HLOOKUP(V612,Minimas!$C$3:$CD$12,9,FALSE)</f>
        <v>#N/A</v>
      </c>
      <c r="AJ612" s="103" t="e">
        <f>T612-HLOOKUP(V612,Minimas!$C$3:$CD$12,10,FALSE)</f>
        <v>#N/A</v>
      </c>
      <c r="AK612" s="104" t="str">
        <f t="shared" si="81"/>
        <v xml:space="preserve"> </v>
      </c>
      <c r="AL612" s="105"/>
      <c r="AM612" s="105" t="str">
        <f t="shared" si="82"/>
        <v xml:space="preserve"> </v>
      </c>
      <c r="AN612" s="105" t="str">
        <f t="shared" si="83"/>
        <v xml:space="preserve"> </v>
      </c>
    </row>
    <row r="613" spans="28:40" x14ac:dyDescent="0.2">
      <c r="AB613" s="103" t="e">
        <f>T613-HLOOKUP(V613,Minimas!$C$3:$CD$12,2,FALSE)</f>
        <v>#N/A</v>
      </c>
      <c r="AC613" s="103" t="e">
        <f>T613-HLOOKUP(V613,Minimas!$C$3:$CD$12,3,FALSE)</f>
        <v>#N/A</v>
      </c>
      <c r="AD613" s="103" t="e">
        <f>T613-HLOOKUP(V613,Minimas!$C$3:$CD$12,4,FALSE)</f>
        <v>#N/A</v>
      </c>
      <c r="AE613" s="103" t="e">
        <f>T613-HLOOKUP(V613,Minimas!$C$3:$CD$12,5,FALSE)</f>
        <v>#N/A</v>
      </c>
      <c r="AF613" s="103" t="e">
        <f>T613-HLOOKUP(V613,Minimas!$C$3:$CD$12,6,FALSE)</f>
        <v>#N/A</v>
      </c>
      <c r="AG613" s="103" t="e">
        <f>T613-HLOOKUP(V613,Minimas!$C$3:$CD$12,7,FALSE)</f>
        <v>#N/A</v>
      </c>
      <c r="AH613" s="103" t="e">
        <f>T613-HLOOKUP(V613,Minimas!$C$3:$CD$12,8,FALSE)</f>
        <v>#N/A</v>
      </c>
      <c r="AI613" s="103" t="e">
        <f>T613-HLOOKUP(V613,Minimas!$C$3:$CD$12,9,FALSE)</f>
        <v>#N/A</v>
      </c>
      <c r="AJ613" s="103" t="e">
        <f>T613-HLOOKUP(V613,Minimas!$C$3:$CD$12,10,FALSE)</f>
        <v>#N/A</v>
      </c>
      <c r="AK613" s="104" t="str">
        <f t="shared" si="81"/>
        <v xml:space="preserve"> </v>
      </c>
      <c r="AL613" s="105"/>
      <c r="AM613" s="105" t="str">
        <f t="shared" si="82"/>
        <v xml:space="preserve"> </v>
      </c>
      <c r="AN613" s="105" t="str">
        <f t="shared" si="83"/>
        <v xml:space="preserve"> </v>
      </c>
    </row>
    <row r="614" spans="28:40" x14ac:dyDescent="0.2">
      <c r="AB614" s="103" t="e">
        <f>T614-HLOOKUP(V614,Minimas!$C$3:$CD$12,2,FALSE)</f>
        <v>#N/A</v>
      </c>
      <c r="AC614" s="103" t="e">
        <f>T614-HLOOKUP(V614,Minimas!$C$3:$CD$12,3,FALSE)</f>
        <v>#N/A</v>
      </c>
      <c r="AD614" s="103" t="e">
        <f>T614-HLOOKUP(V614,Minimas!$C$3:$CD$12,4,FALSE)</f>
        <v>#N/A</v>
      </c>
      <c r="AE614" s="103" t="e">
        <f>T614-HLOOKUP(V614,Minimas!$C$3:$CD$12,5,FALSE)</f>
        <v>#N/A</v>
      </c>
      <c r="AF614" s="103" t="e">
        <f>T614-HLOOKUP(V614,Minimas!$C$3:$CD$12,6,FALSE)</f>
        <v>#N/A</v>
      </c>
      <c r="AG614" s="103" t="e">
        <f>T614-HLOOKUP(V614,Minimas!$C$3:$CD$12,7,FALSE)</f>
        <v>#N/A</v>
      </c>
      <c r="AH614" s="103" t="e">
        <f>T614-HLOOKUP(V614,Minimas!$C$3:$CD$12,8,FALSE)</f>
        <v>#N/A</v>
      </c>
      <c r="AI614" s="103" t="e">
        <f>T614-HLOOKUP(V614,Minimas!$C$3:$CD$12,9,FALSE)</f>
        <v>#N/A</v>
      </c>
      <c r="AJ614" s="103" t="e">
        <f>T614-HLOOKUP(V614,Minimas!$C$3:$CD$12,10,FALSE)</f>
        <v>#N/A</v>
      </c>
      <c r="AK614" s="104" t="str">
        <f t="shared" si="81"/>
        <v xml:space="preserve"> </v>
      </c>
      <c r="AL614" s="105"/>
      <c r="AM614" s="105" t="str">
        <f t="shared" si="82"/>
        <v xml:space="preserve"> </v>
      </c>
      <c r="AN614" s="105" t="str">
        <f t="shared" si="83"/>
        <v xml:space="preserve"> </v>
      </c>
    </row>
    <row r="615" spans="28:40" x14ac:dyDescent="0.2">
      <c r="AB615" s="103" t="e">
        <f>T615-HLOOKUP(V615,Minimas!$C$3:$CD$12,2,FALSE)</f>
        <v>#N/A</v>
      </c>
      <c r="AC615" s="103" t="e">
        <f>T615-HLOOKUP(V615,Minimas!$C$3:$CD$12,3,FALSE)</f>
        <v>#N/A</v>
      </c>
      <c r="AD615" s="103" t="e">
        <f>T615-HLOOKUP(V615,Minimas!$C$3:$CD$12,4,FALSE)</f>
        <v>#N/A</v>
      </c>
      <c r="AE615" s="103" t="e">
        <f>T615-HLOOKUP(V615,Minimas!$C$3:$CD$12,5,FALSE)</f>
        <v>#N/A</v>
      </c>
      <c r="AF615" s="103" t="e">
        <f>T615-HLOOKUP(V615,Minimas!$C$3:$CD$12,6,FALSE)</f>
        <v>#N/A</v>
      </c>
      <c r="AG615" s="103" t="e">
        <f>T615-HLOOKUP(V615,Minimas!$C$3:$CD$12,7,FALSE)</f>
        <v>#N/A</v>
      </c>
      <c r="AH615" s="103" t="e">
        <f>T615-HLOOKUP(V615,Minimas!$C$3:$CD$12,8,FALSE)</f>
        <v>#N/A</v>
      </c>
      <c r="AI615" s="103" t="e">
        <f>T615-HLOOKUP(V615,Minimas!$C$3:$CD$12,9,FALSE)</f>
        <v>#N/A</v>
      </c>
      <c r="AJ615" s="103" t="e">
        <f>T615-HLOOKUP(V615,Minimas!$C$3:$CD$12,10,FALSE)</f>
        <v>#N/A</v>
      </c>
      <c r="AK615" s="104" t="str">
        <f t="shared" si="81"/>
        <v xml:space="preserve"> </v>
      </c>
      <c r="AL615" s="105"/>
      <c r="AM615" s="105" t="str">
        <f t="shared" si="82"/>
        <v xml:space="preserve"> </v>
      </c>
      <c r="AN615" s="105" t="str">
        <f t="shared" si="83"/>
        <v xml:space="preserve"> </v>
      </c>
    </row>
    <row r="616" spans="28:40" x14ac:dyDescent="0.2">
      <c r="AB616" s="103" t="e">
        <f>T616-HLOOKUP(V616,Minimas!$C$3:$CD$12,2,FALSE)</f>
        <v>#N/A</v>
      </c>
      <c r="AC616" s="103" t="e">
        <f>T616-HLOOKUP(V616,Minimas!$C$3:$CD$12,3,FALSE)</f>
        <v>#N/A</v>
      </c>
      <c r="AD616" s="103" t="e">
        <f>T616-HLOOKUP(V616,Minimas!$C$3:$CD$12,4,FALSE)</f>
        <v>#N/A</v>
      </c>
      <c r="AE616" s="103" t="e">
        <f>T616-HLOOKUP(V616,Minimas!$C$3:$CD$12,5,FALSE)</f>
        <v>#N/A</v>
      </c>
      <c r="AF616" s="103" t="e">
        <f>T616-HLOOKUP(V616,Minimas!$C$3:$CD$12,6,FALSE)</f>
        <v>#N/A</v>
      </c>
      <c r="AG616" s="103" t="e">
        <f>T616-HLOOKUP(V616,Minimas!$C$3:$CD$12,7,FALSE)</f>
        <v>#N/A</v>
      </c>
      <c r="AH616" s="103" t="e">
        <f>T616-HLOOKUP(V616,Minimas!$C$3:$CD$12,8,FALSE)</f>
        <v>#N/A</v>
      </c>
      <c r="AI616" s="103" t="e">
        <f>T616-HLOOKUP(V616,Minimas!$C$3:$CD$12,9,FALSE)</f>
        <v>#N/A</v>
      </c>
      <c r="AJ616" s="103" t="e">
        <f>T616-HLOOKUP(V616,Minimas!$C$3:$CD$12,10,FALSE)</f>
        <v>#N/A</v>
      </c>
      <c r="AK616" s="104" t="str">
        <f t="shared" si="81"/>
        <v xml:space="preserve"> </v>
      </c>
      <c r="AL616" s="105"/>
      <c r="AM616" s="105" t="str">
        <f t="shared" si="82"/>
        <v xml:space="preserve"> </v>
      </c>
      <c r="AN616" s="105" t="str">
        <f t="shared" si="83"/>
        <v xml:space="preserve"> </v>
      </c>
    </row>
    <row r="617" spans="28:40" x14ac:dyDescent="0.2">
      <c r="AB617" s="103" t="e">
        <f>T617-HLOOKUP(V617,Minimas!$C$3:$CD$12,2,FALSE)</f>
        <v>#N/A</v>
      </c>
      <c r="AC617" s="103" t="e">
        <f>T617-HLOOKUP(V617,Minimas!$C$3:$CD$12,3,FALSE)</f>
        <v>#N/A</v>
      </c>
      <c r="AD617" s="103" t="e">
        <f>T617-HLOOKUP(V617,Minimas!$C$3:$CD$12,4,FALSE)</f>
        <v>#N/A</v>
      </c>
      <c r="AE617" s="103" t="e">
        <f>T617-HLOOKUP(V617,Minimas!$C$3:$CD$12,5,FALSE)</f>
        <v>#N/A</v>
      </c>
      <c r="AF617" s="103" t="e">
        <f>T617-HLOOKUP(V617,Minimas!$C$3:$CD$12,6,FALSE)</f>
        <v>#N/A</v>
      </c>
      <c r="AG617" s="103" t="e">
        <f>T617-HLOOKUP(V617,Minimas!$C$3:$CD$12,7,FALSE)</f>
        <v>#N/A</v>
      </c>
      <c r="AH617" s="103" t="e">
        <f>T617-HLOOKUP(V617,Minimas!$C$3:$CD$12,8,FALSE)</f>
        <v>#N/A</v>
      </c>
      <c r="AI617" s="103" t="e">
        <f>T617-HLOOKUP(V617,Minimas!$C$3:$CD$12,9,FALSE)</f>
        <v>#N/A</v>
      </c>
      <c r="AJ617" s="103" t="e">
        <f>T617-HLOOKUP(V617,Minimas!$C$3:$CD$12,10,FALSE)</f>
        <v>#N/A</v>
      </c>
      <c r="AK617" s="104" t="str">
        <f t="shared" si="81"/>
        <v xml:space="preserve"> </v>
      </c>
      <c r="AL617" s="105"/>
      <c r="AM617" s="105" t="str">
        <f t="shared" si="82"/>
        <v xml:space="preserve"> </v>
      </c>
      <c r="AN617" s="105" t="str">
        <f t="shared" si="83"/>
        <v xml:space="preserve"> </v>
      </c>
    </row>
    <row r="618" spans="28:40" x14ac:dyDescent="0.2">
      <c r="AB618" s="103" t="e">
        <f>T618-HLOOKUP(V618,Minimas!$C$3:$CD$12,2,FALSE)</f>
        <v>#N/A</v>
      </c>
      <c r="AC618" s="103" t="e">
        <f>T618-HLOOKUP(V618,Minimas!$C$3:$CD$12,3,FALSE)</f>
        <v>#N/A</v>
      </c>
      <c r="AD618" s="103" t="e">
        <f>T618-HLOOKUP(V618,Minimas!$C$3:$CD$12,4,FALSE)</f>
        <v>#N/A</v>
      </c>
      <c r="AE618" s="103" t="e">
        <f>T618-HLOOKUP(V618,Minimas!$C$3:$CD$12,5,FALSE)</f>
        <v>#N/A</v>
      </c>
      <c r="AF618" s="103" t="e">
        <f>T618-HLOOKUP(V618,Minimas!$C$3:$CD$12,6,FALSE)</f>
        <v>#N/A</v>
      </c>
      <c r="AG618" s="103" t="e">
        <f>T618-HLOOKUP(V618,Minimas!$C$3:$CD$12,7,FALSE)</f>
        <v>#N/A</v>
      </c>
      <c r="AH618" s="103" t="e">
        <f>T618-HLOOKUP(V618,Minimas!$C$3:$CD$12,8,FALSE)</f>
        <v>#N/A</v>
      </c>
      <c r="AI618" s="103" t="e">
        <f>T618-HLOOKUP(V618,Minimas!$C$3:$CD$12,9,FALSE)</f>
        <v>#N/A</v>
      </c>
      <c r="AJ618" s="103" t="e">
        <f>T618-HLOOKUP(V618,Minimas!$C$3:$CD$12,10,FALSE)</f>
        <v>#N/A</v>
      </c>
      <c r="AK618" s="104" t="str">
        <f t="shared" si="81"/>
        <v xml:space="preserve"> </v>
      </c>
      <c r="AL618" s="105"/>
      <c r="AM618" s="105" t="str">
        <f t="shared" si="82"/>
        <v xml:space="preserve"> </v>
      </c>
      <c r="AN618" s="105" t="str">
        <f t="shared" si="83"/>
        <v xml:space="preserve"> </v>
      </c>
    </row>
    <row r="619" spans="28:40" x14ac:dyDescent="0.2">
      <c r="AB619" s="103" t="e">
        <f>T619-HLOOKUP(V619,Minimas!$C$3:$CD$12,2,FALSE)</f>
        <v>#N/A</v>
      </c>
      <c r="AC619" s="103" t="e">
        <f>T619-HLOOKUP(V619,Minimas!$C$3:$CD$12,3,FALSE)</f>
        <v>#N/A</v>
      </c>
      <c r="AD619" s="103" t="e">
        <f>T619-HLOOKUP(V619,Minimas!$C$3:$CD$12,4,FALSE)</f>
        <v>#N/A</v>
      </c>
      <c r="AE619" s="103" t="e">
        <f>T619-HLOOKUP(V619,Minimas!$C$3:$CD$12,5,FALSE)</f>
        <v>#N/A</v>
      </c>
      <c r="AF619" s="103" t="e">
        <f>T619-HLOOKUP(V619,Minimas!$C$3:$CD$12,6,FALSE)</f>
        <v>#N/A</v>
      </c>
      <c r="AG619" s="103" t="e">
        <f>T619-HLOOKUP(V619,Minimas!$C$3:$CD$12,7,FALSE)</f>
        <v>#N/A</v>
      </c>
      <c r="AH619" s="103" t="e">
        <f>T619-HLOOKUP(V619,Minimas!$C$3:$CD$12,8,FALSE)</f>
        <v>#N/A</v>
      </c>
      <c r="AI619" s="103" t="e">
        <f>T619-HLOOKUP(V619,Minimas!$C$3:$CD$12,9,FALSE)</f>
        <v>#N/A</v>
      </c>
      <c r="AJ619" s="103" t="e">
        <f>T619-HLOOKUP(V619,Minimas!$C$3:$CD$12,10,FALSE)</f>
        <v>#N/A</v>
      </c>
      <c r="AK619" s="104" t="str">
        <f t="shared" si="81"/>
        <v xml:space="preserve"> </v>
      </c>
      <c r="AL619" s="105"/>
      <c r="AM619" s="105" t="str">
        <f t="shared" si="82"/>
        <v xml:space="preserve"> </v>
      </c>
      <c r="AN619" s="105" t="str">
        <f t="shared" si="83"/>
        <v xml:space="preserve"> </v>
      </c>
    </row>
    <row r="620" spans="28:40" x14ac:dyDescent="0.2">
      <c r="AB620" s="103" t="e">
        <f>T620-HLOOKUP(V620,Minimas!$C$3:$CD$12,2,FALSE)</f>
        <v>#N/A</v>
      </c>
      <c r="AC620" s="103" t="e">
        <f>T620-HLOOKUP(V620,Minimas!$C$3:$CD$12,3,FALSE)</f>
        <v>#N/A</v>
      </c>
      <c r="AD620" s="103" t="e">
        <f>T620-HLOOKUP(V620,Minimas!$C$3:$CD$12,4,FALSE)</f>
        <v>#N/A</v>
      </c>
      <c r="AE620" s="103" t="e">
        <f>T620-HLOOKUP(V620,Minimas!$C$3:$CD$12,5,FALSE)</f>
        <v>#N/A</v>
      </c>
      <c r="AF620" s="103" t="e">
        <f>T620-HLOOKUP(V620,Minimas!$C$3:$CD$12,6,FALSE)</f>
        <v>#N/A</v>
      </c>
      <c r="AG620" s="103" t="e">
        <f>T620-HLOOKUP(V620,Minimas!$C$3:$CD$12,7,FALSE)</f>
        <v>#N/A</v>
      </c>
      <c r="AH620" s="103" t="e">
        <f>T620-HLOOKUP(V620,Minimas!$C$3:$CD$12,8,FALSE)</f>
        <v>#N/A</v>
      </c>
      <c r="AI620" s="103" t="e">
        <f>T620-HLOOKUP(V620,Minimas!$C$3:$CD$12,9,FALSE)</f>
        <v>#N/A</v>
      </c>
      <c r="AJ620" s="103" t="e">
        <f>T620-HLOOKUP(V620,Minimas!$C$3:$CD$12,10,FALSE)</f>
        <v>#N/A</v>
      </c>
      <c r="AK620" s="104" t="str">
        <f t="shared" si="81"/>
        <v xml:space="preserve"> </v>
      </c>
      <c r="AL620" s="105"/>
      <c r="AM620" s="105" t="str">
        <f t="shared" si="82"/>
        <v xml:space="preserve"> </v>
      </c>
      <c r="AN620" s="105" t="str">
        <f t="shared" si="83"/>
        <v xml:space="preserve"> </v>
      </c>
    </row>
    <row r="621" spans="28:40" x14ac:dyDescent="0.2">
      <c r="AB621" s="103" t="e">
        <f>T621-HLOOKUP(V621,Minimas!$C$3:$CD$12,2,FALSE)</f>
        <v>#N/A</v>
      </c>
      <c r="AC621" s="103" t="e">
        <f>T621-HLOOKUP(V621,Minimas!$C$3:$CD$12,3,FALSE)</f>
        <v>#N/A</v>
      </c>
      <c r="AD621" s="103" t="e">
        <f>T621-HLOOKUP(V621,Minimas!$C$3:$CD$12,4,FALSE)</f>
        <v>#N/A</v>
      </c>
      <c r="AE621" s="103" t="e">
        <f>T621-HLOOKUP(V621,Minimas!$C$3:$CD$12,5,FALSE)</f>
        <v>#N/A</v>
      </c>
      <c r="AF621" s="103" t="e">
        <f>T621-HLOOKUP(V621,Minimas!$C$3:$CD$12,6,FALSE)</f>
        <v>#N/A</v>
      </c>
      <c r="AG621" s="103" t="e">
        <f>T621-HLOOKUP(V621,Minimas!$C$3:$CD$12,7,FALSE)</f>
        <v>#N/A</v>
      </c>
      <c r="AH621" s="103" t="e">
        <f>T621-HLOOKUP(V621,Minimas!$C$3:$CD$12,8,FALSE)</f>
        <v>#N/A</v>
      </c>
      <c r="AI621" s="103" t="e">
        <f>T621-HLOOKUP(V621,Minimas!$C$3:$CD$12,9,FALSE)</f>
        <v>#N/A</v>
      </c>
      <c r="AJ621" s="103" t="e">
        <f>T621-HLOOKUP(V621,Minimas!$C$3:$CD$12,10,FALSE)</f>
        <v>#N/A</v>
      </c>
      <c r="AK621" s="104" t="str">
        <f t="shared" si="81"/>
        <v xml:space="preserve"> </v>
      </c>
      <c r="AL621" s="105"/>
      <c r="AM621" s="105" t="str">
        <f t="shared" si="82"/>
        <v xml:space="preserve"> </v>
      </c>
      <c r="AN621" s="105" t="str">
        <f t="shared" si="83"/>
        <v xml:space="preserve"> </v>
      </c>
    </row>
    <row r="622" spans="28:40" x14ac:dyDescent="0.2">
      <c r="AB622" s="103" t="e">
        <f>T622-HLOOKUP(V622,Minimas!$C$3:$CD$12,2,FALSE)</f>
        <v>#N/A</v>
      </c>
      <c r="AC622" s="103" t="e">
        <f>T622-HLOOKUP(V622,Minimas!$C$3:$CD$12,3,FALSE)</f>
        <v>#N/A</v>
      </c>
      <c r="AD622" s="103" t="e">
        <f>T622-HLOOKUP(V622,Minimas!$C$3:$CD$12,4,FALSE)</f>
        <v>#N/A</v>
      </c>
      <c r="AE622" s="103" t="e">
        <f>T622-HLOOKUP(V622,Minimas!$C$3:$CD$12,5,FALSE)</f>
        <v>#N/A</v>
      </c>
      <c r="AF622" s="103" t="e">
        <f>T622-HLOOKUP(V622,Minimas!$C$3:$CD$12,6,FALSE)</f>
        <v>#N/A</v>
      </c>
      <c r="AG622" s="103" t="e">
        <f>T622-HLOOKUP(V622,Minimas!$C$3:$CD$12,7,FALSE)</f>
        <v>#N/A</v>
      </c>
      <c r="AH622" s="103" t="e">
        <f>T622-HLOOKUP(V622,Minimas!$C$3:$CD$12,8,FALSE)</f>
        <v>#N/A</v>
      </c>
      <c r="AI622" s="103" t="e">
        <f>T622-HLOOKUP(V622,Minimas!$C$3:$CD$12,9,FALSE)</f>
        <v>#N/A</v>
      </c>
      <c r="AJ622" s="103" t="e">
        <f>T622-HLOOKUP(V622,Minimas!$C$3:$CD$12,10,FALSE)</f>
        <v>#N/A</v>
      </c>
      <c r="AK622" s="104" t="str">
        <f t="shared" si="81"/>
        <v xml:space="preserve"> </v>
      </c>
      <c r="AL622" s="105"/>
      <c r="AM622" s="105" t="str">
        <f t="shared" si="82"/>
        <v xml:space="preserve"> </v>
      </c>
      <c r="AN622" s="105" t="str">
        <f t="shared" si="83"/>
        <v xml:space="preserve"> </v>
      </c>
    </row>
    <row r="623" spans="28:40" x14ac:dyDescent="0.2">
      <c r="AB623" s="103" t="e">
        <f>T623-HLOOKUP(V623,Minimas!$C$3:$CD$12,2,FALSE)</f>
        <v>#N/A</v>
      </c>
      <c r="AC623" s="103" t="e">
        <f>T623-HLOOKUP(V623,Minimas!$C$3:$CD$12,3,FALSE)</f>
        <v>#N/A</v>
      </c>
      <c r="AD623" s="103" t="e">
        <f>T623-HLOOKUP(V623,Minimas!$C$3:$CD$12,4,FALSE)</f>
        <v>#N/A</v>
      </c>
      <c r="AE623" s="103" t="e">
        <f>T623-HLOOKUP(V623,Minimas!$C$3:$CD$12,5,FALSE)</f>
        <v>#N/A</v>
      </c>
      <c r="AF623" s="103" t="e">
        <f>T623-HLOOKUP(V623,Minimas!$C$3:$CD$12,6,FALSE)</f>
        <v>#N/A</v>
      </c>
      <c r="AG623" s="103" t="e">
        <f>T623-HLOOKUP(V623,Minimas!$C$3:$CD$12,7,FALSE)</f>
        <v>#N/A</v>
      </c>
      <c r="AH623" s="103" t="e">
        <f>T623-HLOOKUP(V623,Minimas!$C$3:$CD$12,8,FALSE)</f>
        <v>#N/A</v>
      </c>
      <c r="AI623" s="103" t="e">
        <f>T623-HLOOKUP(V623,Minimas!$C$3:$CD$12,9,FALSE)</f>
        <v>#N/A</v>
      </c>
      <c r="AJ623" s="103" t="e">
        <f>T623-HLOOKUP(V623,Minimas!$C$3:$CD$12,10,FALSE)</f>
        <v>#N/A</v>
      </c>
      <c r="AK623" s="104" t="str">
        <f t="shared" si="81"/>
        <v xml:space="preserve"> </v>
      </c>
      <c r="AL623" s="105"/>
      <c r="AM623" s="105" t="str">
        <f t="shared" si="82"/>
        <v xml:space="preserve"> </v>
      </c>
      <c r="AN623" s="105" t="str">
        <f t="shared" si="83"/>
        <v xml:space="preserve"> </v>
      </c>
    </row>
    <row r="624" spans="28:40" x14ac:dyDescent="0.2">
      <c r="AB624" s="103" t="e">
        <f>T624-HLOOKUP(V624,Minimas!$C$3:$CD$12,2,FALSE)</f>
        <v>#N/A</v>
      </c>
      <c r="AC624" s="103" t="e">
        <f>T624-HLOOKUP(V624,Minimas!$C$3:$CD$12,3,FALSE)</f>
        <v>#N/A</v>
      </c>
      <c r="AD624" s="103" t="e">
        <f>T624-HLOOKUP(V624,Minimas!$C$3:$CD$12,4,FALSE)</f>
        <v>#N/A</v>
      </c>
      <c r="AE624" s="103" t="e">
        <f>T624-HLOOKUP(V624,Minimas!$C$3:$CD$12,5,FALSE)</f>
        <v>#N/A</v>
      </c>
      <c r="AF624" s="103" t="e">
        <f>T624-HLOOKUP(V624,Minimas!$C$3:$CD$12,6,FALSE)</f>
        <v>#N/A</v>
      </c>
      <c r="AG624" s="103" t="e">
        <f>T624-HLOOKUP(V624,Minimas!$C$3:$CD$12,7,FALSE)</f>
        <v>#N/A</v>
      </c>
      <c r="AH624" s="103" t="e">
        <f>T624-HLOOKUP(V624,Minimas!$C$3:$CD$12,8,FALSE)</f>
        <v>#N/A</v>
      </c>
      <c r="AI624" s="103" t="e">
        <f>T624-HLOOKUP(V624,Minimas!$C$3:$CD$12,9,FALSE)</f>
        <v>#N/A</v>
      </c>
      <c r="AJ624" s="103" t="e">
        <f>T624-HLOOKUP(V624,Minimas!$C$3:$CD$12,10,FALSE)</f>
        <v>#N/A</v>
      </c>
      <c r="AK624" s="104" t="str">
        <f t="shared" si="81"/>
        <v xml:space="preserve"> </v>
      </c>
      <c r="AL624" s="105"/>
      <c r="AM624" s="105" t="str">
        <f t="shared" si="82"/>
        <v xml:space="preserve"> </v>
      </c>
      <c r="AN624" s="105" t="str">
        <f t="shared" si="83"/>
        <v xml:space="preserve"> </v>
      </c>
    </row>
    <row r="625" spans="28:40" x14ac:dyDescent="0.2">
      <c r="AB625" s="103" t="e">
        <f>T625-HLOOKUP(V625,Minimas!$C$3:$CD$12,2,FALSE)</f>
        <v>#N/A</v>
      </c>
      <c r="AC625" s="103" t="e">
        <f>T625-HLOOKUP(V625,Minimas!$C$3:$CD$12,3,FALSE)</f>
        <v>#N/A</v>
      </c>
      <c r="AD625" s="103" t="e">
        <f>T625-HLOOKUP(V625,Minimas!$C$3:$CD$12,4,FALSE)</f>
        <v>#N/A</v>
      </c>
      <c r="AE625" s="103" t="e">
        <f>T625-HLOOKUP(V625,Minimas!$C$3:$CD$12,5,FALSE)</f>
        <v>#N/A</v>
      </c>
      <c r="AF625" s="103" t="e">
        <f>T625-HLOOKUP(V625,Minimas!$C$3:$CD$12,6,FALSE)</f>
        <v>#N/A</v>
      </c>
      <c r="AG625" s="103" t="e">
        <f>T625-HLOOKUP(V625,Minimas!$C$3:$CD$12,7,FALSE)</f>
        <v>#N/A</v>
      </c>
      <c r="AH625" s="103" t="e">
        <f>T625-HLOOKUP(V625,Minimas!$C$3:$CD$12,8,FALSE)</f>
        <v>#N/A</v>
      </c>
      <c r="AI625" s="103" t="e">
        <f>T625-HLOOKUP(V625,Minimas!$C$3:$CD$12,9,FALSE)</f>
        <v>#N/A</v>
      </c>
      <c r="AJ625" s="103" t="e">
        <f>T625-HLOOKUP(V625,Minimas!$C$3:$CD$12,10,FALSE)</f>
        <v>#N/A</v>
      </c>
      <c r="AK625" s="104" t="str">
        <f t="shared" si="81"/>
        <v xml:space="preserve"> </v>
      </c>
      <c r="AL625" s="105"/>
      <c r="AM625" s="105" t="str">
        <f t="shared" si="82"/>
        <v xml:space="preserve"> </v>
      </c>
      <c r="AN625" s="105" t="str">
        <f t="shared" si="83"/>
        <v xml:space="preserve"> </v>
      </c>
    </row>
    <row r="626" spans="28:40" x14ac:dyDescent="0.2">
      <c r="AB626" s="103" t="e">
        <f>T626-HLOOKUP(V626,Minimas!$C$3:$CD$12,2,FALSE)</f>
        <v>#N/A</v>
      </c>
      <c r="AC626" s="103" t="e">
        <f>T626-HLOOKUP(V626,Minimas!$C$3:$CD$12,3,FALSE)</f>
        <v>#N/A</v>
      </c>
      <c r="AD626" s="103" t="e">
        <f>T626-HLOOKUP(V626,Minimas!$C$3:$CD$12,4,FALSE)</f>
        <v>#N/A</v>
      </c>
      <c r="AE626" s="103" t="e">
        <f>T626-HLOOKUP(V626,Minimas!$C$3:$CD$12,5,FALSE)</f>
        <v>#N/A</v>
      </c>
      <c r="AF626" s="103" t="e">
        <f>T626-HLOOKUP(V626,Minimas!$C$3:$CD$12,6,FALSE)</f>
        <v>#N/A</v>
      </c>
      <c r="AG626" s="103" t="e">
        <f>T626-HLOOKUP(V626,Minimas!$C$3:$CD$12,7,FALSE)</f>
        <v>#N/A</v>
      </c>
      <c r="AH626" s="103" t="e">
        <f>T626-HLOOKUP(V626,Minimas!$C$3:$CD$12,8,FALSE)</f>
        <v>#N/A</v>
      </c>
      <c r="AI626" s="103" t="e">
        <f>T626-HLOOKUP(V626,Minimas!$C$3:$CD$12,9,FALSE)</f>
        <v>#N/A</v>
      </c>
      <c r="AJ626" s="103" t="e">
        <f>T626-HLOOKUP(V626,Minimas!$C$3:$CD$12,10,FALSE)</f>
        <v>#N/A</v>
      </c>
      <c r="AK626" s="104" t="str">
        <f t="shared" si="81"/>
        <v xml:space="preserve"> </v>
      </c>
      <c r="AL626" s="105"/>
      <c r="AM626" s="105" t="str">
        <f t="shared" si="82"/>
        <v xml:space="preserve"> </v>
      </c>
      <c r="AN626" s="105" t="str">
        <f t="shared" si="83"/>
        <v xml:space="preserve"> </v>
      </c>
    </row>
    <row r="627" spans="28:40" x14ac:dyDescent="0.2">
      <c r="AB627" s="103" t="e">
        <f>T627-HLOOKUP(V627,Minimas!$C$3:$CD$12,2,FALSE)</f>
        <v>#N/A</v>
      </c>
      <c r="AC627" s="103" t="e">
        <f>T627-HLOOKUP(V627,Minimas!$C$3:$CD$12,3,FALSE)</f>
        <v>#N/A</v>
      </c>
      <c r="AD627" s="103" t="e">
        <f>T627-HLOOKUP(V627,Minimas!$C$3:$CD$12,4,FALSE)</f>
        <v>#N/A</v>
      </c>
      <c r="AE627" s="103" t="e">
        <f>T627-HLOOKUP(V627,Minimas!$C$3:$CD$12,5,FALSE)</f>
        <v>#N/A</v>
      </c>
      <c r="AF627" s="103" t="e">
        <f>T627-HLOOKUP(V627,Minimas!$C$3:$CD$12,6,FALSE)</f>
        <v>#N/A</v>
      </c>
      <c r="AG627" s="103" t="e">
        <f>T627-HLOOKUP(V627,Minimas!$C$3:$CD$12,7,FALSE)</f>
        <v>#N/A</v>
      </c>
      <c r="AH627" s="103" t="e">
        <f>T627-HLOOKUP(V627,Minimas!$C$3:$CD$12,8,FALSE)</f>
        <v>#N/A</v>
      </c>
      <c r="AI627" s="103" t="e">
        <f>T627-HLOOKUP(V627,Minimas!$C$3:$CD$12,9,FALSE)</f>
        <v>#N/A</v>
      </c>
      <c r="AJ627" s="103" t="e">
        <f>T627-HLOOKUP(V627,Minimas!$C$3:$CD$12,10,FALSE)</f>
        <v>#N/A</v>
      </c>
      <c r="AK627" s="104" t="str">
        <f t="shared" si="81"/>
        <v xml:space="preserve"> </v>
      </c>
      <c r="AL627" s="105"/>
      <c r="AM627" s="105" t="str">
        <f t="shared" si="82"/>
        <v xml:space="preserve"> </v>
      </c>
      <c r="AN627" s="105" t="str">
        <f t="shared" si="83"/>
        <v xml:space="preserve"> </v>
      </c>
    </row>
    <row r="628" spans="28:40" x14ac:dyDescent="0.2">
      <c r="AB628" s="103" t="e">
        <f>T628-HLOOKUP(V628,Minimas!$C$3:$CD$12,2,FALSE)</f>
        <v>#N/A</v>
      </c>
      <c r="AC628" s="103" t="e">
        <f>T628-HLOOKUP(V628,Minimas!$C$3:$CD$12,3,FALSE)</f>
        <v>#N/A</v>
      </c>
      <c r="AD628" s="103" t="e">
        <f>T628-HLOOKUP(V628,Minimas!$C$3:$CD$12,4,FALSE)</f>
        <v>#N/A</v>
      </c>
      <c r="AE628" s="103" t="e">
        <f>T628-HLOOKUP(V628,Minimas!$C$3:$CD$12,5,FALSE)</f>
        <v>#N/A</v>
      </c>
      <c r="AF628" s="103" t="e">
        <f>T628-HLOOKUP(V628,Minimas!$C$3:$CD$12,6,FALSE)</f>
        <v>#N/A</v>
      </c>
      <c r="AG628" s="103" t="e">
        <f>T628-HLOOKUP(V628,Minimas!$C$3:$CD$12,7,FALSE)</f>
        <v>#N/A</v>
      </c>
      <c r="AH628" s="103" t="e">
        <f>T628-HLOOKUP(V628,Minimas!$C$3:$CD$12,8,FALSE)</f>
        <v>#N/A</v>
      </c>
      <c r="AI628" s="103" t="e">
        <f>T628-HLOOKUP(V628,Minimas!$C$3:$CD$12,9,FALSE)</f>
        <v>#N/A</v>
      </c>
      <c r="AJ628" s="103" t="e">
        <f>T628-HLOOKUP(V628,Minimas!$C$3:$CD$12,10,FALSE)</f>
        <v>#N/A</v>
      </c>
      <c r="AK628" s="104" t="str">
        <f t="shared" si="81"/>
        <v xml:space="preserve"> </v>
      </c>
      <c r="AL628" s="105"/>
      <c r="AM628" s="105" t="str">
        <f t="shared" si="82"/>
        <v xml:space="preserve"> </v>
      </c>
      <c r="AN628" s="105" t="str">
        <f t="shared" si="83"/>
        <v xml:space="preserve"> </v>
      </c>
    </row>
    <row r="629" spans="28:40" x14ac:dyDescent="0.2">
      <c r="AB629" s="103" t="e">
        <f>T629-HLOOKUP(V629,Minimas!$C$3:$CD$12,2,FALSE)</f>
        <v>#N/A</v>
      </c>
      <c r="AC629" s="103" t="e">
        <f>T629-HLOOKUP(V629,Minimas!$C$3:$CD$12,3,FALSE)</f>
        <v>#N/A</v>
      </c>
      <c r="AD629" s="103" t="e">
        <f>T629-HLOOKUP(V629,Minimas!$C$3:$CD$12,4,FALSE)</f>
        <v>#N/A</v>
      </c>
      <c r="AE629" s="103" t="e">
        <f>T629-HLOOKUP(V629,Minimas!$C$3:$CD$12,5,FALSE)</f>
        <v>#N/A</v>
      </c>
      <c r="AF629" s="103" t="e">
        <f>T629-HLOOKUP(V629,Minimas!$C$3:$CD$12,6,FALSE)</f>
        <v>#N/A</v>
      </c>
      <c r="AG629" s="103" t="e">
        <f>T629-HLOOKUP(V629,Minimas!$C$3:$CD$12,7,FALSE)</f>
        <v>#N/A</v>
      </c>
      <c r="AH629" s="103" t="e">
        <f>T629-HLOOKUP(V629,Minimas!$C$3:$CD$12,8,FALSE)</f>
        <v>#N/A</v>
      </c>
      <c r="AI629" s="103" t="e">
        <f>T629-HLOOKUP(V629,Minimas!$C$3:$CD$12,9,FALSE)</f>
        <v>#N/A</v>
      </c>
      <c r="AJ629" s="103" t="e">
        <f>T629-HLOOKUP(V629,Minimas!$C$3:$CD$12,10,FALSE)</f>
        <v>#N/A</v>
      </c>
      <c r="AK629" s="104" t="str">
        <f t="shared" si="81"/>
        <v xml:space="preserve"> </v>
      </c>
      <c r="AL629" s="105"/>
      <c r="AM629" s="105" t="str">
        <f t="shared" si="82"/>
        <v xml:space="preserve"> </v>
      </c>
      <c r="AN629" s="105" t="str">
        <f t="shared" si="83"/>
        <v xml:space="preserve"> </v>
      </c>
    </row>
    <row r="630" spans="28:40" x14ac:dyDescent="0.2">
      <c r="AB630" s="103" t="e">
        <f>T630-HLOOKUP(V630,Minimas!$C$3:$CD$12,2,FALSE)</f>
        <v>#N/A</v>
      </c>
      <c r="AC630" s="103" t="e">
        <f>T630-HLOOKUP(V630,Minimas!$C$3:$CD$12,3,FALSE)</f>
        <v>#N/A</v>
      </c>
      <c r="AD630" s="103" t="e">
        <f>T630-HLOOKUP(V630,Minimas!$C$3:$CD$12,4,FALSE)</f>
        <v>#N/A</v>
      </c>
      <c r="AE630" s="103" t="e">
        <f>T630-HLOOKUP(V630,Minimas!$C$3:$CD$12,5,FALSE)</f>
        <v>#N/A</v>
      </c>
      <c r="AF630" s="103" t="e">
        <f>T630-HLOOKUP(V630,Minimas!$C$3:$CD$12,6,FALSE)</f>
        <v>#N/A</v>
      </c>
      <c r="AG630" s="103" t="e">
        <f>T630-HLOOKUP(V630,Minimas!$C$3:$CD$12,7,FALSE)</f>
        <v>#N/A</v>
      </c>
      <c r="AH630" s="103" t="e">
        <f>T630-HLOOKUP(V630,Minimas!$C$3:$CD$12,8,FALSE)</f>
        <v>#N/A</v>
      </c>
      <c r="AI630" s="103" t="e">
        <f>T630-HLOOKUP(V630,Minimas!$C$3:$CD$12,9,FALSE)</f>
        <v>#N/A</v>
      </c>
      <c r="AJ630" s="103" t="e">
        <f>T630-HLOOKUP(V630,Minimas!$C$3:$CD$12,10,FALSE)</f>
        <v>#N/A</v>
      </c>
      <c r="AK630" s="104" t="str">
        <f t="shared" si="81"/>
        <v xml:space="preserve"> </v>
      </c>
      <c r="AL630" s="105"/>
      <c r="AM630" s="105" t="str">
        <f t="shared" si="82"/>
        <v xml:space="preserve"> </v>
      </c>
      <c r="AN630" s="105" t="str">
        <f t="shared" si="83"/>
        <v xml:space="preserve"> </v>
      </c>
    </row>
    <row r="631" spans="28:40" x14ac:dyDescent="0.2">
      <c r="AB631" s="103" t="e">
        <f>T631-HLOOKUP(V631,Minimas!$C$3:$CD$12,2,FALSE)</f>
        <v>#N/A</v>
      </c>
      <c r="AC631" s="103" t="e">
        <f>T631-HLOOKUP(V631,Minimas!$C$3:$CD$12,3,FALSE)</f>
        <v>#N/A</v>
      </c>
      <c r="AD631" s="103" t="e">
        <f>T631-HLOOKUP(V631,Minimas!$C$3:$CD$12,4,FALSE)</f>
        <v>#N/A</v>
      </c>
      <c r="AE631" s="103" t="e">
        <f>T631-HLOOKUP(V631,Minimas!$C$3:$CD$12,5,FALSE)</f>
        <v>#N/A</v>
      </c>
      <c r="AF631" s="103" t="e">
        <f>T631-HLOOKUP(V631,Minimas!$C$3:$CD$12,6,FALSE)</f>
        <v>#N/A</v>
      </c>
      <c r="AG631" s="103" t="e">
        <f>T631-HLOOKUP(V631,Minimas!$C$3:$CD$12,7,FALSE)</f>
        <v>#N/A</v>
      </c>
      <c r="AH631" s="103" t="e">
        <f>T631-HLOOKUP(V631,Minimas!$C$3:$CD$12,8,FALSE)</f>
        <v>#N/A</v>
      </c>
      <c r="AI631" s="103" t="e">
        <f>T631-HLOOKUP(V631,Minimas!$C$3:$CD$12,9,FALSE)</f>
        <v>#N/A</v>
      </c>
      <c r="AJ631" s="103" t="e">
        <f>T631-HLOOKUP(V631,Minimas!$C$3:$CD$12,10,FALSE)</f>
        <v>#N/A</v>
      </c>
      <c r="AK631" s="104" t="str">
        <f t="shared" si="81"/>
        <v xml:space="preserve"> </v>
      </c>
      <c r="AL631" s="105"/>
      <c r="AM631" s="105" t="str">
        <f t="shared" si="82"/>
        <v xml:space="preserve"> </v>
      </c>
      <c r="AN631" s="105" t="str">
        <f t="shared" si="83"/>
        <v xml:space="preserve"> </v>
      </c>
    </row>
    <row r="632" spans="28:40" x14ac:dyDescent="0.2">
      <c r="AB632" s="103" t="e">
        <f>T632-HLOOKUP(V632,Minimas!$C$3:$CD$12,2,FALSE)</f>
        <v>#N/A</v>
      </c>
      <c r="AC632" s="103" t="e">
        <f>T632-HLOOKUP(V632,Minimas!$C$3:$CD$12,3,FALSE)</f>
        <v>#N/A</v>
      </c>
      <c r="AD632" s="103" t="e">
        <f>T632-HLOOKUP(V632,Minimas!$C$3:$CD$12,4,FALSE)</f>
        <v>#N/A</v>
      </c>
      <c r="AE632" s="103" t="e">
        <f>T632-HLOOKUP(V632,Minimas!$C$3:$CD$12,5,FALSE)</f>
        <v>#N/A</v>
      </c>
      <c r="AF632" s="103" t="e">
        <f>T632-HLOOKUP(V632,Minimas!$C$3:$CD$12,6,FALSE)</f>
        <v>#N/A</v>
      </c>
      <c r="AG632" s="103" t="e">
        <f>T632-HLOOKUP(V632,Minimas!$C$3:$CD$12,7,FALSE)</f>
        <v>#N/A</v>
      </c>
      <c r="AH632" s="103" t="e">
        <f>T632-HLOOKUP(V632,Minimas!$C$3:$CD$12,8,FALSE)</f>
        <v>#N/A</v>
      </c>
      <c r="AI632" s="103" t="e">
        <f>T632-HLOOKUP(V632,Minimas!$C$3:$CD$12,9,FALSE)</f>
        <v>#N/A</v>
      </c>
      <c r="AJ632" s="103" t="e">
        <f>T632-HLOOKUP(V632,Minimas!$C$3:$CD$12,10,FALSE)</f>
        <v>#N/A</v>
      </c>
      <c r="AK632" s="104" t="str">
        <f t="shared" si="81"/>
        <v xml:space="preserve"> </v>
      </c>
      <c r="AL632" s="105"/>
      <c r="AM632" s="105" t="str">
        <f t="shared" si="82"/>
        <v xml:space="preserve"> </v>
      </c>
      <c r="AN632" s="105" t="str">
        <f t="shared" si="83"/>
        <v xml:space="preserve"> </v>
      </c>
    </row>
    <row r="633" spans="28:40" x14ac:dyDescent="0.2">
      <c r="AB633" s="103" t="e">
        <f>T633-HLOOKUP(V633,Minimas!$C$3:$CD$12,2,FALSE)</f>
        <v>#N/A</v>
      </c>
      <c r="AC633" s="103" t="e">
        <f>T633-HLOOKUP(V633,Minimas!$C$3:$CD$12,3,FALSE)</f>
        <v>#N/A</v>
      </c>
      <c r="AD633" s="103" t="e">
        <f>T633-HLOOKUP(V633,Minimas!$C$3:$CD$12,4,FALSE)</f>
        <v>#N/A</v>
      </c>
      <c r="AE633" s="103" t="e">
        <f>T633-HLOOKUP(V633,Minimas!$C$3:$CD$12,5,FALSE)</f>
        <v>#N/A</v>
      </c>
      <c r="AF633" s="103" t="e">
        <f>T633-HLOOKUP(V633,Minimas!$C$3:$CD$12,6,FALSE)</f>
        <v>#N/A</v>
      </c>
      <c r="AG633" s="103" t="e">
        <f>T633-HLOOKUP(V633,Minimas!$C$3:$CD$12,7,FALSE)</f>
        <v>#N/A</v>
      </c>
      <c r="AH633" s="103" t="e">
        <f>T633-HLOOKUP(V633,Minimas!$C$3:$CD$12,8,FALSE)</f>
        <v>#N/A</v>
      </c>
      <c r="AI633" s="103" t="e">
        <f>T633-HLOOKUP(V633,Minimas!$C$3:$CD$12,9,FALSE)</f>
        <v>#N/A</v>
      </c>
      <c r="AJ633" s="103" t="e">
        <f>T633-HLOOKUP(V633,Minimas!$C$3:$CD$12,10,FALSE)</f>
        <v>#N/A</v>
      </c>
      <c r="AK633" s="104" t="str">
        <f t="shared" si="81"/>
        <v xml:space="preserve"> </v>
      </c>
      <c r="AL633" s="105"/>
      <c r="AM633" s="105" t="str">
        <f t="shared" si="82"/>
        <v xml:space="preserve"> </v>
      </c>
      <c r="AN633" s="105" t="str">
        <f t="shared" si="83"/>
        <v xml:space="preserve"> </v>
      </c>
    </row>
    <row r="634" spans="28:40" x14ac:dyDescent="0.2">
      <c r="AB634" s="103" t="e">
        <f>T634-HLOOKUP(V634,Minimas!$C$3:$CD$12,2,FALSE)</f>
        <v>#N/A</v>
      </c>
      <c r="AC634" s="103" t="e">
        <f>T634-HLOOKUP(V634,Minimas!$C$3:$CD$12,3,FALSE)</f>
        <v>#N/A</v>
      </c>
      <c r="AD634" s="103" t="e">
        <f>T634-HLOOKUP(V634,Minimas!$C$3:$CD$12,4,FALSE)</f>
        <v>#N/A</v>
      </c>
      <c r="AE634" s="103" t="e">
        <f>T634-HLOOKUP(V634,Minimas!$C$3:$CD$12,5,FALSE)</f>
        <v>#N/A</v>
      </c>
      <c r="AF634" s="103" t="e">
        <f>T634-HLOOKUP(V634,Minimas!$C$3:$CD$12,6,FALSE)</f>
        <v>#N/A</v>
      </c>
      <c r="AG634" s="103" t="e">
        <f>T634-HLOOKUP(V634,Minimas!$C$3:$CD$12,7,FALSE)</f>
        <v>#N/A</v>
      </c>
      <c r="AH634" s="103" t="e">
        <f>T634-HLOOKUP(V634,Minimas!$C$3:$CD$12,8,FALSE)</f>
        <v>#N/A</v>
      </c>
      <c r="AI634" s="103" t="e">
        <f>T634-HLOOKUP(V634,Minimas!$C$3:$CD$12,9,FALSE)</f>
        <v>#N/A</v>
      </c>
      <c r="AJ634" s="103" t="e">
        <f>T634-HLOOKUP(V634,Minimas!$C$3:$CD$12,10,FALSE)</f>
        <v>#N/A</v>
      </c>
      <c r="AK634" s="104" t="str">
        <f t="shared" si="81"/>
        <v xml:space="preserve"> </v>
      </c>
      <c r="AL634" s="105"/>
      <c r="AM634" s="105" t="str">
        <f t="shared" si="82"/>
        <v xml:space="preserve"> </v>
      </c>
      <c r="AN634" s="105" t="str">
        <f t="shared" si="83"/>
        <v xml:space="preserve"> </v>
      </c>
    </row>
    <row r="635" spans="28:40" x14ac:dyDescent="0.2">
      <c r="AB635" s="103" t="e">
        <f>T635-HLOOKUP(V635,Minimas!$C$3:$CD$12,2,FALSE)</f>
        <v>#N/A</v>
      </c>
      <c r="AC635" s="103" t="e">
        <f>T635-HLOOKUP(V635,Minimas!$C$3:$CD$12,3,FALSE)</f>
        <v>#N/A</v>
      </c>
      <c r="AD635" s="103" t="e">
        <f>T635-HLOOKUP(V635,Minimas!$C$3:$CD$12,4,FALSE)</f>
        <v>#N/A</v>
      </c>
      <c r="AE635" s="103" t="e">
        <f>T635-HLOOKUP(V635,Minimas!$C$3:$CD$12,5,FALSE)</f>
        <v>#N/A</v>
      </c>
      <c r="AF635" s="103" t="e">
        <f>T635-HLOOKUP(V635,Minimas!$C$3:$CD$12,6,FALSE)</f>
        <v>#N/A</v>
      </c>
      <c r="AG635" s="103" t="e">
        <f>T635-HLOOKUP(V635,Minimas!$C$3:$CD$12,7,FALSE)</f>
        <v>#N/A</v>
      </c>
      <c r="AH635" s="103" t="e">
        <f>T635-HLOOKUP(V635,Minimas!$C$3:$CD$12,8,FALSE)</f>
        <v>#N/A</v>
      </c>
      <c r="AI635" s="103" t="e">
        <f>T635-HLOOKUP(V635,Minimas!$C$3:$CD$12,9,FALSE)</f>
        <v>#N/A</v>
      </c>
      <c r="AJ635" s="103" t="e">
        <f>T635-HLOOKUP(V635,Minimas!$C$3:$CD$12,10,FALSE)</f>
        <v>#N/A</v>
      </c>
      <c r="AK635" s="104" t="str">
        <f t="shared" si="81"/>
        <v xml:space="preserve"> </v>
      </c>
      <c r="AL635" s="105"/>
      <c r="AM635" s="105" t="str">
        <f t="shared" si="82"/>
        <v xml:space="preserve"> </v>
      </c>
      <c r="AN635" s="105" t="str">
        <f t="shared" si="83"/>
        <v xml:space="preserve"> </v>
      </c>
    </row>
    <row r="636" spans="28:40" x14ac:dyDescent="0.2">
      <c r="AB636" s="103" t="e">
        <f>T636-HLOOKUP(V636,Minimas!$C$3:$CD$12,2,FALSE)</f>
        <v>#N/A</v>
      </c>
      <c r="AC636" s="103" t="e">
        <f>T636-HLOOKUP(V636,Minimas!$C$3:$CD$12,3,FALSE)</f>
        <v>#N/A</v>
      </c>
      <c r="AD636" s="103" t="e">
        <f>T636-HLOOKUP(V636,Minimas!$C$3:$CD$12,4,FALSE)</f>
        <v>#N/A</v>
      </c>
      <c r="AE636" s="103" t="e">
        <f>T636-HLOOKUP(V636,Minimas!$C$3:$CD$12,5,FALSE)</f>
        <v>#N/A</v>
      </c>
      <c r="AF636" s="103" t="e">
        <f>T636-HLOOKUP(V636,Minimas!$C$3:$CD$12,6,FALSE)</f>
        <v>#N/A</v>
      </c>
      <c r="AG636" s="103" t="e">
        <f>T636-HLOOKUP(V636,Minimas!$C$3:$CD$12,7,FALSE)</f>
        <v>#N/A</v>
      </c>
      <c r="AH636" s="103" t="e">
        <f>T636-HLOOKUP(V636,Minimas!$C$3:$CD$12,8,FALSE)</f>
        <v>#N/A</v>
      </c>
      <c r="AI636" s="103" t="e">
        <f>T636-HLOOKUP(V636,Minimas!$C$3:$CD$12,9,FALSE)</f>
        <v>#N/A</v>
      </c>
      <c r="AJ636" s="103" t="e">
        <f>T636-HLOOKUP(V636,Minimas!$C$3:$CD$12,10,FALSE)</f>
        <v>#N/A</v>
      </c>
      <c r="AK636" s="104" t="str">
        <f t="shared" si="81"/>
        <v xml:space="preserve"> </v>
      </c>
      <c r="AL636" s="105"/>
      <c r="AM636" s="105" t="str">
        <f t="shared" si="82"/>
        <v xml:space="preserve"> </v>
      </c>
      <c r="AN636" s="105" t="str">
        <f t="shared" si="83"/>
        <v xml:space="preserve"> </v>
      </c>
    </row>
    <row r="637" spans="28:40" x14ac:dyDescent="0.2">
      <c r="AB637" s="103" t="e">
        <f>T637-HLOOKUP(V637,Minimas!$C$3:$CD$12,2,FALSE)</f>
        <v>#N/A</v>
      </c>
      <c r="AC637" s="103" t="e">
        <f>T637-HLOOKUP(V637,Minimas!$C$3:$CD$12,3,FALSE)</f>
        <v>#N/A</v>
      </c>
      <c r="AD637" s="103" t="e">
        <f>T637-HLOOKUP(V637,Minimas!$C$3:$CD$12,4,FALSE)</f>
        <v>#N/A</v>
      </c>
      <c r="AE637" s="103" t="e">
        <f>T637-HLOOKUP(V637,Minimas!$C$3:$CD$12,5,FALSE)</f>
        <v>#N/A</v>
      </c>
      <c r="AF637" s="103" t="e">
        <f>T637-HLOOKUP(V637,Minimas!$C$3:$CD$12,6,FALSE)</f>
        <v>#N/A</v>
      </c>
      <c r="AG637" s="103" t="e">
        <f>T637-HLOOKUP(V637,Minimas!$C$3:$CD$12,7,FALSE)</f>
        <v>#N/A</v>
      </c>
      <c r="AH637" s="103" t="e">
        <f>T637-HLOOKUP(V637,Minimas!$C$3:$CD$12,8,FALSE)</f>
        <v>#N/A</v>
      </c>
      <c r="AI637" s="103" t="e">
        <f>T637-HLOOKUP(V637,Minimas!$C$3:$CD$12,9,FALSE)</f>
        <v>#N/A</v>
      </c>
      <c r="AJ637" s="103" t="e">
        <f>T637-HLOOKUP(V637,Minimas!$C$3:$CD$12,10,FALSE)</f>
        <v>#N/A</v>
      </c>
      <c r="AK637" s="104" t="str">
        <f t="shared" si="81"/>
        <v xml:space="preserve"> </v>
      </c>
      <c r="AL637" s="105"/>
      <c r="AM637" s="105" t="str">
        <f t="shared" si="82"/>
        <v xml:space="preserve"> </v>
      </c>
      <c r="AN637" s="105" t="str">
        <f t="shared" si="83"/>
        <v xml:space="preserve"> </v>
      </c>
    </row>
    <row r="638" spans="28:40" x14ac:dyDescent="0.2">
      <c r="AB638" s="103" t="e">
        <f>T638-HLOOKUP(V638,Minimas!$C$3:$CD$12,2,FALSE)</f>
        <v>#N/A</v>
      </c>
      <c r="AC638" s="103" t="e">
        <f>T638-HLOOKUP(V638,Minimas!$C$3:$CD$12,3,FALSE)</f>
        <v>#N/A</v>
      </c>
      <c r="AD638" s="103" t="e">
        <f>T638-HLOOKUP(V638,Minimas!$C$3:$CD$12,4,FALSE)</f>
        <v>#N/A</v>
      </c>
      <c r="AE638" s="103" t="e">
        <f>T638-HLOOKUP(V638,Minimas!$C$3:$CD$12,5,FALSE)</f>
        <v>#N/A</v>
      </c>
      <c r="AF638" s="103" t="e">
        <f>T638-HLOOKUP(V638,Minimas!$C$3:$CD$12,6,FALSE)</f>
        <v>#N/A</v>
      </c>
      <c r="AG638" s="103" t="e">
        <f>T638-HLOOKUP(V638,Minimas!$C$3:$CD$12,7,FALSE)</f>
        <v>#N/A</v>
      </c>
      <c r="AH638" s="103" t="e">
        <f>T638-HLOOKUP(V638,Minimas!$C$3:$CD$12,8,FALSE)</f>
        <v>#N/A</v>
      </c>
      <c r="AI638" s="103" t="e">
        <f>T638-HLOOKUP(V638,Minimas!$C$3:$CD$12,9,FALSE)</f>
        <v>#N/A</v>
      </c>
      <c r="AJ638" s="103" t="e">
        <f>T638-HLOOKUP(V638,Minimas!$C$3:$CD$12,10,FALSE)</f>
        <v>#N/A</v>
      </c>
      <c r="AK638" s="104" t="str">
        <f t="shared" si="81"/>
        <v xml:space="preserve"> </v>
      </c>
      <c r="AL638" s="105"/>
      <c r="AM638" s="105" t="str">
        <f t="shared" si="82"/>
        <v xml:space="preserve"> </v>
      </c>
      <c r="AN638" s="105" t="str">
        <f t="shared" si="83"/>
        <v xml:space="preserve"> </v>
      </c>
    </row>
    <row r="639" spans="28:40" x14ac:dyDescent="0.2">
      <c r="AB639" s="103" t="e">
        <f>T639-HLOOKUP(V639,Minimas!$C$3:$CD$12,2,FALSE)</f>
        <v>#N/A</v>
      </c>
      <c r="AC639" s="103" t="e">
        <f>T639-HLOOKUP(V639,Minimas!$C$3:$CD$12,3,FALSE)</f>
        <v>#N/A</v>
      </c>
      <c r="AD639" s="103" t="e">
        <f>T639-HLOOKUP(V639,Minimas!$C$3:$CD$12,4,FALSE)</f>
        <v>#N/A</v>
      </c>
      <c r="AE639" s="103" t="e">
        <f>T639-HLOOKUP(V639,Minimas!$C$3:$CD$12,5,FALSE)</f>
        <v>#N/A</v>
      </c>
      <c r="AF639" s="103" t="e">
        <f>T639-HLOOKUP(V639,Minimas!$C$3:$CD$12,6,FALSE)</f>
        <v>#N/A</v>
      </c>
      <c r="AG639" s="103" t="e">
        <f>T639-HLOOKUP(V639,Minimas!$C$3:$CD$12,7,FALSE)</f>
        <v>#N/A</v>
      </c>
      <c r="AH639" s="103" t="e">
        <f>T639-HLOOKUP(V639,Minimas!$C$3:$CD$12,8,FALSE)</f>
        <v>#N/A</v>
      </c>
      <c r="AI639" s="103" t="e">
        <f>T639-HLOOKUP(V639,Minimas!$C$3:$CD$12,9,FALSE)</f>
        <v>#N/A</v>
      </c>
      <c r="AJ639" s="103" t="e">
        <f>T639-HLOOKUP(V639,Minimas!$C$3:$CD$12,10,FALSE)</f>
        <v>#N/A</v>
      </c>
      <c r="AK639" s="104" t="str">
        <f t="shared" si="81"/>
        <v xml:space="preserve"> </v>
      </c>
      <c r="AL639" s="105"/>
      <c r="AM639" s="105" t="str">
        <f t="shared" si="82"/>
        <v xml:space="preserve"> </v>
      </c>
      <c r="AN639" s="105" t="str">
        <f t="shared" si="83"/>
        <v xml:space="preserve"> </v>
      </c>
    </row>
    <row r="640" spans="28:40" x14ac:dyDescent="0.2">
      <c r="AB640" s="103" t="e">
        <f>T640-HLOOKUP(V640,Minimas!$C$3:$CD$12,2,FALSE)</f>
        <v>#N/A</v>
      </c>
      <c r="AC640" s="103" t="e">
        <f>T640-HLOOKUP(V640,Minimas!$C$3:$CD$12,3,FALSE)</f>
        <v>#N/A</v>
      </c>
      <c r="AD640" s="103" t="e">
        <f>T640-HLOOKUP(V640,Minimas!$C$3:$CD$12,4,FALSE)</f>
        <v>#N/A</v>
      </c>
      <c r="AE640" s="103" t="e">
        <f>T640-HLOOKUP(V640,Minimas!$C$3:$CD$12,5,FALSE)</f>
        <v>#N/A</v>
      </c>
      <c r="AF640" s="103" t="e">
        <f>T640-HLOOKUP(V640,Minimas!$C$3:$CD$12,6,FALSE)</f>
        <v>#N/A</v>
      </c>
      <c r="AG640" s="103" t="e">
        <f>T640-HLOOKUP(V640,Minimas!$C$3:$CD$12,7,FALSE)</f>
        <v>#N/A</v>
      </c>
      <c r="AH640" s="103" t="e">
        <f>T640-HLOOKUP(V640,Minimas!$C$3:$CD$12,8,FALSE)</f>
        <v>#N/A</v>
      </c>
      <c r="AI640" s="103" t="e">
        <f>T640-HLOOKUP(V640,Minimas!$C$3:$CD$12,9,FALSE)</f>
        <v>#N/A</v>
      </c>
      <c r="AJ640" s="103" t="e">
        <f>T640-HLOOKUP(V640,Minimas!$C$3:$CD$12,10,FALSE)</f>
        <v>#N/A</v>
      </c>
      <c r="AK640" s="104" t="str">
        <f t="shared" si="81"/>
        <v xml:space="preserve"> </v>
      </c>
      <c r="AL640" s="105"/>
      <c r="AM640" s="105" t="str">
        <f t="shared" si="82"/>
        <v xml:space="preserve"> </v>
      </c>
      <c r="AN640" s="105" t="str">
        <f t="shared" si="83"/>
        <v xml:space="preserve"> </v>
      </c>
    </row>
    <row r="641" spans="28:40" x14ac:dyDescent="0.2">
      <c r="AB641" s="103" t="e">
        <f>T641-HLOOKUP(V641,Minimas!$C$3:$CD$12,2,FALSE)</f>
        <v>#N/A</v>
      </c>
      <c r="AC641" s="103" t="e">
        <f>T641-HLOOKUP(V641,Minimas!$C$3:$CD$12,3,FALSE)</f>
        <v>#N/A</v>
      </c>
      <c r="AD641" s="103" t="e">
        <f>T641-HLOOKUP(V641,Minimas!$C$3:$CD$12,4,FALSE)</f>
        <v>#N/A</v>
      </c>
      <c r="AE641" s="103" t="e">
        <f>T641-HLOOKUP(V641,Minimas!$C$3:$CD$12,5,FALSE)</f>
        <v>#N/A</v>
      </c>
      <c r="AF641" s="103" t="e">
        <f>T641-HLOOKUP(V641,Minimas!$C$3:$CD$12,6,FALSE)</f>
        <v>#N/A</v>
      </c>
      <c r="AG641" s="103" t="e">
        <f>T641-HLOOKUP(V641,Minimas!$C$3:$CD$12,7,FALSE)</f>
        <v>#N/A</v>
      </c>
      <c r="AH641" s="103" t="e">
        <f>T641-HLOOKUP(V641,Minimas!$C$3:$CD$12,8,FALSE)</f>
        <v>#N/A</v>
      </c>
      <c r="AI641" s="103" t="e">
        <f>T641-HLOOKUP(V641,Minimas!$C$3:$CD$12,9,FALSE)</f>
        <v>#N/A</v>
      </c>
      <c r="AJ641" s="103" t="e">
        <f>T641-HLOOKUP(V641,Minimas!$C$3:$CD$12,10,FALSE)</f>
        <v>#N/A</v>
      </c>
      <c r="AK641" s="104" t="str">
        <f t="shared" si="81"/>
        <v xml:space="preserve"> </v>
      </c>
      <c r="AL641" s="105"/>
      <c r="AM641" s="105" t="str">
        <f t="shared" si="82"/>
        <v xml:space="preserve"> </v>
      </c>
      <c r="AN641" s="105" t="str">
        <f t="shared" si="83"/>
        <v xml:space="preserve"> </v>
      </c>
    </row>
    <row r="642" spans="28:40" x14ac:dyDescent="0.2">
      <c r="AB642" s="103" t="e">
        <f>T642-HLOOKUP(V642,Minimas!$C$3:$CD$12,2,FALSE)</f>
        <v>#N/A</v>
      </c>
      <c r="AC642" s="103" t="e">
        <f>T642-HLOOKUP(V642,Minimas!$C$3:$CD$12,3,FALSE)</f>
        <v>#N/A</v>
      </c>
      <c r="AD642" s="103" t="e">
        <f>T642-HLOOKUP(V642,Minimas!$C$3:$CD$12,4,FALSE)</f>
        <v>#N/A</v>
      </c>
      <c r="AE642" s="103" t="e">
        <f>T642-HLOOKUP(V642,Minimas!$C$3:$CD$12,5,FALSE)</f>
        <v>#N/A</v>
      </c>
      <c r="AF642" s="103" t="e">
        <f>T642-HLOOKUP(V642,Minimas!$C$3:$CD$12,6,FALSE)</f>
        <v>#N/A</v>
      </c>
      <c r="AG642" s="103" t="e">
        <f>T642-HLOOKUP(V642,Minimas!$C$3:$CD$12,7,FALSE)</f>
        <v>#N/A</v>
      </c>
      <c r="AH642" s="103" t="e">
        <f>T642-HLOOKUP(V642,Minimas!$C$3:$CD$12,8,FALSE)</f>
        <v>#N/A</v>
      </c>
      <c r="AI642" s="103" t="e">
        <f>T642-HLOOKUP(V642,Minimas!$C$3:$CD$12,9,FALSE)</f>
        <v>#N/A</v>
      </c>
      <c r="AJ642" s="103" t="e">
        <f>T642-HLOOKUP(V642,Minimas!$C$3:$CD$12,10,FALSE)</f>
        <v>#N/A</v>
      </c>
      <c r="AK642" s="104" t="str">
        <f t="shared" si="81"/>
        <v xml:space="preserve"> </v>
      </c>
      <c r="AL642" s="105"/>
      <c r="AM642" s="105" t="str">
        <f t="shared" si="82"/>
        <v xml:space="preserve"> </v>
      </c>
      <c r="AN642" s="105" t="str">
        <f t="shared" si="83"/>
        <v xml:space="preserve"> </v>
      </c>
    </row>
    <row r="643" spans="28:40" x14ac:dyDescent="0.2">
      <c r="AB643" s="103" t="e">
        <f>T643-HLOOKUP(V643,Minimas!$C$3:$CD$12,2,FALSE)</f>
        <v>#N/A</v>
      </c>
      <c r="AC643" s="103" t="e">
        <f>T643-HLOOKUP(V643,Minimas!$C$3:$CD$12,3,FALSE)</f>
        <v>#N/A</v>
      </c>
      <c r="AD643" s="103" t="e">
        <f>T643-HLOOKUP(V643,Minimas!$C$3:$CD$12,4,FALSE)</f>
        <v>#N/A</v>
      </c>
      <c r="AE643" s="103" t="e">
        <f>T643-HLOOKUP(V643,Minimas!$C$3:$CD$12,5,FALSE)</f>
        <v>#N/A</v>
      </c>
      <c r="AF643" s="103" t="e">
        <f>T643-HLOOKUP(V643,Minimas!$C$3:$CD$12,6,FALSE)</f>
        <v>#N/A</v>
      </c>
      <c r="AG643" s="103" t="e">
        <f>T643-HLOOKUP(V643,Minimas!$C$3:$CD$12,7,FALSE)</f>
        <v>#N/A</v>
      </c>
      <c r="AH643" s="103" t="e">
        <f>T643-HLOOKUP(V643,Minimas!$C$3:$CD$12,8,FALSE)</f>
        <v>#N/A</v>
      </c>
      <c r="AI643" s="103" t="e">
        <f>T643-HLOOKUP(V643,Minimas!$C$3:$CD$12,9,FALSE)</f>
        <v>#N/A</v>
      </c>
      <c r="AJ643" s="103" t="e">
        <f>T643-HLOOKUP(V643,Minimas!$C$3:$CD$12,10,FALSE)</f>
        <v>#N/A</v>
      </c>
      <c r="AK643" s="104" t="str">
        <f t="shared" si="81"/>
        <v xml:space="preserve"> </v>
      </c>
      <c r="AL643" s="105"/>
      <c r="AM643" s="105" t="str">
        <f t="shared" si="82"/>
        <v xml:space="preserve"> </v>
      </c>
      <c r="AN643" s="105" t="str">
        <f t="shared" si="83"/>
        <v xml:space="preserve"> </v>
      </c>
    </row>
    <row r="644" spans="28:40" x14ac:dyDescent="0.2">
      <c r="AB644" s="103" t="e">
        <f>T644-HLOOKUP(V644,Minimas!$C$3:$CD$12,2,FALSE)</f>
        <v>#N/A</v>
      </c>
      <c r="AC644" s="103" t="e">
        <f>T644-HLOOKUP(V644,Minimas!$C$3:$CD$12,3,FALSE)</f>
        <v>#N/A</v>
      </c>
      <c r="AD644" s="103" t="e">
        <f>T644-HLOOKUP(V644,Minimas!$C$3:$CD$12,4,FALSE)</f>
        <v>#N/A</v>
      </c>
      <c r="AE644" s="103" t="e">
        <f>T644-HLOOKUP(V644,Minimas!$C$3:$CD$12,5,FALSE)</f>
        <v>#N/A</v>
      </c>
      <c r="AF644" s="103" t="e">
        <f>T644-HLOOKUP(V644,Minimas!$C$3:$CD$12,6,FALSE)</f>
        <v>#N/A</v>
      </c>
      <c r="AG644" s="103" t="e">
        <f>T644-HLOOKUP(V644,Minimas!$C$3:$CD$12,7,FALSE)</f>
        <v>#N/A</v>
      </c>
      <c r="AH644" s="103" t="e">
        <f>T644-HLOOKUP(V644,Minimas!$C$3:$CD$12,8,FALSE)</f>
        <v>#N/A</v>
      </c>
      <c r="AI644" s="103" t="e">
        <f>T644-HLOOKUP(V644,Minimas!$C$3:$CD$12,9,FALSE)</f>
        <v>#N/A</v>
      </c>
      <c r="AJ644" s="103" t="e">
        <f>T644-HLOOKUP(V644,Minimas!$C$3:$CD$12,10,FALSE)</f>
        <v>#N/A</v>
      </c>
      <c r="AK644" s="104" t="str">
        <f t="shared" si="81"/>
        <v xml:space="preserve"> </v>
      </c>
      <c r="AL644" s="105"/>
      <c r="AM644" s="105" t="str">
        <f t="shared" si="82"/>
        <v xml:space="preserve"> </v>
      </c>
      <c r="AN644" s="105" t="str">
        <f t="shared" si="83"/>
        <v xml:space="preserve"> </v>
      </c>
    </row>
    <row r="645" spans="28:40" x14ac:dyDescent="0.2">
      <c r="AB645" s="103" t="e">
        <f>T645-HLOOKUP(V645,Minimas!$C$3:$CD$12,2,FALSE)</f>
        <v>#N/A</v>
      </c>
      <c r="AC645" s="103" t="e">
        <f>T645-HLOOKUP(V645,Minimas!$C$3:$CD$12,3,FALSE)</f>
        <v>#N/A</v>
      </c>
      <c r="AD645" s="103" t="e">
        <f>T645-HLOOKUP(V645,Minimas!$C$3:$CD$12,4,FALSE)</f>
        <v>#N/A</v>
      </c>
      <c r="AE645" s="103" t="e">
        <f>T645-HLOOKUP(V645,Minimas!$C$3:$CD$12,5,FALSE)</f>
        <v>#N/A</v>
      </c>
      <c r="AF645" s="103" t="e">
        <f>T645-HLOOKUP(V645,Minimas!$C$3:$CD$12,6,FALSE)</f>
        <v>#N/A</v>
      </c>
      <c r="AG645" s="103" t="e">
        <f>T645-HLOOKUP(V645,Minimas!$C$3:$CD$12,7,FALSE)</f>
        <v>#N/A</v>
      </c>
      <c r="AH645" s="103" t="e">
        <f>T645-HLOOKUP(V645,Minimas!$C$3:$CD$12,8,FALSE)</f>
        <v>#N/A</v>
      </c>
      <c r="AI645" s="103" t="e">
        <f>T645-HLOOKUP(V645,Minimas!$C$3:$CD$12,9,FALSE)</f>
        <v>#N/A</v>
      </c>
      <c r="AJ645" s="103" t="e">
        <f>T645-HLOOKUP(V645,Minimas!$C$3:$CD$12,10,FALSE)</f>
        <v>#N/A</v>
      </c>
      <c r="AK645" s="104" t="str">
        <f t="shared" si="81"/>
        <v xml:space="preserve"> </v>
      </c>
      <c r="AL645" s="105"/>
      <c r="AM645" s="105" t="str">
        <f t="shared" si="82"/>
        <v xml:space="preserve"> </v>
      </c>
      <c r="AN645" s="105" t="str">
        <f t="shared" si="83"/>
        <v xml:space="preserve"> </v>
      </c>
    </row>
    <row r="646" spans="28:40" x14ac:dyDescent="0.2">
      <c r="AB646" s="103" t="e">
        <f>T646-HLOOKUP(V646,Minimas!$C$3:$CD$12,2,FALSE)</f>
        <v>#N/A</v>
      </c>
      <c r="AC646" s="103" t="e">
        <f>T646-HLOOKUP(V646,Minimas!$C$3:$CD$12,3,FALSE)</f>
        <v>#N/A</v>
      </c>
      <c r="AD646" s="103" t="e">
        <f>T646-HLOOKUP(V646,Minimas!$C$3:$CD$12,4,FALSE)</f>
        <v>#N/A</v>
      </c>
      <c r="AE646" s="103" t="e">
        <f>T646-HLOOKUP(V646,Minimas!$C$3:$CD$12,5,FALSE)</f>
        <v>#N/A</v>
      </c>
      <c r="AF646" s="103" t="e">
        <f>T646-HLOOKUP(V646,Minimas!$C$3:$CD$12,6,FALSE)</f>
        <v>#N/A</v>
      </c>
      <c r="AG646" s="103" t="e">
        <f>T646-HLOOKUP(V646,Minimas!$C$3:$CD$12,7,FALSE)</f>
        <v>#N/A</v>
      </c>
      <c r="AH646" s="103" t="e">
        <f>T646-HLOOKUP(V646,Minimas!$C$3:$CD$12,8,FALSE)</f>
        <v>#N/A</v>
      </c>
      <c r="AI646" s="103" t="e">
        <f>T646-HLOOKUP(V646,Minimas!$C$3:$CD$12,9,FALSE)</f>
        <v>#N/A</v>
      </c>
      <c r="AJ646" s="103" t="e">
        <f>T646-HLOOKUP(V646,Minimas!$C$3:$CD$12,10,FALSE)</f>
        <v>#N/A</v>
      </c>
      <c r="AK646" s="104" t="str">
        <f t="shared" si="81"/>
        <v xml:space="preserve"> </v>
      </c>
      <c r="AL646" s="105"/>
      <c r="AM646" s="105" t="str">
        <f t="shared" si="82"/>
        <v xml:space="preserve"> </v>
      </c>
      <c r="AN646" s="105" t="str">
        <f t="shared" si="83"/>
        <v xml:space="preserve"> </v>
      </c>
    </row>
    <row r="647" spans="28:40" x14ac:dyDescent="0.2">
      <c r="AB647" s="103" t="e">
        <f>T647-HLOOKUP(V647,Minimas!$C$3:$CD$12,2,FALSE)</f>
        <v>#N/A</v>
      </c>
      <c r="AC647" s="103" t="e">
        <f>T647-HLOOKUP(V647,Minimas!$C$3:$CD$12,3,FALSE)</f>
        <v>#N/A</v>
      </c>
      <c r="AD647" s="103" t="e">
        <f>T647-HLOOKUP(V647,Minimas!$C$3:$CD$12,4,FALSE)</f>
        <v>#N/A</v>
      </c>
      <c r="AE647" s="103" t="e">
        <f>T647-HLOOKUP(V647,Minimas!$C$3:$CD$12,5,FALSE)</f>
        <v>#N/A</v>
      </c>
      <c r="AF647" s="103" t="e">
        <f>T647-HLOOKUP(V647,Minimas!$C$3:$CD$12,6,FALSE)</f>
        <v>#N/A</v>
      </c>
      <c r="AG647" s="103" t="e">
        <f>T647-HLOOKUP(V647,Minimas!$C$3:$CD$12,7,FALSE)</f>
        <v>#N/A</v>
      </c>
      <c r="AH647" s="103" t="e">
        <f>T647-HLOOKUP(V647,Minimas!$C$3:$CD$12,8,FALSE)</f>
        <v>#N/A</v>
      </c>
      <c r="AI647" s="103" t="e">
        <f>T647-HLOOKUP(V647,Minimas!$C$3:$CD$12,9,FALSE)</f>
        <v>#N/A</v>
      </c>
      <c r="AJ647" s="103" t="e">
        <f>T647-HLOOKUP(V647,Minimas!$C$3:$CD$12,10,FALSE)</f>
        <v>#N/A</v>
      </c>
      <c r="AK647" s="104" t="str">
        <f t="shared" si="81"/>
        <v xml:space="preserve"> </v>
      </c>
      <c r="AL647" s="105"/>
      <c r="AM647" s="105" t="str">
        <f t="shared" si="82"/>
        <v xml:space="preserve"> </v>
      </c>
      <c r="AN647" s="105" t="str">
        <f t="shared" si="83"/>
        <v xml:space="preserve"> </v>
      </c>
    </row>
    <row r="648" spans="28:40" x14ac:dyDescent="0.2">
      <c r="AB648" s="103" t="e">
        <f>T648-HLOOKUP(V648,Minimas!$C$3:$CD$12,2,FALSE)</f>
        <v>#N/A</v>
      </c>
      <c r="AC648" s="103" t="e">
        <f>T648-HLOOKUP(V648,Minimas!$C$3:$CD$12,3,FALSE)</f>
        <v>#N/A</v>
      </c>
      <c r="AD648" s="103" t="e">
        <f>T648-HLOOKUP(V648,Minimas!$C$3:$CD$12,4,FALSE)</f>
        <v>#N/A</v>
      </c>
      <c r="AE648" s="103" t="e">
        <f>T648-HLOOKUP(V648,Minimas!$C$3:$CD$12,5,FALSE)</f>
        <v>#N/A</v>
      </c>
      <c r="AF648" s="103" t="e">
        <f>T648-HLOOKUP(V648,Minimas!$C$3:$CD$12,6,FALSE)</f>
        <v>#N/A</v>
      </c>
      <c r="AG648" s="103" t="e">
        <f>T648-HLOOKUP(V648,Minimas!$C$3:$CD$12,7,FALSE)</f>
        <v>#N/A</v>
      </c>
      <c r="AH648" s="103" t="e">
        <f>T648-HLOOKUP(V648,Minimas!$C$3:$CD$12,8,FALSE)</f>
        <v>#N/A</v>
      </c>
      <c r="AI648" s="103" t="e">
        <f>T648-HLOOKUP(V648,Minimas!$C$3:$CD$12,9,FALSE)</f>
        <v>#N/A</v>
      </c>
      <c r="AJ648" s="103" t="e">
        <f>T648-HLOOKUP(V648,Minimas!$C$3:$CD$12,10,FALSE)</f>
        <v>#N/A</v>
      </c>
      <c r="AK648" s="104" t="str">
        <f t="shared" si="81"/>
        <v xml:space="preserve"> </v>
      </c>
      <c r="AL648" s="105"/>
      <c r="AM648" s="105" t="str">
        <f t="shared" si="82"/>
        <v xml:space="preserve"> </v>
      </c>
      <c r="AN648" s="105" t="str">
        <f t="shared" si="83"/>
        <v xml:space="preserve"> </v>
      </c>
    </row>
    <row r="649" spans="28:40" x14ac:dyDescent="0.2">
      <c r="AB649" s="103" t="e">
        <f>T649-HLOOKUP(V649,Minimas!$C$3:$CD$12,2,FALSE)</f>
        <v>#N/A</v>
      </c>
      <c r="AC649" s="103" t="e">
        <f>T649-HLOOKUP(V649,Minimas!$C$3:$CD$12,3,FALSE)</f>
        <v>#N/A</v>
      </c>
      <c r="AD649" s="103" t="e">
        <f>T649-HLOOKUP(V649,Minimas!$C$3:$CD$12,4,FALSE)</f>
        <v>#N/A</v>
      </c>
      <c r="AE649" s="103" t="e">
        <f>T649-HLOOKUP(V649,Minimas!$C$3:$CD$12,5,FALSE)</f>
        <v>#N/A</v>
      </c>
      <c r="AF649" s="103" t="e">
        <f>T649-HLOOKUP(V649,Minimas!$C$3:$CD$12,6,FALSE)</f>
        <v>#N/A</v>
      </c>
      <c r="AG649" s="103" t="e">
        <f>T649-HLOOKUP(V649,Minimas!$C$3:$CD$12,7,FALSE)</f>
        <v>#N/A</v>
      </c>
      <c r="AH649" s="103" t="e">
        <f>T649-HLOOKUP(V649,Minimas!$C$3:$CD$12,8,FALSE)</f>
        <v>#N/A</v>
      </c>
      <c r="AI649" s="103" t="e">
        <f>T649-HLOOKUP(V649,Minimas!$C$3:$CD$12,9,FALSE)</f>
        <v>#N/A</v>
      </c>
      <c r="AJ649" s="103" t="e">
        <f>T649-HLOOKUP(V649,Minimas!$C$3:$CD$12,10,FALSE)</f>
        <v>#N/A</v>
      </c>
      <c r="AK649" s="104" t="str">
        <f t="shared" si="81"/>
        <v xml:space="preserve"> </v>
      </c>
      <c r="AL649" s="105"/>
      <c r="AM649" s="105" t="str">
        <f t="shared" si="82"/>
        <v xml:space="preserve"> </v>
      </c>
      <c r="AN649" s="105" t="str">
        <f t="shared" si="83"/>
        <v xml:space="preserve"> </v>
      </c>
    </row>
    <row r="650" spans="28:40" x14ac:dyDescent="0.2">
      <c r="AB650" s="103" t="e">
        <f>T650-HLOOKUP(V650,Minimas!$C$3:$CD$12,2,FALSE)</f>
        <v>#N/A</v>
      </c>
      <c r="AC650" s="103" t="e">
        <f>T650-HLOOKUP(V650,Minimas!$C$3:$CD$12,3,FALSE)</f>
        <v>#N/A</v>
      </c>
      <c r="AD650" s="103" t="e">
        <f>T650-HLOOKUP(V650,Minimas!$C$3:$CD$12,4,FALSE)</f>
        <v>#N/A</v>
      </c>
      <c r="AE650" s="103" t="e">
        <f>T650-HLOOKUP(V650,Minimas!$C$3:$CD$12,5,FALSE)</f>
        <v>#N/A</v>
      </c>
      <c r="AF650" s="103" t="e">
        <f>T650-HLOOKUP(V650,Minimas!$C$3:$CD$12,6,FALSE)</f>
        <v>#N/A</v>
      </c>
      <c r="AG650" s="103" t="e">
        <f>T650-HLOOKUP(V650,Minimas!$C$3:$CD$12,7,FALSE)</f>
        <v>#N/A</v>
      </c>
      <c r="AH650" s="103" t="e">
        <f>T650-HLOOKUP(V650,Minimas!$C$3:$CD$12,8,FALSE)</f>
        <v>#N/A</v>
      </c>
      <c r="AI650" s="103" t="e">
        <f>T650-HLOOKUP(V650,Minimas!$C$3:$CD$12,9,FALSE)</f>
        <v>#N/A</v>
      </c>
      <c r="AJ650" s="103" t="e">
        <f>T650-HLOOKUP(V650,Minimas!$C$3:$CD$12,10,FALSE)</f>
        <v>#N/A</v>
      </c>
      <c r="AK650" s="104" t="str">
        <f t="shared" si="81"/>
        <v xml:space="preserve"> </v>
      </c>
      <c r="AL650" s="105"/>
      <c r="AM650" s="105" t="str">
        <f t="shared" si="82"/>
        <v xml:space="preserve"> </v>
      </c>
      <c r="AN650" s="105" t="str">
        <f t="shared" si="83"/>
        <v xml:space="preserve"> </v>
      </c>
    </row>
    <row r="651" spans="28:40" x14ac:dyDescent="0.2">
      <c r="AB651" s="103" t="e">
        <f>T651-HLOOKUP(V651,Minimas!$C$3:$CD$12,2,FALSE)</f>
        <v>#N/A</v>
      </c>
      <c r="AC651" s="103" t="e">
        <f>T651-HLOOKUP(V651,Minimas!$C$3:$CD$12,3,FALSE)</f>
        <v>#N/A</v>
      </c>
      <c r="AD651" s="103" t="e">
        <f>T651-HLOOKUP(V651,Minimas!$C$3:$CD$12,4,FALSE)</f>
        <v>#N/A</v>
      </c>
      <c r="AE651" s="103" t="e">
        <f>T651-HLOOKUP(V651,Minimas!$C$3:$CD$12,5,FALSE)</f>
        <v>#N/A</v>
      </c>
      <c r="AF651" s="103" t="e">
        <f>T651-HLOOKUP(V651,Minimas!$C$3:$CD$12,6,FALSE)</f>
        <v>#N/A</v>
      </c>
      <c r="AG651" s="103" t="e">
        <f>T651-HLOOKUP(V651,Minimas!$C$3:$CD$12,7,FALSE)</f>
        <v>#N/A</v>
      </c>
      <c r="AH651" s="103" t="e">
        <f>T651-HLOOKUP(V651,Minimas!$C$3:$CD$12,8,FALSE)</f>
        <v>#N/A</v>
      </c>
      <c r="AI651" s="103" t="e">
        <f>T651-HLOOKUP(V651,Minimas!$C$3:$CD$12,9,FALSE)</f>
        <v>#N/A</v>
      </c>
      <c r="AJ651" s="103" t="e">
        <f>T651-HLOOKUP(V651,Minimas!$C$3:$CD$12,10,FALSE)</f>
        <v>#N/A</v>
      </c>
      <c r="AK651" s="104" t="str">
        <f t="shared" si="81"/>
        <v xml:space="preserve"> </v>
      </c>
      <c r="AL651" s="105"/>
      <c r="AM651" s="105" t="str">
        <f t="shared" si="82"/>
        <v xml:space="preserve"> </v>
      </c>
      <c r="AN651" s="105" t="str">
        <f t="shared" si="83"/>
        <v xml:space="preserve"> </v>
      </c>
    </row>
    <row r="652" spans="28:40" x14ac:dyDescent="0.2">
      <c r="AB652" s="103" t="e">
        <f>T652-HLOOKUP(V652,Minimas!$C$3:$CD$12,2,FALSE)</f>
        <v>#N/A</v>
      </c>
      <c r="AC652" s="103" t="e">
        <f>T652-HLOOKUP(V652,Minimas!$C$3:$CD$12,3,FALSE)</f>
        <v>#N/A</v>
      </c>
      <c r="AD652" s="103" t="e">
        <f>T652-HLOOKUP(V652,Minimas!$C$3:$CD$12,4,FALSE)</f>
        <v>#N/A</v>
      </c>
      <c r="AE652" s="103" t="e">
        <f>T652-HLOOKUP(V652,Minimas!$C$3:$CD$12,5,FALSE)</f>
        <v>#N/A</v>
      </c>
      <c r="AF652" s="103" t="e">
        <f>T652-HLOOKUP(V652,Minimas!$C$3:$CD$12,6,FALSE)</f>
        <v>#N/A</v>
      </c>
      <c r="AG652" s="103" t="e">
        <f>T652-HLOOKUP(V652,Minimas!$C$3:$CD$12,7,FALSE)</f>
        <v>#N/A</v>
      </c>
      <c r="AH652" s="103" t="e">
        <f>T652-HLOOKUP(V652,Minimas!$C$3:$CD$12,8,FALSE)</f>
        <v>#N/A</v>
      </c>
      <c r="AI652" s="103" t="e">
        <f>T652-HLOOKUP(V652,Minimas!$C$3:$CD$12,9,FALSE)</f>
        <v>#N/A</v>
      </c>
      <c r="AJ652" s="103" t="e">
        <f>T652-HLOOKUP(V652,Minimas!$C$3:$CD$12,10,FALSE)</f>
        <v>#N/A</v>
      </c>
      <c r="AK652" s="104" t="str">
        <f t="shared" si="81"/>
        <v xml:space="preserve"> </v>
      </c>
      <c r="AL652" s="105"/>
      <c r="AM652" s="105" t="str">
        <f t="shared" si="82"/>
        <v xml:space="preserve"> </v>
      </c>
      <c r="AN652" s="105" t="str">
        <f t="shared" si="83"/>
        <v xml:space="preserve"> </v>
      </c>
    </row>
    <row r="653" spans="28:40" x14ac:dyDescent="0.2">
      <c r="AB653" s="103" t="e">
        <f>T653-HLOOKUP(V653,Minimas!$C$3:$CD$12,2,FALSE)</f>
        <v>#N/A</v>
      </c>
      <c r="AC653" s="103" t="e">
        <f>T653-HLOOKUP(V653,Minimas!$C$3:$CD$12,3,FALSE)</f>
        <v>#N/A</v>
      </c>
      <c r="AD653" s="103" t="e">
        <f>T653-HLOOKUP(V653,Minimas!$C$3:$CD$12,4,FALSE)</f>
        <v>#N/A</v>
      </c>
      <c r="AE653" s="103" t="e">
        <f>T653-HLOOKUP(V653,Minimas!$C$3:$CD$12,5,FALSE)</f>
        <v>#N/A</v>
      </c>
      <c r="AF653" s="103" t="e">
        <f>T653-HLOOKUP(V653,Minimas!$C$3:$CD$12,6,FALSE)</f>
        <v>#N/A</v>
      </c>
      <c r="AG653" s="103" t="e">
        <f>T653-HLOOKUP(V653,Minimas!$C$3:$CD$12,7,FALSE)</f>
        <v>#N/A</v>
      </c>
      <c r="AH653" s="103" t="e">
        <f>T653-HLOOKUP(V653,Minimas!$C$3:$CD$12,8,FALSE)</f>
        <v>#N/A</v>
      </c>
      <c r="AI653" s="103" t="e">
        <f>T653-HLOOKUP(V653,Minimas!$C$3:$CD$12,9,FALSE)</f>
        <v>#N/A</v>
      </c>
      <c r="AJ653" s="103" t="e">
        <f>T653-HLOOKUP(V653,Minimas!$C$3:$CD$12,10,FALSE)</f>
        <v>#N/A</v>
      </c>
      <c r="AK653" s="104" t="str">
        <f t="shared" si="81"/>
        <v xml:space="preserve"> </v>
      </c>
      <c r="AL653" s="105"/>
      <c r="AM653" s="105" t="str">
        <f t="shared" si="82"/>
        <v xml:space="preserve"> </v>
      </c>
      <c r="AN653" s="105" t="str">
        <f t="shared" si="83"/>
        <v xml:space="preserve"> </v>
      </c>
    </row>
    <row r="654" spans="28:40" x14ac:dyDescent="0.2">
      <c r="AB654" s="103" t="e">
        <f>T654-HLOOKUP(V654,Minimas!$C$3:$CD$12,2,FALSE)</f>
        <v>#N/A</v>
      </c>
      <c r="AC654" s="103" t="e">
        <f>T654-HLOOKUP(V654,Minimas!$C$3:$CD$12,3,FALSE)</f>
        <v>#N/A</v>
      </c>
      <c r="AD654" s="103" t="e">
        <f>T654-HLOOKUP(V654,Minimas!$C$3:$CD$12,4,FALSE)</f>
        <v>#N/A</v>
      </c>
      <c r="AE654" s="103" t="e">
        <f>T654-HLOOKUP(V654,Minimas!$C$3:$CD$12,5,FALSE)</f>
        <v>#N/A</v>
      </c>
      <c r="AF654" s="103" t="e">
        <f>T654-HLOOKUP(V654,Minimas!$C$3:$CD$12,6,FALSE)</f>
        <v>#N/A</v>
      </c>
      <c r="AG654" s="103" t="e">
        <f>T654-HLOOKUP(V654,Minimas!$C$3:$CD$12,7,FALSE)</f>
        <v>#N/A</v>
      </c>
      <c r="AH654" s="103" t="e">
        <f>T654-HLOOKUP(V654,Minimas!$C$3:$CD$12,8,FALSE)</f>
        <v>#N/A</v>
      </c>
      <c r="AI654" s="103" t="e">
        <f>T654-HLOOKUP(V654,Minimas!$C$3:$CD$12,9,FALSE)</f>
        <v>#N/A</v>
      </c>
      <c r="AJ654" s="103" t="e">
        <f>T654-HLOOKUP(V654,Minimas!$C$3:$CD$12,10,FALSE)</f>
        <v>#N/A</v>
      </c>
      <c r="AK654" s="104" t="str">
        <f t="shared" si="81"/>
        <v xml:space="preserve"> </v>
      </c>
      <c r="AL654" s="105"/>
      <c r="AM654" s="105" t="str">
        <f t="shared" si="82"/>
        <v xml:space="preserve"> </v>
      </c>
      <c r="AN654" s="105" t="str">
        <f t="shared" si="83"/>
        <v xml:space="preserve"> </v>
      </c>
    </row>
    <row r="655" spans="28:40" x14ac:dyDescent="0.2">
      <c r="AB655" s="103" t="e">
        <f>T655-HLOOKUP(V655,Minimas!$C$3:$CD$12,2,FALSE)</f>
        <v>#N/A</v>
      </c>
      <c r="AC655" s="103" t="e">
        <f>T655-HLOOKUP(V655,Minimas!$C$3:$CD$12,3,FALSE)</f>
        <v>#N/A</v>
      </c>
      <c r="AD655" s="103" t="e">
        <f>T655-HLOOKUP(V655,Minimas!$C$3:$CD$12,4,FALSE)</f>
        <v>#N/A</v>
      </c>
      <c r="AE655" s="103" t="e">
        <f>T655-HLOOKUP(V655,Minimas!$C$3:$CD$12,5,FALSE)</f>
        <v>#N/A</v>
      </c>
      <c r="AF655" s="103" t="e">
        <f>T655-HLOOKUP(V655,Minimas!$C$3:$CD$12,6,FALSE)</f>
        <v>#N/A</v>
      </c>
      <c r="AG655" s="103" t="e">
        <f>T655-HLOOKUP(V655,Minimas!$C$3:$CD$12,7,FALSE)</f>
        <v>#N/A</v>
      </c>
      <c r="AH655" s="103" t="e">
        <f>T655-HLOOKUP(V655,Minimas!$C$3:$CD$12,8,FALSE)</f>
        <v>#N/A</v>
      </c>
      <c r="AI655" s="103" t="e">
        <f>T655-HLOOKUP(V655,Minimas!$C$3:$CD$12,9,FALSE)</f>
        <v>#N/A</v>
      </c>
      <c r="AJ655" s="103" t="e">
        <f>T655-HLOOKUP(V655,Minimas!$C$3:$CD$12,10,FALSE)</f>
        <v>#N/A</v>
      </c>
      <c r="AK655" s="104" t="str">
        <f t="shared" si="81"/>
        <v xml:space="preserve"> </v>
      </c>
      <c r="AL655" s="105"/>
      <c r="AM655" s="105" t="str">
        <f t="shared" si="82"/>
        <v xml:space="preserve"> </v>
      </c>
      <c r="AN655" s="105" t="str">
        <f t="shared" si="83"/>
        <v xml:space="preserve"> </v>
      </c>
    </row>
    <row r="656" spans="28:40" x14ac:dyDescent="0.2">
      <c r="AB656" s="103" t="e">
        <f>T656-HLOOKUP(V656,Minimas!$C$3:$CD$12,2,FALSE)</f>
        <v>#N/A</v>
      </c>
      <c r="AC656" s="103" t="e">
        <f>T656-HLOOKUP(V656,Minimas!$C$3:$CD$12,3,FALSE)</f>
        <v>#N/A</v>
      </c>
      <c r="AD656" s="103" t="e">
        <f>T656-HLOOKUP(V656,Minimas!$C$3:$CD$12,4,FALSE)</f>
        <v>#N/A</v>
      </c>
      <c r="AE656" s="103" t="e">
        <f>T656-HLOOKUP(V656,Minimas!$C$3:$CD$12,5,FALSE)</f>
        <v>#N/A</v>
      </c>
      <c r="AF656" s="103" t="e">
        <f>T656-HLOOKUP(V656,Minimas!$C$3:$CD$12,6,FALSE)</f>
        <v>#N/A</v>
      </c>
      <c r="AG656" s="103" t="e">
        <f>T656-HLOOKUP(V656,Minimas!$C$3:$CD$12,7,FALSE)</f>
        <v>#N/A</v>
      </c>
      <c r="AH656" s="103" t="e">
        <f>T656-HLOOKUP(V656,Minimas!$C$3:$CD$12,8,FALSE)</f>
        <v>#N/A</v>
      </c>
      <c r="AI656" s="103" t="e">
        <f>T656-HLOOKUP(V656,Minimas!$C$3:$CD$12,9,FALSE)</f>
        <v>#N/A</v>
      </c>
      <c r="AJ656" s="103" t="e">
        <f>T656-HLOOKUP(V656,Minimas!$C$3:$CD$12,10,FALSE)</f>
        <v>#N/A</v>
      </c>
      <c r="AK656" s="104" t="str">
        <f t="shared" si="81"/>
        <v xml:space="preserve"> </v>
      </c>
      <c r="AL656" s="105"/>
      <c r="AM656" s="105" t="str">
        <f t="shared" si="82"/>
        <v xml:space="preserve"> </v>
      </c>
      <c r="AN656" s="105" t="str">
        <f t="shared" si="83"/>
        <v xml:space="preserve"> </v>
      </c>
    </row>
    <row r="657" spans="28:40" x14ac:dyDescent="0.2">
      <c r="AB657" s="103" t="e">
        <f>T657-HLOOKUP(V657,Minimas!$C$3:$CD$12,2,FALSE)</f>
        <v>#N/A</v>
      </c>
      <c r="AC657" s="103" t="e">
        <f>T657-HLOOKUP(V657,Minimas!$C$3:$CD$12,3,FALSE)</f>
        <v>#N/A</v>
      </c>
      <c r="AD657" s="103" t="e">
        <f>T657-HLOOKUP(V657,Minimas!$C$3:$CD$12,4,FALSE)</f>
        <v>#N/A</v>
      </c>
      <c r="AE657" s="103" t="e">
        <f>T657-HLOOKUP(V657,Minimas!$C$3:$CD$12,5,FALSE)</f>
        <v>#N/A</v>
      </c>
      <c r="AF657" s="103" t="e">
        <f>T657-HLOOKUP(V657,Minimas!$C$3:$CD$12,6,FALSE)</f>
        <v>#N/A</v>
      </c>
      <c r="AG657" s="103" t="e">
        <f>T657-HLOOKUP(V657,Minimas!$C$3:$CD$12,7,FALSE)</f>
        <v>#N/A</v>
      </c>
      <c r="AH657" s="103" t="e">
        <f>T657-HLOOKUP(V657,Minimas!$C$3:$CD$12,8,FALSE)</f>
        <v>#N/A</v>
      </c>
      <c r="AI657" s="103" t="e">
        <f>T657-HLOOKUP(V657,Minimas!$C$3:$CD$12,9,FALSE)</f>
        <v>#N/A</v>
      </c>
      <c r="AJ657" s="103" t="e">
        <f>T657-HLOOKUP(V657,Minimas!$C$3:$CD$12,10,FALSE)</f>
        <v>#N/A</v>
      </c>
      <c r="AK657" s="104" t="str">
        <f t="shared" si="81"/>
        <v xml:space="preserve"> </v>
      </c>
      <c r="AL657" s="105"/>
      <c r="AM657" s="105" t="str">
        <f t="shared" si="82"/>
        <v xml:space="preserve"> </v>
      </c>
      <c r="AN657" s="105" t="str">
        <f t="shared" si="83"/>
        <v xml:space="preserve"> </v>
      </c>
    </row>
    <row r="658" spans="28:40" x14ac:dyDescent="0.2">
      <c r="AB658" s="103" t="e">
        <f>T658-HLOOKUP(V658,Minimas!$C$3:$CD$12,2,FALSE)</f>
        <v>#N/A</v>
      </c>
      <c r="AC658" s="103" t="e">
        <f>T658-HLOOKUP(V658,Minimas!$C$3:$CD$12,3,FALSE)</f>
        <v>#N/A</v>
      </c>
      <c r="AD658" s="103" t="e">
        <f>T658-HLOOKUP(V658,Minimas!$C$3:$CD$12,4,FALSE)</f>
        <v>#N/A</v>
      </c>
      <c r="AE658" s="103" t="e">
        <f>T658-HLOOKUP(V658,Minimas!$C$3:$CD$12,5,FALSE)</f>
        <v>#N/A</v>
      </c>
      <c r="AF658" s="103" t="e">
        <f>T658-HLOOKUP(V658,Minimas!$C$3:$CD$12,6,FALSE)</f>
        <v>#N/A</v>
      </c>
      <c r="AG658" s="103" t="e">
        <f>T658-HLOOKUP(V658,Minimas!$C$3:$CD$12,7,FALSE)</f>
        <v>#N/A</v>
      </c>
      <c r="AH658" s="103" t="e">
        <f>T658-HLOOKUP(V658,Minimas!$C$3:$CD$12,8,FALSE)</f>
        <v>#N/A</v>
      </c>
      <c r="AI658" s="103" t="e">
        <f>T658-HLOOKUP(V658,Minimas!$C$3:$CD$12,9,FALSE)</f>
        <v>#N/A</v>
      </c>
      <c r="AJ658" s="103" t="e">
        <f>T658-HLOOKUP(V658,Minimas!$C$3:$CD$12,10,FALSE)</f>
        <v>#N/A</v>
      </c>
      <c r="AK658" s="104" t="str">
        <f t="shared" si="81"/>
        <v xml:space="preserve"> </v>
      </c>
      <c r="AL658" s="105"/>
      <c r="AM658" s="105" t="str">
        <f t="shared" si="82"/>
        <v xml:space="preserve"> </v>
      </c>
      <c r="AN658" s="105" t="str">
        <f t="shared" si="83"/>
        <v xml:space="preserve"> </v>
      </c>
    </row>
    <row r="659" spans="28:40" x14ac:dyDescent="0.2">
      <c r="AB659" s="103" t="e">
        <f>T659-HLOOKUP(V659,Minimas!$C$3:$CD$12,2,FALSE)</f>
        <v>#N/A</v>
      </c>
      <c r="AC659" s="103" t="e">
        <f>T659-HLOOKUP(V659,Minimas!$C$3:$CD$12,3,FALSE)</f>
        <v>#N/A</v>
      </c>
      <c r="AD659" s="103" t="e">
        <f>T659-HLOOKUP(V659,Minimas!$C$3:$CD$12,4,FALSE)</f>
        <v>#N/A</v>
      </c>
      <c r="AE659" s="103" t="e">
        <f>T659-HLOOKUP(V659,Minimas!$C$3:$CD$12,5,FALSE)</f>
        <v>#N/A</v>
      </c>
      <c r="AF659" s="103" t="e">
        <f>T659-HLOOKUP(V659,Minimas!$C$3:$CD$12,6,FALSE)</f>
        <v>#N/A</v>
      </c>
      <c r="AG659" s="103" t="e">
        <f>T659-HLOOKUP(V659,Minimas!$C$3:$CD$12,7,FALSE)</f>
        <v>#N/A</v>
      </c>
      <c r="AH659" s="103" t="e">
        <f>T659-HLOOKUP(V659,Minimas!$C$3:$CD$12,8,FALSE)</f>
        <v>#N/A</v>
      </c>
      <c r="AI659" s="103" t="e">
        <f>T659-HLOOKUP(V659,Minimas!$C$3:$CD$12,9,FALSE)</f>
        <v>#N/A</v>
      </c>
      <c r="AJ659" s="103" t="e">
        <f>T659-HLOOKUP(V659,Minimas!$C$3:$CD$12,10,FALSE)</f>
        <v>#N/A</v>
      </c>
      <c r="AK659" s="104" t="str">
        <f t="shared" si="81"/>
        <v xml:space="preserve"> </v>
      </c>
      <c r="AL659" s="105"/>
      <c r="AM659" s="105" t="str">
        <f t="shared" si="82"/>
        <v xml:space="preserve"> </v>
      </c>
      <c r="AN659" s="105" t="str">
        <f t="shared" si="83"/>
        <v xml:space="preserve"> </v>
      </c>
    </row>
    <row r="660" spans="28:40" x14ac:dyDescent="0.2">
      <c r="AB660" s="103" t="e">
        <f>T660-HLOOKUP(V660,Minimas!$C$3:$CD$12,2,FALSE)</f>
        <v>#N/A</v>
      </c>
      <c r="AC660" s="103" t="e">
        <f>T660-HLOOKUP(V660,Minimas!$C$3:$CD$12,3,FALSE)</f>
        <v>#N/A</v>
      </c>
      <c r="AD660" s="103" t="e">
        <f>T660-HLOOKUP(V660,Minimas!$C$3:$CD$12,4,FALSE)</f>
        <v>#N/A</v>
      </c>
      <c r="AE660" s="103" t="e">
        <f>T660-HLOOKUP(V660,Minimas!$C$3:$CD$12,5,FALSE)</f>
        <v>#N/A</v>
      </c>
      <c r="AF660" s="103" t="e">
        <f>T660-HLOOKUP(V660,Minimas!$C$3:$CD$12,6,FALSE)</f>
        <v>#N/A</v>
      </c>
      <c r="AG660" s="103" t="e">
        <f>T660-HLOOKUP(V660,Minimas!$C$3:$CD$12,7,FALSE)</f>
        <v>#N/A</v>
      </c>
      <c r="AH660" s="103" t="e">
        <f>T660-HLOOKUP(V660,Minimas!$C$3:$CD$12,8,FALSE)</f>
        <v>#N/A</v>
      </c>
      <c r="AI660" s="103" t="e">
        <f>T660-HLOOKUP(V660,Minimas!$C$3:$CD$12,9,FALSE)</f>
        <v>#N/A</v>
      </c>
      <c r="AJ660" s="103" t="e">
        <f>T660-HLOOKUP(V660,Minimas!$C$3:$CD$12,10,FALSE)</f>
        <v>#N/A</v>
      </c>
      <c r="AK660" s="104" t="str">
        <f t="shared" si="81"/>
        <v xml:space="preserve"> </v>
      </c>
      <c r="AL660" s="105"/>
      <c r="AM660" s="105" t="str">
        <f t="shared" si="82"/>
        <v xml:space="preserve"> </v>
      </c>
      <c r="AN660" s="105" t="str">
        <f t="shared" si="83"/>
        <v xml:space="preserve"> </v>
      </c>
    </row>
    <row r="661" spans="28:40" x14ac:dyDescent="0.2">
      <c r="AB661" s="103" t="e">
        <f>T661-HLOOKUP(V661,Minimas!$C$3:$CD$12,2,FALSE)</f>
        <v>#N/A</v>
      </c>
      <c r="AC661" s="103" t="e">
        <f>T661-HLOOKUP(V661,Minimas!$C$3:$CD$12,3,FALSE)</f>
        <v>#N/A</v>
      </c>
      <c r="AD661" s="103" t="e">
        <f>T661-HLOOKUP(V661,Minimas!$C$3:$CD$12,4,FALSE)</f>
        <v>#N/A</v>
      </c>
      <c r="AE661" s="103" t="e">
        <f>T661-HLOOKUP(V661,Minimas!$C$3:$CD$12,5,FALSE)</f>
        <v>#N/A</v>
      </c>
      <c r="AF661" s="103" t="e">
        <f>T661-HLOOKUP(V661,Minimas!$C$3:$CD$12,6,FALSE)</f>
        <v>#N/A</v>
      </c>
      <c r="AG661" s="103" t="e">
        <f>T661-HLOOKUP(V661,Minimas!$C$3:$CD$12,7,FALSE)</f>
        <v>#N/A</v>
      </c>
      <c r="AH661" s="103" t="e">
        <f>T661-HLOOKUP(V661,Minimas!$C$3:$CD$12,8,FALSE)</f>
        <v>#N/A</v>
      </c>
      <c r="AI661" s="103" t="e">
        <f>T661-HLOOKUP(V661,Minimas!$C$3:$CD$12,9,FALSE)</f>
        <v>#N/A</v>
      </c>
      <c r="AJ661" s="103" t="e">
        <f>T661-HLOOKUP(V661,Minimas!$C$3:$CD$12,10,FALSE)</f>
        <v>#N/A</v>
      </c>
      <c r="AK661" s="104" t="str">
        <f t="shared" si="81"/>
        <v xml:space="preserve"> </v>
      </c>
      <c r="AL661" s="105"/>
      <c r="AM661" s="105" t="str">
        <f t="shared" si="82"/>
        <v xml:space="preserve"> </v>
      </c>
      <c r="AN661" s="105" t="str">
        <f t="shared" si="83"/>
        <v xml:space="preserve"> </v>
      </c>
    </row>
    <row r="662" spans="28:40" x14ac:dyDescent="0.2">
      <c r="AB662" s="103" t="e">
        <f>T662-HLOOKUP(V662,Minimas!$C$3:$CD$12,2,FALSE)</f>
        <v>#N/A</v>
      </c>
      <c r="AC662" s="103" t="e">
        <f>T662-HLOOKUP(V662,Minimas!$C$3:$CD$12,3,FALSE)</f>
        <v>#N/A</v>
      </c>
      <c r="AD662" s="103" t="e">
        <f>T662-HLOOKUP(V662,Minimas!$C$3:$CD$12,4,FALSE)</f>
        <v>#N/A</v>
      </c>
      <c r="AE662" s="103" t="e">
        <f>T662-HLOOKUP(V662,Minimas!$C$3:$CD$12,5,FALSE)</f>
        <v>#N/A</v>
      </c>
      <c r="AF662" s="103" t="e">
        <f>T662-HLOOKUP(V662,Minimas!$C$3:$CD$12,6,FALSE)</f>
        <v>#N/A</v>
      </c>
      <c r="AG662" s="103" t="e">
        <f>T662-HLOOKUP(V662,Minimas!$C$3:$CD$12,7,FALSE)</f>
        <v>#N/A</v>
      </c>
      <c r="AH662" s="103" t="e">
        <f>T662-HLOOKUP(V662,Minimas!$C$3:$CD$12,8,FALSE)</f>
        <v>#N/A</v>
      </c>
      <c r="AI662" s="103" t="e">
        <f>T662-HLOOKUP(V662,Minimas!$C$3:$CD$12,9,FALSE)</f>
        <v>#N/A</v>
      </c>
      <c r="AJ662" s="103" t="e">
        <f>T662-HLOOKUP(V662,Minimas!$C$3:$CD$12,10,FALSE)</f>
        <v>#N/A</v>
      </c>
      <c r="AK662" s="104" t="str">
        <f t="shared" si="81"/>
        <v xml:space="preserve"> </v>
      </c>
      <c r="AL662" s="105"/>
      <c r="AM662" s="105" t="str">
        <f t="shared" si="82"/>
        <v xml:space="preserve"> </v>
      </c>
      <c r="AN662" s="105" t="str">
        <f t="shared" si="83"/>
        <v xml:space="preserve"> </v>
      </c>
    </row>
    <row r="663" spans="28:40" x14ac:dyDescent="0.2">
      <c r="AB663" s="103" t="e">
        <f>T663-HLOOKUP(V663,Minimas!$C$3:$CD$12,2,FALSE)</f>
        <v>#N/A</v>
      </c>
      <c r="AC663" s="103" t="e">
        <f>T663-HLOOKUP(V663,Minimas!$C$3:$CD$12,3,FALSE)</f>
        <v>#N/A</v>
      </c>
      <c r="AD663" s="103" t="e">
        <f>T663-HLOOKUP(V663,Minimas!$C$3:$CD$12,4,FALSE)</f>
        <v>#N/A</v>
      </c>
      <c r="AE663" s="103" t="e">
        <f>T663-HLOOKUP(V663,Minimas!$C$3:$CD$12,5,FALSE)</f>
        <v>#N/A</v>
      </c>
      <c r="AF663" s="103" t="e">
        <f>T663-HLOOKUP(V663,Minimas!$C$3:$CD$12,6,FALSE)</f>
        <v>#N/A</v>
      </c>
      <c r="AG663" s="103" t="e">
        <f>T663-HLOOKUP(V663,Minimas!$C$3:$CD$12,7,FALSE)</f>
        <v>#N/A</v>
      </c>
      <c r="AH663" s="103" t="e">
        <f>T663-HLOOKUP(V663,Minimas!$C$3:$CD$12,8,FALSE)</f>
        <v>#N/A</v>
      </c>
      <c r="AI663" s="103" t="e">
        <f>T663-HLOOKUP(V663,Minimas!$C$3:$CD$12,9,FALSE)</f>
        <v>#N/A</v>
      </c>
      <c r="AJ663" s="103" t="e">
        <f>T663-HLOOKUP(V663,Minimas!$C$3:$CD$12,10,FALSE)</f>
        <v>#N/A</v>
      </c>
      <c r="AK663" s="104" t="str">
        <f t="shared" si="81"/>
        <v xml:space="preserve"> </v>
      </c>
      <c r="AL663" s="105"/>
      <c r="AM663" s="105" t="str">
        <f t="shared" si="82"/>
        <v xml:space="preserve"> </v>
      </c>
      <c r="AN663" s="105" t="str">
        <f t="shared" si="83"/>
        <v xml:space="preserve"> </v>
      </c>
    </row>
    <row r="664" spans="28:40" x14ac:dyDescent="0.2">
      <c r="AB664" s="103" t="e">
        <f>T664-HLOOKUP(V664,Minimas!$C$3:$CD$12,2,FALSE)</f>
        <v>#N/A</v>
      </c>
      <c r="AC664" s="103" t="e">
        <f>T664-HLOOKUP(V664,Minimas!$C$3:$CD$12,3,FALSE)</f>
        <v>#N/A</v>
      </c>
      <c r="AD664" s="103" t="e">
        <f>T664-HLOOKUP(V664,Minimas!$C$3:$CD$12,4,FALSE)</f>
        <v>#N/A</v>
      </c>
      <c r="AE664" s="103" t="e">
        <f>T664-HLOOKUP(V664,Minimas!$C$3:$CD$12,5,FALSE)</f>
        <v>#N/A</v>
      </c>
      <c r="AF664" s="103" t="e">
        <f>T664-HLOOKUP(V664,Minimas!$C$3:$CD$12,6,FALSE)</f>
        <v>#N/A</v>
      </c>
      <c r="AG664" s="103" t="e">
        <f>T664-HLOOKUP(V664,Minimas!$C$3:$CD$12,7,FALSE)</f>
        <v>#N/A</v>
      </c>
      <c r="AH664" s="103" t="e">
        <f>T664-HLOOKUP(V664,Minimas!$C$3:$CD$12,8,FALSE)</f>
        <v>#N/A</v>
      </c>
      <c r="AI664" s="103" t="e">
        <f>T664-HLOOKUP(V664,Minimas!$C$3:$CD$12,9,FALSE)</f>
        <v>#N/A</v>
      </c>
      <c r="AJ664" s="103" t="e">
        <f>T664-HLOOKUP(V664,Minimas!$C$3:$CD$12,10,FALSE)</f>
        <v>#N/A</v>
      </c>
      <c r="AK664" s="104" t="str">
        <f t="shared" si="81"/>
        <v xml:space="preserve"> </v>
      </c>
      <c r="AL664" s="105"/>
      <c r="AM664" s="105" t="str">
        <f t="shared" si="82"/>
        <v xml:space="preserve"> </v>
      </c>
      <c r="AN664" s="105" t="str">
        <f t="shared" si="83"/>
        <v xml:space="preserve"> </v>
      </c>
    </row>
    <row r="665" spans="28:40" x14ac:dyDescent="0.2">
      <c r="AB665" s="103" t="e">
        <f>T665-HLOOKUP(V665,Minimas!$C$3:$CD$12,2,FALSE)</f>
        <v>#N/A</v>
      </c>
      <c r="AC665" s="103" t="e">
        <f>T665-HLOOKUP(V665,Minimas!$C$3:$CD$12,3,FALSE)</f>
        <v>#N/A</v>
      </c>
      <c r="AD665" s="103" t="e">
        <f>T665-HLOOKUP(V665,Minimas!$C$3:$CD$12,4,FALSE)</f>
        <v>#N/A</v>
      </c>
      <c r="AE665" s="103" t="e">
        <f>T665-HLOOKUP(V665,Minimas!$C$3:$CD$12,5,FALSE)</f>
        <v>#N/A</v>
      </c>
      <c r="AF665" s="103" t="e">
        <f>T665-HLOOKUP(V665,Minimas!$C$3:$CD$12,6,FALSE)</f>
        <v>#N/A</v>
      </c>
      <c r="AG665" s="103" t="e">
        <f>T665-HLOOKUP(V665,Minimas!$C$3:$CD$12,7,FALSE)</f>
        <v>#N/A</v>
      </c>
      <c r="AH665" s="103" t="e">
        <f>T665-HLOOKUP(V665,Minimas!$C$3:$CD$12,8,FALSE)</f>
        <v>#N/A</v>
      </c>
      <c r="AI665" s="103" t="e">
        <f>T665-HLOOKUP(V665,Minimas!$C$3:$CD$12,9,FALSE)</f>
        <v>#N/A</v>
      </c>
      <c r="AJ665" s="103" t="e">
        <f>T665-HLOOKUP(V665,Minimas!$C$3:$CD$12,10,FALSE)</f>
        <v>#N/A</v>
      </c>
      <c r="AK665" s="104" t="str">
        <f t="shared" si="81"/>
        <v xml:space="preserve"> </v>
      </c>
      <c r="AL665" s="105"/>
      <c r="AM665" s="105" t="str">
        <f t="shared" si="82"/>
        <v xml:space="preserve"> </v>
      </c>
      <c r="AN665" s="105" t="str">
        <f t="shared" si="83"/>
        <v xml:space="preserve"> </v>
      </c>
    </row>
    <row r="666" spans="28:40" x14ac:dyDescent="0.2">
      <c r="AB666" s="103" t="e">
        <f>T666-HLOOKUP(V666,Minimas!$C$3:$CD$12,2,FALSE)</f>
        <v>#N/A</v>
      </c>
      <c r="AC666" s="103" t="e">
        <f>T666-HLOOKUP(V666,Minimas!$C$3:$CD$12,3,FALSE)</f>
        <v>#N/A</v>
      </c>
      <c r="AD666" s="103" t="e">
        <f>T666-HLOOKUP(V666,Minimas!$C$3:$CD$12,4,FALSE)</f>
        <v>#N/A</v>
      </c>
      <c r="AE666" s="103" t="e">
        <f>T666-HLOOKUP(V666,Minimas!$C$3:$CD$12,5,FALSE)</f>
        <v>#N/A</v>
      </c>
      <c r="AF666" s="103" t="e">
        <f>T666-HLOOKUP(V666,Minimas!$C$3:$CD$12,6,FALSE)</f>
        <v>#N/A</v>
      </c>
      <c r="AG666" s="103" t="e">
        <f>T666-HLOOKUP(V666,Minimas!$C$3:$CD$12,7,FALSE)</f>
        <v>#N/A</v>
      </c>
      <c r="AH666" s="103" t="e">
        <f>T666-HLOOKUP(V666,Minimas!$C$3:$CD$12,8,FALSE)</f>
        <v>#N/A</v>
      </c>
      <c r="AI666" s="103" t="e">
        <f>T666-HLOOKUP(V666,Minimas!$C$3:$CD$12,9,FALSE)</f>
        <v>#N/A</v>
      </c>
      <c r="AJ666" s="103" t="e">
        <f>T666-HLOOKUP(V666,Minimas!$C$3:$CD$12,10,FALSE)</f>
        <v>#N/A</v>
      </c>
      <c r="AK666" s="104" t="str">
        <f t="shared" si="81"/>
        <v xml:space="preserve"> </v>
      </c>
      <c r="AL666" s="105"/>
      <c r="AM666" s="105" t="str">
        <f t="shared" si="82"/>
        <v xml:space="preserve"> </v>
      </c>
      <c r="AN666" s="105" t="str">
        <f t="shared" si="83"/>
        <v xml:space="preserve"> </v>
      </c>
    </row>
    <row r="667" spans="28:40" x14ac:dyDescent="0.2">
      <c r="AB667" s="103" t="e">
        <f>T667-HLOOKUP(V667,Minimas!$C$3:$CD$12,2,FALSE)</f>
        <v>#N/A</v>
      </c>
      <c r="AC667" s="103" t="e">
        <f>T667-HLOOKUP(V667,Minimas!$C$3:$CD$12,3,FALSE)</f>
        <v>#N/A</v>
      </c>
      <c r="AD667" s="103" t="e">
        <f>T667-HLOOKUP(V667,Minimas!$C$3:$CD$12,4,FALSE)</f>
        <v>#N/A</v>
      </c>
      <c r="AE667" s="103" t="e">
        <f>T667-HLOOKUP(V667,Minimas!$C$3:$CD$12,5,FALSE)</f>
        <v>#N/A</v>
      </c>
      <c r="AF667" s="103" t="e">
        <f>T667-HLOOKUP(V667,Minimas!$C$3:$CD$12,6,FALSE)</f>
        <v>#N/A</v>
      </c>
      <c r="AG667" s="103" t="e">
        <f>T667-HLOOKUP(V667,Minimas!$C$3:$CD$12,7,FALSE)</f>
        <v>#N/A</v>
      </c>
      <c r="AH667" s="103" t="e">
        <f>T667-HLOOKUP(V667,Minimas!$C$3:$CD$12,8,FALSE)</f>
        <v>#N/A</v>
      </c>
      <c r="AI667" s="103" t="e">
        <f>T667-HLOOKUP(V667,Minimas!$C$3:$CD$12,9,FALSE)</f>
        <v>#N/A</v>
      </c>
      <c r="AJ667" s="103" t="e">
        <f>T667-HLOOKUP(V667,Minimas!$C$3:$CD$12,10,FALSE)</f>
        <v>#N/A</v>
      </c>
      <c r="AK667" s="104" t="str">
        <f t="shared" ref="AK667:AK730" si="84">IF(E667=0," ",IF(AJ667&gt;=0,$AJ$5,IF(AI667&gt;=0,$AI$5,IF(AH667&gt;=0,$AH$5,IF(AG667&gt;=0,$AG$5,IF(AF667&gt;=0,$AF$5,IF(AE667&gt;=0,$AE$5,IF(AD667&gt;=0,$AD$5,IF(AC667&gt;=0,$AC$5,$AB$5)))))))))</f>
        <v xml:space="preserve"> </v>
      </c>
      <c r="AL667" s="105"/>
      <c r="AM667" s="105" t="str">
        <f t="shared" ref="AM667:AM730" si="85">IF(AK667="","",AK667)</f>
        <v xml:space="preserve"> </v>
      </c>
      <c r="AN667" s="105" t="str">
        <f t="shared" ref="AN667:AN730" si="86">IF(E667=0," ",IF(AJ667&gt;=0,AJ667,IF(AI667&gt;=0,AI667,IF(AH667&gt;=0,AH667,IF(AG667&gt;=0,AG667,IF(AF667&gt;=0,AF667,IF(AE667&gt;=0,AE667,IF(AD667&gt;=0,AD667,IF(AC667&gt;=0,AC667,AB667)))))))))</f>
        <v xml:space="preserve"> </v>
      </c>
    </row>
    <row r="668" spans="28:40" x14ac:dyDescent="0.2">
      <c r="AB668" s="103" t="e">
        <f>T668-HLOOKUP(V668,Minimas!$C$3:$CD$12,2,FALSE)</f>
        <v>#N/A</v>
      </c>
      <c r="AC668" s="103" t="e">
        <f>T668-HLOOKUP(V668,Minimas!$C$3:$CD$12,3,FALSE)</f>
        <v>#N/A</v>
      </c>
      <c r="AD668" s="103" t="e">
        <f>T668-HLOOKUP(V668,Minimas!$C$3:$CD$12,4,FALSE)</f>
        <v>#N/A</v>
      </c>
      <c r="AE668" s="103" t="e">
        <f>T668-HLOOKUP(V668,Minimas!$C$3:$CD$12,5,FALSE)</f>
        <v>#N/A</v>
      </c>
      <c r="AF668" s="103" t="e">
        <f>T668-HLOOKUP(V668,Minimas!$C$3:$CD$12,6,FALSE)</f>
        <v>#N/A</v>
      </c>
      <c r="AG668" s="103" t="e">
        <f>T668-HLOOKUP(V668,Minimas!$C$3:$CD$12,7,FALSE)</f>
        <v>#N/A</v>
      </c>
      <c r="AH668" s="103" t="e">
        <f>T668-HLOOKUP(V668,Minimas!$C$3:$CD$12,8,FALSE)</f>
        <v>#N/A</v>
      </c>
      <c r="AI668" s="103" t="e">
        <f>T668-HLOOKUP(V668,Minimas!$C$3:$CD$12,9,FALSE)</f>
        <v>#N/A</v>
      </c>
      <c r="AJ668" s="103" t="e">
        <f>T668-HLOOKUP(V668,Minimas!$C$3:$CD$12,10,FALSE)</f>
        <v>#N/A</v>
      </c>
      <c r="AK668" s="104" t="str">
        <f t="shared" si="84"/>
        <v xml:space="preserve"> </v>
      </c>
      <c r="AL668" s="105"/>
      <c r="AM668" s="105" t="str">
        <f t="shared" si="85"/>
        <v xml:space="preserve"> </v>
      </c>
      <c r="AN668" s="105" t="str">
        <f t="shared" si="86"/>
        <v xml:space="preserve"> </v>
      </c>
    </row>
    <row r="669" spans="28:40" x14ac:dyDescent="0.2">
      <c r="AB669" s="103" t="e">
        <f>T669-HLOOKUP(V669,Minimas!$C$3:$CD$12,2,FALSE)</f>
        <v>#N/A</v>
      </c>
      <c r="AC669" s="103" t="e">
        <f>T669-HLOOKUP(V669,Minimas!$C$3:$CD$12,3,FALSE)</f>
        <v>#N/A</v>
      </c>
      <c r="AD669" s="103" t="e">
        <f>T669-HLOOKUP(V669,Minimas!$C$3:$CD$12,4,FALSE)</f>
        <v>#N/A</v>
      </c>
      <c r="AE669" s="103" t="e">
        <f>T669-HLOOKUP(V669,Minimas!$C$3:$CD$12,5,FALSE)</f>
        <v>#N/A</v>
      </c>
      <c r="AF669" s="103" t="e">
        <f>T669-HLOOKUP(V669,Minimas!$C$3:$CD$12,6,FALSE)</f>
        <v>#N/A</v>
      </c>
      <c r="AG669" s="103" t="e">
        <f>T669-HLOOKUP(V669,Minimas!$C$3:$CD$12,7,FALSE)</f>
        <v>#N/A</v>
      </c>
      <c r="AH669" s="103" t="e">
        <f>T669-HLOOKUP(V669,Minimas!$C$3:$CD$12,8,FALSE)</f>
        <v>#N/A</v>
      </c>
      <c r="AI669" s="103" t="e">
        <f>T669-HLOOKUP(V669,Minimas!$C$3:$CD$12,9,FALSE)</f>
        <v>#N/A</v>
      </c>
      <c r="AJ669" s="103" t="e">
        <f>T669-HLOOKUP(V669,Minimas!$C$3:$CD$12,10,FALSE)</f>
        <v>#N/A</v>
      </c>
      <c r="AK669" s="104" t="str">
        <f t="shared" si="84"/>
        <v xml:space="preserve"> </v>
      </c>
      <c r="AL669" s="105"/>
      <c r="AM669" s="105" t="str">
        <f t="shared" si="85"/>
        <v xml:space="preserve"> </v>
      </c>
      <c r="AN669" s="105" t="str">
        <f t="shared" si="86"/>
        <v xml:space="preserve"> </v>
      </c>
    </row>
    <row r="670" spans="28:40" x14ac:dyDescent="0.2">
      <c r="AB670" s="103" t="e">
        <f>T670-HLOOKUP(V670,Minimas!$C$3:$CD$12,2,FALSE)</f>
        <v>#N/A</v>
      </c>
      <c r="AC670" s="103" t="e">
        <f>T670-HLOOKUP(V670,Minimas!$C$3:$CD$12,3,FALSE)</f>
        <v>#N/A</v>
      </c>
      <c r="AD670" s="103" t="e">
        <f>T670-HLOOKUP(V670,Minimas!$C$3:$CD$12,4,FALSE)</f>
        <v>#N/A</v>
      </c>
      <c r="AE670" s="103" t="e">
        <f>T670-HLOOKUP(V670,Minimas!$C$3:$CD$12,5,FALSE)</f>
        <v>#N/A</v>
      </c>
      <c r="AF670" s="103" t="e">
        <f>T670-HLOOKUP(V670,Minimas!$C$3:$CD$12,6,FALSE)</f>
        <v>#N/A</v>
      </c>
      <c r="AG670" s="103" t="e">
        <f>T670-HLOOKUP(V670,Minimas!$C$3:$CD$12,7,FALSE)</f>
        <v>#N/A</v>
      </c>
      <c r="AH670" s="103" t="e">
        <f>T670-HLOOKUP(V670,Minimas!$C$3:$CD$12,8,FALSE)</f>
        <v>#N/A</v>
      </c>
      <c r="AI670" s="103" t="e">
        <f>T670-HLOOKUP(V670,Minimas!$C$3:$CD$12,9,FALSE)</f>
        <v>#N/A</v>
      </c>
      <c r="AJ670" s="103" t="e">
        <f>T670-HLOOKUP(V670,Minimas!$C$3:$CD$12,10,FALSE)</f>
        <v>#N/A</v>
      </c>
      <c r="AK670" s="104" t="str">
        <f t="shared" si="84"/>
        <v xml:space="preserve"> </v>
      </c>
      <c r="AL670" s="105"/>
      <c r="AM670" s="105" t="str">
        <f t="shared" si="85"/>
        <v xml:space="preserve"> </v>
      </c>
      <c r="AN670" s="105" t="str">
        <f t="shared" si="86"/>
        <v xml:space="preserve"> </v>
      </c>
    </row>
    <row r="671" spans="28:40" x14ac:dyDescent="0.2">
      <c r="AB671" s="103" t="e">
        <f>T671-HLOOKUP(V671,Minimas!$C$3:$CD$12,2,FALSE)</f>
        <v>#N/A</v>
      </c>
      <c r="AC671" s="103" t="e">
        <f>T671-HLOOKUP(V671,Minimas!$C$3:$CD$12,3,FALSE)</f>
        <v>#N/A</v>
      </c>
      <c r="AD671" s="103" t="e">
        <f>T671-HLOOKUP(V671,Minimas!$C$3:$CD$12,4,FALSE)</f>
        <v>#N/A</v>
      </c>
      <c r="AE671" s="103" t="e">
        <f>T671-HLOOKUP(V671,Minimas!$C$3:$CD$12,5,FALSE)</f>
        <v>#N/A</v>
      </c>
      <c r="AF671" s="103" t="e">
        <f>T671-HLOOKUP(V671,Minimas!$C$3:$CD$12,6,FALSE)</f>
        <v>#N/A</v>
      </c>
      <c r="AG671" s="103" t="e">
        <f>T671-HLOOKUP(V671,Minimas!$C$3:$CD$12,7,FALSE)</f>
        <v>#N/A</v>
      </c>
      <c r="AH671" s="103" t="e">
        <f>T671-HLOOKUP(V671,Minimas!$C$3:$CD$12,8,FALSE)</f>
        <v>#N/A</v>
      </c>
      <c r="AI671" s="103" t="e">
        <f>T671-HLOOKUP(V671,Minimas!$C$3:$CD$12,9,FALSE)</f>
        <v>#N/A</v>
      </c>
      <c r="AJ671" s="103" t="e">
        <f>T671-HLOOKUP(V671,Minimas!$C$3:$CD$12,10,FALSE)</f>
        <v>#N/A</v>
      </c>
      <c r="AK671" s="104" t="str">
        <f t="shared" si="84"/>
        <v xml:space="preserve"> </v>
      </c>
      <c r="AL671" s="105"/>
      <c r="AM671" s="105" t="str">
        <f t="shared" si="85"/>
        <v xml:space="preserve"> </v>
      </c>
      <c r="AN671" s="105" t="str">
        <f t="shared" si="86"/>
        <v xml:space="preserve"> </v>
      </c>
    </row>
    <row r="672" spans="28:40" x14ac:dyDescent="0.2">
      <c r="AB672" s="103" t="e">
        <f>T672-HLOOKUP(V672,Minimas!$C$3:$CD$12,2,FALSE)</f>
        <v>#N/A</v>
      </c>
      <c r="AC672" s="103" t="e">
        <f>T672-HLOOKUP(V672,Minimas!$C$3:$CD$12,3,FALSE)</f>
        <v>#N/A</v>
      </c>
      <c r="AD672" s="103" t="e">
        <f>T672-HLOOKUP(V672,Minimas!$C$3:$CD$12,4,FALSE)</f>
        <v>#N/A</v>
      </c>
      <c r="AE672" s="103" t="e">
        <f>T672-HLOOKUP(V672,Minimas!$C$3:$CD$12,5,FALSE)</f>
        <v>#N/A</v>
      </c>
      <c r="AF672" s="103" t="e">
        <f>T672-HLOOKUP(V672,Minimas!$C$3:$CD$12,6,FALSE)</f>
        <v>#N/A</v>
      </c>
      <c r="AG672" s="103" t="e">
        <f>T672-HLOOKUP(V672,Minimas!$C$3:$CD$12,7,FALSE)</f>
        <v>#N/A</v>
      </c>
      <c r="AH672" s="103" t="e">
        <f>T672-HLOOKUP(V672,Minimas!$C$3:$CD$12,8,FALSE)</f>
        <v>#N/A</v>
      </c>
      <c r="AI672" s="103" t="e">
        <f>T672-HLOOKUP(V672,Minimas!$C$3:$CD$12,9,FALSE)</f>
        <v>#N/A</v>
      </c>
      <c r="AJ672" s="103" t="e">
        <f>T672-HLOOKUP(V672,Minimas!$C$3:$CD$12,10,FALSE)</f>
        <v>#N/A</v>
      </c>
      <c r="AK672" s="104" t="str">
        <f t="shared" si="84"/>
        <v xml:space="preserve"> </v>
      </c>
      <c r="AL672" s="105"/>
      <c r="AM672" s="105" t="str">
        <f t="shared" si="85"/>
        <v xml:space="preserve"> </v>
      </c>
      <c r="AN672" s="105" t="str">
        <f t="shared" si="86"/>
        <v xml:space="preserve"> </v>
      </c>
    </row>
    <row r="673" spans="28:40" x14ac:dyDescent="0.2">
      <c r="AB673" s="103" t="e">
        <f>T673-HLOOKUP(V673,Minimas!$C$3:$CD$12,2,FALSE)</f>
        <v>#N/A</v>
      </c>
      <c r="AC673" s="103" t="e">
        <f>T673-HLOOKUP(V673,Minimas!$C$3:$CD$12,3,FALSE)</f>
        <v>#N/A</v>
      </c>
      <c r="AD673" s="103" t="e">
        <f>T673-HLOOKUP(V673,Minimas!$C$3:$CD$12,4,FALSE)</f>
        <v>#N/A</v>
      </c>
      <c r="AE673" s="103" t="e">
        <f>T673-HLOOKUP(V673,Minimas!$C$3:$CD$12,5,FALSE)</f>
        <v>#N/A</v>
      </c>
      <c r="AF673" s="103" t="e">
        <f>T673-HLOOKUP(V673,Minimas!$C$3:$CD$12,6,FALSE)</f>
        <v>#N/A</v>
      </c>
      <c r="AG673" s="103" t="e">
        <f>T673-HLOOKUP(V673,Minimas!$C$3:$CD$12,7,FALSE)</f>
        <v>#N/A</v>
      </c>
      <c r="AH673" s="103" t="e">
        <f>T673-HLOOKUP(V673,Minimas!$C$3:$CD$12,8,FALSE)</f>
        <v>#N/A</v>
      </c>
      <c r="AI673" s="103" t="e">
        <f>T673-HLOOKUP(V673,Minimas!$C$3:$CD$12,9,FALSE)</f>
        <v>#N/A</v>
      </c>
      <c r="AJ673" s="103" t="e">
        <f>T673-HLOOKUP(V673,Minimas!$C$3:$CD$12,10,FALSE)</f>
        <v>#N/A</v>
      </c>
      <c r="AK673" s="104" t="str">
        <f t="shared" si="84"/>
        <v xml:space="preserve"> </v>
      </c>
      <c r="AL673" s="105"/>
      <c r="AM673" s="105" t="str">
        <f t="shared" si="85"/>
        <v xml:space="preserve"> </v>
      </c>
      <c r="AN673" s="105" t="str">
        <f t="shared" si="86"/>
        <v xml:space="preserve"> </v>
      </c>
    </row>
    <row r="674" spans="28:40" x14ac:dyDescent="0.2">
      <c r="AB674" s="103" t="e">
        <f>T674-HLOOKUP(V674,Minimas!$C$3:$CD$12,2,FALSE)</f>
        <v>#N/A</v>
      </c>
      <c r="AC674" s="103" t="e">
        <f>T674-HLOOKUP(V674,Minimas!$C$3:$CD$12,3,FALSE)</f>
        <v>#N/A</v>
      </c>
      <c r="AD674" s="103" t="e">
        <f>T674-HLOOKUP(V674,Minimas!$C$3:$CD$12,4,FALSE)</f>
        <v>#N/A</v>
      </c>
      <c r="AE674" s="103" t="e">
        <f>T674-HLOOKUP(V674,Minimas!$C$3:$CD$12,5,FALSE)</f>
        <v>#N/A</v>
      </c>
      <c r="AF674" s="103" t="e">
        <f>T674-HLOOKUP(V674,Minimas!$C$3:$CD$12,6,FALSE)</f>
        <v>#N/A</v>
      </c>
      <c r="AG674" s="103" t="e">
        <f>T674-HLOOKUP(V674,Minimas!$C$3:$CD$12,7,FALSE)</f>
        <v>#N/A</v>
      </c>
      <c r="AH674" s="103" t="e">
        <f>T674-HLOOKUP(V674,Minimas!$C$3:$CD$12,8,FALSE)</f>
        <v>#N/A</v>
      </c>
      <c r="AI674" s="103" t="e">
        <f>T674-HLOOKUP(V674,Minimas!$C$3:$CD$12,9,FALSE)</f>
        <v>#N/A</v>
      </c>
      <c r="AJ674" s="103" t="e">
        <f>T674-HLOOKUP(V674,Minimas!$C$3:$CD$12,10,FALSE)</f>
        <v>#N/A</v>
      </c>
      <c r="AK674" s="104" t="str">
        <f t="shared" si="84"/>
        <v xml:space="preserve"> </v>
      </c>
      <c r="AL674" s="105"/>
      <c r="AM674" s="105" t="str">
        <f t="shared" si="85"/>
        <v xml:space="preserve"> </v>
      </c>
      <c r="AN674" s="105" t="str">
        <f t="shared" si="86"/>
        <v xml:space="preserve"> </v>
      </c>
    </row>
    <row r="675" spans="28:40" x14ac:dyDescent="0.2">
      <c r="AB675" s="103" t="e">
        <f>T675-HLOOKUP(V675,Minimas!$C$3:$CD$12,2,FALSE)</f>
        <v>#N/A</v>
      </c>
      <c r="AC675" s="103" t="e">
        <f>T675-HLOOKUP(V675,Minimas!$C$3:$CD$12,3,FALSE)</f>
        <v>#N/A</v>
      </c>
      <c r="AD675" s="103" t="e">
        <f>T675-HLOOKUP(V675,Minimas!$C$3:$CD$12,4,FALSE)</f>
        <v>#N/A</v>
      </c>
      <c r="AE675" s="103" t="e">
        <f>T675-HLOOKUP(V675,Minimas!$C$3:$CD$12,5,FALSE)</f>
        <v>#N/A</v>
      </c>
      <c r="AF675" s="103" t="e">
        <f>T675-HLOOKUP(V675,Minimas!$C$3:$CD$12,6,FALSE)</f>
        <v>#N/A</v>
      </c>
      <c r="AG675" s="103" t="e">
        <f>T675-HLOOKUP(V675,Minimas!$C$3:$CD$12,7,FALSE)</f>
        <v>#N/A</v>
      </c>
      <c r="AH675" s="103" t="e">
        <f>T675-HLOOKUP(V675,Minimas!$C$3:$CD$12,8,FALSE)</f>
        <v>#N/A</v>
      </c>
      <c r="AI675" s="103" t="e">
        <f>T675-HLOOKUP(V675,Minimas!$C$3:$CD$12,9,FALSE)</f>
        <v>#N/A</v>
      </c>
      <c r="AJ675" s="103" t="e">
        <f>T675-HLOOKUP(V675,Minimas!$C$3:$CD$12,10,FALSE)</f>
        <v>#N/A</v>
      </c>
      <c r="AK675" s="104" t="str">
        <f t="shared" si="84"/>
        <v xml:space="preserve"> </v>
      </c>
      <c r="AL675" s="105"/>
      <c r="AM675" s="105" t="str">
        <f t="shared" si="85"/>
        <v xml:space="preserve"> </v>
      </c>
      <c r="AN675" s="105" t="str">
        <f t="shared" si="86"/>
        <v xml:space="preserve"> </v>
      </c>
    </row>
    <row r="676" spans="28:40" x14ac:dyDescent="0.2">
      <c r="AB676" s="103" t="e">
        <f>T676-HLOOKUP(V676,Minimas!$C$3:$CD$12,2,FALSE)</f>
        <v>#N/A</v>
      </c>
      <c r="AC676" s="103" t="e">
        <f>T676-HLOOKUP(V676,Minimas!$C$3:$CD$12,3,FALSE)</f>
        <v>#N/A</v>
      </c>
      <c r="AD676" s="103" t="e">
        <f>T676-HLOOKUP(V676,Minimas!$C$3:$CD$12,4,FALSE)</f>
        <v>#N/A</v>
      </c>
      <c r="AE676" s="103" t="e">
        <f>T676-HLOOKUP(V676,Minimas!$C$3:$CD$12,5,FALSE)</f>
        <v>#N/A</v>
      </c>
      <c r="AF676" s="103" t="e">
        <f>T676-HLOOKUP(V676,Minimas!$C$3:$CD$12,6,FALSE)</f>
        <v>#N/A</v>
      </c>
      <c r="AG676" s="103" t="e">
        <f>T676-HLOOKUP(V676,Minimas!$C$3:$CD$12,7,FALSE)</f>
        <v>#N/A</v>
      </c>
      <c r="AH676" s="103" t="e">
        <f>T676-HLOOKUP(V676,Minimas!$C$3:$CD$12,8,FALSE)</f>
        <v>#N/A</v>
      </c>
      <c r="AI676" s="103" t="e">
        <f>T676-HLOOKUP(V676,Minimas!$C$3:$CD$12,9,FALSE)</f>
        <v>#N/A</v>
      </c>
      <c r="AJ676" s="103" t="e">
        <f>T676-HLOOKUP(V676,Minimas!$C$3:$CD$12,10,FALSE)</f>
        <v>#N/A</v>
      </c>
      <c r="AK676" s="104" t="str">
        <f t="shared" si="84"/>
        <v xml:space="preserve"> </v>
      </c>
      <c r="AL676" s="105"/>
      <c r="AM676" s="105" t="str">
        <f t="shared" si="85"/>
        <v xml:space="preserve"> </v>
      </c>
      <c r="AN676" s="105" t="str">
        <f t="shared" si="86"/>
        <v xml:space="preserve"> </v>
      </c>
    </row>
    <row r="677" spans="28:40" x14ac:dyDescent="0.2">
      <c r="AB677" s="103" t="e">
        <f>T677-HLOOKUP(V677,Minimas!$C$3:$CD$12,2,FALSE)</f>
        <v>#N/A</v>
      </c>
      <c r="AC677" s="103" t="e">
        <f>T677-HLOOKUP(V677,Minimas!$C$3:$CD$12,3,FALSE)</f>
        <v>#N/A</v>
      </c>
      <c r="AD677" s="103" t="e">
        <f>T677-HLOOKUP(V677,Minimas!$C$3:$CD$12,4,FALSE)</f>
        <v>#N/A</v>
      </c>
      <c r="AE677" s="103" t="e">
        <f>T677-HLOOKUP(V677,Minimas!$C$3:$CD$12,5,FALSE)</f>
        <v>#N/A</v>
      </c>
      <c r="AF677" s="103" t="e">
        <f>T677-HLOOKUP(V677,Minimas!$C$3:$CD$12,6,FALSE)</f>
        <v>#N/A</v>
      </c>
      <c r="AG677" s="103" t="e">
        <f>T677-HLOOKUP(V677,Minimas!$C$3:$CD$12,7,FALSE)</f>
        <v>#N/A</v>
      </c>
      <c r="AH677" s="103" t="e">
        <f>T677-HLOOKUP(V677,Minimas!$C$3:$CD$12,8,FALSE)</f>
        <v>#N/A</v>
      </c>
      <c r="AI677" s="103" t="e">
        <f>T677-HLOOKUP(V677,Minimas!$C$3:$CD$12,9,FALSE)</f>
        <v>#N/A</v>
      </c>
      <c r="AJ677" s="103" t="e">
        <f>T677-HLOOKUP(V677,Minimas!$C$3:$CD$12,10,FALSE)</f>
        <v>#N/A</v>
      </c>
      <c r="AK677" s="104" t="str">
        <f t="shared" si="84"/>
        <v xml:space="preserve"> </v>
      </c>
      <c r="AL677" s="105"/>
      <c r="AM677" s="105" t="str">
        <f t="shared" si="85"/>
        <v xml:space="preserve"> </v>
      </c>
      <c r="AN677" s="105" t="str">
        <f t="shared" si="86"/>
        <v xml:space="preserve"> </v>
      </c>
    </row>
    <row r="678" spans="28:40" x14ac:dyDescent="0.2">
      <c r="AB678" s="103" t="e">
        <f>T678-HLOOKUP(V678,Minimas!$C$3:$CD$12,2,FALSE)</f>
        <v>#N/A</v>
      </c>
      <c r="AC678" s="103" t="e">
        <f>T678-HLOOKUP(V678,Minimas!$C$3:$CD$12,3,FALSE)</f>
        <v>#N/A</v>
      </c>
      <c r="AD678" s="103" t="e">
        <f>T678-HLOOKUP(V678,Minimas!$C$3:$CD$12,4,FALSE)</f>
        <v>#N/A</v>
      </c>
      <c r="AE678" s="103" t="e">
        <f>T678-HLOOKUP(V678,Minimas!$C$3:$CD$12,5,FALSE)</f>
        <v>#N/A</v>
      </c>
      <c r="AF678" s="103" t="e">
        <f>T678-HLOOKUP(V678,Minimas!$C$3:$CD$12,6,FALSE)</f>
        <v>#N/A</v>
      </c>
      <c r="AG678" s="103" t="e">
        <f>T678-HLOOKUP(V678,Minimas!$C$3:$CD$12,7,FALSE)</f>
        <v>#N/A</v>
      </c>
      <c r="AH678" s="103" t="e">
        <f>T678-HLOOKUP(V678,Minimas!$C$3:$CD$12,8,FALSE)</f>
        <v>#N/A</v>
      </c>
      <c r="AI678" s="103" t="e">
        <f>T678-HLOOKUP(V678,Minimas!$C$3:$CD$12,9,FALSE)</f>
        <v>#N/A</v>
      </c>
      <c r="AJ678" s="103" t="e">
        <f>T678-HLOOKUP(V678,Minimas!$C$3:$CD$12,10,FALSE)</f>
        <v>#N/A</v>
      </c>
      <c r="AK678" s="104" t="str">
        <f t="shared" si="84"/>
        <v xml:space="preserve"> </v>
      </c>
      <c r="AL678" s="105"/>
      <c r="AM678" s="105" t="str">
        <f t="shared" si="85"/>
        <v xml:space="preserve"> </v>
      </c>
      <c r="AN678" s="105" t="str">
        <f t="shared" si="86"/>
        <v xml:space="preserve"> </v>
      </c>
    </row>
    <row r="679" spans="28:40" x14ac:dyDescent="0.2">
      <c r="AB679" s="103" t="e">
        <f>T679-HLOOKUP(V679,Minimas!$C$3:$CD$12,2,FALSE)</f>
        <v>#N/A</v>
      </c>
      <c r="AC679" s="103" t="e">
        <f>T679-HLOOKUP(V679,Minimas!$C$3:$CD$12,3,FALSE)</f>
        <v>#N/A</v>
      </c>
      <c r="AD679" s="103" t="e">
        <f>T679-HLOOKUP(V679,Minimas!$C$3:$CD$12,4,FALSE)</f>
        <v>#N/A</v>
      </c>
      <c r="AE679" s="103" t="e">
        <f>T679-HLOOKUP(V679,Minimas!$C$3:$CD$12,5,FALSE)</f>
        <v>#N/A</v>
      </c>
      <c r="AF679" s="103" t="e">
        <f>T679-HLOOKUP(V679,Minimas!$C$3:$CD$12,6,FALSE)</f>
        <v>#N/A</v>
      </c>
      <c r="AG679" s="103" t="e">
        <f>T679-HLOOKUP(V679,Minimas!$C$3:$CD$12,7,FALSE)</f>
        <v>#N/A</v>
      </c>
      <c r="AH679" s="103" t="e">
        <f>T679-HLOOKUP(V679,Minimas!$C$3:$CD$12,8,FALSE)</f>
        <v>#N/A</v>
      </c>
      <c r="AI679" s="103" t="e">
        <f>T679-HLOOKUP(V679,Minimas!$C$3:$CD$12,9,FALSE)</f>
        <v>#N/A</v>
      </c>
      <c r="AJ679" s="103" t="e">
        <f>T679-HLOOKUP(V679,Minimas!$C$3:$CD$12,10,FALSE)</f>
        <v>#N/A</v>
      </c>
      <c r="AK679" s="104" t="str">
        <f t="shared" si="84"/>
        <v xml:space="preserve"> </v>
      </c>
      <c r="AL679" s="105"/>
      <c r="AM679" s="105" t="str">
        <f t="shared" si="85"/>
        <v xml:space="preserve"> </v>
      </c>
      <c r="AN679" s="105" t="str">
        <f t="shared" si="86"/>
        <v xml:space="preserve"> </v>
      </c>
    </row>
    <row r="680" spans="28:40" x14ac:dyDescent="0.2">
      <c r="AB680" s="103" t="e">
        <f>T680-HLOOKUP(V680,Minimas!$C$3:$CD$12,2,FALSE)</f>
        <v>#N/A</v>
      </c>
      <c r="AC680" s="103" t="e">
        <f>T680-HLOOKUP(V680,Minimas!$C$3:$CD$12,3,FALSE)</f>
        <v>#N/A</v>
      </c>
      <c r="AD680" s="103" t="e">
        <f>T680-HLOOKUP(V680,Minimas!$C$3:$CD$12,4,FALSE)</f>
        <v>#N/A</v>
      </c>
      <c r="AE680" s="103" t="e">
        <f>T680-HLOOKUP(V680,Minimas!$C$3:$CD$12,5,FALSE)</f>
        <v>#N/A</v>
      </c>
      <c r="AF680" s="103" t="e">
        <f>T680-HLOOKUP(V680,Minimas!$C$3:$CD$12,6,FALSE)</f>
        <v>#N/A</v>
      </c>
      <c r="AG680" s="103" t="e">
        <f>T680-HLOOKUP(V680,Minimas!$C$3:$CD$12,7,FALSE)</f>
        <v>#N/A</v>
      </c>
      <c r="AH680" s="103" t="e">
        <f>T680-HLOOKUP(V680,Minimas!$C$3:$CD$12,8,FALSE)</f>
        <v>#N/A</v>
      </c>
      <c r="AI680" s="103" t="e">
        <f>T680-HLOOKUP(V680,Minimas!$C$3:$CD$12,9,FALSE)</f>
        <v>#N/A</v>
      </c>
      <c r="AJ680" s="103" t="e">
        <f>T680-HLOOKUP(V680,Minimas!$C$3:$CD$12,10,FALSE)</f>
        <v>#N/A</v>
      </c>
      <c r="AK680" s="104" t="str">
        <f t="shared" si="84"/>
        <v xml:space="preserve"> </v>
      </c>
      <c r="AL680" s="105"/>
      <c r="AM680" s="105" t="str">
        <f t="shared" si="85"/>
        <v xml:space="preserve"> </v>
      </c>
      <c r="AN680" s="105" t="str">
        <f t="shared" si="86"/>
        <v xml:space="preserve"> </v>
      </c>
    </row>
    <row r="681" spans="28:40" x14ac:dyDescent="0.2">
      <c r="AB681" s="103" t="e">
        <f>T681-HLOOKUP(V681,Minimas!$C$3:$CD$12,2,FALSE)</f>
        <v>#N/A</v>
      </c>
      <c r="AC681" s="103" t="e">
        <f>T681-HLOOKUP(V681,Minimas!$C$3:$CD$12,3,FALSE)</f>
        <v>#N/A</v>
      </c>
      <c r="AD681" s="103" t="e">
        <f>T681-HLOOKUP(V681,Minimas!$C$3:$CD$12,4,FALSE)</f>
        <v>#N/A</v>
      </c>
      <c r="AE681" s="103" t="e">
        <f>T681-HLOOKUP(V681,Minimas!$C$3:$CD$12,5,FALSE)</f>
        <v>#N/A</v>
      </c>
      <c r="AF681" s="103" t="e">
        <f>T681-HLOOKUP(V681,Minimas!$C$3:$CD$12,6,FALSE)</f>
        <v>#N/A</v>
      </c>
      <c r="AG681" s="103" t="e">
        <f>T681-HLOOKUP(V681,Minimas!$C$3:$CD$12,7,FALSE)</f>
        <v>#N/A</v>
      </c>
      <c r="AH681" s="103" t="e">
        <f>T681-HLOOKUP(V681,Minimas!$C$3:$CD$12,8,FALSE)</f>
        <v>#N/A</v>
      </c>
      <c r="AI681" s="103" t="e">
        <f>T681-HLOOKUP(V681,Minimas!$C$3:$CD$12,9,FALSE)</f>
        <v>#N/A</v>
      </c>
      <c r="AJ681" s="103" t="e">
        <f>T681-HLOOKUP(V681,Minimas!$C$3:$CD$12,10,FALSE)</f>
        <v>#N/A</v>
      </c>
      <c r="AK681" s="104" t="str">
        <f t="shared" si="84"/>
        <v xml:space="preserve"> </v>
      </c>
      <c r="AL681" s="105"/>
      <c r="AM681" s="105" t="str">
        <f t="shared" si="85"/>
        <v xml:space="preserve"> </v>
      </c>
      <c r="AN681" s="105" t="str">
        <f t="shared" si="86"/>
        <v xml:space="preserve"> </v>
      </c>
    </row>
    <row r="682" spans="28:40" x14ac:dyDescent="0.2">
      <c r="AB682" s="103" t="e">
        <f>T682-HLOOKUP(V682,Minimas!$C$3:$CD$12,2,FALSE)</f>
        <v>#N/A</v>
      </c>
      <c r="AC682" s="103" t="e">
        <f>T682-HLOOKUP(V682,Minimas!$C$3:$CD$12,3,FALSE)</f>
        <v>#N/A</v>
      </c>
      <c r="AD682" s="103" t="e">
        <f>T682-HLOOKUP(V682,Minimas!$C$3:$CD$12,4,FALSE)</f>
        <v>#N/A</v>
      </c>
      <c r="AE682" s="103" t="e">
        <f>T682-HLOOKUP(V682,Minimas!$C$3:$CD$12,5,FALSE)</f>
        <v>#N/A</v>
      </c>
      <c r="AF682" s="103" t="e">
        <f>T682-HLOOKUP(V682,Minimas!$C$3:$CD$12,6,FALSE)</f>
        <v>#N/A</v>
      </c>
      <c r="AG682" s="103" t="e">
        <f>T682-HLOOKUP(V682,Minimas!$C$3:$CD$12,7,FALSE)</f>
        <v>#N/A</v>
      </c>
      <c r="AH682" s="103" t="e">
        <f>T682-HLOOKUP(V682,Minimas!$C$3:$CD$12,8,FALSE)</f>
        <v>#N/A</v>
      </c>
      <c r="AI682" s="103" t="e">
        <f>T682-HLOOKUP(V682,Minimas!$C$3:$CD$12,9,FALSE)</f>
        <v>#N/A</v>
      </c>
      <c r="AJ682" s="103" t="e">
        <f>T682-HLOOKUP(V682,Minimas!$C$3:$CD$12,10,FALSE)</f>
        <v>#N/A</v>
      </c>
      <c r="AK682" s="104" t="str">
        <f t="shared" si="84"/>
        <v xml:space="preserve"> </v>
      </c>
      <c r="AL682" s="105"/>
      <c r="AM682" s="105" t="str">
        <f t="shared" si="85"/>
        <v xml:space="preserve"> </v>
      </c>
      <c r="AN682" s="105" t="str">
        <f t="shared" si="86"/>
        <v xml:space="preserve"> </v>
      </c>
    </row>
    <row r="683" spans="28:40" x14ac:dyDescent="0.2">
      <c r="AB683" s="103" t="e">
        <f>T683-HLOOKUP(V683,Minimas!$C$3:$CD$12,2,FALSE)</f>
        <v>#N/A</v>
      </c>
      <c r="AC683" s="103" t="e">
        <f>T683-HLOOKUP(V683,Minimas!$C$3:$CD$12,3,FALSE)</f>
        <v>#N/A</v>
      </c>
      <c r="AD683" s="103" t="e">
        <f>T683-HLOOKUP(V683,Minimas!$C$3:$CD$12,4,FALSE)</f>
        <v>#N/A</v>
      </c>
      <c r="AE683" s="103" t="e">
        <f>T683-HLOOKUP(V683,Minimas!$C$3:$CD$12,5,FALSE)</f>
        <v>#N/A</v>
      </c>
      <c r="AF683" s="103" t="e">
        <f>T683-HLOOKUP(V683,Minimas!$C$3:$CD$12,6,FALSE)</f>
        <v>#N/A</v>
      </c>
      <c r="AG683" s="103" t="e">
        <f>T683-HLOOKUP(V683,Minimas!$C$3:$CD$12,7,FALSE)</f>
        <v>#N/A</v>
      </c>
      <c r="AH683" s="103" t="e">
        <f>T683-HLOOKUP(V683,Minimas!$C$3:$CD$12,8,FALSE)</f>
        <v>#N/A</v>
      </c>
      <c r="AI683" s="103" t="e">
        <f>T683-HLOOKUP(V683,Minimas!$C$3:$CD$12,9,FALSE)</f>
        <v>#N/A</v>
      </c>
      <c r="AJ683" s="103" t="e">
        <f>T683-HLOOKUP(V683,Minimas!$C$3:$CD$12,10,FALSE)</f>
        <v>#N/A</v>
      </c>
      <c r="AK683" s="104" t="str">
        <f t="shared" si="84"/>
        <v xml:space="preserve"> </v>
      </c>
      <c r="AL683" s="105"/>
      <c r="AM683" s="105" t="str">
        <f t="shared" si="85"/>
        <v xml:space="preserve"> </v>
      </c>
      <c r="AN683" s="105" t="str">
        <f t="shared" si="86"/>
        <v xml:space="preserve"> </v>
      </c>
    </row>
    <row r="684" spans="28:40" x14ac:dyDescent="0.2">
      <c r="AB684" s="103" t="e">
        <f>T684-HLOOKUP(V684,Minimas!$C$3:$CD$12,2,FALSE)</f>
        <v>#N/A</v>
      </c>
      <c r="AC684" s="103" t="e">
        <f>T684-HLOOKUP(V684,Minimas!$C$3:$CD$12,3,FALSE)</f>
        <v>#N/A</v>
      </c>
      <c r="AD684" s="103" t="e">
        <f>T684-HLOOKUP(V684,Minimas!$C$3:$CD$12,4,FALSE)</f>
        <v>#N/A</v>
      </c>
      <c r="AE684" s="103" t="e">
        <f>T684-HLOOKUP(V684,Minimas!$C$3:$CD$12,5,FALSE)</f>
        <v>#N/A</v>
      </c>
      <c r="AF684" s="103" t="e">
        <f>T684-HLOOKUP(V684,Minimas!$C$3:$CD$12,6,FALSE)</f>
        <v>#N/A</v>
      </c>
      <c r="AG684" s="103" t="e">
        <f>T684-HLOOKUP(V684,Minimas!$C$3:$CD$12,7,FALSE)</f>
        <v>#N/A</v>
      </c>
      <c r="AH684" s="103" t="e">
        <f>T684-HLOOKUP(V684,Minimas!$C$3:$CD$12,8,FALSE)</f>
        <v>#N/A</v>
      </c>
      <c r="AI684" s="103" t="e">
        <f>T684-HLOOKUP(V684,Minimas!$C$3:$CD$12,9,FALSE)</f>
        <v>#N/A</v>
      </c>
      <c r="AJ684" s="103" t="e">
        <f>T684-HLOOKUP(V684,Minimas!$C$3:$CD$12,10,FALSE)</f>
        <v>#N/A</v>
      </c>
      <c r="AK684" s="104" t="str">
        <f t="shared" si="84"/>
        <v xml:space="preserve"> </v>
      </c>
      <c r="AL684" s="105"/>
      <c r="AM684" s="105" t="str">
        <f t="shared" si="85"/>
        <v xml:space="preserve"> </v>
      </c>
      <c r="AN684" s="105" t="str">
        <f t="shared" si="86"/>
        <v xml:space="preserve"> </v>
      </c>
    </row>
    <row r="685" spans="28:40" x14ac:dyDescent="0.2">
      <c r="AB685" s="103" t="e">
        <f>T685-HLOOKUP(V685,Minimas!$C$3:$CD$12,2,FALSE)</f>
        <v>#N/A</v>
      </c>
      <c r="AC685" s="103" t="e">
        <f>T685-HLOOKUP(V685,Minimas!$C$3:$CD$12,3,FALSE)</f>
        <v>#N/A</v>
      </c>
      <c r="AD685" s="103" t="e">
        <f>T685-HLOOKUP(V685,Minimas!$C$3:$CD$12,4,FALSE)</f>
        <v>#N/A</v>
      </c>
      <c r="AE685" s="103" t="e">
        <f>T685-HLOOKUP(V685,Minimas!$C$3:$CD$12,5,FALSE)</f>
        <v>#N/A</v>
      </c>
      <c r="AF685" s="103" t="e">
        <f>T685-HLOOKUP(V685,Minimas!$C$3:$CD$12,6,FALSE)</f>
        <v>#N/A</v>
      </c>
      <c r="AG685" s="103" t="e">
        <f>T685-HLOOKUP(V685,Minimas!$C$3:$CD$12,7,FALSE)</f>
        <v>#N/A</v>
      </c>
      <c r="AH685" s="103" t="e">
        <f>T685-HLOOKUP(V685,Minimas!$C$3:$CD$12,8,FALSE)</f>
        <v>#N/A</v>
      </c>
      <c r="AI685" s="103" t="e">
        <f>T685-HLOOKUP(V685,Minimas!$C$3:$CD$12,9,FALSE)</f>
        <v>#N/A</v>
      </c>
      <c r="AJ685" s="103" t="e">
        <f>T685-HLOOKUP(V685,Minimas!$C$3:$CD$12,10,FALSE)</f>
        <v>#N/A</v>
      </c>
      <c r="AK685" s="104" t="str">
        <f t="shared" si="84"/>
        <v xml:space="preserve"> </v>
      </c>
      <c r="AL685" s="105"/>
      <c r="AM685" s="105" t="str">
        <f t="shared" si="85"/>
        <v xml:space="preserve"> </v>
      </c>
      <c r="AN685" s="105" t="str">
        <f t="shared" si="86"/>
        <v xml:space="preserve"> </v>
      </c>
    </row>
    <row r="686" spans="28:40" x14ac:dyDescent="0.2">
      <c r="AB686" s="103" t="e">
        <f>T686-HLOOKUP(V686,Minimas!$C$3:$CD$12,2,FALSE)</f>
        <v>#N/A</v>
      </c>
      <c r="AC686" s="103" t="e">
        <f>T686-HLOOKUP(V686,Minimas!$C$3:$CD$12,3,FALSE)</f>
        <v>#N/A</v>
      </c>
      <c r="AD686" s="103" t="e">
        <f>T686-HLOOKUP(V686,Minimas!$C$3:$CD$12,4,FALSE)</f>
        <v>#N/A</v>
      </c>
      <c r="AE686" s="103" t="e">
        <f>T686-HLOOKUP(V686,Minimas!$C$3:$CD$12,5,FALSE)</f>
        <v>#N/A</v>
      </c>
      <c r="AF686" s="103" t="e">
        <f>T686-HLOOKUP(V686,Minimas!$C$3:$CD$12,6,FALSE)</f>
        <v>#N/A</v>
      </c>
      <c r="AG686" s="103" t="e">
        <f>T686-HLOOKUP(V686,Minimas!$C$3:$CD$12,7,FALSE)</f>
        <v>#N/A</v>
      </c>
      <c r="AH686" s="103" t="e">
        <f>T686-HLOOKUP(V686,Minimas!$C$3:$CD$12,8,FALSE)</f>
        <v>#N/A</v>
      </c>
      <c r="AI686" s="103" t="e">
        <f>T686-HLOOKUP(V686,Minimas!$C$3:$CD$12,9,FALSE)</f>
        <v>#N/A</v>
      </c>
      <c r="AJ686" s="103" t="e">
        <f>T686-HLOOKUP(V686,Minimas!$C$3:$CD$12,10,FALSE)</f>
        <v>#N/A</v>
      </c>
      <c r="AK686" s="104" t="str">
        <f t="shared" si="84"/>
        <v xml:space="preserve"> </v>
      </c>
      <c r="AL686" s="105"/>
      <c r="AM686" s="105" t="str">
        <f t="shared" si="85"/>
        <v xml:space="preserve"> </v>
      </c>
      <c r="AN686" s="105" t="str">
        <f t="shared" si="86"/>
        <v xml:space="preserve"> </v>
      </c>
    </row>
    <row r="687" spans="28:40" x14ac:dyDescent="0.2">
      <c r="AB687" s="103" t="e">
        <f>T687-HLOOKUP(V687,Minimas!$C$3:$CD$12,2,FALSE)</f>
        <v>#N/A</v>
      </c>
      <c r="AC687" s="103" t="e">
        <f>T687-HLOOKUP(V687,Minimas!$C$3:$CD$12,3,FALSE)</f>
        <v>#N/A</v>
      </c>
      <c r="AD687" s="103" t="e">
        <f>T687-HLOOKUP(V687,Minimas!$C$3:$CD$12,4,FALSE)</f>
        <v>#N/A</v>
      </c>
      <c r="AE687" s="103" t="e">
        <f>T687-HLOOKUP(V687,Minimas!$C$3:$CD$12,5,FALSE)</f>
        <v>#N/A</v>
      </c>
      <c r="AF687" s="103" t="e">
        <f>T687-HLOOKUP(V687,Minimas!$C$3:$CD$12,6,FALSE)</f>
        <v>#N/A</v>
      </c>
      <c r="AG687" s="103" t="e">
        <f>T687-HLOOKUP(V687,Minimas!$C$3:$CD$12,7,FALSE)</f>
        <v>#N/A</v>
      </c>
      <c r="AH687" s="103" t="e">
        <f>T687-HLOOKUP(V687,Minimas!$C$3:$CD$12,8,FALSE)</f>
        <v>#N/A</v>
      </c>
      <c r="AI687" s="103" t="e">
        <f>T687-HLOOKUP(V687,Minimas!$C$3:$CD$12,9,FALSE)</f>
        <v>#N/A</v>
      </c>
      <c r="AJ687" s="103" t="e">
        <f>T687-HLOOKUP(V687,Minimas!$C$3:$CD$12,10,FALSE)</f>
        <v>#N/A</v>
      </c>
      <c r="AK687" s="104" t="str">
        <f t="shared" si="84"/>
        <v xml:space="preserve"> </v>
      </c>
      <c r="AL687" s="105"/>
      <c r="AM687" s="105" t="str">
        <f t="shared" si="85"/>
        <v xml:space="preserve"> </v>
      </c>
      <c r="AN687" s="105" t="str">
        <f t="shared" si="86"/>
        <v xml:space="preserve"> </v>
      </c>
    </row>
    <row r="688" spans="28:40" x14ac:dyDescent="0.2">
      <c r="AB688" s="103" t="e">
        <f>T688-HLOOKUP(V688,Minimas!$C$3:$CD$12,2,FALSE)</f>
        <v>#N/A</v>
      </c>
      <c r="AC688" s="103" t="e">
        <f>T688-HLOOKUP(V688,Minimas!$C$3:$CD$12,3,FALSE)</f>
        <v>#N/A</v>
      </c>
      <c r="AD688" s="103" t="e">
        <f>T688-HLOOKUP(V688,Minimas!$C$3:$CD$12,4,FALSE)</f>
        <v>#N/A</v>
      </c>
      <c r="AE688" s="103" t="e">
        <f>T688-HLOOKUP(V688,Minimas!$C$3:$CD$12,5,FALSE)</f>
        <v>#N/A</v>
      </c>
      <c r="AF688" s="103" t="e">
        <f>T688-HLOOKUP(V688,Minimas!$C$3:$CD$12,6,FALSE)</f>
        <v>#N/A</v>
      </c>
      <c r="AG688" s="103" t="e">
        <f>T688-HLOOKUP(V688,Minimas!$C$3:$CD$12,7,FALSE)</f>
        <v>#N/A</v>
      </c>
      <c r="AH688" s="103" t="e">
        <f>T688-HLOOKUP(V688,Minimas!$C$3:$CD$12,8,FALSE)</f>
        <v>#N/A</v>
      </c>
      <c r="AI688" s="103" t="e">
        <f>T688-HLOOKUP(V688,Minimas!$C$3:$CD$12,9,FALSE)</f>
        <v>#N/A</v>
      </c>
      <c r="AJ688" s="103" t="e">
        <f>T688-HLOOKUP(V688,Minimas!$C$3:$CD$12,10,FALSE)</f>
        <v>#N/A</v>
      </c>
      <c r="AK688" s="104" t="str">
        <f t="shared" si="84"/>
        <v xml:space="preserve"> </v>
      </c>
      <c r="AL688" s="105"/>
      <c r="AM688" s="105" t="str">
        <f t="shared" si="85"/>
        <v xml:space="preserve"> </v>
      </c>
      <c r="AN688" s="105" t="str">
        <f t="shared" si="86"/>
        <v xml:space="preserve"> </v>
      </c>
    </row>
    <row r="689" spans="28:40" x14ac:dyDescent="0.2">
      <c r="AB689" s="103" t="e">
        <f>T689-HLOOKUP(V689,Minimas!$C$3:$CD$12,2,FALSE)</f>
        <v>#N/A</v>
      </c>
      <c r="AC689" s="103" t="e">
        <f>T689-HLOOKUP(V689,Minimas!$C$3:$CD$12,3,FALSE)</f>
        <v>#N/A</v>
      </c>
      <c r="AD689" s="103" t="e">
        <f>T689-HLOOKUP(V689,Minimas!$C$3:$CD$12,4,FALSE)</f>
        <v>#N/A</v>
      </c>
      <c r="AE689" s="103" t="e">
        <f>T689-HLOOKUP(V689,Minimas!$C$3:$CD$12,5,FALSE)</f>
        <v>#N/A</v>
      </c>
      <c r="AF689" s="103" t="e">
        <f>T689-HLOOKUP(V689,Minimas!$C$3:$CD$12,6,FALSE)</f>
        <v>#N/A</v>
      </c>
      <c r="AG689" s="103" t="e">
        <f>T689-HLOOKUP(V689,Minimas!$C$3:$CD$12,7,FALSE)</f>
        <v>#N/A</v>
      </c>
      <c r="AH689" s="103" t="e">
        <f>T689-HLOOKUP(V689,Minimas!$C$3:$CD$12,8,FALSE)</f>
        <v>#N/A</v>
      </c>
      <c r="AI689" s="103" t="e">
        <f>T689-HLOOKUP(V689,Minimas!$C$3:$CD$12,9,FALSE)</f>
        <v>#N/A</v>
      </c>
      <c r="AJ689" s="103" t="e">
        <f>T689-HLOOKUP(V689,Minimas!$C$3:$CD$12,10,FALSE)</f>
        <v>#N/A</v>
      </c>
      <c r="AK689" s="104" t="str">
        <f t="shared" si="84"/>
        <v xml:space="preserve"> </v>
      </c>
      <c r="AL689" s="105"/>
      <c r="AM689" s="105" t="str">
        <f t="shared" si="85"/>
        <v xml:space="preserve"> </v>
      </c>
      <c r="AN689" s="105" t="str">
        <f t="shared" si="86"/>
        <v xml:space="preserve"> </v>
      </c>
    </row>
    <row r="690" spans="28:40" x14ac:dyDescent="0.2">
      <c r="AB690" s="103" t="e">
        <f>T690-HLOOKUP(V690,Minimas!$C$3:$CD$12,2,FALSE)</f>
        <v>#N/A</v>
      </c>
      <c r="AC690" s="103" t="e">
        <f>T690-HLOOKUP(V690,Minimas!$C$3:$CD$12,3,FALSE)</f>
        <v>#N/A</v>
      </c>
      <c r="AD690" s="103" t="e">
        <f>T690-HLOOKUP(V690,Minimas!$C$3:$CD$12,4,FALSE)</f>
        <v>#N/A</v>
      </c>
      <c r="AE690" s="103" t="e">
        <f>T690-HLOOKUP(V690,Minimas!$C$3:$CD$12,5,FALSE)</f>
        <v>#N/A</v>
      </c>
      <c r="AF690" s="103" t="e">
        <f>T690-HLOOKUP(V690,Minimas!$C$3:$CD$12,6,FALSE)</f>
        <v>#N/A</v>
      </c>
      <c r="AG690" s="103" t="e">
        <f>T690-HLOOKUP(V690,Minimas!$C$3:$CD$12,7,FALSE)</f>
        <v>#N/A</v>
      </c>
      <c r="AH690" s="103" t="e">
        <f>T690-HLOOKUP(V690,Minimas!$C$3:$CD$12,8,FALSE)</f>
        <v>#N/A</v>
      </c>
      <c r="AI690" s="103" t="e">
        <f>T690-HLOOKUP(V690,Minimas!$C$3:$CD$12,9,FALSE)</f>
        <v>#N/A</v>
      </c>
      <c r="AJ690" s="103" t="e">
        <f>T690-HLOOKUP(V690,Minimas!$C$3:$CD$12,10,FALSE)</f>
        <v>#N/A</v>
      </c>
      <c r="AK690" s="104" t="str">
        <f t="shared" si="84"/>
        <v xml:space="preserve"> </v>
      </c>
      <c r="AL690" s="105"/>
      <c r="AM690" s="105" t="str">
        <f t="shared" si="85"/>
        <v xml:space="preserve"> </v>
      </c>
      <c r="AN690" s="105" t="str">
        <f t="shared" si="86"/>
        <v xml:space="preserve"> </v>
      </c>
    </row>
    <row r="691" spans="28:40" x14ac:dyDescent="0.2">
      <c r="AB691" s="103" t="e">
        <f>T691-HLOOKUP(V691,Minimas!$C$3:$CD$12,2,FALSE)</f>
        <v>#N/A</v>
      </c>
      <c r="AC691" s="103" t="e">
        <f>T691-HLOOKUP(V691,Minimas!$C$3:$CD$12,3,FALSE)</f>
        <v>#N/A</v>
      </c>
      <c r="AD691" s="103" t="e">
        <f>T691-HLOOKUP(V691,Minimas!$C$3:$CD$12,4,FALSE)</f>
        <v>#N/A</v>
      </c>
      <c r="AE691" s="103" t="e">
        <f>T691-HLOOKUP(V691,Minimas!$C$3:$CD$12,5,FALSE)</f>
        <v>#N/A</v>
      </c>
      <c r="AF691" s="103" t="e">
        <f>T691-HLOOKUP(V691,Minimas!$C$3:$CD$12,6,FALSE)</f>
        <v>#N/A</v>
      </c>
      <c r="AG691" s="103" t="e">
        <f>T691-HLOOKUP(V691,Minimas!$C$3:$CD$12,7,FALSE)</f>
        <v>#N/A</v>
      </c>
      <c r="AH691" s="103" t="e">
        <f>T691-HLOOKUP(V691,Minimas!$C$3:$CD$12,8,FALSE)</f>
        <v>#N/A</v>
      </c>
      <c r="AI691" s="103" t="e">
        <f>T691-HLOOKUP(V691,Minimas!$C$3:$CD$12,9,FALSE)</f>
        <v>#N/A</v>
      </c>
      <c r="AJ691" s="103" t="e">
        <f>T691-HLOOKUP(V691,Minimas!$C$3:$CD$12,10,FALSE)</f>
        <v>#N/A</v>
      </c>
      <c r="AK691" s="104" t="str">
        <f t="shared" si="84"/>
        <v xml:space="preserve"> </v>
      </c>
      <c r="AL691" s="105"/>
      <c r="AM691" s="105" t="str">
        <f t="shared" si="85"/>
        <v xml:space="preserve"> </v>
      </c>
      <c r="AN691" s="105" t="str">
        <f t="shared" si="86"/>
        <v xml:space="preserve"> </v>
      </c>
    </row>
    <row r="692" spans="28:40" x14ac:dyDescent="0.2">
      <c r="AB692" s="103" t="e">
        <f>T692-HLOOKUP(V692,Minimas!$C$3:$CD$12,2,FALSE)</f>
        <v>#N/A</v>
      </c>
      <c r="AC692" s="103" t="e">
        <f>T692-HLOOKUP(V692,Minimas!$C$3:$CD$12,3,FALSE)</f>
        <v>#N/A</v>
      </c>
      <c r="AD692" s="103" t="e">
        <f>T692-HLOOKUP(V692,Minimas!$C$3:$CD$12,4,FALSE)</f>
        <v>#N/A</v>
      </c>
      <c r="AE692" s="103" t="e">
        <f>T692-HLOOKUP(V692,Minimas!$C$3:$CD$12,5,FALSE)</f>
        <v>#N/A</v>
      </c>
      <c r="AF692" s="103" t="e">
        <f>T692-HLOOKUP(V692,Minimas!$C$3:$CD$12,6,FALSE)</f>
        <v>#N/A</v>
      </c>
      <c r="AG692" s="103" t="e">
        <f>T692-HLOOKUP(V692,Minimas!$C$3:$CD$12,7,FALSE)</f>
        <v>#N/A</v>
      </c>
      <c r="AH692" s="103" t="e">
        <f>T692-HLOOKUP(V692,Minimas!$C$3:$CD$12,8,FALSE)</f>
        <v>#N/A</v>
      </c>
      <c r="AI692" s="103" t="e">
        <f>T692-HLOOKUP(V692,Minimas!$C$3:$CD$12,9,FALSE)</f>
        <v>#N/A</v>
      </c>
      <c r="AJ692" s="103" t="e">
        <f>T692-HLOOKUP(V692,Minimas!$C$3:$CD$12,10,FALSE)</f>
        <v>#N/A</v>
      </c>
      <c r="AK692" s="104" t="str">
        <f t="shared" si="84"/>
        <v xml:space="preserve"> </v>
      </c>
      <c r="AL692" s="105"/>
      <c r="AM692" s="105" t="str">
        <f t="shared" si="85"/>
        <v xml:space="preserve"> </v>
      </c>
      <c r="AN692" s="105" t="str">
        <f t="shared" si="86"/>
        <v xml:space="preserve"> </v>
      </c>
    </row>
    <row r="693" spans="28:40" x14ac:dyDescent="0.2">
      <c r="AB693" s="103" t="e">
        <f>T693-HLOOKUP(V693,Minimas!$C$3:$CD$12,2,FALSE)</f>
        <v>#N/A</v>
      </c>
      <c r="AC693" s="103" t="e">
        <f>T693-HLOOKUP(V693,Minimas!$C$3:$CD$12,3,FALSE)</f>
        <v>#N/A</v>
      </c>
      <c r="AD693" s="103" t="e">
        <f>T693-HLOOKUP(V693,Minimas!$C$3:$CD$12,4,FALSE)</f>
        <v>#N/A</v>
      </c>
      <c r="AE693" s="103" t="e">
        <f>T693-HLOOKUP(V693,Minimas!$C$3:$CD$12,5,FALSE)</f>
        <v>#N/A</v>
      </c>
      <c r="AF693" s="103" t="e">
        <f>T693-HLOOKUP(V693,Minimas!$C$3:$CD$12,6,FALSE)</f>
        <v>#N/A</v>
      </c>
      <c r="AG693" s="103" t="e">
        <f>T693-HLOOKUP(V693,Minimas!$C$3:$CD$12,7,FALSE)</f>
        <v>#N/A</v>
      </c>
      <c r="AH693" s="103" t="e">
        <f>T693-HLOOKUP(V693,Minimas!$C$3:$CD$12,8,FALSE)</f>
        <v>#N/A</v>
      </c>
      <c r="AI693" s="103" t="e">
        <f>T693-HLOOKUP(V693,Minimas!$C$3:$CD$12,9,FALSE)</f>
        <v>#N/A</v>
      </c>
      <c r="AJ693" s="103" t="e">
        <f>T693-HLOOKUP(V693,Minimas!$C$3:$CD$12,10,FALSE)</f>
        <v>#N/A</v>
      </c>
      <c r="AK693" s="104" t="str">
        <f t="shared" si="84"/>
        <v xml:space="preserve"> </v>
      </c>
      <c r="AL693" s="105"/>
      <c r="AM693" s="105" t="str">
        <f t="shared" si="85"/>
        <v xml:space="preserve"> </v>
      </c>
      <c r="AN693" s="105" t="str">
        <f t="shared" si="86"/>
        <v xml:space="preserve"> </v>
      </c>
    </row>
    <row r="694" spans="28:40" x14ac:dyDescent="0.2">
      <c r="AB694" s="103" t="e">
        <f>T694-HLOOKUP(V694,Minimas!$C$3:$CD$12,2,FALSE)</f>
        <v>#N/A</v>
      </c>
      <c r="AC694" s="103" t="e">
        <f>T694-HLOOKUP(V694,Minimas!$C$3:$CD$12,3,FALSE)</f>
        <v>#N/A</v>
      </c>
      <c r="AD694" s="103" t="e">
        <f>T694-HLOOKUP(V694,Minimas!$C$3:$CD$12,4,FALSE)</f>
        <v>#N/A</v>
      </c>
      <c r="AE694" s="103" t="e">
        <f>T694-HLOOKUP(V694,Minimas!$C$3:$CD$12,5,FALSE)</f>
        <v>#N/A</v>
      </c>
      <c r="AF694" s="103" t="e">
        <f>T694-HLOOKUP(V694,Minimas!$C$3:$CD$12,6,FALSE)</f>
        <v>#N/A</v>
      </c>
      <c r="AG694" s="103" t="e">
        <f>T694-HLOOKUP(V694,Minimas!$C$3:$CD$12,7,FALSE)</f>
        <v>#N/A</v>
      </c>
      <c r="AH694" s="103" t="e">
        <f>T694-HLOOKUP(V694,Minimas!$C$3:$CD$12,8,FALSE)</f>
        <v>#N/A</v>
      </c>
      <c r="AI694" s="103" t="e">
        <f>T694-HLOOKUP(V694,Minimas!$C$3:$CD$12,9,FALSE)</f>
        <v>#N/A</v>
      </c>
      <c r="AJ694" s="103" t="e">
        <f>T694-HLOOKUP(V694,Minimas!$C$3:$CD$12,10,FALSE)</f>
        <v>#N/A</v>
      </c>
      <c r="AK694" s="104" t="str">
        <f t="shared" si="84"/>
        <v xml:space="preserve"> </v>
      </c>
      <c r="AL694" s="105"/>
      <c r="AM694" s="105" t="str">
        <f t="shared" si="85"/>
        <v xml:space="preserve"> </v>
      </c>
      <c r="AN694" s="105" t="str">
        <f t="shared" si="86"/>
        <v xml:space="preserve"> </v>
      </c>
    </row>
    <row r="695" spans="28:40" x14ac:dyDescent="0.2">
      <c r="AB695" s="103" t="e">
        <f>T695-HLOOKUP(V695,Minimas!$C$3:$CD$12,2,FALSE)</f>
        <v>#N/A</v>
      </c>
      <c r="AC695" s="103" t="e">
        <f>T695-HLOOKUP(V695,Minimas!$C$3:$CD$12,3,FALSE)</f>
        <v>#N/A</v>
      </c>
      <c r="AD695" s="103" t="e">
        <f>T695-HLOOKUP(V695,Minimas!$C$3:$CD$12,4,FALSE)</f>
        <v>#N/A</v>
      </c>
      <c r="AE695" s="103" t="e">
        <f>T695-HLOOKUP(V695,Minimas!$C$3:$CD$12,5,FALSE)</f>
        <v>#N/A</v>
      </c>
      <c r="AF695" s="103" t="e">
        <f>T695-HLOOKUP(V695,Minimas!$C$3:$CD$12,6,FALSE)</f>
        <v>#N/A</v>
      </c>
      <c r="AG695" s="103" t="e">
        <f>T695-HLOOKUP(V695,Minimas!$C$3:$CD$12,7,FALSE)</f>
        <v>#N/A</v>
      </c>
      <c r="AH695" s="103" t="e">
        <f>T695-HLOOKUP(V695,Minimas!$C$3:$CD$12,8,FALSE)</f>
        <v>#N/A</v>
      </c>
      <c r="AI695" s="103" t="e">
        <f>T695-HLOOKUP(V695,Minimas!$C$3:$CD$12,9,FALSE)</f>
        <v>#N/A</v>
      </c>
      <c r="AJ695" s="103" t="e">
        <f>T695-HLOOKUP(V695,Minimas!$C$3:$CD$12,10,FALSE)</f>
        <v>#N/A</v>
      </c>
      <c r="AK695" s="104" t="str">
        <f t="shared" si="84"/>
        <v xml:space="preserve"> </v>
      </c>
      <c r="AL695" s="105"/>
      <c r="AM695" s="105" t="str">
        <f t="shared" si="85"/>
        <v xml:space="preserve"> </v>
      </c>
      <c r="AN695" s="105" t="str">
        <f t="shared" si="86"/>
        <v xml:space="preserve"> </v>
      </c>
    </row>
    <row r="696" spans="28:40" x14ac:dyDescent="0.2">
      <c r="AB696" s="103" t="e">
        <f>T696-HLOOKUP(V696,Minimas!$C$3:$CD$12,2,FALSE)</f>
        <v>#N/A</v>
      </c>
      <c r="AC696" s="103" t="e">
        <f>T696-HLOOKUP(V696,Minimas!$C$3:$CD$12,3,FALSE)</f>
        <v>#N/A</v>
      </c>
      <c r="AD696" s="103" t="e">
        <f>T696-HLOOKUP(V696,Minimas!$C$3:$CD$12,4,FALSE)</f>
        <v>#N/A</v>
      </c>
      <c r="AE696" s="103" t="e">
        <f>T696-HLOOKUP(V696,Minimas!$C$3:$CD$12,5,FALSE)</f>
        <v>#N/A</v>
      </c>
      <c r="AF696" s="103" t="e">
        <f>T696-HLOOKUP(V696,Minimas!$C$3:$CD$12,6,FALSE)</f>
        <v>#N/A</v>
      </c>
      <c r="AG696" s="103" t="e">
        <f>T696-HLOOKUP(V696,Minimas!$C$3:$CD$12,7,FALSE)</f>
        <v>#N/A</v>
      </c>
      <c r="AH696" s="103" t="e">
        <f>T696-HLOOKUP(V696,Minimas!$C$3:$CD$12,8,FALSE)</f>
        <v>#N/A</v>
      </c>
      <c r="AI696" s="103" t="e">
        <f>T696-HLOOKUP(V696,Minimas!$C$3:$CD$12,9,FALSE)</f>
        <v>#N/A</v>
      </c>
      <c r="AJ696" s="103" t="e">
        <f>T696-HLOOKUP(V696,Minimas!$C$3:$CD$12,10,FALSE)</f>
        <v>#N/A</v>
      </c>
      <c r="AK696" s="104" t="str">
        <f t="shared" si="84"/>
        <v xml:space="preserve"> </v>
      </c>
      <c r="AL696" s="105"/>
      <c r="AM696" s="105" t="str">
        <f t="shared" si="85"/>
        <v xml:space="preserve"> </v>
      </c>
      <c r="AN696" s="105" t="str">
        <f t="shared" si="86"/>
        <v xml:space="preserve"> </v>
      </c>
    </row>
    <row r="697" spans="28:40" x14ac:dyDescent="0.2">
      <c r="AB697" s="103" t="e">
        <f>T697-HLOOKUP(V697,Minimas!$C$3:$CD$12,2,FALSE)</f>
        <v>#N/A</v>
      </c>
      <c r="AC697" s="103" t="e">
        <f>T697-HLOOKUP(V697,Minimas!$C$3:$CD$12,3,FALSE)</f>
        <v>#N/A</v>
      </c>
      <c r="AD697" s="103" t="e">
        <f>T697-HLOOKUP(V697,Minimas!$C$3:$CD$12,4,FALSE)</f>
        <v>#N/A</v>
      </c>
      <c r="AE697" s="103" t="e">
        <f>T697-HLOOKUP(V697,Minimas!$C$3:$CD$12,5,FALSE)</f>
        <v>#N/A</v>
      </c>
      <c r="AF697" s="103" t="e">
        <f>T697-HLOOKUP(V697,Minimas!$C$3:$CD$12,6,FALSE)</f>
        <v>#N/A</v>
      </c>
      <c r="AG697" s="103" t="e">
        <f>T697-HLOOKUP(V697,Minimas!$C$3:$CD$12,7,FALSE)</f>
        <v>#N/A</v>
      </c>
      <c r="AH697" s="103" t="e">
        <f>T697-HLOOKUP(V697,Minimas!$C$3:$CD$12,8,FALSE)</f>
        <v>#N/A</v>
      </c>
      <c r="AI697" s="103" t="e">
        <f>T697-HLOOKUP(V697,Minimas!$C$3:$CD$12,9,FALSE)</f>
        <v>#N/A</v>
      </c>
      <c r="AJ697" s="103" t="e">
        <f>T697-HLOOKUP(V697,Minimas!$C$3:$CD$12,10,FALSE)</f>
        <v>#N/A</v>
      </c>
      <c r="AK697" s="104" t="str">
        <f t="shared" si="84"/>
        <v xml:space="preserve"> </v>
      </c>
      <c r="AL697" s="105"/>
      <c r="AM697" s="105" t="str">
        <f t="shared" si="85"/>
        <v xml:space="preserve"> </v>
      </c>
      <c r="AN697" s="105" t="str">
        <f t="shared" si="86"/>
        <v xml:space="preserve"> </v>
      </c>
    </row>
    <row r="698" spans="28:40" x14ac:dyDescent="0.2">
      <c r="AB698" s="103" t="e">
        <f>T698-HLOOKUP(V698,Minimas!$C$3:$CD$12,2,FALSE)</f>
        <v>#N/A</v>
      </c>
      <c r="AC698" s="103" t="e">
        <f>T698-HLOOKUP(V698,Minimas!$C$3:$CD$12,3,FALSE)</f>
        <v>#N/A</v>
      </c>
      <c r="AD698" s="103" t="e">
        <f>T698-HLOOKUP(V698,Minimas!$C$3:$CD$12,4,FALSE)</f>
        <v>#N/A</v>
      </c>
      <c r="AE698" s="103" t="e">
        <f>T698-HLOOKUP(V698,Minimas!$C$3:$CD$12,5,FALSE)</f>
        <v>#N/A</v>
      </c>
      <c r="AF698" s="103" t="e">
        <f>T698-HLOOKUP(V698,Minimas!$C$3:$CD$12,6,FALSE)</f>
        <v>#N/A</v>
      </c>
      <c r="AG698" s="103" t="e">
        <f>T698-HLOOKUP(V698,Minimas!$C$3:$CD$12,7,FALSE)</f>
        <v>#N/A</v>
      </c>
      <c r="AH698" s="103" t="e">
        <f>T698-HLOOKUP(V698,Minimas!$C$3:$CD$12,8,FALSE)</f>
        <v>#N/A</v>
      </c>
      <c r="AI698" s="103" t="e">
        <f>T698-HLOOKUP(V698,Minimas!$C$3:$CD$12,9,FALSE)</f>
        <v>#N/A</v>
      </c>
      <c r="AJ698" s="103" t="e">
        <f>T698-HLOOKUP(V698,Minimas!$C$3:$CD$12,10,FALSE)</f>
        <v>#N/A</v>
      </c>
      <c r="AK698" s="104" t="str">
        <f t="shared" si="84"/>
        <v xml:space="preserve"> </v>
      </c>
      <c r="AL698" s="105"/>
      <c r="AM698" s="105" t="str">
        <f t="shared" si="85"/>
        <v xml:space="preserve"> </v>
      </c>
      <c r="AN698" s="105" t="str">
        <f t="shared" si="86"/>
        <v xml:space="preserve"> </v>
      </c>
    </row>
    <row r="699" spans="28:40" x14ac:dyDescent="0.2">
      <c r="AB699" s="103" t="e">
        <f>T699-HLOOKUP(V699,Minimas!$C$3:$CD$12,2,FALSE)</f>
        <v>#N/A</v>
      </c>
      <c r="AC699" s="103" t="e">
        <f>T699-HLOOKUP(V699,Minimas!$C$3:$CD$12,3,FALSE)</f>
        <v>#N/A</v>
      </c>
      <c r="AD699" s="103" t="e">
        <f>T699-HLOOKUP(V699,Minimas!$C$3:$CD$12,4,FALSE)</f>
        <v>#N/A</v>
      </c>
      <c r="AE699" s="103" t="e">
        <f>T699-HLOOKUP(V699,Minimas!$C$3:$CD$12,5,FALSE)</f>
        <v>#N/A</v>
      </c>
      <c r="AF699" s="103" t="e">
        <f>T699-HLOOKUP(V699,Minimas!$C$3:$CD$12,6,FALSE)</f>
        <v>#N/A</v>
      </c>
      <c r="AG699" s="103" t="e">
        <f>T699-HLOOKUP(V699,Minimas!$C$3:$CD$12,7,FALSE)</f>
        <v>#N/A</v>
      </c>
      <c r="AH699" s="103" t="e">
        <f>T699-HLOOKUP(V699,Minimas!$C$3:$CD$12,8,FALSE)</f>
        <v>#N/A</v>
      </c>
      <c r="AI699" s="103" t="e">
        <f>T699-HLOOKUP(V699,Minimas!$C$3:$CD$12,9,FALSE)</f>
        <v>#N/A</v>
      </c>
      <c r="AJ699" s="103" t="e">
        <f>T699-HLOOKUP(V699,Minimas!$C$3:$CD$12,10,FALSE)</f>
        <v>#N/A</v>
      </c>
      <c r="AK699" s="104" t="str">
        <f t="shared" si="84"/>
        <v xml:space="preserve"> </v>
      </c>
      <c r="AL699" s="105"/>
      <c r="AM699" s="105" t="str">
        <f t="shared" si="85"/>
        <v xml:space="preserve"> </v>
      </c>
      <c r="AN699" s="105" t="str">
        <f t="shared" si="86"/>
        <v xml:space="preserve"> </v>
      </c>
    </row>
    <row r="700" spans="28:40" x14ac:dyDescent="0.2">
      <c r="AB700" s="103" t="e">
        <f>T700-HLOOKUP(V700,Minimas!$C$3:$CD$12,2,FALSE)</f>
        <v>#N/A</v>
      </c>
      <c r="AC700" s="103" t="e">
        <f>T700-HLOOKUP(V700,Minimas!$C$3:$CD$12,3,FALSE)</f>
        <v>#N/A</v>
      </c>
      <c r="AD700" s="103" t="e">
        <f>T700-HLOOKUP(V700,Minimas!$C$3:$CD$12,4,FALSE)</f>
        <v>#N/A</v>
      </c>
      <c r="AE700" s="103" t="e">
        <f>T700-HLOOKUP(V700,Minimas!$C$3:$CD$12,5,FALSE)</f>
        <v>#N/A</v>
      </c>
      <c r="AF700" s="103" t="e">
        <f>T700-HLOOKUP(V700,Minimas!$C$3:$CD$12,6,FALSE)</f>
        <v>#N/A</v>
      </c>
      <c r="AG700" s="103" t="e">
        <f>T700-HLOOKUP(V700,Minimas!$C$3:$CD$12,7,FALSE)</f>
        <v>#N/A</v>
      </c>
      <c r="AH700" s="103" t="e">
        <f>T700-HLOOKUP(V700,Minimas!$C$3:$CD$12,8,FALSE)</f>
        <v>#N/A</v>
      </c>
      <c r="AI700" s="103" t="e">
        <f>T700-HLOOKUP(V700,Minimas!$C$3:$CD$12,9,FALSE)</f>
        <v>#N/A</v>
      </c>
      <c r="AJ700" s="103" t="e">
        <f>T700-HLOOKUP(V700,Minimas!$C$3:$CD$12,10,FALSE)</f>
        <v>#N/A</v>
      </c>
      <c r="AK700" s="104" t="str">
        <f t="shared" si="84"/>
        <v xml:space="preserve"> </v>
      </c>
      <c r="AL700" s="105"/>
      <c r="AM700" s="105" t="str">
        <f t="shared" si="85"/>
        <v xml:space="preserve"> </v>
      </c>
      <c r="AN700" s="105" t="str">
        <f t="shared" si="86"/>
        <v xml:space="preserve"> </v>
      </c>
    </row>
    <row r="701" spans="28:40" x14ac:dyDescent="0.2">
      <c r="AB701" s="103" t="e">
        <f>T701-HLOOKUP(V701,Minimas!$C$3:$CD$12,2,FALSE)</f>
        <v>#N/A</v>
      </c>
      <c r="AC701" s="103" t="e">
        <f>T701-HLOOKUP(V701,Minimas!$C$3:$CD$12,3,FALSE)</f>
        <v>#N/A</v>
      </c>
      <c r="AD701" s="103" t="e">
        <f>T701-HLOOKUP(V701,Minimas!$C$3:$CD$12,4,FALSE)</f>
        <v>#N/A</v>
      </c>
      <c r="AE701" s="103" t="e">
        <f>T701-HLOOKUP(V701,Minimas!$C$3:$CD$12,5,FALSE)</f>
        <v>#N/A</v>
      </c>
      <c r="AF701" s="103" t="e">
        <f>T701-HLOOKUP(V701,Minimas!$C$3:$CD$12,6,FALSE)</f>
        <v>#N/A</v>
      </c>
      <c r="AG701" s="103" t="e">
        <f>T701-HLOOKUP(V701,Minimas!$C$3:$CD$12,7,FALSE)</f>
        <v>#N/A</v>
      </c>
      <c r="AH701" s="103" t="e">
        <f>T701-HLOOKUP(V701,Minimas!$C$3:$CD$12,8,FALSE)</f>
        <v>#N/A</v>
      </c>
      <c r="AI701" s="103" t="e">
        <f>T701-HLOOKUP(V701,Minimas!$C$3:$CD$12,9,FALSE)</f>
        <v>#N/A</v>
      </c>
      <c r="AJ701" s="103" t="e">
        <f>T701-HLOOKUP(V701,Minimas!$C$3:$CD$12,10,FALSE)</f>
        <v>#N/A</v>
      </c>
      <c r="AK701" s="104" t="str">
        <f t="shared" si="84"/>
        <v xml:space="preserve"> </v>
      </c>
      <c r="AL701" s="105"/>
      <c r="AM701" s="105" t="str">
        <f t="shared" si="85"/>
        <v xml:space="preserve"> </v>
      </c>
      <c r="AN701" s="105" t="str">
        <f t="shared" si="86"/>
        <v xml:space="preserve"> </v>
      </c>
    </row>
    <row r="702" spans="28:40" x14ac:dyDescent="0.2">
      <c r="AB702" s="103" t="e">
        <f>T702-HLOOKUP(V702,Minimas!$C$3:$CD$12,2,FALSE)</f>
        <v>#N/A</v>
      </c>
      <c r="AC702" s="103" t="e">
        <f>T702-HLOOKUP(V702,Minimas!$C$3:$CD$12,3,FALSE)</f>
        <v>#N/A</v>
      </c>
      <c r="AD702" s="103" t="e">
        <f>T702-HLOOKUP(V702,Minimas!$C$3:$CD$12,4,FALSE)</f>
        <v>#N/A</v>
      </c>
      <c r="AE702" s="103" t="e">
        <f>T702-HLOOKUP(V702,Minimas!$C$3:$CD$12,5,FALSE)</f>
        <v>#N/A</v>
      </c>
      <c r="AF702" s="103" t="e">
        <f>T702-HLOOKUP(V702,Minimas!$C$3:$CD$12,6,FALSE)</f>
        <v>#N/A</v>
      </c>
      <c r="AG702" s="103" t="e">
        <f>T702-HLOOKUP(V702,Minimas!$C$3:$CD$12,7,FALSE)</f>
        <v>#N/A</v>
      </c>
      <c r="AH702" s="103" t="e">
        <f>T702-HLOOKUP(V702,Minimas!$C$3:$CD$12,8,FALSE)</f>
        <v>#N/A</v>
      </c>
      <c r="AI702" s="103" t="e">
        <f>T702-HLOOKUP(V702,Minimas!$C$3:$CD$12,9,FALSE)</f>
        <v>#N/A</v>
      </c>
      <c r="AJ702" s="103" t="e">
        <f>T702-HLOOKUP(V702,Minimas!$C$3:$CD$12,10,FALSE)</f>
        <v>#N/A</v>
      </c>
      <c r="AK702" s="104" t="str">
        <f t="shared" si="84"/>
        <v xml:space="preserve"> </v>
      </c>
      <c r="AL702" s="105"/>
      <c r="AM702" s="105" t="str">
        <f t="shared" si="85"/>
        <v xml:space="preserve"> </v>
      </c>
      <c r="AN702" s="105" t="str">
        <f t="shared" si="86"/>
        <v xml:space="preserve"> </v>
      </c>
    </row>
    <row r="703" spans="28:40" x14ac:dyDescent="0.2">
      <c r="AB703" s="103" t="e">
        <f>T703-HLOOKUP(V703,Minimas!$C$3:$CD$12,2,FALSE)</f>
        <v>#N/A</v>
      </c>
      <c r="AC703" s="103" t="e">
        <f>T703-HLOOKUP(V703,Minimas!$C$3:$CD$12,3,FALSE)</f>
        <v>#N/A</v>
      </c>
      <c r="AD703" s="103" t="e">
        <f>T703-HLOOKUP(V703,Minimas!$C$3:$CD$12,4,FALSE)</f>
        <v>#N/A</v>
      </c>
      <c r="AE703" s="103" t="e">
        <f>T703-HLOOKUP(V703,Minimas!$C$3:$CD$12,5,FALSE)</f>
        <v>#N/A</v>
      </c>
      <c r="AF703" s="103" t="e">
        <f>T703-HLOOKUP(V703,Minimas!$C$3:$CD$12,6,FALSE)</f>
        <v>#N/A</v>
      </c>
      <c r="AG703" s="103" t="e">
        <f>T703-HLOOKUP(V703,Minimas!$C$3:$CD$12,7,FALSE)</f>
        <v>#N/A</v>
      </c>
      <c r="AH703" s="103" t="e">
        <f>T703-HLOOKUP(V703,Minimas!$C$3:$CD$12,8,FALSE)</f>
        <v>#N/A</v>
      </c>
      <c r="AI703" s="103" t="e">
        <f>T703-HLOOKUP(V703,Minimas!$C$3:$CD$12,9,FALSE)</f>
        <v>#N/A</v>
      </c>
      <c r="AJ703" s="103" t="e">
        <f>T703-HLOOKUP(V703,Minimas!$C$3:$CD$12,10,FALSE)</f>
        <v>#N/A</v>
      </c>
      <c r="AK703" s="104" t="str">
        <f t="shared" si="84"/>
        <v xml:space="preserve"> </v>
      </c>
      <c r="AL703" s="105"/>
      <c r="AM703" s="105" t="str">
        <f t="shared" si="85"/>
        <v xml:space="preserve"> </v>
      </c>
      <c r="AN703" s="105" t="str">
        <f t="shared" si="86"/>
        <v xml:space="preserve"> </v>
      </c>
    </row>
    <row r="704" spans="28:40" x14ac:dyDescent="0.2">
      <c r="AB704" s="103" t="e">
        <f>T704-HLOOKUP(V704,Minimas!$C$3:$CD$12,2,FALSE)</f>
        <v>#N/A</v>
      </c>
      <c r="AC704" s="103" t="e">
        <f>T704-HLOOKUP(V704,Minimas!$C$3:$CD$12,3,FALSE)</f>
        <v>#N/A</v>
      </c>
      <c r="AD704" s="103" t="e">
        <f>T704-HLOOKUP(V704,Minimas!$C$3:$CD$12,4,FALSE)</f>
        <v>#N/A</v>
      </c>
      <c r="AE704" s="103" t="e">
        <f>T704-HLOOKUP(V704,Minimas!$C$3:$CD$12,5,FALSE)</f>
        <v>#N/A</v>
      </c>
      <c r="AF704" s="103" t="e">
        <f>T704-HLOOKUP(V704,Minimas!$C$3:$CD$12,6,FALSE)</f>
        <v>#N/A</v>
      </c>
      <c r="AG704" s="103" t="e">
        <f>T704-HLOOKUP(V704,Minimas!$C$3:$CD$12,7,FALSE)</f>
        <v>#N/A</v>
      </c>
      <c r="AH704" s="103" t="e">
        <f>T704-HLOOKUP(V704,Minimas!$C$3:$CD$12,8,FALSE)</f>
        <v>#N/A</v>
      </c>
      <c r="AI704" s="103" t="e">
        <f>T704-HLOOKUP(V704,Minimas!$C$3:$CD$12,9,FALSE)</f>
        <v>#N/A</v>
      </c>
      <c r="AJ704" s="103" t="e">
        <f>T704-HLOOKUP(V704,Minimas!$C$3:$CD$12,10,FALSE)</f>
        <v>#N/A</v>
      </c>
      <c r="AK704" s="104" t="str">
        <f t="shared" si="84"/>
        <v xml:space="preserve"> </v>
      </c>
      <c r="AL704" s="105"/>
      <c r="AM704" s="105" t="str">
        <f t="shared" si="85"/>
        <v xml:space="preserve"> </v>
      </c>
      <c r="AN704" s="105" t="str">
        <f t="shared" si="86"/>
        <v xml:space="preserve"> </v>
      </c>
    </row>
    <row r="705" spans="28:40" x14ac:dyDescent="0.2">
      <c r="AB705" s="103" t="e">
        <f>T705-HLOOKUP(V705,Minimas!$C$3:$CD$12,2,FALSE)</f>
        <v>#N/A</v>
      </c>
      <c r="AC705" s="103" t="e">
        <f>T705-HLOOKUP(V705,Minimas!$C$3:$CD$12,3,FALSE)</f>
        <v>#N/A</v>
      </c>
      <c r="AD705" s="103" t="e">
        <f>T705-HLOOKUP(V705,Minimas!$C$3:$CD$12,4,FALSE)</f>
        <v>#N/A</v>
      </c>
      <c r="AE705" s="103" t="e">
        <f>T705-HLOOKUP(V705,Minimas!$C$3:$CD$12,5,FALSE)</f>
        <v>#N/A</v>
      </c>
      <c r="AF705" s="103" t="e">
        <f>T705-HLOOKUP(V705,Minimas!$C$3:$CD$12,6,FALSE)</f>
        <v>#N/A</v>
      </c>
      <c r="AG705" s="103" t="e">
        <f>T705-HLOOKUP(V705,Minimas!$C$3:$CD$12,7,FALSE)</f>
        <v>#N/A</v>
      </c>
      <c r="AH705" s="103" t="e">
        <f>T705-HLOOKUP(V705,Minimas!$C$3:$CD$12,8,FALSE)</f>
        <v>#N/A</v>
      </c>
      <c r="AI705" s="103" t="e">
        <f>T705-HLOOKUP(V705,Minimas!$C$3:$CD$12,9,FALSE)</f>
        <v>#N/A</v>
      </c>
      <c r="AJ705" s="103" t="e">
        <f>T705-HLOOKUP(V705,Minimas!$C$3:$CD$12,10,FALSE)</f>
        <v>#N/A</v>
      </c>
      <c r="AK705" s="104" t="str">
        <f t="shared" si="84"/>
        <v xml:space="preserve"> </v>
      </c>
      <c r="AL705" s="105"/>
      <c r="AM705" s="105" t="str">
        <f t="shared" si="85"/>
        <v xml:space="preserve"> </v>
      </c>
      <c r="AN705" s="105" t="str">
        <f t="shared" si="86"/>
        <v xml:space="preserve"> </v>
      </c>
    </row>
    <row r="706" spans="28:40" x14ac:dyDescent="0.2">
      <c r="AB706" s="103" t="e">
        <f>T706-HLOOKUP(V706,Minimas!$C$3:$CD$12,2,FALSE)</f>
        <v>#N/A</v>
      </c>
      <c r="AC706" s="103" t="e">
        <f>T706-HLOOKUP(V706,Minimas!$C$3:$CD$12,3,FALSE)</f>
        <v>#N/A</v>
      </c>
      <c r="AD706" s="103" t="e">
        <f>T706-HLOOKUP(V706,Minimas!$C$3:$CD$12,4,FALSE)</f>
        <v>#N/A</v>
      </c>
      <c r="AE706" s="103" t="e">
        <f>T706-HLOOKUP(V706,Minimas!$C$3:$CD$12,5,FALSE)</f>
        <v>#N/A</v>
      </c>
      <c r="AF706" s="103" t="e">
        <f>T706-HLOOKUP(V706,Minimas!$C$3:$CD$12,6,FALSE)</f>
        <v>#N/A</v>
      </c>
      <c r="AG706" s="103" t="e">
        <f>T706-HLOOKUP(V706,Minimas!$C$3:$CD$12,7,FALSE)</f>
        <v>#N/A</v>
      </c>
      <c r="AH706" s="103" t="e">
        <f>T706-HLOOKUP(V706,Minimas!$C$3:$CD$12,8,FALSE)</f>
        <v>#N/A</v>
      </c>
      <c r="AI706" s="103" t="e">
        <f>T706-HLOOKUP(V706,Minimas!$C$3:$CD$12,9,FALSE)</f>
        <v>#N/A</v>
      </c>
      <c r="AJ706" s="103" t="e">
        <f>T706-HLOOKUP(V706,Minimas!$C$3:$CD$12,10,FALSE)</f>
        <v>#N/A</v>
      </c>
      <c r="AK706" s="104" t="str">
        <f t="shared" si="84"/>
        <v xml:space="preserve"> </v>
      </c>
      <c r="AL706" s="105"/>
      <c r="AM706" s="105" t="str">
        <f t="shared" si="85"/>
        <v xml:space="preserve"> </v>
      </c>
      <c r="AN706" s="105" t="str">
        <f t="shared" si="86"/>
        <v xml:space="preserve"> </v>
      </c>
    </row>
    <row r="707" spans="28:40" x14ac:dyDescent="0.2">
      <c r="AB707" s="103" t="e">
        <f>T707-HLOOKUP(V707,Minimas!$C$3:$CD$12,2,FALSE)</f>
        <v>#N/A</v>
      </c>
      <c r="AC707" s="103" t="e">
        <f>T707-HLOOKUP(V707,Minimas!$C$3:$CD$12,3,FALSE)</f>
        <v>#N/A</v>
      </c>
      <c r="AD707" s="103" t="e">
        <f>T707-HLOOKUP(V707,Minimas!$C$3:$CD$12,4,FALSE)</f>
        <v>#N/A</v>
      </c>
      <c r="AE707" s="103" t="e">
        <f>T707-HLOOKUP(V707,Minimas!$C$3:$CD$12,5,FALSE)</f>
        <v>#N/A</v>
      </c>
      <c r="AF707" s="103" t="e">
        <f>T707-HLOOKUP(V707,Minimas!$C$3:$CD$12,6,FALSE)</f>
        <v>#N/A</v>
      </c>
      <c r="AG707" s="103" t="e">
        <f>T707-HLOOKUP(V707,Minimas!$C$3:$CD$12,7,FALSE)</f>
        <v>#N/A</v>
      </c>
      <c r="AH707" s="103" t="e">
        <f>T707-HLOOKUP(V707,Minimas!$C$3:$CD$12,8,FALSE)</f>
        <v>#N/A</v>
      </c>
      <c r="AI707" s="103" t="e">
        <f>T707-HLOOKUP(V707,Minimas!$C$3:$CD$12,9,FALSE)</f>
        <v>#N/A</v>
      </c>
      <c r="AJ707" s="103" t="e">
        <f>T707-HLOOKUP(V707,Minimas!$C$3:$CD$12,10,FALSE)</f>
        <v>#N/A</v>
      </c>
      <c r="AK707" s="104" t="str">
        <f t="shared" si="84"/>
        <v xml:space="preserve"> </v>
      </c>
      <c r="AL707" s="105"/>
      <c r="AM707" s="105" t="str">
        <f t="shared" si="85"/>
        <v xml:space="preserve"> </v>
      </c>
      <c r="AN707" s="105" t="str">
        <f t="shared" si="86"/>
        <v xml:space="preserve"> </v>
      </c>
    </row>
    <row r="708" spans="28:40" x14ac:dyDescent="0.2">
      <c r="AB708" s="103" t="e">
        <f>T708-HLOOKUP(V708,Minimas!$C$3:$CD$12,2,FALSE)</f>
        <v>#N/A</v>
      </c>
      <c r="AC708" s="103" t="e">
        <f>T708-HLOOKUP(V708,Minimas!$C$3:$CD$12,3,FALSE)</f>
        <v>#N/A</v>
      </c>
      <c r="AD708" s="103" t="e">
        <f>T708-HLOOKUP(V708,Minimas!$C$3:$CD$12,4,FALSE)</f>
        <v>#N/A</v>
      </c>
      <c r="AE708" s="103" t="e">
        <f>T708-HLOOKUP(V708,Minimas!$C$3:$CD$12,5,FALSE)</f>
        <v>#N/A</v>
      </c>
      <c r="AF708" s="103" t="e">
        <f>T708-HLOOKUP(V708,Minimas!$C$3:$CD$12,6,FALSE)</f>
        <v>#N/A</v>
      </c>
      <c r="AG708" s="103" t="e">
        <f>T708-HLOOKUP(V708,Minimas!$C$3:$CD$12,7,FALSE)</f>
        <v>#N/A</v>
      </c>
      <c r="AH708" s="103" t="e">
        <f>T708-HLOOKUP(V708,Minimas!$C$3:$CD$12,8,FALSE)</f>
        <v>#N/A</v>
      </c>
      <c r="AI708" s="103" t="e">
        <f>T708-HLOOKUP(V708,Minimas!$C$3:$CD$12,9,FALSE)</f>
        <v>#N/A</v>
      </c>
      <c r="AJ708" s="103" t="e">
        <f>T708-HLOOKUP(V708,Minimas!$C$3:$CD$12,10,FALSE)</f>
        <v>#N/A</v>
      </c>
      <c r="AK708" s="104" t="str">
        <f t="shared" si="84"/>
        <v xml:space="preserve"> </v>
      </c>
      <c r="AL708" s="105"/>
      <c r="AM708" s="105" t="str">
        <f t="shared" si="85"/>
        <v xml:space="preserve"> </v>
      </c>
      <c r="AN708" s="105" t="str">
        <f t="shared" si="86"/>
        <v xml:space="preserve"> </v>
      </c>
    </row>
    <row r="709" spans="28:40" x14ac:dyDescent="0.2">
      <c r="AB709" s="103" t="e">
        <f>T709-HLOOKUP(V709,Minimas!$C$3:$CD$12,2,FALSE)</f>
        <v>#N/A</v>
      </c>
      <c r="AC709" s="103" t="e">
        <f>T709-HLOOKUP(V709,Minimas!$C$3:$CD$12,3,FALSE)</f>
        <v>#N/A</v>
      </c>
      <c r="AD709" s="103" t="e">
        <f>T709-HLOOKUP(V709,Minimas!$C$3:$CD$12,4,FALSE)</f>
        <v>#N/A</v>
      </c>
      <c r="AE709" s="103" t="e">
        <f>T709-HLOOKUP(V709,Minimas!$C$3:$CD$12,5,FALSE)</f>
        <v>#N/A</v>
      </c>
      <c r="AF709" s="103" t="e">
        <f>T709-HLOOKUP(V709,Minimas!$C$3:$CD$12,6,FALSE)</f>
        <v>#N/A</v>
      </c>
      <c r="AG709" s="103" t="e">
        <f>T709-HLOOKUP(V709,Minimas!$C$3:$CD$12,7,FALSE)</f>
        <v>#N/A</v>
      </c>
      <c r="AH709" s="103" t="e">
        <f>T709-HLOOKUP(V709,Minimas!$C$3:$CD$12,8,FALSE)</f>
        <v>#N/A</v>
      </c>
      <c r="AI709" s="103" t="e">
        <f>T709-HLOOKUP(V709,Minimas!$C$3:$CD$12,9,FALSE)</f>
        <v>#N/A</v>
      </c>
      <c r="AJ709" s="103" t="e">
        <f>T709-HLOOKUP(V709,Minimas!$C$3:$CD$12,10,FALSE)</f>
        <v>#N/A</v>
      </c>
      <c r="AK709" s="104" t="str">
        <f t="shared" si="84"/>
        <v xml:space="preserve"> </v>
      </c>
      <c r="AL709" s="105"/>
      <c r="AM709" s="105" t="str">
        <f t="shared" si="85"/>
        <v xml:space="preserve"> </v>
      </c>
      <c r="AN709" s="105" t="str">
        <f t="shared" si="86"/>
        <v xml:space="preserve"> </v>
      </c>
    </row>
    <row r="710" spans="28:40" x14ac:dyDescent="0.2">
      <c r="AB710" s="103" t="e">
        <f>T710-HLOOKUP(V710,Minimas!$C$3:$CD$12,2,FALSE)</f>
        <v>#N/A</v>
      </c>
      <c r="AC710" s="103" t="e">
        <f>T710-HLOOKUP(V710,Minimas!$C$3:$CD$12,3,FALSE)</f>
        <v>#N/A</v>
      </c>
      <c r="AD710" s="103" t="e">
        <f>T710-HLOOKUP(V710,Minimas!$C$3:$CD$12,4,FALSE)</f>
        <v>#N/A</v>
      </c>
      <c r="AE710" s="103" t="e">
        <f>T710-HLOOKUP(V710,Minimas!$C$3:$CD$12,5,FALSE)</f>
        <v>#N/A</v>
      </c>
      <c r="AF710" s="103" t="e">
        <f>T710-HLOOKUP(V710,Minimas!$C$3:$CD$12,6,FALSE)</f>
        <v>#N/A</v>
      </c>
      <c r="AG710" s="103" t="e">
        <f>T710-HLOOKUP(V710,Minimas!$C$3:$CD$12,7,FALSE)</f>
        <v>#N/A</v>
      </c>
      <c r="AH710" s="103" t="e">
        <f>T710-HLOOKUP(V710,Minimas!$C$3:$CD$12,8,FALSE)</f>
        <v>#N/A</v>
      </c>
      <c r="AI710" s="103" t="e">
        <f>T710-HLOOKUP(V710,Minimas!$C$3:$CD$12,9,FALSE)</f>
        <v>#N/A</v>
      </c>
      <c r="AJ710" s="103" t="e">
        <f>T710-HLOOKUP(V710,Minimas!$C$3:$CD$12,10,FALSE)</f>
        <v>#N/A</v>
      </c>
      <c r="AK710" s="104" t="str">
        <f t="shared" si="84"/>
        <v xml:space="preserve"> </v>
      </c>
      <c r="AL710" s="105"/>
      <c r="AM710" s="105" t="str">
        <f t="shared" si="85"/>
        <v xml:space="preserve"> </v>
      </c>
      <c r="AN710" s="105" t="str">
        <f t="shared" si="86"/>
        <v xml:space="preserve"> </v>
      </c>
    </row>
    <row r="711" spans="28:40" x14ac:dyDescent="0.2">
      <c r="AB711" s="103" t="e">
        <f>T711-HLOOKUP(V711,Minimas!$C$3:$CD$12,2,FALSE)</f>
        <v>#N/A</v>
      </c>
      <c r="AC711" s="103" t="e">
        <f>T711-HLOOKUP(V711,Minimas!$C$3:$CD$12,3,FALSE)</f>
        <v>#N/A</v>
      </c>
      <c r="AD711" s="103" t="e">
        <f>T711-HLOOKUP(V711,Minimas!$C$3:$CD$12,4,FALSE)</f>
        <v>#N/A</v>
      </c>
      <c r="AE711" s="103" t="e">
        <f>T711-HLOOKUP(V711,Minimas!$C$3:$CD$12,5,FALSE)</f>
        <v>#N/A</v>
      </c>
      <c r="AF711" s="103" t="e">
        <f>T711-HLOOKUP(V711,Minimas!$C$3:$CD$12,6,FALSE)</f>
        <v>#N/A</v>
      </c>
      <c r="AG711" s="103" t="e">
        <f>T711-HLOOKUP(V711,Minimas!$C$3:$CD$12,7,FALSE)</f>
        <v>#N/A</v>
      </c>
      <c r="AH711" s="103" t="e">
        <f>T711-HLOOKUP(V711,Minimas!$C$3:$CD$12,8,FALSE)</f>
        <v>#N/A</v>
      </c>
      <c r="AI711" s="103" t="e">
        <f>T711-HLOOKUP(V711,Minimas!$C$3:$CD$12,9,FALSE)</f>
        <v>#N/A</v>
      </c>
      <c r="AJ711" s="103" t="e">
        <f>T711-HLOOKUP(V711,Minimas!$C$3:$CD$12,10,FALSE)</f>
        <v>#N/A</v>
      </c>
      <c r="AK711" s="104" t="str">
        <f t="shared" si="84"/>
        <v xml:space="preserve"> </v>
      </c>
      <c r="AL711" s="105"/>
      <c r="AM711" s="105" t="str">
        <f t="shared" si="85"/>
        <v xml:space="preserve"> </v>
      </c>
      <c r="AN711" s="105" t="str">
        <f t="shared" si="86"/>
        <v xml:space="preserve"> </v>
      </c>
    </row>
    <row r="712" spans="28:40" x14ac:dyDescent="0.2">
      <c r="AB712" s="103" t="e">
        <f>T712-HLOOKUP(V712,Minimas!$C$3:$CD$12,2,FALSE)</f>
        <v>#N/A</v>
      </c>
      <c r="AC712" s="103" t="e">
        <f>T712-HLOOKUP(V712,Minimas!$C$3:$CD$12,3,FALSE)</f>
        <v>#N/A</v>
      </c>
      <c r="AD712" s="103" t="e">
        <f>T712-HLOOKUP(V712,Minimas!$C$3:$CD$12,4,FALSE)</f>
        <v>#N/A</v>
      </c>
      <c r="AE712" s="103" t="e">
        <f>T712-HLOOKUP(V712,Minimas!$C$3:$CD$12,5,FALSE)</f>
        <v>#N/A</v>
      </c>
      <c r="AF712" s="103" t="e">
        <f>T712-HLOOKUP(V712,Minimas!$C$3:$CD$12,6,FALSE)</f>
        <v>#N/A</v>
      </c>
      <c r="AG712" s="103" t="e">
        <f>T712-HLOOKUP(V712,Minimas!$C$3:$CD$12,7,FALSE)</f>
        <v>#N/A</v>
      </c>
      <c r="AH712" s="103" t="e">
        <f>T712-HLOOKUP(V712,Minimas!$C$3:$CD$12,8,FALSE)</f>
        <v>#N/A</v>
      </c>
      <c r="AI712" s="103" t="e">
        <f>T712-HLOOKUP(V712,Minimas!$C$3:$CD$12,9,FALSE)</f>
        <v>#N/A</v>
      </c>
      <c r="AJ712" s="103" t="e">
        <f>T712-HLOOKUP(V712,Minimas!$C$3:$CD$12,10,FALSE)</f>
        <v>#N/A</v>
      </c>
      <c r="AK712" s="104" t="str">
        <f t="shared" si="84"/>
        <v xml:space="preserve"> </v>
      </c>
      <c r="AL712" s="105"/>
      <c r="AM712" s="105" t="str">
        <f t="shared" si="85"/>
        <v xml:space="preserve"> </v>
      </c>
      <c r="AN712" s="105" t="str">
        <f t="shared" si="86"/>
        <v xml:space="preserve"> </v>
      </c>
    </row>
    <row r="713" spans="28:40" x14ac:dyDescent="0.2">
      <c r="AB713" s="103" t="e">
        <f>T713-HLOOKUP(V713,Minimas!$C$3:$CD$12,2,FALSE)</f>
        <v>#N/A</v>
      </c>
      <c r="AC713" s="103" t="e">
        <f>T713-HLOOKUP(V713,Minimas!$C$3:$CD$12,3,FALSE)</f>
        <v>#N/A</v>
      </c>
      <c r="AD713" s="103" t="e">
        <f>T713-HLOOKUP(V713,Minimas!$C$3:$CD$12,4,FALSE)</f>
        <v>#N/A</v>
      </c>
      <c r="AE713" s="103" t="e">
        <f>T713-HLOOKUP(V713,Minimas!$C$3:$CD$12,5,FALSE)</f>
        <v>#N/A</v>
      </c>
      <c r="AF713" s="103" t="e">
        <f>T713-HLOOKUP(V713,Minimas!$C$3:$CD$12,6,FALSE)</f>
        <v>#N/A</v>
      </c>
      <c r="AG713" s="103" t="e">
        <f>T713-HLOOKUP(V713,Minimas!$C$3:$CD$12,7,FALSE)</f>
        <v>#N/A</v>
      </c>
      <c r="AH713" s="103" t="e">
        <f>T713-HLOOKUP(V713,Minimas!$C$3:$CD$12,8,FALSE)</f>
        <v>#N/A</v>
      </c>
      <c r="AI713" s="103" t="e">
        <f>T713-HLOOKUP(V713,Minimas!$C$3:$CD$12,9,FALSE)</f>
        <v>#N/A</v>
      </c>
      <c r="AJ713" s="103" t="e">
        <f>T713-HLOOKUP(V713,Minimas!$C$3:$CD$12,10,FALSE)</f>
        <v>#N/A</v>
      </c>
      <c r="AK713" s="104" t="str">
        <f t="shared" si="84"/>
        <v xml:space="preserve"> </v>
      </c>
      <c r="AL713" s="105"/>
      <c r="AM713" s="105" t="str">
        <f t="shared" si="85"/>
        <v xml:space="preserve"> </v>
      </c>
      <c r="AN713" s="105" t="str">
        <f t="shared" si="86"/>
        <v xml:space="preserve"> </v>
      </c>
    </row>
    <row r="714" spans="28:40" x14ac:dyDescent="0.2">
      <c r="AB714" s="103" t="e">
        <f>T714-HLOOKUP(V714,Minimas!$C$3:$CD$12,2,FALSE)</f>
        <v>#N/A</v>
      </c>
      <c r="AC714" s="103" t="e">
        <f>T714-HLOOKUP(V714,Minimas!$C$3:$CD$12,3,FALSE)</f>
        <v>#N/A</v>
      </c>
      <c r="AD714" s="103" t="e">
        <f>T714-HLOOKUP(V714,Minimas!$C$3:$CD$12,4,FALSE)</f>
        <v>#N/A</v>
      </c>
      <c r="AE714" s="103" t="e">
        <f>T714-HLOOKUP(V714,Minimas!$C$3:$CD$12,5,FALSE)</f>
        <v>#N/A</v>
      </c>
      <c r="AF714" s="103" t="e">
        <f>T714-HLOOKUP(V714,Minimas!$C$3:$CD$12,6,FALSE)</f>
        <v>#N/A</v>
      </c>
      <c r="AG714" s="103" t="e">
        <f>T714-HLOOKUP(V714,Minimas!$C$3:$CD$12,7,FALSE)</f>
        <v>#N/A</v>
      </c>
      <c r="AH714" s="103" t="e">
        <f>T714-HLOOKUP(V714,Minimas!$C$3:$CD$12,8,FALSE)</f>
        <v>#N/A</v>
      </c>
      <c r="AI714" s="103" t="e">
        <f>T714-HLOOKUP(V714,Minimas!$C$3:$CD$12,9,FALSE)</f>
        <v>#N/A</v>
      </c>
      <c r="AJ714" s="103" t="e">
        <f>T714-HLOOKUP(V714,Minimas!$C$3:$CD$12,10,FALSE)</f>
        <v>#N/A</v>
      </c>
      <c r="AK714" s="104" t="str">
        <f t="shared" si="84"/>
        <v xml:space="preserve"> </v>
      </c>
      <c r="AL714" s="105"/>
      <c r="AM714" s="105" t="str">
        <f t="shared" si="85"/>
        <v xml:space="preserve"> </v>
      </c>
      <c r="AN714" s="105" t="str">
        <f t="shared" si="86"/>
        <v xml:space="preserve"> </v>
      </c>
    </row>
    <row r="715" spans="28:40" x14ac:dyDescent="0.2">
      <c r="AB715" s="103" t="e">
        <f>T715-HLOOKUP(V715,Minimas!$C$3:$CD$12,2,FALSE)</f>
        <v>#N/A</v>
      </c>
      <c r="AC715" s="103" t="e">
        <f>T715-HLOOKUP(V715,Minimas!$C$3:$CD$12,3,FALSE)</f>
        <v>#N/A</v>
      </c>
      <c r="AD715" s="103" t="e">
        <f>T715-HLOOKUP(V715,Minimas!$C$3:$CD$12,4,FALSE)</f>
        <v>#N/A</v>
      </c>
      <c r="AE715" s="103" t="e">
        <f>T715-HLOOKUP(V715,Minimas!$C$3:$CD$12,5,FALSE)</f>
        <v>#N/A</v>
      </c>
      <c r="AF715" s="103" t="e">
        <f>T715-HLOOKUP(V715,Minimas!$C$3:$CD$12,6,FALSE)</f>
        <v>#N/A</v>
      </c>
      <c r="AG715" s="103" t="e">
        <f>T715-HLOOKUP(V715,Minimas!$C$3:$CD$12,7,FALSE)</f>
        <v>#N/A</v>
      </c>
      <c r="AH715" s="103" t="e">
        <f>T715-HLOOKUP(V715,Minimas!$C$3:$CD$12,8,FALSE)</f>
        <v>#N/A</v>
      </c>
      <c r="AI715" s="103" t="e">
        <f>T715-HLOOKUP(V715,Minimas!$C$3:$CD$12,9,FALSE)</f>
        <v>#N/A</v>
      </c>
      <c r="AJ715" s="103" t="e">
        <f>T715-HLOOKUP(V715,Minimas!$C$3:$CD$12,10,FALSE)</f>
        <v>#N/A</v>
      </c>
      <c r="AK715" s="104" t="str">
        <f t="shared" si="84"/>
        <v xml:space="preserve"> </v>
      </c>
      <c r="AL715" s="105"/>
      <c r="AM715" s="105" t="str">
        <f t="shared" si="85"/>
        <v xml:space="preserve"> </v>
      </c>
      <c r="AN715" s="105" t="str">
        <f t="shared" si="86"/>
        <v xml:space="preserve"> </v>
      </c>
    </row>
    <row r="716" spans="28:40" x14ac:dyDescent="0.2">
      <c r="AB716" s="103" t="e">
        <f>T716-HLOOKUP(V716,Minimas!$C$3:$CD$12,2,FALSE)</f>
        <v>#N/A</v>
      </c>
      <c r="AC716" s="103" t="e">
        <f>T716-HLOOKUP(V716,Minimas!$C$3:$CD$12,3,FALSE)</f>
        <v>#N/A</v>
      </c>
      <c r="AD716" s="103" t="e">
        <f>T716-HLOOKUP(V716,Minimas!$C$3:$CD$12,4,FALSE)</f>
        <v>#N/A</v>
      </c>
      <c r="AE716" s="103" t="e">
        <f>T716-HLOOKUP(V716,Minimas!$C$3:$CD$12,5,FALSE)</f>
        <v>#N/A</v>
      </c>
      <c r="AF716" s="103" t="e">
        <f>T716-HLOOKUP(V716,Minimas!$C$3:$CD$12,6,FALSE)</f>
        <v>#N/A</v>
      </c>
      <c r="AG716" s="103" t="e">
        <f>T716-HLOOKUP(V716,Minimas!$C$3:$CD$12,7,FALSE)</f>
        <v>#N/A</v>
      </c>
      <c r="AH716" s="103" t="e">
        <f>T716-HLOOKUP(V716,Minimas!$C$3:$CD$12,8,FALSE)</f>
        <v>#N/A</v>
      </c>
      <c r="AI716" s="103" t="e">
        <f>T716-HLOOKUP(V716,Minimas!$C$3:$CD$12,9,FALSE)</f>
        <v>#N/A</v>
      </c>
      <c r="AJ716" s="103" t="e">
        <f>T716-HLOOKUP(V716,Minimas!$C$3:$CD$12,10,FALSE)</f>
        <v>#N/A</v>
      </c>
      <c r="AK716" s="104" t="str">
        <f t="shared" si="84"/>
        <v xml:space="preserve"> </v>
      </c>
      <c r="AL716" s="105"/>
      <c r="AM716" s="105" t="str">
        <f t="shared" si="85"/>
        <v xml:space="preserve"> </v>
      </c>
      <c r="AN716" s="105" t="str">
        <f t="shared" si="86"/>
        <v xml:space="preserve"> </v>
      </c>
    </row>
    <row r="717" spans="28:40" x14ac:dyDescent="0.2">
      <c r="AB717" s="103" t="e">
        <f>T717-HLOOKUP(V717,Minimas!$C$3:$CD$12,2,FALSE)</f>
        <v>#N/A</v>
      </c>
      <c r="AC717" s="103" t="e">
        <f>T717-HLOOKUP(V717,Minimas!$C$3:$CD$12,3,FALSE)</f>
        <v>#N/A</v>
      </c>
      <c r="AD717" s="103" t="e">
        <f>T717-HLOOKUP(V717,Minimas!$C$3:$CD$12,4,FALSE)</f>
        <v>#N/A</v>
      </c>
      <c r="AE717" s="103" t="e">
        <f>T717-HLOOKUP(V717,Minimas!$C$3:$CD$12,5,FALSE)</f>
        <v>#N/A</v>
      </c>
      <c r="AF717" s="103" t="e">
        <f>T717-HLOOKUP(V717,Minimas!$C$3:$CD$12,6,FALSE)</f>
        <v>#N/A</v>
      </c>
      <c r="AG717" s="103" t="e">
        <f>T717-HLOOKUP(V717,Minimas!$C$3:$CD$12,7,FALSE)</f>
        <v>#N/A</v>
      </c>
      <c r="AH717" s="103" t="e">
        <f>T717-HLOOKUP(V717,Minimas!$C$3:$CD$12,8,FALSE)</f>
        <v>#N/A</v>
      </c>
      <c r="AI717" s="103" t="e">
        <f>T717-HLOOKUP(V717,Minimas!$C$3:$CD$12,9,FALSE)</f>
        <v>#N/A</v>
      </c>
      <c r="AJ717" s="103" t="e">
        <f>T717-HLOOKUP(V717,Minimas!$C$3:$CD$12,10,FALSE)</f>
        <v>#N/A</v>
      </c>
      <c r="AK717" s="104" t="str">
        <f t="shared" si="84"/>
        <v xml:space="preserve"> </v>
      </c>
      <c r="AL717" s="105"/>
      <c r="AM717" s="105" t="str">
        <f t="shared" si="85"/>
        <v xml:space="preserve"> </v>
      </c>
      <c r="AN717" s="105" t="str">
        <f t="shared" si="86"/>
        <v xml:space="preserve"> </v>
      </c>
    </row>
    <row r="718" spans="28:40" x14ac:dyDescent="0.2">
      <c r="AB718" s="103" t="e">
        <f>T718-HLOOKUP(V718,Minimas!$C$3:$CD$12,2,FALSE)</f>
        <v>#N/A</v>
      </c>
      <c r="AC718" s="103" t="e">
        <f>T718-HLOOKUP(V718,Minimas!$C$3:$CD$12,3,FALSE)</f>
        <v>#N/A</v>
      </c>
      <c r="AD718" s="103" t="e">
        <f>T718-HLOOKUP(V718,Minimas!$C$3:$CD$12,4,FALSE)</f>
        <v>#N/A</v>
      </c>
      <c r="AE718" s="103" t="e">
        <f>T718-HLOOKUP(V718,Minimas!$C$3:$CD$12,5,FALSE)</f>
        <v>#N/A</v>
      </c>
      <c r="AF718" s="103" t="e">
        <f>T718-HLOOKUP(V718,Minimas!$C$3:$CD$12,6,FALSE)</f>
        <v>#N/A</v>
      </c>
      <c r="AG718" s="103" t="e">
        <f>T718-HLOOKUP(V718,Minimas!$C$3:$CD$12,7,FALSE)</f>
        <v>#N/A</v>
      </c>
      <c r="AH718" s="103" t="e">
        <f>T718-HLOOKUP(V718,Minimas!$C$3:$CD$12,8,FALSE)</f>
        <v>#N/A</v>
      </c>
      <c r="AI718" s="103" t="e">
        <f>T718-HLOOKUP(V718,Minimas!$C$3:$CD$12,9,FALSE)</f>
        <v>#N/A</v>
      </c>
      <c r="AJ718" s="103" t="e">
        <f>T718-HLOOKUP(V718,Minimas!$C$3:$CD$12,10,FALSE)</f>
        <v>#N/A</v>
      </c>
      <c r="AK718" s="104" t="str">
        <f t="shared" si="84"/>
        <v xml:space="preserve"> </v>
      </c>
      <c r="AL718" s="105"/>
      <c r="AM718" s="105" t="str">
        <f t="shared" si="85"/>
        <v xml:space="preserve"> </v>
      </c>
      <c r="AN718" s="105" t="str">
        <f t="shared" si="86"/>
        <v xml:space="preserve"> </v>
      </c>
    </row>
    <row r="719" spans="28:40" x14ac:dyDescent="0.2">
      <c r="AB719" s="103" t="e">
        <f>T719-HLOOKUP(V719,Minimas!$C$3:$CD$12,2,FALSE)</f>
        <v>#N/A</v>
      </c>
      <c r="AC719" s="103" t="e">
        <f>T719-HLOOKUP(V719,Minimas!$C$3:$CD$12,3,FALSE)</f>
        <v>#N/A</v>
      </c>
      <c r="AD719" s="103" t="e">
        <f>T719-HLOOKUP(V719,Minimas!$C$3:$CD$12,4,FALSE)</f>
        <v>#N/A</v>
      </c>
      <c r="AE719" s="103" t="e">
        <f>T719-HLOOKUP(V719,Minimas!$C$3:$CD$12,5,FALSE)</f>
        <v>#N/A</v>
      </c>
      <c r="AF719" s="103" t="e">
        <f>T719-HLOOKUP(V719,Minimas!$C$3:$CD$12,6,FALSE)</f>
        <v>#N/A</v>
      </c>
      <c r="AG719" s="103" t="e">
        <f>T719-HLOOKUP(V719,Minimas!$C$3:$CD$12,7,FALSE)</f>
        <v>#N/A</v>
      </c>
      <c r="AH719" s="103" t="e">
        <f>T719-HLOOKUP(V719,Minimas!$C$3:$CD$12,8,FALSE)</f>
        <v>#N/A</v>
      </c>
      <c r="AI719" s="103" t="e">
        <f>T719-HLOOKUP(V719,Minimas!$C$3:$CD$12,9,FALSE)</f>
        <v>#N/A</v>
      </c>
      <c r="AJ719" s="103" t="e">
        <f>T719-HLOOKUP(V719,Minimas!$C$3:$CD$12,10,FALSE)</f>
        <v>#N/A</v>
      </c>
      <c r="AK719" s="104" t="str">
        <f t="shared" si="84"/>
        <v xml:space="preserve"> </v>
      </c>
      <c r="AL719" s="105"/>
      <c r="AM719" s="105" t="str">
        <f t="shared" si="85"/>
        <v xml:space="preserve"> </v>
      </c>
      <c r="AN719" s="105" t="str">
        <f t="shared" si="86"/>
        <v xml:space="preserve"> </v>
      </c>
    </row>
    <row r="720" spans="28:40" x14ac:dyDescent="0.2">
      <c r="AB720" s="103" t="e">
        <f>T720-HLOOKUP(V720,Minimas!$C$3:$CD$12,2,FALSE)</f>
        <v>#N/A</v>
      </c>
      <c r="AC720" s="103" t="e">
        <f>T720-HLOOKUP(V720,Minimas!$C$3:$CD$12,3,FALSE)</f>
        <v>#N/A</v>
      </c>
      <c r="AD720" s="103" t="e">
        <f>T720-HLOOKUP(V720,Minimas!$C$3:$CD$12,4,FALSE)</f>
        <v>#N/A</v>
      </c>
      <c r="AE720" s="103" t="e">
        <f>T720-HLOOKUP(V720,Minimas!$C$3:$CD$12,5,FALSE)</f>
        <v>#N/A</v>
      </c>
      <c r="AF720" s="103" t="e">
        <f>T720-HLOOKUP(V720,Minimas!$C$3:$CD$12,6,FALSE)</f>
        <v>#N/A</v>
      </c>
      <c r="AG720" s="103" t="e">
        <f>T720-HLOOKUP(V720,Minimas!$C$3:$CD$12,7,FALSE)</f>
        <v>#N/A</v>
      </c>
      <c r="AH720" s="103" t="e">
        <f>T720-HLOOKUP(V720,Minimas!$C$3:$CD$12,8,FALSE)</f>
        <v>#N/A</v>
      </c>
      <c r="AI720" s="103" t="e">
        <f>T720-HLOOKUP(V720,Minimas!$C$3:$CD$12,9,FALSE)</f>
        <v>#N/A</v>
      </c>
      <c r="AJ720" s="103" t="e">
        <f>T720-HLOOKUP(V720,Minimas!$C$3:$CD$12,10,FALSE)</f>
        <v>#N/A</v>
      </c>
      <c r="AK720" s="104" t="str">
        <f t="shared" si="84"/>
        <v xml:space="preserve"> </v>
      </c>
      <c r="AL720" s="105"/>
      <c r="AM720" s="105" t="str">
        <f t="shared" si="85"/>
        <v xml:space="preserve"> </v>
      </c>
      <c r="AN720" s="105" t="str">
        <f t="shared" si="86"/>
        <v xml:space="preserve"> </v>
      </c>
    </row>
    <row r="721" spans="28:40" x14ac:dyDescent="0.2">
      <c r="AB721" s="103" t="e">
        <f>T721-HLOOKUP(V721,Minimas!$C$3:$CD$12,2,FALSE)</f>
        <v>#N/A</v>
      </c>
      <c r="AC721" s="103" t="e">
        <f>T721-HLOOKUP(V721,Minimas!$C$3:$CD$12,3,FALSE)</f>
        <v>#N/A</v>
      </c>
      <c r="AD721" s="103" t="e">
        <f>T721-HLOOKUP(V721,Minimas!$C$3:$CD$12,4,FALSE)</f>
        <v>#N/A</v>
      </c>
      <c r="AE721" s="103" t="e">
        <f>T721-HLOOKUP(V721,Minimas!$C$3:$CD$12,5,FALSE)</f>
        <v>#N/A</v>
      </c>
      <c r="AF721" s="103" t="e">
        <f>T721-HLOOKUP(V721,Minimas!$C$3:$CD$12,6,FALSE)</f>
        <v>#N/A</v>
      </c>
      <c r="AG721" s="103" t="e">
        <f>T721-HLOOKUP(V721,Minimas!$C$3:$CD$12,7,FALSE)</f>
        <v>#N/A</v>
      </c>
      <c r="AH721" s="103" t="e">
        <f>T721-HLOOKUP(V721,Minimas!$C$3:$CD$12,8,FALSE)</f>
        <v>#N/A</v>
      </c>
      <c r="AI721" s="103" t="e">
        <f>T721-HLOOKUP(V721,Minimas!$C$3:$CD$12,9,FALSE)</f>
        <v>#N/A</v>
      </c>
      <c r="AJ721" s="103" t="e">
        <f>T721-HLOOKUP(V721,Minimas!$C$3:$CD$12,10,FALSE)</f>
        <v>#N/A</v>
      </c>
      <c r="AK721" s="104" t="str">
        <f t="shared" si="84"/>
        <v xml:space="preserve"> </v>
      </c>
      <c r="AL721" s="105"/>
      <c r="AM721" s="105" t="str">
        <f t="shared" si="85"/>
        <v xml:space="preserve"> </v>
      </c>
      <c r="AN721" s="105" t="str">
        <f t="shared" si="86"/>
        <v xml:space="preserve"> </v>
      </c>
    </row>
    <row r="722" spans="28:40" x14ac:dyDescent="0.2">
      <c r="AB722" s="103" t="e">
        <f>T722-HLOOKUP(V722,Minimas!$C$3:$CD$12,2,FALSE)</f>
        <v>#N/A</v>
      </c>
      <c r="AC722" s="103" t="e">
        <f>T722-HLOOKUP(V722,Minimas!$C$3:$CD$12,3,FALSE)</f>
        <v>#N/A</v>
      </c>
      <c r="AD722" s="103" t="e">
        <f>T722-HLOOKUP(V722,Minimas!$C$3:$CD$12,4,FALSE)</f>
        <v>#N/A</v>
      </c>
      <c r="AE722" s="103" t="e">
        <f>T722-HLOOKUP(V722,Minimas!$C$3:$CD$12,5,FALSE)</f>
        <v>#N/A</v>
      </c>
      <c r="AF722" s="103" t="e">
        <f>T722-HLOOKUP(V722,Minimas!$C$3:$CD$12,6,FALSE)</f>
        <v>#N/A</v>
      </c>
      <c r="AG722" s="103" t="e">
        <f>T722-HLOOKUP(V722,Minimas!$C$3:$CD$12,7,FALSE)</f>
        <v>#N/A</v>
      </c>
      <c r="AH722" s="103" t="e">
        <f>T722-HLOOKUP(V722,Minimas!$C$3:$CD$12,8,FALSE)</f>
        <v>#N/A</v>
      </c>
      <c r="AI722" s="103" t="e">
        <f>T722-HLOOKUP(V722,Minimas!$C$3:$CD$12,9,FALSE)</f>
        <v>#N/A</v>
      </c>
      <c r="AJ722" s="103" t="e">
        <f>T722-HLOOKUP(V722,Minimas!$C$3:$CD$12,10,FALSE)</f>
        <v>#N/A</v>
      </c>
      <c r="AK722" s="104" t="str">
        <f t="shared" si="84"/>
        <v xml:space="preserve"> </v>
      </c>
      <c r="AL722" s="105"/>
      <c r="AM722" s="105" t="str">
        <f t="shared" si="85"/>
        <v xml:space="preserve"> </v>
      </c>
      <c r="AN722" s="105" t="str">
        <f t="shared" si="86"/>
        <v xml:space="preserve"> </v>
      </c>
    </row>
    <row r="723" spans="28:40" x14ac:dyDescent="0.2">
      <c r="AB723" s="103" t="e">
        <f>T723-HLOOKUP(V723,Minimas!$C$3:$CD$12,2,FALSE)</f>
        <v>#N/A</v>
      </c>
      <c r="AC723" s="103" t="e">
        <f>T723-HLOOKUP(V723,Minimas!$C$3:$CD$12,3,FALSE)</f>
        <v>#N/A</v>
      </c>
      <c r="AD723" s="103" t="e">
        <f>T723-HLOOKUP(V723,Minimas!$C$3:$CD$12,4,FALSE)</f>
        <v>#N/A</v>
      </c>
      <c r="AE723" s="103" t="e">
        <f>T723-HLOOKUP(V723,Minimas!$C$3:$CD$12,5,FALSE)</f>
        <v>#N/A</v>
      </c>
      <c r="AF723" s="103" t="e">
        <f>T723-HLOOKUP(V723,Minimas!$C$3:$CD$12,6,FALSE)</f>
        <v>#N/A</v>
      </c>
      <c r="AG723" s="103" t="e">
        <f>T723-HLOOKUP(V723,Minimas!$C$3:$CD$12,7,FALSE)</f>
        <v>#N/A</v>
      </c>
      <c r="AH723" s="103" t="e">
        <f>T723-HLOOKUP(V723,Minimas!$C$3:$CD$12,8,FALSE)</f>
        <v>#N/A</v>
      </c>
      <c r="AI723" s="103" t="e">
        <f>T723-HLOOKUP(V723,Minimas!$C$3:$CD$12,9,FALSE)</f>
        <v>#N/A</v>
      </c>
      <c r="AJ723" s="103" t="e">
        <f>T723-HLOOKUP(V723,Minimas!$C$3:$CD$12,10,FALSE)</f>
        <v>#N/A</v>
      </c>
      <c r="AK723" s="104" t="str">
        <f t="shared" si="84"/>
        <v xml:space="preserve"> </v>
      </c>
      <c r="AL723" s="105"/>
      <c r="AM723" s="105" t="str">
        <f t="shared" si="85"/>
        <v xml:space="preserve"> </v>
      </c>
      <c r="AN723" s="105" t="str">
        <f t="shared" si="86"/>
        <v xml:space="preserve"> </v>
      </c>
    </row>
    <row r="724" spans="28:40" x14ac:dyDescent="0.2">
      <c r="AB724" s="103" t="e">
        <f>T724-HLOOKUP(V724,Minimas!$C$3:$CD$12,2,FALSE)</f>
        <v>#N/A</v>
      </c>
      <c r="AC724" s="103" t="e">
        <f>T724-HLOOKUP(V724,Minimas!$C$3:$CD$12,3,FALSE)</f>
        <v>#N/A</v>
      </c>
      <c r="AD724" s="103" t="e">
        <f>T724-HLOOKUP(V724,Minimas!$C$3:$CD$12,4,FALSE)</f>
        <v>#N/A</v>
      </c>
      <c r="AE724" s="103" t="e">
        <f>T724-HLOOKUP(V724,Minimas!$C$3:$CD$12,5,FALSE)</f>
        <v>#N/A</v>
      </c>
      <c r="AF724" s="103" t="e">
        <f>T724-HLOOKUP(V724,Minimas!$C$3:$CD$12,6,FALSE)</f>
        <v>#N/A</v>
      </c>
      <c r="AG724" s="103" t="e">
        <f>T724-HLOOKUP(V724,Minimas!$C$3:$CD$12,7,FALSE)</f>
        <v>#N/A</v>
      </c>
      <c r="AH724" s="103" t="e">
        <f>T724-HLOOKUP(V724,Minimas!$C$3:$CD$12,8,FALSE)</f>
        <v>#N/A</v>
      </c>
      <c r="AI724" s="103" t="e">
        <f>T724-HLOOKUP(V724,Minimas!$C$3:$CD$12,9,FALSE)</f>
        <v>#N/A</v>
      </c>
      <c r="AJ724" s="103" t="e">
        <f>T724-HLOOKUP(V724,Minimas!$C$3:$CD$12,10,FALSE)</f>
        <v>#N/A</v>
      </c>
      <c r="AK724" s="104" t="str">
        <f t="shared" si="84"/>
        <v xml:space="preserve"> </v>
      </c>
      <c r="AL724" s="105"/>
      <c r="AM724" s="105" t="str">
        <f t="shared" si="85"/>
        <v xml:space="preserve"> </v>
      </c>
      <c r="AN724" s="105" t="str">
        <f t="shared" si="86"/>
        <v xml:space="preserve"> </v>
      </c>
    </row>
    <row r="725" spans="28:40" x14ac:dyDescent="0.2">
      <c r="AB725" s="103" t="e">
        <f>T725-HLOOKUP(V725,Minimas!$C$3:$CD$12,2,FALSE)</f>
        <v>#N/A</v>
      </c>
      <c r="AC725" s="103" t="e">
        <f>T725-HLOOKUP(V725,Minimas!$C$3:$CD$12,3,FALSE)</f>
        <v>#N/A</v>
      </c>
      <c r="AD725" s="103" t="e">
        <f>T725-HLOOKUP(V725,Minimas!$C$3:$CD$12,4,FALSE)</f>
        <v>#N/A</v>
      </c>
      <c r="AE725" s="103" t="e">
        <f>T725-HLOOKUP(V725,Minimas!$C$3:$CD$12,5,FALSE)</f>
        <v>#N/A</v>
      </c>
      <c r="AF725" s="103" t="e">
        <f>T725-HLOOKUP(V725,Minimas!$C$3:$CD$12,6,FALSE)</f>
        <v>#N/A</v>
      </c>
      <c r="AG725" s="103" t="e">
        <f>T725-HLOOKUP(V725,Minimas!$C$3:$CD$12,7,FALSE)</f>
        <v>#N/A</v>
      </c>
      <c r="AH725" s="103" t="e">
        <f>T725-HLOOKUP(V725,Minimas!$C$3:$CD$12,8,FALSE)</f>
        <v>#N/A</v>
      </c>
      <c r="AI725" s="103" t="e">
        <f>T725-HLOOKUP(V725,Minimas!$C$3:$CD$12,9,FALSE)</f>
        <v>#N/A</v>
      </c>
      <c r="AJ725" s="103" t="e">
        <f>T725-HLOOKUP(V725,Minimas!$C$3:$CD$12,10,FALSE)</f>
        <v>#N/A</v>
      </c>
      <c r="AK725" s="104" t="str">
        <f t="shared" si="84"/>
        <v xml:space="preserve"> </v>
      </c>
      <c r="AL725" s="105"/>
      <c r="AM725" s="105" t="str">
        <f t="shared" si="85"/>
        <v xml:space="preserve"> </v>
      </c>
      <c r="AN725" s="105" t="str">
        <f t="shared" si="86"/>
        <v xml:space="preserve"> </v>
      </c>
    </row>
    <row r="726" spans="28:40" x14ac:dyDescent="0.2">
      <c r="AB726" s="103" t="e">
        <f>T726-HLOOKUP(V726,Minimas!$C$3:$CD$12,2,FALSE)</f>
        <v>#N/A</v>
      </c>
      <c r="AC726" s="103" t="e">
        <f>T726-HLOOKUP(V726,Minimas!$C$3:$CD$12,3,FALSE)</f>
        <v>#N/A</v>
      </c>
      <c r="AD726" s="103" t="e">
        <f>T726-HLOOKUP(V726,Minimas!$C$3:$CD$12,4,FALSE)</f>
        <v>#N/A</v>
      </c>
      <c r="AE726" s="103" t="e">
        <f>T726-HLOOKUP(V726,Minimas!$C$3:$CD$12,5,FALSE)</f>
        <v>#N/A</v>
      </c>
      <c r="AF726" s="103" t="e">
        <f>T726-HLOOKUP(V726,Minimas!$C$3:$CD$12,6,FALSE)</f>
        <v>#N/A</v>
      </c>
      <c r="AG726" s="103" t="e">
        <f>T726-HLOOKUP(V726,Minimas!$C$3:$CD$12,7,FALSE)</f>
        <v>#N/A</v>
      </c>
      <c r="AH726" s="103" t="e">
        <f>T726-HLOOKUP(V726,Minimas!$C$3:$CD$12,8,FALSE)</f>
        <v>#N/A</v>
      </c>
      <c r="AI726" s="103" t="e">
        <f>T726-HLOOKUP(V726,Minimas!$C$3:$CD$12,9,FALSE)</f>
        <v>#N/A</v>
      </c>
      <c r="AJ726" s="103" t="e">
        <f>T726-HLOOKUP(V726,Minimas!$C$3:$CD$12,10,FALSE)</f>
        <v>#N/A</v>
      </c>
      <c r="AK726" s="104" t="str">
        <f t="shared" si="84"/>
        <v xml:space="preserve"> </v>
      </c>
      <c r="AL726" s="105"/>
      <c r="AM726" s="105" t="str">
        <f t="shared" si="85"/>
        <v xml:space="preserve"> </v>
      </c>
      <c r="AN726" s="105" t="str">
        <f t="shared" si="86"/>
        <v xml:space="preserve"> </v>
      </c>
    </row>
    <row r="727" spans="28:40" x14ac:dyDescent="0.2">
      <c r="AB727" s="103" t="e">
        <f>T727-HLOOKUP(V727,Minimas!$C$3:$CD$12,2,FALSE)</f>
        <v>#N/A</v>
      </c>
      <c r="AC727" s="103" t="e">
        <f>T727-HLOOKUP(V727,Minimas!$C$3:$CD$12,3,FALSE)</f>
        <v>#N/A</v>
      </c>
      <c r="AD727" s="103" t="e">
        <f>T727-HLOOKUP(V727,Minimas!$C$3:$CD$12,4,FALSE)</f>
        <v>#N/A</v>
      </c>
      <c r="AE727" s="103" t="e">
        <f>T727-HLOOKUP(V727,Minimas!$C$3:$CD$12,5,FALSE)</f>
        <v>#N/A</v>
      </c>
      <c r="AF727" s="103" t="e">
        <f>T727-HLOOKUP(V727,Minimas!$C$3:$CD$12,6,FALSE)</f>
        <v>#N/A</v>
      </c>
      <c r="AG727" s="103" t="e">
        <f>T727-HLOOKUP(V727,Minimas!$C$3:$CD$12,7,FALSE)</f>
        <v>#N/A</v>
      </c>
      <c r="AH727" s="103" t="e">
        <f>T727-HLOOKUP(V727,Minimas!$C$3:$CD$12,8,FALSE)</f>
        <v>#N/A</v>
      </c>
      <c r="AI727" s="103" t="e">
        <f>T727-HLOOKUP(V727,Minimas!$C$3:$CD$12,9,FALSE)</f>
        <v>#N/A</v>
      </c>
      <c r="AJ727" s="103" t="e">
        <f>T727-HLOOKUP(V727,Minimas!$C$3:$CD$12,10,FALSE)</f>
        <v>#N/A</v>
      </c>
      <c r="AK727" s="104" t="str">
        <f t="shared" si="84"/>
        <v xml:space="preserve"> </v>
      </c>
      <c r="AL727" s="105"/>
      <c r="AM727" s="105" t="str">
        <f t="shared" si="85"/>
        <v xml:space="preserve"> </v>
      </c>
      <c r="AN727" s="105" t="str">
        <f t="shared" si="86"/>
        <v xml:space="preserve"> </v>
      </c>
    </row>
    <row r="728" spans="28:40" x14ac:dyDescent="0.2">
      <c r="AB728" s="103" t="e">
        <f>T728-HLOOKUP(V728,Minimas!$C$3:$CD$12,2,FALSE)</f>
        <v>#N/A</v>
      </c>
      <c r="AC728" s="103" t="e">
        <f>T728-HLOOKUP(V728,Minimas!$C$3:$CD$12,3,FALSE)</f>
        <v>#N/A</v>
      </c>
      <c r="AD728" s="103" t="e">
        <f>T728-HLOOKUP(V728,Minimas!$C$3:$CD$12,4,FALSE)</f>
        <v>#N/A</v>
      </c>
      <c r="AE728" s="103" t="e">
        <f>T728-HLOOKUP(V728,Minimas!$C$3:$CD$12,5,FALSE)</f>
        <v>#N/A</v>
      </c>
      <c r="AF728" s="103" t="e">
        <f>T728-HLOOKUP(V728,Minimas!$C$3:$CD$12,6,FALSE)</f>
        <v>#N/A</v>
      </c>
      <c r="AG728" s="103" t="e">
        <f>T728-HLOOKUP(V728,Minimas!$C$3:$CD$12,7,FALSE)</f>
        <v>#N/A</v>
      </c>
      <c r="AH728" s="103" t="e">
        <f>T728-HLOOKUP(V728,Minimas!$C$3:$CD$12,8,FALSE)</f>
        <v>#N/A</v>
      </c>
      <c r="AI728" s="103" t="e">
        <f>T728-HLOOKUP(V728,Minimas!$C$3:$CD$12,9,FALSE)</f>
        <v>#N/A</v>
      </c>
      <c r="AJ728" s="103" t="e">
        <f>T728-HLOOKUP(V728,Minimas!$C$3:$CD$12,10,FALSE)</f>
        <v>#N/A</v>
      </c>
      <c r="AK728" s="104" t="str">
        <f t="shared" si="84"/>
        <v xml:space="preserve"> </v>
      </c>
      <c r="AL728" s="105"/>
      <c r="AM728" s="105" t="str">
        <f t="shared" si="85"/>
        <v xml:space="preserve"> </v>
      </c>
      <c r="AN728" s="105" t="str">
        <f t="shared" si="86"/>
        <v xml:space="preserve"> </v>
      </c>
    </row>
    <row r="729" spans="28:40" x14ac:dyDescent="0.2">
      <c r="AB729" s="103" t="e">
        <f>T729-HLOOKUP(V729,Minimas!$C$3:$CD$12,2,FALSE)</f>
        <v>#N/A</v>
      </c>
      <c r="AC729" s="103" t="e">
        <f>T729-HLOOKUP(V729,Minimas!$C$3:$CD$12,3,FALSE)</f>
        <v>#N/A</v>
      </c>
      <c r="AD729" s="103" t="e">
        <f>T729-HLOOKUP(V729,Minimas!$C$3:$CD$12,4,FALSE)</f>
        <v>#N/A</v>
      </c>
      <c r="AE729" s="103" t="e">
        <f>T729-HLOOKUP(V729,Minimas!$C$3:$CD$12,5,FALSE)</f>
        <v>#N/A</v>
      </c>
      <c r="AF729" s="103" t="e">
        <f>T729-HLOOKUP(V729,Minimas!$C$3:$CD$12,6,FALSE)</f>
        <v>#N/A</v>
      </c>
      <c r="AG729" s="103" t="e">
        <f>T729-HLOOKUP(V729,Minimas!$C$3:$CD$12,7,FALSE)</f>
        <v>#N/A</v>
      </c>
      <c r="AH729" s="103" t="e">
        <f>T729-HLOOKUP(V729,Minimas!$C$3:$CD$12,8,FALSE)</f>
        <v>#N/A</v>
      </c>
      <c r="AI729" s="103" t="e">
        <f>T729-HLOOKUP(V729,Minimas!$C$3:$CD$12,9,FALSE)</f>
        <v>#N/A</v>
      </c>
      <c r="AJ729" s="103" t="e">
        <f>T729-HLOOKUP(V729,Minimas!$C$3:$CD$12,10,FALSE)</f>
        <v>#N/A</v>
      </c>
      <c r="AK729" s="104" t="str">
        <f t="shared" si="84"/>
        <v xml:space="preserve"> </v>
      </c>
      <c r="AL729" s="105"/>
      <c r="AM729" s="105" t="str">
        <f t="shared" si="85"/>
        <v xml:space="preserve"> </v>
      </c>
      <c r="AN729" s="105" t="str">
        <f t="shared" si="86"/>
        <v xml:space="preserve"> </v>
      </c>
    </row>
    <row r="730" spans="28:40" x14ac:dyDescent="0.2">
      <c r="AB730" s="103" t="e">
        <f>T730-HLOOKUP(V730,Minimas!$C$3:$CD$12,2,FALSE)</f>
        <v>#N/A</v>
      </c>
      <c r="AC730" s="103" t="e">
        <f>T730-HLOOKUP(V730,Minimas!$C$3:$CD$12,3,FALSE)</f>
        <v>#N/A</v>
      </c>
      <c r="AD730" s="103" t="e">
        <f>T730-HLOOKUP(V730,Minimas!$C$3:$CD$12,4,FALSE)</f>
        <v>#N/A</v>
      </c>
      <c r="AE730" s="103" t="e">
        <f>T730-HLOOKUP(V730,Minimas!$C$3:$CD$12,5,FALSE)</f>
        <v>#N/A</v>
      </c>
      <c r="AF730" s="103" t="e">
        <f>T730-HLOOKUP(V730,Minimas!$C$3:$CD$12,6,FALSE)</f>
        <v>#N/A</v>
      </c>
      <c r="AG730" s="103" t="e">
        <f>T730-HLOOKUP(V730,Minimas!$C$3:$CD$12,7,FALSE)</f>
        <v>#N/A</v>
      </c>
      <c r="AH730" s="103" t="e">
        <f>T730-HLOOKUP(V730,Minimas!$C$3:$CD$12,8,FALSE)</f>
        <v>#N/A</v>
      </c>
      <c r="AI730" s="103" t="e">
        <f>T730-HLOOKUP(V730,Minimas!$C$3:$CD$12,9,FALSE)</f>
        <v>#N/A</v>
      </c>
      <c r="AJ730" s="103" t="e">
        <f>T730-HLOOKUP(V730,Minimas!$C$3:$CD$12,10,FALSE)</f>
        <v>#N/A</v>
      </c>
      <c r="AK730" s="104" t="str">
        <f t="shared" si="84"/>
        <v xml:space="preserve"> </v>
      </c>
      <c r="AL730" s="105"/>
      <c r="AM730" s="105" t="str">
        <f t="shared" si="85"/>
        <v xml:space="preserve"> </v>
      </c>
      <c r="AN730" s="105" t="str">
        <f t="shared" si="86"/>
        <v xml:space="preserve"> </v>
      </c>
    </row>
    <row r="731" spans="28:40" x14ac:dyDescent="0.2">
      <c r="AB731" s="103" t="e">
        <f>T731-HLOOKUP(V731,Minimas!$C$3:$CD$12,2,FALSE)</f>
        <v>#N/A</v>
      </c>
      <c r="AC731" s="103" t="e">
        <f>T731-HLOOKUP(V731,Minimas!$C$3:$CD$12,3,FALSE)</f>
        <v>#N/A</v>
      </c>
      <c r="AD731" s="103" t="e">
        <f>T731-HLOOKUP(V731,Minimas!$C$3:$CD$12,4,FALSE)</f>
        <v>#N/A</v>
      </c>
      <c r="AE731" s="103" t="e">
        <f>T731-HLOOKUP(V731,Minimas!$C$3:$CD$12,5,FALSE)</f>
        <v>#N/A</v>
      </c>
      <c r="AF731" s="103" t="e">
        <f>T731-HLOOKUP(V731,Minimas!$C$3:$CD$12,6,FALSE)</f>
        <v>#N/A</v>
      </c>
      <c r="AG731" s="103" t="e">
        <f>T731-HLOOKUP(V731,Minimas!$C$3:$CD$12,7,FALSE)</f>
        <v>#N/A</v>
      </c>
      <c r="AH731" s="103" t="e">
        <f>T731-HLOOKUP(V731,Minimas!$C$3:$CD$12,8,FALSE)</f>
        <v>#N/A</v>
      </c>
      <c r="AI731" s="103" t="e">
        <f>T731-HLOOKUP(V731,Minimas!$C$3:$CD$12,9,FALSE)</f>
        <v>#N/A</v>
      </c>
      <c r="AJ731" s="103" t="e">
        <f>T731-HLOOKUP(V731,Minimas!$C$3:$CD$12,10,FALSE)</f>
        <v>#N/A</v>
      </c>
      <c r="AK731" s="104" t="str">
        <f t="shared" ref="AK731:AK794" si="87">IF(E731=0," ",IF(AJ731&gt;=0,$AJ$5,IF(AI731&gt;=0,$AI$5,IF(AH731&gt;=0,$AH$5,IF(AG731&gt;=0,$AG$5,IF(AF731&gt;=0,$AF$5,IF(AE731&gt;=0,$AE$5,IF(AD731&gt;=0,$AD$5,IF(AC731&gt;=0,$AC$5,$AB$5)))))))))</f>
        <v xml:space="preserve"> </v>
      </c>
      <c r="AL731" s="105"/>
      <c r="AM731" s="105" t="str">
        <f t="shared" ref="AM731:AM794" si="88">IF(AK731="","",AK731)</f>
        <v xml:space="preserve"> </v>
      </c>
      <c r="AN731" s="105" t="str">
        <f t="shared" ref="AN731:AN794" si="89">IF(E731=0," ",IF(AJ731&gt;=0,AJ731,IF(AI731&gt;=0,AI731,IF(AH731&gt;=0,AH731,IF(AG731&gt;=0,AG731,IF(AF731&gt;=0,AF731,IF(AE731&gt;=0,AE731,IF(AD731&gt;=0,AD731,IF(AC731&gt;=0,AC731,AB731)))))))))</f>
        <v xml:space="preserve"> </v>
      </c>
    </row>
    <row r="732" spans="28:40" x14ac:dyDescent="0.2">
      <c r="AB732" s="103" t="e">
        <f>T732-HLOOKUP(V732,Minimas!$C$3:$CD$12,2,FALSE)</f>
        <v>#N/A</v>
      </c>
      <c r="AC732" s="103" t="e">
        <f>T732-HLOOKUP(V732,Minimas!$C$3:$CD$12,3,FALSE)</f>
        <v>#N/A</v>
      </c>
      <c r="AD732" s="103" t="e">
        <f>T732-HLOOKUP(V732,Minimas!$C$3:$CD$12,4,FALSE)</f>
        <v>#N/A</v>
      </c>
      <c r="AE732" s="103" t="e">
        <f>T732-HLOOKUP(V732,Minimas!$C$3:$CD$12,5,FALSE)</f>
        <v>#N/A</v>
      </c>
      <c r="AF732" s="103" t="e">
        <f>T732-HLOOKUP(V732,Minimas!$C$3:$CD$12,6,FALSE)</f>
        <v>#N/A</v>
      </c>
      <c r="AG732" s="103" t="e">
        <f>T732-HLOOKUP(V732,Minimas!$C$3:$CD$12,7,FALSE)</f>
        <v>#N/A</v>
      </c>
      <c r="AH732" s="103" t="e">
        <f>T732-HLOOKUP(V732,Minimas!$C$3:$CD$12,8,FALSE)</f>
        <v>#N/A</v>
      </c>
      <c r="AI732" s="103" t="e">
        <f>T732-HLOOKUP(V732,Minimas!$C$3:$CD$12,9,FALSE)</f>
        <v>#N/A</v>
      </c>
      <c r="AJ732" s="103" t="e">
        <f>T732-HLOOKUP(V732,Minimas!$C$3:$CD$12,10,FALSE)</f>
        <v>#N/A</v>
      </c>
      <c r="AK732" s="104" t="str">
        <f t="shared" si="87"/>
        <v xml:space="preserve"> </v>
      </c>
      <c r="AL732" s="105"/>
      <c r="AM732" s="105" t="str">
        <f t="shared" si="88"/>
        <v xml:space="preserve"> </v>
      </c>
      <c r="AN732" s="105" t="str">
        <f t="shared" si="89"/>
        <v xml:space="preserve"> </v>
      </c>
    </row>
    <row r="733" spans="28:40" x14ac:dyDescent="0.2">
      <c r="AB733" s="103" t="e">
        <f>T733-HLOOKUP(V733,Minimas!$C$3:$CD$12,2,FALSE)</f>
        <v>#N/A</v>
      </c>
      <c r="AC733" s="103" t="e">
        <f>T733-HLOOKUP(V733,Minimas!$C$3:$CD$12,3,FALSE)</f>
        <v>#N/A</v>
      </c>
      <c r="AD733" s="103" t="e">
        <f>T733-HLOOKUP(V733,Minimas!$C$3:$CD$12,4,FALSE)</f>
        <v>#N/A</v>
      </c>
      <c r="AE733" s="103" t="e">
        <f>T733-HLOOKUP(V733,Minimas!$C$3:$CD$12,5,FALSE)</f>
        <v>#N/A</v>
      </c>
      <c r="AF733" s="103" t="e">
        <f>T733-HLOOKUP(V733,Minimas!$C$3:$CD$12,6,FALSE)</f>
        <v>#N/A</v>
      </c>
      <c r="AG733" s="103" t="e">
        <f>T733-HLOOKUP(V733,Minimas!$C$3:$CD$12,7,FALSE)</f>
        <v>#N/A</v>
      </c>
      <c r="AH733" s="103" t="e">
        <f>T733-HLOOKUP(V733,Minimas!$C$3:$CD$12,8,FALSE)</f>
        <v>#N/A</v>
      </c>
      <c r="AI733" s="103" t="e">
        <f>T733-HLOOKUP(V733,Minimas!$C$3:$CD$12,9,FALSE)</f>
        <v>#N/A</v>
      </c>
      <c r="AJ733" s="103" t="e">
        <f>T733-HLOOKUP(V733,Minimas!$C$3:$CD$12,10,FALSE)</f>
        <v>#N/A</v>
      </c>
      <c r="AK733" s="104" t="str">
        <f t="shared" si="87"/>
        <v xml:space="preserve"> </v>
      </c>
      <c r="AL733" s="105"/>
      <c r="AM733" s="105" t="str">
        <f t="shared" si="88"/>
        <v xml:space="preserve"> </v>
      </c>
      <c r="AN733" s="105" t="str">
        <f t="shared" si="89"/>
        <v xml:space="preserve"> </v>
      </c>
    </row>
    <row r="734" spans="28:40" x14ac:dyDescent="0.2">
      <c r="AB734" s="103" t="e">
        <f>T734-HLOOKUP(V734,Minimas!$C$3:$CD$12,2,FALSE)</f>
        <v>#N/A</v>
      </c>
      <c r="AC734" s="103" t="e">
        <f>T734-HLOOKUP(V734,Minimas!$C$3:$CD$12,3,FALSE)</f>
        <v>#N/A</v>
      </c>
      <c r="AD734" s="103" t="e">
        <f>T734-HLOOKUP(V734,Minimas!$C$3:$CD$12,4,FALSE)</f>
        <v>#N/A</v>
      </c>
      <c r="AE734" s="103" t="e">
        <f>T734-HLOOKUP(V734,Minimas!$C$3:$CD$12,5,FALSE)</f>
        <v>#N/A</v>
      </c>
      <c r="AF734" s="103" t="e">
        <f>T734-HLOOKUP(V734,Minimas!$C$3:$CD$12,6,FALSE)</f>
        <v>#N/A</v>
      </c>
      <c r="AG734" s="103" t="e">
        <f>T734-HLOOKUP(V734,Minimas!$C$3:$CD$12,7,FALSE)</f>
        <v>#N/A</v>
      </c>
      <c r="AH734" s="103" t="e">
        <f>T734-HLOOKUP(V734,Minimas!$C$3:$CD$12,8,FALSE)</f>
        <v>#N/A</v>
      </c>
      <c r="AI734" s="103" t="e">
        <f>T734-HLOOKUP(V734,Minimas!$C$3:$CD$12,9,FALSE)</f>
        <v>#N/A</v>
      </c>
      <c r="AJ734" s="103" t="e">
        <f>T734-HLOOKUP(V734,Minimas!$C$3:$CD$12,10,FALSE)</f>
        <v>#N/A</v>
      </c>
      <c r="AK734" s="104" t="str">
        <f t="shared" si="87"/>
        <v xml:space="preserve"> </v>
      </c>
      <c r="AL734" s="105"/>
      <c r="AM734" s="105" t="str">
        <f t="shared" si="88"/>
        <v xml:space="preserve"> </v>
      </c>
      <c r="AN734" s="105" t="str">
        <f t="shared" si="89"/>
        <v xml:space="preserve"> </v>
      </c>
    </row>
    <row r="735" spans="28:40" x14ac:dyDescent="0.2">
      <c r="AB735" s="103" t="e">
        <f>T735-HLOOKUP(V735,Minimas!$C$3:$CD$12,2,FALSE)</f>
        <v>#N/A</v>
      </c>
      <c r="AC735" s="103" t="e">
        <f>T735-HLOOKUP(V735,Minimas!$C$3:$CD$12,3,FALSE)</f>
        <v>#N/A</v>
      </c>
      <c r="AD735" s="103" t="e">
        <f>T735-HLOOKUP(V735,Minimas!$C$3:$CD$12,4,FALSE)</f>
        <v>#N/A</v>
      </c>
      <c r="AE735" s="103" t="e">
        <f>T735-HLOOKUP(V735,Minimas!$C$3:$CD$12,5,FALSE)</f>
        <v>#N/A</v>
      </c>
      <c r="AF735" s="103" t="e">
        <f>T735-HLOOKUP(V735,Minimas!$C$3:$CD$12,6,FALSE)</f>
        <v>#N/A</v>
      </c>
      <c r="AG735" s="103" t="e">
        <f>T735-HLOOKUP(V735,Minimas!$C$3:$CD$12,7,FALSE)</f>
        <v>#N/A</v>
      </c>
      <c r="AH735" s="103" t="e">
        <f>T735-HLOOKUP(V735,Minimas!$C$3:$CD$12,8,FALSE)</f>
        <v>#N/A</v>
      </c>
      <c r="AI735" s="103" t="e">
        <f>T735-HLOOKUP(V735,Minimas!$C$3:$CD$12,9,FALSE)</f>
        <v>#N/A</v>
      </c>
      <c r="AJ735" s="103" t="e">
        <f>T735-HLOOKUP(V735,Minimas!$C$3:$CD$12,10,FALSE)</f>
        <v>#N/A</v>
      </c>
      <c r="AK735" s="104" t="str">
        <f t="shared" si="87"/>
        <v xml:space="preserve"> </v>
      </c>
      <c r="AL735" s="105"/>
      <c r="AM735" s="105" t="str">
        <f t="shared" si="88"/>
        <v xml:space="preserve"> </v>
      </c>
      <c r="AN735" s="105" t="str">
        <f t="shared" si="89"/>
        <v xml:space="preserve"> </v>
      </c>
    </row>
    <row r="736" spans="28:40" x14ac:dyDescent="0.2">
      <c r="AB736" s="103" t="e">
        <f>T736-HLOOKUP(V736,Minimas!$C$3:$CD$12,2,FALSE)</f>
        <v>#N/A</v>
      </c>
      <c r="AC736" s="103" t="e">
        <f>T736-HLOOKUP(V736,Minimas!$C$3:$CD$12,3,FALSE)</f>
        <v>#N/A</v>
      </c>
      <c r="AD736" s="103" t="e">
        <f>T736-HLOOKUP(V736,Minimas!$C$3:$CD$12,4,FALSE)</f>
        <v>#N/A</v>
      </c>
      <c r="AE736" s="103" t="e">
        <f>T736-HLOOKUP(V736,Minimas!$C$3:$CD$12,5,FALSE)</f>
        <v>#N/A</v>
      </c>
      <c r="AF736" s="103" t="e">
        <f>T736-HLOOKUP(V736,Minimas!$C$3:$CD$12,6,FALSE)</f>
        <v>#N/A</v>
      </c>
      <c r="AG736" s="103" t="e">
        <f>T736-HLOOKUP(V736,Minimas!$C$3:$CD$12,7,FALSE)</f>
        <v>#N/A</v>
      </c>
      <c r="AH736" s="103" t="e">
        <f>T736-HLOOKUP(V736,Minimas!$C$3:$CD$12,8,FALSE)</f>
        <v>#N/A</v>
      </c>
      <c r="AI736" s="103" t="e">
        <f>T736-HLOOKUP(V736,Minimas!$C$3:$CD$12,9,FALSE)</f>
        <v>#N/A</v>
      </c>
      <c r="AJ736" s="103" t="e">
        <f>T736-HLOOKUP(V736,Minimas!$C$3:$CD$12,10,FALSE)</f>
        <v>#N/A</v>
      </c>
      <c r="AK736" s="104" t="str">
        <f t="shared" si="87"/>
        <v xml:space="preserve"> </v>
      </c>
      <c r="AL736" s="105"/>
      <c r="AM736" s="105" t="str">
        <f t="shared" si="88"/>
        <v xml:space="preserve"> </v>
      </c>
      <c r="AN736" s="105" t="str">
        <f t="shared" si="89"/>
        <v xml:space="preserve"> </v>
      </c>
    </row>
    <row r="737" spans="28:40" x14ac:dyDescent="0.2">
      <c r="AB737" s="103" t="e">
        <f>T737-HLOOKUP(V737,Minimas!$C$3:$CD$12,2,FALSE)</f>
        <v>#N/A</v>
      </c>
      <c r="AC737" s="103" t="e">
        <f>T737-HLOOKUP(V737,Minimas!$C$3:$CD$12,3,FALSE)</f>
        <v>#N/A</v>
      </c>
      <c r="AD737" s="103" t="e">
        <f>T737-HLOOKUP(V737,Minimas!$C$3:$CD$12,4,FALSE)</f>
        <v>#N/A</v>
      </c>
      <c r="AE737" s="103" t="e">
        <f>T737-HLOOKUP(V737,Minimas!$C$3:$CD$12,5,FALSE)</f>
        <v>#N/A</v>
      </c>
      <c r="AF737" s="103" t="e">
        <f>T737-HLOOKUP(V737,Minimas!$C$3:$CD$12,6,FALSE)</f>
        <v>#N/A</v>
      </c>
      <c r="AG737" s="103" t="e">
        <f>T737-HLOOKUP(V737,Minimas!$C$3:$CD$12,7,FALSE)</f>
        <v>#N/A</v>
      </c>
      <c r="AH737" s="103" t="e">
        <f>T737-HLOOKUP(V737,Minimas!$C$3:$CD$12,8,FALSE)</f>
        <v>#N/A</v>
      </c>
      <c r="AI737" s="103" t="e">
        <f>T737-HLOOKUP(V737,Minimas!$C$3:$CD$12,9,FALSE)</f>
        <v>#N/A</v>
      </c>
      <c r="AJ737" s="103" t="e">
        <f>T737-HLOOKUP(V737,Minimas!$C$3:$CD$12,10,FALSE)</f>
        <v>#N/A</v>
      </c>
      <c r="AK737" s="104" t="str">
        <f t="shared" si="87"/>
        <v xml:space="preserve"> </v>
      </c>
      <c r="AL737" s="105"/>
      <c r="AM737" s="105" t="str">
        <f t="shared" si="88"/>
        <v xml:space="preserve"> </v>
      </c>
      <c r="AN737" s="105" t="str">
        <f t="shared" si="89"/>
        <v xml:space="preserve"> </v>
      </c>
    </row>
    <row r="738" spans="28:40" x14ac:dyDescent="0.2">
      <c r="AB738" s="103" t="e">
        <f>T738-HLOOKUP(V738,Minimas!$C$3:$CD$12,2,FALSE)</f>
        <v>#N/A</v>
      </c>
      <c r="AC738" s="103" t="e">
        <f>T738-HLOOKUP(V738,Minimas!$C$3:$CD$12,3,FALSE)</f>
        <v>#N/A</v>
      </c>
      <c r="AD738" s="103" t="e">
        <f>T738-HLOOKUP(V738,Minimas!$C$3:$CD$12,4,FALSE)</f>
        <v>#N/A</v>
      </c>
      <c r="AE738" s="103" t="e">
        <f>T738-HLOOKUP(V738,Minimas!$C$3:$CD$12,5,FALSE)</f>
        <v>#N/A</v>
      </c>
      <c r="AF738" s="103" t="e">
        <f>T738-HLOOKUP(V738,Minimas!$C$3:$CD$12,6,FALSE)</f>
        <v>#N/A</v>
      </c>
      <c r="AG738" s="103" t="e">
        <f>T738-HLOOKUP(V738,Minimas!$C$3:$CD$12,7,FALSE)</f>
        <v>#N/A</v>
      </c>
      <c r="AH738" s="103" t="e">
        <f>T738-HLOOKUP(V738,Minimas!$C$3:$CD$12,8,FALSE)</f>
        <v>#N/A</v>
      </c>
      <c r="AI738" s="103" t="e">
        <f>T738-HLOOKUP(V738,Minimas!$C$3:$CD$12,9,FALSE)</f>
        <v>#N/A</v>
      </c>
      <c r="AJ738" s="103" t="e">
        <f>T738-HLOOKUP(V738,Minimas!$C$3:$CD$12,10,FALSE)</f>
        <v>#N/A</v>
      </c>
      <c r="AK738" s="104" t="str">
        <f t="shared" si="87"/>
        <v xml:space="preserve"> </v>
      </c>
      <c r="AL738" s="105"/>
      <c r="AM738" s="105" t="str">
        <f t="shared" si="88"/>
        <v xml:space="preserve"> </v>
      </c>
      <c r="AN738" s="105" t="str">
        <f t="shared" si="89"/>
        <v xml:space="preserve"> </v>
      </c>
    </row>
    <row r="739" spans="28:40" x14ac:dyDescent="0.2">
      <c r="AB739" s="103" t="e">
        <f>T739-HLOOKUP(V739,Minimas!$C$3:$CD$12,2,FALSE)</f>
        <v>#N/A</v>
      </c>
      <c r="AC739" s="103" t="e">
        <f>T739-HLOOKUP(V739,Minimas!$C$3:$CD$12,3,FALSE)</f>
        <v>#N/A</v>
      </c>
      <c r="AD739" s="103" t="e">
        <f>T739-HLOOKUP(V739,Minimas!$C$3:$CD$12,4,FALSE)</f>
        <v>#N/A</v>
      </c>
      <c r="AE739" s="103" t="e">
        <f>T739-HLOOKUP(V739,Minimas!$C$3:$CD$12,5,FALSE)</f>
        <v>#N/A</v>
      </c>
      <c r="AF739" s="103" t="e">
        <f>T739-HLOOKUP(V739,Minimas!$C$3:$CD$12,6,FALSE)</f>
        <v>#N/A</v>
      </c>
      <c r="AG739" s="103" t="e">
        <f>T739-HLOOKUP(V739,Minimas!$C$3:$CD$12,7,FALSE)</f>
        <v>#N/A</v>
      </c>
      <c r="AH739" s="103" t="e">
        <f>T739-HLOOKUP(V739,Minimas!$C$3:$CD$12,8,FALSE)</f>
        <v>#N/A</v>
      </c>
      <c r="AI739" s="103" t="e">
        <f>T739-HLOOKUP(V739,Minimas!$C$3:$CD$12,9,FALSE)</f>
        <v>#N/A</v>
      </c>
      <c r="AJ739" s="103" t="e">
        <f>T739-HLOOKUP(V739,Minimas!$C$3:$CD$12,10,FALSE)</f>
        <v>#N/A</v>
      </c>
      <c r="AK739" s="104" t="str">
        <f t="shared" si="87"/>
        <v xml:space="preserve"> </v>
      </c>
      <c r="AL739" s="105"/>
      <c r="AM739" s="105" t="str">
        <f t="shared" si="88"/>
        <v xml:space="preserve"> </v>
      </c>
      <c r="AN739" s="105" t="str">
        <f t="shared" si="89"/>
        <v xml:space="preserve"> </v>
      </c>
    </row>
    <row r="740" spans="28:40" x14ac:dyDescent="0.2">
      <c r="AB740" s="103" t="e">
        <f>T740-HLOOKUP(V740,Minimas!$C$3:$CD$12,2,FALSE)</f>
        <v>#N/A</v>
      </c>
      <c r="AC740" s="103" t="e">
        <f>T740-HLOOKUP(V740,Minimas!$C$3:$CD$12,3,FALSE)</f>
        <v>#N/A</v>
      </c>
      <c r="AD740" s="103" t="e">
        <f>T740-HLOOKUP(V740,Minimas!$C$3:$CD$12,4,FALSE)</f>
        <v>#N/A</v>
      </c>
      <c r="AE740" s="103" t="e">
        <f>T740-HLOOKUP(V740,Minimas!$C$3:$CD$12,5,FALSE)</f>
        <v>#N/A</v>
      </c>
      <c r="AF740" s="103" t="e">
        <f>T740-HLOOKUP(V740,Minimas!$C$3:$CD$12,6,FALSE)</f>
        <v>#N/A</v>
      </c>
      <c r="AG740" s="103" t="e">
        <f>T740-HLOOKUP(V740,Minimas!$C$3:$CD$12,7,FALSE)</f>
        <v>#N/A</v>
      </c>
      <c r="AH740" s="103" t="e">
        <f>T740-HLOOKUP(V740,Minimas!$C$3:$CD$12,8,FALSE)</f>
        <v>#N/A</v>
      </c>
      <c r="AI740" s="103" t="e">
        <f>T740-HLOOKUP(V740,Minimas!$C$3:$CD$12,9,FALSE)</f>
        <v>#N/A</v>
      </c>
      <c r="AJ740" s="103" t="e">
        <f>T740-HLOOKUP(V740,Minimas!$C$3:$CD$12,10,FALSE)</f>
        <v>#N/A</v>
      </c>
      <c r="AK740" s="104" t="str">
        <f t="shared" si="87"/>
        <v xml:space="preserve"> </v>
      </c>
      <c r="AL740" s="105"/>
      <c r="AM740" s="105" t="str">
        <f t="shared" si="88"/>
        <v xml:space="preserve"> </v>
      </c>
      <c r="AN740" s="105" t="str">
        <f t="shared" si="89"/>
        <v xml:space="preserve"> </v>
      </c>
    </row>
    <row r="741" spans="28:40" x14ac:dyDescent="0.2">
      <c r="AB741" s="103" t="e">
        <f>T741-HLOOKUP(V741,Minimas!$C$3:$CD$12,2,FALSE)</f>
        <v>#N/A</v>
      </c>
      <c r="AC741" s="103" t="e">
        <f>T741-HLOOKUP(V741,Minimas!$C$3:$CD$12,3,FALSE)</f>
        <v>#N/A</v>
      </c>
      <c r="AD741" s="103" t="e">
        <f>T741-HLOOKUP(V741,Minimas!$C$3:$CD$12,4,FALSE)</f>
        <v>#N/A</v>
      </c>
      <c r="AE741" s="103" t="e">
        <f>T741-HLOOKUP(V741,Minimas!$C$3:$CD$12,5,FALSE)</f>
        <v>#N/A</v>
      </c>
      <c r="AF741" s="103" t="e">
        <f>T741-HLOOKUP(V741,Minimas!$C$3:$CD$12,6,FALSE)</f>
        <v>#N/A</v>
      </c>
      <c r="AG741" s="103" t="e">
        <f>T741-HLOOKUP(V741,Minimas!$C$3:$CD$12,7,FALSE)</f>
        <v>#N/A</v>
      </c>
      <c r="AH741" s="103" t="e">
        <f>T741-HLOOKUP(V741,Minimas!$C$3:$CD$12,8,FALSE)</f>
        <v>#N/A</v>
      </c>
      <c r="AI741" s="103" t="e">
        <f>T741-HLOOKUP(V741,Minimas!$C$3:$CD$12,9,FALSE)</f>
        <v>#N/A</v>
      </c>
      <c r="AJ741" s="103" t="e">
        <f>T741-HLOOKUP(V741,Minimas!$C$3:$CD$12,10,FALSE)</f>
        <v>#N/A</v>
      </c>
      <c r="AK741" s="104" t="str">
        <f t="shared" si="87"/>
        <v xml:space="preserve"> </v>
      </c>
      <c r="AL741" s="105"/>
      <c r="AM741" s="105" t="str">
        <f t="shared" si="88"/>
        <v xml:space="preserve"> </v>
      </c>
      <c r="AN741" s="105" t="str">
        <f t="shared" si="89"/>
        <v xml:space="preserve"> </v>
      </c>
    </row>
    <row r="742" spans="28:40" x14ac:dyDescent="0.2">
      <c r="AB742" s="103" t="e">
        <f>T742-HLOOKUP(V742,Minimas!$C$3:$CD$12,2,FALSE)</f>
        <v>#N/A</v>
      </c>
      <c r="AC742" s="103" t="e">
        <f>T742-HLOOKUP(V742,Minimas!$C$3:$CD$12,3,FALSE)</f>
        <v>#N/A</v>
      </c>
      <c r="AD742" s="103" t="e">
        <f>T742-HLOOKUP(V742,Minimas!$C$3:$CD$12,4,FALSE)</f>
        <v>#N/A</v>
      </c>
      <c r="AE742" s="103" t="e">
        <f>T742-HLOOKUP(V742,Minimas!$C$3:$CD$12,5,FALSE)</f>
        <v>#N/A</v>
      </c>
      <c r="AF742" s="103" t="e">
        <f>T742-HLOOKUP(V742,Minimas!$C$3:$CD$12,6,FALSE)</f>
        <v>#N/A</v>
      </c>
      <c r="AG742" s="103" t="e">
        <f>T742-HLOOKUP(V742,Minimas!$C$3:$CD$12,7,FALSE)</f>
        <v>#N/A</v>
      </c>
      <c r="AH742" s="103" t="e">
        <f>T742-HLOOKUP(V742,Minimas!$C$3:$CD$12,8,FALSE)</f>
        <v>#N/A</v>
      </c>
      <c r="AI742" s="103" t="e">
        <f>T742-HLOOKUP(V742,Minimas!$C$3:$CD$12,9,FALSE)</f>
        <v>#N/A</v>
      </c>
      <c r="AJ742" s="103" t="e">
        <f>T742-HLOOKUP(V742,Minimas!$C$3:$CD$12,10,FALSE)</f>
        <v>#N/A</v>
      </c>
      <c r="AK742" s="104" t="str">
        <f t="shared" si="87"/>
        <v xml:space="preserve"> </v>
      </c>
      <c r="AL742" s="105"/>
      <c r="AM742" s="105" t="str">
        <f t="shared" si="88"/>
        <v xml:space="preserve"> </v>
      </c>
      <c r="AN742" s="105" t="str">
        <f t="shared" si="89"/>
        <v xml:space="preserve"> </v>
      </c>
    </row>
    <row r="743" spans="28:40" x14ac:dyDescent="0.2">
      <c r="AB743" s="103" t="e">
        <f>T743-HLOOKUP(V743,Minimas!$C$3:$CD$12,2,FALSE)</f>
        <v>#N/A</v>
      </c>
      <c r="AC743" s="103" t="e">
        <f>T743-HLOOKUP(V743,Minimas!$C$3:$CD$12,3,FALSE)</f>
        <v>#N/A</v>
      </c>
      <c r="AD743" s="103" t="e">
        <f>T743-HLOOKUP(V743,Minimas!$C$3:$CD$12,4,FALSE)</f>
        <v>#N/A</v>
      </c>
      <c r="AE743" s="103" t="e">
        <f>T743-HLOOKUP(V743,Minimas!$C$3:$CD$12,5,FALSE)</f>
        <v>#N/A</v>
      </c>
      <c r="AF743" s="103" t="e">
        <f>T743-HLOOKUP(V743,Minimas!$C$3:$CD$12,6,FALSE)</f>
        <v>#N/A</v>
      </c>
      <c r="AG743" s="103" t="e">
        <f>T743-HLOOKUP(V743,Minimas!$C$3:$CD$12,7,FALSE)</f>
        <v>#N/A</v>
      </c>
      <c r="AH743" s="103" t="e">
        <f>T743-HLOOKUP(V743,Minimas!$C$3:$CD$12,8,FALSE)</f>
        <v>#N/A</v>
      </c>
      <c r="AI743" s="103" t="e">
        <f>T743-HLOOKUP(V743,Minimas!$C$3:$CD$12,9,FALSE)</f>
        <v>#N/A</v>
      </c>
      <c r="AJ743" s="103" t="e">
        <f>T743-HLOOKUP(V743,Minimas!$C$3:$CD$12,10,FALSE)</f>
        <v>#N/A</v>
      </c>
      <c r="AK743" s="104" t="str">
        <f t="shared" si="87"/>
        <v xml:space="preserve"> </v>
      </c>
      <c r="AL743" s="105"/>
      <c r="AM743" s="105" t="str">
        <f t="shared" si="88"/>
        <v xml:space="preserve"> </v>
      </c>
      <c r="AN743" s="105" t="str">
        <f t="shared" si="89"/>
        <v xml:space="preserve"> </v>
      </c>
    </row>
    <row r="744" spans="28:40" x14ac:dyDescent="0.2">
      <c r="AB744" s="103" t="e">
        <f>T744-HLOOKUP(V744,Minimas!$C$3:$CD$12,2,FALSE)</f>
        <v>#N/A</v>
      </c>
      <c r="AC744" s="103" t="e">
        <f>T744-HLOOKUP(V744,Minimas!$C$3:$CD$12,3,FALSE)</f>
        <v>#N/A</v>
      </c>
      <c r="AD744" s="103" t="e">
        <f>T744-HLOOKUP(V744,Minimas!$C$3:$CD$12,4,FALSE)</f>
        <v>#N/A</v>
      </c>
      <c r="AE744" s="103" t="e">
        <f>T744-HLOOKUP(V744,Minimas!$C$3:$CD$12,5,FALSE)</f>
        <v>#N/A</v>
      </c>
      <c r="AF744" s="103" t="e">
        <f>T744-HLOOKUP(V744,Minimas!$C$3:$CD$12,6,FALSE)</f>
        <v>#N/A</v>
      </c>
      <c r="AG744" s="103" t="e">
        <f>T744-HLOOKUP(V744,Minimas!$C$3:$CD$12,7,FALSE)</f>
        <v>#N/A</v>
      </c>
      <c r="AH744" s="103" t="e">
        <f>T744-HLOOKUP(V744,Minimas!$C$3:$CD$12,8,FALSE)</f>
        <v>#N/A</v>
      </c>
      <c r="AI744" s="103" t="e">
        <f>T744-HLOOKUP(V744,Minimas!$C$3:$CD$12,9,FALSE)</f>
        <v>#N/A</v>
      </c>
      <c r="AJ744" s="103" t="e">
        <f>T744-HLOOKUP(V744,Minimas!$C$3:$CD$12,10,FALSE)</f>
        <v>#N/A</v>
      </c>
      <c r="AK744" s="104" t="str">
        <f t="shared" si="87"/>
        <v xml:space="preserve"> </v>
      </c>
      <c r="AL744" s="105"/>
      <c r="AM744" s="105" t="str">
        <f t="shared" si="88"/>
        <v xml:space="preserve"> </v>
      </c>
      <c r="AN744" s="105" t="str">
        <f t="shared" si="89"/>
        <v xml:space="preserve"> </v>
      </c>
    </row>
    <row r="745" spans="28:40" x14ac:dyDescent="0.2">
      <c r="AB745" s="103" t="e">
        <f>T745-HLOOKUP(V745,Minimas!$C$3:$CD$12,2,FALSE)</f>
        <v>#N/A</v>
      </c>
      <c r="AC745" s="103" t="e">
        <f>T745-HLOOKUP(V745,Minimas!$C$3:$CD$12,3,FALSE)</f>
        <v>#N/A</v>
      </c>
      <c r="AD745" s="103" t="e">
        <f>T745-HLOOKUP(V745,Minimas!$C$3:$CD$12,4,FALSE)</f>
        <v>#N/A</v>
      </c>
      <c r="AE745" s="103" t="e">
        <f>T745-HLOOKUP(V745,Minimas!$C$3:$CD$12,5,FALSE)</f>
        <v>#N/A</v>
      </c>
      <c r="AF745" s="103" t="e">
        <f>T745-HLOOKUP(V745,Minimas!$C$3:$CD$12,6,FALSE)</f>
        <v>#N/A</v>
      </c>
      <c r="AG745" s="103" t="e">
        <f>T745-HLOOKUP(V745,Minimas!$C$3:$CD$12,7,FALSE)</f>
        <v>#N/A</v>
      </c>
      <c r="AH745" s="103" t="e">
        <f>T745-HLOOKUP(V745,Minimas!$C$3:$CD$12,8,FALSE)</f>
        <v>#N/A</v>
      </c>
      <c r="AI745" s="103" t="e">
        <f>T745-HLOOKUP(V745,Minimas!$C$3:$CD$12,9,FALSE)</f>
        <v>#N/A</v>
      </c>
      <c r="AJ745" s="103" t="e">
        <f>T745-HLOOKUP(V745,Minimas!$C$3:$CD$12,10,FALSE)</f>
        <v>#N/A</v>
      </c>
      <c r="AK745" s="104" t="str">
        <f t="shared" si="87"/>
        <v xml:space="preserve"> </v>
      </c>
      <c r="AL745" s="105"/>
      <c r="AM745" s="105" t="str">
        <f t="shared" si="88"/>
        <v xml:space="preserve"> </v>
      </c>
      <c r="AN745" s="105" t="str">
        <f t="shared" si="89"/>
        <v xml:space="preserve"> </v>
      </c>
    </row>
    <row r="746" spans="28:40" x14ac:dyDescent="0.2">
      <c r="AB746" s="103" t="e">
        <f>T746-HLOOKUP(V746,Minimas!$C$3:$CD$12,2,FALSE)</f>
        <v>#N/A</v>
      </c>
      <c r="AC746" s="103" t="e">
        <f>T746-HLOOKUP(V746,Minimas!$C$3:$CD$12,3,FALSE)</f>
        <v>#N/A</v>
      </c>
      <c r="AD746" s="103" t="e">
        <f>T746-HLOOKUP(V746,Minimas!$C$3:$CD$12,4,FALSE)</f>
        <v>#N/A</v>
      </c>
      <c r="AE746" s="103" t="e">
        <f>T746-HLOOKUP(V746,Minimas!$C$3:$CD$12,5,FALSE)</f>
        <v>#N/A</v>
      </c>
      <c r="AF746" s="103" t="e">
        <f>T746-HLOOKUP(V746,Minimas!$C$3:$CD$12,6,FALSE)</f>
        <v>#N/A</v>
      </c>
      <c r="AG746" s="103" t="e">
        <f>T746-HLOOKUP(V746,Minimas!$C$3:$CD$12,7,FALSE)</f>
        <v>#N/A</v>
      </c>
      <c r="AH746" s="103" t="e">
        <f>T746-HLOOKUP(V746,Minimas!$C$3:$CD$12,8,FALSE)</f>
        <v>#N/A</v>
      </c>
      <c r="AI746" s="103" t="e">
        <f>T746-HLOOKUP(V746,Minimas!$C$3:$CD$12,9,FALSE)</f>
        <v>#N/A</v>
      </c>
      <c r="AJ746" s="103" t="e">
        <f>T746-HLOOKUP(V746,Minimas!$C$3:$CD$12,10,FALSE)</f>
        <v>#N/A</v>
      </c>
      <c r="AK746" s="104" t="str">
        <f t="shared" si="87"/>
        <v xml:space="preserve"> </v>
      </c>
      <c r="AL746" s="105"/>
      <c r="AM746" s="105" t="str">
        <f t="shared" si="88"/>
        <v xml:space="preserve"> </v>
      </c>
      <c r="AN746" s="105" t="str">
        <f t="shared" si="89"/>
        <v xml:space="preserve"> </v>
      </c>
    </row>
    <row r="747" spans="28:40" x14ac:dyDescent="0.2">
      <c r="AB747" s="103" t="e">
        <f>T747-HLOOKUP(V747,Minimas!$C$3:$CD$12,2,FALSE)</f>
        <v>#N/A</v>
      </c>
      <c r="AC747" s="103" t="e">
        <f>T747-HLOOKUP(V747,Minimas!$C$3:$CD$12,3,FALSE)</f>
        <v>#N/A</v>
      </c>
      <c r="AD747" s="103" t="e">
        <f>T747-HLOOKUP(V747,Minimas!$C$3:$CD$12,4,FALSE)</f>
        <v>#N/A</v>
      </c>
      <c r="AE747" s="103" t="e">
        <f>T747-HLOOKUP(V747,Minimas!$C$3:$CD$12,5,FALSE)</f>
        <v>#N/A</v>
      </c>
      <c r="AF747" s="103" t="e">
        <f>T747-HLOOKUP(V747,Minimas!$C$3:$CD$12,6,FALSE)</f>
        <v>#N/A</v>
      </c>
      <c r="AG747" s="103" t="e">
        <f>T747-HLOOKUP(V747,Minimas!$C$3:$CD$12,7,FALSE)</f>
        <v>#N/A</v>
      </c>
      <c r="AH747" s="103" t="e">
        <f>T747-HLOOKUP(V747,Minimas!$C$3:$CD$12,8,FALSE)</f>
        <v>#N/A</v>
      </c>
      <c r="AI747" s="103" t="e">
        <f>T747-HLOOKUP(V747,Minimas!$C$3:$CD$12,9,FALSE)</f>
        <v>#N/A</v>
      </c>
      <c r="AJ747" s="103" t="e">
        <f>T747-HLOOKUP(V747,Minimas!$C$3:$CD$12,10,FALSE)</f>
        <v>#N/A</v>
      </c>
      <c r="AK747" s="104" t="str">
        <f t="shared" si="87"/>
        <v xml:space="preserve"> </v>
      </c>
      <c r="AL747" s="105"/>
      <c r="AM747" s="105" t="str">
        <f t="shared" si="88"/>
        <v xml:space="preserve"> </v>
      </c>
      <c r="AN747" s="105" t="str">
        <f t="shared" si="89"/>
        <v xml:space="preserve"> </v>
      </c>
    </row>
    <row r="748" spans="28:40" x14ac:dyDescent="0.2">
      <c r="AB748" s="103" t="e">
        <f>T748-HLOOKUP(V748,Minimas!$C$3:$CD$12,2,FALSE)</f>
        <v>#N/A</v>
      </c>
      <c r="AC748" s="103" t="e">
        <f>T748-HLOOKUP(V748,Minimas!$C$3:$CD$12,3,FALSE)</f>
        <v>#N/A</v>
      </c>
      <c r="AD748" s="103" t="e">
        <f>T748-HLOOKUP(V748,Minimas!$C$3:$CD$12,4,FALSE)</f>
        <v>#N/A</v>
      </c>
      <c r="AE748" s="103" t="e">
        <f>T748-HLOOKUP(V748,Minimas!$C$3:$CD$12,5,FALSE)</f>
        <v>#N/A</v>
      </c>
      <c r="AF748" s="103" t="e">
        <f>T748-HLOOKUP(V748,Minimas!$C$3:$CD$12,6,FALSE)</f>
        <v>#N/A</v>
      </c>
      <c r="AG748" s="103" t="e">
        <f>T748-HLOOKUP(V748,Minimas!$C$3:$CD$12,7,FALSE)</f>
        <v>#N/A</v>
      </c>
      <c r="AH748" s="103" t="e">
        <f>T748-HLOOKUP(V748,Minimas!$C$3:$CD$12,8,FALSE)</f>
        <v>#N/A</v>
      </c>
      <c r="AI748" s="103" t="e">
        <f>T748-HLOOKUP(V748,Minimas!$C$3:$CD$12,9,FALSE)</f>
        <v>#N/A</v>
      </c>
      <c r="AJ748" s="103" t="e">
        <f>T748-HLOOKUP(V748,Minimas!$C$3:$CD$12,10,FALSE)</f>
        <v>#N/A</v>
      </c>
      <c r="AK748" s="104" t="str">
        <f t="shared" si="87"/>
        <v xml:space="preserve"> </v>
      </c>
      <c r="AL748" s="105"/>
      <c r="AM748" s="105" t="str">
        <f t="shared" si="88"/>
        <v xml:space="preserve"> </v>
      </c>
      <c r="AN748" s="105" t="str">
        <f t="shared" si="89"/>
        <v xml:space="preserve"> </v>
      </c>
    </row>
    <row r="749" spans="28:40" x14ac:dyDescent="0.2">
      <c r="AB749" s="103" t="e">
        <f>T749-HLOOKUP(V749,Minimas!$C$3:$CD$12,2,FALSE)</f>
        <v>#N/A</v>
      </c>
      <c r="AC749" s="103" t="e">
        <f>T749-HLOOKUP(V749,Minimas!$C$3:$CD$12,3,FALSE)</f>
        <v>#N/A</v>
      </c>
      <c r="AD749" s="103" t="e">
        <f>T749-HLOOKUP(V749,Minimas!$C$3:$CD$12,4,FALSE)</f>
        <v>#N/A</v>
      </c>
      <c r="AE749" s="103" t="e">
        <f>T749-HLOOKUP(V749,Minimas!$C$3:$CD$12,5,FALSE)</f>
        <v>#N/A</v>
      </c>
      <c r="AF749" s="103" t="e">
        <f>T749-HLOOKUP(V749,Minimas!$C$3:$CD$12,6,FALSE)</f>
        <v>#N/A</v>
      </c>
      <c r="AG749" s="103" t="e">
        <f>T749-HLOOKUP(V749,Minimas!$C$3:$CD$12,7,FALSE)</f>
        <v>#N/A</v>
      </c>
      <c r="AH749" s="103" t="e">
        <f>T749-HLOOKUP(V749,Minimas!$C$3:$CD$12,8,FALSE)</f>
        <v>#N/A</v>
      </c>
      <c r="AI749" s="103" t="e">
        <f>T749-HLOOKUP(V749,Minimas!$C$3:$CD$12,9,FALSE)</f>
        <v>#N/A</v>
      </c>
      <c r="AJ749" s="103" t="e">
        <f>T749-HLOOKUP(V749,Minimas!$C$3:$CD$12,10,FALSE)</f>
        <v>#N/A</v>
      </c>
      <c r="AK749" s="104" t="str">
        <f t="shared" si="87"/>
        <v xml:space="preserve"> </v>
      </c>
      <c r="AL749" s="105"/>
      <c r="AM749" s="105" t="str">
        <f t="shared" si="88"/>
        <v xml:space="preserve"> </v>
      </c>
      <c r="AN749" s="105" t="str">
        <f t="shared" si="89"/>
        <v xml:space="preserve"> </v>
      </c>
    </row>
    <row r="750" spans="28:40" x14ac:dyDescent="0.2">
      <c r="AB750" s="103" t="e">
        <f>T750-HLOOKUP(V750,Minimas!$C$3:$CD$12,2,FALSE)</f>
        <v>#N/A</v>
      </c>
      <c r="AC750" s="103" t="e">
        <f>T750-HLOOKUP(V750,Minimas!$C$3:$CD$12,3,FALSE)</f>
        <v>#N/A</v>
      </c>
      <c r="AD750" s="103" t="e">
        <f>T750-HLOOKUP(V750,Minimas!$C$3:$CD$12,4,FALSE)</f>
        <v>#N/A</v>
      </c>
      <c r="AE750" s="103" t="e">
        <f>T750-HLOOKUP(V750,Minimas!$C$3:$CD$12,5,FALSE)</f>
        <v>#N/A</v>
      </c>
      <c r="AF750" s="103" t="e">
        <f>T750-HLOOKUP(V750,Minimas!$C$3:$CD$12,6,FALSE)</f>
        <v>#N/A</v>
      </c>
      <c r="AG750" s="103" t="e">
        <f>T750-HLOOKUP(V750,Minimas!$C$3:$CD$12,7,FALSE)</f>
        <v>#N/A</v>
      </c>
      <c r="AH750" s="103" t="e">
        <f>T750-HLOOKUP(V750,Minimas!$C$3:$CD$12,8,FALSE)</f>
        <v>#N/A</v>
      </c>
      <c r="AI750" s="103" t="e">
        <f>T750-HLOOKUP(V750,Minimas!$C$3:$CD$12,9,FALSE)</f>
        <v>#N/A</v>
      </c>
      <c r="AJ750" s="103" t="e">
        <f>T750-HLOOKUP(V750,Minimas!$C$3:$CD$12,10,FALSE)</f>
        <v>#N/A</v>
      </c>
      <c r="AK750" s="104" t="str">
        <f t="shared" si="87"/>
        <v xml:space="preserve"> </v>
      </c>
      <c r="AL750" s="105"/>
      <c r="AM750" s="105" t="str">
        <f t="shared" si="88"/>
        <v xml:space="preserve"> </v>
      </c>
      <c r="AN750" s="105" t="str">
        <f t="shared" si="89"/>
        <v xml:space="preserve"> </v>
      </c>
    </row>
    <row r="751" spans="28:40" x14ac:dyDescent="0.2">
      <c r="AB751" s="103" t="e">
        <f>T751-HLOOKUP(V751,Minimas!$C$3:$CD$12,2,FALSE)</f>
        <v>#N/A</v>
      </c>
      <c r="AC751" s="103" t="e">
        <f>T751-HLOOKUP(V751,Minimas!$C$3:$CD$12,3,FALSE)</f>
        <v>#N/A</v>
      </c>
      <c r="AD751" s="103" t="e">
        <f>T751-HLOOKUP(V751,Minimas!$C$3:$CD$12,4,FALSE)</f>
        <v>#N/A</v>
      </c>
      <c r="AE751" s="103" t="e">
        <f>T751-HLOOKUP(V751,Minimas!$C$3:$CD$12,5,FALSE)</f>
        <v>#N/A</v>
      </c>
      <c r="AF751" s="103" t="e">
        <f>T751-HLOOKUP(V751,Minimas!$C$3:$CD$12,6,FALSE)</f>
        <v>#N/A</v>
      </c>
      <c r="AG751" s="103" t="e">
        <f>T751-HLOOKUP(V751,Minimas!$C$3:$CD$12,7,FALSE)</f>
        <v>#N/A</v>
      </c>
      <c r="AH751" s="103" t="e">
        <f>T751-HLOOKUP(V751,Minimas!$C$3:$CD$12,8,FALSE)</f>
        <v>#N/A</v>
      </c>
      <c r="AI751" s="103" t="e">
        <f>T751-HLOOKUP(V751,Minimas!$C$3:$CD$12,9,FALSE)</f>
        <v>#N/A</v>
      </c>
      <c r="AJ751" s="103" t="e">
        <f>T751-HLOOKUP(V751,Minimas!$C$3:$CD$12,10,FALSE)</f>
        <v>#N/A</v>
      </c>
      <c r="AK751" s="104" t="str">
        <f t="shared" si="87"/>
        <v xml:space="preserve"> </v>
      </c>
      <c r="AL751" s="105"/>
      <c r="AM751" s="105" t="str">
        <f t="shared" si="88"/>
        <v xml:space="preserve"> </v>
      </c>
      <c r="AN751" s="105" t="str">
        <f t="shared" si="89"/>
        <v xml:space="preserve"> </v>
      </c>
    </row>
    <row r="752" spans="28:40" x14ac:dyDescent="0.2">
      <c r="AB752" s="103" t="e">
        <f>T752-HLOOKUP(V752,Minimas!$C$3:$CD$12,2,FALSE)</f>
        <v>#N/A</v>
      </c>
      <c r="AC752" s="103" t="e">
        <f>T752-HLOOKUP(V752,Minimas!$C$3:$CD$12,3,FALSE)</f>
        <v>#N/A</v>
      </c>
      <c r="AD752" s="103" t="e">
        <f>T752-HLOOKUP(V752,Minimas!$C$3:$CD$12,4,FALSE)</f>
        <v>#N/A</v>
      </c>
      <c r="AE752" s="103" t="e">
        <f>T752-HLOOKUP(V752,Minimas!$C$3:$CD$12,5,FALSE)</f>
        <v>#N/A</v>
      </c>
      <c r="AF752" s="103" t="e">
        <f>T752-HLOOKUP(V752,Minimas!$C$3:$CD$12,6,FALSE)</f>
        <v>#N/A</v>
      </c>
      <c r="AG752" s="103" t="e">
        <f>T752-HLOOKUP(V752,Minimas!$C$3:$CD$12,7,FALSE)</f>
        <v>#N/A</v>
      </c>
      <c r="AH752" s="103" t="e">
        <f>T752-HLOOKUP(V752,Minimas!$C$3:$CD$12,8,FALSE)</f>
        <v>#N/A</v>
      </c>
      <c r="AI752" s="103" t="e">
        <f>T752-HLOOKUP(V752,Minimas!$C$3:$CD$12,9,FALSE)</f>
        <v>#N/A</v>
      </c>
      <c r="AJ752" s="103" t="e">
        <f>T752-HLOOKUP(V752,Minimas!$C$3:$CD$12,10,FALSE)</f>
        <v>#N/A</v>
      </c>
      <c r="AK752" s="104" t="str">
        <f t="shared" si="87"/>
        <v xml:space="preserve"> </v>
      </c>
      <c r="AL752" s="105"/>
      <c r="AM752" s="105" t="str">
        <f t="shared" si="88"/>
        <v xml:space="preserve"> </v>
      </c>
      <c r="AN752" s="105" t="str">
        <f t="shared" si="89"/>
        <v xml:space="preserve"> </v>
      </c>
    </row>
    <row r="753" spans="28:40" x14ac:dyDescent="0.2">
      <c r="AB753" s="103" t="e">
        <f>T753-HLOOKUP(V753,Minimas!$C$3:$CD$12,2,FALSE)</f>
        <v>#N/A</v>
      </c>
      <c r="AC753" s="103" t="e">
        <f>T753-HLOOKUP(V753,Minimas!$C$3:$CD$12,3,FALSE)</f>
        <v>#N/A</v>
      </c>
      <c r="AD753" s="103" t="e">
        <f>T753-HLOOKUP(V753,Minimas!$C$3:$CD$12,4,FALSE)</f>
        <v>#N/A</v>
      </c>
      <c r="AE753" s="103" t="e">
        <f>T753-HLOOKUP(V753,Minimas!$C$3:$CD$12,5,FALSE)</f>
        <v>#N/A</v>
      </c>
      <c r="AF753" s="103" t="e">
        <f>T753-HLOOKUP(V753,Minimas!$C$3:$CD$12,6,FALSE)</f>
        <v>#N/A</v>
      </c>
      <c r="AG753" s="103" t="e">
        <f>T753-HLOOKUP(V753,Minimas!$C$3:$CD$12,7,FALSE)</f>
        <v>#N/A</v>
      </c>
      <c r="AH753" s="103" t="e">
        <f>T753-HLOOKUP(V753,Minimas!$C$3:$CD$12,8,FALSE)</f>
        <v>#N/A</v>
      </c>
      <c r="AI753" s="103" t="e">
        <f>T753-HLOOKUP(V753,Minimas!$C$3:$CD$12,9,FALSE)</f>
        <v>#N/A</v>
      </c>
      <c r="AJ753" s="103" t="e">
        <f>T753-HLOOKUP(V753,Minimas!$C$3:$CD$12,10,FALSE)</f>
        <v>#N/A</v>
      </c>
      <c r="AK753" s="104" t="str">
        <f t="shared" si="87"/>
        <v xml:space="preserve"> </v>
      </c>
      <c r="AL753" s="105"/>
      <c r="AM753" s="105" t="str">
        <f t="shared" si="88"/>
        <v xml:space="preserve"> </v>
      </c>
      <c r="AN753" s="105" t="str">
        <f t="shared" si="89"/>
        <v xml:space="preserve"> </v>
      </c>
    </row>
    <row r="754" spans="28:40" x14ac:dyDescent="0.2">
      <c r="AB754" s="103" t="e">
        <f>T754-HLOOKUP(V754,Minimas!$C$3:$CD$12,2,FALSE)</f>
        <v>#N/A</v>
      </c>
      <c r="AC754" s="103" t="e">
        <f>T754-HLOOKUP(V754,Minimas!$C$3:$CD$12,3,FALSE)</f>
        <v>#N/A</v>
      </c>
      <c r="AD754" s="103" t="e">
        <f>T754-HLOOKUP(V754,Minimas!$C$3:$CD$12,4,FALSE)</f>
        <v>#N/A</v>
      </c>
      <c r="AE754" s="103" t="e">
        <f>T754-HLOOKUP(V754,Minimas!$C$3:$CD$12,5,FALSE)</f>
        <v>#N/A</v>
      </c>
      <c r="AF754" s="103" t="e">
        <f>T754-HLOOKUP(V754,Minimas!$C$3:$CD$12,6,FALSE)</f>
        <v>#N/A</v>
      </c>
      <c r="AG754" s="103" t="e">
        <f>T754-HLOOKUP(V754,Minimas!$C$3:$CD$12,7,FALSE)</f>
        <v>#N/A</v>
      </c>
      <c r="AH754" s="103" t="e">
        <f>T754-HLOOKUP(V754,Minimas!$C$3:$CD$12,8,FALSE)</f>
        <v>#N/A</v>
      </c>
      <c r="AI754" s="103" t="e">
        <f>T754-HLOOKUP(V754,Minimas!$C$3:$CD$12,9,FALSE)</f>
        <v>#N/A</v>
      </c>
      <c r="AJ754" s="103" t="e">
        <f>T754-HLOOKUP(V754,Minimas!$C$3:$CD$12,10,FALSE)</f>
        <v>#N/A</v>
      </c>
      <c r="AK754" s="104" t="str">
        <f t="shared" si="87"/>
        <v xml:space="preserve"> </v>
      </c>
      <c r="AL754" s="105"/>
      <c r="AM754" s="105" t="str">
        <f t="shared" si="88"/>
        <v xml:space="preserve"> </v>
      </c>
      <c r="AN754" s="105" t="str">
        <f t="shared" si="89"/>
        <v xml:space="preserve"> </v>
      </c>
    </row>
    <row r="755" spans="28:40" x14ac:dyDescent="0.2">
      <c r="AB755" s="103" t="e">
        <f>T755-HLOOKUP(V755,Minimas!$C$3:$CD$12,2,FALSE)</f>
        <v>#N/A</v>
      </c>
      <c r="AC755" s="103" t="e">
        <f>T755-HLOOKUP(V755,Minimas!$C$3:$CD$12,3,FALSE)</f>
        <v>#N/A</v>
      </c>
      <c r="AD755" s="103" t="e">
        <f>T755-HLOOKUP(V755,Minimas!$C$3:$CD$12,4,FALSE)</f>
        <v>#N/A</v>
      </c>
      <c r="AE755" s="103" t="e">
        <f>T755-HLOOKUP(V755,Minimas!$C$3:$CD$12,5,FALSE)</f>
        <v>#N/A</v>
      </c>
      <c r="AF755" s="103" t="e">
        <f>T755-HLOOKUP(V755,Minimas!$C$3:$CD$12,6,FALSE)</f>
        <v>#N/A</v>
      </c>
      <c r="AG755" s="103" t="e">
        <f>T755-HLOOKUP(V755,Minimas!$C$3:$CD$12,7,FALSE)</f>
        <v>#N/A</v>
      </c>
      <c r="AH755" s="103" t="e">
        <f>T755-HLOOKUP(V755,Minimas!$C$3:$CD$12,8,FALSE)</f>
        <v>#N/A</v>
      </c>
      <c r="AI755" s="103" t="e">
        <f>T755-HLOOKUP(V755,Minimas!$C$3:$CD$12,9,FALSE)</f>
        <v>#N/A</v>
      </c>
      <c r="AJ755" s="103" t="e">
        <f>T755-HLOOKUP(V755,Minimas!$C$3:$CD$12,10,FALSE)</f>
        <v>#N/A</v>
      </c>
      <c r="AK755" s="104" t="str">
        <f t="shared" si="87"/>
        <v xml:space="preserve"> </v>
      </c>
      <c r="AL755" s="105"/>
      <c r="AM755" s="105" t="str">
        <f t="shared" si="88"/>
        <v xml:space="preserve"> </v>
      </c>
      <c r="AN755" s="105" t="str">
        <f t="shared" si="89"/>
        <v xml:space="preserve"> </v>
      </c>
    </row>
    <row r="756" spans="28:40" x14ac:dyDescent="0.2">
      <c r="AB756" s="103" t="e">
        <f>T756-HLOOKUP(V756,Minimas!$C$3:$CD$12,2,FALSE)</f>
        <v>#N/A</v>
      </c>
      <c r="AC756" s="103" t="e">
        <f>T756-HLOOKUP(V756,Minimas!$C$3:$CD$12,3,FALSE)</f>
        <v>#N/A</v>
      </c>
      <c r="AD756" s="103" t="e">
        <f>T756-HLOOKUP(V756,Minimas!$C$3:$CD$12,4,FALSE)</f>
        <v>#N/A</v>
      </c>
      <c r="AE756" s="103" t="e">
        <f>T756-HLOOKUP(V756,Minimas!$C$3:$CD$12,5,FALSE)</f>
        <v>#N/A</v>
      </c>
      <c r="AF756" s="103" t="e">
        <f>T756-HLOOKUP(V756,Minimas!$C$3:$CD$12,6,FALSE)</f>
        <v>#N/A</v>
      </c>
      <c r="AG756" s="103" t="e">
        <f>T756-HLOOKUP(V756,Minimas!$C$3:$CD$12,7,FALSE)</f>
        <v>#N/A</v>
      </c>
      <c r="AH756" s="103" t="e">
        <f>T756-HLOOKUP(V756,Minimas!$C$3:$CD$12,8,FALSE)</f>
        <v>#N/A</v>
      </c>
      <c r="AI756" s="103" t="e">
        <f>T756-HLOOKUP(V756,Minimas!$C$3:$CD$12,9,FALSE)</f>
        <v>#N/A</v>
      </c>
      <c r="AJ756" s="103" t="e">
        <f>T756-HLOOKUP(V756,Minimas!$C$3:$CD$12,10,FALSE)</f>
        <v>#N/A</v>
      </c>
      <c r="AK756" s="104" t="str">
        <f t="shared" si="87"/>
        <v xml:space="preserve"> </v>
      </c>
      <c r="AL756" s="105"/>
      <c r="AM756" s="105" t="str">
        <f t="shared" si="88"/>
        <v xml:space="preserve"> </v>
      </c>
      <c r="AN756" s="105" t="str">
        <f t="shared" si="89"/>
        <v xml:space="preserve"> </v>
      </c>
    </row>
    <row r="757" spans="28:40" x14ac:dyDescent="0.2">
      <c r="AB757" s="103" t="e">
        <f>T757-HLOOKUP(V757,Minimas!$C$3:$CD$12,2,FALSE)</f>
        <v>#N/A</v>
      </c>
      <c r="AC757" s="103" t="e">
        <f>T757-HLOOKUP(V757,Minimas!$C$3:$CD$12,3,FALSE)</f>
        <v>#N/A</v>
      </c>
      <c r="AD757" s="103" t="e">
        <f>T757-HLOOKUP(V757,Minimas!$C$3:$CD$12,4,FALSE)</f>
        <v>#N/A</v>
      </c>
      <c r="AE757" s="103" t="e">
        <f>T757-HLOOKUP(V757,Minimas!$C$3:$CD$12,5,FALSE)</f>
        <v>#N/A</v>
      </c>
      <c r="AF757" s="103" t="e">
        <f>T757-HLOOKUP(V757,Minimas!$C$3:$CD$12,6,FALSE)</f>
        <v>#N/A</v>
      </c>
      <c r="AG757" s="103" t="e">
        <f>T757-HLOOKUP(V757,Minimas!$C$3:$CD$12,7,FALSE)</f>
        <v>#N/A</v>
      </c>
      <c r="AH757" s="103" t="e">
        <f>T757-HLOOKUP(V757,Minimas!$C$3:$CD$12,8,FALSE)</f>
        <v>#N/A</v>
      </c>
      <c r="AI757" s="103" t="e">
        <f>T757-HLOOKUP(V757,Minimas!$C$3:$CD$12,9,FALSE)</f>
        <v>#N/A</v>
      </c>
      <c r="AJ757" s="103" t="e">
        <f>T757-HLOOKUP(V757,Minimas!$C$3:$CD$12,10,FALSE)</f>
        <v>#N/A</v>
      </c>
      <c r="AK757" s="104" t="str">
        <f t="shared" si="87"/>
        <v xml:space="preserve"> </v>
      </c>
      <c r="AL757" s="105"/>
      <c r="AM757" s="105" t="str">
        <f t="shared" si="88"/>
        <v xml:space="preserve"> </v>
      </c>
      <c r="AN757" s="105" t="str">
        <f t="shared" si="89"/>
        <v xml:space="preserve"> </v>
      </c>
    </row>
    <row r="758" spans="28:40" x14ac:dyDescent="0.2">
      <c r="AB758" s="103" t="e">
        <f>T758-HLOOKUP(V758,Minimas!$C$3:$CD$12,2,FALSE)</f>
        <v>#N/A</v>
      </c>
      <c r="AC758" s="103" t="e">
        <f>T758-HLOOKUP(V758,Minimas!$C$3:$CD$12,3,FALSE)</f>
        <v>#N/A</v>
      </c>
      <c r="AD758" s="103" t="e">
        <f>T758-HLOOKUP(V758,Minimas!$C$3:$CD$12,4,FALSE)</f>
        <v>#N/A</v>
      </c>
      <c r="AE758" s="103" t="e">
        <f>T758-HLOOKUP(V758,Minimas!$C$3:$CD$12,5,FALSE)</f>
        <v>#N/A</v>
      </c>
      <c r="AF758" s="103" t="e">
        <f>T758-HLOOKUP(V758,Minimas!$C$3:$CD$12,6,FALSE)</f>
        <v>#N/A</v>
      </c>
      <c r="AG758" s="103" t="e">
        <f>T758-HLOOKUP(V758,Minimas!$C$3:$CD$12,7,FALSE)</f>
        <v>#N/A</v>
      </c>
      <c r="AH758" s="103" t="e">
        <f>T758-HLOOKUP(V758,Minimas!$C$3:$CD$12,8,FALSE)</f>
        <v>#N/A</v>
      </c>
      <c r="AI758" s="103" t="e">
        <f>T758-HLOOKUP(V758,Minimas!$C$3:$CD$12,9,FALSE)</f>
        <v>#N/A</v>
      </c>
      <c r="AJ758" s="103" t="e">
        <f>T758-HLOOKUP(V758,Minimas!$C$3:$CD$12,10,FALSE)</f>
        <v>#N/A</v>
      </c>
      <c r="AK758" s="104" t="str">
        <f t="shared" si="87"/>
        <v xml:space="preserve"> </v>
      </c>
      <c r="AL758" s="105"/>
      <c r="AM758" s="105" t="str">
        <f t="shared" si="88"/>
        <v xml:space="preserve"> </v>
      </c>
      <c r="AN758" s="105" t="str">
        <f t="shared" si="89"/>
        <v xml:space="preserve"> </v>
      </c>
    </row>
    <row r="759" spans="28:40" x14ac:dyDescent="0.2">
      <c r="AB759" s="103" t="e">
        <f>T759-HLOOKUP(V759,Minimas!$C$3:$CD$12,2,FALSE)</f>
        <v>#N/A</v>
      </c>
      <c r="AC759" s="103" t="e">
        <f>T759-HLOOKUP(V759,Minimas!$C$3:$CD$12,3,FALSE)</f>
        <v>#N/A</v>
      </c>
      <c r="AD759" s="103" t="e">
        <f>T759-HLOOKUP(V759,Minimas!$C$3:$CD$12,4,FALSE)</f>
        <v>#N/A</v>
      </c>
      <c r="AE759" s="103" t="e">
        <f>T759-HLOOKUP(V759,Minimas!$C$3:$CD$12,5,FALSE)</f>
        <v>#N/A</v>
      </c>
      <c r="AF759" s="103" t="e">
        <f>T759-HLOOKUP(V759,Minimas!$C$3:$CD$12,6,FALSE)</f>
        <v>#N/A</v>
      </c>
      <c r="AG759" s="103" t="e">
        <f>T759-HLOOKUP(V759,Minimas!$C$3:$CD$12,7,FALSE)</f>
        <v>#N/A</v>
      </c>
      <c r="AH759" s="103" t="e">
        <f>T759-HLOOKUP(V759,Minimas!$C$3:$CD$12,8,FALSE)</f>
        <v>#N/A</v>
      </c>
      <c r="AI759" s="103" t="e">
        <f>T759-HLOOKUP(V759,Minimas!$C$3:$CD$12,9,FALSE)</f>
        <v>#N/A</v>
      </c>
      <c r="AJ759" s="103" t="e">
        <f>T759-HLOOKUP(V759,Minimas!$C$3:$CD$12,10,FALSE)</f>
        <v>#N/A</v>
      </c>
      <c r="AK759" s="104" t="str">
        <f t="shared" si="87"/>
        <v xml:space="preserve"> </v>
      </c>
      <c r="AL759" s="105"/>
      <c r="AM759" s="105" t="str">
        <f t="shared" si="88"/>
        <v xml:space="preserve"> </v>
      </c>
      <c r="AN759" s="105" t="str">
        <f t="shared" si="89"/>
        <v xml:space="preserve"> </v>
      </c>
    </row>
    <row r="760" spans="28:40" x14ac:dyDescent="0.2">
      <c r="AB760" s="103" t="e">
        <f>T760-HLOOKUP(V760,Minimas!$C$3:$CD$12,2,FALSE)</f>
        <v>#N/A</v>
      </c>
      <c r="AC760" s="103" t="e">
        <f>T760-HLOOKUP(V760,Minimas!$C$3:$CD$12,3,FALSE)</f>
        <v>#N/A</v>
      </c>
      <c r="AD760" s="103" t="e">
        <f>T760-HLOOKUP(V760,Minimas!$C$3:$CD$12,4,FALSE)</f>
        <v>#N/A</v>
      </c>
      <c r="AE760" s="103" t="e">
        <f>T760-HLOOKUP(V760,Minimas!$C$3:$CD$12,5,FALSE)</f>
        <v>#N/A</v>
      </c>
      <c r="AF760" s="103" t="e">
        <f>T760-HLOOKUP(V760,Minimas!$C$3:$CD$12,6,FALSE)</f>
        <v>#N/A</v>
      </c>
      <c r="AG760" s="103" t="e">
        <f>T760-HLOOKUP(V760,Minimas!$C$3:$CD$12,7,FALSE)</f>
        <v>#N/A</v>
      </c>
      <c r="AH760" s="103" t="e">
        <f>T760-HLOOKUP(V760,Minimas!$C$3:$CD$12,8,FALSE)</f>
        <v>#N/A</v>
      </c>
      <c r="AI760" s="103" t="e">
        <f>T760-HLOOKUP(V760,Minimas!$C$3:$CD$12,9,FALSE)</f>
        <v>#N/A</v>
      </c>
      <c r="AJ760" s="103" t="e">
        <f>T760-HLOOKUP(V760,Minimas!$C$3:$CD$12,10,FALSE)</f>
        <v>#N/A</v>
      </c>
      <c r="AK760" s="104" t="str">
        <f t="shared" si="87"/>
        <v xml:space="preserve"> </v>
      </c>
      <c r="AL760" s="105"/>
      <c r="AM760" s="105" t="str">
        <f t="shared" si="88"/>
        <v xml:space="preserve"> </v>
      </c>
      <c r="AN760" s="105" t="str">
        <f t="shared" si="89"/>
        <v xml:space="preserve"> </v>
      </c>
    </row>
    <row r="761" spans="28:40" x14ac:dyDescent="0.2">
      <c r="AB761" s="103" t="e">
        <f>T761-HLOOKUP(V761,Minimas!$C$3:$CD$12,2,FALSE)</f>
        <v>#N/A</v>
      </c>
      <c r="AC761" s="103" t="e">
        <f>T761-HLOOKUP(V761,Minimas!$C$3:$CD$12,3,FALSE)</f>
        <v>#N/A</v>
      </c>
      <c r="AD761" s="103" t="e">
        <f>T761-HLOOKUP(V761,Minimas!$C$3:$CD$12,4,FALSE)</f>
        <v>#N/A</v>
      </c>
      <c r="AE761" s="103" t="e">
        <f>T761-HLOOKUP(V761,Minimas!$C$3:$CD$12,5,FALSE)</f>
        <v>#N/A</v>
      </c>
      <c r="AF761" s="103" t="e">
        <f>T761-HLOOKUP(V761,Minimas!$C$3:$CD$12,6,FALSE)</f>
        <v>#N/A</v>
      </c>
      <c r="AG761" s="103" t="e">
        <f>T761-HLOOKUP(V761,Minimas!$C$3:$CD$12,7,FALSE)</f>
        <v>#N/A</v>
      </c>
      <c r="AH761" s="103" t="e">
        <f>T761-HLOOKUP(V761,Minimas!$C$3:$CD$12,8,FALSE)</f>
        <v>#N/A</v>
      </c>
      <c r="AI761" s="103" t="e">
        <f>T761-HLOOKUP(V761,Minimas!$C$3:$CD$12,9,FALSE)</f>
        <v>#N/A</v>
      </c>
      <c r="AJ761" s="103" t="e">
        <f>T761-HLOOKUP(V761,Minimas!$C$3:$CD$12,10,FALSE)</f>
        <v>#N/A</v>
      </c>
      <c r="AK761" s="104" t="str">
        <f t="shared" si="87"/>
        <v xml:space="preserve"> </v>
      </c>
      <c r="AL761" s="105"/>
      <c r="AM761" s="105" t="str">
        <f t="shared" si="88"/>
        <v xml:space="preserve"> </v>
      </c>
      <c r="AN761" s="105" t="str">
        <f t="shared" si="89"/>
        <v xml:space="preserve"> </v>
      </c>
    </row>
    <row r="762" spans="28:40" x14ac:dyDescent="0.2">
      <c r="AB762" s="103" t="e">
        <f>T762-HLOOKUP(V762,Minimas!$C$3:$CD$12,2,FALSE)</f>
        <v>#N/A</v>
      </c>
      <c r="AC762" s="103" t="e">
        <f>T762-HLOOKUP(V762,Minimas!$C$3:$CD$12,3,FALSE)</f>
        <v>#N/A</v>
      </c>
      <c r="AD762" s="103" t="e">
        <f>T762-HLOOKUP(V762,Minimas!$C$3:$CD$12,4,FALSE)</f>
        <v>#N/A</v>
      </c>
      <c r="AE762" s="103" t="e">
        <f>T762-HLOOKUP(V762,Minimas!$C$3:$CD$12,5,FALSE)</f>
        <v>#N/A</v>
      </c>
      <c r="AF762" s="103" t="e">
        <f>T762-HLOOKUP(V762,Minimas!$C$3:$CD$12,6,FALSE)</f>
        <v>#N/A</v>
      </c>
      <c r="AG762" s="103" t="e">
        <f>T762-HLOOKUP(V762,Minimas!$C$3:$CD$12,7,FALSE)</f>
        <v>#N/A</v>
      </c>
      <c r="AH762" s="103" t="e">
        <f>T762-HLOOKUP(V762,Minimas!$C$3:$CD$12,8,FALSE)</f>
        <v>#N/A</v>
      </c>
      <c r="AI762" s="103" t="e">
        <f>T762-HLOOKUP(V762,Minimas!$C$3:$CD$12,9,FALSE)</f>
        <v>#N/A</v>
      </c>
      <c r="AJ762" s="103" t="e">
        <f>T762-HLOOKUP(V762,Minimas!$C$3:$CD$12,10,FALSE)</f>
        <v>#N/A</v>
      </c>
      <c r="AK762" s="104" t="str">
        <f t="shared" si="87"/>
        <v xml:space="preserve"> </v>
      </c>
      <c r="AL762" s="105"/>
      <c r="AM762" s="105" t="str">
        <f t="shared" si="88"/>
        <v xml:space="preserve"> </v>
      </c>
      <c r="AN762" s="105" t="str">
        <f t="shared" si="89"/>
        <v xml:space="preserve"> </v>
      </c>
    </row>
    <row r="763" spans="28:40" x14ac:dyDescent="0.2">
      <c r="AB763" s="103" t="e">
        <f>T763-HLOOKUP(V763,Minimas!$C$3:$CD$12,2,FALSE)</f>
        <v>#N/A</v>
      </c>
      <c r="AC763" s="103" t="e">
        <f>T763-HLOOKUP(V763,Minimas!$C$3:$CD$12,3,FALSE)</f>
        <v>#N/A</v>
      </c>
      <c r="AD763" s="103" t="e">
        <f>T763-HLOOKUP(V763,Minimas!$C$3:$CD$12,4,FALSE)</f>
        <v>#N/A</v>
      </c>
      <c r="AE763" s="103" t="e">
        <f>T763-HLOOKUP(V763,Minimas!$C$3:$CD$12,5,FALSE)</f>
        <v>#N/A</v>
      </c>
      <c r="AF763" s="103" t="e">
        <f>T763-HLOOKUP(V763,Minimas!$C$3:$CD$12,6,FALSE)</f>
        <v>#N/A</v>
      </c>
      <c r="AG763" s="103" t="e">
        <f>T763-HLOOKUP(V763,Minimas!$C$3:$CD$12,7,FALSE)</f>
        <v>#N/A</v>
      </c>
      <c r="AH763" s="103" t="e">
        <f>T763-HLOOKUP(V763,Minimas!$C$3:$CD$12,8,FALSE)</f>
        <v>#N/A</v>
      </c>
      <c r="AI763" s="103" t="e">
        <f>T763-HLOOKUP(V763,Minimas!$C$3:$CD$12,9,FALSE)</f>
        <v>#N/A</v>
      </c>
      <c r="AJ763" s="103" t="e">
        <f>T763-HLOOKUP(V763,Minimas!$C$3:$CD$12,10,FALSE)</f>
        <v>#N/A</v>
      </c>
      <c r="AK763" s="104" t="str">
        <f t="shared" si="87"/>
        <v xml:space="preserve"> </v>
      </c>
      <c r="AL763" s="105"/>
      <c r="AM763" s="105" t="str">
        <f t="shared" si="88"/>
        <v xml:space="preserve"> </v>
      </c>
      <c r="AN763" s="105" t="str">
        <f t="shared" si="89"/>
        <v xml:space="preserve"> </v>
      </c>
    </row>
    <row r="764" spans="28:40" x14ac:dyDescent="0.2">
      <c r="AB764" s="103" t="e">
        <f>T764-HLOOKUP(V764,Minimas!$C$3:$CD$12,2,FALSE)</f>
        <v>#N/A</v>
      </c>
      <c r="AC764" s="103" t="e">
        <f>T764-HLOOKUP(V764,Minimas!$C$3:$CD$12,3,FALSE)</f>
        <v>#N/A</v>
      </c>
      <c r="AD764" s="103" t="e">
        <f>T764-HLOOKUP(V764,Minimas!$C$3:$CD$12,4,FALSE)</f>
        <v>#N/A</v>
      </c>
      <c r="AE764" s="103" t="e">
        <f>T764-HLOOKUP(V764,Minimas!$C$3:$CD$12,5,FALSE)</f>
        <v>#N/A</v>
      </c>
      <c r="AF764" s="103" t="e">
        <f>T764-HLOOKUP(V764,Minimas!$C$3:$CD$12,6,FALSE)</f>
        <v>#N/A</v>
      </c>
      <c r="AG764" s="103" t="e">
        <f>T764-HLOOKUP(V764,Minimas!$C$3:$CD$12,7,FALSE)</f>
        <v>#N/A</v>
      </c>
      <c r="AH764" s="103" t="e">
        <f>T764-HLOOKUP(V764,Minimas!$C$3:$CD$12,8,FALSE)</f>
        <v>#N/A</v>
      </c>
      <c r="AI764" s="103" t="e">
        <f>T764-HLOOKUP(V764,Minimas!$C$3:$CD$12,9,FALSE)</f>
        <v>#N/A</v>
      </c>
      <c r="AJ764" s="103" t="e">
        <f>T764-HLOOKUP(V764,Minimas!$C$3:$CD$12,10,FALSE)</f>
        <v>#N/A</v>
      </c>
      <c r="AK764" s="104" t="str">
        <f t="shared" si="87"/>
        <v xml:space="preserve"> </v>
      </c>
      <c r="AL764" s="105"/>
      <c r="AM764" s="105" t="str">
        <f t="shared" si="88"/>
        <v xml:space="preserve"> </v>
      </c>
      <c r="AN764" s="105" t="str">
        <f t="shared" si="89"/>
        <v xml:space="preserve"> </v>
      </c>
    </row>
    <row r="765" spans="28:40" x14ac:dyDescent="0.2">
      <c r="AB765" s="103" t="e">
        <f>T765-HLOOKUP(V765,Minimas!$C$3:$CD$12,2,FALSE)</f>
        <v>#N/A</v>
      </c>
      <c r="AC765" s="103" t="e">
        <f>T765-HLOOKUP(V765,Minimas!$C$3:$CD$12,3,FALSE)</f>
        <v>#N/A</v>
      </c>
      <c r="AD765" s="103" t="e">
        <f>T765-HLOOKUP(V765,Minimas!$C$3:$CD$12,4,FALSE)</f>
        <v>#N/A</v>
      </c>
      <c r="AE765" s="103" t="e">
        <f>T765-HLOOKUP(V765,Minimas!$C$3:$CD$12,5,FALSE)</f>
        <v>#N/A</v>
      </c>
      <c r="AF765" s="103" t="e">
        <f>T765-HLOOKUP(V765,Minimas!$C$3:$CD$12,6,FALSE)</f>
        <v>#N/A</v>
      </c>
      <c r="AG765" s="103" t="e">
        <f>T765-HLOOKUP(V765,Minimas!$C$3:$CD$12,7,FALSE)</f>
        <v>#N/A</v>
      </c>
      <c r="AH765" s="103" t="e">
        <f>T765-HLOOKUP(V765,Minimas!$C$3:$CD$12,8,FALSE)</f>
        <v>#N/A</v>
      </c>
      <c r="AI765" s="103" t="e">
        <f>T765-HLOOKUP(V765,Minimas!$C$3:$CD$12,9,FALSE)</f>
        <v>#N/A</v>
      </c>
      <c r="AJ765" s="103" t="e">
        <f>T765-HLOOKUP(V765,Minimas!$C$3:$CD$12,10,FALSE)</f>
        <v>#N/A</v>
      </c>
      <c r="AK765" s="104" t="str">
        <f t="shared" si="87"/>
        <v xml:space="preserve"> </v>
      </c>
      <c r="AL765" s="105"/>
      <c r="AM765" s="105" t="str">
        <f t="shared" si="88"/>
        <v xml:space="preserve"> </v>
      </c>
      <c r="AN765" s="105" t="str">
        <f t="shared" si="89"/>
        <v xml:space="preserve"> </v>
      </c>
    </row>
    <row r="766" spans="28:40" x14ac:dyDescent="0.2">
      <c r="AB766" s="103" t="e">
        <f>T766-HLOOKUP(V766,Minimas!$C$3:$CD$12,2,FALSE)</f>
        <v>#N/A</v>
      </c>
      <c r="AC766" s="103" t="e">
        <f>T766-HLOOKUP(V766,Minimas!$C$3:$CD$12,3,FALSE)</f>
        <v>#N/A</v>
      </c>
      <c r="AD766" s="103" t="e">
        <f>T766-HLOOKUP(V766,Minimas!$C$3:$CD$12,4,FALSE)</f>
        <v>#N/A</v>
      </c>
      <c r="AE766" s="103" t="e">
        <f>T766-HLOOKUP(V766,Minimas!$C$3:$CD$12,5,FALSE)</f>
        <v>#N/A</v>
      </c>
      <c r="AF766" s="103" t="e">
        <f>T766-HLOOKUP(V766,Minimas!$C$3:$CD$12,6,FALSE)</f>
        <v>#N/A</v>
      </c>
      <c r="AG766" s="103" t="e">
        <f>T766-HLOOKUP(V766,Minimas!$C$3:$CD$12,7,FALSE)</f>
        <v>#N/A</v>
      </c>
      <c r="AH766" s="103" t="e">
        <f>T766-HLOOKUP(V766,Minimas!$C$3:$CD$12,8,FALSE)</f>
        <v>#N/A</v>
      </c>
      <c r="AI766" s="103" t="e">
        <f>T766-HLOOKUP(V766,Minimas!$C$3:$CD$12,9,FALSE)</f>
        <v>#N/A</v>
      </c>
      <c r="AJ766" s="103" t="e">
        <f>T766-HLOOKUP(V766,Minimas!$C$3:$CD$12,10,FALSE)</f>
        <v>#N/A</v>
      </c>
      <c r="AK766" s="104" t="str">
        <f t="shared" si="87"/>
        <v xml:space="preserve"> </v>
      </c>
      <c r="AL766" s="105"/>
      <c r="AM766" s="105" t="str">
        <f t="shared" si="88"/>
        <v xml:space="preserve"> </v>
      </c>
      <c r="AN766" s="105" t="str">
        <f t="shared" si="89"/>
        <v xml:space="preserve"> </v>
      </c>
    </row>
    <row r="767" spans="28:40" x14ac:dyDescent="0.2">
      <c r="AB767" s="103" t="e">
        <f>T767-HLOOKUP(V767,Minimas!$C$3:$CD$12,2,FALSE)</f>
        <v>#N/A</v>
      </c>
      <c r="AC767" s="103" t="e">
        <f>T767-HLOOKUP(V767,Minimas!$C$3:$CD$12,3,FALSE)</f>
        <v>#N/A</v>
      </c>
      <c r="AD767" s="103" t="e">
        <f>T767-HLOOKUP(V767,Minimas!$C$3:$CD$12,4,FALSE)</f>
        <v>#N/A</v>
      </c>
      <c r="AE767" s="103" t="e">
        <f>T767-HLOOKUP(V767,Minimas!$C$3:$CD$12,5,FALSE)</f>
        <v>#N/A</v>
      </c>
      <c r="AF767" s="103" t="e">
        <f>T767-HLOOKUP(V767,Minimas!$C$3:$CD$12,6,FALSE)</f>
        <v>#N/A</v>
      </c>
      <c r="AG767" s="103" t="e">
        <f>T767-HLOOKUP(V767,Minimas!$C$3:$CD$12,7,FALSE)</f>
        <v>#N/A</v>
      </c>
      <c r="AH767" s="103" t="e">
        <f>T767-HLOOKUP(V767,Minimas!$C$3:$CD$12,8,FALSE)</f>
        <v>#N/A</v>
      </c>
      <c r="AI767" s="103" t="e">
        <f>T767-HLOOKUP(V767,Minimas!$C$3:$CD$12,9,FALSE)</f>
        <v>#N/A</v>
      </c>
      <c r="AJ767" s="103" t="e">
        <f>T767-HLOOKUP(V767,Minimas!$C$3:$CD$12,10,FALSE)</f>
        <v>#N/A</v>
      </c>
      <c r="AK767" s="104" t="str">
        <f t="shared" si="87"/>
        <v xml:space="preserve"> </v>
      </c>
      <c r="AL767" s="105"/>
      <c r="AM767" s="105" t="str">
        <f t="shared" si="88"/>
        <v xml:space="preserve"> </v>
      </c>
      <c r="AN767" s="105" t="str">
        <f t="shared" si="89"/>
        <v xml:space="preserve"> </v>
      </c>
    </row>
    <row r="768" spans="28:40" x14ac:dyDescent="0.2">
      <c r="AB768" s="103" t="e">
        <f>T768-HLOOKUP(V768,Minimas!$C$3:$CD$12,2,FALSE)</f>
        <v>#N/A</v>
      </c>
      <c r="AC768" s="103" t="e">
        <f>T768-HLOOKUP(V768,Minimas!$C$3:$CD$12,3,FALSE)</f>
        <v>#N/A</v>
      </c>
      <c r="AD768" s="103" t="e">
        <f>T768-HLOOKUP(V768,Minimas!$C$3:$CD$12,4,FALSE)</f>
        <v>#N/A</v>
      </c>
      <c r="AE768" s="103" t="e">
        <f>T768-HLOOKUP(V768,Minimas!$C$3:$CD$12,5,FALSE)</f>
        <v>#N/A</v>
      </c>
      <c r="AF768" s="103" t="e">
        <f>T768-HLOOKUP(V768,Minimas!$C$3:$CD$12,6,FALSE)</f>
        <v>#N/A</v>
      </c>
      <c r="AG768" s="103" t="e">
        <f>T768-HLOOKUP(V768,Minimas!$C$3:$CD$12,7,FALSE)</f>
        <v>#N/A</v>
      </c>
      <c r="AH768" s="103" t="e">
        <f>T768-HLOOKUP(V768,Minimas!$C$3:$CD$12,8,FALSE)</f>
        <v>#N/A</v>
      </c>
      <c r="AI768" s="103" t="e">
        <f>T768-HLOOKUP(V768,Minimas!$C$3:$CD$12,9,FALSE)</f>
        <v>#N/A</v>
      </c>
      <c r="AJ768" s="103" t="e">
        <f>T768-HLOOKUP(V768,Minimas!$C$3:$CD$12,10,FALSE)</f>
        <v>#N/A</v>
      </c>
      <c r="AK768" s="104" t="str">
        <f t="shared" si="87"/>
        <v xml:space="preserve"> </v>
      </c>
      <c r="AL768" s="105"/>
      <c r="AM768" s="105" t="str">
        <f t="shared" si="88"/>
        <v xml:space="preserve"> </v>
      </c>
      <c r="AN768" s="105" t="str">
        <f t="shared" si="89"/>
        <v xml:space="preserve"> </v>
      </c>
    </row>
    <row r="769" spans="28:40" x14ac:dyDescent="0.2">
      <c r="AB769" s="103" t="e">
        <f>T769-HLOOKUP(V769,Minimas!$C$3:$CD$12,2,FALSE)</f>
        <v>#N/A</v>
      </c>
      <c r="AC769" s="103" t="e">
        <f>T769-HLOOKUP(V769,Minimas!$C$3:$CD$12,3,FALSE)</f>
        <v>#N/A</v>
      </c>
      <c r="AD769" s="103" t="e">
        <f>T769-HLOOKUP(V769,Minimas!$C$3:$CD$12,4,FALSE)</f>
        <v>#N/A</v>
      </c>
      <c r="AE769" s="103" t="e">
        <f>T769-HLOOKUP(V769,Minimas!$C$3:$CD$12,5,FALSE)</f>
        <v>#N/A</v>
      </c>
      <c r="AF769" s="103" t="e">
        <f>T769-HLOOKUP(V769,Minimas!$C$3:$CD$12,6,FALSE)</f>
        <v>#N/A</v>
      </c>
      <c r="AG769" s="103" t="e">
        <f>T769-HLOOKUP(V769,Minimas!$C$3:$CD$12,7,FALSE)</f>
        <v>#N/A</v>
      </c>
      <c r="AH769" s="103" t="e">
        <f>T769-HLOOKUP(V769,Minimas!$C$3:$CD$12,8,FALSE)</f>
        <v>#N/A</v>
      </c>
      <c r="AI769" s="103" t="e">
        <f>T769-HLOOKUP(V769,Minimas!$C$3:$CD$12,9,FALSE)</f>
        <v>#N/A</v>
      </c>
      <c r="AJ769" s="103" t="e">
        <f>T769-HLOOKUP(V769,Minimas!$C$3:$CD$12,10,FALSE)</f>
        <v>#N/A</v>
      </c>
      <c r="AK769" s="104" t="str">
        <f t="shared" si="87"/>
        <v xml:space="preserve"> </v>
      </c>
      <c r="AL769" s="105"/>
      <c r="AM769" s="105" t="str">
        <f t="shared" si="88"/>
        <v xml:space="preserve"> </v>
      </c>
      <c r="AN769" s="105" t="str">
        <f t="shared" si="89"/>
        <v xml:space="preserve"> </v>
      </c>
    </row>
    <row r="770" spans="28:40" x14ac:dyDescent="0.2">
      <c r="AB770" s="103" t="e">
        <f>T770-HLOOKUP(V770,Minimas!$C$3:$CD$12,2,FALSE)</f>
        <v>#N/A</v>
      </c>
      <c r="AC770" s="103" t="e">
        <f>T770-HLOOKUP(V770,Minimas!$C$3:$CD$12,3,FALSE)</f>
        <v>#N/A</v>
      </c>
      <c r="AD770" s="103" t="e">
        <f>T770-HLOOKUP(V770,Minimas!$C$3:$CD$12,4,FALSE)</f>
        <v>#N/A</v>
      </c>
      <c r="AE770" s="103" t="e">
        <f>T770-HLOOKUP(V770,Minimas!$C$3:$CD$12,5,FALSE)</f>
        <v>#N/A</v>
      </c>
      <c r="AF770" s="103" t="e">
        <f>T770-HLOOKUP(V770,Minimas!$C$3:$CD$12,6,FALSE)</f>
        <v>#N/A</v>
      </c>
      <c r="AG770" s="103" t="e">
        <f>T770-HLOOKUP(V770,Minimas!$C$3:$CD$12,7,FALSE)</f>
        <v>#N/A</v>
      </c>
      <c r="AH770" s="103" t="e">
        <f>T770-HLOOKUP(V770,Minimas!$C$3:$CD$12,8,FALSE)</f>
        <v>#N/A</v>
      </c>
      <c r="AI770" s="103" t="e">
        <f>T770-HLOOKUP(V770,Minimas!$C$3:$CD$12,9,FALSE)</f>
        <v>#N/A</v>
      </c>
      <c r="AJ770" s="103" t="e">
        <f>T770-HLOOKUP(V770,Minimas!$C$3:$CD$12,10,FALSE)</f>
        <v>#N/A</v>
      </c>
      <c r="AK770" s="104" t="str">
        <f t="shared" si="87"/>
        <v xml:space="preserve"> </v>
      </c>
      <c r="AL770" s="105"/>
      <c r="AM770" s="105" t="str">
        <f t="shared" si="88"/>
        <v xml:space="preserve"> </v>
      </c>
      <c r="AN770" s="105" t="str">
        <f t="shared" si="89"/>
        <v xml:space="preserve"> </v>
      </c>
    </row>
    <row r="771" spans="28:40" x14ac:dyDescent="0.2">
      <c r="AB771" s="103" t="e">
        <f>T771-HLOOKUP(V771,Minimas!$C$3:$CD$12,2,FALSE)</f>
        <v>#N/A</v>
      </c>
      <c r="AC771" s="103" t="e">
        <f>T771-HLOOKUP(V771,Minimas!$C$3:$CD$12,3,FALSE)</f>
        <v>#N/A</v>
      </c>
      <c r="AD771" s="103" t="e">
        <f>T771-HLOOKUP(V771,Minimas!$C$3:$CD$12,4,FALSE)</f>
        <v>#N/A</v>
      </c>
      <c r="AE771" s="103" t="e">
        <f>T771-HLOOKUP(V771,Minimas!$C$3:$CD$12,5,FALSE)</f>
        <v>#N/A</v>
      </c>
      <c r="AF771" s="103" t="e">
        <f>T771-HLOOKUP(V771,Minimas!$C$3:$CD$12,6,FALSE)</f>
        <v>#N/A</v>
      </c>
      <c r="AG771" s="103" t="e">
        <f>T771-HLOOKUP(V771,Minimas!$C$3:$CD$12,7,FALSE)</f>
        <v>#N/A</v>
      </c>
      <c r="AH771" s="103" t="e">
        <f>T771-HLOOKUP(V771,Minimas!$C$3:$CD$12,8,FALSE)</f>
        <v>#N/A</v>
      </c>
      <c r="AI771" s="103" t="e">
        <f>T771-HLOOKUP(V771,Minimas!$C$3:$CD$12,9,FALSE)</f>
        <v>#N/A</v>
      </c>
      <c r="AJ771" s="103" t="e">
        <f>T771-HLOOKUP(V771,Minimas!$C$3:$CD$12,10,FALSE)</f>
        <v>#N/A</v>
      </c>
      <c r="AK771" s="104" t="str">
        <f t="shared" si="87"/>
        <v xml:space="preserve"> </v>
      </c>
      <c r="AL771" s="105"/>
      <c r="AM771" s="105" t="str">
        <f t="shared" si="88"/>
        <v xml:space="preserve"> </v>
      </c>
      <c r="AN771" s="105" t="str">
        <f t="shared" si="89"/>
        <v xml:space="preserve"> </v>
      </c>
    </row>
    <row r="772" spans="28:40" x14ac:dyDescent="0.2">
      <c r="AB772" s="103" t="e">
        <f>T772-HLOOKUP(V772,Minimas!$C$3:$CD$12,2,FALSE)</f>
        <v>#N/A</v>
      </c>
      <c r="AC772" s="103" t="e">
        <f>T772-HLOOKUP(V772,Minimas!$C$3:$CD$12,3,FALSE)</f>
        <v>#N/A</v>
      </c>
      <c r="AD772" s="103" t="e">
        <f>T772-HLOOKUP(V772,Minimas!$C$3:$CD$12,4,FALSE)</f>
        <v>#N/A</v>
      </c>
      <c r="AE772" s="103" t="e">
        <f>T772-HLOOKUP(V772,Minimas!$C$3:$CD$12,5,FALSE)</f>
        <v>#N/A</v>
      </c>
      <c r="AF772" s="103" t="e">
        <f>T772-HLOOKUP(V772,Minimas!$C$3:$CD$12,6,FALSE)</f>
        <v>#N/A</v>
      </c>
      <c r="AG772" s="103" t="e">
        <f>T772-HLOOKUP(V772,Minimas!$C$3:$CD$12,7,FALSE)</f>
        <v>#N/A</v>
      </c>
      <c r="AH772" s="103" t="e">
        <f>T772-HLOOKUP(V772,Minimas!$C$3:$CD$12,8,FALSE)</f>
        <v>#N/A</v>
      </c>
      <c r="AI772" s="103" t="e">
        <f>T772-HLOOKUP(V772,Minimas!$C$3:$CD$12,9,FALSE)</f>
        <v>#N/A</v>
      </c>
      <c r="AJ772" s="103" t="e">
        <f>T772-HLOOKUP(V772,Minimas!$C$3:$CD$12,10,FALSE)</f>
        <v>#N/A</v>
      </c>
      <c r="AK772" s="104" t="str">
        <f t="shared" si="87"/>
        <v xml:space="preserve"> </v>
      </c>
      <c r="AL772" s="105"/>
      <c r="AM772" s="105" t="str">
        <f t="shared" si="88"/>
        <v xml:space="preserve"> </v>
      </c>
      <c r="AN772" s="105" t="str">
        <f t="shared" si="89"/>
        <v xml:space="preserve"> </v>
      </c>
    </row>
    <row r="773" spans="28:40" x14ac:dyDescent="0.2">
      <c r="AB773" s="103" t="e">
        <f>T773-HLOOKUP(V773,Minimas!$C$3:$CD$12,2,FALSE)</f>
        <v>#N/A</v>
      </c>
      <c r="AC773" s="103" t="e">
        <f>T773-HLOOKUP(V773,Minimas!$C$3:$CD$12,3,FALSE)</f>
        <v>#N/A</v>
      </c>
      <c r="AD773" s="103" t="e">
        <f>T773-HLOOKUP(V773,Minimas!$C$3:$CD$12,4,FALSE)</f>
        <v>#N/A</v>
      </c>
      <c r="AE773" s="103" t="e">
        <f>T773-HLOOKUP(V773,Minimas!$C$3:$CD$12,5,FALSE)</f>
        <v>#N/A</v>
      </c>
      <c r="AF773" s="103" t="e">
        <f>T773-HLOOKUP(V773,Minimas!$C$3:$CD$12,6,FALSE)</f>
        <v>#N/A</v>
      </c>
      <c r="AG773" s="103" t="e">
        <f>T773-HLOOKUP(V773,Minimas!$C$3:$CD$12,7,FALSE)</f>
        <v>#N/A</v>
      </c>
      <c r="AH773" s="103" t="e">
        <f>T773-HLOOKUP(V773,Minimas!$C$3:$CD$12,8,FALSE)</f>
        <v>#N/A</v>
      </c>
      <c r="AI773" s="103" t="e">
        <f>T773-HLOOKUP(V773,Minimas!$C$3:$CD$12,9,FALSE)</f>
        <v>#N/A</v>
      </c>
      <c r="AJ773" s="103" t="e">
        <f>T773-HLOOKUP(V773,Minimas!$C$3:$CD$12,10,FALSE)</f>
        <v>#N/A</v>
      </c>
      <c r="AK773" s="104" t="str">
        <f t="shared" si="87"/>
        <v xml:space="preserve"> </v>
      </c>
      <c r="AL773" s="105"/>
      <c r="AM773" s="105" t="str">
        <f t="shared" si="88"/>
        <v xml:space="preserve"> </v>
      </c>
      <c r="AN773" s="105" t="str">
        <f t="shared" si="89"/>
        <v xml:space="preserve"> </v>
      </c>
    </row>
    <row r="774" spans="28:40" x14ac:dyDescent="0.2">
      <c r="AB774" s="103" t="e">
        <f>T774-HLOOKUP(V774,Minimas!$C$3:$CD$12,2,FALSE)</f>
        <v>#N/A</v>
      </c>
      <c r="AC774" s="103" t="e">
        <f>T774-HLOOKUP(V774,Minimas!$C$3:$CD$12,3,FALSE)</f>
        <v>#N/A</v>
      </c>
      <c r="AD774" s="103" t="e">
        <f>T774-HLOOKUP(V774,Minimas!$C$3:$CD$12,4,FALSE)</f>
        <v>#N/A</v>
      </c>
      <c r="AE774" s="103" t="e">
        <f>T774-HLOOKUP(V774,Minimas!$C$3:$CD$12,5,FALSE)</f>
        <v>#N/A</v>
      </c>
      <c r="AF774" s="103" t="e">
        <f>T774-HLOOKUP(V774,Minimas!$C$3:$CD$12,6,FALSE)</f>
        <v>#N/A</v>
      </c>
      <c r="AG774" s="103" t="e">
        <f>T774-HLOOKUP(V774,Minimas!$C$3:$CD$12,7,FALSE)</f>
        <v>#N/A</v>
      </c>
      <c r="AH774" s="103" t="e">
        <f>T774-HLOOKUP(V774,Minimas!$C$3:$CD$12,8,FALSE)</f>
        <v>#N/A</v>
      </c>
      <c r="AI774" s="103" t="e">
        <f>T774-HLOOKUP(V774,Minimas!$C$3:$CD$12,9,FALSE)</f>
        <v>#N/A</v>
      </c>
      <c r="AJ774" s="103" t="e">
        <f>T774-HLOOKUP(V774,Minimas!$C$3:$CD$12,10,FALSE)</f>
        <v>#N/A</v>
      </c>
      <c r="AK774" s="104" t="str">
        <f t="shared" si="87"/>
        <v xml:space="preserve"> </v>
      </c>
      <c r="AL774" s="105"/>
      <c r="AM774" s="105" t="str">
        <f t="shared" si="88"/>
        <v xml:space="preserve"> </v>
      </c>
      <c r="AN774" s="105" t="str">
        <f t="shared" si="89"/>
        <v xml:space="preserve"> </v>
      </c>
    </row>
    <row r="775" spans="28:40" x14ac:dyDescent="0.2">
      <c r="AB775" s="103" t="e">
        <f>T775-HLOOKUP(V775,Minimas!$C$3:$CD$12,2,FALSE)</f>
        <v>#N/A</v>
      </c>
      <c r="AC775" s="103" t="e">
        <f>T775-HLOOKUP(V775,Minimas!$C$3:$CD$12,3,FALSE)</f>
        <v>#N/A</v>
      </c>
      <c r="AD775" s="103" t="e">
        <f>T775-HLOOKUP(V775,Minimas!$C$3:$CD$12,4,FALSE)</f>
        <v>#N/A</v>
      </c>
      <c r="AE775" s="103" t="e">
        <f>T775-HLOOKUP(V775,Minimas!$C$3:$CD$12,5,FALSE)</f>
        <v>#N/A</v>
      </c>
      <c r="AF775" s="103" t="e">
        <f>T775-HLOOKUP(V775,Minimas!$C$3:$CD$12,6,FALSE)</f>
        <v>#N/A</v>
      </c>
      <c r="AG775" s="103" t="e">
        <f>T775-HLOOKUP(V775,Minimas!$C$3:$CD$12,7,FALSE)</f>
        <v>#N/A</v>
      </c>
      <c r="AH775" s="103" t="e">
        <f>T775-HLOOKUP(V775,Minimas!$C$3:$CD$12,8,FALSE)</f>
        <v>#N/A</v>
      </c>
      <c r="AI775" s="103" t="e">
        <f>T775-HLOOKUP(V775,Minimas!$C$3:$CD$12,9,FALSE)</f>
        <v>#N/A</v>
      </c>
      <c r="AJ775" s="103" t="e">
        <f>T775-HLOOKUP(V775,Minimas!$C$3:$CD$12,10,FALSE)</f>
        <v>#N/A</v>
      </c>
      <c r="AK775" s="104" t="str">
        <f t="shared" si="87"/>
        <v xml:space="preserve"> </v>
      </c>
      <c r="AL775" s="105"/>
      <c r="AM775" s="105" t="str">
        <f t="shared" si="88"/>
        <v xml:space="preserve"> </v>
      </c>
      <c r="AN775" s="105" t="str">
        <f t="shared" si="89"/>
        <v xml:space="preserve"> </v>
      </c>
    </row>
    <row r="776" spans="28:40" x14ac:dyDescent="0.2">
      <c r="AB776" s="103" t="e">
        <f>T776-HLOOKUP(V776,Minimas!$C$3:$CD$12,2,FALSE)</f>
        <v>#N/A</v>
      </c>
      <c r="AC776" s="103" t="e">
        <f>T776-HLOOKUP(V776,Minimas!$C$3:$CD$12,3,FALSE)</f>
        <v>#N/A</v>
      </c>
      <c r="AD776" s="103" t="e">
        <f>T776-HLOOKUP(V776,Minimas!$C$3:$CD$12,4,FALSE)</f>
        <v>#N/A</v>
      </c>
      <c r="AE776" s="103" t="e">
        <f>T776-HLOOKUP(V776,Minimas!$C$3:$CD$12,5,FALSE)</f>
        <v>#N/A</v>
      </c>
      <c r="AF776" s="103" t="e">
        <f>T776-HLOOKUP(V776,Minimas!$C$3:$CD$12,6,FALSE)</f>
        <v>#N/A</v>
      </c>
      <c r="AG776" s="103" t="e">
        <f>T776-HLOOKUP(V776,Minimas!$C$3:$CD$12,7,FALSE)</f>
        <v>#N/A</v>
      </c>
      <c r="AH776" s="103" t="e">
        <f>T776-HLOOKUP(V776,Minimas!$C$3:$CD$12,8,FALSE)</f>
        <v>#N/A</v>
      </c>
      <c r="AI776" s="103" t="e">
        <f>T776-HLOOKUP(V776,Minimas!$C$3:$CD$12,9,FALSE)</f>
        <v>#N/A</v>
      </c>
      <c r="AJ776" s="103" t="e">
        <f>T776-HLOOKUP(V776,Minimas!$C$3:$CD$12,10,FALSE)</f>
        <v>#N/A</v>
      </c>
      <c r="AK776" s="104" t="str">
        <f t="shared" si="87"/>
        <v xml:space="preserve"> </v>
      </c>
      <c r="AL776" s="105"/>
      <c r="AM776" s="105" t="str">
        <f t="shared" si="88"/>
        <v xml:space="preserve"> </v>
      </c>
      <c r="AN776" s="105" t="str">
        <f t="shared" si="89"/>
        <v xml:space="preserve"> </v>
      </c>
    </row>
    <row r="777" spans="28:40" x14ac:dyDescent="0.2">
      <c r="AB777" s="103" t="e">
        <f>T777-HLOOKUP(V777,Minimas!$C$3:$CD$12,2,FALSE)</f>
        <v>#N/A</v>
      </c>
      <c r="AC777" s="103" t="e">
        <f>T777-HLOOKUP(V777,Minimas!$C$3:$CD$12,3,FALSE)</f>
        <v>#N/A</v>
      </c>
      <c r="AD777" s="103" t="e">
        <f>T777-HLOOKUP(V777,Minimas!$C$3:$CD$12,4,FALSE)</f>
        <v>#N/A</v>
      </c>
      <c r="AE777" s="103" t="e">
        <f>T777-HLOOKUP(V777,Minimas!$C$3:$CD$12,5,FALSE)</f>
        <v>#N/A</v>
      </c>
      <c r="AF777" s="103" t="e">
        <f>T777-HLOOKUP(V777,Minimas!$C$3:$CD$12,6,FALSE)</f>
        <v>#N/A</v>
      </c>
      <c r="AG777" s="103" t="e">
        <f>T777-HLOOKUP(V777,Minimas!$C$3:$CD$12,7,FALSE)</f>
        <v>#N/A</v>
      </c>
      <c r="AH777" s="103" t="e">
        <f>T777-HLOOKUP(V777,Minimas!$C$3:$CD$12,8,FALSE)</f>
        <v>#N/A</v>
      </c>
      <c r="AI777" s="103" t="e">
        <f>T777-HLOOKUP(V777,Minimas!$C$3:$CD$12,9,FALSE)</f>
        <v>#N/A</v>
      </c>
      <c r="AJ777" s="103" t="e">
        <f>T777-HLOOKUP(V777,Minimas!$C$3:$CD$12,10,FALSE)</f>
        <v>#N/A</v>
      </c>
      <c r="AK777" s="104" t="str">
        <f t="shared" si="87"/>
        <v xml:space="preserve"> </v>
      </c>
      <c r="AL777" s="105"/>
      <c r="AM777" s="105" t="str">
        <f t="shared" si="88"/>
        <v xml:space="preserve"> </v>
      </c>
      <c r="AN777" s="105" t="str">
        <f t="shared" si="89"/>
        <v xml:space="preserve"> </v>
      </c>
    </row>
    <row r="778" spans="28:40" x14ac:dyDescent="0.2">
      <c r="AB778" s="103" t="e">
        <f>T778-HLOOKUP(V778,Minimas!$C$3:$CD$12,2,FALSE)</f>
        <v>#N/A</v>
      </c>
      <c r="AC778" s="103" t="e">
        <f>T778-HLOOKUP(V778,Minimas!$C$3:$CD$12,3,FALSE)</f>
        <v>#N/A</v>
      </c>
      <c r="AD778" s="103" t="e">
        <f>T778-HLOOKUP(V778,Minimas!$C$3:$CD$12,4,FALSE)</f>
        <v>#N/A</v>
      </c>
      <c r="AE778" s="103" t="e">
        <f>T778-HLOOKUP(V778,Minimas!$C$3:$CD$12,5,FALSE)</f>
        <v>#N/A</v>
      </c>
      <c r="AF778" s="103" t="e">
        <f>T778-HLOOKUP(V778,Minimas!$C$3:$CD$12,6,FALSE)</f>
        <v>#N/A</v>
      </c>
      <c r="AG778" s="103" t="e">
        <f>T778-HLOOKUP(V778,Minimas!$C$3:$CD$12,7,FALSE)</f>
        <v>#N/A</v>
      </c>
      <c r="AH778" s="103" t="e">
        <f>T778-HLOOKUP(V778,Minimas!$C$3:$CD$12,8,FALSE)</f>
        <v>#N/A</v>
      </c>
      <c r="AI778" s="103" t="e">
        <f>T778-HLOOKUP(V778,Minimas!$C$3:$CD$12,9,FALSE)</f>
        <v>#N/A</v>
      </c>
      <c r="AJ778" s="103" t="e">
        <f>T778-HLOOKUP(V778,Minimas!$C$3:$CD$12,10,FALSE)</f>
        <v>#N/A</v>
      </c>
      <c r="AK778" s="104" t="str">
        <f t="shared" si="87"/>
        <v xml:space="preserve"> </v>
      </c>
      <c r="AL778" s="105"/>
      <c r="AM778" s="105" t="str">
        <f t="shared" si="88"/>
        <v xml:space="preserve"> </v>
      </c>
      <c r="AN778" s="105" t="str">
        <f t="shared" si="89"/>
        <v xml:space="preserve"> </v>
      </c>
    </row>
    <row r="779" spans="28:40" x14ac:dyDescent="0.2">
      <c r="AB779" s="103" t="e">
        <f>T779-HLOOKUP(V779,Minimas!$C$3:$CD$12,2,FALSE)</f>
        <v>#N/A</v>
      </c>
      <c r="AC779" s="103" t="e">
        <f>T779-HLOOKUP(V779,Minimas!$C$3:$CD$12,3,FALSE)</f>
        <v>#N/A</v>
      </c>
      <c r="AD779" s="103" t="e">
        <f>T779-HLOOKUP(V779,Minimas!$C$3:$CD$12,4,FALSE)</f>
        <v>#N/A</v>
      </c>
      <c r="AE779" s="103" t="e">
        <f>T779-HLOOKUP(V779,Minimas!$C$3:$CD$12,5,FALSE)</f>
        <v>#N/A</v>
      </c>
      <c r="AF779" s="103" t="e">
        <f>T779-HLOOKUP(V779,Minimas!$C$3:$CD$12,6,FALSE)</f>
        <v>#N/A</v>
      </c>
      <c r="AG779" s="103" t="e">
        <f>T779-HLOOKUP(V779,Minimas!$C$3:$CD$12,7,FALSE)</f>
        <v>#N/A</v>
      </c>
      <c r="AH779" s="103" t="e">
        <f>T779-HLOOKUP(V779,Minimas!$C$3:$CD$12,8,FALSE)</f>
        <v>#N/A</v>
      </c>
      <c r="AI779" s="103" t="e">
        <f>T779-HLOOKUP(V779,Minimas!$C$3:$CD$12,9,FALSE)</f>
        <v>#N/A</v>
      </c>
      <c r="AJ779" s="103" t="e">
        <f>T779-HLOOKUP(V779,Minimas!$C$3:$CD$12,10,FALSE)</f>
        <v>#N/A</v>
      </c>
      <c r="AK779" s="104" t="str">
        <f t="shared" si="87"/>
        <v xml:space="preserve"> </v>
      </c>
      <c r="AL779" s="105"/>
      <c r="AM779" s="105" t="str">
        <f t="shared" si="88"/>
        <v xml:space="preserve"> </v>
      </c>
      <c r="AN779" s="105" t="str">
        <f t="shared" si="89"/>
        <v xml:space="preserve"> </v>
      </c>
    </row>
    <row r="780" spans="28:40" x14ac:dyDescent="0.2">
      <c r="AB780" s="103" t="e">
        <f>T780-HLOOKUP(V780,Minimas!$C$3:$CD$12,2,FALSE)</f>
        <v>#N/A</v>
      </c>
      <c r="AC780" s="103" t="e">
        <f>T780-HLOOKUP(V780,Minimas!$C$3:$CD$12,3,FALSE)</f>
        <v>#N/A</v>
      </c>
      <c r="AD780" s="103" t="e">
        <f>T780-HLOOKUP(V780,Minimas!$C$3:$CD$12,4,FALSE)</f>
        <v>#N/A</v>
      </c>
      <c r="AE780" s="103" t="e">
        <f>T780-HLOOKUP(V780,Minimas!$C$3:$CD$12,5,FALSE)</f>
        <v>#N/A</v>
      </c>
      <c r="AF780" s="103" t="e">
        <f>T780-HLOOKUP(V780,Minimas!$C$3:$CD$12,6,FALSE)</f>
        <v>#N/A</v>
      </c>
      <c r="AG780" s="103" t="e">
        <f>T780-HLOOKUP(V780,Minimas!$C$3:$CD$12,7,FALSE)</f>
        <v>#N/A</v>
      </c>
      <c r="AH780" s="103" t="e">
        <f>T780-HLOOKUP(V780,Minimas!$C$3:$CD$12,8,FALSE)</f>
        <v>#N/A</v>
      </c>
      <c r="AI780" s="103" t="e">
        <f>T780-HLOOKUP(V780,Minimas!$C$3:$CD$12,9,FALSE)</f>
        <v>#N/A</v>
      </c>
      <c r="AJ780" s="103" t="e">
        <f>T780-HLOOKUP(V780,Minimas!$C$3:$CD$12,10,FALSE)</f>
        <v>#N/A</v>
      </c>
      <c r="AK780" s="104" t="str">
        <f t="shared" si="87"/>
        <v xml:space="preserve"> </v>
      </c>
      <c r="AL780" s="105"/>
      <c r="AM780" s="105" t="str">
        <f t="shared" si="88"/>
        <v xml:space="preserve"> </v>
      </c>
      <c r="AN780" s="105" t="str">
        <f t="shared" si="89"/>
        <v xml:space="preserve"> </v>
      </c>
    </row>
    <row r="781" spans="28:40" x14ac:dyDescent="0.2">
      <c r="AB781" s="103" t="e">
        <f>T781-HLOOKUP(V781,Minimas!$C$3:$CD$12,2,FALSE)</f>
        <v>#N/A</v>
      </c>
      <c r="AC781" s="103" t="e">
        <f>T781-HLOOKUP(V781,Minimas!$C$3:$CD$12,3,FALSE)</f>
        <v>#N/A</v>
      </c>
      <c r="AD781" s="103" t="e">
        <f>T781-HLOOKUP(V781,Minimas!$C$3:$CD$12,4,FALSE)</f>
        <v>#N/A</v>
      </c>
      <c r="AE781" s="103" t="e">
        <f>T781-HLOOKUP(V781,Minimas!$C$3:$CD$12,5,FALSE)</f>
        <v>#N/A</v>
      </c>
      <c r="AF781" s="103" t="e">
        <f>T781-HLOOKUP(V781,Minimas!$C$3:$CD$12,6,FALSE)</f>
        <v>#N/A</v>
      </c>
      <c r="AG781" s="103" t="e">
        <f>T781-HLOOKUP(V781,Minimas!$C$3:$CD$12,7,FALSE)</f>
        <v>#N/A</v>
      </c>
      <c r="AH781" s="103" t="e">
        <f>T781-HLOOKUP(V781,Minimas!$C$3:$CD$12,8,FALSE)</f>
        <v>#N/A</v>
      </c>
      <c r="AI781" s="103" t="e">
        <f>T781-HLOOKUP(V781,Minimas!$C$3:$CD$12,9,FALSE)</f>
        <v>#N/A</v>
      </c>
      <c r="AJ781" s="103" t="e">
        <f>T781-HLOOKUP(V781,Minimas!$C$3:$CD$12,10,FALSE)</f>
        <v>#N/A</v>
      </c>
      <c r="AK781" s="104" t="str">
        <f t="shared" si="87"/>
        <v xml:space="preserve"> </v>
      </c>
      <c r="AL781" s="105"/>
      <c r="AM781" s="105" t="str">
        <f t="shared" si="88"/>
        <v xml:space="preserve"> </v>
      </c>
      <c r="AN781" s="105" t="str">
        <f t="shared" si="89"/>
        <v xml:space="preserve"> </v>
      </c>
    </row>
    <row r="782" spans="28:40" x14ac:dyDescent="0.2">
      <c r="AB782" s="103" t="e">
        <f>T782-HLOOKUP(V782,Minimas!$C$3:$CD$12,2,FALSE)</f>
        <v>#N/A</v>
      </c>
      <c r="AC782" s="103" t="e">
        <f>T782-HLOOKUP(V782,Minimas!$C$3:$CD$12,3,FALSE)</f>
        <v>#N/A</v>
      </c>
      <c r="AD782" s="103" t="e">
        <f>T782-HLOOKUP(V782,Minimas!$C$3:$CD$12,4,FALSE)</f>
        <v>#N/A</v>
      </c>
      <c r="AE782" s="103" t="e">
        <f>T782-HLOOKUP(V782,Minimas!$C$3:$CD$12,5,FALSE)</f>
        <v>#N/A</v>
      </c>
      <c r="AF782" s="103" t="e">
        <f>T782-HLOOKUP(V782,Minimas!$C$3:$CD$12,6,FALSE)</f>
        <v>#N/A</v>
      </c>
      <c r="AG782" s="103" t="e">
        <f>T782-HLOOKUP(V782,Minimas!$C$3:$CD$12,7,FALSE)</f>
        <v>#N/A</v>
      </c>
      <c r="AH782" s="103" t="e">
        <f>T782-HLOOKUP(V782,Minimas!$C$3:$CD$12,8,FALSE)</f>
        <v>#N/A</v>
      </c>
      <c r="AI782" s="103" t="e">
        <f>T782-HLOOKUP(V782,Minimas!$C$3:$CD$12,9,FALSE)</f>
        <v>#N/A</v>
      </c>
      <c r="AJ782" s="103" t="e">
        <f>T782-HLOOKUP(V782,Minimas!$C$3:$CD$12,10,FALSE)</f>
        <v>#N/A</v>
      </c>
      <c r="AK782" s="104" t="str">
        <f t="shared" si="87"/>
        <v xml:space="preserve"> </v>
      </c>
      <c r="AL782" s="105"/>
      <c r="AM782" s="105" t="str">
        <f t="shared" si="88"/>
        <v xml:space="preserve"> </v>
      </c>
      <c r="AN782" s="105" t="str">
        <f t="shared" si="89"/>
        <v xml:space="preserve"> </v>
      </c>
    </row>
    <row r="783" spans="28:40" x14ac:dyDescent="0.2">
      <c r="AB783" s="103" t="e">
        <f>T783-HLOOKUP(V783,Minimas!$C$3:$CD$12,2,FALSE)</f>
        <v>#N/A</v>
      </c>
      <c r="AC783" s="103" t="e">
        <f>T783-HLOOKUP(V783,Minimas!$C$3:$CD$12,3,FALSE)</f>
        <v>#N/A</v>
      </c>
      <c r="AD783" s="103" t="e">
        <f>T783-HLOOKUP(V783,Minimas!$C$3:$CD$12,4,FALSE)</f>
        <v>#N/A</v>
      </c>
      <c r="AE783" s="103" t="e">
        <f>T783-HLOOKUP(V783,Minimas!$C$3:$CD$12,5,FALSE)</f>
        <v>#N/A</v>
      </c>
      <c r="AF783" s="103" t="e">
        <f>T783-HLOOKUP(V783,Minimas!$C$3:$CD$12,6,FALSE)</f>
        <v>#N/A</v>
      </c>
      <c r="AG783" s="103" t="e">
        <f>T783-HLOOKUP(V783,Minimas!$C$3:$CD$12,7,FALSE)</f>
        <v>#N/A</v>
      </c>
      <c r="AH783" s="103" t="e">
        <f>T783-HLOOKUP(V783,Minimas!$C$3:$CD$12,8,FALSE)</f>
        <v>#N/A</v>
      </c>
      <c r="AI783" s="103" t="e">
        <f>T783-HLOOKUP(V783,Minimas!$C$3:$CD$12,9,FALSE)</f>
        <v>#N/A</v>
      </c>
      <c r="AJ783" s="103" t="e">
        <f>T783-HLOOKUP(V783,Minimas!$C$3:$CD$12,10,FALSE)</f>
        <v>#N/A</v>
      </c>
      <c r="AK783" s="104" t="str">
        <f t="shared" si="87"/>
        <v xml:space="preserve"> </v>
      </c>
      <c r="AL783" s="105"/>
      <c r="AM783" s="105" t="str">
        <f t="shared" si="88"/>
        <v xml:space="preserve"> </v>
      </c>
      <c r="AN783" s="105" t="str">
        <f t="shared" si="89"/>
        <v xml:space="preserve"> </v>
      </c>
    </row>
    <row r="784" spans="28:40" x14ac:dyDescent="0.2">
      <c r="AB784" s="103" t="e">
        <f>T784-HLOOKUP(V784,Minimas!$C$3:$CD$12,2,FALSE)</f>
        <v>#N/A</v>
      </c>
      <c r="AC784" s="103" t="e">
        <f>T784-HLOOKUP(V784,Minimas!$C$3:$CD$12,3,FALSE)</f>
        <v>#N/A</v>
      </c>
      <c r="AD784" s="103" t="e">
        <f>T784-HLOOKUP(V784,Minimas!$C$3:$CD$12,4,FALSE)</f>
        <v>#N/A</v>
      </c>
      <c r="AE784" s="103" t="e">
        <f>T784-HLOOKUP(V784,Minimas!$C$3:$CD$12,5,FALSE)</f>
        <v>#N/A</v>
      </c>
      <c r="AF784" s="103" t="e">
        <f>T784-HLOOKUP(V784,Minimas!$C$3:$CD$12,6,FALSE)</f>
        <v>#N/A</v>
      </c>
      <c r="AG784" s="103" t="e">
        <f>T784-HLOOKUP(V784,Minimas!$C$3:$CD$12,7,FALSE)</f>
        <v>#N/A</v>
      </c>
      <c r="AH784" s="103" t="e">
        <f>T784-HLOOKUP(V784,Minimas!$C$3:$CD$12,8,FALSE)</f>
        <v>#N/A</v>
      </c>
      <c r="AI784" s="103" t="e">
        <f>T784-HLOOKUP(V784,Minimas!$C$3:$CD$12,9,FALSE)</f>
        <v>#N/A</v>
      </c>
      <c r="AJ784" s="103" t="e">
        <f>T784-HLOOKUP(V784,Minimas!$C$3:$CD$12,10,FALSE)</f>
        <v>#N/A</v>
      </c>
      <c r="AK784" s="104" t="str">
        <f t="shared" si="87"/>
        <v xml:space="preserve"> </v>
      </c>
      <c r="AL784" s="105"/>
      <c r="AM784" s="105" t="str">
        <f t="shared" si="88"/>
        <v xml:space="preserve"> </v>
      </c>
      <c r="AN784" s="105" t="str">
        <f t="shared" si="89"/>
        <v xml:space="preserve"> </v>
      </c>
    </row>
    <row r="785" spans="28:40" x14ac:dyDescent="0.2">
      <c r="AB785" s="103" t="e">
        <f>T785-HLOOKUP(V785,Minimas!$C$3:$CD$12,2,FALSE)</f>
        <v>#N/A</v>
      </c>
      <c r="AC785" s="103" t="e">
        <f>T785-HLOOKUP(V785,Minimas!$C$3:$CD$12,3,FALSE)</f>
        <v>#N/A</v>
      </c>
      <c r="AD785" s="103" t="e">
        <f>T785-HLOOKUP(V785,Minimas!$C$3:$CD$12,4,FALSE)</f>
        <v>#N/A</v>
      </c>
      <c r="AE785" s="103" t="e">
        <f>T785-HLOOKUP(V785,Minimas!$C$3:$CD$12,5,FALSE)</f>
        <v>#N/A</v>
      </c>
      <c r="AF785" s="103" t="e">
        <f>T785-HLOOKUP(V785,Minimas!$C$3:$CD$12,6,FALSE)</f>
        <v>#N/A</v>
      </c>
      <c r="AG785" s="103" t="e">
        <f>T785-HLOOKUP(V785,Minimas!$C$3:$CD$12,7,FALSE)</f>
        <v>#N/A</v>
      </c>
      <c r="AH785" s="103" t="e">
        <f>T785-HLOOKUP(V785,Minimas!$C$3:$CD$12,8,FALSE)</f>
        <v>#N/A</v>
      </c>
      <c r="AI785" s="103" t="e">
        <f>T785-HLOOKUP(V785,Minimas!$C$3:$CD$12,9,FALSE)</f>
        <v>#N/A</v>
      </c>
      <c r="AJ785" s="103" t="e">
        <f>T785-HLOOKUP(V785,Minimas!$C$3:$CD$12,10,FALSE)</f>
        <v>#N/A</v>
      </c>
      <c r="AK785" s="104" t="str">
        <f t="shared" si="87"/>
        <v xml:space="preserve"> </v>
      </c>
      <c r="AL785" s="105"/>
      <c r="AM785" s="105" t="str">
        <f t="shared" si="88"/>
        <v xml:space="preserve"> </v>
      </c>
      <c r="AN785" s="105" t="str">
        <f t="shared" si="89"/>
        <v xml:space="preserve"> </v>
      </c>
    </row>
    <row r="786" spans="28:40" x14ac:dyDescent="0.2">
      <c r="AB786" s="103" t="e">
        <f>T786-HLOOKUP(V786,Minimas!$C$3:$CD$12,2,FALSE)</f>
        <v>#N/A</v>
      </c>
      <c r="AC786" s="103" t="e">
        <f>T786-HLOOKUP(V786,Minimas!$C$3:$CD$12,3,FALSE)</f>
        <v>#N/A</v>
      </c>
      <c r="AD786" s="103" t="e">
        <f>T786-HLOOKUP(V786,Minimas!$C$3:$CD$12,4,FALSE)</f>
        <v>#N/A</v>
      </c>
      <c r="AE786" s="103" t="e">
        <f>T786-HLOOKUP(V786,Minimas!$C$3:$CD$12,5,FALSE)</f>
        <v>#N/A</v>
      </c>
      <c r="AF786" s="103" t="e">
        <f>T786-HLOOKUP(V786,Minimas!$C$3:$CD$12,6,FALSE)</f>
        <v>#N/A</v>
      </c>
      <c r="AG786" s="103" t="e">
        <f>T786-HLOOKUP(V786,Minimas!$C$3:$CD$12,7,FALSE)</f>
        <v>#N/A</v>
      </c>
      <c r="AH786" s="103" t="e">
        <f>T786-HLOOKUP(V786,Minimas!$C$3:$CD$12,8,FALSE)</f>
        <v>#N/A</v>
      </c>
      <c r="AI786" s="103" t="e">
        <f>T786-HLOOKUP(V786,Minimas!$C$3:$CD$12,9,FALSE)</f>
        <v>#N/A</v>
      </c>
      <c r="AJ786" s="103" t="e">
        <f>T786-HLOOKUP(V786,Minimas!$C$3:$CD$12,10,FALSE)</f>
        <v>#N/A</v>
      </c>
      <c r="AK786" s="104" t="str">
        <f t="shared" si="87"/>
        <v xml:space="preserve"> </v>
      </c>
      <c r="AL786" s="105"/>
      <c r="AM786" s="105" t="str">
        <f t="shared" si="88"/>
        <v xml:space="preserve"> </v>
      </c>
      <c r="AN786" s="105" t="str">
        <f t="shared" si="89"/>
        <v xml:space="preserve"> </v>
      </c>
    </row>
    <row r="787" spans="28:40" x14ac:dyDescent="0.2">
      <c r="AB787" s="103" t="e">
        <f>T787-HLOOKUP(V787,Minimas!$C$3:$CD$12,2,FALSE)</f>
        <v>#N/A</v>
      </c>
      <c r="AC787" s="103" t="e">
        <f>T787-HLOOKUP(V787,Minimas!$C$3:$CD$12,3,FALSE)</f>
        <v>#N/A</v>
      </c>
      <c r="AD787" s="103" t="e">
        <f>T787-HLOOKUP(V787,Minimas!$C$3:$CD$12,4,FALSE)</f>
        <v>#N/A</v>
      </c>
      <c r="AE787" s="103" t="e">
        <f>T787-HLOOKUP(V787,Minimas!$C$3:$CD$12,5,FALSE)</f>
        <v>#N/A</v>
      </c>
      <c r="AF787" s="103" t="e">
        <f>T787-HLOOKUP(V787,Minimas!$C$3:$CD$12,6,FALSE)</f>
        <v>#N/A</v>
      </c>
      <c r="AG787" s="103" t="e">
        <f>T787-HLOOKUP(V787,Minimas!$C$3:$CD$12,7,FALSE)</f>
        <v>#N/A</v>
      </c>
      <c r="AH787" s="103" t="e">
        <f>T787-HLOOKUP(V787,Minimas!$C$3:$CD$12,8,FALSE)</f>
        <v>#N/A</v>
      </c>
      <c r="AI787" s="103" t="e">
        <f>T787-HLOOKUP(V787,Minimas!$C$3:$CD$12,9,FALSE)</f>
        <v>#N/A</v>
      </c>
      <c r="AJ787" s="103" t="e">
        <f>T787-HLOOKUP(V787,Minimas!$C$3:$CD$12,10,FALSE)</f>
        <v>#N/A</v>
      </c>
      <c r="AK787" s="104" t="str">
        <f t="shared" si="87"/>
        <v xml:space="preserve"> </v>
      </c>
      <c r="AL787" s="105"/>
      <c r="AM787" s="105" t="str">
        <f t="shared" si="88"/>
        <v xml:space="preserve"> </v>
      </c>
      <c r="AN787" s="105" t="str">
        <f t="shared" si="89"/>
        <v xml:space="preserve"> </v>
      </c>
    </row>
    <row r="788" spans="28:40" x14ac:dyDescent="0.2">
      <c r="AB788" s="103" t="e">
        <f>T788-HLOOKUP(V788,Minimas!$C$3:$CD$12,2,FALSE)</f>
        <v>#N/A</v>
      </c>
      <c r="AC788" s="103" t="e">
        <f>T788-HLOOKUP(V788,Minimas!$C$3:$CD$12,3,FALSE)</f>
        <v>#N/A</v>
      </c>
      <c r="AD788" s="103" t="e">
        <f>T788-HLOOKUP(V788,Minimas!$C$3:$CD$12,4,FALSE)</f>
        <v>#N/A</v>
      </c>
      <c r="AE788" s="103" t="e">
        <f>T788-HLOOKUP(V788,Minimas!$C$3:$CD$12,5,FALSE)</f>
        <v>#N/A</v>
      </c>
      <c r="AF788" s="103" t="e">
        <f>T788-HLOOKUP(V788,Minimas!$C$3:$CD$12,6,FALSE)</f>
        <v>#N/A</v>
      </c>
      <c r="AG788" s="103" t="e">
        <f>T788-HLOOKUP(V788,Minimas!$C$3:$CD$12,7,FALSE)</f>
        <v>#N/A</v>
      </c>
      <c r="AH788" s="103" t="e">
        <f>T788-HLOOKUP(V788,Minimas!$C$3:$CD$12,8,FALSE)</f>
        <v>#N/A</v>
      </c>
      <c r="AI788" s="103" t="e">
        <f>T788-HLOOKUP(V788,Minimas!$C$3:$CD$12,9,FALSE)</f>
        <v>#N/A</v>
      </c>
      <c r="AJ788" s="103" t="e">
        <f>T788-HLOOKUP(V788,Minimas!$C$3:$CD$12,10,FALSE)</f>
        <v>#N/A</v>
      </c>
      <c r="AK788" s="104" t="str">
        <f t="shared" si="87"/>
        <v xml:space="preserve"> </v>
      </c>
      <c r="AL788" s="105"/>
      <c r="AM788" s="105" t="str">
        <f t="shared" si="88"/>
        <v xml:space="preserve"> </v>
      </c>
      <c r="AN788" s="105" t="str">
        <f t="shared" si="89"/>
        <v xml:space="preserve"> </v>
      </c>
    </row>
    <row r="789" spans="28:40" x14ac:dyDescent="0.2">
      <c r="AB789" s="103" t="e">
        <f>T789-HLOOKUP(V789,Minimas!$C$3:$CD$12,2,FALSE)</f>
        <v>#N/A</v>
      </c>
      <c r="AC789" s="103" t="e">
        <f>T789-HLOOKUP(V789,Minimas!$C$3:$CD$12,3,FALSE)</f>
        <v>#N/A</v>
      </c>
      <c r="AD789" s="103" t="e">
        <f>T789-HLOOKUP(V789,Minimas!$C$3:$CD$12,4,FALSE)</f>
        <v>#N/A</v>
      </c>
      <c r="AE789" s="103" t="e">
        <f>T789-HLOOKUP(V789,Minimas!$C$3:$CD$12,5,FALSE)</f>
        <v>#N/A</v>
      </c>
      <c r="AF789" s="103" t="e">
        <f>T789-HLOOKUP(V789,Minimas!$C$3:$CD$12,6,FALSE)</f>
        <v>#N/A</v>
      </c>
      <c r="AG789" s="103" t="e">
        <f>T789-HLOOKUP(V789,Minimas!$C$3:$CD$12,7,FALSE)</f>
        <v>#N/A</v>
      </c>
      <c r="AH789" s="103" t="e">
        <f>T789-HLOOKUP(V789,Minimas!$C$3:$CD$12,8,FALSE)</f>
        <v>#N/A</v>
      </c>
      <c r="AI789" s="103" t="e">
        <f>T789-HLOOKUP(V789,Minimas!$C$3:$CD$12,9,FALSE)</f>
        <v>#N/A</v>
      </c>
      <c r="AJ789" s="103" t="e">
        <f>T789-HLOOKUP(V789,Minimas!$C$3:$CD$12,10,FALSE)</f>
        <v>#N/A</v>
      </c>
      <c r="AK789" s="104" t="str">
        <f t="shared" si="87"/>
        <v xml:space="preserve"> </v>
      </c>
      <c r="AL789" s="105"/>
      <c r="AM789" s="105" t="str">
        <f t="shared" si="88"/>
        <v xml:space="preserve"> </v>
      </c>
      <c r="AN789" s="105" t="str">
        <f t="shared" si="89"/>
        <v xml:space="preserve"> </v>
      </c>
    </row>
    <row r="790" spans="28:40" x14ac:dyDescent="0.2">
      <c r="AB790" s="103" t="e">
        <f>T790-HLOOKUP(V790,Minimas!$C$3:$CD$12,2,FALSE)</f>
        <v>#N/A</v>
      </c>
      <c r="AC790" s="103" t="e">
        <f>T790-HLOOKUP(V790,Minimas!$C$3:$CD$12,3,FALSE)</f>
        <v>#N/A</v>
      </c>
      <c r="AD790" s="103" t="e">
        <f>T790-HLOOKUP(V790,Minimas!$C$3:$CD$12,4,FALSE)</f>
        <v>#N/A</v>
      </c>
      <c r="AE790" s="103" t="e">
        <f>T790-HLOOKUP(V790,Minimas!$C$3:$CD$12,5,FALSE)</f>
        <v>#N/A</v>
      </c>
      <c r="AF790" s="103" t="e">
        <f>T790-HLOOKUP(V790,Minimas!$C$3:$CD$12,6,FALSE)</f>
        <v>#N/A</v>
      </c>
      <c r="AG790" s="103" t="e">
        <f>T790-HLOOKUP(V790,Minimas!$C$3:$CD$12,7,FALSE)</f>
        <v>#N/A</v>
      </c>
      <c r="AH790" s="103" t="e">
        <f>T790-HLOOKUP(V790,Minimas!$C$3:$CD$12,8,FALSE)</f>
        <v>#N/A</v>
      </c>
      <c r="AI790" s="103" t="e">
        <f>T790-HLOOKUP(V790,Minimas!$C$3:$CD$12,9,FALSE)</f>
        <v>#N/A</v>
      </c>
      <c r="AJ790" s="103" t="e">
        <f>T790-HLOOKUP(V790,Minimas!$C$3:$CD$12,10,FALSE)</f>
        <v>#N/A</v>
      </c>
      <c r="AK790" s="104" t="str">
        <f t="shared" si="87"/>
        <v xml:space="preserve"> </v>
      </c>
      <c r="AL790" s="105"/>
      <c r="AM790" s="105" t="str">
        <f t="shared" si="88"/>
        <v xml:space="preserve"> </v>
      </c>
      <c r="AN790" s="105" t="str">
        <f t="shared" si="89"/>
        <v xml:space="preserve"> </v>
      </c>
    </row>
    <row r="791" spans="28:40" x14ac:dyDescent="0.2">
      <c r="AB791" s="103" t="e">
        <f>T791-HLOOKUP(V791,Minimas!$C$3:$CD$12,2,FALSE)</f>
        <v>#N/A</v>
      </c>
      <c r="AC791" s="103" t="e">
        <f>T791-HLOOKUP(V791,Minimas!$C$3:$CD$12,3,FALSE)</f>
        <v>#N/A</v>
      </c>
      <c r="AD791" s="103" t="e">
        <f>T791-HLOOKUP(V791,Minimas!$C$3:$CD$12,4,FALSE)</f>
        <v>#N/A</v>
      </c>
      <c r="AE791" s="103" t="e">
        <f>T791-HLOOKUP(V791,Minimas!$C$3:$CD$12,5,FALSE)</f>
        <v>#N/A</v>
      </c>
      <c r="AF791" s="103" t="e">
        <f>T791-HLOOKUP(V791,Minimas!$C$3:$CD$12,6,FALSE)</f>
        <v>#N/A</v>
      </c>
      <c r="AG791" s="103" t="e">
        <f>T791-HLOOKUP(V791,Minimas!$C$3:$CD$12,7,FALSE)</f>
        <v>#N/A</v>
      </c>
      <c r="AH791" s="103" t="e">
        <f>T791-HLOOKUP(V791,Minimas!$C$3:$CD$12,8,FALSE)</f>
        <v>#N/A</v>
      </c>
      <c r="AI791" s="103" t="e">
        <f>T791-HLOOKUP(V791,Minimas!$C$3:$CD$12,9,FALSE)</f>
        <v>#N/A</v>
      </c>
      <c r="AJ791" s="103" t="e">
        <f>T791-HLOOKUP(V791,Minimas!$C$3:$CD$12,10,FALSE)</f>
        <v>#N/A</v>
      </c>
      <c r="AK791" s="104" t="str">
        <f t="shared" si="87"/>
        <v xml:space="preserve"> </v>
      </c>
      <c r="AL791" s="105"/>
      <c r="AM791" s="105" t="str">
        <f t="shared" si="88"/>
        <v xml:space="preserve"> </v>
      </c>
      <c r="AN791" s="105" t="str">
        <f t="shared" si="89"/>
        <v xml:space="preserve"> </v>
      </c>
    </row>
    <row r="792" spans="28:40" x14ac:dyDescent="0.2">
      <c r="AB792" s="103" t="e">
        <f>T792-HLOOKUP(V792,Minimas!$C$3:$CD$12,2,FALSE)</f>
        <v>#N/A</v>
      </c>
      <c r="AC792" s="103" t="e">
        <f>T792-HLOOKUP(V792,Minimas!$C$3:$CD$12,3,FALSE)</f>
        <v>#N/A</v>
      </c>
      <c r="AD792" s="103" t="e">
        <f>T792-HLOOKUP(V792,Minimas!$C$3:$CD$12,4,FALSE)</f>
        <v>#N/A</v>
      </c>
      <c r="AE792" s="103" t="e">
        <f>T792-HLOOKUP(V792,Minimas!$C$3:$CD$12,5,FALSE)</f>
        <v>#N/A</v>
      </c>
      <c r="AF792" s="103" t="e">
        <f>T792-HLOOKUP(V792,Minimas!$C$3:$CD$12,6,FALSE)</f>
        <v>#N/A</v>
      </c>
      <c r="AG792" s="103" t="e">
        <f>T792-HLOOKUP(V792,Minimas!$C$3:$CD$12,7,FALSE)</f>
        <v>#N/A</v>
      </c>
      <c r="AH792" s="103" t="e">
        <f>T792-HLOOKUP(V792,Minimas!$C$3:$CD$12,8,FALSE)</f>
        <v>#N/A</v>
      </c>
      <c r="AI792" s="103" t="e">
        <f>T792-HLOOKUP(V792,Minimas!$C$3:$CD$12,9,FALSE)</f>
        <v>#N/A</v>
      </c>
      <c r="AJ792" s="103" t="e">
        <f>T792-HLOOKUP(V792,Minimas!$C$3:$CD$12,10,FALSE)</f>
        <v>#N/A</v>
      </c>
      <c r="AK792" s="104" t="str">
        <f t="shared" si="87"/>
        <v xml:space="preserve"> </v>
      </c>
      <c r="AL792" s="105"/>
      <c r="AM792" s="105" t="str">
        <f t="shared" si="88"/>
        <v xml:space="preserve"> </v>
      </c>
      <c r="AN792" s="105" t="str">
        <f t="shared" si="89"/>
        <v xml:space="preserve"> </v>
      </c>
    </row>
    <row r="793" spans="28:40" x14ac:dyDescent="0.2">
      <c r="AB793" s="103" t="e">
        <f>T793-HLOOKUP(V793,Minimas!$C$3:$CD$12,2,FALSE)</f>
        <v>#N/A</v>
      </c>
      <c r="AC793" s="103" t="e">
        <f>T793-HLOOKUP(V793,Minimas!$C$3:$CD$12,3,FALSE)</f>
        <v>#N/A</v>
      </c>
      <c r="AD793" s="103" t="e">
        <f>T793-HLOOKUP(V793,Minimas!$C$3:$CD$12,4,FALSE)</f>
        <v>#N/A</v>
      </c>
      <c r="AE793" s="103" t="e">
        <f>T793-HLOOKUP(V793,Minimas!$C$3:$CD$12,5,FALSE)</f>
        <v>#N/A</v>
      </c>
      <c r="AF793" s="103" t="e">
        <f>T793-HLOOKUP(V793,Minimas!$C$3:$CD$12,6,FALSE)</f>
        <v>#N/A</v>
      </c>
      <c r="AG793" s="103" t="e">
        <f>T793-HLOOKUP(V793,Minimas!$C$3:$CD$12,7,FALSE)</f>
        <v>#N/A</v>
      </c>
      <c r="AH793" s="103" t="e">
        <f>T793-HLOOKUP(V793,Minimas!$C$3:$CD$12,8,FALSE)</f>
        <v>#N/A</v>
      </c>
      <c r="AI793" s="103" t="e">
        <f>T793-HLOOKUP(V793,Minimas!$C$3:$CD$12,9,FALSE)</f>
        <v>#N/A</v>
      </c>
      <c r="AJ793" s="103" t="e">
        <f>T793-HLOOKUP(V793,Minimas!$C$3:$CD$12,10,FALSE)</f>
        <v>#N/A</v>
      </c>
      <c r="AK793" s="104" t="str">
        <f t="shared" si="87"/>
        <v xml:space="preserve"> </v>
      </c>
      <c r="AL793" s="105"/>
      <c r="AM793" s="105" t="str">
        <f t="shared" si="88"/>
        <v xml:space="preserve"> </v>
      </c>
      <c r="AN793" s="105" t="str">
        <f t="shared" si="89"/>
        <v xml:space="preserve"> </v>
      </c>
    </row>
    <row r="794" spans="28:40" x14ac:dyDescent="0.2">
      <c r="AB794" s="103" t="e">
        <f>T794-HLOOKUP(V794,Minimas!$C$3:$CD$12,2,FALSE)</f>
        <v>#N/A</v>
      </c>
      <c r="AC794" s="103" t="e">
        <f>T794-HLOOKUP(V794,Minimas!$C$3:$CD$12,3,FALSE)</f>
        <v>#N/A</v>
      </c>
      <c r="AD794" s="103" t="e">
        <f>T794-HLOOKUP(V794,Minimas!$C$3:$CD$12,4,FALSE)</f>
        <v>#N/A</v>
      </c>
      <c r="AE794" s="103" t="e">
        <f>T794-HLOOKUP(V794,Minimas!$C$3:$CD$12,5,FALSE)</f>
        <v>#N/A</v>
      </c>
      <c r="AF794" s="103" t="e">
        <f>T794-HLOOKUP(V794,Minimas!$C$3:$CD$12,6,FALSE)</f>
        <v>#N/A</v>
      </c>
      <c r="AG794" s="103" t="e">
        <f>T794-HLOOKUP(V794,Minimas!$C$3:$CD$12,7,FALSE)</f>
        <v>#N/A</v>
      </c>
      <c r="AH794" s="103" t="e">
        <f>T794-HLOOKUP(V794,Minimas!$C$3:$CD$12,8,FALSE)</f>
        <v>#N/A</v>
      </c>
      <c r="AI794" s="103" t="e">
        <f>T794-HLOOKUP(V794,Minimas!$C$3:$CD$12,9,FALSE)</f>
        <v>#N/A</v>
      </c>
      <c r="AJ794" s="103" t="e">
        <f>T794-HLOOKUP(V794,Minimas!$C$3:$CD$12,10,FALSE)</f>
        <v>#N/A</v>
      </c>
      <c r="AK794" s="104" t="str">
        <f t="shared" si="87"/>
        <v xml:space="preserve"> </v>
      </c>
      <c r="AL794" s="105"/>
      <c r="AM794" s="105" t="str">
        <f t="shared" si="88"/>
        <v xml:space="preserve"> </v>
      </c>
      <c r="AN794" s="105" t="str">
        <f t="shared" si="89"/>
        <v xml:space="preserve"> </v>
      </c>
    </row>
    <row r="795" spans="28:40" x14ac:dyDescent="0.2">
      <c r="AB795" s="103" t="e">
        <f>T795-HLOOKUP(V795,Minimas!$C$3:$CD$12,2,FALSE)</f>
        <v>#N/A</v>
      </c>
      <c r="AC795" s="103" t="e">
        <f>T795-HLOOKUP(V795,Minimas!$C$3:$CD$12,3,FALSE)</f>
        <v>#N/A</v>
      </c>
      <c r="AD795" s="103" t="e">
        <f>T795-HLOOKUP(V795,Minimas!$C$3:$CD$12,4,FALSE)</f>
        <v>#N/A</v>
      </c>
      <c r="AE795" s="103" t="e">
        <f>T795-HLOOKUP(V795,Minimas!$C$3:$CD$12,5,FALSE)</f>
        <v>#N/A</v>
      </c>
      <c r="AF795" s="103" t="e">
        <f>T795-HLOOKUP(V795,Minimas!$C$3:$CD$12,6,FALSE)</f>
        <v>#N/A</v>
      </c>
      <c r="AG795" s="103" t="e">
        <f>T795-HLOOKUP(V795,Minimas!$C$3:$CD$12,7,FALSE)</f>
        <v>#N/A</v>
      </c>
      <c r="AH795" s="103" t="e">
        <f>T795-HLOOKUP(V795,Minimas!$C$3:$CD$12,8,FALSE)</f>
        <v>#N/A</v>
      </c>
      <c r="AI795" s="103" t="e">
        <f>T795-HLOOKUP(V795,Minimas!$C$3:$CD$12,9,FALSE)</f>
        <v>#N/A</v>
      </c>
      <c r="AJ795" s="103" t="e">
        <f>T795-HLOOKUP(V795,Minimas!$C$3:$CD$12,10,FALSE)</f>
        <v>#N/A</v>
      </c>
      <c r="AK795" s="104" t="str">
        <f t="shared" ref="AK795:AK858" si="90">IF(E795=0," ",IF(AJ795&gt;=0,$AJ$5,IF(AI795&gt;=0,$AI$5,IF(AH795&gt;=0,$AH$5,IF(AG795&gt;=0,$AG$5,IF(AF795&gt;=0,$AF$5,IF(AE795&gt;=0,$AE$5,IF(AD795&gt;=0,$AD$5,IF(AC795&gt;=0,$AC$5,$AB$5)))))))))</f>
        <v xml:space="preserve"> </v>
      </c>
      <c r="AL795" s="105"/>
      <c r="AM795" s="105" t="str">
        <f t="shared" ref="AM795:AM858" si="91">IF(AK795="","",AK795)</f>
        <v xml:space="preserve"> </v>
      </c>
      <c r="AN795" s="105" t="str">
        <f t="shared" ref="AN795:AN858" si="92">IF(E795=0," ",IF(AJ795&gt;=0,AJ795,IF(AI795&gt;=0,AI795,IF(AH795&gt;=0,AH795,IF(AG795&gt;=0,AG795,IF(AF795&gt;=0,AF795,IF(AE795&gt;=0,AE795,IF(AD795&gt;=0,AD795,IF(AC795&gt;=0,AC795,AB795)))))))))</f>
        <v xml:space="preserve"> </v>
      </c>
    </row>
    <row r="796" spans="28:40" x14ac:dyDescent="0.2">
      <c r="AB796" s="103" t="e">
        <f>T796-HLOOKUP(V796,Minimas!$C$3:$CD$12,2,FALSE)</f>
        <v>#N/A</v>
      </c>
      <c r="AC796" s="103" t="e">
        <f>T796-HLOOKUP(V796,Minimas!$C$3:$CD$12,3,FALSE)</f>
        <v>#N/A</v>
      </c>
      <c r="AD796" s="103" t="e">
        <f>T796-HLOOKUP(V796,Minimas!$C$3:$CD$12,4,FALSE)</f>
        <v>#N/A</v>
      </c>
      <c r="AE796" s="103" t="e">
        <f>T796-HLOOKUP(V796,Minimas!$C$3:$CD$12,5,FALSE)</f>
        <v>#N/A</v>
      </c>
      <c r="AF796" s="103" t="e">
        <f>T796-HLOOKUP(V796,Minimas!$C$3:$CD$12,6,FALSE)</f>
        <v>#N/A</v>
      </c>
      <c r="AG796" s="103" t="e">
        <f>T796-HLOOKUP(V796,Minimas!$C$3:$CD$12,7,FALSE)</f>
        <v>#N/A</v>
      </c>
      <c r="AH796" s="103" t="e">
        <f>T796-HLOOKUP(V796,Minimas!$C$3:$CD$12,8,FALSE)</f>
        <v>#N/A</v>
      </c>
      <c r="AI796" s="103" t="e">
        <f>T796-HLOOKUP(V796,Minimas!$C$3:$CD$12,9,FALSE)</f>
        <v>#N/A</v>
      </c>
      <c r="AJ796" s="103" t="e">
        <f>T796-HLOOKUP(V796,Minimas!$C$3:$CD$12,10,FALSE)</f>
        <v>#N/A</v>
      </c>
      <c r="AK796" s="104" t="str">
        <f t="shared" si="90"/>
        <v xml:space="preserve"> </v>
      </c>
      <c r="AL796" s="105"/>
      <c r="AM796" s="105" t="str">
        <f t="shared" si="91"/>
        <v xml:space="preserve"> </v>
      </c>
      <c r="AN796" s="105" t="str">
        <f t="shared" si="92"/>
        <v xml:space="preserve"> </v>
      </c>
    </row>
    <row r="797" spans="28:40" x14ac:dyDescent="0.2">
      <c r="AB797" s="103" t="e">
        <f>T797-HLOOKUP(V797,Minimas!$C$3:$CD$12,2,FALSE)</f>
        <v>#N/A</v>
      </c>
      <c r="AC797" s="103" t="e">
        <f>T797-HLOOKUP(V797,Minimas!$C$3:$CD$12,3,FALSE)</f>
        <v>#N/A</v>
      </c>
      <c r="AD797" s="103" t="e">
        <f>T797-HLOOKUP(V797,Minimas!$C$3:$CD$12,4,FALSE)</f>
        <v>#N/A</v>
      </c>
      <c r="AE797" s="103" t="e">
        <f>T797-HLOOKUP(V797,Minimas!$C$3:$CD$12,5,FALSE)</f>
        <v>#N/A</v>
      </c>
      <c r="AF797" s="103" t="e">
        <f>T797-HLOOKUP(V797,Minimas!$C$3:$CD$12,6,FALSE)</f>
        <v>#N/A</v>
      </c>
      <c r="AG797" s="103" t="e">
        <f>T797-HLOOKUP(V797,Minimas!$C$3:$CD$12,7,FALSE)</f>
        <v>#N/A</v>
      </c>
      <c r="AH797" s="103" t="e">
        <f>T797-HLOOKUP(V797,Minimas!$C$3:$CD$12,8,FALSE)</f>
        <v>#N/A</v>
      </c>
      <c r="AI797" s="103" t="e">
        <f>T797-HLOOKUP(V797,Minimas!$C$3:$CD$12,9,FALSE)</f>
        <v>#N/A</v>
      </c>
      <c r="AJ797" s="103" t="e">
        <f>T797-HLOOKUP(V797,Minimas!$C$3:$CD$12,10,FALSE)</f>
        <v>#N/A</v>
      </c>
      <c r="AK797" s="104" t="str">
        <f t="shared" si="90"/>
        <v xml:space="preserve"> </v>
      </c>
      <c r="AL797" s="105"/>
      <c r="AM797" s="105" t="str">
        <f t="shared" si="91"/>
        <v xml:space="preserve"> </v>
      </c>
      <c r="AN797" s="105" t="str">
        <f t="shared" si="92"/>
        <v xml:space="preserve"> </v>
      </c>
    </row>
    <row r="798" spans="28:40" x14ac:dyDescent="0.2">
      <c r="AB798" s="103" t="e">
        <f>T798-HLOOKUP(V798,Minimas!$C$3:$CD$12,2,FALSE)</f>
        <v>#N/A</v>
      </c>
      <c r="AC798" s="103" t="e">
        <f>T798-HLOOKUP(V798,Minimas!$C$3:$CD$12,3,FALSE)</f>
        <v>#N/A</v>
      </c>
      <c r="AD798" s="103" t="e">
        <f>T798-HLOOKUP(V798,Minimas!$C$3:$CD$12,4,FALSE)</f>
        <v>#N/A</v>
      </c>
      <c r="AE798" s="103" t="e">
        <f>T798-HLOOKUP(V798,Minimas!$C$3:$CD$12,5,FALSE)</f>
        <v>#N/A</v>
      </c>
      <c r="AF798" s="103" t="e">
        <f>T798-HLOOKUP(V798,Minimas!$C$3:$CD$12,6,FALSE)</f>
        <v>#N/A</v>
      </c>
      <c r="AG798" s="103" t="e">
        <f>T798-HLOOKUP(V798,Minimas!$C$3:$CD$12,7,FALSE)</f>
        <v>#N/A</v>
      </c>
      <c r="AH798" s="103" t="e">
        <f>T798-HLOOKUP(V798,Minimas!$C$3:$CD$12,8,FALSE)</f>
        <v>#N/A</v>
      </c>
      <c r="AI798" s="103" t="e">
        <f>T798-HLOOKUP(V798,Minimas!$C$3:$CD$12,9,FALSE)</f>
        <v>#N/A</v>
      </c>
      <c r="AJ798" s="103" t="e">
        <f>T798-HLOOKUP(V798,Minimas!$C$3:$CD$12,10,FALSE)</f>
        <v>#N/A</v>
      </c>
      <c r="AK798" s="104" t="str">
        <f t="shared" si="90"/>
        <v xml:space="preserve"> </v>
      </c>
      <c r="AL798" s="105"/>
      <c r="AM798" s="105" t="str">
        <f t="shared" si="91"/>
        <v xml:space="preserve"> </v>
      </c>
      <c r="AN798" s="105" t="str">
        <f t="shared" si="92"/>
        <v xml:space="preserve"> </v>
      </c>
    </row>
    <row r="799" spans="28:40" x14ac:dyDescent="0.2">
      <c r="AB799" s="103" t="e">
        <f>T799-HLOOKUP(V799,Minimas!$C$3:$CD$12,2,FALSE)</f>
        <v>#N/A</v>
      </c>
      <c r="AC799" s="103" t="e">
        <f>T799-HLOOKUP(V799,Minimas!$C$3:$CD$12,3,FALSE)</f>
        <v>#N/A</v>
      </c>
      <c r="AD799" s="103" t="e">
        <f>T799-HLOOKUP(V799,Minimas!$C$3:$CD$12,4,FALSE)</f>
        <v>#N/A</v>
      </c>
      <c r="AE799" s="103" t="e">
        <f>T799-HLOOKUP(V799,Minimas!$C$3:$CD$12,5,FALSE)</f>
        <v>#N/A</v>
      </c>
      <c r="AF799" s="103" t="e">
        <f>T799-HLOOKUP(V799,Minimas!$C$3:$CD$12,6,FALSE)</f>
        <v>#N/A</v>
      </c>
      <c r="AG799" s="103" t="e">
        <f>T799-HLOOKUP(V799,Minimas!$C$3:$CD$12,7,FALSE)</f>
        <v>#N/A</v>
      </c>
      <c r="AH799" s="103" t="e">
        <f>T799-HLOOKUP(V799,Minimas!$C$3:$CD$12,8,FALSE)</f>
        <v>#N/A</v>
      </c>
      <c r="AI799" s="103" t="e">
        <f>T799-HLOOKUP(V799,Minimas!$C$3:$CD$12,9,FALSE)</f>
        <v>#N/A</v>
      </c>
      <c r="AJ799" s="103" t="e">
        <f>T799-HLOOKUP(V799,Minimas!$C$3:$CD$12,10,FALSE)</f>
        <v>#N/A</v>
      </c>
      <c r="AK799" s="104" t="str">
        <f t="shared" si="90"/>
        <v xml:space="preserve"> </v>
      </c>
      <c r="AL799" s="105"/>
      <c r="AM799" s="105" t="str">
        <f t="shared" si="91"/>
        <v xml:space="preserve"> </v>
      </c>
      <c r="AN799" s="105" t="str">
        <f t="shared" si="92"/>
        <v xml:space="preserve"> </v>
      </c>
    </row>
    <row r="800" spans="28:40" x14ac:dyDescent="0.2">
      <c r="AB800" s="103" t="e">
        <f>T800-HLOOKUP(V800,Minimas!$C$3:$CD$12,2,FALSE)</f>
        <v>#N/A</v>
      </c>
      <c r="AC800" s="103" t="e">
        <f>T800-HLOOKUP(V800,Minimas!$C$3:$CD$12,3,FALSE)</f>
        <v>#N/A</v>
      </c>
      <c r="AD800" s="103" t="e">
        <f>T800-HLOOKUP(V800,Minimas!$C$3:$CD$12,4,FALSE)</f>
        <v>#N/A</v>
      </c>
      <c r="AE800" s="103" t="e">
        <f>T800-HLOOKUP(V800,Minimas!$C$3:$CD$12,5,FALSE)</f>
        <v>#N/A</v>
      </c>
      <c r="AF800" s="103" t="e">
        <f>T800-HLOOKUP(V800,Minimas!$C$3:$CD$12,6,FALSE)</f>
        <v>#N/A</v>
      </c>
      <c r="AG800" s="103" t="e">
        <f>T800-HLOOKUP(V800,Minimas!$C$3:$CD$12,7,FALSE)</f>
        <v>#N/A</v>
      </c>
      <c r="AH800" s="103" t="e">
        <f>T800-HLOOKUP(V800,Minimas!$C$3:$CD$12,8,FALSE)</f>
        <v>#N/A</v>
      </c>
      <c r="AI800" s="103" t="e">
        <f>T800-HLOOKUP(V800,Minimas!$C$3:$CD$12,9,FALSE)</f>
        <v>#N/A</v>
      </c>
      <c r="AJ800" s="103" t="e">
        <f>T800-HLOOKUP(V800,Minimas!$C$3:$CD$12,10,FALSE)</f>
        <v>#N/A</v>
      </c>
      <c r="AK800" s="104" t="str">
        <f t="shared" si="90"/>
        <v xml:space="preserve"> </v>
      </c>
      <c r="AL800" s="105"/>
      <c r="AM800" s="105" t="str">
        <f t="shared" si="91"/>
        <v xml:space="preserve"> </v>
      </c>
      <c r="AN800" s="105" t="str">
        <f t="shared" si="92"/>
        <v xml:space="preserve"> </v>
      </c>
    </row>
    <row r="801" spans="28:40" x14ac:dyDescent="0.2">
      <c r="AB801" s="103" t="e">
        <f>T801-HLOOKUP(V801,Minimas!$C$3:$CD$12,2,FALSE)</f>
        <v>#N/A</v>
      </c>
      <c r="AC801" s="103" t="e">
        <f>T801-HLOOKUP(V801,Minimas!$C$3:$CD$12,3,FALSE)</f>
        <v>#N/A</v>
      </c>
      <c r="AD801" s="103" t="e">
        <f>T801-HLOOKUP(V801,Minimas!$C$3:$CD$12,4,FALSE)</f>
        <v>#N/A</v>
      </c>
      <c r="AE801" s="103" t="e">
        <f>T801-HLOOKUP(V801,Minimas!$C$3:$CD$12,5,FALSE)</f>
        <v>#N/A</v>
      </c>
      <c r="AF801" s="103" t="e">
        <f>T801-HLOOKUP(V801,Minimas!$C$3:$CD$12,6,FALSE)</f>
        <v>#N/A</v>
      </c>
      <c r="AG801" s="103" t="e">
        <f>T801-HLOOKUP(V801,Minimas!$C$3:$CD$12,7,FALSE)</f>
        <v>#N/A</v>
      </c>
      <c r="AH801" s="103" t="e">
        <f>T801-HLOOKUP(V801,Minimas!$C$3:$CD$12,8,FALSE)</f>
        <v>#N/A</v>
      </c>
      <c r="AI801" s="103" t="e">
        <f>T801-HLOOKUP(V801,Minimas!$C$3:$CD$12,9,FALSE)</f>
        <v>#N/A</v>
      </c>
      <c r="AJ801" s="103" t="e">
        <f>T801-HLOOKUP(V801,Minimas!$C$3:$CD$12,10,FALSE)</f>
        <v>#N/A</v>
      </c>
      <c r="AK801" s="104" t="str">
        <f t="shared" si="90"/>
        <v xml:space="preserve"> </v>
      </c>
      <c r="AL801" s="105"/>
      <c r="AM801" s="105" t="str">
        <f t="shared" si="91"/>
        <v xml:space="preserve"> </v>
      </c>
      <c r="AN801" s="105" t="str">
        <f t="shared" si="92"/>
        <v xml:space="preserve"> </v>
      </c>
    </row>
    <row r="802" spans="28:40" x14ac:dyDescent="0.2">
      <c r="AB802" s="103" t="e">
        <f>T802-HLOOKUP(V802,Minimas!$C$3:$CD$12,2,FALSE)</f>
        <v>#N/A</v>
      </c>
      <c r="AC802" s="103" t="e">
        <f>T802-HLOOKUP(V802,Minimas!$C$3:$CD$12,3,FALSE)</f>
        <v>#N/A</v>
      </c>
      <c r="AD802" s="103" t="e">
        <f>T802-HLOOKUP(V802,Minimas!$C$3:$CD$12,4,FALSE)</f>
        <v>#N/A</v>
      </c>
      <c r="AE802" s="103" t="e">
        <f>T802-HLOOKUP(V802,Minimas!$C$3:$CD$12,5,FALSE)</f>
        <v>#N/A</v>
      </c>
      <c r="AF802" s="103" t="e">
        <f>T802-HLOOKUP(V802,Minimas!$C$3:$CD$12,6,FALSE)</f>
        <v>#N/A</v>
      </c>
      <c r="AG802" s="103" t="e">
        <f>T802-HLOOKUP(V802,Minimas!$C$3:$CD$12,7,FALSE)</f>
        <v>#N/A</v>
      </c>
      <c r="AH802" s="103" t="e">
        <f>T802-HLOOKUP(V802,Minimas!$C$3:$CD$12,8,FALSE)</f>
        <v>#N/A</v>
      </c>
      <c r="AI802" s="103" t="e">
        <f>T802-HLOOKUP(V802,Minimas!$C$3:$CD$12,9,FALSE)</f>
        <v>#N/A</v>
      </c>
      <c r="AJ802" s="103" t="e">
        <f>T802-HLOOKUP(V802,Minimas!$C$3:$CD$12,10,FALSE)</f>
        <v>#N/A</v>
      </c>
      <c r="AK802" s="104" t="str">
        <f t="shared" si="90"/>
        <v xml:space="preserve"> </v>
      </c>
      <c r="AL802" s="105"/>
      <c r="AM802" s="105" t="str">
        <f t="shared" si="91"/>
        <v xml:space="preserve"> </v>
      </c>
      <c r="AN802" s="105" t="str">
        <f t="shared" si="92"/>
        <v xml:space="preserve"> </v>
      </c>
    </row>
    <row r="803" spans="28:40" x14ac:dyDescent="0.2">
      <c r="AB803" s="103" t="e">
        <f>T803-HLOOKUP(V803,Minimas!$C$3:$CD$12,2,FALSE)</f>
        <v>#N/A</v>
      </c>
      <c r="AC803" s="103" t="e">
        <f>T803-HLOOKUP(V803,Minimas!$C$3:$CD$12,3,FALSE)</f>
        <v>#N/A</v>
      </c>
      <c r="AD803" s="103" t="e">
        <f>T803-HLOOKUP(V803,Minimas!$C$3:$CD$12,4,FALSE)</f>
        <v>#N/A</v>
      </c>
      <c r="AE803" s="103" t="e">
        <f>T803-HLOOKUP(V803,Minimas!$C$3:$CD$12,5,FALSE)</f>
        <v>#N/A</v>
      </c>
      <c r="AF803" s="103" t="e">
        <f>T803-HLOOKUP(V803,Minimas!$C$3:$CD$12,6,FALSE)</f>
        <v>#N/A</v>
      </c>
      <c r="AG803" s="103" t="e">
        <f>T803-HLOOKUP(V803,Minimas!$C$3:$CD$12,7,FALSE)</f>
        <v>#N/A</v>
      </c>
      <c r="AH803" s="103" t="e">
        <f>T803-HLOOKUP(V803,Minimas!$C$3:$CD$12,8,FALSE)</f>
        <v>#N/A</v>
      </c>
      <c r="AI803" s="103" t="e">
        <f>T803-HLOOKUP(V803,Minimas!$C$3:$CD$12,9,FALSE)</f>
        <v>#N/A</v>
      </c>
      <c r="AJ803" s="103" t="e">
        <f>T803-HLOOKUP(V803,Minimas!$C$3:$CD$12,10,FALSE)</f>
        <v>#N/A</v>
      </c>
      <c r="AK803" s="104" t="str">
        <f t="shared" si="90"/>
        <v xml:space="preserve"> </v>
      </c>
      <c r="AL803" s="105"/>
      <c r="AM803" s="105" t="str">
        <f t="shared" si="91"/>
        <v xml:space="preserve"> </v>
      </c>
      <c r="AN803" s="105" t="str">
        <f t="shared" si="92"/>
        <v xml:space="preserve"> </v>
      </c>
    </row>
    <row r="804" spans="28:40" x14ac:dyDescent="0.2">
      <c r="AB804" s="103" t="e">
        <f>T804-HLOOKUP(V804,Minimas!$C$3:$CD$12,2,FALSE)</f>
        <v>#N/A</v>
      </c>
      <c r="AC804" s="103" t="e">
        <f>T804-HLOOKUP(V804,Minimas!$C$3:$CD$12,3,FALSE)</f>
        <v>#N/A</v>
      </c>
      <c r="AD804" s="103" t="e">
        <f>T804-HLOOKUP(V804,Minimas!$C$3:$CD$12,4,FALSE)</f>
        <v>#N/A</v>
      </c>
      <c r="AE804" s="103" t="e">
        <f>T804-HLOOKUP(V804,Minimas!$C$3:$CD$12,5,FALSE)</f>
        <v>#N/A</v>
      </c>
      <c r="AF804" s="103" t="e">
        <f>T804-HLOOKUP(V804,Minimas!$C$3:$CD$12,6,FALSE)</f>
        <v>#N/A</v>
      </c>
      <c r="AG804" s="103" t="e">
        <f>T804-HLOOKUP(V804,Minimas!$C$3:$CD$12,7,FALSE)</f>
        <v>#N/A</v>
      </c>
      <c r="AH804" s="103" t="e">
        <f>T804-HLOOKUP(V804,Minimas!$C$3:$CD$12,8,FALSE)</f>
        <v>#N/A</v>
      </c>
      <c r="AI804" s="103" t="e">
        <f>T804-HLOOKUP(V804,Minimas!$C$3:$CD$12,9,FALSE)</f>
        <v>#N/A</v>
      </c>
      <c r="AJ804" s="103" t="e">
        <f>T804-HLOOKUP(V804,Minimas!$C$3:$CD$12,10,FALSE)</f>
        <v>#N/A</v>
      </c>
      <c r="AK804" s="104" t="str">
        <f t="shared" si="90"/>
        <v xml:space="preserve"> </v>
      </c>
      <c r="AL804" s="105"/>
      <c r="AM804" s="105" t="str">
        <f t="shared" si="91"/>
        <v xml:space="preserve"> </v>
      </c>
      <c r="AN804" s="105" t="str">
        <f t="shared" si="92"/>
        <v xml:space="preserve"> </v>
      </c>
    </row>
    <row r="805" spans="28:40" x14ac:dyDescent="0.2">
      <c r="AB805" s="103" t="e">
        <f>T805-HLOOKUP(V805,Minimas!$C$3:$CD$12,2,FALSE)</f>
        <v>#N/A</v>
      </c>
      <c r="AC805" s="103" t="e">
        <f>T805-HLOOKUP(V805,Minimas!$C$3:$CD$12,3,FALSE)</f>
        <v>#N/A</v>
      </c>
      <c r="AD805" s="103" t="e">
        <f>T805-HLOOKUP(V805,Minimas!$C$3:$CD$12,4,FALSE)</f>
        <v>#N/A</v>
      </c>
      <c r="AE805" s="103" t="e">
        <f>T805-HLOOKUP(V805,Minimas!$C$3:$CD$12,5,FALSE)</f>
        <v>#N/A</v>
      </c>
      <c r="AF805" s="103" t="e">
        <f>T805-HLOOKUP(V805,Minimas!$C$3:$CD$12,6,FALSE)</f>
        <v>#N/A</v>
      </c>
      <c r="AG805" s="103" t="e">
        <f>T805-HLOOKUP(V805,Minimas!$C$3:$CD$12,7,FALSE)</f>
        <v>#N/A</v>
      </c>
      <c r="AH805" s="103" t="e">
        <f>T805-HLOOKUP(V805,Minimas!$C$3:$CD$12,8,FALSE)</f>
        <v>#N/A</v>
      </c>
      <c r="AI805" s="103" t="e">
        <f>T805-HLOOKUP(V805,Minimas!$C$3:$CD$12,9,FALSE)</f>
        <v>#N/A</v>
      </c>
      <c r="AJ805" s="103" t="e">
        <f>T805-HLOOKUP(V805,Minimas!$C$3:$CD$12,10,FALSE)</f>
        <v>#N/A</v>
      </c>
      <c r="AK805" s="104" t="str">
        <f t="shared" si="90"/>
        <v xml:space="preserve"> </v>
      </c>
      <c r="AL805" s="105"/>
      <c r="AM805" s="105" t="str">
        <f t="shared" si="91"/>
        <v xml:space="preserve"> </v>
      </c>
      <c r="AN805" s="105" t="str">
        <f t="shared" si="92"/>
        <v xml:space="preserve"> </v>
      </c>
    </row>
    <row r="806" spans="28:40" x14ac:dyDescent="0.2">
      <c r="AB806" s="103" t="e">
        <f>T806-HLOOKUP(V806,Minimas!$C$3:$CD$12,2,FALSE)</f>
        <v>#N/A</v>
      </c>
      <c r="AC806" s="103" t="e">
        <f>T806-HLOOKUP(V806,Minimas!$C$3:$CD$12,3,FALSE)</f>
        <v>#N/A</v>
      </c>
      <c r="AD806" s="103" t="e">
        <f>T806-HLOOKUP(V806,Minimas!$C$3:$CD$12,4,FALSE)</f>
        <v>#N/A</v>
      </c>
      <c r="AE806" s="103" t="e">
        <f>T806-HLOOKUP(V806,Minimas!$C$3:$CD$12,5,FALSE)</f>
        <v>#N/A</v>
      </c>
      <c r="AF806" s="103" t="e">
        <f>T806-HLOOKUP(V806,Minimas!$C$3:$CD$12,6,FALSE)</f>
        <v>#N/A</v>
      </c>
      <c r="AG806" s="103" t="e">
        <f>T806-HLOOKUP(V806,Minimas!$C$3:$CD$12,7,FALSE)</f>
        <v>#N/A</v>
      </c>
      <c r="AH806" s="103" t="e">
        <f>T806-HLOOKUP(V806,Minimas!$C$3:$CD$12,8,FALSE)</f>
        <v>#N/A</v>
      </c>
      <c r="AI806" s="103" t="e">
        <f>T806-HLOOKUP(V806,Minimas!$C$3:$CD$12,9,FALSE)</f>
        <v>#N/A</v>
      </c>
      <c r="AJ806" s="103" t="e">
        <f>T806-HLOOKUP(V806,Minimas!$C$3:$CD$12,10,FALSE)</f>
        <v>#N/A</v>
      </c>
      <c r="AK806" s="104" t="str">
        <f t="shared" si="90"/>
        <v xml:space="preserve"> </v>
      </c>
      <c r="AL806" s="105"/>
      <c r="AM806" s="105" t="str">
        <f t="shared" si="91"/>
        <v xml:space="preserve"> </v>
      </c>
      <c r="AN806" s="105" t="str">
        <f t="shared" si="92"/>
        <v xml:space="preserve"> </v>
      </c>
    </row>
    <row r="807" spans="28:40" x14ac:dyDescent="0.2">
      <c r="AB807" s="103" t="e">
        <f>T807-HLOOKUP(V807,Minimas!$C$3:$CD$12,2,FALSE)</f>
        <v>#N/A</v>
      </c>
      <c r="AC807" s="103" t="e">
        <f>T807-HLOOKUP(V807,Minimas!$C$3:$CD$12,3,FALSE)</f>
        <v>#N/A</v>
      </c>
      <c r="AD807" s="103" t="e">
        <f>T807-HLOOKUP(V807,Minimas!$C$3:$CD$12,4,FALSE)</f>
        <v>#N/A</v>
      </c>
      <c r="AE807" s="103" t="e">
        <f>T807-HLOOKUP(V807,Minimas!$C$3:$CD$12,5,FALSE)</f>
        <v>#N/A</v>
      </c>
      <c r="AF807" s="103" t="e">
        <f>T807-HLOOKUP(V807,Minimas!$C$3:$CD$12,6,FALSE)</f>
        <v>#N/A</v>
      </c>
      <c r="AG807" s="103" t="e">
        <f>T807-HLOOKUP(V807,Minimas!$C$3:$CD$12,7,FALSE)</f>
        <v>#N/A</v>
      </c>
      <c r="AH807" s="103" t="e">
        <f>T807-HLOOKUP(V807,Minimas!$C$3:$CD$12,8,FALSE)</f>
        <v>#N/A</v>
      </c>
      <c r="AI807" s="103" t="e">
        <f>T807-HLOOKUP(V807,Minimas!$C$3:$CD$12,9,FALSE)</f>
        <v>#N/A</v>
      </c>
      <c r="AJ807" s="103" t="e">
        <f>T807-HLOOKUP(V807,Minimas!$C$3:$CD$12,10,FALSE)</f>
        <v>#N/A</v>
      </c>
      <c r="AK807" s="104" t="str">
        <f t="shared" si="90"/>
        <v xml:space="preserve"> </v>
      </c>
      <c r="AL807" s="105"/>
      <c r="AM807" s="105" t="str">
        <f t="shared" si="91"/>
        <v xml:space="preserve"> </v>
      </c>
      <c r="AN807" s="105" t="str">
        <f t="shared" si="92"/>
        <v xml:space="preserve"> </v>
      </c>
    </row>
    <row r="808" spans="28:40" x14ac:dyDescent="0.2">
      <c r="AB808" s="103" t="e">
        <f>T808-HLOOKUP(V808,Minimas!$C$3:$CD$12,2,FALSE)</f>
        <v>#N/A</v>
      </c>
      <c r="AC808" s="103" t="e">
        <f>T808-HLOOKUP(V808,Minimas!$C$3:$CD$12,3,FALSE)</f>
        <v>#N/A</v>
      </c>
      <c r="AD808" s="103" t="e">
        <f>T808-HLOOKUP(V808,Minimas!$C$3:$CD$12,4,FALSE)</f>
        <v>#N/A</v>
      </c>
      <c r="AE808" s="103" t="e">
        <f>T808-HLOOKUP(V808,Minimas!$C$3:$CD$12,5,FALSE)</f>
        <v>#N/A</v>
      </c>
      <c r="AF808" s="103" t="e">
        <f>T808-HLOOKUP(V808,Minimas!$C$3:$CD$12,6,FALSE)</f>
        <v>#N/A</v>
      </c>
      <c r="AG808" s="103" t="e">
        <f>T808-HLOOKUP(V808,Minimas!$C$3:$CD$12,7,FALSE)</f>
        <v>#N/A</v>
      </c>
      <c r="AH808" s="103" t="e">
        <f>T808-HLOOKUP(V808,Minimas!$C$3:$CD$12,8,FALSE)</f>
        <v>#N/A</v>
      </c>
      <c r="AI808" s="103" t="e">
        <f>T808-HLOOKUP(V808,Minimas!$C$3:$CD$12,9,FALSE)</f>
        <v>#N/A</v>
      </c>
      <c r="AJ808" s="103" t="e">
        <f>T808-HLOOKUP(V808,Minimas!$C$3:$CD$12,10,FALSE)</f>
        <v>#N/A</v>
      </c>
      <c r="AK808" s="104" t="str">
        <f t="shared" si="90"/>
        <v xml:space="preserve"> </v>
      </c>
      <c r="AL808" s="105"/>
      <c r="AM808" s="105" t="str">
        <f t="shared" si="91"/>
        <v xml:space="preserve"> </v>
      </c>
      <c r="AN808" s="105" t="str">
        <f t="shared" si="92"/>
        <v xml:space="preserve"> </v>
      </c>
    </row>
    <row r="809" spans="28:40" x14ac:dyDescent="0.2">
      <c r="AB809" s="103" t="e">
        <f>T809-HLOOKUP(V809,Minimas!$C$3:$CD$12,2,FALSE)</f>
        <v>#N/A</v>
      </c>
      <c r="AC809" s="103" t="e">
        <f>T809-HLOOKUP(V809,Minimas!$C$3:$CD$12,3,FALSE)</f>
        <v>#N/A</v>
      </c>
      <c r="AD809" s="103" t="e">
        <f>T809-HLOOKUP(V809,Minimas!$C$3:$CD$12,4,FALSE)</f>
        <v>#N/A</v>
      </c>
      <c r="AE809" s="103" t="e">
        <f>T809-HLOOKUP(V809,Minimas!$C$3:$CD$12,5,FALSE)</f>
        <v>#N/A</v>
      </c>
      <c r="AF809" s="103" t="e">
        <f>T809-HLOOKUP(V809,Minimas!$C$3:$CD$12,6,FALSE)</f>
        <v>#N/A</v>
      </c>
      <c r="AG809" s="103" t="e">
        <f>T809-HLOOKUP(V809,Minimas!$C$3:$CD$12,7,FALSE)</f>
        <v>#N/A</v>
      </c>
      <c r="AH809" s="103" t="e">
        <f>T809-HLOOKUP(V809,Minimas!$C$3:$CD$12,8,FALSE)</f>
        <v>#N/A</v>
      </c>
      <c r="AI809" s="103" t="e">
        <f>T809-HLOOKUP(V809,Minimas!$C$3:$CD$12,9,FALSE)</f>
        <v>#N/A</v>
      </c>
      <c r="AJ809" s="103" t="e">
        <f>T809-HLOOKUP(V809,Minimas!$C$3:$CD$12,10,FALSE)</f>
        <v>#N/A</v>
      </c>
      <c r="AK809" s="104" t="str">
        <f t="shared" si="90"/>
        <v xml:space="preserve"> </v>
      </c>
      <c r="AL809" s="105"/>
      <c r="AM809" s="105" t="str">
        <f t="shared" si="91"/>
        <v xml:space="preserve"> </v>
      </c>
      <c r="AN809" s="105" t="str">
        <f t="shared" si="92"/>
        <v xml:space="preserve"> </v>
      </c>
    </row>
    <row r="810" spans="28:40" x14ac:dyDescent="0.2">
      <c r="AB810" s="103" t="e">
        <f>T810-HLOOKUP(V810,Minimas!$C$3:$CD$12,2,FALSE)</f>
        <v>#N/A</v>
      </c>
      <c r="AC810" s="103" t="e">
        <f>T810-HLOOKUP(V810,Minimas!$C$3:$CD$12,3,FALSE)</f>
        <v>#N/A</v>
      </c>
      <c r="AD810" s="103" t="e">
        <f>T810-HLOOKUP(V810,Minimas!$C$3:$CD$12,4,FALSE)</f>
        <v>#N/A</v>
      </c>
      <c r="AE810" s="103" t="e">
        <f>T810-HLOOKUP(V810,Minimas!$C$3:$CD$12,5,FALSE)</f>
        <v>#N/A</v>
      </c>
      <c r="AF810" s="103" t="e">
        <f>T810-HLOOKUP(V810,Minimas!$C$3:$CD$12,6,FALSE)</f>
        <v>#N/A</v>
      </c>
      <c r="AG810" s="103" t="e">
        <f>T810-HLOOKUP(V810,Minimas!$C$3:$CD$12,7,FALSE)</f>
        <v>#N/A</v>
      </c>
      <c r="AH810" s="103" t="e">
        <f>T810-HLOOKUP(V810,Minimas!$C$3:$CD$12,8,FALSE)</f>
        <v>#N/A</v>
      </c>
      <c r="AI810" s="103" t="e">
        <f>T810-HLOOKUP(V810,Minimas!$C$3:$CD$12,9,FALSE)</f>
        <v>#N/A</v>
      </c>
      <c r="AJ810" s="103" t="e">
        <f>T810-HLOOKUP(V810,Minimas!$C$3:$CD$12,10,FALSE)</f>
        <v>#N/A</v>
      </c>
      <c r="AK810" s="104" t="str">
        <f t="shared" si="90"/>
        <v xml:space="preserve"> </v>
      </c>
      <c r="AL810" s="105"/>
      <c r="AM810" s="105" t="str">
        <f t="shared" si="91"/>
        <v xml:space="preserve"> </v>
      </c>
      <c r="AN810" s="105" t="str">
        <f t="shared" si="92"/>
        <v xml:space="preserve"> </v>
      </c>
    </row>
    <row r="811" spans="28:40" x14ac:dyDescent="0.2">
      <c r="AB811" s="103" t="e">
        <f>T811-HLOOKUP(V811,Minimas!$C$3:$CD$12,2,FALSE)</f>
        <v>#N/A</v>
      </c>
      <c r="AC811" s="103" t="e">
        <f>T811-HLOOKUP(V811,Minimas!$C$3:$CD$12,3,FALSE)</f>
        <v>#N/A</v>
      </c>
      <c r="AD811" s="103" t="e">
        <f>T811-HLOOKUP(V811,Minimas!$C$3:$CD$12,4,FALSE)</f>
        <v>#N/A</v>
      </c>
      <c r="AE811" s="103" t="e">
        <f>T811-HLOOKUP(V811,Minimas!$C$3:$CD$12,5,FALSE)</f>
        <v>#N/A</v>
      </c>
      <c r="AF811" s="103" t="e">
        <f>T811-HLOOKUP(V811,Minimas!$C$3:$CD$12,6,FALSE)</f>
        <v>#N/A</v>
      </c>
      <c r="AG811" s="103" t="e">
        <f>T811-HLOOKUP(V811,Minimas!$C$3:$CD$12,7,FALSE)</f>
        <v>#N/A</v>
      </c>
      <c r="AH811" s="103" t="e">
        <f>T811-HLOOKUP(V811,Minimas!$C$3:$CD$12,8,FALSE)</f>
        <v>#N/A</v>
      </c>
      <c r="AI811" s="103" t="e">
        <f>T811-HLOOKUP(V811,Minimas!$C$3:$CD$12,9,FALSE)</f>
        <v>#N/A</v>
      </c>
      <c r="AJ811" s="103" t="e">
        <f>T811-HLOOKUP(V811,Minimas!$C$3:$CD$12,10,FALSE)</f>
        <v>#N/A</v>
      </c>
      <c r="AK811" s="104" t="str">
        <f t="shared" si="90"/>
        <v xml:space="preserve"> </v>
      </c>
      <c r="AL811" s="105"/>
      <c r="AM811" s="105" t="str">
        <f t="shared" si="91"/>
        <v xml:space="preserve"> </v>
      </c>
      <c r="AN811" s="105" t="str">
        <f t="shared" si="92"/>
        <v xml:space="preserve"> </v>
      </c>
    </row>
    <row r="812" spans="28:40" x14ac:dyDescent="0.2">
      <c r="AB812" s="103" t="e">
        <f>T812-HLOOKUP(V812,Minimas!$C$3:$CD$12,2,FALSE)</f>
        <v>#N/A</v>
      </c>
      <c r="AC812" s="103" t="e">
        <f>T812-HLOOKUP(V812,Minimas!$C$3:$CD$12,3,FALSE)</f>
        <v>#N/A</v>
      </c>
      <c r="AD812" s="103" t="e">
        <f>T812-HLOOKUP(V812,Minimas!$C$3:$CD$12,4,FALSE)</f>
        <v>#N/A</v>
      </c>
      <c r="AE812" s="103" t="e">
        <f>T812-HLOOKUP(V812,Minimas!$C$3:$CD$12,5,FALSE)</f>
        <v>#N/A</v>
      </c>
      <c r="AF812" s="103" t="e">
        <f>T812-HLOOKUP(V812,Minimas!$C$3:$CD$12,6,FALSE)</f>
        <v>#N/A</v>
      </c>
      <c r="AG812" s="103" t="e">
        <f>T812-HLOOKUP(V812,Minimas!$C$3:$CD$12,7,FALSE)</f>
        <v>#N/A</v>
      </c>
      <c r="AH812" s="103" t="e">
        <f>T812-HLOOKUP(V812,Minimas!$C$3:$CD$12,8,FALSE)</f>
        <v>#N/A</v>
      </c>
      <c r="AI812" s="103" t="e">
        <f>T812-HLOOKUP(V812,Minimas!$C$3:$CD$12,9,FALSE)</f>
        <v>#N/A</v>
      </c>
      <c r="AJ812" s="103" t="e">
        <f>T812-HLOOKUP(V812,Minimas!$C$3:$CD$12,10,FALSE)</f>
        <v>#N/A</v>
      </c>
      <c r="AK812" s="104" t="str">
        <f t="shared" si="90"/>
        <v xml:space="preserve"> </v>
      </c>
      <c r="AL812" s="105"/>
      <c r="AM812" s="105" t="str">
        <f t="shared" si="91"/>
        <v xml:space="preserve"> </v>
      </c>
      <c r="AN812" s="105" t="str">
        <f t="shared" si="92"/>
        <v xml:space="preserve"> </v>
      </c>
    </row>
    <row r="813" spans="28:40" x14ac:dyDescent="0.2">
      <c r="AB813" s="103" t="e">
        <f>T813-HLOOKUP(V813,Minimas!$C$3:$CD$12,2,FALSE)</f>
        <v>#N/A</v>
      </c>
      <c r="AC813" s="103" t="e">
        <f>T813-HLOOKUP(V813,Minimas!$C$3:$CD$12,3,FALSE)</f>
        <v>#N/A</v>
      </c>
      <c r="AD813" s="103" t="e">
        <f>T813-HLOOKUP(V813,Minimas!$C$3:$CD$12,4,FALSE)</f>
        <v>#N/A</v>
      </c>
      <c r="AE813" s="103" t="e">
        <f>T813-HLOOKUP(V813,Minimas!$C$3:$CD$12,5,FALSE)</f>
        <v>#N/A</v>
      </c>
      <c r="AF813" s="103" t="e">
        <f>T813-HLOOKUP(V813,Minimas!$C$3:$CD$12,6,FALSE)</f>
        <v>#N/A</v>
      </c>
      <c r="AG813" s="103" t="e">
        <f>T813-HLOOKUP(V813,Minimas!$C$3:$CD$12,7,FALSE)</f>
        <v>#N/A</v>
      </c>
      <c r="AH813" s="103" t="e">
        <f>T813-HLOOKUP(V813,Minimas!$C$3:$CD$12,8,FALSE)</f>
        <v>#N/A</v>
      </c>
      <c r="AI813" s="103" t="e">
        <f>T813-HLOOKUP(V813,Minimas!$C$3:$CD$12,9,FALSE)</f>
        <v>#N/A</v>
      </c>
      <c r="AJ813" s="103" t="e">
        <f>T813-HLOOKUP(V813,Minimas!$C$3:$CD$12,10,FALSE)</f>
        <v>#N/A</v>
      </c>
      <c r="AK813" s="104" t="str">
        <f t="shared" si="90"/>
        <v xml:space="preserve"> </v>
      </c>
      <c r="AL813" s="105"/>
      <c r="AM813" s="105" t="str">
        <f t="shared" si="91"/>
        <v xml:space="preserve"> </v>
      </c>
      <c r="AN813" s="105" t="str">
        <f t="shared" si="92"/>
        <v xml:space="preserve"> </v>
      </c>
    </row>
    <row r="814" spans="28:40" x14ac:dyDescent="0.2">
      <c r="AB814" s="103" t="e">
        <f>T814-HLOOKUP(V814,Minimas!$C$3:$CD$12,2,FALSE)</f>
        <v>#N/A</v>
      </c>
      <c r="AC814" s="103" t="e">
        <f>T814-HLOOKUP(V814,Minimas!$C$3:$CD$12,3,FALSE)</f>
        <v>#N/A</v>
      </c>
      <c r="AD814" s="103" t="e">
        <f>T814-HLOOKUP(V814,Minimas!$C$3:$CD$12,4,FALSE)</f>
        <v>#N/A</v>
      </c>
      <c r="AE814" s="103" t="e">
        <f>T814-HLOOKUP(V814,Minimas!$C$3:$CD$12,5,FALSE)</f>
        <v>#N/A</v>
      </c>
      <c r="AF814" s="103" t="e">
        <f>T814-HLOOKUP(V814,Minimas!$C$3:$CD$12,6,FALSE)</f>
        <v>#N/A</v>
      </c>
      <c r="AG814" s="103" t="e">
        <f>T814-HLOOKUP(V814,Minimas!$C$3:$CD$12,7,FALSE)</f>
        <v>#N/A</v>
      </c>
      <c r="AH814" s="103" t="e">
        <f>T814-HLOOKUP(V814,Minimas!$C$3:$CD$12,8,FALSE)</f>
        <v>#N/A</v>
      </c>
      <c r="AI814" s="103" t="e">
        <f>T814-HLOOKUP(V814,Minimas!$C$3:$CD$12,9,FALSE)</f>
        <v>#N/A</v>
      </c>
      <c r="AJ814" s="103" t="e">
        <f>T814-HLOOKUP(V814,Minimas!$C$3:$CD$12,10,FALSE)</f>
        <v>#N/A</v>
      </c>
      <c r="AK814" s="104" t="str">
        <f t="shared" si="90"/>
        <v xml:space="preserve"> </v>
      </c>
      <c r="AL814" s="105"/>
      <c r="AM814" s="105" t="str">
        <f t="shared" si="91"/>
        <v xml:space="preserve"> </v>
      </c>
      <c r="AN814" s="105" t="str">
        <f t="shared" si="92"/>
        <v xml:space="preserve"> </v>
      </c>
    </row>
    <row r="815" spans="28:40" x14ac:dyDescent="0.2">
      <c r="AB815" s="103" t="e">
        <f>T815-HLOOKUP(V815,Minimas!$C$3:$CD$12,2,FALSE)</f>
        <v>#N/A</v>
      </c>
      <c r="AC815" s="103" t="e">
        <f>T815-HLOOKUP(V815,Minimas!$C$3:$CD$12,3,FALSE)</f>
        <v>#N/A</v>
      </c>
      <c r="AD815" s="103" t="e">
        <f>T815-HLOOKUP(V815,Minimas!$C$3:$CD$12,4,FALSE)</f>
        <v>#N/A</v>
      </c>
      <c r="AE815" s="103" t="e">
        <f>T815-HLOOKUP(V815,Minimas!$C$3:$CD$12,5,FALSE)</f>
        <v>#N/A</v>
      </c>
      <c r="AF815" s="103" t="e">
        <f>T815-HLOOKUP(V815,Minimas!$C$3:$CD$12,6,FALSE)</f>
        <v>#N/A</v>
      </c>
      <c r="AG815" s="103" t="e">
        <f>T815-HLOOKUP(V815,Minimas!$C$3:$CD$12,7,FALSE)</f>
        <v>#N/A</v>
      </c>
      <c r="AH815" s="103" t="e">
        <f>T815-HLOOKUP(V815,Minimas!$C$3:$CD$12,8,FALSE)</f>
        <v>#N/A</v>
      </c>
      <c r="AI815" s="103" t="e">
        <f>T815-HLOOKUP(V815,Minimas!$C$3:$CD$12,9,FALSE)</f>
        <v>#N/A</v>
      </c>
      <c r="AJ815" s="103" t="e">
        <f>T815-HLOOKUP(V815,Minimas!$C$3:$CD$12,10,FALSE)</f>
        <v>#N/A</v>
      </c>
      <c r="AK815" s="104" t="str">
        <f t="shared" si="90"/>
        <v xml:space="preserve"> </v>
      </c>
      <c r="AL815" s="105"/>
      <c r="AM815" s="105" t="str">
        <f t="shared" si="91"/>
        <v xml:space="preserve"> </v>
      </c>
      <c r="AN815" s="105" t="str">
        <f t="shared" si="92"/>
        <v xml:space="preserve"> </v>
      </c>
    </row>
    <row r="816" spans="28:40" x14ac:dyDescent="0.2">
      <c r="AB816" s="103" t="e">
        <f>T816-HLOOKUP(V816,Minimas!$C$3:$CD$12,2,FALSE)</f>
        <v>#N/A</v>
      </c>
      <c r="AC816" s="103" t="e">
        <f>T816-HLOOKUP(V816,Minimas!$C$3:$CD$12,3,FALSE)</f>
        <v>#N/A</v>
      </c>
      <c r="AD816" s="103" t="e">
        <f>T816-HLOOKUP(V816,Minimas!$C$3:$CD$12,4,FALSE)</f>
        <v>#N/A</v>
      </c>
      <c r="AE816" s="103" t="e">
        <f>T816-HLOOKUP(V816,Minimas!$C$3:$CD$12,5,FALSE)</f>
        <v>#N/A</v>
      </c>
      <c r="AF816" s="103" t="e">
        <f>T816-HLOOKUP(V816,Minimas!$C$3:$CD$12,6,FALSE)</f>
        <v>#N/A</v>
      </c>
      <c r="AG816" s="103" t="e">
        <f>T816-HLOOKUP(V816,Minimas!$C$3:$CD$12,7,FALSE)</f>
        <v>#N/A</v>
      </c>
      <c r="AH816" s="103" t="e">
        <f>T816-HLOOKUP(V816,Minimas!$C$3:$CD$12,8,FALSE)</f>
        <v>#N/A</v>
      </c>
      <c r="AI816" s="103" t="e">
        <f>T816-HLOOKUP(V816,Minimas!$C$3:$CD$12,9,FALSE)</f>
        <v>#N/A</v>
      </c>
      <c r="AJ816" s="103" t="e">
        <f>T816-HLOOKUP(V816,Minimas!$C$3:$CD$12,10,FALSE)</f>
        <v>#N/A</v>
      </c>
      <c r="AK816" s="104" t="str">
        <f t="shared" si="90"/>
        <v xml:space="preserve"> </v>
      </c>
      <c r="AL816" s="105"/>
      <c r="AM816" s="105" t="str">
        <f t="shared" si="91"/>
        <v xml:space="preserve"> </v>
      </c>
      <c r="AN816" s="105" t="str">
        <f t="shared" si="92"/>
        <v xml:space="preserve"> </v>
      </c>
    </row>
    <row r="817" spans="28:40" x14ac:dyDescent="0.2">
      <c r="AB817" s="103" t="e">
        <f>T817-HLOOKUP(V817,Minimas!$C$3:$CD$12,2,FALSE)</f>
        <v>#N/A</v>
      </c>
      <c r="AC817" s="103" t="e">
        <f>T817-HLOOKUP(V817,Minimas!$C$3:$CD$12,3,FALSE)</f>
        <v>#N/A</v>
      </c>
      <c r="AD817" s="103" t="e">
        <f>T817-HLOOKUP(V817,Minimas!$C$3:$CD$12,4,FALSE)</f>
        <v>#N/A</v>
      </c>
      <c r="AE817" s="103" t="e">
        <f>T817-HLOOKUP(V817,Minimas!$C$3:$CD$12,5,FALSE)</f>
        <v>#N/A</v>
      </c>
      <c r="AF817" s="103" t="e">
        <f>T817-HLOOKUP(V817,Minimas!$C$3:$CD$12,6,FALSE)</f>
        <v>#N/A</v>
      </c>
      <c r="AG817" s="103" t="e">
        <f>T817-HLOOKUP(V817,Minimas!$C$3:$CD$12,7,FALSE)</f>
        <v>#N/A</v>
      </c>
      <c r="AH817" s="103" t="e">
        <f>T817-HLOOKUP(V817,Minimas!$C$3:$CD$12,8,FALSE)</f>
        <v>#N/A</v>
      </c>
      <c r="AI817" s="103" t="e">
        <f>T817-HLOOKUP(V817,Minimas!$C$3:$CD$12,9,FALSE)</f>
        <v>#N/A</v>
      </c>
      <c r="AJ817" s="103" t="e">
        <f>T817-HLOOKUP(V817,Minimas!$C$3:$CD$12,10,FALSE)</f>
        <v>#N/A</v>
      </c>
      <c r="AK817" s="104" t="str">
        <f t="shared" si="90"/>
        <v xml:space="preserve"> </v>
      </c>
      <c r="AL817" s="105"/>
      <c r="AM817" s="105" t="str">
        <f t="shared" si="91"/>
        <v xml:space="preserve"> </v>
      </c>
      <c r="AN817" s="105" t="str">
        <f t="shared" si="92"/>
        <v xml:space="preserve"> </v>
      </c>
    </row>
    <row r="818" spans="28:40" x14ac:dyDescent="0.2">
      <c r="AB818" s="103" t="e">
        <f>T818-HLOOKUP(V818,Minimas!$C$3:$CD$12,2,FALSE)</f>
        <v>#N/A</v>
      </c>
      <c r="AC818" s="103" t="e">
        <f>T818-HLOOKUP(V818,Minimas!$C$3:$CD$12,3,FALSE)</f>
        <v>#N/A</v>
      </c>
      <c r="AD818" s="103" t="e">
        <f>T818-HLOOKUP(V818,Minimas!$C$3:$CD$12,4,FALSE)</f>
        <v>#N/A</v>
      </c>
      <c r="AE818" s="103" t="e">
        <f>T818-HLOOKUP(V818,Minimas!$C$3:$CD$12,5,FALSE)</f>
        <v>#N/A</v>
      </c>
      <c r="AF818" s="103" t="e">
        <f>T818-HLOOKUP(V818,Minimas!$C$3:$CD$12,6,FALSE)</f>
        <v>#N/A</v>
      </c>
      <c r="AG818" s="103" t="e">
        <f>T818-HLOOKUP(V818,Minimas!$C$3:$CD$12,7,FALSE)</f>
        <v>#N/A</v>
      </c>
      <c r="AH818" s="103" t="e">
        <f>T818-HLOOKUP(V818,Minimas!$C$3:$CD$12,8,FALSE)</f>
        <v>#N/A</v>
      </c>
      <c r="AI818" s="103" t="e">
        <f>T818-HLOOKUP(V818,Minimas!$C$3:$CD$12,9,FALSE)</f>
        <v>#N/A</v>
      </c>
      <c r="AJ818" s="103" t="e">
        <f>T818-HLOOKUP(V818,Minimas!$C$3:$CD$12,10,FALSE)</f>
        <v>#N/A</v>
      </c>
      <c r="AK818" s="104" t="str">
        <f t="shared" si="90"/>
        <v xml:space="preserve"> </v>
      </c>
      <c r="AL818" s="105"/>
      <c r="AM818" s="105" t="str">
        <f t="shared" si="91"/>
        <v xml:space="preserve"> </v>
      </c>
      <c r="AN818" s="105" t="str">
        <f t="shared" si="92"/>
        <v xml:space="preserve"> </v>
      </c>
    </row>
    <row r="819" spans="28:40" x14ac:dyDescent="0.2">
      <c r="AB819" s="103" t="e">
        <f>T819-HLOOKUP(V819,Minimas!$C$3:$CD$12,2,FALSE)</f>
        <v>#N/A</v>
      </c>
      <c r="AC819" s="103" t="e">
        <f>T819-HLOOKUP(V819,Minimas!$C$3:$CD$12,3,FALSE)</f>
        <v>#N/A</v>
      </c>
      <c r="AD819" s="103" t="e">
        <f>T819-HLOOKUP(V819,Minimas!$C$3:$CD$12,4,FALSE)</f>
        <v>#N/A</v>
      </c>
      <c r="AE819" s="103" t="e">
        <f>T819-HLOOKUP(V819,Minimas!$C$3:$CD$12,5,FALSE)</f>
        <v>#N/A</v>
      </c>
      <c r="AF819" s="103" t="e">
        <f>T819-HLOOKUP(V819,Minimas!$C$3:$CD$12,6,FALSE)</f>
        <v>#N/A</v>
      </c>
      <c r="AG819" s="103" t="e">
        <f>T819-HLOOKUP(V819,Minimas!$C$3:$CD$12,7,FALSE)</f>
        <v>#N/A</v>
      </c>
      <c r="AH819" s="103" t="e">
        <f>T819-HLOOKUP(V819,Minimas!$C$3:$CD$12,8,FALSE)</f>
        <v>#N/A</v>
      </c>
      <c r="AI819" s="103" t="e">
        <f>T819-HLOOKUP(V819,Minimas!$C$3:$CD$12,9,FALSE)</f>
        <v>#N/A</v>
      </c>
      <c r="AJ819" s="103" t="e">
        <f>T819-HLOOKUP(V819,Minimas!$C$3:$CD$12,10,FALSE)</f>
        <v>#N/A</v>
      </c>
      <c r="AK819" s="104" t="str">
        <f t="shared" si="90"/>
        <v xml:space="preserve"> </v>
      </c>
      <c r="AL819" s="105"/>
      <c r="AM819" s="105" t="str">
        <f t="shared" si="91"/>
        <v xml:space="preserve"> </v>
      </c>
      <c r="AN819" s="105" t="str">
        <f t="shared" si="92"/>
        <v xml:space="preserve"> </v>
      </c>
    </row>
    <row r="820" spans="28:40" x14ac:dyDescent="0.2">
      <c r="AB820" s="103" t="e">
        <f>T820-HLOOKUP(V820,Minimas!$C$3:$CD$12,2,FALSE)</f>
        <v>#N/A</v>
      </c>
      <c r="AC820" s="103" t="e">
        <f>T820-HLOOKUP(V820,Minimas!$C$3:$CD$12,3,FALSE)</f>
        <v>#N/A</v>
      </c>
      <c r="AD820" s="103" t="e">
        <f>T820-HLOOKUP(V820,Minimas!$C$3:$CD$12,4,FALSE)</f>
        <v>#N/A</v>
      </c>
      <c r="AE820" s="103" t="e">
        <f>T820-HLOOKUP(V820,Minimas!$C$3:$CD$12,5,FALSE)</f>
        <v>#N/A</v>
      </c>
      <c r="AF820" s="103" t="e">
        <f>T820-HLOOKUP(V820,Minimas!$C$3:$CD$12,6,FALSE)</f>
        <v>#N/A</v>
      </c>
      <c r="AG820" s="103" t="e">
        <f>T820-HLOOKUP(V820,Minimas!$C$3:$CD$12,7,FALSE)</f>
        <v>#N/A</v>
      </c>
      <c r="AH820" s="103" t="e">
        <f>T820-HLOOKUP(V820,Minimas!$C$3:$CD$12,8,FALSE)</f>
        <v>#N/A</v>
      </c>
      <c r="AI820" s="103" t="e">
        <f>T820-HLOOKUP(V820,Minimas!$C$3:$CD$12,9,FALSE)</f>
        <v>#N/A</v>
      </c>
      <c r="AJ820" s="103" t="e">
        <f>T820-HLOOKUP(V820,Minimas!$C$3:$CD$12,10,FALSE)</f>
        <v>#N/A</v>
      </c>
      <c r="AK820" s="104" t="str">
        <f t="shared" si="90"/>
        <v xml:space="preserve"> </v>
      </c>
      <c r="AL820" s="105"/>
      <c r="AM820" s="105" t="str">
        <f t="shared" si="91"/>
        <v xml:space="preserve"> </v>
      </c>
      <c r="AN820" s="105" t="str">
        <f t="shared" si="92"/>
        <v xml:space="preserve"> </v>
      </c>
    </row>
    <row r="821" spans="28:40" x14ac:dyDescent="0.2">
      <c r="AB821" s="103" t="e">
        <f>T821-HLOOKUP(V821,Minimas!$C$3:$CD$12,2,FALSE)</f>
        <v>#N/A</v>
      </c>
      <c r="AC821" s="103" t="e">
        <f>T821-HLOOKUP(V821,Minimas!$C$3:$CD$12,3,FALSE)</f>
        <v>#N/A</v>
      </c>
      <c r="AD821" s="103" t="e">
        <f>T821-HLOOKUP(V821,Minimas!$C$3:$CD$12,4,FALSE)</f>
        <v>#N/A</v>
      </c>
      <c r="AE821" s="103" t="e">
        <f>T821-HLOOKUP(V821,Minimas!$C$3:$CD$12,5,FALSE)</f>
        <v>#N/A</v>
      </c>
      <c r="AF821" s="103" t="e">
        <f>T821-HLOOKUP(V821,Minimas!$C$3:$CD$12,6,FALSE)</f>
        <v>#N/A</v>
      </c>
      <c r="AG821" s="103" t="e">
        <f>T821-HLOOKUP(V821,Minimas!$C$3:$CD$12,7,FALSE)</f>
        <v>#N/A</v>
      </c>
      <c r="AH821" s="103" t="e">
        <f>T821-HLOOKUP(V821,Minimas!$C$3:$CD$12,8,FALSE)</f>
        <v>#N/A</v>
      </c>
      <c r="AI821" s="103" t="e">
        <f>T821-HLOOKUP(V821,Minimas!$C$3:$CD$12,9,FALSE)</f>
        <v>#N/A</v>
      </c>
      <c r="AJ821" s="103" t="e">
        <f>T821-HLOOKUP(V821,Minimas!$C$3:$CD$12,10,FALSE)</f>
        <v>#N/A</v>
      </c>
      <c r="AK821" s="104" t="str">
        <f t="shared" si="90"/>
        <v xml:space="preserve"> </v>
      </c>
      <c r="AL821" s="105"/>
      <c r="AM821" s="105" t="str">
        <f t="shared" si="91"/>
        <v xml:space="preserve"> </v>
      </c>
      <c r="AN821" s="105" t="str">
        <f t="shared" si="92"/>
        <v xml:space="preserve"> </v>
      </c>
    </row>
    <row r="822" spans="28:40" x14ac:dyDescent="0.2">
      <c r="AB822" s="103" t="e">
        <f>T822-HLOOKUP(V822,Minimas!$C$3:$CD$12,2,FALSE)</f>
        <v>#N/A</v>
      </c>
      <c r="AC822" s="103" t="e">
        <f>T822-HLOOKUP(V822,Minimas!$C$3:$CD$12,3,FALSE)</f>
        <v>#N/A</v>
      </c>
      <c r="AD822" s="103" t="e">
        <f>T822-HLOOKUP(V822,Minimas!$C$3:$CD$12,4,FALSE)</f>
        <v>#N/A</v>
      </c>
      <c r="AE822" s="103" t="e">
        <f>T822-HLOOKUP(V822,Minimas!$C$3:$CD$12,5,FALSE)</f>
        <v>#N/A</v>
      </c>
      <c r="AF822" s="103" t="e">
        <f>T822-HLOOKUP(V822,Minimas!$C$3:$CD$12,6,FALSE)</f>
        <v>#N/A</v>
      </c>
      <c r="AG822" s="103" t="e">
        <f>T822-HLOOKUP(V822,Minimas!$C$3:$CD$12,7,FALSE)</f>
        <v>#N/A</v>
      </c>
      <c r="AH822" s="103" t="e">
        <f>T822-HLOOKUP(V822,Minimas!$C$3:$CD$12,8,FALSE)</f>
        <v>#N/A</v>
      </c>
      <c r="AI822" s="103" t="e">
        <f>T822-HLOOKUP(V822,Minimas!$C$3:$CD$12,9,FALSE)</f>
        <v>#N/A</v>
      </c>
      <c r="AJ822" s="103" t="e">
        <f>T822-HLOOKUP(V822,Minimas!$C$3:$CD$12,10,FALSE)</f>
        <v>#N/A</v>
      </c>
      <c r="AK822" s="104" t="str">
        <f t="shared" si="90"/>
        <v xml:space="preserve"> </v>
      </c>
      <c r="AL822" s="105"/>
      <c r="AM822" s="105" t="str">
        <f t="shared" si="91"/>
        <v xml:space="preserve"> </v>
      </c>
      <c r="AN822" s="105" t="str">
        <f t="shared" si="92"/>
        <v xml:space="preserve"> </v>
      </c>
    </row>
    <row r="823" spans="28:40" x14ac:dyDescent="0.2">
      <c r="AB823" s="103" t="e">
        <f>T823-HLOOKUP(V823,Minimas!$C$3:$CD$12,2,FALSE)</f>
        <v>#N/A</v>
      </c>
      <c r="AC823" s="103" t="e">
        <f>T823-HLOOKUP(V823,Minimas!$C$3:$CD$12,3,FALSE)</f>
        <v>#N/A</v>
      </c>
      <c r="AD823" s="103" t="e">
        <f>T823-HLOOKUP(V823,Minimas!$C$3:$CD$12,4,FALSE)</f>
        <v>#N/A</v>
      </c>
      <c r="AE823" s="103" t="e">
        <f>T823-HLOOKUP(V823,Minimas!$C$3:$CD$12,5,FALSE)</f>
        <v>#N/A</v>
      </c>
      <c r="AF823" s="103" t="e">
        <f>T823-HLOOKUP(V823,Minimas!$C$3:$CD$12,6,FALSE)</f>
        <v>#N/A</v>
      </c>
      <c r="AG823" s="103" t="e">
        <f>T823-HLOOKUP(V823,Minimas!$C$3:$CD$12,7,FALSE)</f>
        <v>#N/A</v>
      </c>
      <c r="AH823" s="103" t="e">
        <f>T823-HLOOKUP(V823,Minimas!$C$3:$CD$12,8,FALSE)</f>
        <v>#N/A</v>
      </c>
      <c r="AI823" s="103" t="e">
        <f>T823-HLOOKUP(V823,Minimas!$C$3:$CD$12,9,FALSE)</f>
        <v>#N/A</v>
      </c>
      <c r="AJ823" s="103" t="e">
        <f>T823-HLOOKUP(V823,Minimas!$C$3:$CD$12,10,FALSE)</f>
        <v>#N/A</v>
      </c>
      <c r="AK823" s="104" t="str">
        <f t="shared" si="90"/>
        <v xml:space="preserve"> </v>
      </c>
      <c r="AL823" s="105"/>
      <c r="AM823" s="105" t="str">
        <f t="shared" si="91"/>
        <v xml:space="preserve"> </v>
      </c>
      <c r="AN823" s="105" t="str">
        <f t="shared" si="92"/>
        <v xml:space="preserve"> </v>
      </c>
    </row>
    <row r="824" spans="28:40" x14ac:dyDescent="0.2">
      <c r="AB824" s="103" t="e">
        <f>T824-HLOOKUP(V824,Minimas!$C$3:$CD$12,2,FALSE)</f>
        <v>#N/A</v>
      </c>
      <c r="AC824" s="103" t="e">
        <f>T824-HLOOKUP(V824,Minimas!$C$3:$CD$12,3,FALSE)</f>
        <v>#N/A</v>
      </c>
      <c r="AD824" s="103" t="e">
        <f>T824-HLOOKUP(V824,Minimas!$C$3:$CD$12,4,FALSE)</f>
        <v>#N/A</v>
      </c>
      <c r="AE824" s="103" t="e">
        <f>T824-HLOOKUP(V824,Minimas!$C$3:$CD$12,5,FALSE)</f>
        <v>#N/A</v>
      </c>
      <c r="AF824" s="103" t="e">
        <f>T824-HLOOKUP(V824,Minimas!$C$3:$CD$12,6,FALSE)</f>
        <v>#N/A</v>
      </c>
      <c r="AG824" s="103" t="e">
        <f>T824-HLOOKUP(V824,Minimas!$C$3:$CD$12,7,FALSE)</f>
        <v>#N/A</v>
      </c>
      <c r="AH824" s="103" t="e">
        <f>T824-HLOOKUP(V824,Minimas!$C$3:$CD$12,8,FALSE)</f>
        <v>#N/A</v>
      </c>
      <c r="AI824" s="103" t="e">
        <f>T824-HLOOKUP(V824,Minimas!$C$3:$CD$12,9,FALSE)</f>
        <v>#N/A</v>
      </c>
      <c r="AJ824" s="103" t="e">
        <f>T824-HLOOKUP(V824,Minimas!$C$3:$CD$12,10,FALSE)</f>
        <v>#N/A</v>
      </c>
      <c r="AK824" s="104" t="str">
        <f t="shared" si="90"/>
        <v xml:space="preserve"> </v>
      </c>
      <c r="AL824" s="105"/>
      <c r="AM824" s="105" t="str">
        <f t="shared" si="91"/>
        <v xml:space="preserve"> </v>
      </c>
      <c r="AN824" s="105" t="str">
        <f t="shared" si="92"/>
        <v xml:space="preserve"> </v>
      </c>
    </row>
    <row r="825" spans="28:40" x14ac:dyDescent="0.2">
      <c r="AB825" s="103" t="e">
        <f>T825-HLOOKUP(V825,Minimas!$C$3:$CD$12,2,FALSE)</f>
        <v>#N/A</v>
      </c>
      <c r="AC825" s="103" t="e">
        <f>T825-HLOOKUP(V825,Minimas!$C$3:$CD$12,3,FALSE)</f>
        <v>#N/A</v>
      </c>
      <c r="AD825" s="103" t="e">
        <f>T825-HLOOKUP(V825,Minimas!$C$3:$CD$12,4,FALSE)</f>
        <v>#N/A</v>
      </c>
      <c r="AE825" s="103" t="e">
        <f>T825-HLOOKUP(V825,Minimas!$C$3:$CD$12,5,FALSE)</f>
        <v>#N/A</v>
      </c>
      <c r="AF825" s="103" t="e">
        <f>T825-HLOOKUP(V825,Minimas!$C$3:$CD$12,6,FALSE)</f>
        <v>#N/A</v>
      </c>
      <c r="AG825" s="103" t="e">
        <f>T825-HLOOKUP(V825,Minimas!$C$3:$CD$12,7,FALSE)</f>
        <v>#N/A</v>
      </c>
      <c r="AH825" s="103" t="e">
        <f>T825-HLOOKUP(V825,Minimas!$C$3:$CD$12,8,FALSE)</f>
        <v>#N/A</v>
      </c>
      <c r="AI825" s="103" t="e">
        <f>T825-HLOOKUP(V825,Minimas!$C$3:$CD$12,9,FALSE)</f>
        <v>#N/A</v>
      </c>
      <c r="AJ825" s="103" t="e">
        <f>T825-HLOOKUP(V825,Minimas!$C$3:$CD$12,10,FALSE)</f>
        <v>#N/A</v>
      </c>
      <c r="AK825" s="104" t="str">
        <f t="shared" si="90"/>
        <v xml:space="preserve"> </v>
      </c>
      <c r="AL825" s="105"/>
      <c r="AM825" s="105" t="str">
        <f t="shared" si="91"/>
        <v xml:space="preserve"> </v>
      </c>
      <c r="AN825" s="105" t="str">
        <f t="shared" si="92"/>
        <v xml:space="preserve"> </v>
      </c>
    </row>
    <row r="826" spans="28:40" x14ac:dyDescent="0.2">
      <c r="AB826" s="103" t="e">
        <f>T826-HLOOKUP(V826,Minimas!$C$3:$CD$12,2,FALSE)</f>
        <v>#N/A</v>
      </c>
      <c r="AC826" s="103" t="e">
        <f>T826-HLOOKUP(V826,Minimas!$C$3:$CD$12,3,FALSE)</f>
        <v>#N/A</v>
      </c>
      <c r="AD826" s="103" t="e">
        <f>T826-HLOOKUP(V826,Minimas!$C$3:$CD$12,4,FALSE)</f>
        <v>#N/A</v>
      </c>
      <c r="AE826" s="103" t="e">
        <f>T826-HLOOKUP(V826,Minimas!$C$3:$CD$12,5,FALSE)</f>
        <v>#N/A</v>
      </c>
      <c r="AF826" s="103" t="e">
        <f>T826-HLOOKUP(V826,Minimas!$C$3:$CD$12,6,FALSE)</f>
        <v>#N/A</v>
      </c>
      <c r="AG826" s="103" t="e">
        <f>T826-HLOOKUP(V826,Minimas!$C$3:$CD$12,7,FALSE)</f>
        <v>#N/A</v>
      </c>
      <c r="AH826" s="103" t="e">
        <f>T826-HLOOKUP(V826,Minimas!$C$3:$CD$12,8,FALSE)</f>
        <v>#N/A</v>
      </c>
      <c r="AI826" s="103" t="e">
        <f>T826-HLOOKUP(V826,Minimas!$C$3:$CD$12,9,FALSE)</f>
        <v>#N/A</v>
      </c>
      <c r="AJ826" s="103" t="e">
        <f>T826-HLOOKUP(V826,Minimas!$C$3:$CD$12,10,FALSE)</f>
        <v>#N/A</v>
      </c>
      <c r="AK826" s="104" t="str">
        <f t="shared" si="90"/>
        <v xml:space="preserve"> </v>
      </c>
      <c r="AL826" s="105"/>
      <c r="AM826" s="105" t="str">
        <f t="shared" si="91"/>
        <v xml:space="preserve"> </v>
      </c>
      <c r="AN826" s="105" t="str">
        <f t="shared" si="92"/>
        <v xml:space="preserve"> </v>
      </c>
    </row>
    <row r="827" spans="28:40" x14ac:dyDescent="0.2">
      <c r="AB827" s="103" t="e">
        <f>T827-HLOOKUP(V827,Minimas!$C$3:$CD$12,2,FALSE)</f>
        <v>#N/A</v>
      </c>
      <c r="AC827" s="103" t="e">
        <f>T827-HLOOKUP(V827,Minimas!$C$3:$CD$12,3,FALSE)</f>
        <v>#N/A</v>
      </c>
      <c r="AD827" s="103" t="e">
        <f>T827-HLOOKUP(V827,Minimas!$C$3:$CD$12,4,FALSE)</f>
        <v>#N/A</v>
      </c>
      <c r="AE827" s="103" t="e">
        <f>T827-HLOOKUP(V827,Minimas!$C$3:$CD$12,5,FALSE)</f>
        <v>#N/A</v>
      </c>
      <c r="AF827" s="103" t="e">
        <f>T827-HLOOKUP(V827,Minimas!$C$3:$CD$12,6,FALSE)</f>
        <v>#N/A</v>
      </c>
      <c r="AG827" s="103" t="e">
        <f>T827-HLOOKUP(V827,Minimas!$C$3:$CD$12,7,FALSE)</f>
        <v>#N/A</v>
      </c>
      <c r="AH827" s="103" t="e">
        <f>T827-HLOOKUP(V827,Minimas!$C$3:$CD$12,8,FALSE)</f>
        <v>#N/A</v>
      </c>
      <c r="AI827" s="103" t="e">
        <f>T827-HLOOKUP(V827,Minimas!$C$3:$CD$12,9,FALSE)</f>
        <v>#N/A</v>
      </c>
      <c r="AJ827" s="103" t="e">
        <f>T827-HLOOKUP(V827,Minimas!$C$3:$CD$12,10,FALSE)</f>
        <v>#N/A</v>
      </c>
      <c r="AK827" s="104" t="str">
        <f t="shared" si="90"/>
        <v xml:space="preserve"> </v>
      </c>
      <c r="AL827" s="105"/>
      <c r="AM827" s="105" t="str">
        <f t="shared" si="91"/>
        <v xml:space="preserve"> </v>
      </c>
      <c r="AN827" s="105" t="str">
        <f t="shared" si="92"/>
        <v xml:space="preserve"> </v>
      </c>
    </row>
    <row r="828" spans="28:40" x14ac:dyDescent="0.2">
      <c r="AB828" s="103" t="e">
        <f>T828-HLOOKUP(V828,Minimas!$C$3:$CD$12,2,FALSE)</f>
        <v>#N/A</v>
      </c>
      <c r="AC828" s="103" t="e">
        <f>T828-HLOOKUP(V828,Minimas!$C$3:$CD$12,3,FALSE)</f>
        <v>#N/A</v>
      </c>
      <c r="AD828" s="103" t="e">
        <f>T828-HLOOKUP(V828,Minimas!$C$3:$CD$12,4,FALSE)</f>
        <v>#N/A</v>
      </c>
      <c r="AE828" s="103" t="e">
        <f>T828-HLOOKUP(V828,Minimas!$C$3:$CD$12,5,FALSE)</f>
        <v>#N/A</v>
      </c>
      <c r="AF828" s="103" t="e">
        <f>T828-HLOOKUP(V828,Minimas!$C$3:$CD$12,6,FALSE)</f>
        <v>#N/A</v>
      </c>
      <c r="AG828" s="103" t="e">
        <f>T828-HLOOKUP(V828,Minimas!$C$3:$CD$12,7,FALSE)</f>
        <v>#N/A</v>
      </c>
      <c r="AH828" s="103" t="e">
        <f>T828-HLOOKUP(V828,Minimas!$C$3:$CD$12,8,FALSE)</f>
        <v>#N/A</v>
      </c>
      <c r="AI828" s="103" t="e">
        <f>T828-HLOOKUP(V828,Minimas!$C$3:$CD$12,9,FALSE)</f>
        <v>#N/A</v>
      </c>
      <c r="AJ828" s="103" t="e">
        <f>T828-HLOOKUP(V828,Minimas!$C$3:$CD$12,10,FALSE)</f>
        <v>#N/A</v>
      </c>
      <c r="AK828" s="104" t="str">
        <f t="shared" si="90"/>
        <v xml:space="preserve"> </v>
      </c>
      <c r="AL828" s="105"/>
      <c r="AM828" s="105" t="str">
        <f t="shared" si="91"/>
        <v xml:space="preserve"> </v>
      </c>
      <c r="AN828" s="105" t="str">
        <f t="shared" si="92"/>
        <v xml:space="preserve"> </v>
      </c>
    </row>
    <row r="829" spans="28:40" x14ac:dyDescent="0.2">
      <c r="AB829" s="103" t="e">
        <f>T829-HLOOKUP(V829,Minimas!$C$3:$CD$12,2,FALSE)</f>
        <v>#N/A</v>
      </c>
      <c r="AC829" s="103" t="e">
        <f>T829-HLOOKUP(V829,Minimas!$C$3:$CD$12,3,FALSE)</f>
        <v>#N/A</v>
      </c>
      <c r="AD829" s="103" t="e">
        <f>T829-HLOOKUP(V829,Minimas!$C$3:$CD$12,4,FALSE)</f>
        <v>#N/A</v>
      </c>
      <c r="AE829" s="103" t="e">
        <f>T829-HLOOKUP(V829,Minimas!$C$3:$CD$12,5,FALSE)</f>
        <v>#N/A</v>
      </c>
      <c r="AF829" s="103" t="e">
        <f>T829-HLOOKUP(V829,Minimas!$C$3:$CD$12,6,FALSE)</f>
        <v>#N/A</v>
      </c>
      <c r="AG829" s="103" t="e">
        <f>T829-HLOOKUP(V829,Minimas!$C$3:$CD$12,7,FALSE)</f>
        <v>#N/A</v>
      </c>
      <c r="AH829" s="103" t="e">
        <f>T829-HLOOKUP(V829,Minimas!$C$3:$CD$12,8,FALSE)</f>
        <v>#N/A</v>
      </c>
      <c r="AI829" s="103" t="e">
        <f>T829-HLOOKUP(V829,Minimas!$C$3:$CD$12,9,FALSE)</f>
        <v>#N/A</v>
      </c>
      <c r="AJ829" s="103" t="e">
        <f>T829-HLOOKUP(V829,Minimas!$C$3:$CD$12,10,FALSE)</f>
        <v>#N/A</v>
      </c>
      <c r="AK829" s="104" t="str">
        <f t="shared" si="90"/>
        <v xml:space="preserve"> </v>
      </c>
      <c r="AL829" s="105"/>
      <c r="AM829" s="105" t="str">
        <f t="shared" si="91"/>
        <v xml:space="preserve"> </v>
      </c>
      <c r="AN829" s="105" t="str">
        <f t="shared" si="92"/>
        <v xml:space="preserve"> </v>
      </c>
    </row>
    <row r="830" spans="28:40" x14ac:dyDescent="0.2">
      <c r="AB830" s="103" t="e">
        <f>T830-HLOOKUP(V830,Minimas!$C$3:$CD$12,2,FALSE)</f>
        <v>#N/A</v>
      </c>
      <c r="AC830" s="103" t="e">
        <f>T830-HLOOKUP(V830,Minimas!$C$3:$CD$12,3,FALSE)</f>
        <v>#N/A</v>
      </c>
      <c r="AD830" s="103" t="e">
        <f>T830-HLOOKUP(V830,Minimas!$C$3:$CD$12,4,FALSE)</f>
        <v>#N/A</v>
      </c>
      <c r="AE830" s="103" t="e">
        <f>T830-HLOOKUP(V830,Minimas!$C$3:$CD$12,5,FALSE)</f>
        <v>#N/A</v>
      </c>
      <c r="AF830" s="103" t="e">
        <f>T830-HLOOKUP(V830,Minimas!$C$3:$CD$12,6,FALSE)</f>
        <v>#N/A</v>
      </c>
      <c r="AG830" s="103" t="e">
        <f>T830-HLOOKUP(V830,Minimas!$C$3:$CD$12,7,FALSE)</f>
        <v>#N/A</v>
      </c>
      <c r="AH830" s="103" t="e">
        <f>T830-HLOOKUP(V830,Minimas!$C$3:$CD$12,8,FALSE)</f>
        <v>#N/A</v>
      </c>
      <c r="AI830" s="103" t="e">
        <f>T830-HLOOKUP(V830,Minimas!$C$3:$CD$12,9,FALSE)</f>
        <v>#N/A</v>
      </c>
      <c r="AJ830" s="103" t="e">
        <f>T830-HLOOKUP(V830,Minimas!$C$3:$CD$12,10,FALSE)</f>
        <v>#N/A</v>
      </c>
      <c r="AK830" s="104" t="str">
        <f t="shared" si="90"/>
        <v xml:space="preserve"> </v>
      </c>
      <c r="AL830" s="105"/>
      <c r="AM830" s="105" t="str">
        <f t="shared" si="91"/>
        <v xml:space="preserve"> </v>
      </c>
      <c r="AN830" s="105" t="str">
        <f t="shared" si="92"/>
        <v xml:space="preserve"> </v>
      </c>
    </row>
    <row r="831" spans="28:40" x14ac:dyDescent="0.2">
      <c r="AB831" s="103" t="e">
        <f>T831-HLOOKUP(V831,Minimas!$C$3:$CD$12,2,FALSE)</f>
        <v>#N/A</v>
      </c>
      <c r="AC831" s="103" t="e">
        <f>T831-HLOOKUP(V831,Minimas!$C$3:$CD$12,3,FALSE)</f>
        <v>#N/A</v>
      </c>
      <c r="AD831" s="103" t="e">
        <f>T831-HLOOKUP(V831,Minimas!$C$3:$CD$12,4,FALSE)</f>
        <v>#N/A</v>
      </c>
      <c r="AE831" s="103" t="e">
        <f>T831-HLOOKUP(V831,Minimas!$C$3:$CD$12,5,FALSE)</f>
        <v>#N/A</v>
      </c>
      <c r="AF831" s="103" t="e">
        <f>T831-HLOOKUP(V831,Minimas!$C$3:$CD$12,6,FALSE)</f>
        <v>#N/A</v>
      </c>
      <c r="AG831" s="103" t="e">
        <f>T831-HLOOKUP(V831,Minimas!$C$3:$CD$12,7,FALSE)</f>
        <v>#N/A</v>
      </c>
      <c r="AH831" s="103" t="e">
        <f>T831-HLOOKUP(V831,Minimas!$C$3:$CD$12,8,FALSE)</f>
        <v>#N/A</v>
      </c>
      <c r="AI831" s="103" t="e">
        <f>T831-HLOOKUP(V831,Minimas!$C$3:$CD$12,9,FALSE)</f>
        <v>#N/A</v>
      </c>
      <c r="AJ831" s="103" t="e">
        <f>T831-HLOOKUP(V831,Minimas!$C$3:$CD$12,10,FALSE)</f>
        <v>#N/A</v>
      </c>
      <c r="AK831" s="104" t="str">
        <f t="shared" si="90"/>
        <v xml:space="preserve"> </v>
      </c>
      <c r="AL831" s="105"/>
      <c r="AM831" s="105" t="str">
        <f t="shared" si="91"/>
        <v xml:space="preserve"> </v>
      </c>
      <c r="AN831" s="105" t="str">
        <f t="shared" si="92"/>
        <v xml:space="preserve"> </v>
      </c>
    </row>
    <row r="832" spans="28:40" x14ac:dyDescent="0.2">
      <c r="AB832" s="103" t="e">
        <f>T832-HLOOKUP(V832,Minimas!$C$3:$CD$12,2,FALSE)</f>
        <v>#N/A</v>
      </c>
      <c r="AC832" s="103" t="e">
        <f>T832-HLOOKUP(V832,Minimas!$C$3:$CD$12,3,FALSE)</f>
        <v>#N/A</v>
      </c>
      <c r="AD832" s="103" t="e">
        <f>T832-HLOOKUP(V832,Minimas!$C$3:$CD$12,4,FALSE)</f>
        <v>#N/A</v>
      </c>
      <c r="AE832" s="103" t="e">
        <f>T832-HLOOKUP(V832,Minimas!$C$3:$CD$12,5,FALSE)</f>
        <v>#N/A</v>
      </c>
      <c r="AF832" s="103" t="e">
        <f>T832-HLOOKUP(V832,Minimas!$C$3:$CD$12,6,FALSE)</f>
        <v>#N/A</v>
      </c>
      <c r="AG832" s="103" t="e">
        <f>T832-HLOOKUP(V832,Minimas!$C$3:$CD$12,7,FALSE)</f>
        <v>#N/A</v>
      </c>
      <c r="AH832" s="103" t="e">
        <f>T832-HLOOKUP(V832,Minimas!$C$3:$CD$12,8,FALSE)</f>
        <v>#N/A</v>
      </c>
      <c r="AI832" s="103" t="e">
        <f>T832-HLOOKUP(V832,Minimas!$C$3:$CD$12,9,FALSE)</f>
        <v>#N/A</v>
      </c>
      <c r="AJ832" s="103" t="e">
        <f>T832-HLOOKUP(V832,Minimas!$C$3:$CD$12,10,FALSE)</f>
        <v>#N/A</v>
      </c>
      <c r="AK832" s="104" t="str">
        <f t="shared" si="90"/>
        <v xml:space="preserve"> </v>
      </c>
      <c r="AL832" s="105"/>
      <c r="AM832" s="105" t="str">
        <f t="shared" si="91"/>
        <v xml:space="preserve"> </v>
      </c>
      <c r="AN832" s="105" t="str">
        <f t="shared" si="92"/>
        <v xml:space="preserve"> </v>
      </c>
    </row>
    <row r="833" spans="28:40" x14ac:dyDescent="0.2">
      <c r="AB833" s="103" t="e">
        <f>T833-HLOOKUP(V833,Minimas!$C$3:$CD$12,2,FALSE)</f>
        <v>#N/A</v>
      </c>
      <c r="AC833" s="103" t="e">
        <f>T833-HLOOKUP(V833,Minimas!$C$3:$CD$12,3,FALSE)</f>
        <v>#N/A</v>
      </c>
      <c r="AD833" s="103" t="e">
        <f>T833-HLOOKUP(V833,Minimas!$C$3:$CD$12,4,FALSE)</f>
        <v>#N/A</v>
      </c>
      <c r="AE833" s="103" t="e">
        <f>T833-HLOOKUP(V833,Minimas!$C$3:$CD$12,5,FALSE)</f>
        <v>#N/A</v>
      </c>
      <c r="AF833" s="103" t="e">
        <f>T833-HLOOKUP(V833,Minimas!$C$3:$CD$12,6,FALSE)</f>
        <v>#N/A</v>
      </c>
      <c r="AG833" s="103" t="e">
        <f>T833-HLOOKUP(V833,Minimas!$C$3:$CD$12,7,FALSE)</f>
        <v>#N/A</v>
      </c>
      <c r="AH833" s="103" t="e">
        <f>T833-HLOOKUP(V833,Minimas!$C$3:$CD$12,8,FALSE)</f>
        <v>#N/A</v>
      </c>
      <c r="AI833" s="103" t="e">
        <f>T833-HLOOKUP(V833,Minimas!$C$3:$CD$12,9,FALSE)</f>
        <v>#N/A</v>
      </c>
      <c r="AJ833" s="103" t="e">
        <f>T833-HLOOKUP(V833,Minimas!$C$3:$CD$12,10,FALSE)</f>
        <v>#N/A</v>
      </c>
      <c r="AK833" s="104" t="str">
        <f t="shared" si="90"/>
        <v xml:space="preserve"> </v>
      </c>
      <c r="AL833" s="105"/>
      <c r="AM833" s="105" t="str">
        <f t="shared" si="91"/>
        <v xml:space="preserve"> </v>
      </c>
      <c r="AN833" s="105" t="str">
        <f t="shared" si="92"/>
        <v xml:space="preserve"> </v>
      </c>
    </row>
    <row r="834" spans="28:40" x14ac:dyDescent="0.2">
      <c r="AB834" s="103" t="e">
        <f>T834-HLOOKUP(V834,Minimas!$C$3:$CD$12,2,FALSE)</f>
        <v>#N/A</v>
      </c>
      <c r="AC834" s="103" t="e">
        <f>T834-HLOOKUP(V834,Minimas!$C$3:$CD$12,3,FALSE)</f>
        <v>#N/A</v>
      </c>
      <c r="AD834" s="103" t="e">
        <f>T834-HLOOKUP(V834,Minimas!$C$3:$CD$12,4,FALSE)</f>
        <v>#N/A</v>
      </c>
      <c r="AE834" s="103" t="e">
        <f>T834-HLOOKUP(V834,Minimas!$C$3:$CD$12,5,FALSE)</f>
        <v>#N/A</v>
      </c>
      <c r="AF834" s="103" t="e">
        <f>T834-HLOOKUP(V834,Minimas!$C$3:$CD$12,6,FALSE)</f>
        <v>#N/A</v>
      </c>
      <c r="AG834" s="103" t="e">
        <f>T834-HLOOKUP(V834,Minimas!$C$3:$CD$12,7,FALSE)</f>
        <v>#N/A</v>
      </c>
      <c r="AH834" s="103" t="e">
        <f>T834-HLOOKUP(V834,Minimas!$C$3:$CD$12,8,FALSE)</f>
        <v>#N/A</v>
      </c>
      <c r="AI834" s="103" t="e">
        <f>T834-HLOOKUP(V834,Minimas!$C$3:$CD$12,9,FALSE)</f>
        <v>#N/A</v>
      </c>
      <c r="AJ834" s="103" t="e">
        <f>T834-HLOOKUP(V834,Minimas!$C$3:$CD$12,10,FALSE)</f>
        <v>#N/A</v>
      </c>
      <c r="AK834" s="104" t="str">
        <f t="shared" si="90"/>
        <v xml:space="preserve"> </v>
      </c>
      <c r="AL834" s="105"/>
      <c r="AM834" s="105" t="str">
        <f t="shared" si="91"/>
        <v xml:space="preserve"> </v>
      </c>
      <c r="AN834" s="105" t="str">
        <f t="shared" si="92"/>
        <v xml:space="preserve"> </v>
      </c>
    </row>
    <row r="835" spans="28:40" x14ac:dyDescent="0.2">
      <c r="AB835" s="103" t="e">
        <f>T835-HLOOKUP(V835,Minimas!$C$3:$CD$12,2,FALSE)</f>
        <v>#N/A</v>
      </c>
      <c r="AC835" s="103" t="e">
        <f>T835-HLOOKUP(V835,Minimas!$C$3:$CD$12,3,FALSE)</f>
        <v>#N/A</v>
      </c>
      <c r="AD835" s="103" t="e">
        <f>T835-HLOOKUP(V835,Minimas!$C$3:$CD$12,4,FALSE)</f>
        <v>#N/A</v>
      </c>
      <c r="AE835" s="103" t="e">
        <f>T835-HLOOKUP(V835,Minimas!$C$3:$CD$12,5,FALSE)</f>
        <v>#N/A</v>
      </c>
      <c r="AF835" s="103" t="e">
        <f>T835-HLOOKUP(V835,Minimas!$C$3:$CD$12,6,FALSE)</f>
        <v>#N/A</v>
      </c>
      <c r="AG835" s="103" t="e">
        <f>T835-HLOOKUP(V835,Minimas!$C$3:$CD$12,7,FALSE)</f>
        <v>#N/A</v>
      </c>
      <c r="AH835" s="103" t="e">
        <f>T835-HLOOKUP(V835,Minimas!$C$3:$CD$12,8,FALSE)</f>
        <v>#N/A</v>
      </c>
      <c r="AI835" s="103" t="e">
        <f>T835-HLOOKUP(V835,Minimas!$C$3:$CD$12,9,FALSE)</f>
        <v>#N/A</v>
      </c>
      <c r="AJ835" s="103" t="e">
        <f>T835-HLOOKUP(V835,Minimas!$C$3:$CD$12,10,FALSE)</f>
        <v>#N/A</v>
      </c>
      <c r="AK835" s="104" t="str">
        <f t="shared" si="90"/>
        <v xml:space="preserve"> </v>
      </c>
      <c r="AL835" s="105"/>
      <c r="AM835" s="105" t="str">
        <f t="shared" si="91"/>
        <v xml:space="preserve"> </v>
      </c>
      <c r="AN835" s="105" t="str">
        <f t="shared" si="92"/>
        <v xml:space="preserve"> </v>
      </c>
    </row>
    <row r="836" spans="28:40" x14ac:dyDescent="0.2">
      <c r="AB836" s="103" t="e">
        <f>T836-HLOOKUP(V836,Minimas!$C$3:$CD$12,2,FALSE)</f>
        <v>#N/A</v>
      </c>
      <c r="AC836" s="103" t="e">
        <f>T836-HLOOKUP(V836,Minimas!$C$3:$CD$12,3,FALSE)</f>
        <v>#N/A</v>
      </c>
      <c r="AD836" s="103" t="e">
        <f>T836-HLOOKUP(V836,Minimas!$C$3:$CD$12,4,FALSE)</f>
        <v>#N/A</v>
      </c>
      <c r="AE836" s="103" t="e">
        <f>T836-HLOOKUP(V836,Minimas!$C$3:$CD$12,5,FALSE)</f>
        <v>#N/A</v>
      </c>
      <c r="AF836" s="103" t="e">
        <f>T836-HLOOKUP(V836,Minimas!$C$3:$CD$12,6,FALSE)</f>
        <v>#N/A</v>
      </c>
      <c r="AG836" s="103" t="e">
        <f>T836-HLOOKUP(V836,Minimas!$C$3:$CD$12,7,FALSE)</f>
        <v>#N/A</v>
      </c>
      <c r="AH836" s="103" t="e">
        <f>T836-HLOOKUP(V836,Minimas!$C$3:$CD$12,8,FALSE)</f>
        <v>#N/A</v>
      </c>
      <c r="AI836" s="103" t="e">
        <f>T836-HLOOKUP(V836,Minimas!$C$3:$CD$12,9,FALSE)</f>
        <v>#N/A</v>
      </c>
      <c r="AJ836" s="103" t="e">
        <f>T836-HLOOKUP(V836,Minimas!$C$3:$CD$12,10,FALSE)</f>
        <v>#N/A</v>
      </c>
      <c r="AK836" s="104" t="str">
        <f t="shared" si="90"/>
        <v xml:space="preserve"> </v>
      </c>
      <c r="AL836" s="105"/>
      <c r="AM836" s="105" t="str">
        <f t="shared" si="91"/>
        <v xml:space="preserve"> </v>
      </c>
      <c r="AN836" s="105" t="str">
        <f t="shared" si="92"/>
        <v xml:space="preserve"> </v>
      </c>
    </row>
    <row r="837" spans="28:40" x14ac:dyDescent="0.2">
      <c r="AB837" s="103" t="e">
        <f>T837-HLOOKUP(V837,Minimas!$C$3:$CD$12,2,FALSE)</f>
        <v>#N/A</v>
      </c>
      <c r="AC837" s="103" t="e">
        <f>T837-HLOOKUP(V837,Minimas!$C$3:$CD$12,3,FALSE)</f>
        <v>#N/A</v>
      </c>
      <c r="AD837" s="103" t="e">
        <f>T837-HLOOKUP(V837,Minimas!$C$3:$CD$12,4,FALSE)</f>
        <v>#N/A</v>
      </c>
      <c r="AE837" s="103" t="e">
        <f>T837-HLOOKUP(V837,Minimas!$C$3:$CD$12,5,FALSE)</f>
        <v>#N/A</v>
      </c>
      <c r="AF837" s="103" t="e">
        <f>T837-HLOOKUP(V837,Minimas!$C$3:$CD$12,6,FALSE)</f>
        <v>#N/A</v>
      </c>
      <c r="AG837" s="103" t="e">
        <f>T837-HLOOKUP(V837,Minimas!$C$3:$CD$12,7,FALSE)</f>
        <v>#N/A</v>
      </c>
      <c r="AH837" s="103" t="e">
        <f>T837-HLOOKUP(V837,Minimas!$C$3:$CD$12,8,FALSE)</f>
        <v>#N/A</v>
      </c>
      <c r="AI837" s="103" t="e">
        <f>T837-HLOOKUP(V837,Minimas!$C$3:$CD$12,9,FALSE)</f>
        <v>#N/A</v>
      </c>
      <c r="AJ837" s="103" t="e">
        <f>T837-HLOOKUP(V837,Minimas!$C$3:$CD$12,10,FALSE)</f>
        <v>#N/A</v>
      </c>
      <c r="AK837" s="104" t="str">
        <f t="shared" si="90"/>
        <v xml:space="preserve"> </v>
      </c>
      <c r="AL837" s="105"/>
      <c r="AM837" s="105" t="str">
        <f t="shared" si="91"/>
        <v xml:space="preserve"> </v>
      </c>
      <c r="AN837" s="105" t="str">
        <f t="shared" si="92"/>
        <v xml:space="preserve"> </v>
      </c>
    </row>
    <row r="838" spans="28:40" x14ac:dyDescent="0.2">
      <c r="AB838" s="103" t="e">
        <f>T838-HLOOKUP(V838,Minimas!$C$3:$CD$12,2,FALSE)</f>
        <v>#N/A</v>
      </c>
      <c r="AC838" s="103" t="e">
        <f>T838-HLOOKUP(V838,Minimas!$C$3:$CD$12,3,FALSE)</f>
        <v>#N/A</v>
      </c>
      <c r="AD838" s="103" t="e">
        <f>T838-HLOOKUP(V838,Minimas!$C$3:$CD$12,4,FALSE)</f>
        <v>#N/A</v>
      </c>
      <c r="AE838" s="103" t="e">
        <f>T838-HLOOKUP(V838,Minimas!$C$3:$CD$12,5,FALSE)</f>
        <v>#N/A</v>
      </c>
      <c r="AF838" s="103" t="e">
        <f>T838-HLOOKUP(V838,Minimas!$C$3:$CD$12,6,FALSE)</f>
        <v>#N/A</v>
      </c>
      <c r="AG838" s="103" t="e">
        <f>T838-HLOOKUP(V838,Minimas!$C$3:$CD$12,7,FALSE)</f>
        <v>#N/A</v>
      </c>
      <c r="AH838" s="103" t="e">
        <f>T838-HLOOKUP(V838,Minimas!$C$3:$CD$12,8,FALSE)</f>
        <v>#N/A</v>
      </c>
      <c r="AI838" s="103" t="e">
        <f>T838-HLOOKUP(V838,Minimas!$C$3:$CD$12,9,FALSE)</f>
        <v>#N/A</v>
      </c>
      <c r="AJ838" s="103" t="e">
        <f>T838-HLOOKUP(V838,Minimas!$C$3:$CD$12,10,FALSE)</f>
        <v>#N/A</v>
      </c>
      <c r="AK838" s="104" t="str">
        <f t="shared" si="90"/>
        <v xml:space="preserve"> </v>
      </c>
      <c r="AL838" s="105"/>
      <c r="AM838" s="105" t="str">
        <f t="shared" si="91"/>
        <v xml:space="preserve"> </v>
      </c>
      <c r="AN838" s="105" t="str">
        <f t="shared" si="92"/>
        <v xml:space="preserve"> </v>
      </c>
    </row>
    <row r="839" spans="28:40" x14ac:dyDescent="0.2">
      <c r="AB839" s="103" t="e">
        <f>T839-HLOOKUP(V839,Minimas!$C$3:$CD$12,2,FALSE)</f>
        <v>#N/A</v>
      </c>
      <c r="AC839" s="103" t="e">
        <f>T839-HLOOKUP(V839,Minimas!$C$3:$CD$12,3,FALSE)</f>
        <v>#N/A</v>
      </c>
      <c r="AD839" s="103" t="e">
        <f>T839-HLOOKUP(V839,Minimas!$C$3:$CD$12,4,FALSE)</f>
        <v>#N/A</v>
      </c>
      <c r="AE839" s="103" t="e">
        <f>T839-HLOOKUP(V839,Minimas!$C$3:$CD$12,5,FALSE)</f>
        <v>#N/A</v>
      </c>
      <c r="AF839" s="103" t="e">
        <f>T839-HLOOKUP(V839,Minimas!$C$3:$CD$12,6,FALSE)</f>
        <v>#N/A</v>
      </c>
      <c r="AG839" s="103" t="e">
        <f>T839-HLOOKUP(V839,Minimas!$C$3:$CD$12,7,FALSE)</f>
        <v>#N/A</v>
      </c>
      <c r="AH839" s="103" t="e">
        <f>T839-HLOOKUP(V839,Minimas!$C$3:$CD$12,8,FALSE)</f>
        <v>#N/A</v>
      </c>
      <c r="AI839" s="103" t="e">
        <f>T839-HLOOKUP(V839,Minimas!$C$3:$CD$12,9,FALSE)</f>
        <v>#N/A</v>
      </c>
      <c r="AJ839" s="103" t="e">
        <f>T839-HLOOKUP(V839,Minimas!$C$3:$CD$12,10,FALSE)</f>
        <v>#N/A</v>
      </c>
      <c r="AK839" s="104" t="str">
        <f t="shared" si="90"/>
        <v xml:space="preserve"> </v>
      </c>
      <c r="AL839" s="105"/>
      <c r="AM839" s="105" t="str">
        <f t="shared" si="91"/>
        <v xml:space="preserve"> </v>
      </c>
      <c r="AN839" s="105" t="str">
        <f t="shared" si="92"/>
        <v xml:space="preserve"> </v>
      </c>
    </row>
    <row r="840" spans="28:40" x14ac:dyDescent="0.2">
      <c r="AB840" s="103" t="e">
        <f>T840-HLOOKUP(V840,Minimas!$C$3:$CD$12,2,FALSE)</f>
        <v>#N/A</v>
      </c>
      <c r="AC840" s="103" t="e">
        <f>T840-HLOOKUP(V840,Minimas!$C$3:$CD$12,3,FALSE)</f>
        <v>#N/A</v>
      </c>
      <c r="AD840" s="103" t="e">
        <f>T840-HLOOKUP(V840,Minimas!$C$3:$CD$12,4,FALSE)</f>
        <v>#N/A</v>
      </c>
      <c r="AE840" s="103" t="e">
        <f>T840-HLOOKUP(V840,Minimas!$C$3:$CD$12,5,FALSE)</f>
        <v>#N/A</v>
      </c>
      <c r="AF840" s="103" t="e">
        <f>T840-HLOOKUP(V840,Minimas!$C$3:$CD$12,6,FALSE)</f>
        <v>#N/A</v>
      </c>
      <c r="AG840" s="103" t="e">
        <f>T840-HLOOKUP(V840,Minimas!$C$3:$CD$12,7,FALSE)</f>
        <v>#N/A</v>
      </c>
      <c r="AH840" s="103" t="e">
        <f>T840-HLOOKUP(V840,Minimas!$C$3:$CD$12,8,FALSE)</f>
        <v>#N/A</v>
      </c>
      <c r="AI840" s="103" t="e">
        <f>T840-HLOOKUP(V840,Minimas!$C$3:$CD$12,9,FALSE)</f>
        <v>#N/A</v>
      </c>
      <c r="AJ840" s="103" t="e">
        <f>T840-HLOOKUP(V840,Minimas!$C$3:$CD$12,10,FALSE)</f>
        <v>#N/A</v>
      </c>
      <c r="AK840" s="104" t="str">
        <f t="shared" si="90"/>
        <v xml:space="preserve"> </v>
      </c>
      <c r="AL840" s="105"/>
      <c r="AM840" s="105" t="str">
        <f t="shared" si="91"/>
        <v xml:space="preserve"> </v>
      </c>
      <c r="AN840" s="105" t="str">
        <f t="shared" si="92"/>
        <v xml:space="preserve"> </v>
      </c>
    </row>
    <row r="841" spans="28:40" x14ac:dyDescent="0.2">
      <c r="AB841" s="103" t="e">
        <f>T841-HLOOKUP(V841,Minimas!$C$3:$CD$12,2,FALSE)</f>
        <v>#N/A</v>
      </c>
      <c r="AC841" s="103" t="e">
        <f>T841-HLOOKUP(V841,Minimas!$C$3:$CD$12,3,FALSE)</f>
        <v>#N/A</v>
      </c>
      <c r="AD841" s="103" t="e">
        <f>T841-HLOOKUP(V841,Minimas!$C$3:$CD$12,4,FALSE)</f>
        <v>#N/A</v>
      </c>
      <c r="AE841" s="103" t="e">
        <f>T841-HLOOKUP(V841,Minimas!$C$3:$CD$12,5,FALSE)</f>
        <v>#N/A</v>
      </c>
      <c r="AF841" s="103" t="e">
        <f>T841-HLOOKUP(V841,Minimas!$C$3:$CD$12,6,FALSE)</f>
        <v>#N/A</v>
      </c>
      <c r="AG841" s="103" t="e">
        <f>T841-HLOOKUP(V841,Minimas!$C$3:$CD$12,7,FALSE)</f>
        <v>#N/A</v>
      </c>
      <c r="AH841" s="103" t="e">
        <f>T841-HLOOKUP(V841,Minimas!$C$3:$CD$12,8,FALSE)</f>
        <v>#N/A</v>
      </c>
      <c r="AI841" s="103" t="e">
        <f>T841-HLOOKUP(V841,Minimas!$C$3:$CD$12,9,FALSE)</f>
        <v>#N/A</v>
      </c>
      <c r="AJ841" s="103" t="e">
        <f>T841-HLOOKUP(V841,Minimas!$C$3:$CD$12,10,FALSE)</f>
        <v>#N/A</v>
      </c>
      <c r="AK841" s="104" t="str">
        <f t="shared" si="90"/>
        <v xml:space="preserve"> </v>
      </c>
      <c r="AL841" s="105"/>
      <c r="AM841" s="105" t="str">
        <f t="shared" si="91"/>
        <v xml:space="preserve"> </v>
      </c>
      <c r="AN841" s="105" t="str">
        <f t="shared" si="92"/>
        <v xml:space="preserve"> </v>
      </c>
    </row>
    <row r="842" spans="28:40" x14ac:dyDescent="0.2">
      <c r="AB842" s="103" t="e">
        <f>T842-HLOOKUP(V842,Minimas!$C$3:$CD$12,2,FALSE)</f>
        <v>#N/A</v>
      </c>
      <c r="AC842" s="103" t="e">
        <f>T842-HLOOKUP(V842,Minimas!$C$3:$CD$12,3,FALSE)</f>
        <v>#N/A</v>
      </c>
      <c r="AD842" s="103" t="e">
        <f>T842-HLOOKUP(V842,Minimas!$C$3:$CD$12,4,FALSE)</f>
        <v>#N/A</v>
      </c>
      <c r="AE842" s="103" t="e">
        <f>T842-HLOOKUP(V842,Minimas!$C$3:$CD$12,5,FALSE)</f>
        <v>#N/A</v>
      </c>
      <c r="AF842" s="103" t="e">
        <f>T842-HLOOKUP(V842,Minimas!$C$3:$CD$12,6,FALSE)</f>
        <v>#N/A</v>
      </c>
      <c r="AG842" s="103" t="e">
        <f>T842-HLOOKUP(V842,Minimas!$C$3:$CD$12,7,FALSE)</f>
        <v>#N/A</v>
      </c>
      <c r="AH842" s="103" t="e">
        <f>T842-HLOOKUP(V842,Minimas!$C$3:$CD$12,8,FALSE)</f>
        <v>#N/A</v>
      </c>
      <c r="AI842" s="103" t="e">
        <f>T842-HLOOKUP(V842,Minimas!$C$3:$CD$12,9,FALSE)</f>
        <v>#N/A</v>
      </c>
      <c r="AJ842" s="103" t="e">
        <f>T842-HLOOKUP(V842,Minimas!$C$3:$CD$12,10,FALSE)</f>
        <v>#N/A</v>
      </c>
      <c r="AK842" s="104" t="str">
        <f t="shared" si="90"/>
        <v xml:space="preserve"> </v>
      </c>
      <c r="AL842" s="105"/>
      <c r="AM842" s="105" t="str">
        <f t="shared" si="91"/>
        <v xml:space="preserve"> </v>
      </c>
      <c r="AN842" s="105" t="str">
        <f t="shared" si="92"/>
        <v xml:space="preserve"> </v>
      </c>
    </row>
    <row r="843" spans="28:40" x14ac:dyDescent="0.2">
      <c r="AB843" s="103" t="e">
        <f>T843-HLOOKUP(V843,Minimas!$C$3:$CD$12,2,FALSE)</f>
        <v>#N/A</v>
      </c>
      <c r="AC843" s="103" t="e">
        <f>T843-HLOOKUP(V843,Minimas!$C$3:$CD$12,3,FALSE)</f>
        <v>#N/A</v>
      </c>
      <c r="AD843" s="103" t="e">
        <f>T843-HLOOKUP(V843,Minimas!$C$3:$CD$12,4,FALSE)</f>
        <v>#N/A</v>
      </c>
      <c r="AE843" s="103" t="e">
        <f>T843-HLOOKUP(V843,Minimas!$C$3:$CD$12,5,FALSE)</f>
        <v>#N/A</v>
      </c>
      <c r="AF843" s="103" t="e">
        <f>T843-HLOOKUP(V843,Minimas!$C$3:$CD$12,6,FALSE)</f>
        <v>#N/A</v>
      </c>
      <c r="AG843" s="103" t="e">
        <f>T843-HLOOKUP(V843,Minimas!$C$3:$CD$12,7,FALSE)</f>
        <v>#N/A</v>
      </c>
      <c r="AH843" s="103" t="e">
        <f>T843-HLOOKUP(V843,Minimas!$C$3:$CD$12,8,FALSE)</f>
        <v>#N/A</v>
      </c>
      <c r="AI843" s="103" t="e">
        <f>T843-HLOOKUP(V843,Minimas!$C$3:$CD$12,9,FALSE)</f>
        <v>#N/A</v>
      </c>
      <c r="AJ843" s="103" t="e">
        <f>T843-HLOOKUP(V843,Minimas!$C$3:$CD$12,10,FALSE)</f>
        <v>#N/A</v>
      </c>
      <c r="AK843" s="104" t="str">
        <f t="shared" si="90"/>
        <v xml:space="preserve"> </v>
      </c>
      <c r="AL843" s="105"/>
      <c r="AM843" s="105" t="str">
        <f t="shared" si="91"/>
        <v xml:space="preserve"> </v>
      </c>
      <c r="AN843" s="105" t="str">
        <f t="shared" si="92"/>
        <v xml:space="preserve"> </v>
      </c>
    </row>
    <row r="844" spans="28:40" x14ac:dyDescent="0.2">
      <c r="AB844" s="103" t="e">
        <f>T844-HLOOKUP(V844,Minimas!$C$3:$CD$12,2,FALSE)</f>
        <v>#N/A</v>
      </c>
      <c r="AC844" s="103" t="e">
        <f>T844-HLOOKUP(V844,Minimas!$C$3:$CD$12,3,FALSE)</f>
        <v>#N/A</v>
      </c>
      <c r="AD844" s="103" t="e">
        <f>T844-HLOOKUP(V844,Minimas!$C$3:$CD$12,4,FALSE)</f>
        <v>#N/A</v>
      </c>
      <c r="AE844" s="103" t="e">
        <f>T844-HLOOKUP(V844,Minimas!$C$3:$CD$12,5,FALSE)</f>
        <v>#N/A</v>
      </c>
      <c r="AF844" s="103" t="e">
        <f>T844-HLOOKUP(V844,Minimas!$C$3:$CD$12,6,FALSE)</f>
        <v>#N/A</v>
      </c>
      <c r="AG844" s="103" t="e">
        <f>T844-HLOOKUP(V844,Minimas!$C$3:$CD$12,7,FALSE)</f>
        <v>#N/A</v>
      </c>
      <c r="AH844" s="103" t="e">
        <f>T844-HLOOKUP(V844,Minimas!$C$3:$CD$12,8,FALSE)</f>
        <v>#N/A</v>
      </c>
      <c r="AI844" s="103" t="e">
        <f>T844-HLOOKUP(V844,Minimas!$C$3:$CD$12,9,FALSE)</f>
        <v>#N/A</v>
      </c>
      <c r="AJ844" s="103" t="e">
        <f>T844-HLOOKUP(V844,Minimas!$C$3:$CD$12,10,FALSE)</f>
        <v>#N/A</v>
      </c>
      <c r="AK844" s="104" t="str">
        <f t="shared" si="90"/>
        <v xml:space="preserve"> </v>
      </c>
      <c r="AL844" s="105"/>
      <c r="AM844" s="105" t="str">
        <f t="shared" si="91"/>
        <v xml:space="preserve"> </v>
      </c>
      <c r="AN844" s="105" t="str">
        <f t="shared" si="92"/>
        <v xml:space="preserve"> </v>
      </c>
    </row>
    <row r="845" spans="28:40" x14ac:dyDescent="0.2">
      <c r="AB845" s="103" t="e">
        <f>T845-HLOOKUP(V845,Minimas!$C$3:$CD$12,2,FALSE)</f>
        <v>#N/A</v>
      </c>
      <c r="AC845" s="103" t="e">
        <f>T845-HLOOKUP(V845,Minimas!$C$3:$CD$12,3,FALSE)</f>
        <v>#N/A</v>
      </c>
      <c r="AD845" s="103" t="e">
        <f>T845-HLOOKUP(V845,Minimas!$C$3:$CD$12,4,FALSE)</f>
        <v>#N/A</v>
      </c>
      <c r="AE845" s="103" t="e">
        <f>T845-HLOOKUP(V845,Minimas!$C$3:$CD$12,5,FALSE)</f>
        <v>#N/A</v>
      </c>
      <c r="AF845" s="103" t="e">
        <f>T845-HLOOKUP(V845,Minimas!$C$3:$CD$12,6,FALSE)</f>
        <v>#N/A</v>
      </c>
      <c r="AG845" s="103" t="e">
        <f>T845-HLOOKUP(V845,Minimas!$C$3:$CD$12,7,FALSE)</f>
        <v>#N/A</v>
      </c>
      <c r="AH845" s="103" t="e">
        <f>T845-HLOOKUP(V845,Minimas!$C$3:$CD$12,8,FALSE)</f>
        <v>#N/A</v>
      </c>
      <c r="AI845" s="103" t="e">
        <f>T845-HLOOKUP(V845,Minimas!$C$3:$CD$12,9,FALSE)</f>
        <v>#N/A</v>
      </c>
      <c r="AJ845" s="103" t="e">
        <f>T845-HLOOKUP(V845,Minimas!$C$3:$CD$12,10,FALSE)</f>
        <v>#N/A</v>
      </c>
      <c r="AK845" s="104" t="str">
        <f t="shared" si="90"/>
        <v xml:space="preserve"> </v>
      </c>
      <c r="AL845" s="105"/>
      <c r="AM845" s="105" t="str">
        <f t="shared" si="91"/>
        <v xml:space="preserve"> </v>
      </c>
      <c r="AN845" s="105" t="str">
        <f t="shared" si="92"/>
        <v xml:space="preserve"> </v>
      </c>
    </row>
    <row r="846" spans="28:40" x14ac:dyDescent="0.2">
      <c r="AB846" s="103" t="e">
        <f>T846-HLOOKUP(V846,Minimas!$C$3:$CD$12,2,FALSE)</f>
        <v>#N/A</v>
      </c>
      <c r="AC846" s="103" t="e">
        <f>T846-HLOOKUP(V846,Minimas!$C$3:$CD$12,3,FALSE)</f>
        <v>#N/A</v>
      </c>
      <c r="AD846" s="103" t="e">
        <f>T846-HLOOKUP(V846,Minimas!$C$3:$CD$12,4,FALSE)</f>
        <v>#N/A</v>
      </c>
      <c r="AE846" s="103" t="e">
        <f>T846-HLOOKUP(V846,Minimas!$C$3:$CD$12,5,FALSE)</f>
        <v>#N/A</v>
      </c>
      <c r="AF846" s="103" t="e">
        <f>T846-HLOOKUP(V846,Minimas!$C$3:$CD$12,6,FALSE)</f>
        <v>#N/A</v>
      </c>
      <c r="AG846" s="103" t="e">
        <f>T846-HLOOKUP(V846,Minimas!$C$3:$CD$12,7,FALSE)</f>
        <v>#N/A</v>
      </c>
      <c r="AH846" s="103" t="e">
        <f>T846-HLOOKUP(V846,Minimas!$C$3:$CD$12,8,FALSE)</f>
        <v>#N/A</v>
      </c>
      <c r="AI846" s="103" t="e">
        <f>T846-HLOOKUP(V846,Minimas!$C$3:$CD$12,9,FALSE)</f>
        <v>#N/A</v>
      </c>
      <c r="AJ846" s="103" t="e">
        <f>T846-HLOOKUP(V846,Minimas!$C$3:$CD$12,10,FALSE)</f>
        <v>#N/A</v>
      </c>
      <c r="AK846" s="104" t="str">
        <f t="shared" si="90"/>
        <v xml:space="preserve"> </v>
      </c>
      <c r="AL846" s="105"/>
      <c r="AM846" s="105" t="str">
        <f t="shared" si="91"/>
        <v xml:space="preserve"> </v>
      </c>
      <c r="AN846" s="105" t="str">
        <f t="shared" si="92"/>
        <v xml:space="preserve"> </v>
      </c>
    </row>
    <row r="847" spans="28:40" x14ac:dyDescent="0.2">
      <c r="AB847" s="103" t="e">
        <f>T847-HLOOKUP(V847,Minimas!$C$3:$CD$12,2,FALSE)</f>
        <v>#N/A</v>
      </c>
      <c r="AC847" s="103" t="e">
        <f>T847-HLOOKUP(V847,Minimas!$C$3:$CD$12,3,FALSE)</f>
        <v>#N/A</v>
      </c>
      <c r="AD847" s="103" t="e">
        <f>T847-HLOOKUP(V847,Minimas!$C$3:$CD$12,4,FALSE)</f>
        <v>#N/A</v>
      </c>
      <c r="AE847" s="103" t="e">
        <f>T847-HLOOKUP(V847,Minimas!$C$3:$CD$12,5,FALSE)</f>
        <v>#N/A</v>
      </c>
      <c r="AF847" s="103" t="e">
        <f>T847-HLOOKUP(V847,Minimas!$C$3:$CD$12,6,FALSE)</f>
        <v>#N/A</v>
      </c>
      <c r="AG847" s="103" t="e">
        <f>T847-HLOOKUP(V847,Minimas!$C$3:$CD$12,7,FALSE)</f>
        <v>#N/A</v>
      </c>
      <c r="AH847" s="103" t="e">
        <f>T847-HLOOKUP(V847,Minimas!$C$3:$CD$12,8,FALSE)</f>
        <v>#N/A</v>
      </c>
      <c r="AI847" s="103" t="e">
        <f>T847-HLOOKUP(V847,Minimas!$C$3:$CD$12,9,FALSE)</f>
        <v>#N/A</v>
      </c>
      <c r="AJ847" s="103" t="e">
        <f>T847-HLOOKUP(V847,Minimas!$C$3:$CD$12,10,FALSE)</f>
        <v>#N/A</v>
      </c>
      <c r="AK847" s="104" t="str">
        <f t="shared" si="90"/>
        <v xml:space="preserve"> </v>
      </c>
      <c r="AL847" s="105"/>
      <c r="AM847" s="105" t="str">
        <f t="shared" si="91"/>
        <v xml:space="preserve"> </v>
      </c>
      <c r="AN847" s="105" t="str">
        <f t="shared" si="92"/>
        <v xml:space="preserve"> </v>
      </c>
    </row>
    <row r="848" spans="28:40" x14ac:dyDescent="0.2">
      <c r="AB848" s="103" t="e">
        <f>T848-HLOOKUP(V848,Minimas!$C$3:$CD$12,2,FALSE)</f>
        <v>#N/A</v>
      </c>
      <c r="AC848" s="103" t="e">
        <f>T848-HLOOKUP(V848,Minimas!$C$3:$CD$12,3,FALSE)</f>
        <v>#N/A</v>
      </c>
      <c r="AD848" s="103" t="e">
        <f>T848-HLOOKUP(V848,Minimas!$C$3:$CD$12,4,FALSE)</f>
        <v>#N/A</v>
      </c>
      <c r="AE848" s="103" t="e">
        <f>T848-HLOOKUP(V848,Minimas!$C$3:$CD$12,5,FALSE)</f>
        <v>#N/A</v>
      </c>
      <c r="AF848" s="103" t="e">
        <f>T848-HLOOKUP(V848,Minimas!$C$3:$CD$12,6,FALSE)</f>
        <v>#N/A</v>
      </c>
      <c r="AG848" s="103" t="e">
        <f>T848-HLOOKUP(V848,Minimas!$C$3:$CD$12,7,FALSE)</f>
        <v>#N/A</v>
      </c>
      <c r="AH848" s="103" t="e">
        <f>T848-HLOOKUP(V848,Minimas!$C$3:$CD$12,8,FALSE)</f>
        <v>#N/A</v>
      </c>
      <c r="AI848" s="103" t="e">
        <f>T848-HLOOKUP(V848,Minimas!$C$3:$CD$12,9,FALSE)</f>
        <v>#N/A</v>
      </c>
      <c r="AJ848" s="103" t="e">
        <f>T848-HLOOKUP(V848,Minimas!$C$3:$CD$12,10,FALSE)</f>
        <v>#N/A</v>
      </c>
      <c r="AK848" s="104" t="str">
        <f t="shared" si="90"/>
        <v xml:space="preserve"> </v>
      </c>
      <c r="AL848" s="105"/>
      <c r="AM848" s="105" t="str">
        <f t="shared" si="91"/>
        <v xml:space="preserve"> </v>
      </c>
      <c r="AN848" s="105" t="str">
        <f t="shared" si="92"/>
        <v xml:space="preserve"> </v>
      </c>
    </row>
    <row r="849" spans="28:40" x14ac:dyDescent="0.2">
      <c r="AB849" s="103" t="e">
        <f>T849-HLOOKUP(V849,Minimas!$C$3:$CD$12,2,FALSE)</f>
        <v>#N/A</v>
      </c>
      <c r="AC849" s="103" t="e">
        <f>T849-HLOOKUP(V849,Minimas!$C$3:$CD$12,3,FALSE)</f>
        <v>#N/A</v>
      </c>
      <c r="AD849" s="103" t="e">
        <f>T849-HLOOKUP(V849,Minimas!$C$3:$CD$12,4,FALSE)</f>
        <v>#N/A</v>
      </c>
      <c r="AE849" s="103" t="e">
        <f>T849-HLOOKUP(V849,Minimas!$C$3:$CD$12,5,FALSE)</f>
        <v>#N/A</v>
      </c>
      <c r="AF849" s="103" t="e">
        <f>T849-HLOOKUP(V849,Minimas!$C$3:$CD$12,6,FALSE)</f>
        <v>#N/A</v>
      </c>
      <c r="AG849" s="103" t="e">
        <f>T849-HLOOKUP(V849,Minimas!$C$3:$CD$12,7,FALSE)</f>
        <v>#N/A</v>
      </c>
      <c r="AH849" s="103" t="e">
        <f>T849-HLOOKUP(V849,Minimas!$C$3:$CD$12,8,FALSE)</f>
        <v>#N/A</v>
      </c>
      <c r="AI849" s="103" t="e">
        <f>T849-HLOOKUP(V849,Minimas!$C$3:$CD$12,9,FALSE)</f>
        <v>#N/A</v>
      </c>
      <c r="AJ849" s="103" t="e">
        <f>T849-HLOOKUP(V849,Minimas!$C$3:$CD$12,10,FALSE)</f>
        <v>#N/A</v>
      </c>
      <c r="AK849" s="104" t="str">
        <f t="shared" si="90"/>
        <v xml:space="preserve"> </v>
      </c>
      <c r="AL849" s="105"/>
      <c r="AM849" s="105" t="str">
        <f t="shared" si="91"/>
        <v xml:space="preserve"> </v>
      </c>
      <c r="AN849" s="105" t="str">
        <f t="shared" si="92"/>
        <v xml:space="preserve"> </v>
      </c>
    </row>
    <row r="850" spans="28:40" x14ac:dyDescent="0.2">
      <c r="AB850" s="103" t="e">
        <f>T850-HLOOKUP(V850,Minimas!$C$3:$CD$12,2,FALSE)</f>
        <v>#N/A</v>
      </c>
      <c r="AC850" s="103" t="e">
        <f>T850-HLOOKUP(V850,Minimas!$C$3:$CD$12,3,FALSE)</f>
        <v>#N/A</v>
      </c>
      <c r="AD850" s="103" t="e">
        <f>T850-HLOOKUP(V850,Minimas!$C$3:$CD$12,4,FALSE)</f>
        <v>#N/A</v>
      </c>
      <c r="AE850" s="103" t="e">
        <f>T850-HLOOKUP(V850,Minimas!$C$3:$CD$12,5,FALSE)</f>
        <v>#N/A</v>
      </c>
      <c r="AF850" s="103" t="e">
        <f>T850-HLOOKUP(V850,Minimas!$C$3:$CD$12,6,FALSE)</f>
        <v>#N/A</v>
      </c>
      <c r="AG850" s="103" t="e">
        <f>T850-HLOOKUP(V850,Minimas!$C$3:$CD$12,7,FALSE)</f>
        <v>#N/A</v>
      </c>
      <c r="AH850" s="103" t="e">
        <f>T850-HLOOKUP(V850,Minimas!$C$3:$CD$12,8,FALSE)</f>
        <v>#N/A</v>
      </c>
      <c r="AI850" s="103" t="e">
        <f>T850-HLOOKUP(V850,Minimas!$C$3:$CD$12,9,FALSE)</f>
        <v>#N/A</v>
      </c>
      <c r="AJ850" s="103" t="e">
        <f>T850-HLOOKUP(V850,Minimas!$C$3:$CD$12,10,FALSE)</f>
        <v>#N/A</v>
      </c>
      <c r="AK850" s="104" t="str">
        <f t="shared" si="90"/>
        <v xml:space="preserve"> </v>
      </c>
      <c r="AL850" s="105"/>
      <c r="AM850" s="105" t="str">
        <f t="shared" si="91"/>
        <v xml:space="preserve"> </v>
      </c>
      <c r="AN850" s="105" t="str">
        <f t="shared" si="92"/>
        <v xml:space="preserve"> </v>
      </c>
    </row>
    <row r="851" spans="28:40" x14ac:dyDescent="0.2">
      <c r="AB851" s="103" t="e">
        <f>T851-HLOOKUP(V851,Minimas!$C$3:$CD$12,2,FALSE)</f>
        <v>#N/A</v>
      </c>
      <c r="AC851" s="103" t="e">
        <f>T851-HLOOKUP(V851,Minimas!$C$3:$CD$12,3,FALSE)</f>
        <v>#N/A</v>
      </c>
      <c r="AD851" s="103" t="e">
        <f>T851-HLOOKUP(V851,Minimas!$C$3:$CD$12,4,FALSE)</f>
        <v>#N/A</v>
      </c>
      <c r="AE851" s="103" t="e">
        <f>T851-HLOOKUP(V851,Minimas!$C$3:$CD$12,5,FALSE)</f>
        <v>#N/A</v>
      </c>
      <c r="AF851" s="103" t="e">
        <f>T851-HLOOKUP(V851,Minimas!$C$3:$CD$12,6,FALSE)</f>
        <v>#N/A</v>
      </c>
      <c r="AG851" s="103" t="e">
        <f>T851-HLOOKUP(V851,Minimas!$C$3:$CD$12,7,FALSE)</f>
        <v>#N/A</v>
      </c>
      <c r="AH851" s="103" t="e">
        <f>T851-HLOOKUP(V851,Minimas!$C$3:$CD$12,8,FALSE)</f>
        <v>#N/A</v>
      </c>
      <c r="AI851" s="103" t="e">
        <f>T851-HLOOKUP(V851,Minimas!$C$3:$CD$12,9,FALSE)</f>
        <v>#N/A</v>
      </c>
      <c r="AJ851" s="103" t="e">
        <f>T851-HLOOKUP(V851,Minimas!$C$3:$CD$12,10,FALSE)</f>
        <v>#N/A</v>
      </c>
      <c r="AK851" s="104" t="str">
        <f t="shared" si="90"/>
        <v xml:space="preserve"> </v>
      </c>
      <c r="AL851" s="105"/>
      <c r="AM851" s="105" t="str">
        <f t="shared" si="91"/>
        <v xml:space="preserve"> </v>
      </c>
      <c r="AN851" s="105" t="str">
        <f t="shared" si="92"/>
        <v xml:space="preserve"> </v>
      </c>
    </row>
    <row r="852" spans="28:40" x14ac:dyDescent="0.2">
      <c r="AB852" s="103" t="e">
        <f>T852-HLOOKUP(V852,Minimas!$C$3:$CD$12,2,FALSE)</f>
        <v>#N/A</v>
      </c>
      <c r="AC852" s="103" t="e">
        <f>T852-HLOOKUP(V852,Minimas!$C$3:$CD$12,3,FALSE)</f>
        <v>#N/A</v>
      </c>
      <c r="AD852" s="103" t="e">
        <f>T852-HLOOKUP(V852,Minimas!$C$3:$CD$12,4,FALSE)</f>
        <v>#N/A</v>
      </c>
      <c r="AE852" s="103" t="e">
        <f>T852-HLOOKUP(V852,Minimas!$C$3:$CD$12,5,FALSE)</f>
        <v>#N/A</v>
      </c>
      <c r="AF852" s="103" t="e">
        <f>T852-HLOOKUP(V852,Minimas!$C$3:$CD$12,6,FALSE)</f>
        <v>#N/A</v>
      </c>
      <c r="AG852" s="103" t="e">
        <f>T852-HLOOKUP(V852,Minimas!$C$3:$CD$12,7,FALSE)</f>
        <v>#N/A</v>
      </c>
      <c r="AH852" s="103" t="e">
        <f>T852-HLOOKUP(V852,Minimas!$C$3:$CD$12,8,FALSE)</f>
        <v>#N/A</v>
      </c>
      <c r="AI852" s="103" t="e">
        <f>T852-HLOOKUP(V852,Minimas!$C$3:$CD$12,9,FALSE)</f>
        <v>#N/A</v>
      </c>
      <c r="AJ852" s="103" t="e">
        <f>T852-HLOOKUP(V852,Minimas!$C$3:$CD$12,10,FALSE)</f>
        <v>#N/A</v>
      </c>
      <c r="AK852" s="104" t="str">
        <f t="shared" si="90"/>
        <v xml:space="preserve"> </v>
      </c>
      <c r="AL852" s="105"/>
      <c r="AM852" s="105" t="str">
        <f t="shared" si="91"/>
        <v xml:space="preserve"> </v>
      </c>
      <c r="AN852" s="105" t="str">
        <f t="shared" si="92"/>
        <v xml:space="preserve"> </v>
      </c>
    </row>
    <row r="853" spans="28:40" x14ac:dyDescent="0.2">
      <c r="AB853" s="103" t="e">
        <f>T853-HLOOKUP(V853,Minimas!$C$3:$CD$12,2,FALSE)</f>
        <v>#N/A</v>
      </c>
      <c r="AC853" s="103" t="e">
        <f>T853-HLOOKUP(V853,Minimas!$C$3:$CD$12,3,FALSE)</f>
        <v>#N/A</v>
      </c>
      <c r="AD853" s="103" t="e">
        <f>T853-HLOOKUP(V853,Minimas!$C$3:$CD$12,4,FALSE)</f>
        <v>#N/A</v>
      </c>
      <c r="AE853" s="103" t="e">
        <f>T853-HLOOKUP(V853,Minimas!$C$3:$CD$12,5,FALSE)</f>
        <v>#N/A</v>
      </c>
      <c r="AF853" s="103" t="e">
        <f>T853-HLOOKUP(V853,Minimas!$C$3:$CD$12,6,FALSE)</f>
        <v>#N/A</v>
      </c>
      <c r="AG853" s="103" t="e">
        <f>T853-HLOOKUP(V853,Minimas!$C$3:$CD$12,7,FALSE)</f>
        <v>#N/A</v>
      </c>
      <c r="AH853" s="103" t="e">
        <f>T853-HLOOKUP(V853,Minimas!$C$3:$CD$12,8,FALSE)</f>
        <v>#N/A</v>
      </c>
      <c r="AI853" s="103" t="e">
        <f>T853-HLOOKUP(V853,Minimas!$C$3:$CD$12,9,FALSE)</f>
        <v>#N/A</v>
      </c>
      <c r="AJ853" s="103" t="e">
        <f>T853-HLOOKUP(V853,Minimas!$C$3:$CD$12,10,FALSE)</f>
        <v>#N/A</v>
      </c>
      <c r="AK853" s="104" t="str">
        <f t="shared" si="90"/>
        <v xml:space="preserve"> </v>
      </c>
      <c r="AL853" s="105"/>
      <c r="AM853" s="105" t="str">
        <f t="shared" si="91"/>
        <v xml:space="preserve"> </v>
      </c>
      <c r="AN853" s="105" t="str">
        <f t="shared" si="92"/>
        <v xml:space="preserve"> </v>
      </c>
    </row>
    <row r="854" spans="28:40" x14ac:dyDescent="0.2">
      <c r="AB854" s="103" t="e">
        <f>T854-HLOOKUP(V854,Minimas!$C$3:$CD$12,2,FALSE)</f>
        <v>#N/A</v>
      </c>
      <c r="AC854" s="103" t="e">
        <f>T854-HLOOKUP(V854,Minimas!$C$3:$CD$12,3,FALSE)</f>
        <v>#N/A</v>
      </c>
      <c r="AD854" s="103" t="e">
        <f>T854-HLOOKUP(V854,Minimas!$C$3:$CD$12,4,FALSE)</f>
        <v>#N/A</v>
      </c>
      <c r="AE854" s="103" t="e">
        <f>T854-HLOOKUP(V854,Minimas!$C$3:$CD$12,5,FALSE)</f>
        <v>#N/A</v>
      </c>
      <c r="AF854" s="103" t="e">
        <f>T854-HLOOKUP(V854,Minimas!$C$3:$CD$12,6,FALSE)</f>
        <v>#N/A</v>
      </c>
      <c r="AG854" s="103" t="e">
        <f>T854-HLOOKUP(V854,Minimas!$C$3:$CD$12,7,FALSE)</f>
        <v>#N/A</v>
      </c>
      <c r="AH854" s="103" t="e">
        <f>T854-HLOOKUP(V854,Minimas!$C$3:$CD$12,8,FALSE)</f>
        <v>#N/A</v>
      </c>
      <c r="AI854" s="103" t="e">
        <f>T854-HLOOKUP(V854,Minimas!$C$3:$CD$12,9,FALSE)</f>
        <v>#N/A</v>
      </c>
      <c r="AJ854" s="103" t="e">
        <f>T854-HLOOKUP(V854,Minimas!$C$3:$CD$12,10,FALSE)</f>
        <v>#N/A</v>
      </c>
      <c r="AK854" s="104" t="str">
        <f t="shared" si="90"/>
        <v xml:space="preserve"> </v>
      </c>
      <c r="AL854" s="105"/>
      <c r="AM854" s="105" t="str">
        <f t="shared" si="91"/>
        <v xml:space="preserve"> </v>
      </c>
      <c r="AN854" s="105" t="str">
        <f t="shared" si="92"/>
        <v xml:space="preserve"> </v>
      </c>
    </row>
    <row r="855" spans="28:40" x14ac:dyDescent="0.2">
      <c r="AB855" s="103" t="e">
        <f>T855-HLOOKUP(V855,Minimas!$C$3:$CD$12,2,FALSE)</f>
        <v>#N/A</v>
      </c>
      <c r="AC855" s="103" t="e">
        <f>T855-HLOOKUP(V855,Minimas!$C$3:$CD$12,3,FALSE)</f>
        <v>#N/A</v>
      </c>
      <c r="AD855" s="103" t="e">
        <f>T855-HLOOKUP(V855,Minimas!$C$3:$CD$12,4,FALSE)</f>
        <v>#N/A</v>
      </c>
      <c r="AE855" s="103" t="e">
        <f>T855-HLOOKUP(V855,Minimas!$C$3:$CD$12,5,FALSE)</f>
        <v>#N/A</v>
      </c>
      <c r="AF855" s="103" t="e">
        <f>T855-HLOOKUP(V855,Minimas!$C$3:$CD$12,6,FALSE)</f>
        <v>#N/A</v>
      </c>
      <c r="AG855" s="103" t="e">
        <f>T855-HLOOKUP(V855,Minimas!$C$3:$CD$12,7,FALSE)</f>
        <v>#N/A</v>
      </c>
      <c r="AH855" s="103" t="e">
        <f>T855-HLOOKUP(V855,Minimas!$C$3:$CD$12,8,FALSE)</f>
        <v>#N/A</v>
      </c>
      <c r="AI855" s="103" t="e">
        <f>T855-HLOOKUP(V855,Minimas!$C$3:$CD$12,9,FALSE)</f>
        <v>#N/A</v>
      </c>
      <c r="AJ855" s="103" t="e">
        <f>T855-HLOOKUP(V855,Minimas!$C$3:$CD$12,10,FALSE)</f>
        <v>#N/A</v>
      </c>
      <c r="AK855" s="104" t="str">
        <f t="shared" si="90"/>
        <v xml:space="preserve"> </v>
      </c>
      <c r="AL855" s="105"/>
      <c r="AM855" s="105" t="str">
        <f t="shared" si="91"/>
        <v xml:space="preserve"> </v>
      </c>
      <c r="AN855" s="105" t="str">
        <f t="shared" si="92"/>
        <v xml:space="preserve"> </v>
      </c>
    </row>
    <row r="856" spans="28:40" x14ac:dyDescent="0.2">
      <c r="AB856" s="103" t="e">
        <f>T856-HLOOKUP(V856,Minimas!$C$3:$CD$12,2,FALSE)</f>
        <v>#N/A</v>
      </c>
      <c r="AC856" s="103" t="e">
        <f>T856-HLOOKUP(V856,Minimas!$C$3:$CD$12,3,FALSE)</f>
        <v>#N/A</v>
      </c>
      <c r="AD856" s="103" t="e">
        <f>T856-HLOOKUP(V856,Minimas!$C$3:$CD$12,4,FALSE)</f>
        <v>#N/A</v>
      </c>
      <c r="AE856" s="103" t="e">
        <f>T856-HLOOKUP(V856,Minimas!$C$3:$CD$12,5,FALSE)</f>
        <v>#N/A</v>
      </c>
      <c r="AF856" s="103" t="e">
        <f>T856-HLOOKUP(V856,Minimas!$C$3:$CD$12,6,FALSE)</f>
        <v>#N/A</v>
      </c>
      <c r="AG856" s="103" t="e">
        <f>T856-HLOOKUP(V856,Minimas!$C$3:$CD$12,7,FALSE)</f>
        <v>#N/A</v>
      </c>
      <c r="AH856" s="103" t="e">
        <f>T856-HLOOKUP(V856,Minimas!$C$3:$CD$12,8,FALSE)</f>
        <v>#N/A</v>
      </c>
      <c r="AI856" s="103" t="e">
        <f>T856-HLOOKUP(V856,Minimas!$C$3:$CD$12,9,FALSE)</f>
        <v>#N/A</v>
      </c>
      <c r="AJ856" s="103" t="e">
        <f>T856-HLOOKUP(V856,Minimas!$C$3:$CD$12,10,FALSE)</f>
        <v>#N/A</v>
      </c>
      <c r="AK856" s="104" t="str">
        <f t="shared" si="90"/>
        <v xml:space="preserve"> </v>
      </c>
      <c r="AL856" s="105"/>
      <c r="AM856" s="105" t="str">
        <f t="shared" si="91"/>
        <v xml:space="preserve"> </v>
      </c>
      <c r="AN856" s="105" t="str">
        <f t="shared" si="92"/>
        <v xml:space="preserve"> </v>
      </c>
    </row>
    <row r="857" spans="28:40" x14ac:dyDescent="0.2">
      <c r="AB857" s="103" t="e">
        <f>T857-HLOOKUP(V857,Minimas!$C$3:$CD$12,2,FALSE)</f>
        <v>#N/A</v>
      </c>
      <c r="AC857" s="103" t="e">
        <f>T857-HLOOKUP(V857,Minimas!$C$3:$CD$12,3,FALSE)</f>
        <v>#N/A</v>
      </c>
      <c r="AD857" s="103" t="e">
        <f>T857-HLOOKUP(V857,Minimas!$C$3:$CD$12,4,FALSE)</f>
        <v>#N/A</v>
      </c>
      <c r="AE857" s="103" t="e">
        <f>T857-HLOOKUP(V857,Minimas!$C$3:$CD$12,5,FALSE)</f>
        <v>#N/A</v>
      </c>
      <c r="AF857" s="103" t="e">
        <f>T857-HLOOKUP(V857,Minimas!$C$3:$CD$12,6,FALSE)</f>
        <v>#N/A</v>
      </c>
      <c r="AG857" s="103" t="e">
        <f>T857-HLOOKUP(V857,Minimas!$C$3:$CD$12,7,FALSE)</f>
        <v>#N/A</v>
      </c>
      <c r="AH857" s="103" t="e">
        <f>T857-HLOOKUP(V857,Minimas!$C$3:$CD$12,8,FALSE)</f>
        <v>#N/A</v>
      </c>
      <c r="AI857" s="103" t="e">
        <f>T857-HLOOKUP(V857,Minimas!$C$3:$CD$12,9,FALSE)</f>
        <v>#N/A</v>
      </c>
      <c r="AJ857" s="103" t="e">
        <f>T857-HLOOKUP(V857,Minimas!$C$3:$CD$12,10,FALSE)</f>
        <v>#N/A</v>
      </c>
      <c r="AK857" s="104" t="str">
        <f t="shared" si="90"/>
        <v xml:space="preserve"> </v>
      </c>
      <c r="AL857" s="105"/>
      <c r="AM857" s="105" t="str">
        <f t="shared" si="91"/>
        <v xml:space="preserve"> </v>
      </c>
      <c r="AN857" s="105" t="str">
        <f t="shared" si="92"/>
        <v xml:space="preserve"> </v>
      </c>
    </row>
    <row r="858" spans="28:40" x14ac:dyDescent="0.2">
      <c r="AB858" s="103" t="e">
        <f>T858-HLOOKUP(V858,Minimas!$C$3:$CD$12,2,FALSE)</f>
        <v>#N/A</v>
      </c>
      <c r="AC858" s="103" t="e">
        <f>T858-HLOOKUP(V858,Minimas!$C$3:$CD$12,3,FALSE)</f>
        <v>#N/A</v>
      </c>
      <c r="AD858" s="103" t="e">
        <f>T858-HLOOKUP(V858,Minimas!$C$3:$CD$12,4,FALSE)</f>
        <v>#N/A</v>
      </c>
      <c r="AE858" s="103" t="e">
        <f>T858-HLOOKUP(V858,Minimas!$C$3:$CD$12,5,FALSE)</f>
        <v>#N/A</v>
      </c>
      <c r="AF858" s="103" t="e">
        <f>T858-HLOOKUP(V858,Minimas!$C$3:$CD$12,6,FALSE)</f>
        <v>#N/A</v>
      </c>
      <c r="AG858" s="103" t="e">
        <f>T858-HLOOKUP(V858,Minimas!$C$3:$CD$12,7,FALSE)</f>
        <v>#N/A</v>
      </c>
      <c r="AH858" s="103" t="e">
        <f>T858-HLOOKUP(V858,Minimas!$C$3:$CD$12,8,FALSE)</f>
        <v>#N/A</v>
      </c>
      <c r="AI858" s="103" t="e">
        <f>T858-HLOOKUP(V858,Minimas!$C$3:$CD$12,9,FALSE)</f>
        <v>#N/A</v>
      </c>
      <c r="AJ858" s="103" t="e">
        <f>T858-HLOOKUP(V858,Minimas!$C$3:$CD$12,10,FALSE)</f>
        <v>#N/A</v>
      </c>
      <c r="AK858" s="104" t="str">
        <f t="shared" si="90"/>
        <v xml:space="preserve"> </v>
      </c>
      <c r="AL858" s="105"/>
      <c r="AM858" s="105" t="str">
        <f t="shared" si="91"/>
        <v xml:space="preserve"> </v>
      </c>
      <c r="AN858" s="105" t="str">
        <f t="shared" si="92"/>
        <v xml:space="preserve"> </v>
      </c>
    </row>
    <row r="859" spans="28:40" x14ac:dyDescent="0.2">
      <c r="AB859" s="103" t="e">
        <f>T859-HLOOKUP(V859,Minimas!$C$3:$CD$12,2,FALSE)</f>
        <v>#N/A</v>
      </c>
      <c r="AC859" s="103" t="e">
        <f>T859-HLOOKUP(V859,Minimas!$C$3:$CD$12,3,FALSE)</f>
        <v>#N/A</v>
      </c>
      <c r="AD859" s="103" t="e">
        <f>T859-HLOOKUP(V859,Minimas!$C$3:$CD$12,4,FALSE)</f>
        <v>#N/A</v>
      </c>
      <c r="AE859" s="103" t="e">
        <f>T859-HLOOKUP(V859,Minimas!$C$3:$CD$12,5,FALSE)</f>
        <v>#N/A</v>
      </c>
      <c r="AF859" s="103" t="e">
        <f>T859-HLOOKUP(V859,Minimas!$C$3:$CD$12,6,FALSE)</f>
        <v>#N/A</v>
      </c>
      <c r="AG859" s="103" t="e">
        <f>T859-HLOOKUP(V859,Minimas!$C$3:$CD$12,7,FALSE)</f>
        <v>#N/A</v>
      </c>
      <c r="AH859" s="103" t="e">
        <f>T859-HLOOKUP(V859,Minimas!$C$3:$CD$12,8,FALSE)</f>
        <v>#N/A</v>
      </c>
      <c r="AI859" s="103" t="e">
        <f>T859-HLOOKUP(V859,Minimas!$C$3:$CD$12,9,FALSE)</f>
        <v>#N/A</v>
      </c>
      <c r="AJ859" s="103" t="e">
        <f>T859-HLOOKUP(V859,Minimas!$C$3:$CD$12,10,FALSE)</f>
        <v>#N/A</v>
      </c>
      <c r="AK859" s="104" t="str">
        <f t="shared" ref="AK859:AK922" si="93">IF(E859=0," ",IF(AJ859&gt;=0,$AJ$5,IF(AI859&gt;=0,$AI$5,IF(AH859&gt;=0,$AH$5,IF(AG859&gt;=0,$AG$5,IF(AF859&gt;=0,$AF$5,IF(AE859&gt;=0,$AE$5,IF(AD859&gt;=0,$AD$5,IF(AC859&gt;=0,$AC$5,$AB$5)))))))))</f>
        <v xml:space="preserve"> </v>
      </c>
      <c r="AL859" s="105"/>
      <c r="AM859" s="105" t="str">
        <f t="shared" ref="AM859:AM922" si="94">IF(AK859="","",AK859)</f>
        <v xml:space="preserve"> </v>
      </c>
      <c r="AN859" s="105" t="str">
        <f t="shared" ref="AN859:AN922" si="95">IF(E859=0," ",IF(AJ859&gt;=0,AJ859,IF(AI859&gt;=0,AI859,IF(AH859&gt;=0,AH859,IF(AG859&gt;=0,AG859,IF(AF859&gt;=0,AF859,IF(AE859&gt;=0,AE859,IF(AD859&gt;=0,AD859,IF(AC859&gt;=0,AC859,AB859)))))))))</f>
        <v xml:space="preserve"> </v>
      </c>
    </row>
    <row r="860" spans="28:40" x14ac:dyDescent="0.2">
      <c r="AB860" s="103" t="e">
        <f>T860-HLOOKUP(V860,Minimas!$C$3:$CD$12,2,FALSE)</f>
        <v>#N/A</v>
      </c>
      <c r="AC860" s="103" t="e">
        <f>T860-HLOOKUP(V860,Minimas!$C$3:$CD$12,3,FALSE)</f>
        <v>#N/A</v>
      </c>
      <c r="AD860" s="103" t="e">
        <f>T860-HLOOKUP(V860,Minimas!$C$3:$CD$12,4,FALSE)</f>
        <v>#N/A</v>
      </c>
      <c r="AE860" s="103" t="e">
        <f>T860-HLOOKUP(V860,Minimas!$C$3:$CD$12,5,FALSE)</f>
        <v>#N/A</v>
      </c>
      <c r="AF860" s="103" t="e">
        <f>T860-HLOOKUP(V860,Minimas!$C$3:$CD$12,6,FALSE)</f>
        <v>#N/A</v>
      </c>
      <c r="AG860" s="103" t="e">
        <f>T860-HLOOKUP(V860,Minimas!$C$3:$CD$12,7,FALSE)</f>
        <v>#N/A</v>
      </c>
      <c r="AH860" s="103" t="e">
        <f>T860-HLOOKUP(V860,Minimas!$C$3:$CD$12,8,FALSE)</f>
        <v>#N/A</v>
      </c>
      <c r="AI860" s="103" t="e">
        <f>T860-HLOOKUP(V860,Minimas!$C$3:$CD$12,9,FALSE)</f>
        <v>#N/A</v>
      </c>
      <c r="AJ860" s="103" t="e">
        <f>T860-HLOOKUP(V860,Minimas!$C$3:$CD$12,10,FALSE)</f>
        <v>#N/A</v>
      </c>
      <c r="AK860" s="104" t="str">
        <f t="shared" si="93"/>
        <v xml:space="preserve"> </v>
      </c>
      <c r="AL860" s="105"/>
      <c r="AM860" s="105" t="str">
        <f t="shared" si="94"/>
        <v xml:space="preserve"> </v>
      </c>
      <c r="AN860" s="105" t="str">
        <f t="shared" si="95"/>
        <v xml:space="preserve"> </v>
      </c>
    </row>
    <row r="861" spans="28:40" x14ac:dyDescent="0.2">
      <c r="AB861" s="103" t="e">
        <f>T861-HLOOKUP(V861,Minimas!$C$3:$CD$12,2,FALSE)</f>
        <v>#N/A</v>
      </c>
      <c r="AC861" s="103" t="e">
        <f>T861-HLOOKUP(V861,Minimas!$C$3:$CD$12,3,FALSE)</f>
        <v>#N/A</v>
      </c>
      <c r="AD861" s="103" t="e">
        <f>T861-HLOOKUP(V861,Minimas!$C$3:$CD$12,4,FALSE)</f>
        <v>#N/A</v>
      </c>
      <c r="AE861" s="103" t="e">
        <f>T861-HLOOKUP(V861,Minimas!$C$3:$CD$12,5,FALSE)</f>
        <v>#N/A</v>
      </c>
      <c r="AF861" s="103" t="e">
        <f>T861-HLOOKUP(V861,Minimas!$C$3:$CD$12,6,FALSE)</f>
        <v>#N/A</v>
      </c>
      <c r="AG861" s="103" t="e">
        <f>T861-HLOOKUP(V861,Minimas!$C$3:$CD$12,7,FALSE)</f>
        <v>#N/A</v>
      </c>
      <c r="AH861" s="103" t="e">
        <f>T861-HLOOKUP(V861,Minimas!$C$3:$CD$12,8,FALSE)</f>
        <v>#N/A</v>
      </c>
      <c r="AI861" s="103" t="e">
        <f>T861-HLOOKUP(V861,Minimas!$C$3:$CD$12,9,FALSE)</f>
        <v>#N/A</v>
      </c>
      <c r="AJ861" s="103" t="e">
        <f>T861-HLOOKUP(V861,Minimas!$C$3:$CD$12,10,FALSE)</f>
        <v>#N/A</v>
      </c>
      <c r="AK861" s="104" t="str">
        <f t="shared" si="93"/>
        <v xml:space="preserve"> </v>
      </c>
      <c r="AL861" s="105"/>
      <c r="AM861" s="105" t="str">
        <f t="shared" si="94"/>
        <v xml:space="preserve"> </v>
      </c>
      <c r="AN861" s="105" t="str">
        <f t="shared" si="95"/>
        <v xml:space="preserve"> </v>
      </c>
    </row>
    <row r="862" spans="28:40" x14ac:dyDescent="0.2">
      <c r="AB862" s="103" t="e">
        <f>T862-HLOOKUP(V862,Minimas!$C$3:$CD$12,2,FALSE)</f>
        <v>#N/A</v>
      </c>
      <c r="AC862" s="103" t="e">
        <f>T862-HLOOKUP(V862,Minimas!$C$3:$CD$12,3,FALSE)</f>
        <v>#N/A</v>
      </c>
      <c r="AD862" s="103" t="e">
        <f>T862-HLOOKUP(V862,Minimas!$C$3:$CD$12,4,FALSE)</f>
        <v>#N/A</v>
      </c>
      <c r="AE862" s="103" t="e">
        <f>T862-HLOOKUP(V862,Minimas!$C$3:$CD$12,5,FALSE)</f>
        <v>#N/A</v>
      </c>
      <c r="AF862" s="103" t="e">
        <f>T862-HLOOKUP(V862,Minimas!$C$3:$CD$12,6,FALSE)</f>
        <v>#N/A</v>
      </c>
      <c r="AG862" s="103" t="e">
        <f>T862-HLOOKUP(V862,Minimas!$C$3:$CD$12,7,FALSE)</f>
        <v>#N/A</v>
      </c>
      <c r="AH862" s="103" t="e">
        <f>T862-HLOOKUP(V862,Minimas!$C$3:$CD$12,8,FALSE)</f>
        <v>#N/A</v>
      </c>
      <c r="AI862" s="103" t="e">
        <f>T862-HLOOKUP(V862,Minimas!$C$3:$CD$12,9,FALSE)</f>
        <v>#N/A</v>
      </c>
      <c r="AJ862" s="103" t="e">
        <f>T862-HLOOKUP(V862,Minimas!$C$3:$CD$12,10,FALSE)</f>
        <v>#N/A</v>
      </c>
      <c r="AK862" s="104" t="str">
        <f t="shared" si="93"/>
        <v xml:space="preserve"> </v>
      </c>
      <c r="AL862" s="105"/>
      <c r="AM862" s="105" t="str">
        <f t="shared" si="94"/>
        <v xml:space="preserve"> </v>
      </c>
      <c r="AN862" s="105" t="str">
        <f t="shared" si="95"/>
        <v xml:space="preserve"> </v>
      </c>
    </row>
    <row r="863" spans="28:40" x14ac:dyDescent="0.2">
      <c r="AB863" s="103" t="e">
        <f>T863-HLOOKUP(V863,Minimas!$C$3:$CD$12,2,FALSE)</f>
        <v>#N/A</v>
      </c>
      <c r="AC863" s="103" t="e">
        <f>T863-HLOOKUP(V863,Minimas!$C$3:$CD$12,3,FALSE)</f>
        <v>#N/A</v>
      </c>
      <c r="AD863" s="103" t="e">
        <f>T863-HLOOKUP(V863,Minimas!$C$3:$CD$12,4,FALSE)</f>
        <v>#N/A</v>
      </c>
      <c r="AE863" s="103" t="e">
        <f>T863-HLOOKUP(V863,Minimas!$C$3:$CD$12,5,FALSE)</f>
        <v>#N/A</v>
      </c>
      <c r="AF863" s="103" t="e">
        <f>T863-HLOOKUP(V863,Minimas!$C$3:$CD$12,6,FALSE)</f>
        <v>#N/A</v>
      </c>
      <c r="AG863" s="103" t="e">
        <f>T863-HLOOKUP(V863,Minimas!$C$3:$CD$12,7,FALSE)</f>
        <v>#N/A</v>
      </c>
      <c r="AH863" s="103" t="e">
        <f>T863-HLOOKUP(V863,Minimas!$C$3:$CD$12,8,FALSE)</f>
        <v>#N/A</v>
      </c>
      <c r="AI863" s="103" t="e">
        <f>T863-HLOOKUP(V863,Minimas!$C$3:$CD$12,9,FALSE)</f>
        <v>#N/A</v>
      </c>
      <c r="AJ863" s="103" t="e">
        <f>T863-HLOOKUP(V863,Minimas!$C$3:$CD$12,10,FALSE)</f>
        <v>#N/A</v>
      </c>
      <c r="AK863" s="104" t="str">
        <f t="shared" si="93"/>
        <v xml:space="preserve"> </v>
      </c>
      <c r="AL863" s="105"/>
      <c r="AM863" s="105" t="str">
        <f t="shared" si="94"/>
        <v xml:space="preserve"> </v>
      </c>
      <c r="AN863" s="105" t="str">
        <f t="shared" si="95"/>
        <v xml:space="preserve"> </v>
      </c>
    </row>
    <row r="864" spans="28:40" x14ac:dyDescent="0.2">
      <c r="AB864" s="103" t="e">
        <f>T864-HLOOKUP(V864,Minimas!$C$3:$CD$12,2,FALSE)</f>
        <v>#N/A</v>
      </c>
      <c r="AC864" s="103" t="e">
        <f>T864-HLOOKUP(V864,Minimas!$C$3:$CD$12,3,FALSE)</f>
        <v>#N/A</v>
      </c>
      <c r="AD864" s="103" t="e">
        <f>T864-HLOOKUP(V864,Minimas!$C$3:$CD$12,4,FALSE)</f>
        <v>#N/A</v>
      </c>
      <c r="AE864" s="103" t="e">
        <f>T864-HLOOKUP(V864,Minimas!$C$3:$CD$12,5,FALSE)</f>
        <v>#N/A</v>
      </c>
      <c r="AF864" s="103" t="e">
        <f>T864-HLOOKUP(V864,Minimas!$C$3:$CD$12,6,FALSE)</f>
        <v>#N/A</v>
      </c>
      <c r="AG864" s="103" t="e">
        <f>T864-HLOOKUP(V864,Minimas!$C$3:$CD$12,7,FALSE)</f>
        <v>#N/A</v>
      </c>
      <c r="AH864" s="103" t="e">
        <f>T864-HLOOKUP(V864,Minimas!$C$3:$CD$12,8,FALSE)</f>
        <v>#N/A</v>
      </c>
      <c r="AI864" s="103" t="e">
        <f>T864-HLOOKUP(V864,Minimas!$C$3:$CD$12,9,FALSE)</f>
        <v>#N/A</v>
      </c>
      <c r="AJ864" s="103" t="e">
        <f>T864-HLOOKUP(V864,Minimas!$C$3:$CD$12,10,FALSE)</f>
        <v>#N/A</v>
      </c>
      <c r="AK864" s="104" t="str">
        <f t="shared" si="93"/>
        <v xml:space="preserve"> </v>
      </c>
      <c r="AL864" s="105"/>
      <c r="AM864" s="105" t="str">
        <f t="shared" si="94"/>
        <v xml:space="preserve"> </v>
      </c>
      <c r="AN864" s="105" t="str">
        <f t="shared" si="95"/>
        <v xml:space="preserve"> </v>
      </c>
    </row>
    <row r="865" spans="28:40" x14ac:dyDescent="0.2">
      <c r="AB865" s="103" t="e">
        <f>T865-HLOOKUP(V865,Minimas!$C$3:$CD$12,2,FALSE)</f>
        <v>#N/A</v>
      </c>
      <c r="AC865" s="103" t="e">
        <f>T865-HLOOKUP(V865,Minimas!$C$3:$CD$12,3,FALSE)</f>
        <v>#N/A</v>
      </c>
      <c r="AD865" s="103" t="e">
        <f>T865-HLOOKUP(V865,Minimas!$C$3:$CD$12,4,FALSE)</f>
        <v>#N/A</v>
      </c>
      <c r="AE865" s="103" t="e">
        <f>T865-HLOOKUP(V865,Minimas!$C$3:$CD$12,5,FALSE)</f>
        <v>#N/A</v>
      </c>
      <c r="AF865" s="103" t="e">
        <f>T865-HLOOKUP(V865,Minimas!$C$3:$CD$12,6,FALSE)</f>
        <v>#N/A</v>
      </c>
      <c r="AG865" s="103" t="e">
        <f>T865-HLOOKUP(V865,Minimas!$C$3:$CD$12,7,FALSE)</f>
        <v>#N/A</v>
      </c>
      <c r="AH865" s="103" t="e">
        <f>T865-HLOOKUP(V865,Minimas!$C$3:$CD$12,8,FALSE)</f>
        <v>#N/A</v>
      </c>
      <c r="AI865" s="103" t="e">
        <f>T865-HLOOKUP(V865,Minimas!$C$3:$CD$12,9,FALSE)</f>
        <v>#N/A</v>
      </c>
      <c r="AJ865" s="103" t="e">
        <f>T865-HLOOKUP(V865,Minimas!$C$3:$CD$12,10,FALSE)</f>
        <v>#N/A</v>
      </c>
      <c r="AK865" s="104" t="str">
        <f t="shared" si="93"/>
        <v xml:space="preserve"> </v>
      </c>
      <c r="AL865" s="105"/>
      <c r="AM865" s="105" t="str">
        <f t="shared" si="94"/>
        <v xml:space="preserve"> </v>
      </c>
      <c r="AN865" s="105" t="str">
        <f t="shared" si="95"/>
        <v xml:space="preserve"> </v>
      </c>
    </row>
    <row r="866" spans="28:40" x14ac:dyDescent="0.2">
      <c r="AB866" s="103" t="e">
        <f>T866-HLOOKUP(V866,Minimas!$C$3:$CD$12,2,FALSE)</f>
        <v>#N/A</v>
      </c>
      <c r="AC866" s="103" t="e">
        <f>T866-HLOOKUP(V866,Minimas!$C$3:$CD$12,3,FALSE)</f>
        <v>#N/A</v>
      </c>
      <c r="AD866" s="103" t="e">
        <f>T866-HLOOKUP(V866,Minimas!$C$3:$CD$12,4,FALSE)</f>
        <v>#N/A</v>
      </c>
      <c r="AE866" s="103" t="e">
        <f>T866-HLOOKUP(V866,Minimas!$C$3:$CD$12,5,FALSE)</f>
        <v>#N/A</v>
      </c>
      <c r="AF866" s="103" t="e">
        <f>T866-HLOOKUP(V866,Minimas!$C$3:$CD$12,6,FALSE)</f>
        <v>#N/A</v>
      </c>
      <c r="AG866" s="103" t="e">
        <f>T866-HLOOKUP(V866,Minimas!$C$3:$CD$12,7,FALSE)</f>
        <v>#N/A</v>
      </c>
      <c r="AH866" s="103" t="e">
        <f>T866-HLOOKUP(V866,Minimas!$C$3:$CD$12,8,FALSE)</f>
        <v>#N/A</v>
      </c>
      <c r="AI866" s="103" t="e">
        <f>T866-HLOOKUP(V866,Minimas!$C$3:$CD$12,9,FALSE)</f>
        <v>#N/A</v>
      </c>
      <c r="AJ866" s="103" t="e">
        <f>T866-HLOOKUP(V866,Minimas!$C$3:$CD$12,10,FALSE)</f>
        <v>#N/A</v>
      </c>
      <c r="AK866" s="104" t="str">
        <f t="shared" si="93"/>
        <v xml:space="preserve"> </v>
      </c>
      <c r="AL866" s="105"/>
      <c r="AM866" s="105" t="str">
        <f t="shared" si="94"/>
        <v xml:space="preserve"> </v>
      </c>
      <c r="AN866" s="105" t="str">
        <f t="shared" si="95"/>
        <v xml:space="preserve"> </v>
      </c>
    </row>
    <row r="867" spans="28:40" x14ac:dyDescent="0.2">
      <c r="AB867" s="103" t="e">
        <f>T867-HLOOKUP(V867,Minimas!$C$3:$CD$12,2,FALSE)</f>
        <v>#N/A</v>
      </c>
      <c r="AC867" s="103" t="e">
        <f>T867-HLOOKUP(V867,Minimas!$C$3:$CD$12,3,FALSE)</f>
        <v>#N/A</v>
      </c>
      <c r="AD867" s="103" t="e">
        <f>T867-HLOOKUP(V867,Minimas!$C$3:$CD$12,4,FALSE)</f>
        <v>#N/A</v>
      </c>
      <c r="AE867" s="103" t="e">
        <f>T867-HLOOKUP(V867,Minimas!$C$3:$CD$12,5,FALSE)</f>
        <v>#N/A</v>
      </c>
      <c r="AF867" s="103" t="e">
        <f>T867-HLOOKUP(V867,Minimas!$C$3:$CD$12,6,FALSE)</f>
        <v>#N/A</v>
      </c>
      <c r="AG867" s="103" t="e">
        <f>T867-HLOOKUP(V867,Minimas!$C$3:$CD$12,7,FALSE)</f>
        <v>#N/A</v>
      </c>
      <c r="AH867" s="103" t="e">
        <f>T867-HLOOKUP(V867,Minimas!$C$3:$CD$12,8,FALSE)</f>
        <v>#N/A</v>
      </c>
      <c r="AI867" s="103" t="e">
        <f>T867-HLOOKUP(V867,Minimas!$C$3:$CD$12,9,FALSE)</f>
        <v>#N/A</v>
      </c>
      <c r="AJ867" s="103" t="e">
        <f>T867-HLOOKUP(V867,Minimas!$C$3:$CD$12,10,FALSE)</f>
        <v>#N/A</v>
      </c>
      <c r="AK867" s="104" t="str">
        <f t="shared" si="93"/>
        <v xml:space="preserve"> </v>
      </c>
      <c r="AL867" s="105"/>
      <c r="AM867" s="105" t="str">
        <f t="shared" si="94"/>
        <v xml:space="preserve"> </v>
      </c>
      <c r="AN867" s="105" t="str">
        <f t="shared" si="95"/>
        <v xml:space="preserve"> </v>
      </c>
    </row>
    <row r="868" spans="28:40" x14ac:dyDescent="0.2">
      <c r="AB868" s="103" t="e">
        <f>T868-HLOOKUP(V868,Minimas!$C$3:$CD$12,2,FALSE)</f>
        <v>#N/A</v>
      </c>
      <c r="AC868" s="103" t="e">
        <f>T868-HLOOKUP(V868,Minimas!$C$3:$CD$12,3,FALSE)</f>
        <v>#N/A</v>
      </c>
      <c r="AD868" s="103" t="e">
        <f>T868-HLOOKUP(V868,Minimas!$C$3:$CD$12,4,FALSE)</f>
        <v>#N/A</v>
      </c>
      <c r="AE868" s="103" t="e">
        <f>T868-HLOOKUP(V868,Minimas!$C$3:$CD$12,5,FALSE)</f>
        <v>#N/A</v>
      </c>
      <c r="AF868" s="103" t="e">
        <f>T868-HLOOKUP(V868,Minimas!$C$3:$CD$12,6,FALSE)</f>
        <v>#N/A</v>
      </c>
      <c r="AG868" s="103" t="e">
        <f>T868-HLOOKUP(V868,Minimas!$C$3:$CD$12,7,FALSE)</f>
        <v>#N/A</v>
      </c>
      <c r="AH868" s="103" t="e">
        <f>T868-HLOOKUP(V868,Minimas!$C$3:$CD$12,8,FALSE)</f>
        <v>#N/A</v>
      </c>
      <c r="AI868" s="103" t="e">
        <f>T868-HLOOKUP(V868,Minimas!$C$3:$CD$12,9,FALSE)</f>
        <v>#N/A</v>
      </c>
      <c r="AJ868" s="103" t="e">
        <f>T868-HLOOKUP(V868,Minimas!$C$3:$CD$12,10,FALSE)</f>
        <v>#N/A</v>
      </c>
      <c r="AK868" s="104" t="str">
        <f t="shared" si="93"/>
        <v xml:space="preserve"> </v>
      </c>
      <c r="AL868" s="105"/>
      <c r="AM868" s="105" t="str">
        <f t="shared" si="94"/>
        <v xml:space="preserve"> </v>
      </c>
      <c r="AN868" s="105" t="str">
        <f t="shared" si="95"/>
        <v xml:space="preserve"> </v>
      </c>
    </row>
    <row r="869" spans="28:40" x14ac:dyDescent="0.2">
      <c r="AB869" s="103" t="e">
        <f>T869-HLOOKUP(V869,Minimas!$C$3:$CD$12,2,FALSE)</f>
        <v>#N/A</v>
      </c>
      <c r="AC869" s="103" t="e">
        <f>T869-HLOOKUP(V869,Minimas!$C$3:$CD$12,3,FALSE)</f>
        <v>#N/A</v>
      </c>
      <c r="AD869" s="103" t="e">
        <f>T869-HLOOKUP(V869,Minimas!$C$3:$CD$12,4,FALSE)</f>
        <v>#N/A</v>
      </c>
      <c r="AE869" s="103" t="e">
        <f>T869-HLOOKUP(V869,Minimas!$C$3:$CD$12,5,FALSE)</f>
        <v>#N/A</v>
      </c>
      <c r="AF869" s="103" t="e">
        <f>T869-HLOOKUP(V869,Minimas!$C$3:$CD$12,6,FALSE)</f>
        <v>#N/A</v>
      </c>
      <c r="AG869" s="103" t="e">
        <f>T869-HLOOKUP(V869,Minimas!$C$3:$CD$12,7,FALSE)</f>
        <v>#N/A</v>
      </c>
      <c r="AH869" s="103" t="e">
        <f>T869-HLOOKUP(V869,Minimas!$C$3:$CD$12,8,FALSE)</f>
        <v>#N/A</v>
      </c>
      <c r="AI869" s="103" t="e">
        <f>T869-HLOOKUP(V869,Minimas!$C$3:$CD$12,9,FALSE)</f>
        <v>#N/A</v>
      </c>
      <c r="AJ869" s="103" t="e">
        <f>T869-HLOOKUP(V869,Minimas!$C$3:$CD$12,10,FALSE)</f>
        <v>#N/A</v>
      </c>
      <c r="AK869" s="104" t="str">
        <f t="shared" si="93"/>
        <v xml:space="preserve"> </v>
      </c>
      <c r="AL869" s="105"/>
      <c r="AM869" s="105" t="str">
        <f t="shared" si="94"/>
        <v xml:space="preserve"> </v>
      </c>
      <c r="AN869" s="105" t="str">
        <f t="shared" si="95"/>
        <v xml:space="preserve"> </v>
      </c>
    </row>
    <row r="870" spans="28:40" x14ac:dyDescent="0.2">
      <c r="AB870" s="103" t="e">
        <f>T870-HLOOKUP(V870,Minimas!$C$3:$CD$12,2,FALSE)</f>
        <v>#N/A</v>
      </c>
      <c r="AC870" s="103" t="e">
        <f>T870-HLOOKUP(V870,Minimas!$C$3:$CD$12,3,FALSE)</f>
        <v>#N/A</v>
      </c>
      <c r="AD870" s="103" t="e">
        <f>T870-HLOOKUP(V870,Minimas!$C$3:$CD$12,4,FALSE)</f>
        <v>#N/A</v>
      </c>
      <c r="AE870" s="103" t="e">
        <f>T870-HLOOKUP(V870,Minimas!$C$3:$CD$12,5,FALSE)</f>
        <v>#N/A</v>
      </c>
      <c r="AF870" s="103" t="e">
        <f>T870-HLOOKUP(V870,Minimas!$C$3:$CD$12,6,FALSE)</f>
        <v>#N/A</v>
      </c>
      <c r="AG870" s="103" t="e">
        <f>T870-HLOOKUP(V870,Minimas!$C$3:$CD$12,7,FALSE)</f>
        <v>#N/A</v>
      </c>
      <c r="AH870" s="103" t="e">
        <f>T870-HLOOKUP(V870,Minimas!$C$3:$CD$12,8,FALSE)</f>
        <v>#N/A</v>
      </c>
      <c r="AI870" s="103" t="e">
        <f>T870-HLOOKUP(V870,Minimas!$C$3:$CD$12,9,FALSE)</f>
        <v>#N/A</v>
      </c>
      <c r="AJ870" s="103" t="e">
        <f>T870-HLOOKUP(V870,Minimas!$C$3:$CD$12,10,FALSE)</f>
        <v>#N/A</v>
      </c>
      <c r="AK870" s="104" t="str">
        <f t="shared" si="93"/>
        <v xml:space="preserve"> </v>
      </c>
      <c r="AL870" s="105"/>
      <c r="AM870" s="105" t="str">
        <f t="shared" si="94"/>
        <v xml:space="preserve"> </v>
      </c>
      <c r="AN870" s="105" t="str">
        <f t="shared" si="95"/>
        <v xml:space="preserve"> </v>
      </c>
    </row>
    <row r="871" spans="28:40" x14ac:dyDescent="0.2">
      <c r="AB871" s="103" t="e">
        <f>T871-HLOOKUP(V871,Minimas!$C$3:$CD$12,2,FALSE)</f>
        <v>#N/A</v>
      </c>
      <c r="AC871" s="103" t="e">
        <f>T871-HLOOKUP(V871,Minimas!$C$3:$CD$12,3,FALSE)</f>
        <v>#N/A</v>
      </c>
      <c r="AD871" s="103" t="e">
        <f>T871-HLOOKUP(V871,Minimas!$C$3:$CD$12,4,FALSE)</f>
        <v>#N/A</v>
      </c>
      <c r="AE871" s="103" t="e">
        <f>T871-HLOOKUP(V871,Minimas!$C$3:$CD$12,5,FALSE)</f>
        <v>#N/A</v>
      </c>
      <c r="AF871" s="103" t="e">
        <f>T871-HLOOKUP(V871,Minimas!$C$3:$CD$12,6,FALSE)</f>
        <v>#N/A</v>
      </c>
      <c r="AG871" s="103" t="e">
        <f>T871-HLOOKUP(V871,Minimas!$C$3:$CD$12,7,FALSE)</f>
        <v>#N/A</v>
      </c>
      <c r="AH871" s="103" t="e">
        <f>T871-HLOOKUP(V871,Minimas!$C$3:$CD$12,8,FALSE)</f>
        <v>#N/A</v>
      </c>
      <c r="AI871" s="103" t="e">
        <f>T871-HLOOKUP(V871,Minimas!$C$3:$CD$12,9,FALSE)</f>
        <v>#N/A</v>
      </c>
      <c r="AJ871" s="103" t="e">
        <f>T871-HLOOKUP(V871,Minimas!$C$3:$CD$12,10,FALSE)</f>
        <v>#N/A</v>
      </c>
      <c r="AK871" s="104" t="str">
        <f t="shared" si="93"/>
        <v xml:space="preserve"> </v>
      </c>
      <c r="AL871" s="105"/>
      <c r="AM871" s="105" t="str">
        <f t="shared" si="94"/>
        <v xml:space="preserve"> </v>
      </c>
      <c r="AN871" s="105" t="str">
        <f t="shared" si="95"/>
        <v xml:space="preserve"> </v>
      </c>
    </row>
    <row r="872" spans="28:40" x14ac:dyDescent="0.2">
      <c r="AB872" s="103" t="e">
        <f>T872-HLOOKUP(V872,Minimas!$C$3:$CD$12,2,FALSE)</f>
        <v>#N/A</v>
      </c>
      <c r="AC872" s="103" t="e">
        <f>T872-HLOOKUP(V872,Minimas!$C$3:$CD$12,3,FALSE)</f>
        <v>#N/A</v>
      </c>
      <c r="AD872" s="103" t="e">
        <f>T872-HLOOKUP(V872,Minimas!$C$3:$CD$12,4,FALSE)</f>
        <v>#N/A</v>
      </c>
      <c r="AE872" s="103" t="e">
        <f>T872-HLOOKUP(V872,Minimas!$C$3:$CD$12,5,FALSE)</f>
        <v>#N/A</v>
      </c>
      <c r="AF872" s="103" t="e">
        <f>T872-HLOOKUP(V872,Minimas!$C$3:$CD$12,6,FALSE)</f>
        <v>#N/A</v>
      </c>
      <c r="AG872" s="103" t="e">
        <f>T872-HLOOKUP(V872,Minimas!$C$3:$CD$12,7,FALSE)</f>
        <v>#N/A</v>
      </c>
      <c r="AH872" s="103" t="e">
        <f>T872-HLOOKUP(V872,Minimas!$C$3:$CD$12,8,FALSE)</f>
        <v>#N/A</v>
      </c>
      <c r="AI872" s="103" t="e">
        <f>T872-HLOOKUP(V872,Minimas!$C$3:$CD$12,9,FALSE)</f>
        <v>#N/A</v>
      </c>
      <c r="AJ872" s="103" t="e">
        <f>T872-HLOOKUP(V872,Minimas!$C$3:$CD$12,10,FALSE)</f>
        <v>#N/A</v>
      </c>
      <c r="AK872" s="104" t="str">
        <f t="shared" si="93"/>
        <v xml:space="preserve"> </v>
      </c>
      <c r="AL872" s="105"/>
      <c r="AM872" s="105" t="str">
        <f t="shared" si="94"/>
        <v xml:space="preserve"> </v>
      </c>
      <c r="AN872" s="105" t="str">
        <f t="shared" si="95"/>
        <v xml:space="preserve"> </v>
      </c>
    </row>
    <row r="873" spans="28:40" x14ac:dyDescent="0.2">
      <c r="AB873" s="103" t="e">
        <f>T873-HLOOKUP(V873,Minimas!$C$3:$CD$12,2,FALSE)</f>
        <v>#N/A</v>
      </c>
      <c r="AC873" s="103" t="e">
        <f>T873-HLOOKUP(V873,Minimas!$C$3:$CD$12,3,FALSE)</f>
        <v>#N/A</v>
      </c>
      <c r="AD873" s="103" t="e">
        <f>T873-HLOOKUP(V873,Minimas!$C$3:$CD$12,4,FALSE)</f>
        <v>#N/A</v>
      </c>
      <c r="AE873" s="103" t="e">
        <f>T873-HLOOKUP(V873,Minimas!$C$3:$CD$12,5,FALSE)</f>
        <v>#N/A</v>
      </c>
      <c r="AF873" s="103" t="e">
        <f>T873-HLOOKUP(V873,Minimas!$C$3:$CD$12,6,FALSE)</f>
        <v>#N/A</v>
      </c>
      <c r="AG873" s="103" t="e">
        <f>T873-HLOOKUP(V873,Minimas!$C$3:$CD$12,7,FALSE)</f>
        <v>#N/A</v>
      </c>
      <c r="AH873" s="103" t="e">
        <f>T873-HLOOKUP(V873,Minimas!$C$3:$CD$12,8,FALSE)</f>
        <v>#N/A</v>
      </c>
      <c r="AI873" s="103" t="e">
        <f>T873-HLOOKUP(V873,Minimas!$C$3:$CD$12,9,FALSE)</f>
        <v>#N/A</v>
      </c>
      <c r="AJ873" s="103" t="e">
        <f>T873-HLOOKUP(V873,Minimas!$C$3:$CD$12,10,FALSE)</f>
        <v>#N/A</v>
      </c>
      <c r="AK873" s="104" t="str">
        <f t="shared" si="93"/>
        <v xml:space="preserve"> </v>
      </c>
      <c r="AL873" s="105"/>
      <c r="AM873" s="105" t="str">
        <f t="shared" si="94"/>
        <v xml:space="preserve"> </v>
      </c>
      <c r="AN873" s="105" t="str">
        <f t="shared" si="95"/>
        <v xml:space="preserve"> </v>
      </c>
    </row>
    <row r="874" spans="28:40" x14ac:dyDescent="0.2">
      <c r="AB874" s="103" t="e">
        <f>T874-HLOOKUP(V874,Minimas!$C$3:$CD$12,2,FALSE)</f>
        <v>#N/A</v>
      </c>
      <c r="AC874" s="103" t="e">
        <f>T874-HLOOKUP(V874,Minimas!$C$3:$CD$12,3,FALSE)</f>
        <v>#N/A</v>
      </c>
      <c r="AD874" s="103" t="e">
        <f>T874-HLOOKUP(V874,Minimas!$C$3:$CD$12,4,FALSE)</f>
        <v>#N/A</v>
      </c>
      <c r="AE874" s="103" t="e">
        <f>T874-HLOOKUP(V874,Minimas!$C$3:$CD$12,5,FALSE)</f>
        <v>#N/A</v>
      </c>
      <c r="AF874" s="103" t="e">
        <f>T874-HLOOKUP(V874,Minimas!$C$3:$CD$12,6,FALSE)</f>
        <v>#N/A</v>
      </c>
      <c r="AG874" s="103" t="e">
        <f>T874-HLOOKUP(V874,Minimas!$C$3:$CD$12,7,FALSE)</f>
        <v>#N/A</v>
      </c>
      <c r="AH874" s="103" t="e">
        <f>T874-HLOOKUP(V874,Minimas!$C$3:$CD$12,8,FALSE)</f>
        <v>#N/A</v>
      </c>
      <c r="AI874" s="103" t="e">
        <f>T874-HLOOKUP(V874,Minimas!$C$3:$CD$12,9,FALSE)</f>
        <v>#N/A</v>
      </c>
      <c r="AJ874" s="103" t="e">
        <f>T874-HLOOKUP(V874,Minimas!$C$3:$CD$12,10,FALSE)</f>
        <v>#N/A</v>
      </c>
      <c r="AK874" s="104" t="str">
        <f t="shared" si="93"/>
        <v xml:space="preserve"> </v>
      </c>
      <c r="AL874" s="105"/>
      <c r="AM874" s="105" t="str">
        <f t="shared" si="94"/>
        <v xml:space="preserve"> </v>
      </c>
      <c r="AN874" s="105" t="str">
        <f t="shared" si="95"/>
        <v xml:space="preserve"> </v>
      </c>
    </row>
    <row r="875" spans="28:40" x14ac:dyDescent="0.2">
      <c r="AB875" s="103" t="e">
        <f>T875-HLOOKUP(V875,Minimas!$C$3:$CD$12,2,FALSE)</f>
        <v>#N/A</v>
      </c>
      <c r="AC875" s="103" t="e">
        <f>T875-HLOOKUP(V875,Minimas!$C$3:$CD$12,3,FALSE)</f>
        <v>#N/A</v>
      </c>
      <c r="AD875" s="103" t="e">
        <f>T875-HLOOKUP(V875,Minimas!$C$3:$CD$12,4,FALSE)</f>
        <v>#N/A</v>
      </c>
      <c r="AE875" s="103" t="e">
        <f>T875-HLOOKUP(V875,Minimas!$C$3:$CD$12,5,FALSE)</f>
        <v>#N/A</v>
      </c>
      <c r="AF875" s="103" t="e">
        <f>T875-HLOOKUP(V875,Minimas!$C$3:$CD$12,6,FALSE)</f>
        <v>#N/A</v>
      </c>
      <c r="AG875" s="103" t="e">
        <f>T875-HLOOKUP(V875,Minimas!$C$3:$CD$12,7,FALSE)</f>
        <v>#N/A</v>
      </c>
      <c r="AH875" s="103" t="e">
        <f>T875-HLOOKUP(V875,Minimas!$C$3:$CD$12,8,FALSE)</f>
        <v>#N/A</v>
      </c>
      <c r="AI875" s="103" t="e">
        <f>T875-HLOOKUP(V875,Minimas!$C$3:$CD$12,9,FALSE)</f>
        <v>#N/A</v>
      </c>
      <c r="AJ875" s="103" t="e">
        <f>T875-HLOOKUP(V875,Minimas!$C$3:$CD$12,10,FALSE)</f>
        <v>#N/A</v>
      </c>
      <c r="AK875" s="104" t="str">
        <f t="shared" si="93"/>
        <v xml:space="preserve"> </v>
      </c>
      <c r="AL875" s="105"/>
      <c r="AM875" s="105" t="str">
        <f t="shared" si="94"/>
        <v xml:space="preserve"> </v>
      </c>
      <c r="AN875" s="105" t="str">
        <f t="shared" si="95"/>
        <v xml:space="preserve"> </v>
      </c>
    </row>
    <row r="876" spans="28:40" x14ac:dyDescent="0.2">
      <c r="AB876" s="103" t="e">
        <f>T876-HLOOKUP(V876,Minimas!$C$3:$CD$12,2,FALSE)</f>
        <v>#N/A</v>
      </c>
      <c r="AC876" s="103" t="e">
        <f>T876-HLOOKUP(V876,Minimas!$C$3:$CD$12,3,FALSE)</f>
        <v>#N/A</v>
      </c>
      <c r="AD876" s="103" t="e">
        <f>T876-HLOOKUP(V876,Minimas!$C$3:$CD$12,4,FALSE)</f>
        <v>#N/A</v>
      </c>
      <c r="AE876" s="103" t="e">
        <f>T876-HLOOKUP(V876,Minimas!$C$3:$CD$12,5,FALSE)</f>
        <v>#N/A</v>
      </c>
      <c r="AF876" s="103" t="e">
        <f>T876-HLOOKUP(V876,Minimas!$C$3:$CD$12,6,FALSE)</f>
        <v>#N/A</v>
      </c>
      <c r="AG876" s="103" t="e">
        <f>T876-HLOOKUP(V876,Minimas!$C$3:$CD$12,7,FALSE)</f>
        <v>#N/A</v>
      </c>
      <c r="AH876" s="103" t="e">
        <f>T876-HLOOKUP(V876,Minimas!$C$3:$CD$12,8,FALSE)</f>
        <v>#N/A</v>
      </c>
      <c r="AI876" s="103" t="e">
        <f>T876-HLOOKUP(V876,Minimas!$C$3:$CD$12,9,FALSE)</f>
        <v>#N/A</v>
      </c>
      <c r="AJ876" s="103" t="e">
        <f>T876-HLOOKUP(V876,Minimas!$C$3:$CD$12,10,FALSE)</f>
        <v>#N/A</v>
      </c>
      <c r="AK876" s="104" t="str">
        <f t="shared" si="93"/>
        <v xml:space="preserve"> </v>
      </c>
      <c r="AL876" s="105"/>
      <c r="AM876" s="105" t="str">
        <f t="shared" si="94"/>
        <v xml:space="preserve"> </v>
      </c>
      <c r="AN876" s="105" t="str">
        <f t="shared" si="95"/>
        <v xml:space="preserve"> </v>
      </c>
    </row>
    <row r="877" spans="28:40" x14ac:dyDescent="0.2">
      <c r="AB877" s="103" t="e">
        <f>T877-HLOOKUP(V877,Minimas!$C$3:$CD$12,2,FALSE)</f>
        <v>#N/A</v>
      </c>
      <c r="AC877" s="103" t="e">
        <f>T877-HLOOKUP(V877,Minimas!$C$3:$CD$12,3,FALSE)</f>
        <v>#N/A</v>
      </c>
      <c r="AD877" s="103" t="e">
        <f>T877-HLOOKUP(V877,Minimas!$C$3:$CD$12,4,FALSE)</f>
        <v>#N/A</v>
      </c>
      <c r="AE877" s="103" t="e">
        <f>T877-HLOOKUP(V877,Minimas!$C$3:$CD$12,5,FALSE)</f>
        <v>#N/A</v>
      </c>
      <c r="AF877" s="103" t="e">
        <f>T877-HLOOKUP(V877,Minimas!$C$3:$CD$12,6,FALSE)</f>
        <v>#N/A</v>
      </c>
      <c r="AG877" s="103" t="e">
        <f>T877-HLOOKUP(V877,Minimas!$C$3:$CD$12,7,FALSE)</f>
        <v>#N/A</v>
      </c>
      <c r="AH877" s="103" t="e">
        <f>T877-HLOOKUP(V877,Minimas!$C$3:$CD$12,8,FALSE)</f>
        <v>#N/A</v>
      </c>
      <c r="AI877" s="103" t="e">
        <f>T877-HLOOKUP(V877,Minimas!$C$3:$CD$12,9,FALSE)</f>
        <v>#N/A</v>
      </c>
      <c r="AJ877" s="103" t="e">
        <f>T877-HLOOKUP(V877,Minimas!$C$3:$CD$12,10,FALSE)</f>
        <v>#N/A</v>
      </c>
      <c r="AK877" s="104" t="str">
        <f t="shared" si="93"/>
        <v xml:space="preserve"> </v>
      </c>
      <c r="AL877" s="105"/>
      <c r="AM877" s="105" t="str">
        <f t="shared" si="94"/>
        <v xml:space="preserve"> </v>
      </c>
      <c r="AN877" s="105" t="str">
        <f t="shared" si="95"/>
        <v xml:space="preserve"> </v>
      </c>
    </row>
    <row r="878" spans="28:40" x14ac:dyDescent="0.2">
      <c r="AB878" s="103" t="e">
        <f>T878-HLOOKUP(V878,Minimas!$C$3:$CD$12,2,FALSE)</f>
        <v>#N/A</v>
      </c>
      <c r="AC878" s="103" t="e">
        <f>T878-HLOOKUP(V878,Minimas!$C$3:$CD$12,3,FALSE)</f>
        <v>#N/A</v>
      </c>
      <c r="AD878" s="103" t="e">
        <f>T878-HLOOKUP(V878,Minimas!$C$3:$CD$12,4,FALSE)</f>
        <v>#N/A</v>
      </c>
      <c r="AE878" s="103" t="e">
        <f>T878-HLOOKUP(V878,Minimas!$C$3:$CD$12,5,FALSE)</f>
        <v>#N/A</v>
      </c>
      <c r="AF878" s="103" t="e">
        <f>T878-HLOOKUP(V878,Minimas!$C$3:$CD$12,6,FALSE)</f>
        <v>#N/A</v>
      </c>
      <c r="AG878" s="103" t="e">
        <f>T878-HLOOKUP(V878,Minimas!$C$3:$CD$12,7,FALSE)</f>
        <v>#N/A</v>
      </c>
      <c r="AH878" s="103" t="e">
        <f>T878-HLOOKUP(V878,Minimas!$C$3:$CD$12,8,FALSE)</f>
        <v>#N/A</v>
      </c>
      <c r="AI878" s="103" t="e">
        <f>T878-HLOOKUP(V878,Minimas!$C$3:$CD$12,9,FALSE)</f>
        <v>#N/A</v>
      </c>
      <c r="AJ878" s="103" t="e">
        <f>T878-HLOOKUP(V878,Minimas!$C$3:$CD$12,10,FALSE)</f>
        <v>#N/A</v>
      </c>
      <c r="AK878" s="104" t="str">
        <f t="shared" si="93"/>
        <v xml:space="preserve"> </v>
      </c>
      <c r="AL878" s="105"/>
      <c r="AM878" s="105" t="str">
        <f t="shared" si="94"/>
        <v xml:space="preserve"> </v>
      </c>
      <c r="AN878" s="105" t="str">
        <f t="shared" si="95"/>
        <v xml:space="preserve"> </v>
      </c>
    </row>
    <row r="879" spans="28:40" x14ac:dyDescent="0.2">
      <c r="AB879" s="103" t="e">
        <f>T879-HLOOKUP(V879,Minimas!$C$3:$CD$12,2,FALSE)</f>
        <v>#N/A</v>
      </c>
      <c r="AC879" s="103" t="e">
        <f>T879-HLOOKUP(V879,Minimas!$C$3:$CD$12,3,FALSE)</f>
        <v>#N/A</v>
      </c>
      <c r="AD879" s="103" t="e">
        <f>T879-HLOOKUP(V879,Minimas!$C$3:$CD$12,4,FALSE)</f>
        <v>#N/A</v>
      </c>
      <c r="AE879" s="103" t="e">
        <f>T879-HLOOKUP(V879,Minimas!$C$3:$CD$12,5,FALSE)</f>
        <v>#N/A</v>
      </c>
      <c r="AF879" s="103" t="e">
        <f>T879-HLOOKUP(V879,Minimas!$C$3:$CD$12,6,FALSE)</f>
        <v>#N/A</v>
      </c>
      <c r="AG879" s="103" t="e">
        <f>T879-HLOOKUP(V879,Minimas!$C$3:$CD$12,7,FALSE)</f>
        <v>#N/A</v>
      </c>
      <c r="AH879" s="103" t="e">
        <f>T879-HLOOKUP(V879,Minimas!$C$3:$CD$12,8,FALSE)</f>
        <v>#N/A</v>
      </c>
      <c r="AI879" s="103" t="e">
        <f>T879-HLOOKUP(V879,Minimas!$C$3:$CD$12,9,FALSE)</f>
        <v>#N/A</v>
      </c>
      <c r="AJ879" s="103" t="e">
        <f>T879-HLOOKUP(V879,Minimas!$C$3:$CD$12,10,FALSE)</f>
        <v>#N/A</v>
      </c>
      <c r="AK879" s="104" t="str">
        <f t="shared" si="93"/>
        <v xml:space="preserve"> </v>
      </c>
      <c r="AL879" s="105"/>
      <c r="AM879" s="105" t="str">
        <f t="shared" si="94"/>
        <v xml:space="preserve"> </v>
      </c>
      <c r="AN879" s="105" t="str">
        <f t="shared" si="95"/>
        <v xml:space="preserve"> </v>
      </c>
    </row>
    <row r="880" spans="28:40" x14ac:dyDescent="0.2">
      <c r="AB880" s="103" t="e">
        <f>T880-HLOOKUP(V880,Minimas!$C$3:$CD$12,2,FALSE)</f>
        <v>#N/A</v>
      </c>
      <c r="AC880" s="103" t="e">
        <f>T880-HLOOKUP(V880,Minimas!$C$3:$CD$12,3,FALSE)</f>
        <v>#N/A</v>
      </c>
      <c r="AD880" s="103" t="e">
        <f>T880-HLOOKUP(V880,Minimas!$C$3:$CD$12,4,FALSE)</f>
        <v>#N/A</v>
      </c>
      <c r="AE880" s="103" t="e">
        <f>T880-HLOOKUP(V880,Minimas!$C$3:$CD$12,5,FALSE)</f>
        <v>#N/A</v>
      </c>
      <c r="AF880" s="103" t="e">
        <f>T880-HLOOKUP(V880,Minimas!$C$3:$CD$12,6,FALSE)</f>
        <v>#N/A</v>
      </c>
      <c r="AG880" s="103" t="e">
        <f>T880-HLOOKUP(V880,Minimas!$C$3:$CD$12,7,FALSE)</f>
        <v>#N/A</v>
      </c>
      <c r="AH880" s="103" t="e">
        <f>T880-HLOOKUP(V880,Minimas!$C$3:$CD$12,8,FALSE)</f>
        <v>#N/A</v>
      </c>
      <c r="AI880" s="103" t="e">
        <f>T880-HLOOKUP(V880,Minimas!$C$3:$CD$12,9,FALSE)</f>
        <v>#N/A</v>
      </c>
      <c r="AJ880" s="103" t="e">
        <f>T880-HLOOKUP(V880,Minimas!$C$3:$CD$12,10,FALSE)</f>
        <v>#N/A</v>
      </c>
      <c r="AK880" s="104" t="str">
        <f t="shared" si="93"/>
        <v xml:space="preserve"> </v>
      </c>
      <c r="AL880" s="105"/>
      <c r="AM880" s="105" t="str">
        <f t="shared" si="94"/>
        <v xml:space="preserve"> </v>
      </c>
      <c r="AN880" s="105" t="str">
        <f t="shared" si="95"/>
        <v xml:space="preserve"> </v>
      </c>
    </row>
    <row r="881" spans="28:40" x14ac:dyDescent="0.2">
      <c r="AB881" s="103" t="e">
        <f>T881-HLOOKUP(V881,Minimas!$C$3:$CD$12,2,FALSE)</f>
        <v>#N/A</v>
      </c>
      <c r="AC881" s="103" t="e">
        <f>T881-HLOOKUP(V881,Minimas!$C$3:$CD$12,3,FALSE)</f>
        <v>#N/A</v>
      </c>
      <c r="AD881" s="103" t="e">
        <f>T881-HLOOKUP(V881,Minimas!$C$3:$CD$12,4,FALSE)</f>
        <v>#N/A</v>
      </c>
      <c r="AE881" s="103" t="e">
        <f>T881-HLOOKUP(V881,Minimas!$C$3:$CD$12,5,FALSE)</f>
        <v>#N/A</v>
      </c>
      <c r="AF881" s="103" t="e">
        <f>T881-HLOOKUP(V881,Minimas!$C$3:$CD$12,6,FALSE)</f>
        <v>#N/A</v>
      </c>
      <c r="AG881" s="103" t="e">
        <f>T881-HLOOKUP(V881,Minimas!$C$3:$CD$12,7,FALSE)</f>
        <v>#N/A</v>
      </c>
      <c r="AH881" s="103" t="e">
        <f>T881-HLOOKUP(V881,Minimas!$C$3:$CD$12,8,FALSE)</f>
        <v>#N/A</v>
      </c>
      <c r="AI881" s="103" t="e">
        <f>T881-HLOOKUP(V881,Minimas!$C$3:$CD$12,9,FALSE)</f>
        <v>#N/A</v>
      </c>
      <c r="AJ881" s="103" t="e">
        <f>T881-HLOOKUP(V881,Minimas!$C$3:$CD$12,10,FALSE)</f>
        <v>#N/A</v>
      </c>
      <c r="AK881" s="104" t="str">
        <f t="shared" si="93"/>
        <v xml:space="preserve"> </v>
      </c>
      <c r="AL881" s="105"/>
      <c r="AM881" s="105" t="str">
        <f t="shared" si="94"/>
        <v xml:space="preserve"> </v>
      </c>
      <c r="AN881" s="105" t="str">
        <f t="shared" si="95"/>
        <v xml:space="preserve"> </v>
      </c>
    </row>
    <row r="882" spans="28:40" x14ac:dyDescent="0.2">
      <c r="AB882" s="103" t="e">
        <f>T882-HLOOKUP(V882,Minimas!$C$3:$CD$12,2,FALSE)</f>
        <v>#N/A</v>
      </c>
      <c r="AC882" s="103" t="e">
        <f>T882-HLOOKUP(V882,Minimas!$C$3:$CD$12,3,FALSE)</f>
        <v>#N/A</v>
      </c>
      <c r="AD882" s="103" t="e">
        <f>T882-HLOOKUP(V882,Minimas!$C$3:$CD$12,4,FALSE)</f>
        <v>#N/A</v>
      </c>
      <c r="AE882" s="103" t="e">
        <f>T882-HLOOKUP(V882,Minimas!$C$3:$CD$12,5,FALSE)</f>
        <v>#N/A</v>
      </c>
      <c r="AF882" s="103" t="e">
        <f>T882-HLOOKUP(V882,Minimas!$C$3:$CD$12,6,FALSE)</f>
        <v>#N/A</v>
      </c>
      <c r="AG882" s="103" t="e">
        <f>T882-HLOOKUP(V882,Minimas!$C$3:$CD$12,7,FALSE)</f>
        <v>#N/A</v>
      </c>
      <c r="AH882" s="103" t="e">
        <f>T882-HLOOKUP(V882,Minimas!$C$3:$CD$12,8,FALSE)</f>
        <v>#N/A</v>
      </c>
      <c r="AI882" s="103" t="e">
        <f>T882-HLOOKUP(V882,Minimas!$C$3:$CD$12,9,FALSE)</f>
        <v>#N/A</v>
      </c>
      <c r="AJ882" s="103" t="e">
        <f>T882-HLOOKUP(V882,Minimas!$C$3:$CD$12,10,FALSE)</f>
        <v>#N/A</v>
      </c>
      <c r="AK882" s="104" t="str">
        <f t="shared" si="93"/>
        <v xml:space="preserve"> </v>
      </c>
      <c r="AL882" s="105"/>
      <c r="AM882" s="105" t="str">
        <f t="shared" si="94"/>
        <v xml:space="preserve"> </v>
      </c>
      <c r="AN882" s="105" t="str">
        <f t="shared" si="95"/>
        <v xml:space="preserve"> </v>
      </c>
    </row>
    <row r="883" spans="28:40" x14ac:dyDescent="0.2">
      <c r="AB883" s="103" t="e">
        <f>T883-HLOOKUP(V883,Minimas!$C$3:$CD$12,2,FALSE)</f>
        <v>#N/A</v>
      </c>
      <c r="AC883" s="103" t="e">
        <f>T883-HLOOKUP(V883,Minimas!$C$3:$CD$12,3,FALSE)</f>
        <v>#N/A</v>
      </c>
      <c r="AD883" s="103" t="e">
        <f>T883-HLOOKUP(V883,Minimas!$C$3:$CD$12,4,FALSE)</f>
        <v>#N/A</v>
      </c>
      <c r="AE883" s="103" t="e">
        <f>T883-HLOOKUP(V883,Minimas!$C$3:$CD$12,5,FALSE)</f>
        <v>#N/A</v>
      </c>
      <c r="AF883" s="103" t="e">
        <f>T883-HLOOKUP(V883,Minimas!$C$3:$CD$12,6,FALSE)</f>
        <v>#N/A</v>
      </c>
      <c r="AG883" s="103" t="e">
        <f>T883-HLOOKUP(V883,Minimas!$C$3:$CD$12,7,FALSE)</f>
        <v>#N/A</v>
      </c>
      <c r="AH883" s="103" t="e">
        <f>T883-HLOOKUP(V883,Minimas!$C$3:$CD$12,8,FALSE)</f>
        <v>#N/A</v>
      </c>
      <c r="AI883" s="103" t="e">
        <f>T883-HLOOKUP(V883,Minimas!$C$3:$CD$12,9,FALSE)</f>
        <v>#N/A</v>
      </c>
      <c r="AJ883" s="103" t="e">
        <f>T883-HLOOKUP(V883,Minimas!$C$3:$CD$12,10,FALSE)</f>
        <v>#N/A</v>
      </c>
      <c r="AK883" s="104" t="str">
        <f t="shared" si="93"/>
        <v xml:space="preserve"> </v>
      </c>
      <c r="AL883" s="105"/>
      <c r="AM883" s="105" t="str">
        <f t="shared" si="94"/>
        <v xml:space="preserve"> </v>
      </c>
      <c r="AN883" s="105" t="str">
        <f t="shared" si="95"/>
        <v xml:space="preserve"> </v>
      </c>
    </row>
    <row r="884" spans="28:40" x14ac:dyDescent="0.2">
      <c r="AB884" s="103" t="e">
        <f>T884-HLOOKUP(V884,Minimas!$C$3:$CD$12,2,FALSE)</f>
        <v>#N/A</v>
      </c>
      <c r="AC884" s="103" t="e">
        <f>T884-HLOOKUP(V884,Minimas!$C$3:$CD$12,3,FALSE)</f>
        <v>#N/A</v>
      </c>
      <c r="AD884" s="103" t="e">
        <f>T884-HLOOKUP(V884,Minimas!$C$3:$CD$12,4,FALSE)</f>
        <v>#N/A</v>
      </c>
      <c r="AE884" s="103" t="e">
        <f>T884-HLOOKUP(V884,Minimas!$C$3:$CD$12,5,FALSE)</f>
        <v>#N/A</v>
      </c>
      <c r="AF884" s="103" t="e">
        <f>T884-HLOOKUP(V884,Minimas!$C$3:$CD$12,6,FALSE)</f>
        <v>#N/A</v>
      </c>
      <c r="AG884" s="103" t="e">
        <f>T884-HLOOKUP(V884,Minimas!$C$3:$CD$12,7,FALSE)</f>
        <v>#N/A</v>
      </c>
      <c r="AH884" s="103" t="e">
        <f>T884-HLOOKUP(V884,Minimas!$C$3:$CD$12,8,FALSE)</f>
        <v>#N/A</v>
      </c>
      <c r="AI884" s="103" t="e">
        <f>T884-HLOOKUP(V884,Minimas!$C$3:$CD$12,9,FALSE)</f>
        <v>#N/A</v>
      </c>
      <c r="AJ884" s="103" t="e">
        <f>T884-HLOOKUP(V884,Minimas!$C$3:$CD$12,10,FALSE)</f>
        <v>#N/A</v>
      </c>
      <c r="AK884" s="104" t="str">
        <f t="shared" si="93"/>
        <v xml:space="preserve"> </v>
      </c>
      <c r="AL884" s="105"/>
      <c r="AM884" s="105" t="str">
        <f t="shared" si="94"/>
        <v xml:space="preserve"> </v>
      </c>
      <c r="AN884" s="105" t="str">
        <f t="shared" si="95"/>
        <v xml:space="preserve"> </v>
      </c>
    </row>
    <row r="885" spans="28:40" x14ac:dyDescent="0.2">
      <c r="AB885" s="103" t="e">
        <f>T885-HLOOKUP(V885,Minimas!$C$3:$CD$12,2,FALSE)</f>
        <v>#N/A</v>
      </c>
      <c r="AC885" s="103" t="e">
        <f>T885-HLOOKUP(V885,Minimas!$C$3:$CD$12,3,FALSE)</f>
        <v>#N/A</v>
      </c>
      <c r="AD885" s="103" t="e">
        <f>T885-HLOOKUP(V885,Minimas!$C$3:$CD$12,4,FALSE)</f>
        <v>#N/A</v>
      </c>
      <c r="AE885" s="103" t="e">
        <f>T885-HLOOKUP(V885,Minimas!$C$3:$CD$12,5,FALSE)</f>
        <v>#N/A</v>
      </c>
      <c r="AF885" s="103" t="e">
        <f>T885-HLOOKUP(V885,Minimas!$C$3:$CD$12,6,FALSE)</f>
        <v>#N/A</v>
      </c>
      <c r="AG885" s="103" t="e">
        <f>T885-HLOOKUP(V885,Minimas!$C$3:$CD$12,7,FALSE)</f>
        <v>#N/A</v>
      </c>
      <c r="AH885" s="103" t="e">
        <f>T885-HLOOKUP(V885,Minimas!$C$3:$CD$12,8,FALSE)</f>
        <v>#N/A</v>
      </c>
      <c r="AI885" s="103" t="e">
        <f>T885-HLOOKUP(V885,Minimas!$C$3:$CD$12,9,FALSE)</f>
        <v>#N/A</v>
      </c>
      <c r="AJ885" s="103" t="e">
        <f>T885-HLOOKUP(V885,Minimas!$C$3:$CD$12,10,FALSE)</f>
        <v>#N/A</v>
      </c>
      <c r="AK885" s="104" t="str">
        <f t="shared" si="93"/>
        <v xml:space="preserve"> </v>
      </c>
      <c r="AL885" s="105"/>
      <c r="AM885" s="105" t="str">
        <f t="shared" si="94"/>
        <v xml:space="preserve"> </v>
      </c>
      <c r="AN885" s="105" t="str">
        <f t="shared" si="95"/>
        <v xml:space="preserve"> </v>
      </c>
    </row>
    <row r="886" spans="28:40" x14ac:dyDescent="0.2">
      <c r="AB886" s="103" t="e">
        <f>T886-HLOOKUP(V886,Minimas!$C$3:$CD$12,2,FALSE)</f>
        <v>#N/A</v>
      </c>
      <c r="AC886" s="103" t="e">
        <f>T886-HLOOKUP(V886,Minimas!$C$3:$CD$12,3,FALSE)</f>
        <v>#N/A</v>
      </c>
      <c r="AD886" s="103" t="e">
        <f>T886-HLOOKUP(V886,Minimas!$C$3:$CD$12,4,FALSE)</f>
        <v>#N/A</v>
      </c>
      <c r="AE886" s="103" t="e">
        <f>T886-HLOOKUP(V886,Minimas!$C$3:$CD$12,5,FALSE)</f>
        <v>#N/A</v>
      </c>
      <c r="AF886" s="103" t="e">
        <f>T886-HLOOKUP(V886,Minimas!$C$3:$CD$12,6,FALSE)</f>
        <v>#N/A</v>
      </c>
      <c r="AG886" s="103" t="e">
        <f>T886-HLOOKUP(V886,Minimas!$C$3:$CD$12,7,FALSE)</f>
        <v>#N/A</v>
      </c>
      <c r="AH886" s="103" t="e">
        <f>T886-HLOOKUP(V886,Minimas!$C$3:$CD$12,8,FALSE)</f>
        <v>#N/A</v>
      </c>
      <c r="AI886" s="103" t="e">
        <f>T886-HLOOKUP(V886,Minimas!$C$3:$CD$12,9,FALSE)</f>
        <v>#N/A</v>
      </c>
      <c r="AJ886" s="103" t="e">
        <f>T886-HLOOKUP(V886,Minimas!$C$3:$CD$12,10,FALSE)</f>
        <v>#N/A</v>
      </c>
      <c r="AK886" s="104" t="str">
        <f t="shared" si="93"/>
        <v xml:space="preserve"> </v>
      </c>
      <c r="AL886" s="105"/>
      <c r="AM886" s="105" t="str">
        <f t="shared" si="94"/>
        <v xml:space="preserve"> </v>
      </c>
      <c r="AN886" s="105" t="str">
        <f t="shared" si="95"/>
        <v xml:space="preserve"> </v>
      </c>
    </row>
    <row r="887" spans="28:40" x14ac:dyDescent="0.2">
      <c r="AB887" s="103" t="e">
        <f>T887-HLOOKUP(V887,Minimas!$C$3:$CD$12,2,FALSE)</f>
        <v>#N/A</v>
      </c>
      <c r="AC887" s="103" t="e">
        <f>T887-HLOOKUP(V887,Minimas!$C$3:$CD$12,3,FALSE)</f>
        <v>#N/A</v>
      </c>
      <c r="AD887" s="103" t="e">
        <f>T887-HLOOKUP(V887,Minimas!$C$3:$CD$12,4,FALSE)</f>
        <v>#N/A</v>
      </c>
      <c r="AE887" s="103" t="e">
        <f>T887-HLOOKUP(V887,Minimas!$C$3:$CD$12,5,FALSE)</f>
        <v>#N/A</v>
      </c>
      <c r="AF887" s="103" t="e">
        <f>T887-HLOOKUP(V887,Minimas!$C$3:$CD$12,6,FALSE)</f>
        <v>#N/A</v>
      </c>
      <c r="AG887" s="103" t="e">
        <f>T887-HLOOKUP(V887,Minimas!$C$3:$CD$12,7,FALSE)</f>
        <v>#N/A</v>
      </c>
      <c r="AH887" s="103" t="e">
        <f>T887-HLOOKUP(V887,Minimas!$C$3:$CD$12,8,FALSE)</f>
        <v>#N/A</v>
      </c>
      <c r="AI887" s="103" t="e">
        <f>T887-HLOOKUP(V887,Minimas!$C$3:$CD$12,9,FALSE)</f>
        <v>#N/A</v>
      </c>
      <c r="AJ887" s="103" t="e">
        <f>T887-HLOOKUP(V887,Minimas!$C$3:$CD$12,10,FALSE)</f>
        <v>#N/A</v>
      </c>
      <c r="AK887" s="104" t="str">
        <f t="shared" si="93"/>
        <v xml:space="preserve"> </v>
      </c>
      <c r="AL887" s="105"/>
      <c r="AM887" s="105" t="str">
        <f t="shared" si="94"/>
        <v xml:space="preserve"> </v>
      </c>
      <c r="AN887" s="105" t="str">
        <f t="shared" si="95"/>
        <v xml:space="preserve"> </v>
      </c>
    </row>
    <row r="888" spans="28:40" x14ac:dyDescent="0.2">
      <c r="AB888" s="103" t="e">
        <f>T888-HLOOKUP(V888,Minimas!$C$3:$CD$12,2,FALSE)</f>
        <v>#N/A</v>
      </c>
      <c r="AC888" s="103" t="e">
        <f>T888-HLOOKUP(V888,Minimas!$C$3:$CD$12,3,FALSE)</f>
        <v>#N/A</v>
      </c>
      <c r="AD888" s="103" t="e">
        <f>T888-HLOOKUP(V888,Minimas!$C$3:$CD$12,4,FALSE)</f>
        <v>#N/A</v>
      </c>
      <c r="AE888" s="103" t="e">
        <f>T888-HLOOKUP(V888,Minimas!$C$3:$CD$12,5,FALSE)</f>
        <v>#N/A</v>
      </c>
      <c r="AF888" s="103" t="e">
        <f>T888-HLOOKUP(V888,Minimas!$C$3:$CD$12,6,FALSE)</f>
        <v>#N/A</v>
      </c>
      <c r="AG888" s="103" t="e">
        <f>T888-HLOOKUP(V888,Minimas!$C$3:$CD$12,7,FALSE)</f>
        <v>#N/A</v>
      </c>
      <c r="AH888" s="103" t="e">
        <f>T888-HLOOKUP(V888,Minimas!$C$3:$CD$12,8,FALSE)</f>
        <v>#N/A</v>
      </c>
      <c r="AI888" s="103" t="e">
        <f>T888-HLOOKUP(V888,Minimas!$C$3:$CD$12,9,FALSE)</f>
        <v>#N/A</v>
      </c>
      <c r="AJ888" s="103" t="e">
        <f>T888-HLOOKUP(V888,Minimas!$C$3:$CD$12,10,FALSE)</f>
        <v>#N/A</v>
      </c>
      <c r="AK888" s="104" t="str">
        <f t="shared" si="93"/>
        <v xml:space="preserve"> </v>
      </c>
      <c r="AL888" s="105"/>
      <c r="AM888" s="105" t="str">
        <f t="shared" si="94"/>
        <v xml:space="preserve"> </v>
      </c>
      <c r="AN888" s="105" t="str">
        <f t="shared" si="95"/>
        <v xml:space="preserve"> </v>
      </c>
    </row>
    <row r="889" spans="28:40" x14ac:dyDescent="0.2">
      <c r="AB889" s="103" t="e">
        <f>T889-HLOOKUP(V889,Minimas!$C$3:$CD$12,2,FALSE)</f>
        <v>#N/A</v>
      </c>
      <c r="AC889" s="103" t="e">
        <f>T889-HLOOKUP(V889,Minimas!$C$3:$CD$12,3,FALSE)</f>
        <v>#N/A</v>
      </c>
      <c r="AD889" s="103" t="e">
        <f>T889-HLOOKUP(V889,Minimas!$C$3:$CD$12,4,FALSE)</f>
        <v>#N/A</v>
      </c>
      <c r="AE889" s="103" t="e">
        <f>T889-HLOOKUP(V889,Minimas!$C$3:$CD$12,5,FALSE)</f>
        <v>#N/A</v>
      </c>
      <c r="AF889" s="103" t="e">
        <f>T889-HLOOKUP(V889,Minimas!$C$3:$CD$12,6,FALSE)</f>
        <v>#N/A</v>
      </c>
      <c r="AG889" s="103" t="e">
        <f>T889-HLOOKUP(V889,Minimas!$C$3:$CD$12,7,FALSE)</f>
        <v>#N/A</v>
      </c>
      <c r="AH889" s="103" t="e">
        <f>T889-HLOOKUP(V889,Minimas!$C$3:$CD$12,8,FALSE)</f>
        <v>#N/A</v>
      </c>
      <c r="AI889" s="103" t="e">
        <f>T889-HLOOKUP(V889,Minimas!$C$3:$CD$12,9,FALSE)</f>
        <v>#N/A</v>
      </c>
      <c r="AJ889" s="103" t="e">
        <f>T889-HLOOKUP(V889,Minimas!$C$3:$CD$12,10,FALSE)</f>
        <v>#N/A</v>
      </c>
      <c r="AK889" s="104" t="str">
        <f t="shared" si="93"/>
        <v xml:space="preserve"> </v>
      </c>
      <c r="AL889" s="105"/>
      <c r="AM889" s="105" t="str">
        <f t="shared" si="94"/>
        <v xml:space="preserve"> </v>
      </c>
      <c r="AN889" s="105" t="str">
        <f t="shared" si="95"/>
        <v xml:space="preserve"> </v>
      </c>
    </row>
    <row r="890" spans="28:40" x14ac:dyDescent="0.2">
      <c r="AB890" s="103" t="e">
        <f>T890-HLOOKUP(V890,Minimas!$C$3:$CD$12,2,FALSE)</f>
        <v>#N/A</v>
      </c>
      <c r="AC890" s="103" t="e">
        <f>T890-HLOOKUP(V890,Minimas!$C$3:$CD$12,3,FALSE)</f>
        <v>#N/A</v>
      </c>
      <c r="AD890" s="103" t="e">
        <f>T890-HLOOKUP(V890,Minimas!$C$3:$CD$12,4,FALSE)</f>
        <v>#N/A</v>
      </c>
      <c r="AE890" s="103" t="e">
        <f>T890-HLOOKUP(V890,Minimas!$C$3:$CD$12,5,FALSE)</f>
        <v>#N/A</v>
      </c>
      <c r="AF890" s="103" t="e">
        <f>T890-HLOOKUP(V890,Minimas!$C$3:$CD$12,6,FALSE)</f>
        <v>#N/A</v>
      </c>
      <c r="AG890" s="103" t="e">
        <f>T890-HLOOKUP(V890,Minimas!$C$3:$CD$12,7,FALSE)</f>
        <v>#N/A</v>
      </c>
      <c r="AH890" s="103" t="e">
        <f>T890-HLOOKUP(V890,Minimas!$C$3:$CD$12,8,FALSE)</f>
        <v>#N/A</v>
      </c>
      <c r="AI890" s="103" t="e">
        <f>T890-HLOOKUP(V890,Minimas!$C$3:$CD$12,9,FALSE)</f>
        <v>#N/A</v>
      </c>
      <c r="AJ890" s="103" t="e">
        <f>T890-HLOOKUP(V890,Minimas!$C$3:$CD$12,10,FALSE)</f>
        <v>#N/A</v>
      </c>
      <c r="AK890" s="104" t="str">
        <f t="shared" si="93"/>
        <v xml:space="preserve"> </v>
      </c>
      <c r="AL890" s="105"/>
      <c r="AM890" s="105" t="str">
        <f t="shared" si="94"/>
        <v xml:space="preserve"> </v>
      </c>
      <c r="AN890" s="105" t="str">
        <f t="shared" si="95"/>
        <v xml:space="preserve"> </v>
      </c>
    </row>
    <row r="891" spans="28:40" x14ac:dyDescent="0.2">
      <c r="AB891" s="103" t="e">
        <f>T891-HLOOKUP(V891,Minimas!$C$3:$CD$12,2,FALSE)</f>
        <v>#N/A</v>
      </c>
      <c r="AC891" s="103" t="e">
        <f>T891-HLOOKUP(V891,Minimas!$C$3:$CD$12,3,FALSE)</f>
        <v>#N/A</v>
      </c>
      <c r="AD891" s="103" t="e">
        <f>T891-HLOOKUP(V891,Minimas!$C$3:$CD$12,4,FALSE)</f>
        <v>#N/A</v>
      </c>
      <c r="AE891" s="103" t="e">
        <f>T891-HLOOKUP(V891,Minimas!$C$3:$CD$12,5,FALSE)</f>
        <v>#N/A</v>
      </c>
      <c r="AF891" s="103" t="e">
        <f>T891-HLOOKUP(V891,Minimas!$C$3:$CD$12,6,FALSE)</f>
        <v>#N/A</v>
      </c>
      <c r="AG891" s="103" t="e">
        <f>T891-HLOOKUP(V891,Minimas!$C$3:$CD$12,7,FALSE)</f>
        <v>#N/A</v>
      </c>
      <c r="AH891" s="103" t="e">
        <f>T891-HLOOKUP(V891,Minimas!$C$3:$CD$12,8,FALSE)</f>
        <v>#N/A</v>
      </c>
      <c r="AI891" s="103" t="e">
        <f>T891-HLOOKUP(V891,Minimas!$C$3:$CD$12,9,FALSE)</f>
        <v>#N/A</v>
      </c>
      <c r="AJ891" s="103" t="e">
        <f>T891-HLOOKUP(V891,Minimas!$C$3:$CD$12,10,FALSE)</f>
        <v>#N/A</v>
      </c>
      <c r="AK891" s="104" t="str">
        <f t="shared" si="93"/>
        <v xml:space="preserve"> </v>
      </c>
      <c r="AL891" s="105"/>
      <c r="AM891" s="105" t="str">
        <f t="shared" si="94"/>
        <v xml:space="preserve"> </v>
      </c>
      <c r="AN891" s="105" t="str">
        <f t="shared" si="95"/>
        <v xml:space="preserve"> </v>
      </c>
    </row>
    <row r="892" spans="28:40" x14ac:dyDescent="0.2">
      <c r="AB892" s="103" t="e">
        <f>T892-HLOOKUP(V892,Minimas!$C$3:$CD$12,2,FALSE)</f>
        <v>#N/A</v>
      </c>
      <c r="AC892" s="103" t="e">
        <f>T892-HLOOKUP(V892,Minimas!$C$3:$CD$12,3,FALSE)</f>
        <v>#N/A</v>
      </c>
      <c r="AD892" s="103" t="e">
        <f>T892-HLOOKUP(V892,Minimas!$C$3:$CD$12,4,FALSE)</f>
        <v>#N/A</v>
      </c>
      <c r="AE892" s="103" t="e">
        <f>T892-HLOOKUP(V892,Minimas!$C$3:$CD$12,5,FALSE)</f>
        <v>#N/A</v>
      </c>
      <c r="AF892" s="103" t="e">
        <f>T892-HLOOKUP(V892,Minimas!$C$3:$CD$12,6,FALSE)</f>
        <v>#N/A</v>
      </c>
      <c r="AG892" s="103" t="e">
        <f>T892-HLOOKUP(V892,Minimas!$C$3:$CD$12,7,FALSE)</f>
        <v>#N/A</v>
      </c>
      <c r="AH892" s="103" t="e">
        <f>T892-HLOOKUP(V892,Minimas!$C$3:$CD$12,8,FALSE)</f>
        <v>#N/A</v>
      </c>
      <c r="AI892" s="103" t="e">
        <f>T892-HLOOKUP(V892,Minimas!$C$3:$CD$12,9,FALSE)</f>
        <v>#N/A</v>
      </c>
      <c r="AJ892" s="103" t="e">
        <f>T892-HLOOKUP(V892,Minimas!$C$3:$CD$12,10,FALSE)</f>
        <v>#N/A</v>
      </c>
      <c r="AK892" s="104" t="str">
        <f t="shared" si="93"/>
        <v xml:space="preserve"> </v>
      </c>
      <c r="AL892" s="105"/>
      <c r="AM892" s="105" t="str">
        <f t="shared" si="94"/>
        <v xml:space="preserve"> </v>
      </c>
      <c r="AN892" s="105" t="str">
        <f t="shared" si="95"/>
        <v xml:space="preserve"> </v>
      </c>
    </row>
    <row r="893" spans="28:40" x14ac:dyDescent="0.2">
      <c r="AB893" s="103" t="e">
        <f>T893-HLOOKUP(V893,Minimas!$C$3:$CD$12,2,FALSE)</f>
        <v>#N/A</v>
      </c>
      <c r="AC893" s="103" t="e">
        <f>T893-HLOOKUP(V893,Minimas!$C$3:$CD$12,3,FALSE)</f>
        <v>#N/A</v>
      </c>
      <c r="AD893" s="103" t="e">
        <f>T893-HLOOKUP(V893,Minimas!$C$3:$CD$12,4,FALSE)</f>
        <v>#N/A</v>
      </c>
      <c r="AE893" s="103" t="e">
        <f>T893-HLOOKUP(V893,Minimas!$C$3:$CD$12,5,FALSE)</f>
        <v>#N/A</v>
      </c>
      <c r="AF893" s="103" t="e">
        <f>T893-HLOOKUP(V893,Minimas!$C$3:$CD$12,6,FALSE)</f>
        <v>#N/A</v>
      </c>
      <c r="AG893" s="103" t="e">
        <f>T893-HLOOKUP(V893,Minimas!$C$3:$CD$12,7,FALSE)</f>
        <v>#N/A</v>
      </c>
      <c r="AH893" s="103" t="e">
        <f>T893-HLOOKUP(V893,Minimas!$C$3:$CD$12,8,FALSE)</f>
        <v>#N/A</v>
      </c>
      <c r="AI893" s="103" t="e">
        <f>T893-HLOOKUP(V893,Minimas!$C$3:$CD$12,9,FALSE)</f>
        <v>#N/A</v>
      </c>
      <c r="AJ893" s="103" t="e">
        <f>T893-HLOOKUP(V893,Minimas!$C$3:$CD$12,10,FALSE)</f>
        <v>#N/A</v>
      </c>
      <c r="AK893" s="104" t="str">
        <f t="shared" si="93"/>
        <v xml:space="preserve"> </v>
      </c>
      <c r="AL893" s="105"/>
      <c r="AM893" s="105" t="str">
        <f t="shared" si="94"/>
        <v xml:space="preserve"> </v>
      </c>
      <c r="AN893" s="105" t="str">
        <f t="shared" si="95"/>
        <v xml:space="preserve"> </v>
      </c>
    </row>
    <row r="894" spans="28:40" x14ac:dyDescent="0.2">
      <c r="AB894" s="103" t="e">
        <f>T894-HLOOKUP(V894,Minimas!$C$3:$CD$12,2,FALSE)</f>
        <v>#N/A</v>
      </c>
      <c r="AC894" s="103" t="e">
        <f>T894-HLOOKUP(V894,Minimas!$C$3:$CD$12,3,FALSE)</f>
        <v>#N/A</v>
      </c>
      <c r="AD894" s="103" t="e">
        <f>T894-HLOOKUP(V894,Minimas!$C$3:$CD$12,4,FALSE)</f>
        <v>#N/A</v>
      </c>
      <c r="AE894" s="103" t="e">
        <f>T894-HLOOKUP(V894,Minimas!$C$3:$CD$12,5,FALSE)</f>
        <v>#N/A</v>
      </c>
      <c r="AF894" s="103" t="e">
        <f>T894-HLOOKUP(V894,Minimas!$C$3:$CD$12,6,FALSE)</f>
        <v>#N/A</v>
      </c>
      <c r="AG894" s="103" t="e">
        <f>T894-HLOOKUP(V894,Minimas!$C$3:$CD$12,7,FALSE)</f>
        <v>#N/A</v>
      </c>
      <c r="AH894" s="103" t="e">
        <f>T894-HLOOKUP(V894,Minimas!$C$3:$CD$12,8,FALSE)</f>
        <v>#N/A</v>
      </c>
      <c r="AI894" s="103" t="e">
        <f>T894-HLOOKUP(V894,Minimas!$C$3:$CD$12,9,FALSE)</f>
        <v>#N/A</v>
      </c>
      <c r="AJ894" s="103" t="e">
        <f>T894-HLOOKUP(V894,Minimas!$C$3:$CD$12,10,FALSE)</f>
        <v>#N/A</v>
      </c>
      <c r="AK894" s="104" t="str">
        <f t="shared" si="93"/>
        <v xml:space="preserve"> </v>
      </c>
      <c r="AL894" s="105"/>
      <c r="AM894" s="105" t="str">
        <f t="shared" si="94"/>
        <v xml:space="preserve"> </v>
      </c>
      <c r="AN894" s="105" t="str">
        <f t="shared" si="95"/>
        <v xml:space="preserve"> </v>
      </c>
    </row>
    <row r="895" spans="28:40" x14ac:dyDescent="0.2">
      <c r="AB895" s="103" t="e">
        <f>T895-HLOOKUP(V895,Minimas!$C$3:$CD$12,2,FALSE)</f>
        <v>#N/A</v>
      </c>
      <c r="AC895" s="103" t="e">
        <f>T895-HLOOKUP(V895,Minimas!$C$3:$CD$12,3,FALSE)</f>
        <v>#N/A</v>
      </c>
      <c r="AD895" s="103" t="e">
        <f>T895-HLOOKUP(V895,Minimas!$C$3:$CD$12,4,FALSE)</f>
        <v>#N/A</v>
      </c>
      <c r="AE895" s="103" t="e">
        <f>T895-HLOOKUP(V895,Minimas!$C$3:$CD$12,5,FALSE)</f>
        <v>#N/A</v>
      </c>
      <c r="AF895" s="103" t="e">
        <f>T895-HLOOKUP(V895,Minimas!$C$3:$CD$12,6,FALSE)</f>
        <v>#N/A</v>
      </c>
      <c r="AG895" s="103" t="e">
        <f>T895-HLOOKUP(V895,Minimas!$C$3:$CD$12,7,FALSE)</f>
        <v>#N/A</v>
      </c>
      <c r="AH895" s="103" t="e">
        <f>T895-HLOOKUP(V895,Minimas!$C$3:$CD$12,8,FALSE)</f>
        <v>#N/A</v>
      </c>
      <c r="AI895" s="103" t="e">
        <f>T895-HLOOKUP(V895,Minimas!$C$3:$CD$12,9,FALSE)</f>
        <v>#N/A</v>
      </c>
      <c r="AJ895" s="103" t="e">
        <f>T895-HLOOKUP(V895,Minimas!$C$3:$CD$12,10,FALSE)</f>
        <v>#N/A</v>
      </c>
      <c r="AK895" s="104" t="str">
        <f t="shared" si="93"/>
        <v xml:space="preserve"> </v>
      </c>
      <c r="AL895" s="105"/>
      <c r="AM895" s="105" t="str">
        <f t="shared" si="94"/>
        <v xml:space="preserve"> </v>
      </c>
      <c r="AN895" s="105" t="str">
        <f t="shared" si="95"/>
        <v xml:space="preserve"> </v>
      </c>
    </row>
    <row r="896" spans="28:40" x14ac:dyDescent="0.2">
      <c r="AB896" s="103" t="e">
        <f>T896-HLOOKUP(V896,Minimas!$C$3:$CD$12,2,FALSE)</f>
        <v>#N/A</v>
      </c>
      <c r="AC896" s="103" t="e">
        <f>T896-HLOOKUP(V896,Minimas!$C$3:$CD$12,3,FALSE)</f>
        <v>#N/A</v>
      </c>
      <c r="AD896" s="103" t="e">
        <f>T896-HLOOKUP(V896,Minimas!$C$3:$CD$12,4,FALSE)</f>
        <v>#N/A</v>
      </c>
      <c r="AE896" s="103" t="e">
        <f>T896-HLOOKUP(V896,Minimas!$C$3:$CD$12,5,FALSE)</f>
        <v>#N/A</v>
      </c>
      <c r="AF896" s="103" t="e">
        <f>T896-HLOOKUP(V896,Minimas!$C$3:$CD$12,6,FALSE)</f>
        <v>#N/A</v>
      </c>
      <c r="AG896" s="103" t="e">
        <f>T896-HLOOKUP(V896,Minimas!$C$3:$CD$12,7,FALSE)</f>
        <v>#N/A</v>
      </c>
      <c r="AH896" s="103" t="e">
        <f>T896-HLOOKUP(V896,Minimas!$C$3:$CD$12,8,FALSE)</f>
        <v>#N/A</v>
      </c>
      <c r="AI896" s="103" t="e">
        <f>T896-HLOOKUP(V896,Minimas!$C$3:$CD$12,9,FALSE)</f>
        <v>#N/A</v>
      </c>
      <c r="AJ896" s="103" t="e">
        <f>T896-HLOOKUP(V896,Minimas!$C$3:$CD$12,10,FALSE)</f>
        <v>#N/A</v>
      </c>
      <c r="AK896" s="104" t="str">
        <f t="shared" si="93"/>
        <v xml:space="preserve"> </v>
      </c>
      <c r="AL896" s="105"/>
      <c r="AM896" s="105" t="str">
        <f t="shared" si="94"/>
        <v xml:space="preserve"> </v>
      </c>
      <c r="AN896" s="105" t="str">
        <f t="shared" si="95"/>
        <v xml:space="preserve"> </v>
      </c>
    </row>
    <row r="897" spans="28:40" x14ac:dyDescent="0.2">
      <c r="AB897" s="103" t="e">
        <f>T897-HLOOKUP(V897,Minimas!$C$3:$CD$12,2,FALSE)</f>
        <v>#N/A</v>
      </c>
      <c r="AC897" s="103" t="e">
        <f>T897-HLOOKUP(V897,Minimas!$C$3:$CD$12,3,FALSE)</f>
        <v>#N/A</v>
      </c>
      <c r="AD897" s="103" t="e">
        <f>T897-HLOOKUP(V897,Minimas!$C$3:$CD$12,4,FALSE)</f>
        <v>#N/A</v>
      </c>
      <c r="AE897" s="103" t="e">
        <f>T897-HLOOKUP(V897,Minimas!$C$3:$CD$12,5,FALSE)</f>
        <v>#N/A</v>
      </c>
      <c r="AF897" s="103" t="e">
        <f>T897-HLOOKUP(V897,Minimas!$C$3:$CD$12,6,FALSE)</f>
        <v>#N/A</v>
      </c>
      <c r="AG897" s="103" t="e">
        <f>T897-HLOOKUP(V897,Minimas!$C$3:$CD$12,7,FALSE)</f>
        <v>#N/A</v>
      </c>
      <c r="AH897" s="103" t="e">
        <f>T897-HLOOKUP(V897,Minimas!$C$3:$CD$12,8,FALSE)</f>
        <v>#N/A</v>
      </c>
      <c r="AI897" s="103" t="e">
        <f>T897-HLOOKUP(V897,Minimas!$C$3:$CD$12,9,FALSE)</f>
        <v>#N/A</v>
      </c>
      <c r="AJ897" s="103" t="e">
        <f>T897-HLOOKUP(V897,Minimas!$C$3:$CD$12,10,FALSE)</f>
        <v>#N/A</v>
      </c>
      <c r="AK897" s="104" t="str">
        <f t="shared" si="93"/>
        <v xml:space="preserve"> </v>
      </c>
      <c r="AL897" s="105"/>
      <c r="AM897" s="105" t="str">
        <f t="shared" si="94"/>
        <v xml:space="preserve"> </v>
      </c>
      <c r="AN897" s="105" t="str">
        <f t="shared" si="95"/>
        <v xml:space="preserve"> </v>
      </c>
    </row>
    <row r="898" spans="28:40" x14ac:dyDescent="0.2">
      <c r="AB898" s="103" t="e">
        <f>T898-HLOOKUP(V898,Minimas!$C$3:$CD$12,2,FALSE)</f>
        <v>#N/A</v>
      </c>
      <c r="AC898" s="103" t="e">
        <f>T898-HLOOKUP(V898,Minimas!$C$3:$CD$12,3,FALSE)</f>
        <v>#N/A</v>
      </c>
      <c r="AD898" s="103" t="e">
        <f>T898-HLOOKUP(V898,Minimas!$C$3:$CD$12,4,FALSE)</f>
        <v>#N/A</v>
      </c>
      <c r="AE898" s="103" t="e">
        <f>T898-HLOOKUP(V898,Minimas!$C$3:$CD$12,5,FALSE)</f>
        <v>#N/A</v>
      </c>
      <c r="AF898" s="103" t="e">
        <f>T898-HLOOKUP(V898,Minimas!$C$3:$CD$12,6,FALSE)</f>
        <v>#N/A</v>
      </c>
      <c r="AG898" s="103" t="e">
        <f>T898-HLOOKUP(V898,Minimas!$C$3:$CD$12,7,FALSE)</f>
        <v>#N/A</v>
      </c>
      <c r="AH898" s="103" t="e">
        <f>T898-HLOOKUP(V898,Minimas!$C$3:$CD$12,8,FALSE)</f>
        <v>#N/A</v>
      </c>
      <c r="AI898" s="103" t="e">
        <f>T898-HLOOKUP(V898,Minimas!$C$3:$CD$12,9,FALSE)</f>
        <v>#N/A</v>
      </c>
      <c r="AJ898" s="103" t="e">
        <f>T898-HLOOKUP(V898,Minimas!$C$3:$CD$12,10,FALSE)</f>
        <v>#N/A</v>
      </c>
      <c r="AK898" s="104" t="str">
        <f t="shared" si="93"/>
        <v xml:space="preserve"> </v>
      </c>
      <c r="AL898" s="105"/>
      <c r="AM898" s="105" t="str">
        <f t="shared" si="94"/>
        <v xml:space="preserve"> </v>
      </c>
      <c r="AN898" s="105" t="str">
        <f t="shared" si="95"/>
        <v xml:space="preserve"> </v>
      </c>
    </row>
    <row r="899" spans="28:40" x14ac:dyDescent="0.2">
      <c r="AB899" s="103" t="e">
        <f>T899-HLOOKUP(V899,Minimas!$C$3:$CD$12,2,FALSE)</f>
        <v>#N/A</v>
      </c>
      <c r="AC899" s="103" t="e">
        <f>T899-HLOOKUP(V899,Minimas!$C$3:$CD$12,3,FALSE)</f>
        <v>#N/A</v>
      </c>
      <c r="AD899" s="103" t="e">
        <f>T899-HLOOKUP(V899,Minimas!$C$3:$CD$12,4,FALSE)</f>
        <v>#N/A</v>
      </c>
      <c r="AE899" s="103" t="e">
        <f>T899-HLOOKUP(V899,Minimas!$C$3:$CD$12,5,FALSE)</f>
        <v>#N/A</v>
      </c>
      <c r="AF899" s="103" t="e">
        <f>T899-HLOOKUP(V899,Minimas!$C$3:$CD$12,6,FALSE)</f>
        <v>#N/A</v>
      </c>
      <c r="AG899" s="103" t="e">
        <f>T899-HLOOKUP(V899,Minimas!$C$3:$CD$12,7,FALSE)</f>
        <v>#N/A</v>
      </c>
      <c r="AH899" s="103" t="e">
        <f>T899-HLOOKUP(V899,Minimas!$C$3:$CD$12,8,FALSE)</f>
        <v>#N/A</v>
      </c>
      <c r="AI899" s="103" t="e">
        <f>T899-HLOOKUP(V899,Minimas!$C$3:$CD$12,9,FALSE)</f>
        <v>#N/A</v>
      </c>
      <c r="AJ899" s="103" t="e">
        <f>T899-HLOOKUP(V899,Minimas!$C$3:$CD$12,10,FALSE)</f>
        <v>#N/A</v>
      </c>
      <c r="AK899" s="104" t="str">
        <f t="shared" si="93"/>
        <v xml:space="preserve"> </v>
      </c>
      <c r="AL899" s="105"/>
      <c r="AM899" s="105" t="str">
        <f t="shared" si="94"/>
        <v xml:space="preserve"> </v>
      </c>
      <c r="AN899" s="105" t="str">
        <f t="shared" si="95"/>
        <v xml:space="preserve"> </v>
      </c>
    </row>
    <row r="900" spans="28:40" x14ac:dyDescent="0.2">
      <c r="AB900" s="103" t="e">
        <f>T900-HLOOKUP(V900,Minimas!$C$3:$CD$12,2,FALSE)</f>
        <v>#N/A</v>
      </c>
      <c r="AC900" s="103" t="e">
        <f>T900-HLOOKUP(V900,Minimas!$C$3:$CD$12,3,FALSE)</f>
        <v>#N/A</v>
      </c>
      <c r="AD900" s="103" t="e">
        <f>T900-HLOOKUP(V900,Minimas!$C$3:$CD$12,4,FALSE)</f>
        <v>#N/A</v>
      </c>
      <c r="AE900" s="103" t="e">
        <f>T900-HLOOKUP(V900,Minimas!$C$3:$CD$12,5,FALSE)</f>
        <v>#N/A</v>
      </c>
      <c r="AF900" s="103" t="e">
        <f>T900-HLOOKUP(V900,Minimas!$C$3:$CD$12,6,FALSE)</f>
        <v>#N/A</v>
      </c>
      <c r="AG900" s="103" t="e">
        <f>T900-HLOOKUP(V900,Minimas!$C$3:$CD$12,7,FALSE)</f>
        <v>#N/A</v>
      </c>
      <c r="AH900" s="103" t="e">
        <f>T900-HLOOKUP(V900,Minimas!$C$3:$CD$12,8,FALSE)</f>
        <v>#N/A</v>
      </c>
      <c r="AI900" s="103" t="e">
        <f>T900-HLOOKUP(V900,Minimas!$C$3:$CD$12,9,FALSE)</f>
        <v>#N/A</v>
      </c>
      <c r="AJ900" s="103" t="e">
        <f>T900-HLOOKUP(V900,Minimas!$C$3:$CD$12,10,FALSE)</f>
        <v>#N/A</v>
      </c>
      <c r="AK900" s="104" t="str">
        <f t="shared" si="93"/>
        <v xml:space="preserve"> </v>
      </c>
      <c r="AL900" s="105"/>
      <c r="AM900" s="105" t="str">
        <f t="shared" si="94"/>
        <v xml:space="preserve"> </v>
      </c>
      <c r="AN900" s="105" t="str">
        <f t="shared" si="95"/>
        <v xml:space="preserve"> </v>
      </c>
    </row>
    <row r="901" spans="28:40" x14ac:dyDescent="0.2">
      <c r="AB901" s="103" t="e">
        <f>T901-HLOOKUP(V901,Minimas!$C$3:$CD$12,2,FALSE)</f>
        <v>#N/A</v>
      </c>
      <c r="AC901" s="103" t="e">
        <f>T901-HLOOKUP(V901,Minimas!$C$3:$CD$12,3,FALSE)</f>
        <v>#N/A</v>
      </c>
      <c r="AD901" s="103" t="e">
        <f>T901-HLOOKUP(V901,Minimas!$C$3:$CD$12,4,FALSE)</f>
        <v>#N/A</v>
      </c>
      <c r="AE901" s="103" t="e">
        <f>T901-HLOOKUP(V901,Minimas!$C$3:$CD$12,5,FALSE)</f>
        <v>#N/A</v>
      </c>
      <c r="AF901" s="103" t="e">
        <f>T901-HLOOKUP(V901,Minimas!$C$3:$CD$12,6,FALSE)</f>
        <v>#N/A</v>
      </c>
      <c r="AG901" s="103" t="e">
        <f>T901-HLOOKUP(V901,Minimas!$C$3:$CD$12,7,FALSE)</f>
        <v>#N/A</v>
      </c>
      <c r="AH901" s="103" t="e">
        <f>T901-HLOOKUP(V901,Minimas!$C$3:$CD$12,8,FALSE)</f>
        <v>#N/A</v>
      </c>
      <c r="AI901" s="103" t="e">
        <f>T901-HLOOKUP(V901,Minimas!$C$3:$CD$12,9,FALSE)</f>
        <v>#N/A</v>
      </c>
      <c r="AJ901" s="103" t="e">
        <f>T901-HLOOKUP(V901,Minimas!$C$3:$CD$12,10,FALSE)</f>
        <v>#N/A</v>
      </c>
      <c r="AK901" s="104" t="str">
        <f t="shared" si="93"/>
        <v xml:space="preserve"> </v>
      </c>
      <c r="AL901" s="105"/>
      <c r="AM901" s="105" t="str">
        <f t="shared" si="94"/>
        <v xml:space="preserve"> </v>
      </c>
      <c r="AN901" s="105" t="str">
        <f t="shared" si="95"/>
        <v xml:space="preserve"> </v>
      </c>
    </row>
    <row r="902" spans="28:40" x14ac:dyDescent="0.2">
      <c r="AB902" s="103" t="e">
        <f>T902-HLOOKUP(V902,Minimas!$C$3:$CD$12,2,FALSE)</f>
        <v>#N/A</v>
      </c>
      <c r="AC902" s="103" t="e">
        <f>T902-HLOOKUP(V902,Minimas!$C$3:$CD$12,3,FALSE)</f>
        <v>#N/A</v>
      </c>
      <c r="AD902" s="103" t="e">
        <f>T902-HLOOKUP(V902,Minimas!$C$3:$CD$12,4,FALSE)</f>
        <v>#N/A</v>
      </c>
      <c r="AE902" s="103" t="e">
        <f>T902-HLOOKUP(V902,Minimas!$C$3:$CD$12,5,FALSE)</f>
        <v>#N/A</v>
      </c>
      <c r="AF902" s="103" t="e">
        <f>T902-HLOOKUP(V902,Minimas!$C$3:$CD$12,6,FALSE)</f>
        <v>#N/A</v>
      </c>
      <c r="AG902" s="103" t="e">
        <f>T902-HLOOKUP(V902,Minimas!$C$3:$CD$12,7,FALSE)</f>
        <v>#N/A</v>
      </c>
      <c r="AH902" s="103" t="e">
        <f>T902-HLOOKUP(V902,Minimas!$C$3:$CD$12,8,FALSE)</f>
        <v>#N/A</v>
      </c>
      <c r="AI902" s="103" t="e">
        <f>T902-HLOOKUP(V902,Minimas!$C$3:$CD$12,9,FALSE)</f>
        <v>#N/A</v>
      </c>
      <c r="AJ902" s="103" t="e">
        <f>T902-HLOOKUP(V902,Minimas!$C$3:$CD$12,10,FALSE)</f>
        <v>#N/A</v>
      </c>
      <c r="AK902" s="104" t="str">
        <f t="shared" si="93"/>
        <v xml:space="preserve"> </v>
      </c>
      <c r="AL902" s="105"/>
      <c r="AM902" s="105" t="str">
        <f t="shared" si="94"/>
        <v xml:space="preserve"> </v>
      </c>
      <c r="AN902" s="105" t="str">
        <f t="shared" si="95"/>
        <v xml:space="preserve"> </v>
      </c>
    </row>
    <row r="903" spans="28:40" x14ac:dyDescent="0.2">
      <c r="AB903" s="103" t="e">
        <f>T903-HLOOKUP(V903,Minimas!$C$3:$CD$12,2,FALSE)</f>
        <v>#N/A</v>
      </c>
      <c r="AC903" s="103" t="e">
        <f>T903-HLOOKUP(V903,Minimas!$C$3:$CD$12,3,FALSE)</f>
        <v>#N/A</v>
      </c>
      <c r="AD903" s="103" t="e">
        <f>T903-HLOOKUP(V903,Minimas!$C$3:$CD$12,4,FALSE)</f>
        <v>#N/A</v>
      </c>
      <c r="AE903" s="103" t="e">
        <f>T903-HLOOKUP(V903,Minimas!$C$3:$CD$12,5,FALSE)</f>
        <v>#N/A</v>
      </c>
      <c r="AF903" s="103" t="e">
        <f>T903-HLOOKUP(V903,Minimas!$C$3:$CD$12,6,FALSE)</f>
        <v>#N/A</v>
      </c>
      <c r="AG903" s="103" t="e">
        <f>T903-HLOOKUP(V903,Minimas!$C$3:$CD$12,7,FALSE)</f>
        <v>#N/A</v>
      </c>
      <c r="AH903" s="103" t="e">
        <f>T903-HLOOKUP(V903,Minimas!$C$3:$CD$12,8,FALSE)</f>
        <v>#N/A</v>
      </c>
      <c r="AI903" s="103" t="e">
        <f>T903-HLOOKUP(V903,Minimas!$C$3:$CD$12,9,FALSE)</f>
        <v>#N/A</v>
      </c>
      <c r="AJ903" s="103" t="e">
        <f>T903-HLOOKUP(V903,Minimas!$C$3:$CD$12,10,FALSE)</f>
        <v>#N/A</v>
      </c>
      <c r="AK903" s="104" t="str">
        <f t="shared" si="93"/>
        <v xml:space="preserve"> </v>
      </c>
      <c r="AL903" s="105"/>
      <c r="AM903" s="105" t="str">
        <f t="shared" si="94"/>
        <v xml:space="preserve"> </v>
      </c>
      <c r="AN903" s="105" t="str">
        <f t="shared" si="95"/>
        <v xml:space="preserve"> </v>
      </c>
    </row>
    <row r="904" spans="28:40" x14ac:dyDescent="0.2">
      <c r="AB904" s="103" t="e">
        <f>T904-HLOOKUP(V904,Minimas!$C$3:$CD$12,2,FALSE)</f>
        <v>#N/A</v>
      </c>
      <c r="AC904" s="103" t="e">
        <f>T904-HLOOKUP(V904,Minimas!$C$3:$CD$12,3,FALSE)</f>
        <v>#N/A</v>
      </c>
      <c r="AD904" s="103" t="e">
        <f>T904-HLOOKUP(V904,Minimas!$C$3:$CD$12,4,FALSE)</f>
        <v>#N/A</v>
      </c>
      <c r="AE904" s="103" t="e">
        <f>T904-HLOOKUP(V904,Minimas!$C$3:$CD$12,5,FALSE)</f>
        <v>#N/A</v>
      </c>
      <c r="AF904" s="103" t="e">
        <f>T904-HLOOKUP(V904,Minimas!$C$3:$CD$12,6,FALSE)</f>
        <v>#N/A</v>
      </c>
      <c r="AG904" s="103" t="e">
        <f>T904-HLOOKUP(V904,Minimas!$C$3:$CD$12,7,FALSE)</f>
        <v>#N/A</v>
      </c>
      <c r="AH904" s="103" t="e">
        <f>T904-HLOOKUP(V904,Minimas!$C$3:$CD$12,8,FALSE)</f>
        <v>#N/A</v>
      </c>
      <c r="AI904" s="103" t="e">
        <f>T904-HLOOKUP(V904,Minimas!$C$3:$CD$12,9,FALSE)</f>
        <v>#N/A</v>
      </c>
      <c r="AJ904" s="103" t="e">
        <f>T904-HLOOKUP(V904,Minimas!$C$3:$CD$12,10,FALSE)</f>
        <v>#N/A</v>
      </c>
      <c r="AK904" s="104" t="str">
        <f t="shared" si="93"/>
        <v xml:space="preserve"> </v>
      </c>
      <c r="AL904" s="105"/>
      <c r="AM904" s="105" t="str">
        <f t="shared" si="94"/>
        <v xml:space="preserve"> </v>
      </c>
      <c r="AN904" s="105" t="str">
        <f t="shared" si="95"/>
        <v xml:space="preserve"> </v>
      </c>
    </row>
    <row r="905" spans="28:40" x14ac:dyDescent="0.2">
      <c r="AB905" s="103" t="e">
        <f>T905-HLOOKUP(V905,Minimas!$C$3:$CD$12,2,FALSE)</f>
        <v>#N/A</v>
      </c>
      <c r="AC905" s="103" t="e">
        <f>T905-HLOOKUP(V905,Minimas!$C$3:$CD$12,3,FALSE)</f>
        <v>#N/A</v>
      </c>
      <c r="AD905" s="103" t="e">
        <f>T905-HLOOKUP(V905,Minimas!$C$3:$CD$12,4,FALSE)</f>
        <v>#N/A</v>
      </c>
      <c r="AE905" s="103" t="e">
        <f>T905-HLOOKUP(V905,Minimas!$C$3:$CD$12,5,FALSE)</f>
        <v>#N/A</v>
      </c>
      <c r="AF905" s="103" t="e">
        <f>T905-HLOOKUP(V905,Minimas!$C$3:$CD$12,6,FALSE)</f>
        <v>#N/A</v>
      </c>
      <c r="AG905" s="103" t="e">
        <f>T905-HLOOKUP(V905,Minimas!$C$3:$CD$12,7,FALSE)</f>
        <v>#N/A</v>
      </c>
      <c r="AH905" s="103" t="e">
        <f>T905-HLOOKUP(V905,Minimas!$C$3:$CD$12,8,FALSE)</f>
        <v>#N/A</v>
      </c>
      <c r="AI905" s="103" t="e">
        <f>T905-HLOOKUP(V905,Minimas!$C$3:$CD$12,9,FALSE)</f>
        <v>#N/A</v>
      </c>
      <c r="AJ905" s="103" t="e">
        <f>T905-HLOOKUP(V905,Minimas!$C$3:$CD$12,10,FALSE)</f>
        <v>#N/A</v>
      </c>
      <c r="AK905" s="104" t="str">
        <f t="shared" si="93"/>
        <v xml:space="preserve"> </v>
      </c>
      <c r="AL905" s="105"/>
      <c r="AM905" s="105" t="str">
        <f t="shared" si="94"/>
        <v xml:space="preserve"> </v>
      </c>
      <c r="AN905" s="105" t="str">
        <f t="shared" si="95"/>
        <v xml:space="preserve"> </v>
      </c>
    </row>
    <row r="906" spans="28:40" x14ac:dyDescent="0.2">
      <c r="AB906" s="103" t="e">
        <f>T906-HLOOKUP(V906,Minimas!$C$3:$CD$12,2,FALSE)</f>
        <v>#N/A</v>
      </c>
      <c r="AC906" s="103" t="e">
        <f>T906-HLOOKUP(V906,Minimas!$C$3:$CD$12,3,FALSE)</f>
        <v>#N/A</v>
      </c>
      <c r="AD906" s="103" t="e">
        <f>T906-HLOOKUP(V906,Minimas!$C$3:$CD$12,4,FALSE)</f>
        <v>#N/A</v>
      </c>
      <c r="AE906" s="103" t="e">
        <f>T906-HLOOKUP(V906,Minimas!$C$3:$CD$12,5,FALSE)</f>
        <v>#N/A</v>
      </c>
      <c r="AF906" s="103" t="e">
        <f>T906-HLOOKUP(V906,Minimas!$C$3:$CD$12,6,FALSE)</f>
        <v>#N/A</v>
      </c>
      <c r="AG906" s="103" t="e">
        <f>T906-HLOOKUP(V906,Minimas!$C$3:$CD$12,7,FALSE)</f>
        <v>#N/A</v>
      </c>
      <c r="AH906" s="103" t="e">
        <f>T906-HLOOKUP(V906,Minimas!$C$3:$CD$12,8,FALSE)</f>
        <v>#N/A</v>
      </c>
      <c r="AI906" s="103" t="e">
        <f>T906-HLOOKUP(V906,Minimas!$C$3:$CD$12,9,FALSE)</f>
        <v>#N/A</v>
      </c>
      <c r="AJ906" s="103" t="e">
        <f>T906-HLOOKUP(V906,Minimas!$C$3:$CD$12,10,FALSE)</f>
        <v>#N/A</v>
      </c>
      <c r="AK906" s="104" t="str">
        <f t="shared" si="93"/>
        <v xml:space="preserve"> </v>
      </c>
      <c r="AL906" s="105"/>
      <c r="AM906" s="105" t="str">
        <f t="shared" si="94"/>
        <v xml:space="preserve"> </v>
      </c>
      <c r="AN906" s="105" t="str">
        <f t="shared" si="95"/>
        <v xml:space="preserve"> </v>
      </c>
    </row>
    <row r="907" spans="28:40" x14ac:dyDescent="0.2">
      <c r="AB907" s="103" t="e">
        <f>T907-HLOOKUP(V907,Minimas!$C$3:$CD$12,2,FALSE)</f>
        <v>#N/A</v>
      </c>
      <c r="AC907" s="103" t="e">
        <f>T907-HLOOKUP(V907,Minimas!$C$3:$CD$12,3,FALSE)</f>
        <v>#N/A</v>
      </c>
      <c r="AD907" s="103" t="e">
        <f>T907-HLOOKUP(V907,Minimas!$C$3:$CD$12,4,FALSE)</f>
        <v>#N/A</v>
      </c>
      <c r="AE907" s="103" t="e">
        <f>T907-HLOOKUP(V907,Minimas!$C$3:$CD$12,5,FALSE)</f>
        <v>#N/A</v>
      </c>
      <c r="AF907" s="103" t="e">
        <f>T907-HLOOKUP(V907,Minimas!$C$3:$CD$12,6,FALSE)</f>
        <v>#N/A</v>
      </c>
      <c r="AG907" s="103" t="e">
        <f>T907-HLOOKUP(V907,Minimas!$C$3:$CD$12,7,FALSE)</f>
        <v>#N/A</v>
      </c>
      <c r="AH907" s="103" t="e">
        <f>T907-HLOOKUP(V907,Minimas!$C$3:$CD$12,8,FALSE)</f>
        <v>#N/A</v>
      </c>
      <c r="AI907" s="103" t="e">
        <f>T907-HLOOKUP(V907,Minimas!$C$3:$CD$12,9,FALSE)</f>
        <v>#N/A</v>
      </c>
      <c r="AJ907" s="103" t="e">
        <f>T907-HLOOKUP(V907,Minimas!$C$3:$CD$12,10,FALSE)</f>
        <v>#N/A</v>
      </c>
      <c r="AK907" s="104" t="str">
        <f t="shared" si="93"/>
        <v xml:space="preserve"> </v>
      </c>
      <c r="AL907" s="105"/>
      <c r="AM907" s="105" t="str">
        <f t="shared" si="94"/>
        <v xml:space="preserve"> </v>
      </c>
      <c r="AN907" s="105" t="str">
        <f t="shared" si="95"/>
        <v xml:space="preserve"> </v>
      </c>
    </row>
    <row r="908" spans="28:40" x14ac:dyDescent="0.2">
      <c r="AB908" s="103" t="e">
        <f>T908-HLOOKUP(V908,Minimas!$C$3:$CD$12,2,FALSE)</f>
        <v>#N/A</v>
      </c>
      <c r="AC908" s="103" t="e">
        <f>T908-HLOOKUP(V908,Minimas!$C$3:$CD$12,3,FALSE)</f>
        <v>#N/A</v>
      </c>
      <c r="AD908" s="103" t="e">
        <f>T908-HLOOKUP(V908,Minimas!$C$3:$CD$12,4,FALSE)</f>
        <v>#N/A</v>
      </c>
      <c r="AE908" s="103" t="e">
        <f>T908-HLOOKUP(V908,Minimas!$C$3:$CD$12,5,FALSE)</f>
        <v>#N/A</v>
      </c>
      <c r="AF908" s="103" t="e">
        <f>T908-HLOOKUP(V908,Minimas!$C$3:$CD$12,6,FALSE)</f>
        <v>#N/A</v>
      </c>
      <c r="AG908" s="103" t="e">
        <f>T908-HLOOKUP(V908,Minimas!$C$3:$CD$12,7,FALSE)</f>
        <v>#N/A</v>
      </c>
      <c r="AH908" s="103" t="e">
        <f>T908-HLOOKUP(V908,Minimas!$C$3:$CD$12,8,FALSE)</f>
        <v>#N/A</v>
      </c>
      <c r="AI908" s="103" t="e">
        <f>T908-HLOOKUP(V908,Minimas!$C$3:$CD$12,9,FALSE)</f>
        <v>#N/A</v>
      </c>
      <c r="AJ908" s="103" t="e">
        <f>T908-HLOOKUP(V908,Minimas!$C$3:$CD$12,10,FALSE)</f>
        <v>#N/A</v>
      </c>
      <c r="AK908" s="104" t="str">
        <f t="shared" si="93"/>
        <v xml:space="preserve"> </v>
      </c>
      <c r="AL908" s="105"/>
      <c r="AM908" s="105" t="str">
        <f t="shared" si="94"/>
        <v xml:space="preserve"> </v>
      </c>
      <c r="AN908" s="105" t="str">
        <f t="shared" si="95"/>
        <v xml:space="preserve"> </v>
      </c>
    </row>
    <row r="909" spans="28:40" x14ac:dyDescent="0.2">
      <c r="AB909" s="103" t="e">
        <f>T909-HLOOKUP(V909,Minimas!$C$3:$CD$12,2,FALSE)</f>
        <v>#N/A</v>
      </c>
      <c r="AC909" s="103" t="e">
        <f>T909-HLOOKUP(V909,Minimas!$C$3:$CD$12,3,FALSE)</f>
        <v>#N/A</v>
      </c>
      <c r="AD909" s="103" t="e">
        <f>T909-HLOOKUP(V909,Minimas!$C$3:$CD$12,4,FALSE)</f>
        <v>#N/A</v>
      </c>
      <c r="AE909" s="103" t="e">
        <f>T909-HLOOKUP(V909,Minimas!$C$3:$CD$12,5,FALSE)</f>
        <v>#N/A</v>
      </c>
      <c r="AF909" s="103" t="e">
        <f>T909-HLOOKUP(V909,Minimas!$C$3:$CD$12,6,FALSE)</f>
        <v>#N/A</v>
      </c>
      <c r="AG909" s="103" t="e">
        <f>T909-HLOOKUP(V909,Minimas!$C$3:$CD$12,7,FALSE)</f>
        <v>#N/A</v>
      </c>
      <c r="AH909" s="103" t="e">
        <f>T909-HLOOKUP(V909,Minimas!$C$3:$CD$12,8,FALSE)</f>
        <v>#N/A</v>
      </c>
      <c r="AI909" s="103" t="e">
        <f>T909-HLOOKUP(V909,Minimas!$C$3:$CD$12,9,FALSE)</f>
        <v>#N/A</v>
      </c>
      <c r="AJ909" s="103" t="e">
        <f>T909-HLOOKUP(V909,Minimas!$C$3:$CD$12,10,FALSE)</f>
        <v>#N/A</v>
      </c>
      <c r="AK909" s="104" t="str">
        <f t="shared" si="93"/>
        <v xml:space="preserve"> </v>
      </c>
      <c r="AL909" s="105"/>
      <c r="AM909" s="105" t="str">
        <f t="shared" si="94"/>
        <v xml:space="preserve"> </v>
      </c>
      <c r="AN909" s="105" t="str">
        <f t="shared" si="95"/>
        <v xml:space="preserve"> </v>
      </c>
    </row>
    <row r="910" spans="28:40" x14ac:dyDescent="0.2">
      <c r="AB910" s="103" t="e">
        <f>T910-HLOOKUP(V910,Minimas!$C$3:$CD$12,2,FALSE)</f>
        <v>#N/A</v>
      </c>
      <c r="AC910" s="103" t="e">
        <f>T910-HLOOKUP(V910,Minimas!$C$3:$CD$12,3,FALSE)</f>
        <v>#N/A</v>
      </c>
      <c r="AD910" s="103" t="e">
        <f>T910-HLOOKUP(V910,Minimas!$C$3:$CD$12,4,FALSE)</f>
        <v>#N/A</v>
      </c>
      <c r="AE910" s="103" t="e">
        <f>T910-HLOOKUP(V910,Minimas!$C$3:$CD$12,5,FALSE)</f>
        <v>#N/A</v>
      </c>
      <c r="AF910" s="103" t="e">
        <f>T910-HLOOKUP(V910,Minimas!$C$3:$CD$12,6,FALSE)</f>
        <v>#N/A</v>
      </c>
      <c r="AG910" s="103" t="e">
        <f>T910-HLOOKUP(V910,Minimas!$C$3:$CD$12,7,FALSE)</f>
        <v>#N/A</v>
      </c>
      <c r="AH910" s="103" t="e">
        <f>T910-HLOOKUP(V910,Minimas!$C$3:$CD$12,8,FALSE)</f>
        <v>#N/A</v>
      </c>
      <c r="AI910" s="103" t="e">
        <f>T910-HLOOKUP(V910,Minimas!$C$3:$CD$12,9,FALSE)</f>
        <v>#N/A</v>
      </c>
      <c r="AJ910" s="103" t="e">
        <f>T910-HLOOKUP(V910,Minimas!$C$3:$CD$12,10,FALSE)</f>
        <v>#N/A</v>
      </c>
      <c r="AK910" s="104" t="str">
        <f t="shared" si="93"/>
        <v xml:space="preserve"> </v>
      </c>
      <c r="AL910" s="105"/>
      <c r="AM910" s="105" t="str">
        <f t="shared" si="94"/>
        <v xml:space="preserve"> </v>
      </c>
      <c r="AN910" s="105" t="str">
        <f t="shared" si="95"/>
        <v xml:space="preserve"> </v>
      </c>
    </row>
    <row r="911" spans="28:40" x14ac:dyDescent="0.2">
      <c r="AB911" s="103" t="e">
        <f>T911-HLOOKUP(V911,Minimas!$C$3:$CD$12,2,FALSE)</f>
        <v>#N/A</v>
      </c>
      <c r="AC911" s="103" t="e">
        <f>T911-HLOOKUP(V911,Minimas!$C$3:$CD$12,3,FALSE)</f>
        <v>#N/A</v>
      </c>
      <c r="AD911" s="103" t="e">
        <f>T911-HLOOKUP(V911,Minimas!$C$3:$CD$12,4,FALSE)</f>
        <v>#N/A</v>
      </c>
      <c r="AE911" s="103" t="e">
        <f>T911-HLOOKUP(V911,Minimas!$C$3:$CD$12,5,FALSE)</f>
        <v>#N/A</v>
      </c>
      <c r="AF911" s="103" t="e">
        <f>T911-HLOOKUP(V911,Minimas!$C$3:$CD$12,6,FALSE)</f>
        <v>#N/A</v>
      </c>
      <c r="AG911" s="103" t="e">
        <f>T911-HLOOKUP(V911,Minimas!$C$3:$CD$12,7,FALSE)</f>
        <v>#N/A</v>
      </c>
      <c r="AH911" s="103" t="e">
        <f>T911-HLOOKUP(V911,Minimas!$C$3:$CD$12,8,FALSE)</f>
        <v>#N/A</v>
      </c>
      <c r="AI911" s="103" t="e">
        <f>T911-HLOOKUP(V911,Minimas!$C$3:$CD$12,9,FALSE)</f>
        <v>#N/A</v>
      </c>
      <c r="AJ911" s="103" t="e">
        <f>T911-HLOOKUP(V911,Minimas!$C$3:$CD$12,10,FALSE)</f>
        <v>#N/A</v>
      </c>
      <c r="AK911" s="104" t="str">
        <f t="shared" si="93"/>
        <v xml:space="preserve"> </v>
      </c>
      <c r="AL911" s="105"/>
      <c r="AM911" s="105" t="str">
        <f t="shared" si="94"/>
        <v xml:space="preserve"> </v>
      </c>
      <c r="AN911" s="105" t="str">
        <f t="shared" si="95"/>
        <v xml:space="preserve"> </v>
      </c>
    </row>
    <row r="912" spans="28:40" x14ac:dyDescent="0.2">
      <c r="AB912" s="103" t="e">
        <f>T912-HLOOKUP(V912,Minimas!$C$3:$CD$12,2,FALSE)</f>
        <v>#N/A</v>
      </c>
      <c r="AC912" s="103" t="e">
        <f>T912-HLOOKUP(V912,Minimas!$C$3:$CD$12,3,FALSE)</f>
        <v>#N/A</v>
      </c>
      <c r="AD912" s="103" t="e">
        <f>T912-HLOOKUP(V912,Minimas!$C$3:$CD$12,4,FALSE)</f>
        <v>#N/A</v>
      </c>
      <c r="AE912" s="103" t="e">
        <f>T912-HLOOKUP(V912,Minimas!$C$3:$CD$12,5,FALSE)</f>
        <v>#N/A</v>
      </c>
      <c r="AF912" s="103" t="e">
        <f>T912-HLOOKUP(V912,Minimas!$C$3:$CD$12,6,FALSE)</f>
        <v>#N/A</v>
      </c>
      <c r="AG912" s="103" t="e">
        <f>T912-HLOOKUP(V912,Minimas!$C$3:$CD$12,7,FALSE)</f>
        <v>#N/A</v>
      </c>
      <c r="AH912" s="103" t="e">
        <f>T912-HLOOKUP(V912,Minimas!$C$3:$CD$12,8,FALSE)</f>
        <v>#N/A</v>
      </c>
      <c r="AI912" s="103" t="e">
        <f>T912-HLOOKUP(V912,Minimas!$C$3:$CD$12,9,FALSE)</f>
        <v>#N/A</v>
      </c>
      <c r="AJ912" s="103" t="e">
        <f>T912-HLOOKUP(V912,Minimas!$C$3:$CD$12,10,FALSE)</f>
        <v>#N/A</v>
      </c>
      <c r="AK912" s="104" t="str">
        <f t="shared" si="93"/>
        <v xml:space="preserve"> </v>
      </c>
      <c r="AL912" s="105"/>
      <c r="AM912" s="105" t="str">
        <f t="shared" si="94"/>
        <v xml:space="preserve"> </v>
      </c>
      <c r="AN912" s="105" t="str">
        <f t="shared" si="95"/>
        <v xml:space="preserve"> </v>
      </c>
    </row>
    <row r="913" spans="28:40" x14ac:dyDescent="0.2">
      <c r="AB913" s="103" t="e">
        <f>T913-HLOOKUP(V913,Minimas!$C$3:$CD$12,2,FALSE)</f>
        <v>#N/A</v>
      </c>
      <c r="AC913" s="103" t="e">
        <f>T913-HLOOKUP(V913,Minimas!$C$3:$CD$12,3,FALSE)</f>
        <v>#N/A</v>
      </c>
      <c r="AD913" s="103" t="e">
        <f>T913-HLOOKUP(V913,Minimas!$C$3:$CD$12,4,FALSE)</f>
        <v>#N/A</v>
      </c>
      <c r="AE913" s="103" t="e">
        <f>T913-HLOOKUP(V913,Minimas!$C$3:$CD$12,5,FALSE)</f>
        <v>#N/A</v>
      </c>
      <c r="AF913" s="103" t="e">
        <f>T913-HLOOKUP(V913,Minimas!$C$3:$CD$12,6,FALSE)</f>
        <v>#N/A</v>
      </c>
      <c r="AG913" s="103" t="e">
        <f>T913-HLOOKUP(V913,Minimas!$C$3:$CD$12,7,FALSE)</f>
        <v>#N/A</v>
      </c>
      <c r="AH913" s="103" t="e">
        <f>T913-HLOOKUP(V913,Minimas!$C$3:$CD$12,8,FALSE)</f>
        <v>#N/A</v>
      </c>
      <c r="AI913" s="103" t="e">
        <f>T913-HLOOKUP(V913,Minimas!$C$3:$CD$12,9,FALSE)</f>
        <v>#N/A</v>
      </c>
      <c r="AJ913" s="103" t="e">
        <f>T913-HLOOKUP(V913,Minimas!$C$3:$CD$12,10,FALSE)</f>
        <v>#N/A</v>
      </c>
      <c r="AK913" s="104" t="str">
        <f t="shared" si="93"/>
        <v xml:space="preserve"> </v>
      </c>
      <c r="AL913" s="105"/>
      <c r="AM913" s="105" t="str">
        <f t="shared" si="94"/>
        <v xml:space="preserve"> </v>
      </c>
      <c r="AN913" s="105" t="str">
        <f t="shared" si="95"/>
        <v xml:space="preserve"> </v>
      </c>
    </row>
    <row r="914" spans="28:40" x14ac:dyDescent="0.2">
      <c r="AB914" s="103" t="e">
        <f>T914-HLOOKUP(V914,Minimas!$C$3:$CD$12,2,FALSE)</f>
        <v>#N/A</v>
      </c>
      <c r="AC914" s="103" t="e">
        <f>T914-HLOOKUP(V914,Minimas!$C$3:$CD$12,3,FALSE)</f>
        <v>#N/A</v>
      </c>
      <c r="AD914" s="103" t="e">
        <f>T914-HLOOKUP(V914,Minimas!$C$3:$CD$12,4,FALSE)</f>
        <v>#N/A</v>
      </c>
      <c r="AE914" s="103" t="e">
        <f>T914-HLOOKUP(V914,Minimas!$C$3:$CD$12,5,FALSE)</f>
        <v>#N/A</v>
      </c>
      <c r="AF914" s="103" t="e">
        <f>T914-HLOOKUP(V914,Minimas!$C$3:$CD$12,6,FALSE)</f>
        <v>#N/A</v>
      </c>
      <c r="AG914" s="103" t="e">
        <f>T914-HLOOKUP(V914,Minimas!$C$3:$CD$12,7,FALSE)</f>
        <v>#N/A</v>
      </c>
      <c r="AH914" s="103" t="e">
        <f>T914-HLOOKUP(V914,Minimas!$C$3:$CD$12,8,FALSE)</f>
        <v>#N/A</v>
      </c>
      <c r="AI914" s="103" t="e">
        <f>T914-HLOOKUP(V914,Minimas!$C$3:$CD$12,9,FALSE)</f>
        <v>#N/A</v>
      </c>
      <c r="AJ914" s="103" t="e">
        <f>T914-HLOOKUP(V914,Minimas!$C$3:$CD$12,10,FALSE)</f>
        <v>#N/A</v>
      </c>
      <c r="AK914" s="104" t="str">
        <f t="shared" si="93"/>
        <v xml:space="preserve"> </v>
      </c>
      <c r="AL914" s="105"/>
      <c r="AM914" s="105" t="str">
        <f t="shared" si="94"/>
        <v xml:space="preserve"> </v>
      </c>
      <c r="AN914" s="105" t="str">
        <f t="shared" si="95"/>
        <v xml:space="preserve"> </v>
      </c>
    </row>
    <row r="915" spans="28:40" x14ac:dyDescent="0.2">
      <c r="AB915" s="103" t="e">
        <f>T915-HLOOKUP(V915,Minimas!$C$3:$CD$12,2,FALSE)</f>
        <v>#N/A</v>
      </c>
      <c r="AC915" s="103" t="e">
        <f>T915-HLOOKUP(V915,Minimas!$C$3:$CD$12,3,FALSE)</f>
        <v>#N/A</v>
      </c>
      <c r="AD915" s="103" t="e">
        <f>T915-HLOOKUP(V915,Minimas!$C$3:$CD$12,4,FALSE)</f>
        <v>#N/A</v>
      </c>
      <c r="AE915" s="103" t="e">
        <f>T915-HLOOKUP(V915,Minimas!$C$3:$CD$12,5,FALSE)</f>
        <v>#N/A</v>
      </c>
      <c r="AF915" s="103" t="e">
        <f>T915-HLOOKUP(V915,Minimas!$C$3:$CD$12,6,FALSE)</f>
        <v>#N/A</v>
      </c>
      <c r="AG915" s="103" t="e">
        <f>T915-HLOOKUP(V915,Minimas!$C$3:$CD$12,7,FALSE)</f>
        <v>#N/A</v>
      </c>
      <c r="AH915" s="103" t="e">
        <f>T915-HLOOKUP(V915,Minimas!$C$3:$CD$12,8,FALSE)</f>
        <v>#N/A</v>
      </c>
      <c r="AI915" s="103" t="e">
        <f>T915-HLOOKUP(V915,Minimas!$C$3:$CD$12,9,FALSE)</f>
        <v>#N/A</v>
      </c>
      <c r="AJ915" s="103" t="e">
        <f>T915-HLOOKUP(V915,Minimas!$C$3:$CD$12,10,FALSE)</f>
        <v>#N/A</v>
      </c>
      <c r="AK915" s="104" t="str">
        <f t="shared" si="93"/>
        <v xml:space="preserve"> </v>
      </c>
      <c r="AL915" s="105"/>
      <c r="AM915" s="105" t="str">
        <f t="shared" si="94"/>
        <v xml:space="preserve"> </v>
      </c>
      <c r="AN915" s="105" t="str">
        <f t="shared" si="95"/>
        <v xml:space="preserve"> </v>
      </c>
    </row>
    <row r="916" spans="28:40" x14ac:dyDescent="0.2">
      <c r="AB916" s="103" t="e">
        <f>T916-HLOOKUP(V916,Minimas!$C$3:$CD$12,2,FALSE)</f>
        <v>#N/A</v>
      </c>
      <c r="AC916" s="103" t="e">
        <f>T916-HLOOKUP(V916,Minimas!$C$3:$CD$12,3,FALSE)</f>
        <v>#N/A</v>
      </c>
      <c r="AD916" s="103" t="e">
        <f>T916-HLOOKUP(V916,Minimas!$C$3:$CD$12,4,FALSE)</f>
        <v>#N/A</v>
      </c>
      <c r="AE916" s="103" t="e">
        <f>T916-HLOOKUP(V916,Minimas!$C$3:$CD$12,5,FALSE)</f>
        <v>#N/A</v>
      </c>
      <c r="AF916" s="103" t="e">
        <f>T916-HLOOKUP(V916,Minimas!$C$3:$CD$12,6,FALSE)</f>
        <v>#N/A</v>
      </c>
      <c r="AG916" s="103" t="e">
        <f>T916-HLOOKUP(V916,Minimas!$C$3:$CD$12,7,FALSE)</f>
        <v>#N/A</v>
      </c>
      <c r="AH916" s="103" t="e">
        <f>T916-HLOOKUP(V916,Minimas!$C$3:$CD$12,8,FALSE)</f>
        <v>#N/A</v>
      </c>
      <c r="AI916" s="103" t="e">
        <f>T916-HLOOKUP(V916,Minimas!$C$3:$CD$12,9,FALSE)</f>
        <v>#N/A</v>
      </c>
      <c r="AJ916" s="103" t="e">
        <f>T916-HLOOKUP(V916,Minimas!$C$3:$CD$12,10,FALSE)</f>
        <v>#N/A</v>
      </c>
      <c r="AK916" s="104" t="str">
        <f t="shared" si="93"/>
        <v xml:space="preserve"> </v>
      </c>
      <c r="AL916" s="105"/>
      <c r="AM916" s="105" t="str">
        <f t="shared" si="94"/>
        <v xml:space="preserve"> </v>
      </c>
      <c r="AN916" s="105" t="str">
        <f t="shared" si="95"/>
        <v xml:space="preserve"> </v>
      </c>
    </row>
    <row r="917" spans="28:40" x14ac:dyDescent="0.2">
      <c r="AB917" s="103" t="e">
        <f>T917-HLOOKUP(V917,Minimas!$C$3:$CD$12,2,FALSE)</f>
        <v>#N/A</v>
      </c>
      <c r="AC917" s="103" t="e">
        <f>T917-HLOOKUP(V917,Minimas!$C$3:$CD$12,3,FALSE)</f>
        <v>#N/A</v>
      </c>
      <c r="AD917" s="103" t="e">
        <f>T917-HLOOKUP(V917,Minimas!$C$3:$CD$12,4,FALSE)</f>
        <v>#N/A</v>
      </c>
      <c r="AE917" s="103" t="e">
        <f>T917-HLOOKUP(V917,Minimas!$C$3:$CD$12,5,FALSE)</f>
        <v>#N/A</v>
      </c>
      <c r="AF917" s="103" t="e">
        <f>T917-HLOOKUP(V917,Minimas!$C$3:$CD$12,6,FALSE)</f>
        <v>#N/A</v>
      </c>
      <c r="AG917" s="103" t="e">
        <f>T917-HLOOKUP(V917,Minimas!$C$3:$CD$12,7,FALSE)</f>
        <v>#N/A</v>
      </c>
      <c r="AH917" s="103" t="e">
        <f>T917-HLOOKUP(V917,Minimas!$C$3:$CD$12,8,FALSE)</f>
        <v>#N/A</v>
      </c>
      <c r="AI917" s="103" t="e">
        <f>T917-HLOOKUP(V917,Minimas!$C$3:$CD$12,9,FALSE)</f>
        <v>#N/A</v>
      </c>
      <c r="AJ917" s="103" t="e">
        <f>T917-HLOOKUP(V917,Minimas!$C$3:$CD$12,10,FALSE)</f>
        <v>#N/A</v>
      </c>
      <c r="AK917" s="104" t="str">
        <f t="shared" si="93"/>
        <v xml:space="preserve"> </v>
      </c>
      <c r="AL917" s="105"/>
      <c r="AM917" s="105" t="str">
        <f t="shared" si="94"/>
        <v xml:space="preserve"> </v>
      </c>
      <c r="AN917" s="105" t="str">
        <f t="shared" si="95"/>
        <v xml:space="preserve"> </v>
      </c>
    </row>
    <row r="918" spans="28:40" x14ac:dyDescent="0.2">
      <c r="AB918" s="103" t="e">
        <f>T918-HLOOKUP(V918,Minimas!$C$3:$CD$12,2,FALSE)</f>
        <v>#N/A</v>
      </c>
      <c r="AC918" s="103" t="e">
        <f>T918-HLOOKUP(V918,Minimas!$C$3:$CD$12,3,FALSE)</f>
        <v>#N/A</v>
      </c>
      <c r="AD918" s="103" t="e">
        <f>T918-HLOOKUP(V918,Minimas!$C$3:$CD$12,4,FALSE)</f>
        <v>#N/A</v>
      </c>
      <c r="AE918" s="103" t="e">
        <f>T918-HLOOKUP(V918,Minimas!$C$3:$CD$12,5,FALSE)</f>
        <v>#N/A</v>
      </c>
      <c r="AF918" s="103" t="e">
        <f>T918-HLOOKUP(V918,Minimas!$C$3:$CD$12,6,FALSE)</f>
        <v>#N/A</v>
      </c>
      <c r="AG918" s="103" t="e">
        <f>T918-HLOOKUP(V918,Minimas!$C$3:$CD$12,7,FALSE)</f>
        <v>#N/A</v>
      </c>
      <c r="AH918" s="103" t="e">
        <f>T918-HLOOKUP(V918,Minimas!$C$3:$CD$12,8,FALSE)</f>
        <v>#N/A</v>
      </c>
      <c r="AI918" s="103" t="e">
        <f>T918-HLOOKUP(V918,Minimas!$C$3:$CD$12,9,FALSE)</f>
        <v>#N/A</v>
      </c>
      <c r="AJ918" s="103" t="e">
        <f>T918-HLOOKUP(V918,Minimas!$C$3:$CD$12,10,FALSE)</f>
        <v>#N/A</v>
      </c>
      <c r="AK918" s="104" t="str">
        <f t="shared" si="93"/>
        <v xml:space="preserve"> </v>
      </c>
      <c r="AL918" s="105"/>
      <c r="AM918" s="105" t="str">
        <f t="shared" si="94"/>
        <v xml:space="preserve"> </v>
      </c>
      <c r="AN918" s="105" t="str">
        <f t="shared" si="95"/>
        <v xml:space="preserve"> </v>
      </c>
    </row>
    <row r="919" spans="28:40" x14ac:dyDescent="0.2">
      <c r="AB919" s="103" t="e">
        <f>T919-HLOOKUP(V919,Minimas!$C$3:$CD$12,2,FALSE)</f>
        <v>#N/A</v>
      </c>
      <c r="AC919" s="103" t="e">
        <f>T919-HLOOKUP(V919,Minimas!$C$3:$CD$12,3,FALSE)</f>
        <v>#N/A</v>
      </c>
      <c r="AD919" s="103" t="e">
        <f>T919-HLOOKUP(V919,Minimas!$C$3:$CD$12,4,FALSE)</f>
        <v>#N/A</v>
      </c>
      <c r="AE919" s="103" t="e">
        <f>T919-HLOOKUP(V919,Minimas!$C$3:$CD$12,5,FALSE)</f>
        <v>#N/A</v>
      </c>
      <c r="AF919" s="103" t="e">
        <f>T919-HLOOKUP(V919,Minimas!$C$3:$CD$12,6,FALSE)</f>
        <v>#N/A</v>
      </c>
      <c r="AG919" s="103" t="e">
        <f>T919-HLOOKUP(V919,Minimas!$C$3:$CD$12,7,FALSE)</f>
        <v>#N/A</v>
      </c>
      <c r="AH919" s="103" t="e">
        <f>T919-HLOOKUP(V919,Minimas!$C$3:$CD$12,8,FALSE)</f>
        <v>#N/A</v>
      </c>
      <c r="AI919" s="103" t="e">
        <f>T919-HLOOKUP(V919,Minimas!$C$3:$CD$12,9,FALSE)</f>
        <v>#N/A</v>
      </c>
      <c r="AJ919" s="103" t="e">
        <f>T919-HLOOKUP(V919,Minimas!$C$3:$CD$12,10,FALSE)</f>
        <v>#N/A</v>
      </c>
      <c r="AK919" s="104" t="str">
        <f t="shared" si="93"/>
        <v xml:space="preserve"> </v>
      </c>
      <c r="AL919" s="105"/>
      <c r="AM919" s="105" t="str">
        <f t="shared" si="94"/>
        <v xml:space="preserve"> </v>
      </c>
      <c r="AN919" s="105" t="str">
        <f t="shared" si="95"/>
        <v xml:space="preserve"> </v>
      </c>
    </row>
    <row r="920" spans="28:40" x14ac:dyDescent="0.2">
      <c r="AB920" s="103" t="e">
        <f>T920-HLOOKUP(V920,Minimas!$C$3:$CD$12,2,FALSE)</f>
        <v>#N/A</v>
      </c>
      <c r="AC920" s="103" t="e">
        <f>T920-HLOOKUP(V920,Minimas!$C$3:$CD$12,3,FALSE)</f>
        <v>#N/A</v>
      </c>
      <c r="AD920" s="103" t="e">
        <f>T920-HLOOKUP(V920,Minimas!$C$3:$CD$12,4,FALSE)</f>
        <v>#N/A</v>
      </c>
      <c r="AE920" s="103" t="e">
        <f>T920-HLOOKUP(V920,Minimas!$C$3:$CD$12,5,FALSE)</f>
        <v>#N/A</v>
      </c>
      <c r="AF920" s="103" t="e">
        <f>T920-HLOOKUP(V920,Minimas!$C$3:$CD$12,6,FALSE)</f>
        <v>#N/A</v>
      </c>
      <c r="AG920" s="103" t="e">
        <f>T920-HLOOKUP(V920,Minimas!$C$3:$CD$12,7,FALSE)</f>
        <v>#N/A</v>
      </c>
      <c r="AH920" s="103" t="e">
        <f>T920-HLOOKUP(V920,Minimas!$C$3:$CD$12,8,FALSE)</f>
        <v>#N/A</v>
      </c>
      <c r="AI920" s="103" t="e">
        <f>T920-HLOOKUP(V920,Minimas!$C$3:$CD$12,9,FALSE)</f>
        <v>#N/A</v>
      </c>
      <c r="AJ920" s="103" t="e">
        <f>T920-HLOOKUP(V920,Minimas!$C$3:$CD$12,10,FALSE)</f>
        <v>#N/A</v>
      </c>
      <c r="AK920" s="104" t="str">
        <f t="shared" si="93"/>
        <v xml:space="preserve"> </v>
      </c>
      <c r="AL920" s="105"/>
      <c r="AM920" s="105" t="str">
        <f t="shared" si="94"/>
        <v xml:space="preserve"> </v>
      </c>
      <c r="AN920" s="105" t="str">
        <f t="shared" si="95"/>
        <v xml:space="preserve"> </v>
      </c>
    </row>
    <row r="921" spans="28:40" x14ac:dyDescent="0.2">
      <c r="AB921" s="103" t="e">
        <f>T921-HLOOKUP(V921,Minimas!$C$3:$CD$12,2,FALSE)</f>
        <v>#N/A</v>
      </c>
      <c r="AC921" s="103" t="e">
        <f>T921-HLOOKUP(V921,Minimas!$C$3:$CD$12,3,FALSE)</f>
        <v>#N/A</v>
      </c>
      <c r="AD921" s="103" t="e">
        <f>T921-HLOOKUP(V921,Minimas!$C$3:$CD$12,4,FALSE)</f>
        <v>#N/A</v>
      </c>
      <c r="AE921" s="103" t="e">
        <f>T921-HLOOKUP(V921,Minimas!$C$3:$CD$12,5,FALSE)</f>
        <v>#N/A</v>
      </c>
      <c r="AF921" s="103" t="e">
        <f>T921-HLOOKUP(V921,Minimas!$C$3:$CD$12,6,FALSE)</f>
        <v>#N/A</v>
      </c>
      <c r="AG921" s="103" t="e">
        <f>T921-HLOOKUP(V921,Minimas!$C$3:$CD$12,7,FALSE)</f>
        <v>#N/A</v>
      </c>
      <c r="AH921" s="103" t="e">
        <f>T921-HLOOKUP(V921,Minimas!$C$3:$CD$12,8,FALSE)</f>
        <v>#N/A</v>
      </c>
      <c r="AI921" s="103" t="e">
        <f>T921-HLOOKUP(V921,Minimas!$C$3:$CD$12,9,FALSE)</f>
        <v>#N/A</v>
      </c>
      <c r="AJ921" s="103" t="e">
        <f>T921-HLOOKUP(V921,Minimas!$C$3:$CD$12,10,FALSE)</f>
        <v>#N/A</v>
      </c>
      <c r="AK921" s="104" t="str">
        <f t="shared" si="93"/>
        <v xml:space="preserve"> </v>
      </c>
      <c r="AL921" s="105"/>
      <c r="AM921" s="105" t="str">
        <f t="shared" si="94"/>
        <v xml:space="preserve"> </v>
      </c>
      <c r="AN921" s="105" t="str">
        <f t="shared" si="95"/>
        <v xml:space="preserve"> </v>
      </c>
    </row>
    <row r="922" spans="28:40" x14ac:dyDescent="0.2">
      <c r="AB922" s="103" t="e">
        <f>T922-HLOOKUP(V922,Minimas!$C$3:$CD$12,2,FALSE)</f>
        <v>#N/A</v>
      </c>
      <c r="AC922" s="103" t="e">
        <f>T922-HLOOKUP(V922,Minimas!$C$3:$CD$12,3,FALSE)</f>
        <v>#N/A</v>
      </c>
      <c r="AD922" s="103" t="e">
        <f>T922-HLOOKUP(V922,Minimas!$C$3:$CD$12,4,FALSE)</f>
        <v>#N/A</v>
      </c>
      <c r="AE922" s="103" t="e">
        <f>T922-HLOOKUP(V922,Minimas!$C$3:$CD$12,5,FALSE)</f>
        <v>#N/A</v>
      </c>
      <c r="AF922" s="103" t="e">
        <f>T922-HLOOKUP(V922,Minimas!$C$3:$CD$12,6,FALSE)</f>
        <v>#N/A</v>
      </c>
      <c r="AG922" s="103" t="e">
        <f>T922-HLOOKUP(V922,Minimas!$C$3:$CD$12,7,FALSE)</f>
        <v>#N/A</v>
      </c>
      <c r="AH922" s="103" t="e">
        <f>T922-HLOOKUP(V922,Minimas!$C$3:$CD$12,8,FALSE)</f>
        <v>#N/A</v>
      </c>
      <c r="AI922" s="103" t="e">
        <f>T922-HLOOKUP(V922,Minimas!$C$3:$CD$12,9,FALSE)</f>
        <v>#N/A</v>
      </c>
      <c r="AJ922" s="103" t="e">
        <f>T922-HLOOKUP(V922,Minimas!$C$3:$CD$12,10,FALSE)</f>
        <v>#N/A</v>
      </c>
      <c r="AK922" s="104" t="str">
        <f t="shared" si="93"/>
        <v xml:space="preserve"> </v>
      </c>
      <c r="AL922" s="105"/>
      <c r="AM922" s="105" t="str">
        <f t="shared" si="94"/>
        <v xml:space="preserve"> </v>
      </c>
      <c r="AN922" s="105" t="str">
        <f t="shared" si="95"/>
        <v xml:space="preserve"> </v>
      </c>
    </row>
    <row r="923" spans="28:40" x14ac:dyDescent="0.2">
      <c r="AB923" s="103" t="e">
        <f>T923-HLOOKUP(V923,Minimas!$C$3:$CD$12,2,FALSE)</f>
        <v>#N/A</v>
      </c>
      <c r="AC923" s="103" t="e">
        <f>T923-HLOOKUP(V923,Minimas!$C$3:$CD$12,3,FALSE)</f>
        <v>#N/A</v>
      </c>
      <c r="AD923" s="103" t="e">
        <f>T923-HLOOKUP(V923,Minimas!$C$3:$CD$12,4,FALSE)</f>
        <v>#N/A</v>
      </c>
      <c r="AE923" s="103" t="e">
        <f>T923-HLOOKUP(V923,Minimas!$C$3:$CD$12,5,FALSE)</f>
        <v>#N/A</v>
      </c>
      <c r="AF923" s="103" t="e">
        <f>T923-HLOOKUP(V923,Minimas!$C$3:$CD$12,6,FALSE)</f>
        <v>#N/A</v>
      </c>
      <c r="AG923" s="103" t="e">
        <f>T923-HLOOKUP(V923,Minimas!$C$3:$CD$12,7,FALSE)</f>
        <v>#N/A</v>
      </c>
      <c r="AH923" s="103" t="e">
        <f>T923-HLOOKUP(V923,Minimas!$C$3:$CD$12,8,FALSE)</f>
        <v>#N/A</v>
      </c>
      <c r="AI923" s="103" t="e">
        <f>T923-HLOOKUP(V923,Minimas!$C$3:$CD$12,9,FALSE)</f>
        <v>#N/A</v>
      </c>
      <c r="AJ923" s="103" t="e">
        <f>T923-HLOOKUP(V923,Minimas!$C$3:$CD$12,10,FALSE)</f>
        <v>#N/A</v>
      </c>
      <c r="AK923" s="104" t="str">
        <f t="shared" ref="AK923" si="96">IF(E923=0," ",IF(AJ923&gt;=0,$AJ$5,IF(AI923&gt;=0,$AI$5,IF(AH923&gt;=0,$AH$5,IF(AG923&gt;=0,$AG$5,IF(AF923&gt;=0,$AF$5,IF(AE923&gt;=0,$AE$5,IF(AD923&gt;=0,$AD$5,IF(AC923&gt;=0,$AC$5,$AB$5)))))))))</f>
        <v xml:space="preserve"> </v>
      </c>
      <c r="AL923" s="105"/>
      <c r="AM923" s="105" t="str">
        <f t="shared" ref="AM923" si="97">IF(AK923="","",AK923)</f>
        <v xml:space="preserve"> </v>
      </c>
      <c r="AN923" s="105" t="str">
        <f t="shared" ref="AN923" si="98">IF(E923=0," ",IF(AJ923&gt;=0,AJ923,IF(AI923&gt;=0,AI923,IF(AH923&gt;=0,AH923,IF(AG923&gt;=0,AG923,IF(AF923&gt;=0,AF923,IF(AE923&gt;=0,AE923,IF(AD923&gt;=0,AD923,IF(AC923&gt;=0,AC923,AB923)))))))))</f>
        <v xml:space="preserve"> </v>
      </c>
    </row>
  </sheetData>
  <mergeCells count="6">
    <mergeCell ref="F5:G5"/>
    <mergeCell ref="D2:K2"/>
    <mergeCell ref="V2:W2"/>
    <mergeCell ref="D3:K3"/>
    <mergeCell ref="V3:W3"/>
    <mergeCell ref="N2:S3"/>
  </mergeCells>
  <phoneticPr fontId="0" type="noConversion"/>
  <conditionalFormatting sqref="L8:N13 P10:R13">
    <cfRule type="cellIs" dxfId="181" priority="214" operator="lessThan">
      <formula>0</formula>
    </cfRule>
  </conditionalFormatting>
  <conditionalFormatting sqref="L8:N8 L10:N13 P10:R13 L26:N29 P26:R29">
    <cfRule type="cellIs" dxfId="180" priority="213" operator="lessThan">
      <formula>0</formula>
    </cfRule>
  </conditionalFormatting>
  <conditionalFormatting sqref="L9:N9">
    <cfRule type="cellIs" dxfId="179" priority="212" operator="lessThan">
      <formula>0</formula>
    </cfRule>
  </conditionalFormatting>
  <conditionalFormatting sqref="P8:R9">
    <cfRule type="cellIs" dxfId="178" priority="211" operator="lessThan">
      <formula>0</formula>
    </cfRule>
  </conditionalFormatting>
  <conditionalFormatting sqref="P8:R8">
    <cfRule type="cellIs" dxfId="177" priority="210" operator="lessThan">
      <formula>0</formula>
    </cfRule>
  </conditionalFormatting>
  <conditionalFormatting sqref="P9:R9">
    <cfRule type="cellIs" dxfId="176" priority="209" operator="lessThan">
      <formula>0</formula>
    </cfRule>
  </conditionalFormatting>
  <conditionalFormatting sqref="L7:N7 P7:R7">
    <cfRule type="cellIs" dxfId="175" priority="193" operator="lessThan">
      <formula>0</formula>
    </cfRule>
  </conditionalFormatting>
  <conditionalFormatting sqref="L15:N15 P15:R15">
    <cfRule type="cellIs" dxfId="174" priority="192" operator="lessThan">
      <formula>0</formula>
    </cfRule>
  </conditionalFormatting>
  <conditionalFormatting sqref="L14:N14 P14:R14">
    <cfRule type="cellIs" dxfId="173" priority="191" operator="lessThan">
      <formula>0</formula>
    </cfRule>
  </conditionalFormatting>
  <conditionalFormatting sqref="L16:N16 P16:R16">
    <cfRule type="cellIs" dxfId="172" priority="190" operator="lessThan">
      <formula>0</formula>
    </cfRule>
  </conditionalFormatting>
  <conditionalFormatting sqref="L17:N17 P17:R17">
    <cfRule type="cellIs" dxfId="171" priority="189" operator="lessThan">
      <formula>0</formula>
    </cfRule>
  </conditionalFormatting>
  <conditionalFormatting sqref="L22:N22 P22:R22">
    <cfRule type="cellIs" dxfId="170" priority="124" operator="lessThan">
      <formula>0</formula>
    </cfRule>
  </conditionalFormatting>
  <conditionalFormatting sqref="L23:N23 P23:R23">
    <cfRule type="cellIs" dxfId="169" priority="123" operator="lessThan">
      <formula>0</formula>
    </cfRule>
  </conditionalFormatting>
  <conditionalFormatting sqref="L24:N24 P24:R24">
    <cfRule type="cellIs" dxfId="168" priority="122" operator="lessThan">
      <formula>0</formula>
    </cfRule>
  </conditionalFormatting>
  <conditionalFormatting sqref="L25:N25 P25:R25">
    <cfRule type="cellIs" dxfId="167" priority="121" operator="lessThan">
      <formula>0</formula>
    </cfRule>
  </conditionalFormatting>
  <conditionalFormatting sqref="L31:N31 P31:R31">
    <cfRule type="cellIs" dxfId="166" priority="84" operator="lessThan">
      <formula>0</formula>
    </cfRule>
  </conditionalFormatting>
  <conditionalFormatting sqref="L32:N32 P32:R32">
    <cfRule type="cellIs" dxfId="165" priority="83" operator="lessThan">
      <formula>0</formula>
    </cfRule>
  </conditionalFormatting>
  <conditionalFormatting sqref="L33:N33 P33:R33">
    <cfRule type="cellIs" dxfId="164" priority="82" operator="lessThan">
      <formula>0</formula>
    </cfRule>
  </conditionalFormatting>
  <conditionalFormatting sqref="L34:N34 P34:R34">
    <cfRule type="cellIs" dxfId="163" priority="73" operator="lessThan">
      <formula>0</formula>
    </cfRule>
  </conditionalFormatting>
  <conditionalFormatting sqref="L35:N35 P35:R35">
    <cfRule type="cellIs" dxfId="162" priority="72" operator="lessThan">
      <formula>0</formula>
    </cfRule>
  </conditionalFormatting>
  <conditionalFormatting sqref="L36:N36 P36:R36">
    <cfRule type="cellIs" dxfId="161" priority="71" operator="lessThan">
      <formula>0</formula>
    </cfRule>
  </conditionalFormatting>
  <conditionalFormatting sqref="L37:N37 P37:R37">
    <cfRule type="cellIs" dxfId="160" priority="70" operator="lessThan">
      <formula>0</formula>
    </cfRule>
  </conditionalFormatting>
  <conditionalFormatting sqref="L38:N38 P38:R38">
    <cfRule type="cellIs" dxfId="159" priority="69" operator="lessThan">
      <formula>0</formula>
    </cfRule>
  </conditionalFormatting>
  <conditionalFormatting sqref="L39:N39 P39:R39">
    <cfRule type="cellIs" dxfId="158" priority="68" operator="lessThan">
      <formula>0</formula>
    </cfRule>
  </conditionalFormatting>
  <conditionalFormatting sqref="L40:N40 P40:R40">
    <cfRule type="cellIs" dxfId="157" priority="67" operator="lessThan">
      <formula>0</formula>
    </cfRule>
  </conditionalFormatting>
  <conditionalFormatting sqref="L41:N41 P41:R41">
    <cfRule type="cellIs" dxfId="156" priority="66" operator="lessThan">
      <formula>0</formula>
    </cfRule>
  </conditionalFormatting>
  <conditionalFormatting sqref="L42:N42 P42:R42">
    <cfRule type="cellIs" dxfId="155" priority="65" operator="lessThan">
      <formula>0</formula>
    </cfRule>
  </conditionalFormatting>
  <conditionalFormatting sqref="L43:N43 P43:R43">
    <cfRule type="cellIs" dxfId="154" priority="64" operator="lessThan">
      <formula>0</formula>
    </cfRule>
  </conditionalFormatting>
  <conditionalFormatting sqref="L44:N44 P44:R44">
    <cfRule type="cellIs" dxfId="153" priority="63" operator="lessThan">
      <formula>0</formula>
    </cfRule>
  </conditionalFormatting>
  <conditionalFormatting sqref="L45:N45 P45:R45">
    <cfRule type="cellIs" dxfId="152" priority="62" operator="lessThan">
      <formula>0</formula>
    </cfRule>
  </conditionalFormatting>
  <conditionalFormatting sqref="L46:N46 P46:R46">
    <cfRule type="cellIs" dxfId="151" priority="61" operator="lessThan">
      <formula>0</formula>
    </cfRule>
  </conditionalFormatting>
  <conditionalFormatting sqref="L47:N47 P47:R47">
    <cfRule type="cellIs" dxfId="150" priority="60" operator="lessThan">
      <formula>0</formula>
    </cfRule>
  </conditionalFormatting>
  <conditionalFormatting sqref="L48:N48 P48:R48">
    <cfRule type="cellIs" dxfId="149" priority="59" operator="lessThan">
      <formula>0</formula>
    </cfRule>
  </conditionalFormatting>
  <conditionalFormatting sqref="L49:N49 P49:R49">
    <cfRule type="cellIs" dxfId="148" priority="58" operator="lessThan">
      <formula>0</formula>
    </cfRule>
  </conditionalFormatting>
  <conditionalFormatting sqref="L50:N50 P50:R50">
    <cfRule type="cellIs" dxfId="147" priority="57" operator="lessThan">
      <formula>0</formula>
    </cfRule>
  </conditionalFormatting>
  <conditionalFormatting sqref="L51:N51 P51:R51">
    <cfRule type="cellIs" dxfId="146" priority="56" operator="lessThan">
      <formula>0</formula>
    </cfRule>
  </conditionalFormatting>
  <conditionalFormatting sqref="L52:N52 P52:R52">
    <cfRule type="cellIs" dxfId="145" priority="55" operator="lessThan">
      <formula>0</formula>
    </cfRule>
  </conditionalFormatting>
  <conditionalFormatting sqref="L53:N53 P53:R53">
    <cfRule type="cellIs" dxfId="144" priority="54" operator="lessThan">
      <formula>0</formula>
    </cfRule>
  </conditionalFormatting>
  <conditionalFormatting sqref="L54:N54 P54:R54">
    <cfRule type="cellIs" dxfId="143" priority="53" operator="lessThan">
      <formula>0</formula>
    </cfRule>
  </conditionalFormatting>
  <conditionalFormatting sqref="L55:N55 P55:R55">
    <cfRule type="cellIs" dxfId="142" priority="52" operator="lessThan">
      <formula>0</formula>
    </cfRule>
  </conditionalFormatting>
  <conditionalFormatting sqref="L56:N56 P56:R56">
    <cfRule type="cellIs" dxfId="141" priority="51" operator="lessThan">
      <formula>0</formula>
    </cfRule>
  </conditionalFormatting>
  <conditionalFormatting sqref="L57:N57 P57:R57">
    <cfRule type="cellIs" dxfId="140" priority="50" operator="lessThan">
      <formula>0</formula>
    </cfRule>
  </conditionalFormatting>
  <conditionalFormatting sqref="L58:N58 P58:R58">
    <cfRule type="cellIs" dxfId="139" priority="49" operator="lessThan">
      <formula>0</formula>
    </cfRule>
  </conditionalFormatting>
  <conditionalFormatting sqref="L59:N59 P59:R59">
    <cfRule type="cellIs" dxfId="138" priority="48" operator="lessThan">
      <formula>0</formula>
    </cfRule>
  </conditionalFormatting>
  <conditionalFormatting sqref="L60:N60 P60:R60">
    <cfRule type="cellIs" dxfId="137" priority="47" operator="lessThan">
      <formula>0</formula>
    </cfRule>
  </conditionalFormatting>
  <conditionalFormatting sqref="L61:N61 P61:R61">
    <cfRule type="cellIs" dxfId="136" priority="46" operator="lessThan">
      <formula>0</formula>
    </cfRule>
  </conditionalFormatting>
  <conditionalFormatting sqref="L62:N62 P62:R62">
    <cfRule type="cellIs" dxfId="135" priority="45" operator="lessThan">
      <formula>0</formula>
    </cfRule>
  </conditionalFormatting>
  <conditionalFormatting sqref="L63:N63 P63:R63">
    <cfRule type="cellIs" dxfId="134" priority="44" operator="lessThan">
      <formula>0</formula>
    </cfRule>
  </conditionalFormatting>
  <conditionalFormatting sqref="L64:N64 P64:R64">
    <cfRule type="cellIs" dxfId="133" priority="43" operator="lessThan">
      <formula>0</formula>
    </cfRule>
  </conditionalFormatting>
  <conditionalFormatting sqref="L65:N65 P65:R65">
    <cfRule type="cellIs" dxfId="132" priority="42" operator="lessThan">
      <formula>0</formula>
    </cfRule>
  </conditionalFormatting>
  <conditionalFormatting sqref="L66:N66 P66:R66">
    <cfRule type="cellIs" dxfId="131" priority="41" operator="lessThan">
      <formula>0</formula>
    </cfRule>
  </conditionalFormatting>
  <conditionalFormatting sqref="L67:N67 P67:R67">
    <cfRule type="cellIs" dxfId="130" priority="40" operator="lessThan">
      <formula>0</formula>
    </cfRule>
  </conditionalFormatting>
  <conditionalFormatting sqref="L68:N68 P68:R68">
    <cfRule type="cellIs" dxfId="129" priority="39" operator="lessThan">
      <formula>0</formula>
    </cfRule>
  </conditionalFormatting>
  <conditionalFormatting sqref="L69:N69 P69:R69">
    <cfRule type="cellIs" dxfId="128" priority="38" operator="lessThan">
      <formula>0</formula>
    </cfRule>
  </conditionalFormatting>
  <conditionalFormatting sqref="L70:N70 P70:R70">
    <cfRule type="cellIs" dxfId="127" priority="37" operator="lessThan">
      <formula>0</formula>
    </cfRule>
  </conditionalFormatting>
  <conditionalFormatting sqref="L71:N71 P71:R71">
    <cfRule type="cellIs" dxfId="126" priority="36" operator="lessThan">
      <formula>0</formula>
    </cfRule>
  </conditionalFormatting>
  <conditionalFormatting sqref="L72:N72 P72:R72">
    <cfRule type="cellIs" dxfId="125" priority="35" operator="lessThan">
      <formula>0</formula>
    </cfRule>
  </conditionalFormatting>
  <conditionalFormatting sqref="L73:N73 P73:R73">
    <cfRule type="cellIs" dxfId="124" priority="34" operator="lessThan">
      <formula>0</formula>
    </cfRule>
  </conditionalFormatting>
  <conditionalFormatting sqref="L74:N74 P74:R74">
    <cfRule type="cellIs" dxfId="123" priority="33" operator="lessThan">
      <formula>0</formula>
    </cfRule>
  </conditionalFormatting>
  <conditionalFormatting sqref="L75:N75 P75:R75">
    <cfRule type="cellIs" dxfId="122" priority="32" operator="lessThan">
      <formula>0</formula>
    </cfRule>
  </conditionalFormatting>
  <conditionalFormatting sqref="L76:N76 P76:R76">
    <cfRule type="cellIs" dxfId="121" priority="31" operator="lessThan">
      <formula>0</formula>
    </cfRule>
  </conditionalFormatting>
  <conditionalFormatting sqref="L77:N77 P77:R77">
    <cfRule type="cellIs" dxfId="120" priority="30" operator="lessThan">
      <formula>0</formula>
    </cfRule>
  </conditionalFormatting>
  <conditionalFormatting sqref="L78:N78 P78:R78">
    <cfRule type="cellIs" dxfId="119" priority="29" operator="lessThan">
      <formula>0</formula>
    </cfRule>
  </conditionalFormatting>
  <conditionalFormatting sqref="L79:N79 P79:R79">
    <cfRule type="cellIs" dxfId="118" priority="28" operator="lessThan">
      <formula>0</formula>
    </cfRule>
  </conditionalFormatting>
  <conditionalFormatting sqref="L80:N80 P80:R80">
    <cfRule type="cellIs" dxfId="117" priority="27" operator="lessThan">
      <formula>0</formula>
    </cfRule>
  </conditionalFormatting>
  <conditionalFormatting sqref="L81:N81 P81:R81">
    <cfRule type="cellIs" dxfId="116" priority="26" operator="lessThan">
      <formula>0</formula>
    </cfRule>
  </conditionalFormatting>
  <conditionalFormatting sqref="L82:N82 P82:R82">
    <cfRule type="cellIs" dxfId="115" priority="25" operator="lessThan">
      <formula>0</formula>
    </cfRule>
  </conditionalFormatting>
  <conditionalFormatting sqref="L83:N83 P83:R83">
    <cfRule type="cellIs" dxfId="114" priority="24" operator="lessThan">
      <formula>0</formula>
    </cfRule>
  </conditionalFormatting>
  <conditionalFormatting sqref="L84:N84 P84:R84">
    <cfRule type="cellIs" dxfId="113" priority="23" operator="lessThan">
      <formula>0</formula>
    </cfRule>
  </conditionalFormatting>
  <conditionalFormatting sqref="L85:N85 P85:R85">
    <cfRule type="cellIs" dxfId="112" priority="22" operator="lessThan">
      <formula>0</formula>
    </cfRule>
  </conditionalFormatting>
  <conditionalFormatting sqref="L86:N86 P86:R86">
    <cfRule type="cellIs" dxfId="111" priority="21" operator="lessThan">
      <formula>0</formula>
    </cfRule>
  </conditionalFormatting>
  <conditionalFormatting sqref="L87:N87 P87:R87">
    <cfRule type="cellIs" dxfId="110" priority="20" operator="lessThan">
      <formula>0</formula>
    </cfRule>
  </conditionalFormatting>
  <conditionalFormatting sqref="L88:N88 P88:R88">
    <cfRule type="cellIs" dxfId="109" priority="19" operator="lessThan">
      <formula>0</formula>
    </cfRule>
  </conditionalFormatting>
  <conditionalFormatting sqref="L89:N89 P89:R89">
    <cfRule type="cellIs" dxfId="108" priority="18" operator="lessThan">
      <formula>0</formula>
    </cfRule>
  </conditionalFormatting>
  <conditionalFormatting sqref="L90:N90 P90:R90">
    <cfRule type="cellIs" dxfId="107" priority="17" operator="lessThan">
      <formula>0</formula>
    </cfRule>
  </conditionalFormatting>
  <conditionalFormatting sqref="L91:N91 P91:R91">
    <cfRule type="cellIs" dxfId="106" priority="16" operator="lessThan">
      <formula>0</formula>
    </cfRule>
  </conditionalFormatting>
  <conditionalFormatting sqref="L18:N21 P18:R21">
    <cfRule type="cellIs" dxfId="105" priority="15" operator="lessThan">
      <formula>0</formula>
    </cfRule>
  </conditionalFormatting>
  <conditionalFormatting sqref="L30:N30 P30:R30">
    <cfRule type="cellIs" dxfId="104" priority="1" operator="lessThan">
      <formula>0</formula>
    </cfRule>
  </conditionalFormatting>
  <printOptions horizontalCentered="1"/>
  <pageMargins left="0.39370078740157483" right="0.39370078740157483" top="0.59055118110236227" bottom="0.39370078740157483" header="0.39370078740157483" footer="0.39370078740157483"/>
  <pageSetup paperSize="9" scale="58" orientation="landscape" horizontalDpi="180" verticalDpi="1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  <pageSetUpPr fitToPage="1"/>
  </sheetPr>
  <dimension ref="A1:DT209"/>
  <sheetViews>
    <sheetView tabSelected="1" zoomScale="55" zoomScaleNormal="55" workbookViewId="0">
      <pane ySplit="4" topLeftCell="A29" activePane="bottomLeft" state="frozen"/>
      <selection pane="bottomLeft" activeCell="H44" sqref="H44"/>
    </sheetView>
  </sheetViews>
  <sheetFormatPr baseColWidth="10" defaultColWidth="11.42578125" defaultRowHeight="12.75" x14ac:dyDescent="0.2"/>
  <cols>
    <col min="1" max="1" width="1.7109375" style="1" customWidth="1"/>
    <col min="2" max="2" width="8.28515625" style="87" bestFit="1" customWidth="1"/>
    <col min="3" max="3" width="11.5703125" style="1" bestFit="1" customWidth="1"/>
    <col min="4" max="5" width="6.7109375" style="1" customWidth="1"/>
    <col min="6" max="6" width="27.28515625" style="1" customWidth="1"/>
    <col min="7" max="7" width="20.7109375" style="1" customWidth="1"/>
    <col min="8" max="8" width="9" style="1" bestFit="1" customWidth="1"/>
    <col min="9" max="9" width="36.140625" style="3" customWidth="1"/>
    <col min="10" max="10" width="9.5703125" style="2" bestFit="1" customWidth="1"/>
    <col min="11" max="11" width="11.28515625" style="1" bestFit="1" customWidth="1"/>
    <col min="12" max="14" width="9.28515625" style="1" customWidth="1"/>
    <col min="15" max="15" width="9.28515625" style="3" customWidth="1"/>
    <col min="16" max="18" width="9.28515625" style="1" customWidth="1"/>
    <col min="19" max="20" width="9.28515625" style="3" customWidth="1"/>
    <col min="21" max="21" width="11.7109375" style="4" customWidth="1"/>
    <col min="22" max="22" width="12" style="1" bestFit="1" customWidth="1"/>
    <col min="23" max="23" width="13" style="1" customWidth="1"/>
    <col min="24" max="24" width="11" style="110" customWidth="1"/>
    <col min="25" max="25" width="57.42578125" style="3" bestFit="1" customWidth="1"/>
    <col min="26" max="26" width="20.5703125" style="3" customWidth="1"/>
    <col min="27" max="27" width="6.5703125" style="33" customWidth="1"/>
    <col min="28" max="36" width="13.42578125" style="33" bestFit="1" customWidth="1"/>
    <col min="37" max="37" width="9.140625" style="33" bestFit="1" customWidth="1"/>
    <col min="38" max="38" width="10.85546875" style="33" customWidth="1"/>
    <col min="39" max="39" width="9.140625" style="33" bestFit="1" customWidth="1"/>
    <col min="40" max="40" width="8.5703125" style="33" bestFit="1" customWidth="1"/>
    <col min="41" max="41" width="23.85546875" style="33" customWidth="1"/>
    <col min="42" max="42" width="11.42578125" style="33" customWidth="1"/>
    <col min="43" max="124" width="11.42578125" style="33"/>
    <col min="125" max="16384" width="11.42578125" style="1"/>
  </cols>
  <sheetData>
    <row r="1" spans="1:124" ht="5.0999999999999996" customHeight="1" thickBot="1" x14ac:dyDescent="0.25"/>
    <row r="2" spans="1:124" s="8" customFormat="1" ht="30" customHeight="1" x14ac:dyDescent="0.2">
      <c r="B2" s="88"/>
      <c r="C2" s="38"/>
      <c r="D2" s="306" t="s">
        <v>143</v>
      </c>
      <c r="E2" s="307"/>
      <c r="F2" s="307"/>
      <c r="G2" s="307"/>
      <c r="H2" s="307"/>
      <c r="I2" s="307"/>
      <c r="J2" s="307"/>
      <c r="K2" s="307"/>
      <c r="L2" s="39"/>
      <c r="M2" s="40"/>
      <c r="N2" s="315" t="s">
        <v>125</v>
      </c>
      <c r="O2" s="315"/>
      <c r="P2" s="315"/>
      <c r="Q2" s="315"/>
      <c r="R2" s="315"/>
      <c r="S2" s="315"/>
      <c r="T2" s="40"/>
      <c r="U2" s="40"/>
      <c r="V2" s="307" t="s">
        <v>14</v>
      </c>
      <c r="W2" s="308"/>
      <c r="X2" s="111"/>
      <c r="Y2" s="114"/>
      <c r="Z2" s="11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</row>
    <row r="3" spans="1:124" s="8" customFormat="1" ht="30" customHeight="1" thickBot="1" x14ac:dyDescent="0.25">
      <c r="B3" s="88"/>
      <c r="C3" s="38"/>
      <c r="D3" s="317" t="s">
        <v>148</v>
      </c>
      <c r="E3" s="318"/>
      <c r="F3" s="318"/>
      <c r="G3" s="318"/>
      <c r="H3" s="318"/>
      <c r="I3" s="318"/>
      <c r="J3" s="318"/>
      <c r="K3" s="318"/>
      <c r="L3" s="41"/>
      <c r="M3" s="41"/>
      <c r="N3" s="316"/>
      <c r="O3" s="316"/>
      <c r="P3" s="316"/>
      <c r="Q3" s="316"/>
      <c r="R3" s="316"/>
      <c r="S3" s="316"/>
      <c r="T3" s="41"/>
      <c r="U3" s="41"/>
      <c r="V3" s="319">
        <v>43822</v>
      </c>
      <c r="W3" s="320"/>
      <c r="X3" s="111"/>
      <c r="Y3" s="114"/>
      <c r="Z3" s="11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</row>
    <row r="4" spans="1:124" s="7" customFormat="1" ht="9.9499999999999993" customHeight="1" thickBot="1" x14ac:dyDescent="0.25">
      <c r="A4" s="6"/>
      <c r="B4" s="89"/>
      <c r="C4" s="12"/>
      <c r="D4" s="13"/>
      <c r="E4" s="13"/>
      <c r="F4" s="14"/>
      <c r="G4" s="15"/>
      <c r="H4" s="16"/>
      <c r="I4" s="17"/>
      <c r="J4" s="18"/>
      <c r="K4" s="19"/>
      <c r="L4" s="20"/>
      <c r="M4" s="20"/>
      <c r="N4" s="20"/>
      <c r="O4" s="21"/>
      <c r="P4" s="20"/>
      <c r="Q4" s="20"/>
      <c r="R4" s="20"/>
      <c r="S4" s="21"/>
      <c r="T4" s="21"/>
      <c r="U4" s="22"/>
      <c r="V4" s="14"/>
      <c r="W4" s="14"/>
      <c r="X4" s="112"/>
      <c r="Y4" s="115"/>
      <c r="Z4" s="11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</row>
    <row r="5" spans="1:124" s="11" customFormat="1" ht="21" customHeight="1" thickBot="1" x14ac:dyDescent="0.25">
      <c r="A5" s="10"/>
      <c r="B5" s="90" t="s">
        <v>8</v>
      </c>
      <c r="C5" s="86" t="s">
        <v>9</v>
      </c>
      <c r="D5" s="86" t="s">
        <v>6</v>
      </c>
      <c r="E5" s="86" t="s">
        <v>39</v>
      </c>
      <c r="F5" s="305" t="s">
        <v>0</v>
      </c>
      <c r="G5" s="305"/>
      <c r="H5" s="86" t="s">
        <v>11</v>
      </c>
      <c r="I5" s="102" t="s">
        <v>10</v>
      </c>
      <c r="J5" s="43" t="s">
        <v>5</v>
      </c>
      <c r="K5" s="44" t="s">
        <v>1</v>
      </c>
      <c r="L5" s="45">
        <v>1</v>
      </c>
      <c r="M5" s="46">
        <v>2</v>
      </c>
      <c r="N5" s="46">
        <v>3</v>
      </c>
      <c r="O5" s="47" t="s">
        <v>12</v>
      </c>
      <c r="P5" s="45">
        <v>1</v>
      </c>
      <c r="Q5" s="46">
        <v>2</v>
      </c>
      <c r="R5" s="46">
        <v>3</v>
      </c>
      <c r="S5" s="47" t="s">
        <v>13</v>
      </c>
      <c r="T5" s="50" t="s">
        <v>2</v>
      </c>
      <c r="U5" s="51" t="s">
        <v>3</v>
      </c>
      <c r="V5" s="51" t="s">
        <v>7</v>
      </c>
      <c r="W5" s="52" t="s">
        <v>4</v>
      </c>
      <c r="X5" s="117" t="s">
        <v>14</v>
      </c>
      <c r="Y5" s="101" t="s">
        <v>145</v>
      </c>
      <c r="Z5" s="100" t="s">
        <v>146</v>
      </c>
      <c r="AA5" s="108"/>
      <c r="AB5" s="106" t="s">
        <v>42</v>
      </c>
      <c r="AC5" s="106" t="s">
        <v>41</v>
      </c>
      <c r="AD5" s="106" t="s">
        <v>32</v>
      </c>
      <c r="AE5" s="106" t="s">
        <v>33</v>
      </c>
      <c r="AF5" s="106" t="s">
        <v>34</v>
      </c>
      <c r="AG5" s="106" t="s">
        <v>35</v>
      </c>
      <c r="AH5" s="106" t="s">
        <v>36</v>
      </c>
      <c r="AI5" s="106" t="s">
        <v>37</v>
      </c>
      <c r="AJ5" s="106" t="s">
        <v>38</v>
      </c>
      <c r="AK5" s="107"/>
      <c r="AL5" s="108"/>
      <c r="AM5" s="108"/>
      <c r="AN5" s="108"/>
      <c r="AO5" s="108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</row>
    <row r="6" spans="1:124" s="7" customFormat="1" ht="11.45" customHeight="1" thickBot="1" x14ac:dyDescent="0.25">
      <c r="A6" s="6"/>
      <c r="B6" s="91"/>
      <c r="C6" s="56"/>
      <c r="D6" s="57"/>
      <c r="E6" s="57"/>
      <c r="F6" s="58"/>
      <c r="G6" s="59"/>
      <c r="H6" s="60"/>
      <c r="I6" s="61"/>
      <c r="J6" s="62"/>
      <c r="K6" s="63"/>
      <c r="L6" s="64"/>
      <c r="M6" s="64"/>
      <c r="N6" s="64"/>
      <c r="O6" s="65"/>
      <c r="P6" s="64"/>
      <c r="Q6" s="64"/>
      <c r="R6" s="64"/>
      <c r="S6" s="65"/>
      <c r="T6" s="65"/>
      <c r="U6" s="66"/>
      <c r="V6" s="66"/>
      <c r="W6" s="66"/>
      <c r="X6" s="118"/>
      <c r="Y6" s="119"/>
      <c r="Z6" s="119"/>
      <c r="AA6" s="109"/>
      <c r="AB6" s="106" t="s">
        <v>30</v>
      </c>
      <c r="AC6" s="106" t="s">
        <v>31</v>
      </c>
      <c r="AD6" s="106" t="s">
        <v>32</v>
      </c>
      <c r="AE6" s="106" t="s">
        <v>33</v>
      </c>
      <c r="AF6" s="106" t="s">
        <v>34</v>
      </c>
      <c r="AG6" s="106" t="s">
        <v>35</v>
      </c>
      <c r="AH6" s="106" t="s">
        <v>36</v>
      </c>
      <c r="AI6" s="106" t="s">
        <v>37</v>
      </c>
      <c r="AJ6" s="106" t="s">
        <v>38</v>
      </c>
      <c r="AK6" s="106"/>
      <c r="AL6" s="109"/>
      <c r="AM6" s="109"/>
      <c r="AN6" s="109"/>
      <c r="AO6" s="109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</row>
    <row r="7" spans="1:124" s="133" customFormat="1" ht="30" customHeight="1" x14ac:dyDescent="0.2">
      <c r="B7" s="95" t="s">
        <v>149</v>
      </c>
      <c r="C7" s="140">
        <v>416679</v>
      </c>
      <c r="D7" s="141"/>
      <c r="E7" s="142" t="s">
        <v>40</v>
      </c>
      <c r="F7" s="143" t="s">
        <v>150</v>
      </c>
      <c r="G7" s="144" t="s">
        <v>139</v>
      </c>
      <c r="H7" s="145">
        <v>2001</v>
      </c>
      <c r="I7" s="165" t="s">
        <v>126</v>
      </c>
      <c r="J7" s="146" t="s">
        <v>43</v>
      </c>
      <c r="K7" s="147">
        <v>72.400000000000006</v>
      </c>
      <c r="L7" s="149">
        <v>74</v>
      </c>
      <c r="M7" s="150">
        <v>79</v>
      </c>
      <c r="N7" s="150">
        <v>82</v>
      </c>
      <c r="O7" s="135">
        <f t="shared" ref="O7:O8" si="0">IF(E7="","",IF(MAXA(L7:N7)&lt;=0,0,MAXA(L7:N7)))</f>
        <v>82</v>
      </c>
      <c r="P7" s="152">
        <v>-90</v>
      </c>
      <c r="Q7" s="150">
        <v>90</v>
      </c>
      <c r="R7" s="148">
        <v>-95</v>
      </c>
      <c r="S7" s="135">
        <f t="shared" ref="S7:S8" si="1">IF(E7="","",IF(MAXA(P7:R7)&lt;=0,0,MAXA(P7:R7)))</f>
        <v>90</v>
      </c>
      <c r="T7" s="136">
        <f t="shared" ref="T7:T8" si="2">IF(E7="","",IF(OR(O7=0,S7=0),0,O7+S7))</f>
        <v>172</v>
      </c>
      <c r="U7" s="137" t="str">
        <f t="shared" ref="U7:U8" si="3">+CONCATENATE(AM7," ",AN7)</f>
        <v>REG + 12</v>
      </c>
      <c r="V7" s="138" t="str">
        <f>IF(E7=0," ",IF(E7="H",IF(H7&lt;2000,VLOOKUP(K7,[1]Minimas!$A$15:$F$29,6),IF(AND(H7&gt;1999,H7&lt;2003),VLOOKUP(K7,[1]Minimas!$A$15:$F$29,5),IF(AND(H7&gt;2002,H7&lt;2005),VLOOKUP(K7,[1]Minimas!$A$15:$F$29,4),IF(AND(H7&gt;2004,H7&lt;2007),VLOOKUP(K7,[1]Minimas!$A$15:$F$29,3),VLOOKUP(K7,[1]Minimas!$A$15:$F$29,2))))),IF(H7&lt;2000,VLOOKUP(K7,[1]Minimas!$G$15:$L$29,6),IF(AND(H7&gt;1999,H7&lt;2003),VLOOKUP(K7,[1]Minimas!$G$15:$FL$29,5),IF(AND(H7&gt;2002,H7&lt;2005),VLOOKUP(K7,[1]Minimas!$G$15:$L$29,4),IF(AND(H7&gt;2004,H7&lt;2007),VLOOKUP(K7,[1]Minimas!$G$15:$L$29,3),VLOOKUP(K7,[1]Minimas!$G$15:$L$29,2)))))))</f>
        <v>U20 M73</v>
      </c>
      <c r="W7" s="139">
        <f t="shared" ref="W7:W8" si="4">IF(E7=" "," ",IF(E7="H",10^(0.75194503*LOG(K7/175.508)^2)*T7,IF(E7="F",10^(0.783497476* LOG(K7/153.655)^2)*T7,"")))</f>
        <v>222.1927744743582</v>
      </c>
      <c r="X7" s="97">
        <v>43758</v>
      </c>
      <c r="Y7" s="99" t="s">
        <v>147</v>
      </c>
      <c r="Z7" s="172"/>
      <c r="AA7" s="132"/>
      <c r="AB7" s="103">
        <f>T7-HLOOKUP(V7,[1]Minimas!$C$3:$CD$12,2,FALSE)</f>
        <v>52</v>
      </c>
      <c r="AC7" s="103">
        <f>T7-HLOOKUP(V7,[1]Minimas!$C$3:$CD$12,3,FALSE)</f>
        <v>32</v>
      </c>
      <c r="AD7" s="103">
        <f>T7-HLOOKUP(V7,[1]Minimas!$C$3:$CD$12,4,FALSE)</f>
        <v>12</v>
      </c>
      <c r="AE7" s="103">
        <f>T7-HLOOKUP(V7,[1]Minimas!$C$3:$CD$12,5,FALSE)</f>
        <v>-8</v>
      </c>
      <c r="AF7" s="103">
        <f>T7-HLOOKUP(V7,[1]Minimas!$C$3:$CD$12,6,FALSE)</f>
        <v>-28</v>
      </c>
      <c r="AG7" s="103">
        <f>T7-HLOOKUP(V7,[1]Minimas!$C$3:$CD$12,7,FALSE)</f>
        <v>-58</v>
      </c>
      <c r="AH7" s="103">
        <f>T7-HLOOKUP(V7,[1]Minimas!$C$3:$CD$12,8,FALSE)</f>
        <v>-78</v>
      </c>
      <c r="AI7" s="103">
        <f>T7-HLOOKUP(V7,[1]Minimas!$C$3:$CD$12,9,FALSE)</f>
        <v>-103</v>
      </c>
      <c r="AJ7" s="103">
        <f>T7-HLOOKUP(V7,[1]Minimas!$C$3:$CD$12,10,FALSE)</f>
        <v>-143</v>
      </c>
      <c r="AK7" s="104" t="str">
        <f t="shared" ref="AK7:AK8" si="5">IF(E7=0," ",IF(AJ7&gt;=0,$AJ$5,IF(AI7&gt;=0,$AI$5,IF(AH7&gt;=0,$AH$5,IF(AG7&gt;=0,$AG$5,IF(AF7&gt;=0,$AF$5,IF(AE7&gt;=0,$AE$5,IF(AD7&gt;=0,$AD$5,IF(AC7&gt;=0,$AC$5,$AB$5)))))))))</f>
        <v>REG +</v>
      </c>
      <c r="AL7" s="104"/>
      <c r="AM7" s="104" t="str">
        <f t="shared" ref="AM7:AM8" si="6">IF(AK7="","",AK7)</f>
        <v>REG +</v>
      </c>
      <c r="AN7" s="104">
        <f t="shared" ref="AN7:AN8" si="7">IF(E7=0," ",IF(AJ7&gt;=0,AJ7,IF(AI7&gt;=0,AI7,IF(AH7&gt;=0,AH7,IF(AG7&gt;=0,AG7,IF(AF7&gt;=0,AF7,IF(AE7&gt;=0,AE7,IF(AD7&gt;=0,AD7,IF(AC7&gt;=0,AC7,AB7)))))))))</f>
        <v>12</v>
      </c>
      <c r="AO7" s="134"/>
      <c r="AP7" s="134"/>
      <c r="AQ7" s="134"/>
      <c r="AR7" s="134"/>
      <c r="AS7" s="134"/>
      <c r="AT7" s="134"/>
      <c r="AU7" s="134"/>
      <c r="AV7" s="134"/>
      <c r="AW7" s="134"/>
      <c r="AX7" s="134"/>
      <c r="AY7" s="134"/>
      <c r="AZ7" s="134"/>
      <c r="BA7" s="134"/>
      <c r="BB7" s="134"/>
      <c r="BC7" s="134"/>
      <c r="BD7" s="134"/>
      <c r="BE7" s="134"/>
      <c r="BF7" s="134"/>
      <c r="BG7" s="134"/>
      <c r="BH7" s="134"/>
      <c r="BI7" s="134"/>
      <c r="BJ7" s="134"/>
      <c r="BK7" s="134"/>
      <c r="BL7" s="134"/>
      <c r="BM7" s="134"/>
      <c r="BN7" s="134"/>
      <c r="BO7" s="134"/>
      <c r="BP7" s="134"/>
      <c r="BQ7" s="134"/>
      <c r="BR7" s="134"/>
      <c r="BS7" s="134"/>
      <c r="BT7" s="134"/>
      <c r="BU7" s="134"/>
      <c r="BV7" s="134"/>
      <c r="BW7" s="134"/>
      <c r="BX7" s="134"/>
      <c r="BY7" s="134"/>
      <c r="BZ7" s="134"/>
      <c r="CA7" s="134"/>
      <c r="CB7" s="134"/>
      <c r="CC7" s="134"/>
      <c r="CD7" s="134"/>
      <c r="CE7" s="134"/>
      <c r="CF7" s="134"/>
      <c r="CG7" s="134"/>
      <c r="CH7" s="134"/>
      <c r="CI7" s="134"/>
      <c r="CJ7" s="134"/>
      <c r="CK7" s="134"/>
      <c r="CL7" s="134"/>
      <c r="CM7" s="134"/>
      <c r="CN7" s="134"/>
      <c r="CO7" s="134"/>
      <c r="CP7" s="134"/>
      <c r="CQ7" s="134"/>
      <c r="CR7" s="134"/>
      <c r="CS7" s="134"/>
      <c r="CT7" s="134"/>
      <c r="CU7" s="134"/>
      <c r="CV7" s="134"/>
      <c r="CW7" s="134"/>
      <c r="CX7" s="134"/>
      <c r="CY7" s="134"/>
      <c r="CZ7" s="134"/>
      <c r="DA7" s="134"/>
      <c r="DB7" s="134"/>
      <c r="DC7" s="134"/>
      <c r="DD7" s="134"/>
      <c r="DE7" s="134"/>
      <c r="DF7" s="134"/>
      <c r="DG7" s="134"/>
      <c r="DH7" s="134"/>
      <c r="DI7" s="134"/>
      <c r="DJ7" s="134"/>
      <c r="DK7" s="134"/>
      <c r="DL7" s="134"/>
      <c r="DM7" s="134"/>
      <c r="DN7" s="134"/>
      <c r="DO7" s="134"/>
      <c r="DP7" s="134"/>
      <c r="DQ7" s="134"/>
      <c r="DR7" s="134"/>
      <c r="DS7" s="134"/>
      <c r="DT7" s="134"/>
    </row>
    <row r="8" spans="1:124" s="133" customFormat="1" ht="30" customHeight="1" x14ac:dyDescent="0.2">
      <c r="B8" s="95" t="s">
        <v>149</v>
      </c>
      <c r="C8" s="140">
        <v>310069</v>
      </c>
      <c r="D8" s="141"/>
      <c r="E8" s="142" t="s">
        <v>40</v>
      </c>
      <c r="F8" s="143" t="s">
        <v>151</v>
      </c>
      <c r="G8" s="144" t="s">
        <v>136</v>
      </c>
      <c r="H8" s="145">
        <v>1995</v>
      </c>
      <c r="I8" s="165" t="s">
        <v>126</v>
      </c>
      <c r="J8" s="146" t="s">
        <v>43</v>
      </c>
      <c r="K8" s="147">
        <v>66.599999999999994</v>
      </c>
      <c r="L8" s="149">
        <v>93</v>
      </c>
      <c r="M8" s="150">
        <v>96</v>
      </c>
      <c r="N8" s="151">
        <v>100</v>
      </c>
      <c r="O8" s="135">
        <f t="shared" si="0"/>
        <v>100</v>
      </c>
      <c r="P8" s="152">
        <v>-115</v>
      </c>
      <c r="Q8" s="150">
        <v>115</v>
      </c>
      <c r="R8" s="150">
        <v>125</v>
      </c>
      <c r="S8" s="135">
        <f t="shared" si="1"/>
        <v>125</v>
      </c>
      <c r="T8" s="136">
        <f t="shared" si="2"/>
        <v>225</v>
      </c>
      <c r="U8" s="137" t="str">
        <f t="shared" si="3"/>
        <v>FED + 0</v>
      </c>
      <c r="V8" s="138" t="str">
        <f>IF(E8=0," ",IF(E8="H",IF(H8&lt;2000,VLOOKUP(K8,[1]Minimas!$A$15:$F$29,6),IF(AND(H8&gt;1999,H8&lt;2003),VLOOKUP(K8,[1]Minimas!$A$15:$F$29,5),IF(AND(H8&gt;2002,H8&lt;2005),VLOOKUP(K8,[1]Minimas!$A$15:$F$29,4),IF(AND(H8&gt;2004,H8&lt;2007),VLOOKUP(K8,[1]Minimas!$A$15:$F$29,3),VLOOKUP(K8,[1]Minimas!$A$15:$F$29,2))))),IF(H8&lt;2000,VLOOKUP(K8,[1]Minimas!$G$15:$L$29,6),IF(AND(H8&gt;1999,H8&lt;2003),VLOOKUP(K8,[1]Minimas!$G$15:$FL$29,5),IF(AND(H8&gt;2002,H8&lt;2005),VLOOKUP(K8,[1]Minimas!$G$15:$L$29,4),IF(AND(H8&gt;2004,H8&lt;2007),VLOOKUP(K8,[1]Minimas!$G$15:$L$29,3),VLOOKUP(K8,[1]Minimas!$G$15:$L$29,2)))))))</f>
        <v>SE M67</v>
      </c>
      <c r="W8" s="139">
        <f t="shared" si="4"/>
        <v>305.73542880701848</v>
      </c>
      <c r="X8" s="97">
        <v>43758</v>
      </c>
      <c r="Y8" s="99" t="s">
        <v>147</v>
      </c>
      <c r="Z8" s="172"/>
      <c r="AA8" s="132"/>
      <c r="AB8" s="103">
        <f>T8-HLOOKUP(V8,[1]Minimas!$C$3:$CD$12,2,FALSE)</f>
        <v>100</v>
      </c>
      <c r="AC8" s="103">
        <f>T8-HLOOKUP(V8,[1]Minimas!$C$3:$CD$12,3,FALSE)</f>
        <v>80</v>
      </c>
      <c r="AD8" s="103">
        <f>T8-HLOOKUP(V8,[1]Minimas!$C$3:$CD$12,4,FALSE)</f>
        <v>55</v>
      </c>
      <c r="AE8" s="103">
        <f>T8-HLOOKUP(V8,[1]Minimas!$C$3:$CD$12,5,FALSE)</f>
        <v>30</v>
      </c>
      <c r="AF8" s="103">
        <f>T8-HLOOKUP(V8,[1]Minimas!$C$3:$CD$12,6,FALSE)</f>
        <v>0</v>
      </c>
      <c r="AG8" s="103">
        <f>T8-HLOOKUP(V8,[1]Minimas!$C$3:$CD$12,7,FALSE)</f>
        <v>-15</v>
      </c>
      <c r="AH8" s="103">
        <f>T8-HLOOKUP(V8,[1]Minimas!$C$3:$CD$12,8,FALSE)</f>
        <v>-35</v>
      </c>
      <c r="AI8" s="103">
        <f>T8-HLOOKUP(V8,[1]Minimas!$C$3:$CD$12,9,FALSE)</f>
        <v>-55</v>
      </c>
      <c r="AJ8" s="103">
        <f>T8-HLOOKUP(V8,[1]Minimas!$C$3:$CD$12,10,FALSE)</f>
        <v>-70</v>
      </c>
      <c r="AK8" s="104" t="str">
        <f t="shared" si="5"/>
        <v>FED +</v>
      </c>
      <c r="AL8" s="104"/>
      <c r="AM8" s="104" t="str">
        <f t="shared" si="6"/>
        <v>FED +</v>
      </c>
      <c r="AN8" s="104">
        <f t="shared" si="7"/>
        <v>0</v>
      </c>
      <c r="AO8" s="134"/>
      <c r="AP8" s="134"/>
      <c r="AQ8" s="134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4"/>
      <c r="BF8" s="134"/>
      <c r="BG8" s="134"/>
      <c r="BH8" s="134"/>
      <c r="BI8" s="134"/>
      <c r="BJ8" s="134"/>
      <c r="BK8" s="134"/>
      <c r="BL8" s="134"/>
      <c r="BM8" s="134"/>
      <c r="BN8" s="134"/>
      <c r="BO8" s="134"/>
      <c r="BP8" s="134"/>
      <c r="BQ8" s="134"/>
      <c r="BR8" s="134"/>
      <c r="BS8" s="134"/>
      <c r="BT8" s="134"/>
      <c r="BU8" s="134"/>
      <c r="BV8" s="134"/>
      <c r="BW8" s="134"/>
      <c r="BX8" s="134"/>
      <c r="BY8" s="134"/>
      <c r="BZ8" s="134"/>
      <c r="CA8" s="134"/>
      <c r="CB8" s="134"/>
      <c r="CC8" s="134"/>
      <c r="CD8" s="134"/>
      <c r="CE8" s="134"/>
      <c r="CF8" s="134"/>
      <c r="CG8" s="134"/>
      <c r="CH8" s="134"/>
      <c r="CI8" s="134"/>
      <c r="CJ8" s="134"/>
      <c r="CK8" s="134"/>
      <c r="CL8" s="134"/>
      <c r="CM8" s="134"/>
      <c r="CN8" s="134"/>
      <c r="CO8" s="134"/>
      <c r="CP8" s="134"/>
      <c r="CQ8" s="134"/>
      <c r="CR8" s="134"/>
      <c r="CS8" s="134"/>
      <c r="CT8" s="134"/>
      <c r="CU8" s="134"/>
      <c r="CV8" s="134"/>
      <c r="CW8" s="134"/>
      <c r="CX8" s="134"/>
      <c r="CY8" s="134"/>
      <c r="CZ8" s="134"/>
      <c r="DA8" s="134"/>
      <c r="DB8" s="134"/>
      <c r="DC8" s="134"/>
      <c r="DD8" s="134"/>
      <c r="DE8" s="134"/>
      <c r="DF8" s="134"/>
      <c r="DG8" s="134"/>
      <c r="DH8" s="134"/>
      <c r="DI8" s="134"/>
      <c r="DJ8" s="134"/>
      <c r="DK8" s="134"/>
      <c r="DL8" s="134"/>
      <c r="DM8" s="134"/>
      <c r="DN8" s="134"/>
      <c r="DO8" s="134"/>
      <c r="DP8" s="134"/>
      <c r="DQ8" s="134"/>
      <c r="DR8" s="134"/>
      <c r="DS8" s="134"/>
      <c r="DT8" s="134"/>
    </row>
    <row r="9" spans="1:124" s="133" customFormat="1" ht="30" customHeight="1" x14ac:dyDescent="0.2">
      <c r="B9" s="95" t="s">
        <v>149</v>
      </c>
      <c r="C9" s="153">
        <v>427880</v>
      </c>
      <c r="D9" s="154"/>
      <c r="E9" s="155" t="s">
        <v>40</v>
      </c>
      <c r="F9" s="143" t="s">
        <v>137</v>
      </c>
      <c r="G9" s="144" t="s">
        <v>138</v>
      </c>
      <c r="H9" s="145">
        <v>1991</v>
      </c>
      <c r="I9" s="165" t="s">
        <v>126</v>
      </c>
      <c r="J9" s="156" t="s">
        <v>43</v>
      </c>
      <c r="K9" s="147">
        <v>74.7</v>
      </c>
      <c r="L9" s="149">
        <v>90</v>
      </c>
      <c r="M9" s="150">
        <v>95</v>
      </c>
      <c r="N9" s="150">
        <v>-100</v>
      </c>
      <c r="O9" s="135">
        <f t="shared" ref="O9:O12" si="8">IF(E9="","",IF(MAXA(L9:N9)&lt;=0,0,MAXA(L9:N9)))</f>
        <v>95</v>
      </c>
      <c r="P9" s="149">
        <v>-110</v>
      </c>
      <c r="Q9" s="150">
        <v>-110</v>
      </c>
      <c r="R9" s="150">
        <v>110</v>
      </c>
      <c r="S9" s="135">
        <f t="shared" ref="S9:S12" si="9">IF(E9="","",IF(MAXA(P9:R9)&lt;=0,0,MAXA(P9:R9)))</f>
        <v>110</v>
      </c>
      <c r="T9" s="136">
        <f t="shared" ref="T9:T12" si="10">IF(E9="","",IF(OR(O9=0,S9=0),0,O9+S9))</f>
        <v>205</v>
      </c>
      <c r="U9" s="137" t="str">
        <f t="shared" ref="U9:U12" si="11">+CONCATENATE(AM9," ",AN9)</f>
        <v>REG + 10</v>
      </c>
      <c r="V9" s="138" t="str">
        <f>IF(E9=0," ",IF(E9="H",IF(H9&lt;2000,VLOOKUP(K9,[1]Minimas!$A$15:$F$29,6),IF(AND(H9&gt;1999,H9&lt;2003),VLOOKUP(K9,[1]Minimas!$A$15:$F$29,5),IF(AND(H9&gt;2002,H9&lt;2005),VLOOKUP(K9,[1]Minimas!$A$15:$F$29,4),IF(AND(H9&gt;2004,H9&lt;2007),VLOOKUP(K9,[1]Minimas!$A$15:$F$29,3),VLOOKUP(K9,[1]Minimas!$A$15:$F$29,2))))),IF(H9&lt;2000,VLOOKUP(K9,[1]Minimas!$G$15:$L$29,6),IF(AND(H9&gt;1999,H9&lt;2003),VLOOKUP(K9,[1]Minimas!$G$15:$FL$29,5),IF(AND(H9&gt;2002,H9&lt;2005),VLOOKUP(K9,[1]Minimas!$G$15:$L$29,4),IF(AND(H9&gt;2004,H9&lt;2007),VLOOKUP(K9,[1]Minimas!$G$15:$L$29,3),VLOOKUP(K9,[1]Minimas!$G$15:$L$29,2)))))))</f>
        <v>SE M81</v>
      </c>
      <c r="W9" s="139">
        <f t="shared" ref="W9:W12" si="12">IF(E9=" "," ",IF(E9="H",10^(0.75194503*LOG(K9/175.508)^2)*T9,IF(E9="F",10^(0.783497476* LOG(K9/153.655)^2)*T9,"")))</f>
        <v>260.15915463259859</v>
      </c>
      <c r="X9" s="97">
        <v>43758</v>
      </c>
      <c r="Y9" s="99" t="s">
        <v>147</v>
      </c>
      <c r="Z9" s="172"/>
      <c r="AA9" s="132"/>
      <c r="AB9" s="103">
        <f>T9-HLOOKUP(V9,[1]Minimas!$C$3:$CD$12,2,FALSE)</f>
        <v>60</v>
      </c>
      <c r="AC9" s="103">
        <f>T9-HLOOKUP(V9,[1]Minimas!$C$3:$CD$12,3,FALSE)</f>
        <v>35</v>
      </c>
      <c r="AD9" s="103">
        <f>T9-HLOOKUP(V9,[1]Minimas!$C$3:$CD$12,4,FALSE)</f>
        <v>10</v>
      </c>
      <c r="AE9" s="103">
        <f>T9-HLOOKUP(V9,[1]Minimas!$C$3:$CD$12,5,FALSE)</f>
        <v>-15</v>
      </c>
      <c r="AF9" s="103">
        <f>T9-HLOOKUP(V9,[1]Minimas!$C$3:$CD$12,6,FALSE)</f>
        <v>-45</v>
      </c>
      <c r="AG9" s="103">
        <f>T9-HLOOKUP(V9,[1]Minimas!$C$3:$CD$12,7,FALSE)</f>
        <v>-70</v>
      </c>
      <c r="AH9" s="103">
        <f>T9-HLOOKUP(V9,[1]Minimas!$C$3:$CD$12,8,FALSE)</f>
        <v>-90</v>
      </c>
      <c r="AI9" s="103">
        <f>T9-HLOOKUP(V9,[1]Minimas!$C$3:$CD$12,9,FALSE)</f>
        <v>-115</v>
      </c>
      <c r="AJ9" s="103">
        <f>T9-HLOOKUP(V9,[1]Minimas!$C$3:$CD$12,10,FALSE)</f>
        <v>-130</v>
      </c>
      <c r="AK9" s="104" t="str">
        <f t="shared" ref="AK9:AK12" si="13">IF(E9=0," ",IF(AJ9&gt;=0,$AJ$5,IF(AI9&gt;=0,$AI$5,IF(AH9&gt;=0,$AH$5,IF(AG9&gt;=0,$AG$5,IF(AF9&gt;=0,$AF$5,IF(AE9&gt;=0,$AE$5,IF(AD9&gt;=0,$AD$5,IF(AC9&gt;=0,$AC$5,$AB$5)))))))))</f>
        <v>REG +</v>
      </c>
      <c r="AL9" s="104"/>
      <c r="AM9" s="104" t="str">
        <f t="shared" ref="AM9:AM12" si="14">IF(AK9="","",AK9)</f>
        <v>REG +</v>
      </c>
      <c r="AN9" s="104">
        <f t="shared" ref="AN9:AN12" si="15">IF(E9=0," ",IF(AJ9&gt;=0,AJ9,IF(AI9&gt;=0,AI9,IF(AH9&gt;=0,AH9,IF(AG9&gt;=0,AG9,IF(AF9&gt;=0,AF9,IF(AE9&gt;=0,AE9,IF(AD9&gt;=0,AD9,IF(AC9&gt;=0,AC9,AB9)))))))))</f>
        <v>10</v>
      </c>
      <c r="AO9" s="134"/>
      <c r="AP9" s="134"/>
      <c r="AQ9" s="134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4"/>
      <c r="BF9" s="134"/>
      <c r="BG9" s="134"/>
      <c r="BH9" s="134"/>
      <c r="BI9" s="134"/>
      <c r="BJ9" s="134"/>
      <c r="BK9" s="134"/>
      <c r="BL9" s="134"/>
      <c r="BM9" s="134"/>
      <c r="BN9" s="134"/>
      <c r="BO9" s="134"/>
      <c r="BP9" s="134"/>
      <c r="BQ9" s="134"/>
      <c r="BR9" s="134"/>
      <c r="BS9" s="134"/>
      <c r="BT9" s="134"/>
      <c r="BU9" s="134"/>
      <c r="BV9" s="134"/>
      <c r="BW9" s="134"/>
      <c r="BX9" s="134"/>
      <c r="BY9" s="134"/>
      <c r="BZ9" s="134"/>
      <c r="CA9" s="134"/>
      <c r="CB9" s="134"/>
      <c r="CC9" s="134"/>
      <c r="CD9" s="134"/>
      <c r="CE9" s="134"/>
      <c r="CF9" s="134"/>
      <c r="CG9" s="134"/>
      <c r="CH9" s="134"/>
      <c r="CI9" s="134"/>
      <c r="CJ9" s="134"/>
      <c r="CK9" s="134"/>
      <c r="CL9" s="134"/>
      <c r="CM9" s="134"/>
      <c r="CN9" s="134"/>
      <c r="CO9" s="134"/>
      <c r="CP9" s="134"/>
      <c r="CQ9" s="134"/>
      <c r="CR9" s="134"/>
      <c r="CS9" s="134"/>
      <c r="CT9" s="134"/>
      <c r="CU9" s="134"/>
      <c r="CV9" s="134"/>
      <c r="CW9" s="134"/>
      <c r="CX9" s="134"/>
      <c r="CY9" s="134"/>
      <c r="CZ9" s="134"/>
      <c r="DA9" s="134"/>
      <c r="DB9" s="134"/>
      <c r="DC9" s="134"/>
      <c r="DD9" s="134"/>
      <c r="DE9" s="134"/>
      <c r="DF9" s="134"/>
      <c r="DG9" s="134"/>
      <c r="DH9" s="134"/>
      <c r="DI9" s="134"/>
      <c r="DJ9" s="134"/>
      <c r="DK9" s="134"/>
      <c r="DL9" s="134"/>
      <c r="DM9" s="134"/>
      <c r="DN9" s="134"/>
      <c r="DO9" s="134"/>
      <c r="DP9" s="134"/>
      <c r="DQ9" s="134"/>
      <c r="DR9" s="134"/>
      <c r="DS9" s="134"/>
      <c r="DT9" s="134"/>
    </row>
    <row r="10" spans="1:124" s="133" customFormat="1" ht="30" customHeight="1" x14ac:dyDescent="0.2">
      <c r="B10" s="95" t="s">
        <v>149</v>
      </c>
      <c r="C10" s="153">
        <v>454699</v>
      </c>
      <c r="D10" s="154"/>
      <c r="E10" s="155" t="s">
        <v>40</v>
      </c>
      <c r="F10" s="143" t="s">
        <v>135</v>
      </c>
      <c r="G10" s="144" t="s">
        <v>152</v>
      </c>
      <c r="H10" s="145">
        <v>2004</v>
      </c>
      <c r="I10" s="165" t="s">
        <v>126</v>
      </c>
      <c r="J10" s="156" t="s">
        <v>43</v>
      </c>
      <c r="K10" s="147">
        <v>69.2</v>
      </c>
      <c r="L10" s="149">
        <v>40</v>
      </c>
      <c r="M10" s="150">
        <v>45</v>
      </c>
      <c r="N10" s="150">
        <v>-50</v>
      </c>
      <c r="O10" s="135">
        <f t="shared" si="8"/>
        <v>45</v>
      </c>
      <c r="P10" s="149">
        <v>45</v>
      </c>
      <c r="Q10" s="150">
        <v>50</v>
      </c>
      <c r="R10" s="150">
        <v>55</v>
      </c>
      <c r="S10" s="135">
        <f t="shared" si="9"/>
        <v>55</v>
      </c>
      <c r="T10" s="136">
        <f t="shared" si="10"/>
        <v>100</v>
      </c>
      <c r="U10" s="137" t="str">
        <f t="shared" si="11"/>
        <v>DEB 0</v>
      </c>
      <c r="V10" s="138" t="str">
        <f>IF(E10=0," ",IF(E10="H",IF(H10&lt;2000,VLOOKUP(K10,[1]Minimas!$A$15:$F$29,6),IF(AND(H10&gt;1999,H10&lt;2003),VLOOKUP(K10,[1]Minimas!$A$15:$F$29,5),IF(AND(H10&gt;2002,H10&lt;2005),VLOOKUP(K10,[1]Minimas!$A$15:$F$29,4),IF(AND(H10&gt;2004,H10&lt;2007),VLOOKUP(K10,[1]Minimas!$A$15:$F$29,3),VLOOKUP(K10,[1]Minimas!$A$15:$F$29,2))))),IF(H10&lt;2000,VLOOKUP(K10,[1]Minimas!$G$15:$L$29,6),IF(AND(H10&gt;1999,H10&lt;2003),VLOOKUP(K10,[1]Minimas!$G$15:$FL$29,5),IF(AND(H10&gt;2002,H10&lt;2005),VLOOKUP(K10,[1]Minimas!$G$15:$L$29,4),IF(AND(H10&gt;2004,H10&lt;2007),VLOOKUP(K10,[1]Minimas!$G$15:$L$29,3),VLOOKUP(K10,[1]Minimas!$G$15:$L$29,2)))))))</f>
        <v>U17 M73</v>
      </c>
      <c r="W10" s="139">
        <f t="shared" si="12"/>
        <v>132.6922095549204</v>
      </c>
      <c r="X10" s="97">
        <v>43758</v>
      </c>
      <c r="Y10" s="99" t="s">
        <v>147</v>
      </c>
      <c r="Z10" s="172"/>
      <c r="AA10" s="132"/>
      <c r="AB10" s="103">
        <f>T10-HLOOKUP(V10,[1]Minimas!$C$3:$CD$12,2,FALSE)</f>
        <v>0</v>
      </c>
      <c r="AC10" s="103">
        <f>T10-HLOOKUP(V10,[1]Minimas!$C$3:$CD$12,3,FALSE)</f>
        <v>-20</v>
      </c>
      <c r="AD10" s="103">
        <f>T10-HLOOKUP(V10,[1]Minimas!$C$3:$CD$12,4,FALSE)</f>
        <v>-40</v>
      </c>
      <c r="AE10" s="103">
        <f>T10-HLOOKUP(V10,[1]Minimas!$C$3:$CD$12,5,FALSE)</f>
        <v>-60</v>
      </c>
      <c r="AF10" s="103">
        <f>T10-HLOOKUP(V10,[1]Minimas!$C$3:$CD$12,6,FALSE)</f>
        <v>-80</v>
      </c>
      <c r="AG10" s="103">
        <f>T10-HLOOKUP(V10,[1]Minimas!$C$3:$CD$12,7,FALSE)</f>
        <v>-100</v>
      </c>
      <c r="AH10" s="103">
        <f>T10-HLOOKUP(V10,[1]Minimas!$C$3:$CD$12,8,FALSE)</f>
        <v>-120</v>
      </c>
      <c r="AI10" s="103">
        <f>T10-HLOOKUP(V10,[1]Minimas!$C$3:$CD$12,9,FALSE)</f>
        <v>-140</v>
      </c>
      <c r="AJ10" s="103">
        <f>T10-HLOOKUP(V10,[1]Minimas!$C$3:$CD$12,10,FALSE)</f>
        <v>-215</v>
      </c>
      <c r="AK10" s="104" t="str">
        <f t="shared" si="13"/>
        <v>DEB</v>
      </c>
      <c r="AL10" s="104"/>
      <c r="AM10" s="104" t="str">
        <f t="shared" si="14"/>
        <v>DEB</v>
      </c>
      <c r="AN10" s="104">
        <f t="shared" si="15"/>
        <v>0</v>
      </c>
      <c r="AO10" s="134"/>
      <c r="AP10" s="134"/>
      <c r="AQ10" s="134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4"/>
      <c r="BF10" s="134"/>
      <c r="BG10" s="134"/>
      <c r="BH10" s="134"/>
      <c r="BI10" s="134"/>
      <c r="BJ10" s="134"/>
      <c r="BK10" s="134"/>
      <c r="BL10" s="134"/>
      <c r="BM10" s="134"/>
      <c r="BN10" s="134"/>
      <c r="BO10" s="134"/>
      <c r="BP10" s="134"/>
      <c r="BQ10" s="134"/>
      <c r="BR10" s="134"/>
      <c r="BS10" s="134"/>
      <c r="BT10" s="134"/>
      <c r="BU10" s="134"/>
      <c r="BV10" s="134"/>
      <c r="BW10" s="134"/>
      <c r="BX10" s="134"/>
      <c r="BY10" s="134"/>
      <c r="BZ10" s="134"/>
      <c r="CA10" s="134"/>
      <c r="CB10" s="134"/>
      <c r="CC10" s="134"/>
      <c r="CD10" s="134"/>
      <c r="CE10" s="134"/>
      <c r="CF10" s="134"/>
      <c r="CG10" s="134"/>
      <c r="CH10" s="134"/>
      <c r="CI10" s="134"/>
      <c r="CJ10" s="134"/>
      <c r="CK10" s="134"/>
      <c r="CL10" s="134"/>
      <c r="CM10" s="134"/>
      <c r="CN10" s="134"/>
      <c r="CO10" s="134"/>
      <c r="CP10" s="134"/>
      <c r="CQ10" s="134"/>
      <c r="CR10" s="134"/>
      <c r="CS10" s="134"/>
      <c r="CT10" s="134"/>
      <c r="CU10" s="134"/>
      <c r="CV10" s="134"/>
      <c r="CW10" s="134"/>
      <c r="CX10" s="134"/>
      <c r="CY10" s="134"/>
      <c r="CZ10" s="134"/>
      <c r="DA10" s="134"/>
      <c r="DB10" s="134"/>
      <c r="DC10" s="134"/>
      <c r="DD10" s="134"/>
      <c r="DE10" s="134"/>
      <c r="DF10" s="134"/>
      <c r="DG10" s="134"/>
      <c r="DH10" s="134"/>
      <c r="DI10" s="134"/>
      <c r="DJ10" s="134"/>
      <c r="DK10" s="134"/>
      <c r="DL10" s="134"/>
      <c r="DM10" s="134"/>
      <c r="DN10" s="134"/>
      <c r="DO10" s="134"/>
      <c r="DP10" s="134"/>
      <c r="DQ10" s="134"/>
      <c r="DR10" s="134"/>
      <c r="DS10" s="134"/>
      <c r="DT10" s="134"/>
    </row>
    <row r="11" spans="1:124" s="133" customFormat="1" ht="30" customHeight="1" x14ac:dyDescent="0.2">
      <c r="B11" s="95" t="s">
        <v>149</v>
      </c>
      <c r="C11" s="153">
        <v>450929</v>
      </c>
      <c r="D11" s="154"/>
      <c r="E11" s="155" t="s">
        <v>40</v>
      </c>
      <c r="F11" s="143" t="s">
        <v>153</v>
      </c>
      <c r="G11" s="144" t="s">
        <v>154</v>
      </c>
      <c r="H11" s="145">
        <v>2003</v>
      </c>
      <c r="I11" s="165" t="s">
        <v>126</v>
      </c>
      <c r="J11" s="156" t="s">
        <v>43</v>
      </c>
      <c r="K11" s="147">
        <v>78.7</v>
      </c>
      <c r="L11" s="149">
        <v>35</v>
      </c>
      <c r="M11" s="150">
        <v>40</v>
      </c>
      <c r="N11" s="150">
        <v>45</v>
      </c>
      <c r="O11" s="135">
        <f t="shared" si="8"/>
        <v>45</v>
      </c>
      <c r="P11" s="149">
        <v>40</v>
      </c>
      <c r="Q11" s="150">
        <v>45</v>
      </c>
      <c r="R11" s="150">
        <v>-50</v>
      </c>
      <c r="S11" s="135">
        <f t="shared" si="9"/>
        <v>45</v>
      </c>
      <c r="T11" s="136">
        <f t="shared" si="10"/>
        <v>90</v>
      </c>
      <c r="U11" s="137" t="str">
        <f t="shared" si="11"/>
        <v>DEB -20</v>
      </c>
      <c r="V11" s="138" t="str">
        <f>IF(E11=0," ",IF(E11="H",IF(H11&lt;2000,VLOOKUP(K11,[1]Minimas!$A$15:$F$29,6),IF(AND(H11&gt;1999,H11&lt;2003),VLOOKUP(K11,[1]Minimas!$A$15:$F$29,5),IF(AND(H11&gt;2002,H11&lt;2005),VLOOKUP(K11,[1]Minimas!$A$15:$F$29,4),IF(AND(H11&gt;2004,H11&lt;2007),VLOOKUP(K11,[1]Minimas!$A$15:$F$29,3),VLOOKUP(K11,[1]Minimas!$A$15:$F$29,2))))),IF(H11&lt;2000,VLOOKUP(K11,[1]Minimas!$G$15:$L$29,6),IF(AND(H11&gt;1999,H11&lt;2003),VLOOKUP(K11,[1]Minimas!$G$15:$FL$29,5),IF(AND(H11&gt;2002,H11&lt;2005),VLOOKUP(K11,[1]Minimas!$G$15:$L$29,4),IF(AND(H11&gt;2004,H11&lt;2007),VLOOKUP(K11,[1]Minimas!$G$15:$L$29,3),VLOOKUP(K11,[1]Minimas!$G$15:$L$29,2)))))))</f>
        <v>U17 M81</v>
      </c>
      <c r="W11" s="139">
        <f t="shared" si="12"/>
        <v>111.03879881708953</v>
      </c>
      <c r="X11" s="97">
        <v>43758</v>
      </c>
      <c r="Y11" s="99" t="s">
        <v>147</v>
      </c>
      <c r="Z11" s="172"/>
      <c r="AA11" s="132"/>
      <c r="AB11" s="103">
        <f>T11-HLOOKUP(V11,[1]Minimas!$C$3:$CD$12,2,FALSE)</f>
        <v>-20</v>
      </c>
      <c r="AC11" s="103">
        <f>T11-HLOOKUP(V11,[1]Minimas!$C$3:$CD$12,3,FALSE)</f>
        <v>-40</v>
      </c>
      <c r="AD11" s="103">
        <f>T11-HLOOKUP(V11,[1]Minimas!$C$3:$CD$12,4,FALSE)</f>
        <v>-60</v>
      </c>
      <c r="AE11" s="103">
        <f>T11-HLOOKUP(V11,[1]Minimas!$C$3:$CD$12,5,FALSE)</f>
        <v>-80</v>
      </c>
      <c r="AF11" s="103">
        <f>T11-HLOOKUP(V11,[1]Minimas!$C$3:$CD$12,6,FALSE)</f>
        <v>-100</v>
      </c>
      <c r="AG11" s="103">
        <f>T11-HLOOKUP(V11,[1]Minimas!$C$3:$CD$12,7,FALSE)</f>
        <v>-120</v>
      </c>
      <c r="AH11" s="103">
        <f>T11-HLOOKUP(V11,[1]Minimas!$C$3:$CD$12,8,FALSE)</f>
        <v>-140</v>
      </c>
      <c r="AI11" s="103">
        <f>T11-HLOOKUP(V11,[1]Minimas!$C$3:$CD$12,9,FALSE)</f>
        <v>-170</v>
      </c>
      <c r="AJ11" s="103">
        <f>T11-HLOOKUP(V11,[1]Minimas!$C$3:$CD$12,10,FALSE)</f>
        <v>-245</v>
      </c>
      <c r="AK11" s="104" t="str">
        <f t="shared" si="13"/>
        <v>DEB</v>
      </c>
      <c r="AL11" s="104"/>
      <c r="AM11" s="104" t="str">
        <f t="shared" si="14"/>
        <v>DEB</v>
      </c>
      <c r="AN11" s="104">
        <f t="shared" si="15"/>
        <v>-20</v>
      </c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34"/>
      <c r="BL11" s="134"/>
      <c r="BM11" s="134"/>
      <c r="BN11" s="134"/>
      <c r="BO11" s="134"/>
      <c r="BP11" s="134"/>
      <c r="BQ11" s="134"/>
      <c r="BR11" s="134"/>
      <c r="BS11" s="134"/>
      <c r="BT11" s="134"/>
      <c r="BU11" s="134"/>
      <c r="BV11" s="134"/>
      <c r="BW11" s="134"/>
      <c r="BX11" s="134"/>
      <c r="BY11" s="134"/>
      <c r="BZ11" s="134"/>
      <c r="CA11" s="134"/>
      <c r="CB11" s="134"/>
      <c r="CC11" s="134"/>
      <c r="CD11" s="134"/>
      <c r="CE11" s="134"/>
      <c r="CF11" s="134"/>
      <c r="CG11" s="134"/>
      <c r="CH11" s="134"/>
      <c r="CI11" s="134"/>
      <c r="CJ11" s="134"/>
      <c r="CK11" s="134"/>
      <c r="CL11" s="134"/>
      <c r="CM11" s="134"/>
      <c r="CN11" s="134"/>
      <c r="CO11" s="134"/>
      <c r="CP11" s="134"/>
      <c r="CQ11" s="134"/>
      <c r="CR11" s="134"/>
      <c r="CS11" s="134"/>
      <c r="CT11" s="134"/>
      <c r="CU11" s="134"/>
      <c r="CV11" s="134"/>
      <c r="CW11" s="134"/>
      <c r="CX11" s="134"/>
      <c r="CY11" s="134"/>
      <c r="CZ11" s="134"/>
      <c r="DA11" s="134"/>
      <c r="DB11" s="134"/>
      <c r="DC11" s="134"/>
      <c r="DD11" s="134"/>
      <c r="DE11" s="134"/>
      <c r="DF11" s="134"/>
      <c r="DG11" s="134"/>
      <c r="DH11" s="134"/>
      <c r="DI11" s="134"/>
      <c r="DJ11" s="134"/>
      <c r="DK11" s="134"/>
      <c r="DL11" s="134"/>
      <c r="DM11" s="134"/>
      <c r="DN11" s="134"/>
      <c r="DO11" s="134"/>
      <c r="DP11" s="134"/>
      <c r="DQ11" s="134"/>
      <c r="DR11" s="134"/>
      <c r="DS11" s="134"/>
      <c r="DT11" s="134"/>
    </row>
    <row r="12" spans="1:124" s="133" customFormat="1" ht="30" customHeight="1" x14ac:dyDescent="0.2">
      <c r="B12" s="95" t="s">
        <v>149</v>
      </c>
      <c r="C12" s="153">
        <v>443407</v>
      </c>
      <c r="D12" s="154"/>
      <c r="E12" s="155" t="s">
        <v>40</v>
      </c>
      <c r="F12" s="143" t="s">
        <v>141</v>
      </c>
      <c r="G12" s="144" t="s">
        <v>140</v>
      </c>
      <c r="H12" s="145">
        <v>2002</v>
      </c>
      <c r="I12" s="165" t="s">
        <v>126</v>
      </c>
      <c r="J12" s="156" t="s">
        <v>43</v>
      </c>
      <c r="K12" s="147">
        <v>129.80000000000001</v>
      </c>
      <c r="L12" s="149">
        <v>78</v>
      </c>
      <c r="M12" s="150">
        <v>83</v>
      </c>
      <c r="N12" s="150">
        <v>87</v>
      </c>
      <c r="O12" s="135">
        <f t="shared" si="8"/>
        <v>87</v>
      </c>
      <c r="P12" s="149">
        <v>95</v>
      </c>
      <c r="Q12" s="150">
        <v>100</v>
      </c>
      <c r="R12" s="150">
        <v>104</v>
      </c>
      <c r="S12" s="135">
        <f t="shared" si="9"/>
        <v>104</v>
      </c>
      <c r="T12" s="136">
        <f t="shared" si="10"/>
        <v>191</v>
      </c>
      <c r="U12" s="137" t="str">
        <f t="shared" si="11"/>
        <v>DPT + 11</v>
      </c>
      <c r="V12" s="138" t="str">
        <f>IF(E12=0," ",IF(E12="H",IF(H12&lt;2000,VLOOKUP(K12,[1]Minimas!$A$15:$F$29,6),IF(AND(H12&gt;1999,H12&lt;2003),VLOOKUP(K12,[1]Minimas!$A$15:$F$29,5),IF(AND(H12&gt;2002,H12&lt;2005),VLOOKUP(K12,[1]Minimas!$A$15:$F$29,4),IF(AND(H12&gt;2004,H12&lt;2007),VLOOKUP(K12,[1]Minimas!$A$15:$F$29,3),VLOOKUP(K12,[1]Minimas!$A$15:$F$29,2))))),IF(H12&lt;2000,VLOOKUP(K12,[1]Minimas!$G$15:$L$29,6),IF(AND(H12&gt;1999,H12&lt;2003),VLOOKUP(K12,[1]Minimas!$G$15:$FL$29,5),IF(AND(H12&gt;2002,H12&lt;2005),VLOOKUP(K12,[1]Minimas!$G$15:$L$29,4),IF(AND(H12&gt;2004,H12&lt;2007),VLOOKUP(K12,[1]Minimas!$G$15:$L$29,3),VLOOKUP(K12,[1]Minimas!$G$15:$L$29,2)))))))</f>
        <v>U20 M&gt;109</v>
      </c>
      <c r="W12" s="139">
        <f t="shared" si="12"/>
        <v>196.76229288218929</v>
      </c>
      <c r="X12" s="97">
        <v>43758</v>
      </c>
      <c r="Y12" s="99" t="s">
        <v>147</v>
      </c>
      <c r="Z12" s="172"/>
      <c r="AA12" s="132"/>
      <c r="AB12" s="103">
        <f>T12-HLOOKUP(V12,[1]Minimas!$C$3:$CD$12,2,FALSE)</f>
        <v>36</v>
      </c>
      <c r="AC12" s="103">
        <f>T12-HLOOKUP(V12,[1]Minimas!$C$3:$CD$12,3,FALSE)</f>
        <v>11</v>
      </c>
      <c r="AD12" s="103">
        <f>T12-HLOOKUP(V12,[1]Minimas!$C$3:$CD$12,4,FALSE)</f>
        <v>-9</v>
      </c>
      <c r="AE12" s="103">
        <f>T12-HLOOKUP(V12,[1]Minimas!$C$3:$CD$12,5,FALSE)</f>
        <v>-34</v>
      </c>
      <c r="AF12" s="103">
        <f>T12-HLOOKUP(V12,[1]Minimas!$C$3:$CD$12,6,FALSE)</f>
        <v>-59</v>
      </c>
      <c r="AG12" s="103">
        <f>T12-HLOOKUP(V12,[1]Minimas!$C$3:$CD$12,7,FALSE)</f>
        <v>-89</v>
      </c>
      <c r="AH12" s="103">
        <f>T12-HLOOKUP(V12,[1]Minimas!$C$3:$CD$12,8,FALSE)</f>
        <v>-119</v>
      </c>
      <c r="AI12" s="103">
        <f>T12-HLOOKUP(V12,[1]Minimas!$C$3:$CD$12,9,FALSE)</f>
        <v>-144</v>
      </c>
      <c r="AJ12" s="103">
        <f>T12-HLOOKUP(V12,[1]Minimas!$C$3:$CD$12,10,FALSE)</f>
        <v>-194</v>
      </c>
      <c r="AK12" s="104" t="str">
        <f t="shared" si="13"/>
        <v>DPT +</v>
      </c>
      <c r="AL12" s="104"/>
      <c r="AM12" s="104" t="str">
        <f t="shared" si="14"/>
        <v>DPT +</v>
      </c>
      <c r="AN12" s="104">
        <f t="shared" si="15"/>
        <v>11</v>
      </c>
      <c r="AO12" s="134"/>
      <c r="AP12" s="134"/>
      <c r="AQ12" s="134"/>
      <c r="AR12" s="134"/>
      <c r="AS12" s="134"/>
      <c r="AT12" s="134"/>
      <c r="AU12" s="134"/>
      <c r="AV12" s="134"/>
      <c r="AW12" s="134"/>
      <c r="AX12" s="134"/>
      <c r="AY12" s="134"/>
      <c r="AZ12" s="134"/>
      <c r="BA12" s="134"/>
      <c r="BB12" s="134"/>
      <c r="BC12" s="134"/>
      <c r="BD12" s="134"/>
      <c r="BE12" s="134"/>
      <c r="BF12" s="134"/>
      <c r="BG12" s="134"/>
      <c r="BH12" s="134"/>
      <c r="BI12" s="134"/>
      <c r="BJ12" s="134"/>
      <c r="BK12" s="134"/>
      <c r="BL12" s="134"/>
      <c r="BM12" s="134"/>
      <c r="BN12" s="134"/>
      <c r="BO12" s="134"/>
      <c r="BP12" s="134"/>
      <c r="BQ12" s="134"/>
      <c r="BR12" s="134"/>
      <c r="BS12" s="134"/>
      <c r="BT12" s="134"/>
      <c r="BU12" s="134"/>
      <c r="BV12" s="134"/>
      <c r="BW12" s="134"/>
      <c r="BX12" s="134"/>
      <c r="BY12" s="134"/>
      <c r="BZ12" s="134"/>
      <c r="CA12" s="134"/>
      <c r="CB12" s="134"/>
      <c r="CC12" s="134"/>
      <c r="CD12" s="134"/>
      <c r="CE12" s="134"/>
      <c r="CF12" s="134"/>
      <c r="CG12" s="134"/>
      <c r="CH12" s="134"/>
      <c r="CI12" s="134"/>
      <c r="CJ12" s="134"/>
      <c r="CK12" s="134"/>
      <c r="CL12" s="134"/>
      <c r="CM12" s="134"/>
      <c r="CN12" s="134"/>
      <c r="CO12" s="134"/>
      <c r="CP12" s="134"/>
      <c r="CQ12" s="134"/>
      <c r="CR12" s="134"/>
      <c r="CS12" s="134"/>
      <c r="CT12" s="134"/>
      <c r="CU12" s="134"/>
      <c r="CV12" s="134"/>
      <c r="CW12" s="134"/>
      <c r="CX12" s="134"/>
      <c r="CY12" s="134"/>
      <c r="CZ12" s="134"/>
      <c r="DA12" s="134"/>
      <c r="DB12" s="134"/>
      <c r="DC12" s="134"/>
      <c r="DD12" s="134"/>
      <c r="DE12" s="134"/>
      <c r="DF12" s="134"/>
      <c r="DG12" s="134"/>
      <c r="DH12" s="134"/>
      <c r="DI12" s="134"/>
      <c r="DJ12" s="134"/>
      <c r="DK12" s="134"/>
      <c r="DL12" s="134"/>
      <c r="DM12" s="134"/>
      <c r="DN12" s="134"/>
      <c r="DO12" s="134"/>
      <c r="DP12" s="134"/>
      <c r="DQ12" s="134"/>
      <c r="DR12" s="134"/>
      <c r="DS12" s="134"/>
      <c r="DT12" s="134"/>
    </row>
    <row r="13" spans="1:124" s="133" customFormat="1" ht="30" customHeight="1" x14ac:dyDescent="0.2">
      <c r="B13" s="95" t="s">
        <v>149</v>
      </c>
      <c r="C13" s="153">
        <v>377278</v>
      </c>
      <c r="D13" s="154"/>
      <c r="E13" s="155" t="s">
        <v>40</v>
      </c>
      <c r="F13" s="143" t="s">
        <v>172</v>
      </c>
      <c r="G13" s="144" t="s">
        <v>173</v>
      </c>
      <c r="H13" s="145">
        <v>1998</v>
      </c>
      <c r="I13" s="165" t="s">
        <v>126</v>
      </c>
      <c r="J13" s="156" t="s">
        <v>43</v>
      </c>
      <c r="K13" s="147">
        <v>70.599999999999994</v>
      </c>
      <c r="L13" s="149">
        <v>80</v>
      </c>
      <c r="M13" s="150">
        <v>-85</v>
      </c>
      <c r="N13" s="150">
        <v>85</v>
      </c>
      <c r="O13" s="135">
        <f t="shared" ref="O13:O17" si="16">IF(E13="","",IF(MAXA(L13:N13)&lt;=0,0,MAXA(L13:N13)))</f>
        <v>85</v>
      </c>
      <c r="P13" s="149">
        <v>105</v>
      </c>
      <c r="Q13" s="150">
        <v>110</v>
      </c>
      <c r="R13" s="150">
        <v>-115</v>
      </c>
      <c r="S13" s="135">
        <f t="shared" ref="S13:S17" si="17">IF(E13="","",IF(MAXA(P13:R13)&lt;=0,0,MAXA(P13:R13)))</f>
        <v>110</v>
      </c>
      <c r="T13" s="136">
        <f t="shared" ref="T13:T17" si="18">IF(E13="","",IF(OR(O13=0,S13=0),0,O13+S13))</f>
        <v>195</v>
      </c>
      <c r="U13" s="137" t="str">
        <f t="shared" ref="U13:U17" si="19">+CONCATENATE(AM13," ",AN13)</f>
        <v>REG + 10</v>
      </c>
      <c r="V13" s="138" t="str">
        <f>IF(E13=0," ",IF(E13="H",IF(H13&lt;2000,VLOOKUP(K13,[1]Minimas!$A$15:$F$29,6),IF(AND(H13&gt;1999,H13&lt;2003),VLOOKUP(K13,[1]Minimas!$A$15:$F$29,5),IF(AND(H13&gt;2002,H13&lt;2005),VLOOKUP(K13,[1]Minimas!$A$15:$F$29,4),IF(AND(H13&gt;2004,H13&lt;2007),VLOOKUP(K13,[1]Minimas!$A$15:$F$29,3),VLOOKUP(K13,[1]Minimas!$A$15:$F$29,2))))),IF(H13&lt;2000,VLOOKUP(K13,[1]Minimas!$G$15:$L$29,6),IF(AND(H13&gt;1999,H13&lt;2003),VLOOKUP(K13,[1]Minimas!$G$15:$FL$29,5),IF(AND(H13&gt;2002,H13&lt;2005),VLOOKUP(K13,[1]Minimas!$G$15:$L$29,4),IF(AND(H13&gt;2004,H13&lt;2007),VLOOKUP(K13,[1]Minimas!$G$15:$L$29,3),VLOOKUP(K13,[1]Minimas!$G$15:$L$29,2)))))))</f>
        <v>SE M73</v>
      </c>
      <c r="W13" s="139">
        <f t="shared" ref="W13:W17" si="20">IF(E13=" "," ",IF(E13="H",10^(0.75194503*LOG(K13/175.508)^2)*T13,IF(E13="F",10^(0.783497476* LOG(K13/153.655)^2)*T13,"")))</f>
        <v>255.65212753393183</v>
      </c>
      <c r="X13" s="97">
        <v>43771</v>
      </c>
      <c r="Y13" s="99" t="s">
        <v>221</v>
      </c>
      <c r="Z13" s="172" t="s">
        <v>179</v>
      </c>
      <c r="AA13" s="132"/>
      <c r="AB13" s="103">
        <f>T13-HLOOKUP(V13,[1]Minimas!$C$3:$CD$12,2,FALSE)</f>
        <v>60</v>
      </c>
      <c r="AC13" s="103">
        <f>T13-HLOOKUP(V13,[1]Minimas!$C$3:$CD$12,3,FALSE)</f>
        <v>35</v>
      </c>
      <c r="AD13" s="103">
        <f>T13-HLOOKUP(V13,[1]Minimas!$C$3:$CD$12,4,FALSE)</f>
        <v>10</v>
      </c>
      <c r="AE13" s="103">
        <f>T13-HLOOKUP(V13,[1]Minimas!$C$3:$CD$12,5,FALSE)</f>
        <v>-15</v>
      </c>
      <c r="AF13" s="103">
        <f>T13-HLOOKUP(V13,[1]Minimas!$C$3:$CD$12,6,FALSE)</f>
        <v>-45</v>
      </c>
      <c r="AG13" s="103">
        <f>T13-HLOOKUP(V13,[1]Minimas!$C$3:$CD$12,7,FALSE)</f>
        <v>-65</v>
      </c>
      <c r="AH13" s="103">
        <f>T13-HLOOKUP(V13,[1]Minimas!$C$3:$CD$12,8,FALSE)</f>
        <v>-85</v>
      </c>
      <c r="AI13" s="103">
        <f>T13-HLOOKUP(V13,[1]Minimas!$C$3:$CD$12,9,FALSE)</f>
        <v>-105</v>
      </c>
      <c r="AJ13" s="103">
        <f>T13-HLOOKUP(V13,[1]Minimas!$C$3:$CD$12,10,FALSE)</f>
        <v>-120</v>
      </c>
      <c r="AK13" s="104" t="str">
        <f t="shared" ref="AK13:AK17" si="21">IF(E13=0," ",IF(AJ13&gt;=0,$AJ$5,IF(AI13&gt;=0,$AI$5,IF(AH13&gt;=0,$AH$5,IF(AG13&gt;=0,$AG$5,IF(AF13&gt;=0,$AF$5,IF(AE13&gt;=0,$AE$5,IF(AD13&gt;=0,$AD$5,IF(AC13&gt;=0,$AC$5,$AB$5)))))))))</f>
        <v>REG +</v>
      </c>
      <c r="AL13" s="104"/>
      <c r="AM13" s="104" t="str">
        <f t="shared" ref="AM13:AM17" si="22">IF(AK13="","",AK13)</f>
        <v>REG +</v>
      </c>
      <c r="AN13" s="104">
        <f t="shared" ref="AN13:AN17" si="23">IF(E13=0," ",IF(AJ13&gt;=0,AJ13,IF(AI13&gt;=0,AI13,IF(AH13&gt;=0,AH13,IF(AG13&gt;=0,AG13,IF(AF13&gt;=0,AF13,IF(AE13&gt;=0,AE13,IF(AD13&gt;=0,AD13,IF(AC13&gt;=0,AC13,AB13)))))))))</f>
        <v>10</v>
      </c>
      <c r="AO13" s="134"/>
      <c r="AP13" s="134"/>
      <c r="AQ13" s="134"/>
      <c r="AR13" s="134"/>
      <c r="AS13" s="134"/>
      <c r="AT13" s="134"/>
      <c r="AU13" s="134"/>
      <c r="AV13" s="134"/>
      <c r="AW13" s="134"/>
      <c r="AX13" s="134"/>
      <c r="AY13" s="134"/>
      <c r="AZ13" s="134"/>
      <c r="BA13" s="134"/>
      <c r="BB13" s="134"/>
      <c r="BC13" s="134"/>
      <c r="BD13" s="134"/>
      <c r="BE13" s="134"/>
      <c r="BF13" s="134"/>
      <c r="BG13" s="134"/>
      <c r="BH13" s="134"/>
      <c r="BI13" s="134"/>
      <c r="BJ13" s="134"/>
      <c r="BK13" s="134"/>
      <c r="BL13" s="134"/>
      <c r="BM13" s="134"/>
      <c r="BN13" s="134"/>
      <c r="BO13" s="134"/>
      <c r="BP13" s="134"/>
      <c r="BQ13" s="134"/>
      <c r="BR13" s="134"/>
      <c r="BS13" s="134"/>
      <c r="BT13" s="134"/>
      <c r="BU13" s="134"/>
      <c r="BV13" s="134"/>
      <c r="BW13" s="134"/>
      <c r="BX13" s="134"/>
      <c r="BY13" s="134"/>
      <c r="BZ13" s="134"/>
      <c r="CA13" s="134"/>
      <c r="CB13" s="134"/>
      <c r="CC13" s="134"/>
      <c r="CD13" s="134"/>
      <c r="CE13" s="134"/>
      <c r="CF13" s="134"/>
      <c r="CG13" s="134"/>
      <c r="CH13" s="134"/>
      <c r="CI13" s="134"/>
      <c r="CJ13" s="134"/>
      <c r="CK13" s="134"/>
      <c r="CL13" s="134"/>
      <c r="CM13" s="134"/>
      <c r="CN13" s="134"/>
      <c r="CO13" s="134"/>
      <c r="CP13" s="134"/>
      <c r="CQ13" s="134"/>
      <c r="CR13" s="134"/>
      <c r="CS13" s="134"/>
      <c r="CT13" s="134"/>
      <c r="CU13" s="134"/>
      <c r="CV13" s="134"/>
      <c r="CW13" s="134"/>
      <c r="CX13" s="134"/>
      <c r="CY13" s="134"/>
      <c r="CZ13" s="134"/>
      <c r="DA13" s="134"/>
      <c r="DB13" s="134"/>
      <c r="DC13" s="134"/>
      <c r="DD13" s="134"/>
      <c r="DE13" s="134"/>
      <c r="DF13" s="134"/>
      <c r="DG13" s="134"/>
      <c r="DH13" s="134"/>
      <c r="DI13" s="134"/>
      <c r="DJ13" s="134"/>
      <c r="DK13" s="134"/>
      <c r="DL13" s="134"/>
      <c r="DM13" s="134"/>
      <c r="DN13" s="134"/>
      <c r="DO13" s="134"/>
      <c r="DP13" s="134"/>
      <c r="DQ13" s="134"/>
      <c r="DR13" s="134"/>
      <c r="DS13" s="134"/>
      <c r="DT13" s="134"/>
    </row>
    <row r="14" spans="1:124" s="133" customFormat="1" ht="30" customHeight="1" x14ac:dyDescent="0.2">
      <c r="B14" s="95" t="s">
        <v>149</v>
      </c>
      <c r="C14" s="153">
        <v>427890</v>
      </c>
      <c r="D14" s="154"/>
      <c r="E14" s="155" t="s">
        <v>40</v>
      </c>
      <c r="F14" s="143" t="s">
        <v>137</v>
      </c>
      <c r="G14" s="144" t="s">
        <v>138</v>
      </c>
      <c r="H14" s="145">
        <v>1991</v>
      </c>
      <c r="I14" s="165" t="s">
        <v>126</v>
      </c>
      <c r="J14" s="156" t="s">
        <v>43</v>
      </c>
      <c r="K14" s="147">
        <v>75.2</v>
      </c>
      <c r="L14" s="149">
        <v>90</v>
      </c>
      <c r="M14" s="150">
        <v>95</v>
      </c>
      <c r="N14" s="150">
        <v>-100</v>
      </c>
      <c r="O14" s="135">
        <f t="shared" si="16"/>
        <v>95</v>
      </c>
      <c r="P14" s="149">
        <v>110</v>
      </c>
      <c r="Q14" s="150">
        <v>115</v>
      </c>
      <c r="R14" s="150">
        <v>-118</v>
      </c>
      <c r="S14" s="135">
        <f t="shared" si="17"/>
        <v>115</v>
      </c>
      <c r="T14" s="136">
        <f t="shared" si="18"/>
        <v>210</v>
      </c>
      <c r="U14" s="137" t="str">
        <f t="shared" si="19"/>
        <v>REG + 15</v>
      </c>
      <c r="V14" s="138" t="str">
        <f>IF(E14=0," ",IF(E14="H",IF(H14&lt;2000,VLOOKUP(K14,[1]Minimas!$A$15:$F$29,6),IF(AND(H14&gt;1999,H14&lt;2003),VLOOKUP(K14,[1]Minimas!$A$15:$F$29,5),IF(AND(H14&gt;2002,H14&lt;2005),VLOOKUP(K14,[1]Minimas!$A$15:$F$29,4),IF(AND(H14&gt;2004,H14&lt;2007),VLOOKUP(K14,[1]Minimas!$A$15:$F$29,3),VLOOKUP(K14,[1]Minimas!$A$15:$F$29,2))))),IF(H14&lt;2000,VLOOKUP(K14,[1]Minimas!$G$15:$L$29,6),IF(AND(H14&gt;1999,H14&lt;2003),VLOOKUP(K14,[1]Minimas!$G$15:$FL$29,5),IF(AND(H14&gt;2002,H14&lt;2005),VLOOKUP(K14,[1]Minimas!$G$15:$L$29,4),IF(AND(H14&gt;2004,H14&lt;2007),VLOOKUP(K14,[1]Minimas!$G$15:$L$29,3),VLOOKUP(K14,[1]Minimas!$G$15:$L$29,2)))))))</f>
        <v>SE M81</v>
      </c>
      <c r="W14" s="139">
        <f t="shared" si="20"/>
        <v>265.51830482246936</v>
      </c>
      <c r="X14" s="97">
        <v>43771</v>
      </c>
      <c r="Y14" s="99" t="s">
        <v>221</v>
      </c>
      <c r="Z14" s="172" t="s">
        <v>179</v>
      </c>
      <c r="AA14" s="132"/>
      <c r="AB14" s="103">
        <f>T14-HLOOKUP(V14,[1]Minimas!$C$3:$CD$12,2,FALSE)</f>
        <v>65</v>
      </c>
      <c r="AC14" s="103">
        <f>T14-HLOOKUP(V14,[1]Minimas!$C$3:$CD$12,3,FALSE)</f>
        <v>40</v>
      </c>
      <c r="AD14" s="103">
        <f>T14-HLOOKUP(V14,[1]Minimas!$C$3:$CD$12,4,FALSE)</f>
        <v>15</v>
      </c>
      <c r="AE14" s="103">
        <f>T14-HLOOKUP(V14,[1]Minimas!$C$3:$CD$12,5,FALSE)</f>
        <v>-10</v>
      </c>
      <c r="AF14" s="103">
        <f>T14-HLOOKUP(V14,[1]Minimas!$C$3:$CD$12,6,FALSE)</f>
        <v>-40</v>
      </c>
      <c r="AG14" s="103">
        <f>T14-HLOOKUP(V14,[1]Minimas!$C$3:$CD$12,7,FALSE)</f>
        <v>-65</v>
      </c>
      <c r="AH14" s="103">
        <f>T14-HLOOKUP(V14,[1]Minimas!$C$3:$CD$12,8,FALSE)</f>
        <v>-85</v>
      </c>
      <c r="AI14" s="103">
        <f>T14-HLOOKUP(V14,[1]Minimas!$C$3:$CD$12,9,FALSE)</f>
        <v>-110</v>
      </c>
      <c r="AJ14" s="103">
        <f>T14-HLOOKUP(V14,[1]Minimas!$C$3:$CD$12,10,FALSE)</f>
        <v>-125</v>
      </c>
      <c r="AK14" s="104" t="str">
        <f t="shared" si="21"/>
        <v>REG +</v>
      </c>
      <c r="AL14" s="104"/>
      <c r="AM14" s="104" t="str">
        <f t="shared" si="22"/>
        <v>REG +</v>
      </c>
      <c r="AN14" s="104">
        <f t="shared" si="23"/>
        <v>15</v>
      </c>
      <c r="AO14" s="134"/>
      <c r="AP14" s="134"/>
      <c r="AQ14" s="134"/>
      <c r="AR14" s="134"/>
      <c r="AS14" s="134"/>
      <c r="AT14" s="134"/>
      <c r="AU14" s="134"/>
      <c r="AV14" s="134"/>
      <c r="AW14" s="134"/>
      <c r="AX14" s="134"/>
      <c r="AY14" s="134"/>
      <c r="AZ14" s="134"/>
      <c r="BA14" s="134"/>
      <c r="BB14" s="134"/>
      <c r="BC14" s="134"/>
      <c r="BD14" s="134"/>
      <c r="BE14" s="134"/>
      <c r="BF14" s="134"/>
      <c r="BG14" s="134"/>
      <c r="BH14" s="134"/>
      <c r="BI14" s="134"/>
      <c r="BJ14" s="134"/>
      <c r="BK14" s="134"/>
      <c r="BL14" s="134"/>
      <c r="BM14" s="134"/>
      <c r="BN14" s="134"/>
      <c r="BO14" s="134"/>
      <c r="BP14" s="134"/>
      <c r="BQ14" s="134"/>
      <c r="BR14" s="134"/>
      <c r="BS14" s="134"/>
      <c r="BT14" s="134"/>
      <c r="BU14" s="134"/>
      <c r="BV14" s="134"/>
      <c r="BW14" s="134"/>
      <c r="BX14" s="134"/>
      <c r="BY14" s="134"/>
      <c r="BZ14" s="134"/>
      <c r="CA14" s="134"/>
      <c r="CB14" s="134"/>
      <c r="CC14" s="134"/>
      <c r="CD14" s="134"/>
      <c r="CE14" s="134"/>
      <c r="CF14" s="134"/>
      <c r="CG14" s="134"/>
      <c r="CH14" s="134"/>
      <c r="CI14" s="134"/>
      <c r="CJ14" s="134"/>
      <c r="CK14" s="134"/>
      <c r="CL14" s="134"/>
      <c r="CM14" s="134"/>
      <c r="CN14" s="134"/>
      <c r="CO14" s="134"/>
      <c r="CP14" s="134"/>
      <c r="CQ14" s="134"/>
      <c r="CR14" s="134"/>
      <c r="CS14" s="134"/>
      <c r="CT14" s="134"/>
      <c r="CU14" s="134"/>
      <c r="CV14" s="134"/>
      <c r="CW14" s="134"/>
      <c r="CX14" s="134"/>
      <c r="CY14" s="134"/>
      <c r="CZ14" s="134"/>
      <c r="DA14" s="134"/>
      <c r="DB14" s="134"/>
      <c r="DC14" s="134"/>
      <c r="DD14" s="134"/>
      <c r="DE14" s="134"/>
      <c r="DF14" s="134"/>
      <c r="DG14" s="134"/>
      <c r="DH14" s="134"/>
      <c r="DI14" s="134"/>
      <c r="DJ14" s="134"/>
      <c r="DK14" s="134"/>
      <c r="DL14" s="134"/>
      <c r="DM14" s="134"/>
      <c r="DN14" s="134"/>
      <c r="DO14" s="134"/>
      <c r="DP14" s="134"/>
      <c r="DQ14" s="134"/>
      <c r="DR14" s="134"/>
      <c r="DS14" s="134"/>
      <c r="DT14" s="134"/>
    </row>
    <row r="15" spans="1:124" s="133" customFormat="1" ht="30" customHeight="1" x14ac:dyDescent="0.2">
      <c r="B15" s="95" t="s">
        <v>149</v>
      </c>
      <c r="C15" s="153">
        <v>442976</v>
      </c>
      <c r="D15" s="154"/>
      <c r="E15" s="155" t="s">
        <v>40</v>
      </c>
      <c r="F15" s="143" t="s">
        <v>174</v>
      </c>
      <c r="G15" s="144" t="s">
        <v>175</v>
      </c>
      <c r="H15" s="145">
        <v>1995</v>
      </c>
      <c r="I15" s="165" t="s">
        <v>126</v>
      </c>
      <c r="J15" s="156" t="s">
        <v>43</v>
      </c>
      <c r="K15" s="147">
        <v>87.5</v>
      </c>
      <c r="L15" s="149">
        <v>95</v>
      </c>
      <c r="M15" s="150">
        <v>100</v>
      </c>
      <c r="N15" s="150">
        <v>-105</v>
      </c>
      <c r="O15" s="135">
        <f t="shared" si="16"/>
        <v>100</v>
      </c>
      <c r="P15" s="149">
        <v>122</v>
      </c>
      <c r="Q15" s="150">
        <v>127</v>
      </c>
      <c r="R15" s="150">
        <v>-131</v>
      </c>
      <c r="S15" s="135">
        <f t="shared" si="17"/>
        <v>127</v>
      </c>
      <c r="T15" s="136">
        <f t="shared" si="18"/>
        <v>227</v>
      </c>
      <c r="U15" s="137" t="str">
        <f t="shared" si="19"/>
        <v>REG + 27</v>
      </c>
      <c r="V15" s="138" t="str">
        <f>IF(E15=0," ",IF(E15="H",IF(H15&lt;2000,VLOOKUP(K15,[1]Minimas!$A$15:$F$29,6),IF(AND(H15&gt;1999,H15&lt;2003),VLOOKUP(K15,[1]Minimas!$A$15:$F$29,5),IF(AND(H15&gt;2002,H15&lt;2005),VLOOKUP(K15,[1]Minimas!$A$15:$F$29,4),IF(AND(H15&gt;2004,H15&lt;2007),VLOOKUP(K15,[1]Minimas!$A$15:$F$29,3),VLOOKUP(K15,[1]Minimas!$A$15:$F$29,2))))),IF(H15&lt;2000,VLOOKUP(K15,[1]Minimas!$G$15:$L$29,6),IF(AND(H15&gt;1999,H15&lt;2003),VLOOKUP(K15,[1]Minimas!$G$15:$FL$29,5),IF(AND(H15&gt;2002,H15&lt;2005),VLOOKUP(K15,[1]Minimas!$G$15:$L$29,4),IF(AND(H15&gt;2004,H15&lt;2007),VLOOKUP(K15,[1]Minimas!$G$15:$L$29,3),VLOOKUP(K15,[1]Minimas!$G$15:$L$29,2)))))))</f>
        <v>SE M89</v>
      </c>
      <c r="W15" s="139">
        <f t="shared" si="20"/>
        <v>265.91173844172971</v>
      </c>
      <c r="X15" s="97">
        <v>43771</v>
      </c>
      <c r="Y15" s="99" t="s">
        <v>221</v>
      </c>
      <c r="Z15" s="172" t="s">
        <v>179</v>
      </c>
      <c r="AA15" s="132"/>
      <c r="AB15" s="103">
        <f>T15-HLOOKUP(V15,[1]Minimas!$C$3:$CD$12,2,FALSE)</f>
        <v>77</v>
      </c>
      <c r="AC15" s="103">
        <f>T15-HLOOKUP(V15,[1]Minimas!$C$3:$CD$12,3,FALSE)</f>
        <v>52</v>
      </c>
      <c r="AD15" s="103">
        <f>T15-HLOOKUP(V15,[1]Minimas!$C$3:$CD$12,4,FALSE)</f>
        <v>27</v>
      </c>
      <c r="AE15" s="103">
        <f>T15-HLOOKUP(V15,[1]Minimas!$C$3:$CD$12,5,FALSE)</f>
        <v>-3</v>
      </c>
      <c r="AF15" s="103">
        <f>T15-HLOOKUP(V15,[1]Minimas!$C$3:$CD$12,6,FALSE)</f>
        <v>-33</v>
      </c>
      <c r="AG15" s="103">
        <f>T15-HLOOKUP(V15,[1]Minimas!$C$3:$CD$12,7,FALSE)</f>
        <v>-60</v>
      </c>
      <c r="AH15" s="103">
        <f>T15-HLOOKUP(V15,[1]Minimas!$C$3:$CD$12,8,FALSE)</f>
        <v>-83</v>
      </c>
      <c r="AI15" s="103">
        <f>T15-HLOOKUP(V15,[1]Minimas!$C$3:$CD$12,9,FALSE)</f>
        <v>-103</v>
      </c>
      <c r="AJ15" s="103">
        <f>T15-HLOOKUP(V15,[1]Minimas!$C$3:$CD$12,10,FALSE)</f>
        <v>-133</v>
      </c>
      <c r="AK15" s="104" t="str">
        <f t="shared" si="21"/>
        <v>REG +</v>
      </c>
      <c r="AL15" s="104"/>
      <c r="AM15" s="104" t="str">
        <f t="shared" si="22"/>
        <v>REG +</v>
      </c>
      <c r="AN15" s="104">
        <f t="shared" si="23"/>
        <v>27</v>
      </c>
      <c r="AO15" s="134"/>
      <c r="AP15" s="134"/>
      <c r="AQ15" s="134"/>
      <c r="AR15" s="134"/>
      <c r="AS15" s="134"/>
      <c r="AT15" s="134"/>
      <c r="AU15" s="134"/>
      <c r="AV15" s="134"/>
      <c r="AW15" s="134"/>
      <c r="AX15" s="134"/>
      <c r="AY15" s="134"/>
      <c r="AZ15" s="134"/>
      <c r="BA15" s="134"/>
      <c r="BB15" s="134"/>
      <c r="BC15" s="134"/>
      <c r="BD15" s="134"/>
      <c r="BE15" s="134"/>
      <c r="BF15" s="134"/>
      <c r="BG15" s="134"/>
      <c r="BH15" s="134"/>
      <c r="BI15" s="134"/>
      <c r="BJ15" s="134"/>
      <c r="BK15" s="134"/>
      <c r="BL15" s="134"/>
      <c r="BM15" s="134"/>
      <c r="BN15" s="134"/>
      <c r="BO15" s="134"/>
      <c r="BP15" s="134"/>
      <c r="BQ15" s="134"/>
      <c r="BR15" s="134"/>
      <c r="BS15" s="134"/>
      <c r="BT15" s="134"/>
      <c r="BU15" s="134"/>
      <c r="BV15" s="134"/>
      <c r="BW15" s="134"/>
      <c r="BX15" s="134"/>
      <c r="BY15" s="134"/>
      <c r="BZ15" s="134"/>
      <c r="CA15" s="134"/>
      <c r="CB15" s="134"/>
      <c r="CC15" s="134"/>
      <c r="CD15" s="134"/>
      <c r="CE15" s="134"/>
      <c r="CF15" s="134"/>
      <c r="CG15" s="134"/>
      <c r="CH15" s="134"/>
      <c r="CI15" s="134"/>
      <c r="CJ15" s="134"/>
      <c r="CK15" s="134"/>
      <c r="CL15" s="134"/>
      <c r="CM15" s="134"/>
      <c r="CN15" s="134"/>
      <c r="CO15" s="134"/>
      <c r="CP15" s="134"/>
      <c r="CQ15" s="134"/>
      <c r="CR15" s="134"/>
      <c r="CS15" s="134"/>
      <c r="CT15" s="134"/>
      <c r="CU15" s="134"/>
      <c r="CV15" s="134"/>
      <c r="CW15" s="134"/>
      <c r="CX15" s="134"/>
      <c r="CY15" s="134"/>
      <c r="CZ15" s="134"/>
      <c r="DA15" s="134"/>
      <c r="DB15" s="134"/>
      <c r="DC15" s="134"/>
      <c r="DD15" s="134"/>
      <c r="DE15" s="134"/>
      <c r="DF15" s="134"/>
      <c r="DG15" s="134"/>
      <c r="DH15" s="134"/>
      <c r="DI15" s="134"/>
      <c r="DJ15" s="134"/>
      <c r="DK15" s="134"/>
      <c r="DL15" s="134"/>
      <c r="DM15" s="134"/>
      <c r="DN15" s="134"/>
      <c r="DO15" s="134"/>
      <c r="DP15" s="134"/>
      <c r="DQ15" s="134"/>
      <c r="DR15" s="134"/>
      <c r="DS15" s="134"/>
      <c r="DT15" s="134"/>
    </row>
    <row r="16" spans="1:124" s="133" customFormat="1" ht="30" customHeight="1" x14ac:dyDescent="0.2">
      <c r="B16" s="95" t="s">
        <v>149</v>
      </c>
      <c r="C16" s="153">
        <v>182760</v>
      </c>
      <c r="D16" s="154"/>
      <c r="E16" s="155" t="s">
        <v>40</v>
      </c>
      <c r="F16" s="143" t="s">
        <v>176</v>
      </c>
      <c r="G16" s="144" t="s">
        <v>177</v>
      </c>
      <c r="H16" s="145">
        <v>1988</v>
      </c>
      <c r="I16" s="165" t="s">
        <v>126</v>
      </c>
      <c r="J16" s="156" t="s">
        <v>43</v>
      </c>
      <c r="K16" s="147">
        <v>71.5</v>
      </c>
      <c r="L16" s="149">
        <v>90</v>
      </c>
      <c r="M16" s="150">
        <v>95</v>
      </c>
      <c r="N16" s="150">
        <v>98</v>
      </c>
      <c r="O16" s="135">
        <f t="shared" si="16"/>
        <v>98</v>
      </c>
      <c r="P16" s="149">
        <v>110</v>
      </c>
      <c r="Q16" s="150">
        <v>115</v>
      </c>
      <c r="R16" s="150">
        <v>118</v>
      </c>
      <c r="S16" s="135">
        <f t="shared" si="17"/>
        <v>118</v>
      </c>
      <c r="T16" s="136">
        <f t="shared" si="18"/>
        <v>216</v>
      </c>
      <c r="U16" s="137" t="str">
        <f t="shared" si="19"/>
        <v>IRG + 6</v>
      </c>
      <c r="V16" s="138" t="str">
        <f>IF(E16=0," ",IF(E16="H",IF(H16&lt;2000,VLOOKUP(K16,[1]Minimas!$A$15:$F$29,6),IF(AND(H16&gt;1999,H16&lt;2003),VLOOKUP(K16,[1]Minimas!$A$15:$F$29,5),IF(AND(H16&gt;2002,H16&lt;2005),VLOOKUP(K16,[1]Minimas!$A$15:$F$29,4),IF(AND(H16&gt;2004,H16&lt;2007),VLOOKUP(K16,[1]Minimas!$A$15:$F$29,3),VLOOKUP(K16,[1]Minimas!$A$15:$F$29,2))))),IF(H16&lt;2000,VLOOKUP(K16,[1]Minimas!$G$15:$L$29,6),IF(AND(H16&gt;1999,H16&lt;2003),VLOOKUP(K16,[1]Minimas!$G$15:$FL$29,5),IF(AND(H16&gt;2002,H16&lt;2005),VLOOKUP(K16,[1]Minimas!$G$15:$L$29,4),IF(AND(H16&gt;2004,H16&lt;2007),VLOOKUP(K16,[1]Minimas!$G$15:$L$29,3),VLOOKUP(K16,[1]Minimas!$G$15:$L$29,2)))))))</f>
        <v>SE M73</v>
      </c>
      <c r="W16" s="139">
        <f t="shared" si="20"/>
        <v>281.07307085823084</v>
      </c>
      <c r="X16" s="97">
        <v>43771</v>
      </c>
      <c r="Y16" s="99" t="s">
        <v>221</v>
      </c>
      <c r="Z16" s="172" t="s">
        <v>179</v>
      </c>
      <c r="AA16" s="132"/>
      <c r="AB16" s="103">
        <f>T16-HLOOKUP(V16,[1]Minimas!$C$3:$CD$12,2,FALSE)</f>
        <v>81</v>
      </c>
      <c r="AC16" s="103">
        <f>T16-HLOOKUP(V16,[1]Minimas!$C$3:$CD$12,3,FALSE)</f>
        <v>56</v>
      </c>
      <c r="AD16" s="103">
        <f>T16-HLOOKUP(V16,[1]Minimas!$C$3:$CD$12,4,FALSE)</f>
        <v>31</v>
      </c>
      <c r="AE16" s="103">
        <f>T16-HLOOKUP(V16,[1]Minimas!$C$3:$CD$12,5,FALSE)</f>
        <v>6</v>
      </c>
      <c r="AF16" s="103">
        <f>T16-HLOOKUP(V16,[1]Minimas!$C$3:$CD$12,6,FALSE)</f>
        <v>-24</v>
      </c>
      <c r="AG16" s="103">
        <f>T16-HLOOKUP(V16,[1]Minimas!$C$3:$CD$12,7,FALSE)</f>
        <v>-44</v>
      </c>
      <c r="AH16" s="103">
        <f>T16-HLOOKUP(V16,[1]Minimas!$C$3:$CD$12,8,FALSE)</f>
        <v>-64</v>
      </c>
      <c r="AI16" s="103">
        <f>T16-HLOOKUP(V16,[1]Minimas!$C$3:$CD$12,9,FALSE)</f>
        <v>-84</v>
      </c>
      <c r="AJ16" s="103">
        <f>T16-HLOOKUP(V16,[1]Minimas!$C$3:$CD$12,10,FALSE)</f>
        <v>-99</v>
      </c>
      <c r="AK16" s="104" t="str">
        <f t="shared" si="21"/>
        <v>IRG +</v>
      </c>
      <c r="AL16" s="104"/>
      <c r="AM16" s="104" t="str">
        <f t="shared" si="22"/>
        <v>IRG +</v>
      </c>
      <c r="AN16" s="104">
        <f t="shared" si="23"/>
        <v>6</v>
      </c>
      <c r="AO16" s="134"/>
      <c r="AP16" s="134"/>
      <c r="AQ16" s="134"/>
      <c r="AR16" s="134"/>
      <c r="AS16" s="134"/>
      <c r="AT16" s="134"/>
      <c r="AU16" s="134"/>
      <c r="AV16" s="134"/>
      <c r="AW16" s="134"/>
      <c r="AX16" s="134"/>
      <c r="AY16" s="134"/>
      <c r="AZ16" s="134"/>
      <c r="BA16" s="134"/>
      <c r="BB16" s="134"/>
      <c r="BC16" s="134"/>
      <c r="BD16" s="134"/>
      <c r="BE16" s="134"/>
      <c r="BF16" s="134"/>
      <c r="BG16" s="134"/>
      <c r="BH16" s="134"/>
      <c r="BI16" s="134"/>
      <c r="BJ16" s="134"/>
      <c r="BK16" s="134"/>
      <c r="BL16" s="134"/>
      <c r="BM16" s="134"/>
      <c r="BN16" s="134"/>
      <c r="BO16" s="134"/>
      <c r="BP16" s="134"/>
      <c r="BQ16" s="134"/>
      <c r="BR16" s="134"/>
      <c r="BS16" s="134"/>
      <c r="BT16" s="134"/>
      <c r="BU16" s="134"/>
      <c r="BV16" s="134"/>
      <c r="BW16" s="134"/>
      <c r="BX16" s="134"/>
      <c r="BY16" s="134"/>
      <c r="BZ16" s="134"/>
      <c r="CA16" s="134"/>
      <c r="CB16" s="134"/>
      <c r="CC16" s="134"/>
      <c r="CD16" s="134"/>
      <c r="CE16" s="134"/>
      <c r="CF16" s="134"/>
      <c r="CG16" s="134"/>
      <c r="CH16" s="134"/>
      <c r="CI16" s="134"/>
      <c r="CJ16" s="134"/>
      <c r="CK16" s="134"/>
      <c r="CL16" s="134"/>
      <c r="CM16" s="134"/>
      <c r="CN16" s="134"/>
      <c r="CO16" s="134"/>
      <c r="CP16" s="134"/>
      <c r="CQ16" s="134"/>
      <c r="CR16" s="134"/>
      <c r="CS16" s="134"/>
      <c r="CT16" s="134"/>
      <c r="CU16" s="134"/>
      <c r="CV16" s="134"/>
      <c r="CW16" s="134"/>
      <c r="CX16" s="134"/>
      <c r="CY16" s="134"/>
      <c r="CZ16" s="134"/>
      <c r="DA16" s="134"/>
      <c r="DB16" s="134"/>
      <c r="DC16" s="134"/>
      <c r="DD16" s="134"/>
      <c r="DE16" s="134"/>
      <c r="DF16" s="134"/>
      <c r="DG16" s="134"/>
      <c r="DH16" s="134"/>
      <c r="DI16" s="134"/>
      <c r="DJ16" s="134"/>
      <c r="DK16" s="134"/>
      <c r="DL16" s="134"/>
      <c r="DM16" s="134"/>
      <c r="DN16" s="134"/>
      <c r="DO16" s="134"/>
      <c r="DP16" s="134"/>
      <c r="DQ16" s="134"/>
      <c r="DR16" s="134"/>
      <c r="DS16" s="134"/>
      <c r="DT16" s="134"/>
    </row>
    <row r="17" spans="2:124" s="133" customFormat="1" ht="30" customHeight="1" thickBot="1" x14ac:dyDescent="0.25">
      <c r="B17" s="95" t="s">
        <v>149</v>
      </c>
      <c r="C17" s="153">
        <v>310069</v>
      </c>
      <c r="D17" s="154"/>
      <c r="E17" s="155" t="s">
        <v>40</v>
      </c>
      <c r="F17" s="143" t="s">
        <v>178</v>
      </c>
      <c r="G17" s="144" t="s">
        <v>136</v>
      </c>
      <c r="H17" s="145">
        <v>1995</v>
      </c>
      <c r="I17" s="165" t="s">
        <v>126</v>
      </c>
      <c r="J17" s="156" t="s">
        <v>43</v>
      </c>
      <c r="K17" s="147">
        <v>67.099999999999994</v>
      </c>
      <c r="L17" s="149">
        <v>97</v>
      </c>
      <c r="M17" s="150">
        <v>101</v>
      </c>
      <c r="N17" s="150">
        <v>105</v>
      </c>
      <c r="O17" s="135">
        <f t="shared" si="16"/>
        <v>105</v>
      </c>
      <c r="P17" s="149">
        <v>121</v>
      </c>
      <c r="Q17" s="150">
        <v>125</v>
      </c>
      <c r="R17" s="150">
        <v>-130</v>
      </c>
      <c r="S17" s="135">
        <f t="shared" si="17"/>
        <v>125</v>
      </c>
      <c r="T17" s="136">
        <f t="shared" si="18"/>
        <v>230</v>
      </c>
      <c r="U17" s="137" t="str">
        <f t="shared" si="19"/>
        <v>IRG + 20</v>
      </c>
      <c r="V17" s="138" t="str">
        <f>IF(E17=0," ",IF(E17="H",IF(H17&lt;2000,VLOOKUP(K17,[1]Minimas!$A$15:$F$29,6),IF(AND(H17&gt;1999,H17&lt;2003),VLOOKUP(K17,[1]Minimas!$A$15:$F$29,5),IF(AND(H17&gt;2002,H17&lt;2005),VLOOKUP(K17,[1]Minimas!$A$15:$F$29,4),IF(AND(H17&gt;2004,H17&lt;2007),VLOOKUP(K17,[1]Minimas!$A$15:$F$29,3),VLOOKUP(K17,[1]Minimas!$A$15:$F$29,2))))),IF(H17&lt;2000,VLOOKUP(K17,[1]Minimas!$G$15:$L$29,6),IF(AND(H17&gt;1999,H17&lt;2003),VLOOKUP(K17,[1]Minimas!$G$15:$FL$29,5),IF(AND(H17&gt;2002,H17&lt;2005),VLOOKUP(K17,[1]Minimas!$G$15:$L$29,4),IF(AND(H17&gt;2004,H17&lt;2007),VLOOKUP(K17,[1]Minimas!$G$15:$L$29,3),VLOOKUP(K17,[1]Minimas!$G$15:$L$29,2)))))))</f>
        <v>SE M73</v>
      </c>
      <c r="W17" s="139">
        <f t="shared" si="20"/>
        <v>311.0593574620201</v>
      </c>
      <c r="X17" s="97">
        <v>43771</v>
      </c>
      <c r="Y17" s="99" t="s">
        <v>221</v>
      </c>
      <c r="Z17" s="172" t="s">
        <v>179</v>
      </c>
      <c r="AA17" s="132"/>
      <c r="AB17" s="103">
        <f>T17-HLOOKUP(V17,[1]Minimas!$C$3:$CD$12,2,FALSE)</f>
        <v>95</v>
      </c>
      <c r="AC17" s="103">
        <f>T17-HLOOKUP(V17,[1]Minimas!$C$3:$CD$12,3,FALSE)</f>
        <v>70</v>
      </c>
      <c r="AD17" s="103">
        <f>T17-HLOOKUP(V17,[1]Minimas!$C$3:$CD$12,4,FALSE)</f>
        <v>45</v>
      </c>
      <c r="AE17" s="103">
        <f>T17-HLOOKUP(V17,[1]Minimas!$C$3:$CD$12,5,FALSE)</f>
        <v>20</v>
      </c>
      <c r="AF17" s="103">
        <f>T17-HLOOKUP(V17,[1]Minimas!$C$3:$CD$12,6,FALSE)</f>
        <v>-10</v>
      </c>
      <c r="AG17" s="103">
        <f>T17-HLOOKUP(V17,[1]Minimas!$C$3:$CD$12,7,FALSE)</f>
        <v>-30</v>
      </c>
      <c r="AH17" s="103">
        <f>T17-HLOOKUP(V17,[1]Minimas!$C$3:$CD$12,8,FALSE)</f>
        <v>-50</v>
      </c>
      <c r="AI17" s="103">
        <f>T17-HLOOKUP(V17,[1]Minimas!$C$3:$CD$12,9,FALSE)</f>
        <v>-70</v>
      </c>
      <c r="AJ17" s="103">
        <f>T17-HLOOKUP(V17,[1]Minimas!$C$3:$CD$12,10,FALSE)</f>
        <v>-85</v>
      </c>
      <c r="AK17" s="104" t="str">
        <f t="shared" si="21"/>
        <v>IRG +</v>
      </c>
      <c r="AL17" s="104"/>
      <c r="AM17" s="104" t="str">
        <f t="shared" si="22"/>
        <v>IRG +</v>
      </c>
      <c r="AN17" s="104">
        <f t="shared" si="23"/>
        <v>20</v>
      </c>
      <c r="AO17" s="134"/>
      <c r="AP17" s="134"/>
      <c r="AQ17" s="134"/>
      <c r="AR17" s="134"/>
      <c r="AS17" s="134"/>
      <c r="AT17" s="134"/>
      <c r="AU17" s="134"/>
      <c r="AV17" s="134"/>
      <c r="AW17" s="134"/>
      <c r="AX17" s="134"/>
      <c r="AY17" s="134"/>
      <c r="AZ17" s="134"/>
      <c r="BA17" s="134"/>
      <c r="BB17" s="134"/>
      <c r="BC17" s="134"/>
      <c r="BD17" s="134"/>
      <c r="BE17" s="134"/>
      <c r="BF17" s="134"/>
      <c r="BG17" s="134"/>
      <c r="BH17" s="134"/>
      <c r="BI17" s="134"/>
      <c r="BJ17" s="134"/>
      <c r="BK17" s="134"/>
      <c r="BL17" s="134"/>
      <c r="BM17" s="134"/>
      <c r="BN17" s="134"/>
      <c r="BO17" s="134"/>
      <c r="BP17" s="134"/>
      <c r="BQ17" s="134"/>
      <c r="BR17" s="134"/>
      <c r="BS17" s="134"/>
      <c r="BT17" s="134"/>
      <c r="BU17" s="134"/>
      <c r="BV17" s="134"/>
      <c r="BW17" s="134"/>
      <c r="BX17" s="134"/>
      <c r="BY17" s="134"/>
      <c r="BZ17" s="134"/>
      <c r="CA17" s="134"/>
      <c r="CB17" s="134"/>
      <c r="CC17" s="134"/>
      <c r="CD17" s="134"/>
      <c r="CE17" s="134"/>
      <c r="CF17" s="134"/>
      <c r="CG17" s="134"/>
      <c r="CH17" s="134"/>
      <c r="CI17" s="134"/>
      <c r="CJ17" s="134"/>
      <c r="CK17" s="134"/>
      <c r="CL17" s="134"/>
      <c r="CM17" s="134"/>
      <c r="CN17" s="134"/>
      <c r="CO17" s="134"/>
      <c r="CP17" s="134"/>
      <c r="CQ17" s="134"/>
      <c r="CR17" s="134"/>
      <c r="CS17" s="134"/>
      <c r="CT17" s="134"/>
      <c r="CU17" s="134"/>
      <c r="CV17" s="134"/>
      <c r="CW17" s="134"/>
      <c r="CX17" s="134"/>
      <c r="CY17" s="134"/>
      <c r="CZ17" s="134"/>
      <c r="DA17" s="134"/>
      <c r="DB17" s="134"/>
      <c r="DC17" s="134"/>
      <c r="DD17" s="134"/>
      <c r="DE17" s="134"/>
      <c r="DF17" s="134"/>
      <c r="DG17" s="134"/>
      <c r="DH17" s="134"/>
      <c r="DI17" s="134"/>
      <c r="DJ17" s="134"/>
      <c r="DK17" s="134"/>
      <c r="DL17" s="134"/>
      <c r="DM17" s="134"/>
      <c r="DN17" s="134"/>
      <c r="DO17" s="134"/>
      <c r="DP17" s="134"/>
      <c r="DQ17" s="134"/>
      <c r="DR17" s="134"/>
      <c r="DS17" s="134"/>
      <c r="DT17" s="134"/>
    </row>
    <row r="18" spans="2:124" s="133" customFormat="1" ht="35.1" customHeight="1" x14ac:dyDescent="0.2">
      <c r="B18" s="95" t="s">
        <v>149</v>
      </c>
      <c r="C18" s="241">
        <v>450929</v>
      </c>
      <c r="D18" s="154"/>
      <c r="E18" s="203" t="s">
        <v>40</v>
      </c>
      <c r="F18" s="242" t="s">
        <v>153</v>
      </c>
      <c r="G18" s="243" t="s">
        <v>154</v>
      </c>
      <c r="H18" s="236">
        <v>2003</v>
      </c>
      <c r="I18" s="165" t="s">
        <v>126</v>
      </c>
      <c r="J18" s="233" t="s">
        <v>43</v>
      </c>
      <c r="K18" s="237">
        <v>78.7</v>
      </c>
      <c r="L18" s="244">
        <v>35</v>
      </c>
      <c r="M18" s="245">
        <v>40</v>
      </c>
      <c r="N18" s="245">
        <v>45</v>
      </c>
      <c r="O18" s="135">
        <f t="shared" ref="O18:O32" si="24">IF(E18="","",IF(MAXA(L18:N18)&lt;=0,0,MAXA(L18:N18)))</f>
        <v>45</v>
      </c>
      <c r="P18" s="244">
        <v>40</v>
      </c>
      <c r="Q18" s="245">
        <v>45</v>
      </c>
      <c r="R18" s="245">
        <v>-50</v>
      </c>
      <c r="S18" s="135">
        <f t="shared" ref="S18:S32" si="25">IF(E18="","",IF(MAXA(P18:R18)&lt;=0,0,MAXA(P18:R18)))</f>
        <v>45</v>
      </c>
      <c r="T18" s="208">
        <f>IF(E18="","",O18+S18)</f>
        <v>90</v>
      </c>
      <c r="U18" s="209" t="str">
        <f t="shared" ref="U18:U32" si="26">+CONCATENATE(AM18," ",AN18)</f>
        <v>DEB -20</v>
      </c>
      <c r="V18" s="209" t="str">
        <f>IF(E18=0," ",IF(E18="H",IF(H18&lt;2000,VLOOKUP(K18,[3]Minimas!$A$15:$F$29,6),IF(AND(H18&gt;1999,H18&lt;2003),VLOOKUP(K18,[3]Minimas!$A$15:$F$29,5),IF(AND(H18&gt;2002,H18&lt;2005),VLOOKUP(K18,[3]Minimas!$A$15:$F$29,4),IF(AND(H18&gt;2004,H18&lt;2007),VLOOKUP(K18,[3]Minimas!$A$15:$F$29,3),VLOOKUP(K18,[3]Minimas!$A$15:$F$29,2))))),IF(H18&lt;2000,VLOOKUP(K18,[3]Minimas!$G$15:$L$29,6),IF(AND(H18&gt;1999,H18&lt;2003),VLOOKUP(K18,[3]Minimas!$G$15:$L$29,5),IF(AND(H18&gt;2002,H18&lt;2005),VLOOKUP(K18,[3]Minimas!$G$15:$L$29,4),IF(AND(H18&gt;2004,H18&lt;2007),VLOOKUP(K18,[3]Minimas!$G$15:$L$29,3),VLOOKUP(K18,[3]Minimas!$G$15:$L$29,2)))))))</f>
        <v>U17 M81</v>
      </c>
      <c r="W18" s="211">
        <f t="shared" ref="W18:W27" si="27">IF(E18=" "," ",IF(E18="H",10^(0.75194503*LOG(K18/175.508)^2)*T18,IF(E18="F",10^(0.783497476* LOG(K18/153.655)^2)*T18,"")))</f>
        <v>111.03879881708953</v>
      </c>
      <c r="X18" s="98">
        <v>43786</v>
      </c>
      <c r="Y18" s="96" t="s">
        <v>182</v>
      </c>
      <c r="Z18" s="129" t="s">
        <v>180</v>
      </c>
      <c r="AA18" s="105"/>
      <c r="AB18" s="103">
        <f>T18-HLOOKUP(V18,[3]Minimas!$C$3:$CD$12,2,FALSE)</f>
        <v>-20</v>
      </c>
      <c r="AC18" s="103">
        <f>T18-HLOOKUP(V18,[3]Minimas!$C$3:$CD$12,3,FALSE)</f>
        <v>-40</v>
      </c>
      <c r="AD18" s="103">
        <f>T18-HLOOKUP(V18,[3]Minimas!$C$3:$CD$12,4,FALSE)</f>
        <v>-60</v>
      </c>
      <c r="AE18" s="103">
        <f>T18-HLOOKUP(V18,[3]Minimas!$C$3:$CD$12,5,FALSE)</f>
        <v>-80</v>
      </c>
      <c r="AF18" s="103">
        <f>T18-HLOOKUP(V18,[3]Minimas!$C$3:$CD$12,6,FALSE)</f>
        <v>-100</v>
      </c>
      <c r="AG18" s="103">
        <f>T18-HLOOKUP(V18,[3]Minimas!$C$3:$CD$12,7,FALSE)</f>
        <v>-120</v>
      </c>
      <c r="AH18" s="103">
        <f>T18-HLOOKUP(V18,[3]Minimas!$C$3:$CD$12,8,FALSE)</f>
        <v>-140</v>
      </c>
      <c r="AI18" s="103">
        <f>T18-HLOOKUP(V18,[3]Minimas!$C$3:$CD$12,9,FALSE)</f>
        <v>-170</v>
      </c>
      <c r="AJ18" s="103">
        <f>T18-HLOOKUP(V18,[3]Minimas!$C$3:$CD$12,10,FALSE)</f>
        <v>-245</v>
      </c>
      <c r="AK18" s="104" t="str">
        <f t="shared" ref="AK18:AK27" si="28">IF(E18=0," ",IF(AJ18&gt;=0,$AJ$5,IF(AI18&gt;=0,$AI$5,IF(AH18&gt;=0,$AH$5,IF(AG18&gt;=0,$AG$5,IF(AF18&gt;=0,$AF$5,IF(AE18&gt;=0,$AE$5,IF(AD18&gt;=0,$AD$5,IF(AC18&gt;=0,$AC$5,$AB$5)))))))))</f>
        <v>DEB</v>
      </c>
      <c r="AL18" s="105"/>
      <c r="AM18" s="105" t="str">
        <f t="shared" ref="AM18:AM27" si="29">IF(AK18="","",AK18)</f>
        <v>DEB</v>
      </c>
      <c r="AN18" s="105">
        <f t="shared" ref="AN18:AN27" si="30">IF(E18=0," ",IF(AJ18&gt;=0,AJ18,IF(AI18&gt;=0,AI18,IF(AH18&gt;=0,AH18,IF(AG18&gt;=0,AG18,IF(AF18&gt;=0,AF18,IF(AE18&gt;=0,AE18,IF(AD18&gt;=0,AD18,IF(AC18&gt;=0,AC18,AB18)))))))))</f>
        <v>-20</v>
      </c>
      <c r="AO18" s="134"/>
      <c r="AP18" s="134"/>
      <c r="AQ18" s="134"/>
      <c r="AR18" s="134"/>
      <c r="AS18" s="134"/>
      <c r="AT18" s="134"/>
      <c r="AU18" s="134"/>
      <c r="AV18" s="134"/>
      <c r="AW18" s="134"/>
      <c r="AX18" s="134"/>
      <c r="AY18" s="134"/>
      <c r="AZ18" s="134"/>
      <c r="BA18" s="134"/>
      <c r="BB18" s="134"/>
      <c r="BC18" s="134"/>
      <c r="BD18" s="134"/>
      <c r="BE18" s="134"/>
      <c r="BF18" s="134"/>
      <c r="BG18" s="134"/>
      <c r="BH18" s="134"/>
      <c r="BI18" s="134"/>
      <c r="BJ18" s="134"/>
      <c r="BK18" s="134"/>
      <c r="BL18" s="134"/>
      <c r="BM18" s="134"/>
      <c r="BN18" s="134"/>
      <c r="BO18" s="134"/>
      <c r="BP18" s="134"/>
      <c r="BQ18" s="134"/>
      <c r="BR18" s="134"/>
      <c r="BS18" s="134"/>
      <c r="BT18" s="134"/>
      <c r="BU18" s="134"/>
      <c r="BV18" s="134"/>
      <c r="BW18" s="134"/>
      <c r="BX18" s="134"/>
      <c r="BY18" s="134"/>
      <c r="BZ18" s="134"/>
      <c r="CA18" s="134"/>
      <c r="CB18" s="134"/>
      <c r="CC18" s="134"/>
      <c r="CD18" s="134"/>
      <c r="CE18" s="134"/>
      <c r="CF18" s="134"/>
      <c r="CG18" s="134"/>
      <c r="CH18" s="134"/>
      <c r="CI18" s="134"/>
      <c r="CJ18" s="134"/>
      <c r="CK18" s="134"/>
      <c r="CL18" s="134"/>
      <c r="CM18" s="134"/>
      <c r="CN18" s="134"/>
      <c r="CO18" s="134"/>
      <c r="CP18" s="134"/>
      <c r="CQ18" s="134"/>
      <c r="CR18" s="134"/>
      <c r="CS18" s="134"/>
      <c r="CT18" s="134"/>
      <c r="CU18" s="134"/>
      <c r="CV18" s="134"/>
      <c r="CW18" s="134"/>
      <c r="CX18" s="134"/>
      <c r="CY18" s="134"/>
      <c r="CZ18" s="134"/>
      <c r="DA18" s="134"/>
      <c r="DB18" s="134"/>
      <c r="DC18" s="134"/>
      <c r="DD18" s="134"/>
      <c r="DE18" s="134"/>
      <c r="DF18" s="134"/>
      <c r="DG18" s="134"/>
      <c r="DH18" s="134"/>
      <c r="DI18" s="134"/>
      <c r="DJ18" s="134"/>
      <c r="DK18" s="134"/>
      <c r="DL18" s="134"/>
      <c r="DM18" s="134"/>
      <c r="DN18" s="134"/>
      <c r="DO18" s="134"/>
      <c r="DP18" s="134"/>
      <c r="DQ18" s="134"/>
      <c r="DR18" s="134"/>
      <c r="DS18" s="134"/>
      <c r="DT18" s="134"/>
    </row>
    <row r="19" spans="2:124" s="133" customFormat="1" ht="35.1" customHeight="1" x14ac:dyDescent="0.2">
      <c r="B19" s="95" t="s">
        <v>149</v>
      </c>
      <c r="C19" s="248">
        <v>454699</v>
      </c>
      <c r="D19" s="154"/>
      <c r="E19" s="212" t="s">
        <v>40</v>
      </c>
      <c r="F19" s="249" t="s">
        <v>135</v>
      </c>
      <c r="G19" s="250" t="s">
        <v>152</v>
      </c>
      <c r="H19" s="215">
        <v>2004</v>
      </c>
      <c r="I19" s="165" t="s">
        <v>126</v>
      </c>
      <c r="J19" s="212" t="s">
        <v>43</v>
      </c>
      <c r="K19" s="216">
        <v>69.900000000000006</v>
      </c>
      <c r="L19" s="149">
        <v>45</v>
      </c>
      <c r="M19" s="150">
        <v>49</v>
      </c>
      <c r="N19" s="150">
        <v>52</v>
      </c>
      <c r="O19" s="135">
        <f t="shared" si="24"/>
        <v>52</v>
      </c>
      <c r="P19" s="149">
        <v>55</v>
      </c>
      <c r="Q19" s="148">
        <v>-58</v>
      </c>
      <c r="R19" s="150">
        <v>58</v>
      </c>
      <c r="S19" s="135">
        <f t="shared" si="25"/>
        <v>58</v>
      </c>
      <c r="T19" s="220">
        <f>IF(E19="","",O19+S19)</f>
        <v>110</v>
      </c>
      <c r="U19" s="210" t="str">
        <f t="shared" si="26"/>
        <v>DEB 10</v>
      </c>
      <c r="V19" s="210" t="str">
        <f>IF(E19=0," ",IF(E19="H",IF(H19&lt;2000,VLOOKUP(K19,[3]Minimas!$A$15:$F$29,6),IF(AND(H19&gt;1999,H19&lt;2003),VLOOKUP(K19,[3]Minimas!$A$15:$F$29,5),IF(AND(H19&gt;2002,H19&lt;2005),VLOOKUP(K19,[3]Minimas!$A$15:$F$29,4),IF(AND(H19&gt;2004,H19&lt;2007),VLOOKUP(K19,[3]Minimas!$A$15:$F$29,3),VLOOKUP(K19,[3]Minimas!$A$15:$F$29,2))))),IF(H19&lt;2000,VLOOKUP(K19,[3]Minimas!$G$15:$L$29,6),IF(AND(H19&gt;1999,H19&lt;2003),VLOOKUP(K19,[3]Minimas!$G$15:$L$29,5),IF(AND(H19&gt;2002,H19&lt;2005),VLOOKUP(K19,[3]Minimas!$G$15:$L$29,4),IF(AND(H19&gt;2004,H19&lt;2007),VLOOKUP(K19,[3]Minimas!$G$15:$L$29,3),VLOOKUP(K19,[3]Minimas!$G$15:$L$29,2)))))))</f>
        <v>U17 M73</v>
      </c>
      <c r="W19" s="221">
        <f t="shared" si="27"/>
        <v>145.07596859770743</v>
      </c>
      <c r="X19" s="98">
        <v>43786</v>
      </c>
      <c r="Y19" s="96" t="s">
        <v>182</v>
      </c>
      <c r="Z19" s="129" t="s">
        <v>180</v>
      </c>
      <c r="AA19" s="105"/>
      <c r="AB19" s="103">
        <f>T19-HLOOKUP(V19,[3]Minimas!$C$3:$CD$12,2,FALSE)</f>
        <v>10</v>
      </c>
      <c r="AC19" s="103">
        <f>T19-HLOOKUP(V19,[3]Minimas!$C$3:$CD$12,3,FALSE)</f>
        <v>-10</v>
      </c>
      <c r="AD19" s="103">
        <f>T19-HLOOKUP(V19,[3]Minimas!$C$3:$CD$12,4,FALSE)</f>
        <v>-30</v>
      </c>
      <c r="AE19" s="103">
        <f>T19-HLOOKUP(V19,[3]Minimas!$C$3:$CD$12,5,FALSE)</f>
        <v>-50</v>
      </c>
      <c r="AF19" s="103">
        <f>T19-HLOOKUP(V19,[3]Minimas!$C$3:$CD$12,6,FALSE)</f>
        <v>-70</v>
      </c>
      <c r="AG19" s="103">
        <f>T19-HLOOKUP(V19,[3]Minimas!$C$3:$CD$12,7,FALSE)</f>
        <v>-90</v>
      </c>
      <c r="AH19" s="103">
        <f>T19-HLOOKUP(V19,[3]Minimas!$C$3:$CD$12,8,FALSE)</f>
        <v>-110</v>
      </c>
      <c r="AI19" s="103">
        <f>T19-HLOOKUP(V19,[3]Minimas!$C$3:$CD$12,9,FALSE)</f>
        <v>-130</v>
      </c>
      <c r="AJ19" s="103">
        <f>T19-HLOOKUP(V19,[3]Minimas!$C$3:$CD$12,10,FALSE)</f>
        <v>-205</v>
      </c>
      <c r="AK19" s="104" t="str">
        <f t="shared" si="28"/>
        <v>DEB</v>
      </c>
      <c r="AL19" s="105"/>
      <c r="AM19" s="105" t="str">
        <f t="shared" si="29"/>
        <v>DEB</v>
      </c>
      <c r="AN19" s="105">
        <f t="shared" si="30"/>
        <v>10</v>
      </c>
      <c r="AO19" s="134"/>
      <c r="AP19" s="134"/>
      <c r="AQ19" s="134"/>
      <c r="AR19" s="134"/>
      <c r="AS19" s="134"/>
      <c r="AT19" s="134"/>
      <c r="AU19" s="134"/>
      <c r="AV19" s="134"/>
      <c r="AW19" s="134"/>
      <c r="AX19" s="134"/>
      <c r="AY19" s="134"/>
      <c r="AZ19" s="134"/>
      <c r="BA19" s="134"/>
      <c r="BB19" s="134"/>
      <c r="BC19" s="134"/>
      <c r="BD19" s="134"/>
      <c r="BE19" s="134"/>
      <c r="BF19" s="134"/>
      <c r="BG19" s="134"/>
      <c r="BH19" s="134"/>
      <c r="BI19" s="134"/>
      <c r="BJ19" s="134"/>
      <c r="BK19" s="134"/>
      <c r="BL19" s="134"/>
      <c r="BM19" s="134"/>
      <c r="BN19" s="134"/>
      <c r="BO19" s="134"/>
      <c r="BP19" s="134"/>
      <c r="BQ19" s="134"/>
      <c r="BR19" s="134"/>
      <c r="BS19" s="134"/>
      <c r="BT19" s="134"/>
      <c r="BU19" s="134"/>
      <c r="BV19" s="134"/>
      <c r="BW19" s="134"/>
      <c r="BX19" s="134"/>
      <c r="BY19" s="134"/>
      <c r="BZ19" s="134"/>
      <c r="CA19" s="134"/>
      <c r="CB19" s="134"/>
      <c r="CC19" s="134"/>
      <c r="CD19" s="134"/>
      <c r="CE19" s="134"/>
      <c r="CF19" s="134"/>
      <c r="CG19" s="134"/>
      <c r="CH19" s="134"/>
      <c r="CI19" s="134"/>
      <c r="CJ19" s="134"/>
      <c r="CK19" s="134"/>
      <c r="CL19" s="134"/>
      <c r="CM19" s="134"/>
      <c r="CN19" s="134"/>
      <c r="CO19" s="134"/>
      <c r="CP19" s="134"/>
      <c r="CQ19" s="134"/>
      <c r="CR19" s="134"/>
      <c r="CS19" s="134"/>
      <c r="CT19" s="134"/>
      <c r="CU19" s="134"/>
      <c r="CV19" s="134"/>
      <c r="CW19" s="134"/>
      <c r="CX19" s="134"/>
      <c r="CY19" s="134"/>
      <c r="CZ19" s="134"/>
      <c r="DA19" s="134"/>
      <c r="DB19" s="134"/>
      <c r="DC19" s="134"/>
      <c r="DD19" s="134"/>
      <c r="DE19" s="134"/>
      <c r="DF19" s="134"/>
      <c r="DG19" s="134"/>
      <c r="DH19" s="134"/>
      <c r="DI19" s="134"/>
      <c r="DJ19" s="134"/>
      <c r="DK19" s="134"/>
      <c r="DL19" s="134"/>
      <c r="DM19" s="134"/>
      <c r="DN19" s="134"/>
      <c r="DO19" s="134"/>
      <c r="DP19" s="134"/>
      <c r="DQ19" s="134"/>
      <c r="DR19" s="134"/>
      <c r="DS19" s="134"/>
      <c r="DT19" s="134"/>
    </row>
    <row r="20" spans="2:124" s="133" customFormat="1" ht="35.1" customHeight="1" x14ac:dyDescent="0.2">
      <c r="B20" s="95" t="s">
        <v>149</v>
      </c>
      <c r="C20" s="248">
        <v>456140</v>
      </c>
      <c r="D20" s="154"/>
      <c r="E20" s="212" t="s">
        <v>40</v>
      </c>
      <c r="F20" s="249" t="s">
        <v>183</v>
      </c>
      <c r="G20" s="250" t="s">
        <v>184</v>
      </c>
      <c r="H20" s="215">
        <v>2003</v>
      </c>
      <c r="I20" s="165" t="s">
        <v>126</v>
      </c>
      <c r="J20" s="212" t="s">
        <v>43</v>
      </c>
      <c r="K20" s="216">
        <v>78.2</v>
      </c>
      <c r="L20" s="149">
        <v>45</v>
      </c>
      <c r="M20" s="150">
        <v>50</v>
      </c>
      <c r="N20" s="150">
        <v>58</v>
      </c>
      <c r="O20" s="135">
        <f t="shared" si="24"/>
        <v>58</v>
      </c>
      <c r="P20" s="149">
        <v>55</v>
      </c>
      <c r="Q20" s="150">
        <v>60</v>
      </c>
      <c r="R20" s="150">
        <v>65</v>
      </c>
      <c r="S20" s="135">
        <f t="shared" si="25"/>
        <v>65</v>
      </c>
      <c r="T20" s="220">
        <f t="shared" ref="T20:T22" si="31">IF(E20="","",O20+S20)</f>
        <v>123</v>
      </c>
      <c r="U20" s="210" t="str">
        <f t="shared" si="26"/>
        <v>DEB 13</v>
      </c>
      <c r="V20" s="210" t="str">
        <f>IF(E20=0," ",IF(E20="H",IF(H20&lt;2000,VLOOKUP(K20,[3]Minimas!$A$15:$F$29,6),IF(AND(H20&gt;1999,H20&lt;2003),VLOOKUP(K20,[3]Minimas!$A$15:$F$29,5),IF(AND(H20&gt;2002,H20&lt;2005),VLOOKUP(K20,[3]Minimas!$A$15:$F$29,4),IF(AND(H20&gt;2004,H20&lt;2007),VLOOKUP(K20,[3]Minimas!$A$15:$F$29,3),VLOOKUP(K20,[3]Minimas!$A$15:$F$29,2))))),IF(H20&lt;2000,VLOOKUP(K20,[3]Minimas!$G$15:$L$29,6),IF(AND(H20&gt;1999,H20&lt;2003),VLOOKUP(K20,[3]Minimas!$G$15:$L$29,5),IF(AND(H20&gt;2002,H20&lt;2005),VLOOKUP(K20,[3]Minimas!$G$15:$L$29,4),IF(AND(H20&gt;2004,H20&lt;2007),VLOOKUP(K20,[3]Minimas!$G$15:$L$29,3),VLOOKUP(K20,[3]Minimas!$G$15:$L$29,2)))))))</f>
        <v>U17 M81</v>
      </c>
      <c r="W20" s="221">
        <f t="shared" si="27"/>
        <v>152.2625475228165</v>
      </c>
      <c r="X20" s="98">
        <v>43786</v>
      </c>
      <c r="Y20" s="96" t="s">
        <v>182</v>
      </c>
      <c r="Z20" s="129" t="s">
        <v>180</v>
      </c>
      <c r="AA20" s="105"/>
      <c r="AB20" s="103">
        <f>T20-HLOOKUP(V20,[3]Minimas!$C$3:$CD$12,2,FALSE)</f>
        <v>13</v>
      </c>
      <c r="AC20" s="103">
        <f>T20-HLOOKUP(V20,[3]Minimas!$C$3:$CD$12,3,FALSE)</f>
        <v>-7</v>
      </c>
      <c r="AD20" s="103">
        <f>T20-HLOOKUP(V20,[3]Minimas!$C$3:$CD$12,4,FALSE)</f>
        <v>-27</v>
      </c>
      <c r="AE20" s="103">
        <f>T20-HLOOKUP(V20,[3]Minimas!$C$3:$CD$12,5,FALSE)</f>
        <v>-47</v>
      </c>
      <c r="AF20" s="103">
        <f>T20-HLOOKUP(V20,[3]Minimas!$C$3:$CD$12,6,FALSE)</f>
        <v>-67</v>
      </c>
      <c r="AG20" s="103">
        <f>T20-HLOOKUP(V20,[3]Minimas!$C$3:$CD$12,7,FALSE)</f>
        <v>-87</v>
      </c>
      <c r="AH20" s="103">
        <f>T20-HLOOKUP(V20,[3]Minimas!$C$3:$CD$12,8,FALSE)</f>
        <v>-107</v>
      </c>
      <c r="AI20" s="103">
        <f>T20-HLOOKUP(V20,[3]Minimas!$C$3:$CD$12,9,FALSE)</f>
        <v>-137</v>
      </c>
      <c r="AJ20" s="103">
        <f>T20-HLOOKUP(V20,[3]Minimas!$C$3:$CD$12,10,FALSE)</f>
        <v>-212</v>
      </c>
      <c r="AK20" s="104" t="str">
        <f t="shared" si="28"/>
        <v>DEB</v>
      </c>
      <c r="AL20" s="105"/>
      <c r="AM20" s="105" t="str">
        <f t="shared" si="29"/>
        <v>DEB</v>
      </c>
      <c r="AN20" s="105">
        <f t="shared" si="30"/>
        <v>13</v>
      </c>
      <c r="AO20" s="134"/>
      <c r="AP20" s="134"/>
      <c r="AQ20" s="134"/>
      <c r="AR20" s="134"/>
      <c r="AS20" s="134"/>
      <c r="AT20" s="134"/>
      <c r="AU20" s="134"/>
      <c r="AV20" s="134"/>
      <c r="AW20" s="134"/>
      <c r="AX20" s="134"/>
      <c r="AY20" s="134"/>
      <c r="AZ20" s="134"/>
      <c r="BA20" s="134"/>
      <c r="BB20" s="134"/>
      <c r="BC20" s="134"/>
      <c r="BD20" s="134"/>
      <c r="BE20" s="134"/>
      <c r="BF20" s="134"/>
      <c r="BG20" s="134"/>
      <c r="BH20" s="134"/>
      <c r="BI20" s="134"/>
      <c r="BJ20" s="134"/>
      <c r="BK20" s="134"/>
      <c r="BL20" s="134"/>
      <c r="BM20" s="134"/>
      <c r="BN20" s="134"/>
      <c r="BO20" s="134"/>
      <c r="BP20" s="134"/>
      <c r="BQ20" s="134"/>
      <c r="BR20" s="134"/>
      <c r="BS20" s="134"/>
      <c r="BT20" s="134"/>
      <c r="BU20" s="134"/>
      <c r="BV20" s="134"/>
      <c r="BW20" s="134"/>
      <c r="BX20" s="134"/>
      <c r="BY20" s="134"/>
      <c r="BZ20" s="134"/>
      <c r="CA20" s="134"/>
      <c r="CB20" s="134"/>
      <c r="CC20" s="134"/>
      <c r="CD20" s="134"/>
      <c r="CE20" s="134"/>
      <c r="CF20" s="134"/>
      <c r="CG20" s="134"/>
      <c r="CH20" s="134"/>
      <c r="CI20" s="134"/>
      <c r="CJ20" s="134"/>
      <c r="CK20" s="134"/>
      <c r="CL20" s="134"/>
      <c r="CM20" s="134"/>
      <c r="CN20" s="134"/>
      <c r="CO20" s="134"/>
      <c r="CP20" s="134"/>
      <c r="CQ20" s="134"/>
      <c r="CR20" s="134"/>
      <c r="CS20" s="134"/>
      <c r="CT20" s="134"/>
      <c r="CU20" s="134"/>
      <c r="CV20" s="134"/>
      <c r="CW20" s="134"/>
      <c r="CX20" s="134"/>
      <c r="CY20" s="134"/>
      <c r="CZ20" s="134"/>
      <c r="DA20" s="134"/>
      <c r="DB20" s="134"/>
      <c r="DC20" s="134"/>
      <c r="DD20" s="134"/>
      <c r="DE20" s="134"/>
      <c r="DF20" s="134"/>
      <c r="DG20" s="134"/>
      <c r="DH20" s="134"/>
      <c r="DI20" s="134"/>
      <c r="DJ20" s="134"/>
      <c r="DK20" s="134"/>
      <c r="DL20" s="134"/>
      <c r="DM20" s="134"/>
      <c r="DN20" s="134"/>
      <c r="DO20" s="134"/>
      <c r="DP20" s="134"/>
      <c r="DQ20" s="134"/>
      <c r="DR20" s="134"/>
      <c r="DS20" s="134"/>
      <c r="DT20" s="134"/>
    </row>
    <row r="21" spans="2:124" s="133" customFormat="1" ht="35.1" customHeight="1" x14ac:dyDescent="0.2">
      <c r="B21" s="95" t="s">
        <v>149</v>
      </c>
      <c r="C21" s="248">
        <v>448991</v>
      </c>
      <c r="D21" s="154"/>
      <c r="E21" s="212" t="s">
        <v>40</v>
      </c>
      <c r="F21" s="249" t="s">
        <v>185</v>
      </c>
      <c r="G21" s="250" t="s">
        <v>171</v>
      </c>
      <c r="H21" s="251">
        <v>1990</v>
      </c>
      <c r="I21" s="165" t="s">
        <v>126</v>
      </c>
      <c r="J21" s="252" t="s">
        <v>43</v>
      </c>
      <c r="K21" s="216">
        <v>84</v>
      </c>
      <c r="L21" s="149">
        <v>70</v>
      </c>
      <c r="M21" s="150">
        <v>75</v>
      </c>
      <c r="N21" s="150">
        <v>78</v>
      </c>
      <c r="O21" s="135">
        <f t="shared" si="24"/>
        <v>78</v>
      </c>
      <c r="P21" s="152">
        <v>-95</v>
      </c>
      <c r="Q21" s="150">
        <v>95</v>
      </c>
      <c r="R21" s="150">
        <v>100</v>
      </c>
      <c r="S21" s="135">
        <f t="shared" si="25"/>
        <v>100</v>
      </c>
      <c r="T21" s="220">
        <f t="shared" si="31"/>
        <v>178</v>
      </c>
      <c r="U21" s="210" t="str">
        <f t="shared" si="26"/>
        <v>DPT + 3</v>
      </c>
      <c r="V21" s="210" t="str">
        <f>IF(E21=0," ",IF(E21="H",IF(H21&lt;2000,VLOOKUP(K21,[3]Minimas!$A$15:$F$29,6),IF(AND(H21&gt;1999,H21&lt;2003),VLOOKUP(K21,[3]Minimas!$A$15:$F$29,5),IF(AND(H21&gt;2002,H21&lt;2005),VLOOKUP(K21,[3]Minimas!$A$15:$F$29,4),IF(AND(H21&gt;2004,H21&lt;2007),VLOOKUP(K21,[3]Minimas!$A$15:$F$29,3),VLOOKUP(K21,[3]Minimas!$A$15:$F$29,2))))),IF(H21&lt;2000,VLOOKUP(K21,[3]Minimas!$G$15:$L$29,6),IF(AND(H21&gt;1999,H21&lt;2003),VLOOKUP(K21,[3]Minimas!$G$15:$L$29,5),IF(AND(H21&gt;2002,H21&lt;2005),VLOOKUP(K21,[3]Minimas!$G$15:$L$29,4),IF(AND(H21&gt;2004,H21&lt;2007),VLOOKUP(K21,[3]Minimas!$G$15:$L$29,3),VLOOKUP(K21,[3]Minimas!$G$15:$L$29,2)))))))</f>
        <v>SE M89</v>
      </c>
      <c r="W21" s="221">
        <f t="shared" si="27"/>
        <v>212.53362933963234</v>
      </c>
      <c r="X21" s="98">
        <v>43786</v>
      </c>
      <c r="Y21" s="96" t="s">
        <v>182</v>
      </c>
      <c r="Z21" s="129" t="s">
        <v>180</v>
      </c>
      <c r="AA21" s="105"/>
      <c r="AB21" s="103">
        <f>T21-HLOOKUP(V21,[3]Minimas!$C$3:$CD$12,2,FALSE)</f>
        <v>28</v>
      </c>
      <c r="AC21" s="103">
        <f>T21-HLOOKUP(V21,[3]Minimas!$C$3:$CD$12,3,FALSE)</f>
        <v>3</v>
      </c>
      <c r="AD21" s="103">
        <f>T21-HLOOKUP(V21,[3]Minimas!$C$3:$CD$12,4,FALSE)</f>
        <v>-22</v>
      </c>
      <c r="AE21" s="103">
        <f>T21-HLOOKUP(V21,[3]Minimas!$C$3:$CD$12,5,FALSE)</f>
        <v>-52</v>
      </c>
      <c r="AF21" s="103">
        <f>T21-HLOOKUP(V21,[3]Minimas!$C$3:$CD$12,6,FALSE)</f>
        <v>-82</v>
      </c>
      <c r="AG21" s="103">
        <f>T21-HLOOKUP(V21,[3]Minimas!$C$3:$CD$12,7,FALSE)</f>
        <v>-109</v>
      </c>
      <c r="AH21" s="103">
        <f>T21-HLOOKUP(V21,[3]Minimas!$C$3:$CD$12,8,FALSE)</f>
        <v>-132</v>
      </c>
      <c r="AI21" s="103">
        <f>T21-HLOOKUP(V21,[3]Minimas!$C$3:$CD$12,9,FALSE)</f>
        <v>-152</v>
      </c>
      <c r="AJ21" s="103">
        <f>T21-HLOOKUP(V21,[3]Minimas!$C$3:$CD$12,10,FALSE)</f>
        <v>-182</v>
      </c>
      <c r="AK21" s="104" t="str">
        <f t="shared" si="28"/>
        <v>DPT +</v>
      </c>
      <c r="AL21" s="105"/>
      <c r="AM21" s="105" t="str">
        <f t="shared" si="29"/>
        <v>DPT +</v>
      </c>
      <c r="AN21" s="105">
        <f t="shared" si="30"/>
        <v>3</v>
      </c>
      <c r="AO21" s="134"/>
      <c r="AP21" s="134"/>
      <c r="AQ21" s="134"/>
      <c r="AR21" s="134"/>
      <c r="AS21" s="134"/>
      <c r="AT21" s="134"/>
      <c r="AU21" s="134"/>
      <c r="AV21" s="134"/>
      <c r="AW21" s="134"/>
      <c r="AX21" s="134"/>
      <c r="AY21" s="134"/>
      <c r="AZ21" s="134"/>
      <c r="BA21" s="134"/>
      <c r="BB21" s="134"/>
      <c r="BC21" s="134"/>
      <c r="BD21" s="134"/>
      <c r="BE21" s="134"/>
      <c r="BF21" s="134"/>
      <c r="BG21" s="134"/>
      <c r="BH21" s="134"/>
      <c r="BI21" s="134"/>
      <c r="BJ21" s="134"/>
      <c r="BK21" s="134"/>
      <c r="BL21" s="134"/>
      <c r="BM21" s="134"/>
      <c r="BN21" s="134"/>
      <c r="BO21" s="134"/>
      <c r="BP21" s="134"/>
      <c r="BQ21" s="134"/>
      <c r="BR21" s="134"/>
      <c r="BS21" s="134"/>
      <c r="BT21" s="134"/>
      <c r="BU21" s="134"/>
      <c r="BV21" s="134"/>
      <c r="BW21" s="134"/>
      <c r="BX21" s="134"/>
      <c r="BY21" s="134"/>
      <c r="BZ21" s="134"/>
      <c r="CA21" s="134"/>
      <c r="CB21" s="134"/>
      <c r="CC21" s="134"/>
      <c r="CD21" s="134"/>
      <c r="CE21" s="134"/>
      <c r="CF21" s="134"/>
      <c r="CG21" s="134"/>
      <c r="CH21" s="134"/>
      <c r="CI21" s="134"/>
      <c r="CJ21" s="134"/>
      <c r="CK21" s="134"/>
      <c r="CL21" s="134"/>
      <c r="CM21" s="134"/>
      <c r="CN21" s="134"/>
      <c r="CO21" s="134"/>
      <c r="CP21" s="134"/>
      <c r="CQ21" s="134"/>
      <c r="CR21" s="134"/>
      <c r="CS21" s="134"/>
      <c r="CT21" s="134"/>
      <c r="CU21" s="134"/>
      <c r="CV21" s="134"/>
      <c r="CW21" s="134"/>
      <c r="CX21" s="134"/>
      <c r="CY21" s="134"/>
      <c r="CZ21" s="134"/>
      <c r="DA21" s="134"/>
      <c r="DB21" s="134"/>
      <c r="DC21" s="134"/>
      <c r="DD21" s="134"/>
      <c r="DE21" s="134"/>
      <c r="DF21" s="134"/>
      <c r="DG21" s="134"/>
      <c r="DH21" s="134"/>
      <c r="DI21" s="134"/>
      <c r="DJ21" s="134"/>
      <c r="DK21" s="134"/>
      <c r="DL21" s="134"/>
      <c r="DM21" s="134"/>
      <c r="DN21" s="134"/>
      <c r="DO21" s="134"/>
      <c r="DP21" s="134"/>
      <c r="DQ21" s="134"/>
      <c r="DR21" s="134"/>
      <c r="DS21" s="134"/>
      <c r="DT21" s="134"/>
    </row>
    <row r="22" spans="2:124" s="133" customFormat="1" ht="35.1" customHeight="1" x14ac:dyDescent="0.2">
      <c r="B22" s="95" t="s">
        <v>149</v>
      </c>
      <c r="C22" s="269">
        <v>452907</v>
      </c>
      <c r="D22" s="154"/>
      <c r="E22" s="270" t="s">
        <v>40</v>
      </c>
      <c r="F22" s="271" t="s">
        <v>186</v>
      </c>
      <c r="G22" s="272" t="s">
        <v>187</v>
      </c>
      <c r="H22" s="273">
        <v>2001</v>
      </c>
      <c r="I22" s="165" t="s">
        <v>126</v>
      </c>
      <c r="J22" s="274" t="s">
        <v>43</v>
      </c>
      <c r="K22" s="275">
        <v>76.8</v>
      </c>
      <c r="L22" s="280">
        <v>-45</v>
      </c>
      <c r="M22" s="164">
        <v>45</v>
      </c>
      <c r="N22" s="276">
        <v>-50</v>
      </c>
      <c r="O22" s="135">
        <f t="shared" si="24"/>
        <v>45</v>
      </c>
      <c r="P22" s="163">
        <v>55</v>
      </c>
      <c r="Q22" s="164">
        <v>60</v>
      </c>
      <c r="R22" s="164">
        <v>65</v>
      </c>
      <c r="S22" s="135">
        <f t="shared" si="25"/>
        <v>65</v>
      </c>
      <c r="T22" s="277">
        <f t="shared" si="31"/>
        <v>110</v>
      </c>
      <c r="U22" s="278" t="str">
        <f t="shared" si="26"/>
        <v>DEB -20</v>
      </c>
      <c r="V22" s="278" t="str">
        <f>IF(E22=0," ",IF(E22="H",IF(H22&lt;2000,VLOOKUP(K22,[3]Minimas!$A$15:$F$29,6),IF(AND(H22&gt;1999,H22&lt;2003),VLOOKUP(K22,[3]Minimas!$A$15:$F$29,5),IF(AND(H22&gt;2002,H22&lt;2005),VLOOKUP(K22,[3]Minimas!$A$15:$F$29,4),IF(AND(H22&gt;2004,H22&lt;2007),VLOOKUP(K22,[3]Minimas!$A$15:$F$29,3),VLOOKUP(K22,[3]Minimas!$A$15:$F$29,2))))),IF(H22&lt;2000,VLOOKUP(K22,[3]Minimas!$G$15:$L$29,6),IF(AND(H22&gt;1999,H22&lt;2003),VLOOKUP(K22,[3]Minimas!$G$15:$L$29,5),IF(AND(H22&gt;2002,H22&lt;2005),VLOOKUP(K22,[3]Minimas!$G$15:$L$29,4),IF(AND(H22&gt;2004,H22&lt;2007),VLOOKUP(K22,[3]Minimas!$G$15:$L$29,3),VLOOKUP(K22,[3]Minimas!$G$15:$L$29,2)))))))</f>
        <v>U20 M81</v>
      </c>
      <c r="W22" s="279">
        <f t="shared" si="27"/>
        <v>137.48945765287044</v>
      </c>
      <c r="X22" s="98">
        <v>43786</v>
      </c>
      <c r="Y22" s="96" t="s">
        <v>182</v>
      </c>
      <c r="Z22" s="129" t="s">
        <v>180</v>
      </c>
      <c r="AA22" s="105"/>
      <c r="AB22" s="103">
        <f>T22-HLOOKUP(V22,[3]Minimas!$C$3:$CD$12,2,FALSE)</f>
        <v>-20</v>
      </c>
      <c r="AC22" s="103">
        <f>T22-HLOOKUP(V22,[3]Minimas!$C$3:$CD$12,3,FALSE)</f>
        <v>-40</v>
      </c>
      <c r="AD22" s="103">
        <f>T22-HLOOKUP(V22,[3]Minimas!$C$3:$CD$12,4,FALSE)</f>
        <v>-60</v>
      </c>
      <c r="AE22" s="103">
        <f>T22-HLOOKUP(V22,[3]Minimas!$C$3:$CD$12,5,FALSE)</f>
        <v>-80</v>
      </c>
      <c r="AF22" s="103">
        <f>T22-HLOOKUP(V22,[3]Minimas!$C$3:$CD$12,6,FALSE)</f>
        <v>-105</v>
      </c>
      <c r="AG22" s="103">
        <f>T22-HLOOKUP(V22,[3]Minimas!$C$3:$CD$12,7,FALSE)</f>
        <v>-135</v>
      </c>
      <c r="AH22" s="103">
        <f>T22-HLOOKUP(V22,[3]Minimas!$C$3:$CD$12,8,FALSE)</f>
        <v>-160</v>
      </c>
      <c r="AI22" s="103">
        <f>T22-HLOOKUP(V22,[3]Minimas!$C$3:$CD$12,9,FALSE)</f>
        <v>-185</v>
      </c>
      <c r="AJ22" s="103">
        <f>T22-HLOOKUP(V22,[3]Minimas!$C$3:$CD$12,10,FALSE)</f>
        <v>-225</v>
      </c>
      <c r="AK22" s="104" t="str">
        <f t="shared" si="28"/>
        <v>DEB</v>
      </c>
      <c r="AL22" s="105"/>
      <c r="AM22" s="105" t="str">
        <f t="shared" si="29"/>
        <v>DEB</v>
      </c>
      <c r="AN22" s="105">
        <f t="shared" si="30"/>
        <v>-20</v>
      </c>
      <c r="AO22" s="134"/>
      <c r="AP22" s="134"/>
      <c r="AQ22" s="134"/>
      <c r="AR22" s="134"/>
      <c r="AS22" s="134"/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34"/>
      <c r="BE22" s="134"/>
      <c r="BF22" s="134"/>
      <c r="BG22" s="134"/>
      <c r="BH22" s="134"/>
      <c r="BI22" s="134"/>
      <c r="BJ22" s="134"/>
      <c r="BK22" s="134"/>
      <c r="BL22" s="134"/>
      <c r="BM22" s="134"/>
      <c r="BN22" s="134"/>
      <c r="BO22" s="134"/>
      <c r="BP22" s="134"/>
      <c r="BQ22" s="134"/>
      <c r="BR22" s="134"/>
      <c r="BS22" s="134"/>
      <c r="BT22" s="134"/>
      <c r="BU22" s="134"/>
      <c r="BV22" s="134"/>
      <c r="BW22" s="134"/>
      <c r="BX22" s="134"/>
      <c r="BY22" s="134"/>
      <c r="BZ22" s="134"/>
      <c r="CA22" s="134"/>
      <c r="CB22" s="134"/>
      <c r="CC22" s="134"/>
      <c r="CD22" s="134"/>
      <c r="CE22" s="134"/>
      <c r="CF22" s="134"/>
      <c r="CG22" s="134"/>
      <c r="CH22" s="134"/>
      <c r="CI22" s="134"/>
      <c r="CJ22" s="134"/>
      <c r="CK22" s="134"/>
      <c r="CL22" s="134"/>
      <c r="CM22" s="134"/>
      <c r="CN22" s="134"/>
      <c r="CO22" s="134"/>
      <c r="CP22" s="134"/>
      <c r="CQ22" s="134"/>
      <c r="CR22" s="134"/>
      <c r="CS22" s="134"/>
      <c r="CT22" s="134"/>
      <c r="CU22" s="134"/>
      <c r="CV22" s="134"/>
      <c r="CW22" s="134"/>
      <c r="CX22" s="134"/>
      <c r="CY22" s="134"/>
      <c r="CZ22" s="134"/>
      <c r="DA22" s="134"/>
      <c r="DB22" s="134"/>
      <c r="DC22" s="134"/>
      <c r="DD22" s="134"/>
      <c r="DE22" s="134"/>
      <c r="DF22" s="134"/>
      <c r="DG22" s="134"/>
      <c r="DH22" s="134"/>
      <c r="DI22" s="134"/>
      <c r="DJ22" s="134"/>
      <c r="DK22" s="134"/>
      <c r="DL22" s="134"/>
      <c r="DM22" s="134"/>
      <c r="DN22" s="134"/>
      <c r="DO22" s="134"/>
      <c r="DP22" s="134"/>
      <c r="DQ22" s="134"/>
      <c r="DR22" s="134"/>
      <c r="DS22" s="134"/>
      <c r="DT22" s="134"/>
    </row>
    <row r="23" spans="2:124" s="133" customFormat="1" ht="35.1" customHeight="1" x14ac:dyDescent="0.2">
      <c r="B23" s="95" t="s">
        <v>149</v>
      </c>
      <c r="C23" s="262">
        <v>443400</v>
      </c>
      <c r="D23" s="154"/>
      <c r="E23" s="233" t="s">
        <v>40</v>
      </c>
      <c r="F23" s="263" t="s">
        <v>188</v>
      </c>
      <c r="G23" s="264" t="s">
        <v>189</v>
      </c>
      <c r="H23" s="236">
        <v>1997</v>
      </c>
      <c r="I23" s="165" t="s">
        <v>126</v>
      </c>
      <c r="J23" s="233" t="s">
        <v>43</v>
      </c>
      <c r="K23" s="237">
        <v>70.8</v>
      </c>
      <c r="L23" s="265">
        <v>55</v>
      </c>
      <c r="M23" s="266">
        <v>-60</v>
      </c>
      <c r="N23" s="151">
        <v>60</v>
      </c>
      <c r="O23" s="135">
        <f t="shared" si="24"/>
        <v>60</v>
      </c>
      <c r="P23" s="265">
        <v>67</v>
      </c>
      <c r="Q23" s="151">
        <v>72</v>
      </c>
      <c r="R23" s="151">
        <v>75</v>
      </c>
      <c r="S23" s="135">
        <f t="shared" si="25"/>
        <v>75</v>
      </c>
      <c r="T23" s="136">
        <f>IF(E23="","",O23+S23)</f>
        <v>135</v>
      </c>
      <c r="U23" s="138" t="str">
        <f t="shared" si="26"/>
        <v>DEB 0</v>
      </c>
      <c r="V23" s="138" t="str">
        <f>IF(E23=0," ",IF(E23="H",IF(H23&lt;2000,VLOOKUP(K23,[3]Minimas!$A$15:$F$29,6),IF(AND(H23&gt;1999,H23&lt;2003),VLOOKUP(K23,[3]Minimas!$A$15:$F$29,5),IF(AND(H23&gt;2002,H23&lt;2005),VLOOKUP(K23,[3]Minimas!$A$15:$F$29,4),IF(AND(H23&gt;2004,H23&lt;2007),VLOOKUP(K23,[3]Minimas!$A$15:$F$29,3),VLOOKUP(K23,[3]Minimas!$A$15:$F$29,2))))),IF(H23&lt;2000,VLOOKUP(K23,[3]Minimas!$G$15:$L$29,6),IF(AND(H23&gt;1999,H23&lt;2003),VLOOKUP(K23,[3]Minimas!$G$15:$L$29,5),IF(AND(H23&gt;2002,H23&lt;2005),VLOOKUP(K23,[3]Minimas!$G$15:$L$29,4),IF(AND(H23&gt;2004,H23&lt;2007),VLOOKUP(K23,[3]Minimas!$G$15:$L$29,3),VLOOKUP(K23,[3]Minimas!$G$15:$L$29,2)))))))</f>
        <v>SE M73</v>
      </c>
      <c r="W23" s="139">
        <f t="shared" si="27"/>
        <v>176.69285427992563</v>
      </c>
      <c r="X23" s="98">
        <v>43786</v>
      </c>
      <c r="Y23" s="96" t="s">
        <v>182</v>
      </c>
      <c r="Z23" s="129" t="s">
        <v>180</v>
      </c>
      <c r="AA23" s="105"/>
      <c r="AB23" s="103">
        <f>T23-HLOOKUP(V23,[3]Minimas!$C$3:$CD$12,2,FALSE)</f>
        <v>0</v>
      </c>
      <c r="AC23" s="103">
        <f>T23-HLOOKUP(V23,[3]Minimas!$C$3:$CD$12,3,FALSE)</f>
        <v>-25</v>
      </c>
      <c r="AD23" s="103">
        <f>T23-HLOOKUP(V23,[3]Minimas!$C$3:$CD$12,4,FALSE)</f>
        <v>-50</v>
      </c>
      <c r="AE23" s="103">
        <f>T23-HLOOKUP(V23,[3]Minimas!$C$3:$CD$12,5,FALSE)</f>
        <v>-75</v>
      </c>
      <c r="AF23" s="103">
        <f>T23-HLOOKUP(V23,[3]Minimas!$C$3:$CD$12,6,FALSE)</f>
        <v>-105</v>
      </c>
      <c r="AG23" s="103">
        <f>T23-HLOOKUP(V23,[3]Minimas!$C$3:$CD$12,7,FALSE)</f>
        <v>-125</v>
      </c>
      <c r="AH23" s="103">
        <f>T23-HLOOKUP(V23,[3]Minimas!$C$3:$CD$12,8,FALSE)</f>
        <v>-145</v>
      </c>
      <c r="AI23" s="103">
        <f>T23-HLOOKUP(V23,[3]Minimas!$C$3:$CD$12,9,FALSE)</f>
        <v>-165</v>
      </c>
      <c r="AJ23" s="103">
        <f>T23-HLOOKUP(V23,[3]Minimas!$C$3:$CD$12,10,FALSE)</f>
        <v>-180</v>
      </c>
      <c r="AK23" s="104" t="str">
        <f t="shared" si="28"/>
        <v>DEB</v>
      </c>
      <c r="AL23" s="105"/>
      <c r="AM23" s="105" t="str">
        <f t="shared" si="29"/>
        <v>DEB</v>
      </c>
      <c r="AN23" s="105">
        <f t="shared" si="30"/>
        <v>0</v>
      </c>
      <c r="AO23" s="134"/>
      <c r="AP23" s="134"/>
      <c r="AQ23" s="134"/>
      <c r="AR23" s="134"/>
      <c r="AS23" s="134"/>
      <c r="AT23" s="134"/>
      <c r="AU23" s="134"/>
      <c r="AV23" s="134"/>
      <c r="AW23" s="134"/>
      <c r="AX23" s="134"/>
      <c r="AY23" s="134"/>
      <c r="AZ23" s="134"/>
      <c r="BA23" s="134"/>
      <c r="BB23" s="134"/>
      <c r="BC23" s="134"/>
      <c r="BD23" s="134"/>
      <c r="BE23" s="134"/>
      <c r="BF23" s="134"/>
      <c r="BG23" s="134"/>
      <c r="BH23" s="134"/>
      <c r="BI23" s="134"/>
      <c r="BJ23" s="134"/>
      <c r="BK23" s="134"/>
      <c r="BL23" s="134"/>
      <c r="BM23" s="134"/>
      <c r="BN23" s="134"/>
      <c r="BO23" s="134"/>
      <c r="BP23" s="134"/>
      <c r="BQ23" s="134"/>
      <c r="BR23" s="134"/>
      <c r="BS23" s="134"/>
      <c r="BT23" s="134"/>
      <c r="BU23" s="134"/>
      <c r="BV23" s="134"/>
      <c r="BW23" s="134"/>
      <c r="BX23" s="134"/>
      <c r="BY23" s="134"/>
      <c r="BZ23" s="134"/>
      <c r="CA23" s="134"/>
      <c r="CB23" s="134"/>
      <c r="CC23" s="134"/>
      <c r="CD23" s="134"/>
      <c r="CE23" s="134"/>
      <c r="CF23" s="134"/>
      <c r="CG23" s="134"/>
      <c r="CH23" s="134"/>
      <c r="CI23" s="134"/>
      <c r="CJ23" s="134"/>
      <c r="CK23" s="134"/>
      <c r="CL23" s="134"/>
      <c r="CM23" s="134"/>
      <c r="CN23" s="134"/>
      <c r="CO23" s="134"/>
      <c r="CP23" s="134"/>
      <c r="CQ23" s="134"/>
      <c r="CR23" s="134"/>
      <c r="CS23" s="134"/>
      <c r="CT23" s="134"/>
      <c r="CU23" s="134"/>
      <c r="CV23" s="134"/>
      <c r="CW23" s="134"/>
      <c r="CX23" s="134"/>
      <c r="CY23" s="134"/>
      <c r="CZ23" s="134"/>
      <c r="DA23" s="134"/>
      <c r="DB23" s="134"/>
      <c r="DC23" s="134"/>
      <c r="DD23" s="134"/>
      <c r="DE23" s="134"/>
      <c r="DF23" s="134"/>
      <c r="DG23" s="134"/>
      <c r="DH23" s="134"/>
      <c r="DI23" s="134"/>
      <c r="DJ23" s="134"/>
      <c r="DK23" s="134"/>
      <c r="DL23" s="134"/>
      <c r="DM23" s="134"/>
      <c r="DN23" s="134"/>
      <c r="DO23" s="134"/>
      <c r="DP23" s="134"/>
      <c r="DQ23" s="134"/>
      <c r="DR23" s="134"/>
      <c r="DS23" s="134"/>
      <c r="DT23" s="134"/>
    </row>
    <row r="24" spans="2:124" s="133" customFormat="1" ht="35.1" customHeight="1" x14ac:dyDescent="0.2">
      <c r="B24" s="95" t="s">
        <v>149</v>
      </c>
      <c r="C24" s="248">
        <v>455207</v>
      </c>
      <c r="D24" s="154"/>
      <c r="E24" s="212" t="s">
        <v>40</v>
      </c>
      <c r="F24" s="249" t="s">
        <v>190</v>
      </c>
      <c r="G24" s="250" t="s">
        <v>175</v>
      </c>
      <c r="H24" s="215">
        <v>1989</v>
      </c>
      <c r="I24" s="165" t="s">
        <v>126</v>
      </c>
      <c r="J24" s="212" t="s">
        <v>43</v>
      </c>
      <c r="K24" s="216">
        <v>77.2</v>
      </c>
      <c r="L24" s="149">
        <v>52</v>
      </c>
      <c r="M24" s="150">
        <v>56</v>
      </c>
      <c r="N24" s="150">
        <v>60</v>
      </c>
      <c r="O24" s="135">
        <f t="shared" si="24"/>
        <v>60</v>
      </c>
      <c r="P24" s="149">
        <v>75</v>
      </c>
      <c r="Q24" s="150">
        <v>80</v>
      </c>
      <c r="R24" s="150">
        <v>85</v>
      </c>
      <c r="S24" s="135">
        <f t="shared" si="25"/>
        <v>85</v>
      </c>
      <c r="T24" s="220">
        <f>IF(E24="","",O24+S24)</f>
        <v>145</v>
      </c>
      <c r="U24" s="210" t="str">
        <f t="shared" si="26"/>
        <v>DEB 0</v>
      </c>
      <c r="V24" s="210" t="str">
        <f>IF(E24=0," ",IF(E24="H",IF(H24&lt;2000,VLOOKUP(K24,[3]Minimas!$A$15:$F$29,6),IF(AND(H24&gt;1999,H24&lt;2003),VLOOKUP(K24,[3]Minimas!$A$15:$F$29,5),IF(AND(H24&gt;2002,H24&lt;2005),VLOOKUP(K24,[3]Minimas!$A$15:$F$29,4),IF(AND(H24&gt;2004,H24&lt;2007),VLOOKUP(K24,[3]Minimas!$A$15:$F$29,3),VLOOKUP(K24,[3]Minimas!$A$15:$F$29,2))))),IF(H24&lt;2000,VLOOKUP(K24,[3]Minimas!$G$15:$L$29,6),IF(AND(H24&gt;1999,H24&lt;2003),VLOOKUP(K24,[3]Minimas!$G$15:$L$29,5),IF(AND(H24&gt;2002,H24&lt;2005),VLOOKUP(K24,[3]Minimas!$G$15:$L$29,4),IF(AND(H24&gt;2004,H24&lt;2007),VLOOKUP(K24,[3]Minimas!$G$15:$L$29,3),VLOOKUP(K24,[3]Minimas!$G$15:$L$29,2)))))))</f>
        <v>SE M81</v>
      </c>
      <c r="W24" s="221">
        <f t="shared" si="27"/>
        <v>180.73019262543181</v>
      </c>
      <c r="X24" s="98">
        <v>43786</v>
      </c>
      <c r="Y24" s="96" t="s">
        <v>182</v>
      </c>
      <c r="Z24" s="129" t="s">
        <v>180</v>
      </c>
      <c r="AA24" s="105"/>
      <c r="AB24" s="103">
        <f>T24-HLOOKUP(V24,[3]Minimas!$C$3:$CD$12,2,FALSE)</f>
        <v>0</v>
      </c>
      <c r="AC24" s="103">
        <f>T24-HLOOKUP(V24,[3]Minimas!$C$3:$CD$12,3,FALSE)</f>
        <v>-25</v>
      </c>
      <c r="AD24" s="103">
        <f>T24-HLOOKUP(V24,[3]Minimas!$C$3:$CD$12,4,FALSE)</f>
        <v>-50</v>
      </c>
      <c r="AE24" s="103">
        <f>T24-HLOOKUP(V24,[3]Minimas!$C$3:$CD$12,5,FALSE)</f>
        <v>-75</v>
      </c>
      <c r="AF24" s="103">
        <f>T24-HLOOKUP(V24,[3]Minimas!$C$3:$CD$12,6,FALSE)</f>
        <v>-105</v>
      </c>
      <c r="AG24" s="103">
        <f>T24-HLOOKUP(V24,[3]Minimas!$C$3:$CD$12,7,FALSE)</f>
        <v>-130</v>
      </c>
      <c r="AH24" s="103">
        <f>T24-HLOOKUP(V24,[3]Minimas!$C$3:$CD$12,8,FALSE)</f>
        <v>-150</v>
      </c>
      <c r="AI24" s="103">
        <f>T24-HLOOKUP(V24,[3]Minimas!$C$3:$CD$12,9,FALSE)</f>
        <v>-175</v>
      </c>
      <c r="AJ24" s="103">
        <f>T24-HLOOKUP(V24,[3]Minimas!$C$3:$CD$12,10,FALSE)</f>
        <v>-190</v>
      </c>
      <c r="AK24" s="104" t="str">
        <f t="shared" si="28"/>
        <v>DEB</v>
      </c>
      <c r="AL24" s="105"/>
      <c r="AM24" s="105" t="str">
        <f t="shared" si="29"/>
        <v>DEB</v>
      </c>
      <c r="AN24" s="105">
        <f t="shared" si="30"/>
        <v>0</v>
      </c>
      <c r="AO24" s="134"/>
      <c r="AP24" s="134"/>
      <c r="AQ24" s="134"/>
      <c r="AR24" s="134"/>
      <c r="AS24" s="134"/>
      <c r="AT24" s="134"/>
      <c r="AU24" s="134"/>
      <c r="AV24" s="134"/>
      <c r="AW24" s="134"/>
      <c r="AX24" s="134"/>
      <c r="AY24" s="134"/>
      <c r="AZ24" s="134"/>
      <c r="BA24" s="134"/>
      <c r="BB24" s="134"/>
      <c r="BC24" s="134"/>
      <c r="BD24" s="134"/>
      <c r="BE24" s="134"/>
      <c r="BF24" s="134"/>
      <c r="BG24" s="134"/>
      <c r="BH24" s="134"/>
      <c r="BI24" s="134"/>
      <c r="BJ24" s="134"/>
      <c r="BK24" s="134"/>
      <c r="BL24" s="134"/>
      <c r="BM24" s="134"/>
      <c r="BN24" s="134"/>
      <c r="BO24" s="134"/>
      <c r="BP24" s="134"/>
      <c r="BQ24" s="134"/>
      <c r="BR24" s="134"/>
      <c r="BS24" s="134"/>
      <c r="BT24" s="134"/>
      <c r="BU24" s="134"/>
      <c r="BV24" s="134"/>
      <c r="BW24" s="134"/>
      <c r="BX24" s="134"/>
      <c r="BY24" s="134"/>
      <c r="BZ24" s="134"/>
      <c r="CA24" s="134"/>
      <c r="CB24" s="134"/>
      <c r="CC24" s="134"/>
      <c r="CD24" s="134"/>
      <c r="CE24" s="134"/>
      <c r="CF24" s="134"/>
      <c r="CG24" s="134"/>
      <c r="CH24" s="134"/>
      <c r="CI24" s="134"/>
      <c r="CJ24" s="134"/>
      <c r="CK24" s="134"/>
      <c r="CL24" s="134"/>
      <c r="CM24" s="134"/>
      <c r="CN24" s="134"/>
      <c r="CO24" s="134"/>
      <c r="CP24" s="134"/>
      <c r="CQ24" s="134"/>
      <c r="CR24" s="134"/>
      <c r="CS24" s="134"/>
      <c r="CT24" s="134"/>
      <c r="CU24" s="134"/>
      <c r="CV24" s="134"/>
      <c r="CW24" s="134"/>
      <c r="CX24" s="134"/>
      <c r="CY24" s="134"/>
      <c r="CZ24" s="134"/>
      <c r="DA24" s="134"/>
      <c r="DB24" s="134"/>
      <c r="DC24" s="134"/>
      <c r="DD24" s="134"/>
      <c r="DE24" s="134"/>
      <c r="DF24" s="134"/>
      <c r="DG24" s="134"/>
      <c r="DH24" s="134"/>
      <c r="DI24" s="134"/>
      <c r="DJ24" s="134"/>
      <c r="DK24" s="134"/>
      <c r="DL24" s="134"/>
      <c r="DM24" s="134"/>
      <c r="DN24" s="134"/>
      <c r="DO24" s="134"/>
      <c r="DP24" s="134"/>
      <c r="DQ24" s="134"/>
      <c r="DR24" s="134"/>
      <c r="DS24" s="134"/>
      <c r="DT24" s="134"/>
    </row>
    <row r="25" spans="2:124" s="133" customFormat="1" ht="35.1" customHeight="1" x14ac:dyDescent="0.2">
      <c r="B25" s="95" t="s">
        <v>149</v>
      </c>
      <c r="C25" s="248">
        <v>443397</v>
      </c>
      <c r="D25" s="154"/>
      <c r="E25" s="212" t="s">
        <v>40</v>
      </c>
      <c r="F25" s="249" t="s">
        <v>191</v>
      </c>
      <c r="G25" s="250" t="s">
        <v>170</v>
      </c>
      <c r="H25" s="215">
        <v>1998</v>
      </c>
      <c r="I25" s="165" t="s">
        <v>126</v>
      </c>
      <c r="J25" s="212" t="s">
        <v>43</v>
      </c>
      <c r="K25" s="216">
        <v>80.900000000000006</v>
      </c>
      <c r="L25" s="149">
        <v>56</v>
      </c>
      <c r="M25" s="150">
        <v>60</v>
      </c>
      <c r="N25" s="150">
        <v>64</v>
      </c>
      <c r="O25" s="135">
        <f t="shared" si="24"/>
        <v>64</v>
      </c>
      <c r="P25" s="149">
        <v>85</v>
      </c>
      <c r="Q25" s="150">
        <v>90</v>
      </c>
      <c r="R25" s="150">
        <v>95</v>
      </c>
      <c r="S25" s="135">
        <f t="shared" si="25"/>
        <v>95</v>
      </c>
      <c r="T25" s="220">
        <f t="shared" ref="T25:T27" si="32">IF(E25="","",O25+S25)</f>
        <v>159</v>
      </c>
      <c r="U25" s="210" t="str">
        <f t="shared" si="26"/>
        <v>DEB 14</v>
      </c>
      <c r="V25" s="210" t="str">
        <f>IF(E25=0," ",IF(E25="H",IF(H25&lt;2000,VLOOKUP(K25,[3]Minimas!$A$15:$F$29,6),IF(AND(H25&gt;1999,H25&lt;2003),VLOOKUP(K25,[3]Minimas!$A$15:$F$29,5),IF(AND(H25&gt;2002,H25&lt;2005),VLOOKUP(K25,[3]Minimas!$A$15:$F$29,4),IF(AND(H25&gt;2004,H25&lt;2007),VLOOKUP(K25,[3]Minimas!$A$15:$F$29,3),VLOOKUP(K25,[3]Minimas!$A$15:$F$29,2))))),IF(H25&lt;2000,VLOOKUP(K25,[3]Minimas!$G$15:$L$29,6),IF(AND(H25&gt;1999,H25&lt;2003),VLOOKUP(K25,[3]Minimas!$G$15:$L$29,5),IF(AND(H25&gt;2002,H25&lt;2005),VLOOKUP(K25,[3]Minimas!$G$15:$L$29,4),IF(AND(H25&gt;2004,H25&lt;2007),VLOOKUP(K25,[3]Minimas!$G$15:$L$29,3),VLOOKUP(K25,[3]Minimas!$G$15:$L$29,2)))))))</f>
        <v>SE M81</v>
      </c>
      <c r="W25" s="221">
        <f t="shared" si="27"/>
        <v>193.40373125016276</v>
      </c>
      <c r="X25" s="98">
        <v>43786</v>
      </c>
      <c r="Y25" s="96" t="s">
        <v>182</v>
      </c>
      <c r="Z25" s="129" t="s">
        <v>180</v>
      </c>
      <c r="AA25" s="105"/>
      <c r="AB25" s="103">
        <f>T25-HLOOKUP(V25,[3]Minimas!$C$3:$CD$12,2,FALSE)</f>
        <v>14</v>
      </c>
      <c r="AC25" s="103">
        <f>T25-HLOOKUP(V25,[3]Minimas!$C$3:$CD$12,3,FALSE)</f>
        <v>-11</v>
      </c>
      <c r="AD25" s="103">
        <f>T25-HLOOKUP(V25,[3]Minimas!$C$3:$CD$12,4,FALSE)</f>
        <v>-36</v>
      </c>
      <c r="AE25" s="103">
        <f>T25-HLOOKUP(V25,[3]Minimas!$C$3:$CD$12,5,FALSE)</f>
        <v>-61</v>
      </c>
      <c r="AF25" s="103">
        <f>T25-HLOOKUP(V25,[3]Minimas!$C$3:$CD$12,6,FALSE)</f>
        <v>-91</v>
      </c>
      <c r="AG25" s="103">
        <f>T25-HLOOKUP(V25,[3]Minimas!$C$3:$CD$12,7,FALSE)</f>
        <v>-116</v>
      </c>
      <c r="AH25" s="103">
        <f>T25-HLOOKUP(V25,[3]Minimas!$C$3:$CD$12,8,FALSE)</f>
        <v>-136</v>
      </c>
      <c r="AI25" s="103">
        <f>T25-HLOOKUP(V25,[3]Minimas!$C$3:$CD$12,9,FALSE)</f>
        <v>-161</v>
      </c>
      <c r="AJ25" s="103">
        <f>T25-HLOOKUP(V25,[3]Minimas!$C$3:$CD$12,10,FALSE)</f>
        <v>-176</v>
      </c>
      <c r="AK25" s="104" t="str">
        <f t="shared" si="28"/>
        <v>DEB</v>
      </c>
      <c r="AL25" s="105"/>
      <c r="AM25" s="105" t="str">
        <f t="shared" si="29"/>
        <v>DEB</v>
      </c>
      <c r="AN25" s="105">
        <f t="shared" si="30"/>
        <v>14</v>
      </c>
      <c r="AO25" s="134"/>
      <c r="AP25" s="134"/>
      <c r="AQ25" s="134"/>
      <c r="AR25" s="134"/>
      <c r="AS25" s="134"/>
      <c r="AT25" s="134"/>
      <c r="AU25" s="134"/>
      <c r="AV25" s="134"/>
      <c r="AW25" s="134"/>
      <c r="AX25" s="134"/>
      <c r="AY25" s="134"/>
      <c r="AZ25" s="134"/>
      <c r="BA25" s="134"/>
      <c r="BB25" s="134"/>
      <c r="BC25" s="134"/>
      <c r="BD25" s="134"/>
      <c r="BE25" s="134"/>
      <c r="BF25" s="134"/>
      <c r="BG25" s="134"/>
      <c r="BH25" s="134"/>
      <c r="BI25" s="134"/>
      <c r="BJ25" s="134"/>
      <c r="BK25" s="134"/>
      <c r="BL25" s="134"/>
      <c r="BM25" s="134"/>
      <c r="BN25" s="134"/>
      <c r="BO25" s="134"/>
      <c r="BP25" s="134"/>
      <c r="BQ25" s="134"/>
      <c r="BR25" s="134"/>
      <c r="BS25" s="134"/>
      <c r="BT25" s="134"/>
      <c r="BU25" s="134"/>
      <c r="BV25" s="134"/>
      <c r="BW25" s="134"/>
      <c r="BX25" s="134"/>
      <c r="BY25" s="134"/>
      <c r="BZ25" s="134"/>
      <c r="CA25" s="134"/>
      <c r="CB25" s="134"/>
      <c r="CC25" s="134"/>
      <c r="CD25" s="134"/>
      <c r="CE25" s="134"/>
      <c r="CF25" s="134"/>
      <c r="CG25" s="134"/>
      <c r="CH25" s="134"/>
      <c r="CI25" s="134"/>
      <c r="CJ25" s="134"/>
      <c r="CK25" s="134"/>
      <c r="CL25" s="134"/>
      <c r="CM25" s="134"/>
      <c r="CN25" s="134"/>
      <c r="CO25" s="134"/>
      <c r="CP25" s="134"/>
      <c r="CQ25" s="134"/>
      <c r="CR25" s="134"/>
      <c r="CS25" s="134"/>
      <c r="CT25" s="134"/>
      <c r="CU25" s="134"/>
      <c r="CV25" s="134"/>
      <c r="CW25" s="134"/>
      <c r="CX25" s="134"/>
      <c r="CY25" s="134"/>
      <c r="CZ25" s="134"/>
      <c r="DA25" s="134"/>
      <c r="DB25" s="134"/>
      <c r="DC25" s="134"/>
      <c r="DD25" s="134"/>
      <c r="DE25" s="134"/>
      <c r="DF25" s="134"/>
      <c r="DG25" s="134"/>
      <c r="DH25" s="134"/>
      <c r="DI25" s="134"/>
      <c r="DJ25" s="134"/>
      <c r="DK25" s="134"/>
      <c r="DL25" s="134"/>
      <c r="DM25" s="134"/>
      <c r="DN25" s="134"/>
      <c r="DO25" s="134"/>
      <c r="DP25" s="134"/>
      <c r="DQ25" s="134"/>
      <c r="DR25" s="134"/>
      <c r="DS25" s="134"/>
      <c r="DT25" s="134"/>
    </row>
    <row r="26" spans="2:124" s="133" customFormat="1" ht="35.1" customHeight="1" x14ac:dyDescent="0.2">
      <c r="B26" s="95" t="s">
        <v>149</v>
      </c>
      <c r="C26" s="248">
        <v>443402</v>
      </c>
      <c r="D26" s="154"/>
      <c r="E26" s="212" t="s">
        <v>40</v>
      </c>
      <c r="F26" s="249" t="s">
        <v>192</v>
      </c>
      <c r="G26" s="250" t="s">
        <v>193</v>
      </c>
      <c r="H26" s="251">
        <v>1998</v>
      </c>
      <c r="I26" s="165" t="s">
        <v>126</v>
      </c>
      <c r="J26" s="252" t="s">
        <v>43</v>
      </c>
      <c r="K26" s="216">
        <v>79.400000000000006</v>
      </c>
      <c r="L26" s="149">
        <v>56</v>
      </c>
      <c r="M26" s="150">
        <v>61</v>
      </c>
      <c r="N26" s="150">
        <v>67</v>
      </c>
      <c r="O26" s="135">
        <f t="shared" si="24"/>
        <v>67</v>
      </c>
      <c r="P26" s="149">
        <v>79</v>
      </c>
      <c r="Q26" s="150">
        <v>83</v>
      </c>
      <c r="R26" s="150">
        <v>86</v>
      </c>
      <c r="S26" s="135">
        <f t="shared" si="25"/>
        <v>86</v>
      </c>
      <c r="T26" s="220">
        <f t="shared" si="32"/>
        <v>153</v>
      </c>
      <c r="U26" s="210" t="str">
        <f t="shared" si="26"/>
        <v>DEB 8</v>
      </c>
      <c r="V26" s="210" t="str">
        <f>IF(E26=0," ",IF(E26="H",IF(H26&lt;2000,VLOOKUP(K26,[3]Minimas!$A$15:$F$29,6),IF(AND(H26&gt;1999,H26&lt;2003),VLOOKUP(K26,[3]Minimas!$A$15:$F$29,5),IF(AND(H26&gt;2002,H26&lt;2005),VLOOKUP(K26,[3]Minimas!$A$15:$F$29,4),IF(AND(H26&gt;2004,H26&lt;2007),VLOOKUP(K26,[3]Minimas!$A$15:$F$29,3),VLOOKUP(K26,[3]Minimas!$A$15:$F$29,2))))),IF(H26&lt;2000,VLOOKUP(K26,[3]Minimas!$G$15:$L$29,6),IF(AND(H26&gt;1999,H26&lt;2003),VLOOKUP(K26,[3]Minimas!$G$15:$L$29,5),IF(AND(H26&gt;2002,H26&lt;2005),VLOOKUP(K26,[3]Minimas!$G$15:$L$29,4),IF(AND(H26&gt;2004,H26&lt;2007),VLOOKUP(K26,[3]Minimas!$G$15:$L$29,3),VLOOKUP(K26,[3]Minimas!$G$15:$L$29,2)))))))</f>
        <v>SE M81</v>
      </c>
      <c r="W26" s="221">
        <f t="shared" si="27"/>
        <v>187.8971687371868</v>
      </c>
      <c r="X26" s="98">
        <v>43786</v>
      </c>
      <c r="Y26" s="96" t="s">
        <v>182</v>
      </c>
      <c r="Z26" s="129" t="s">
        <v>180</v>
      </c>
      <c r="AA26" s="105"/>
      <c r="AB26" s="103">
        <f>T26-HLOOKUP(V26,[3]Minimas!$C$3:$CD$12,2,FALSE)</f>
        <v>8</v>
      </c>
      <c r="AC26" s="103">
        <f>T26-HLOOKUP(V26,[3]Minimas!$C$3:$CD$12,3,FALSE)</f>
        <v>-17</v>
      </c>
      <c r="AD26" s="103">
        <f>T26-HLOOKUP(V26,[3]Minimas!$C$3:$CD$12,4,FALSE)</f>
        <v>-42</v>
      </c>
      <c r="AE26" s="103">
        <f>T26-HLOOKUP(V26,[3]Minimas!$C$3:$CD$12,5,FALSE)</f>
        <v>-67</v>
      </c>
      <c r="AF26" s="103">
        <f>T26-HLOOKUP(V26,[3]Minimas!$C$3:$CD$12,6,FALSE)</f>
        <v>-97</v>
      </c>
      <c r="AG26" s="103">
        <f>T26-HLOOKUP(V26,[3]Minimas!$C$3:$CD$12,7,FALSE)</f>
        <v>-122</v>
      </c>
      <c r="AH26" s="103">
        <f>T26-HLOOKUP(V26,[3]Minimas!$C$3:$CD$12,8,FALSE)</f>
        <v>-142</v>
      </c>
      <c r="AI26" s="103">
        <f>T26-HLOOKUP(V26,[3]Minimas!$C$3:$CD$12,9,FALSE)</f>
        <v>-167</v>
      </c>
      <c r="AJ26" s="103">
        <f>T26-HLOOKUP(V26,[3]Minimas!$C$3:$CD$12,10,FALSE)</f>
        <v>-182</v>
      </c>
      <c r="AK26" s="104" t="str">
        <f t="shared" si="28"/>
        <v>DEB</v>
      </c>
      <c r="AL26" s="105"/>
      <c r="AM26" s="105" t="str">
        <f t="shared" si="29"/>
        <v>DEB</v>
      </c>
      <c r="AN26" s="105">
        <f t="shared" si="30"/>
        <v>8</v>
      </c>
      <c r="AO26" s="134"/>
      <c r="AP26" s="134"/>
      <c r="AQ26" s="134"/>
      <c r="AR26" s="134"/>
      <c r="AS26" s="134"/>
      <c r="AT26" s="134"/>
      <c r="AU26" s="134"/>
      <c r="AV26" s="134"/>
      <c r="AW26" s="134"/>
      <c r="AX26" s="134"/>
      <c r="AY26" s="134"/>
      <c r="AZ26" s="134"/>
      <c r="BA26" s="134"/>
      <c r="BB26" s="134"/>
      <c r="BC26" s="134"/>
      <c r="BD26" s="134"/>
      <c r="BE26" s="134"/>
      <c r="BF26" s="134"/>
      <c r="BG26" s="134"/>
      <c r="BH26" s="134"/>
      <c r="BI26" s="134"/>
      <c r="BJ26" s="134"/>
      <c r="BK26" s="134"/>
      <c r="BL26" s="134"/>
      <c r="BM26" s="134"/>
      <c r="BN26" s="134"/>
      <c r="BO26" s="134"/>
      <c r="BP26" s="134"/>
      <c r="BQ26" s="134"/>
      <c r="BR26" s="134"/>
      <c r="BS26" s="134"/>
      <c r="BT26" s="134"/>
      <c r="BU26" s="134"/>
      <c r="BV26" s="134"/>
      <c r="BW26" s="134"/>
      <c r="BX26" s="134"/>
      <c r="BY26" s="134"/>
      <c r="BZ26" s="134"/>
      <c r="CA26" s="134"/>
      <c r="CB26" s="134"/>
      <c r="CC26" s="134"/>
      <c r="CD26" s="134"/>
      <c r="CE26" s="134"/>
      <c r="CF26" s="134"/>
      <c r="CG26" s="134"/>
      <c r="CH26" s="134"/>
      <c r="CI26" s="134"/>
      <c r="CJ26" s="134"/>
      <c r="CK26" s="134"/>
      <c r="CL26" s="134"/>
      <c r="CM26" s="134"/>
      <c r="CN26" s="134"/>
      <c r="CO26" s="134"/>
      <c r="CP26" s="134"/>
      <c r="CQ26" s="134"/>
      <c r="CR26" s="134"/>
      <c r="CS26" s="134"/>
      <c r="CT26" s="134"/>
      <c r="CU26" s="134"/>
      <c r="CV26" s="134"/>
      <c r="CW26" s="134"/>
      <c r="CX26" s="134"/>
      <c r="CY26" s="134"/>
      <c r="CZ26" s="134"/>
      <c r="DA26" s="134"/>
      <c r="DB26" s="134"/>
      <c r="DC26" s="134"/>
      <c r="DD26" s="134"/>
      <c r="DE26" s="134"/>
      <c r="DF26" s="134"/>
      <c r="DG26" s="134"/>
      <c r="DH26" s="134"/>
      <c r="DI26" s="134"/>
      <c r="DJ26" s="134"/>
      <c r="DK26" s="134"/>
      <c r="DL26" s="134"/>
      <c r="DM26" s="134"/>
      <c r="DN26" s="134"/>
      <c r="DO26" s="134"/>
      <c r="DP26" s="134"/>
      <c r="DQ26" s="134"/>
      <c r="DR26" s="134"/>
      <c r="DS26" s="134"/>
      <c r="DT26" s="134"/>
    </row>
    <row r="27" spans="2:124" s="133" customFormat="1" ht="35.1" customHeight="1" thickBot="1" x14ac:dyDescent="0.25">
      <c r="B27" s="95" t="s">
        <v>149</v>
      </c>
      <c r="C27" s="253">
        <v>443407</v>
      </c>
      <c r="D27" s="154"/>
      <c r="E27" s="224" t="s">
        <v>40</v>
      </c>
      <c r="F27" s="254" t="s">
        <v>141</v>
      </c>
      <c r="G27" s="255" t="s">
        <v>140</v>
      </c>
      <c r="H27" s="267">
        <v>2002</v>
      </c>
      <c r="I27" s="165" t="s">
        <v>126</v>
      </c>
      <c r="J27" s="256" t="s">
        <v>43</v>
      </c>
      <c r="K27" s="228">
        <v>128.9</v>
      </c>
      <c r="L27" s="258">
        <v>79</v>
      </c>
      <c r="M27" s="257">
        <v>84</v>
      </c>
      <c r="N27" s="268">
        <v>-88</v>
      </c>
      <c r="O27" s="135">
        <f t="shared" si="24"/>
        <v>84</v>
      </c>
      <c r="P27" s="258">
        <v>100</v>
      </c>
      <c r="Q27" s="257">
        <v>105</v>
      </c>
      <c r="R27" s="257">
        <v>108</v>
      </c>
      <c r="S27" s="135">
        <f t="shared" si="25"/>
        <v>108</v>
      </c>
      <c r="T27" s="259">
        <f t="shared" si="32"/>
        <v>192</v>
      </c>
      <c r="U27" s="260" t="str">
        <f t="shared" si="26"/>
        <v>DPT + 12</v>
      </c>
      <c r="V27" s="260" t="str">
        <f>IF(E27=0," ",IF(E27="H",IF(H27&lt;2000,VLOOKUP(K27,[3]Minimas!$A$15:$F$29,6),IF(AND(H27&gt;1999,H27&lt;2003),VLOOKUP(K27,[3]Minimas!$A$15:$F$29,5),IF(AND(H27&gt;2002,H27&lt;2005),VLOOKUP(K27,[3]Minimas!$A$15:$F$29,4),IF(AND(H27&gt;2004,H27&lt;2007),VLOOKUP(K27,[3]Minimas!$A$15:$F$29,3),VLOOKUP(K27,[3]Minimas!$A$15:$F$29,2))))),IF(H27&lt;2000,VLOOKUP(K27,[3]Minimas!$G$15:$L$29,6),IF(AND(H27&gt;1999,H27&lt;2003),VLOOKUP(K27,[3]Minimas!$G$15:$L$29,5),IF(AND(H27&gt;2002,H27&lt;2005),VLOOKUP(K27,[3]Minimas!$G$15:$L$29,4),IF(AND(H27&gt;2004,H27&lt;2007),VLOOKUP(K27,[3]Minimas!$G$15:$L$29,3),VLOOKUP(K27,[3]Minimas!$G$15:$L$29,2)))))))</f>
        <v>U20 M&gt;109</v>
      </c>
      <c r="W27" s="261">
        <f t="shared" si="27"/>
        <v>198.06695366195299</v>
      </c>
      <c r="X27" s="98">
        <v>43786</v>
      </c>
      <c r="Y27" s="96" t="s">
        <v>182</v>
      </c>
      <c r="Z27" s="129" t="s">
        <v>180</v>
      </c>
      <c r="AA27" s="105"/>
      <c r="AB27" s="103">
        <f>T27-HLOOKUP(V27,[3]Minimas!$C$3:$CD$12,2,FALSE)</f>
        <v>37</v>
      </c>
      <c r="AC27" s="103">
        <f>T27-HLOOKUP(V27,[3]Minimas!$C$3:$CD$12,3,FALSE)</f>
        <v>12</v>
      </c>
      <c r="AD27" s="103">
        <f>T27-HLOOKUP(V27,[3]Minimas!$C$3:$CD$12,4,FALSE)</f>
        <v>-8</v>
      </c>
      <c r="AE27" s="103">
        <f>T27-HLOOKUP(V27,[3]Minimas!$C$3:$CD$12,5,FALSE)</f>
        <v>-33</v>
      </c>
      <c r="AF27" s="103">
        <f>T27-HLOOKUP(V27,[3]Minimas!$C$3:$CD$12,6,FALSE)</f>
        <v>-58</v>
      </c>
      <c r="AG27" s="103">
        <f>T27-HLOOKUP(V27,[3]Minimas!$C$3:$CD$12,7,FALSE)</f>
        <v>-88</v>
      </c>
      <c r="AH27" s="103">
        <f>T27-HLOOKUP(V27,[3]Minimas!$C$3:$CD$12,8,FALSE)</f>
        <v>-118</v>
      </c>
      <c r="AI27" s="103">
        <f>T27-HLOOKUP(V27,[3]Minimas!$C$3:$CD$12,9,FALSE)</f>
        <v>-143</v>
      </c>
      <c r="AJ27" s="103">
        <f>T27-HLOOKUP(V27,[3]Minimas!$C$3:$CD$12,10,FALSE)</f>
        <v>-193</v>
      </c>
      <c r="AK27" s="104" t="str">
        <f t="shared" si="28"/>
        <v>DPT +</v>
      </c>
      <c r="AL27" s="105"/>
      <c r="AM27" s="105" t="str">
        <f t="shared" si="29"/>
        <v>DPT +</v>
      </c>
      <c r="AN27" s="105">
        <f t="shared" si="30"/>
        <v>12</v>
      </c>
      <c r="AO27" s="134"/>
      <c r="AP27" s="134"/>
      <c r="AQ27" s="134"/>
      <c r="AR27" s="134"/>
      <c r="AS27" s="134"/>
      <c r="AT27" s="134"/>
      <c r="AU27" s="134"/>
      <c r="AV27" s="134"/>
      <c r="AW27" s="134"/>
      <c r="AX27" s="134"/>
      <c r="AY27" s="134"/>
      <c r="AZ27" s="134"/>
      <c r="BA27" s="134"/>
      <c r="BB27" s="134"/>
      <c r="BC27" s="134"/>
      <c r="BD27" s="134"/>
      <c r="BE27" s="134"/>
      <c r="BF27" s="134"/>
      <c r="BG27" s="134"/>
      <c r="BH27" s="134"/>
      <c r="BI27" s="134"/>
      <c r="BJ27" s="134"/>
      <c r="BK27" s="134"/>
      <c r="BL27" s="134"/>
      <c r="BM27" s="134"/>
      <c r="BN27" s="134"/>
      <c r="BO27" s="134"/>
      <c r="BP27" s="134"/>
      <c r="BQ27" s="134"/>
      <c r="BR27" s="134"/>
      <c r="BS27" s="134"/>
      <c r="BT27" s="134"/>
      <c r="BU27" s="134"/>
      <c r="BV27" s="134"/>
      <c r="BW27" s="134"/>
      <c r="BX27" s="134"/>
      <c r="BY27" s="134"/>
      <c r="BZ27" s="134"/>
      <c r="CA27" s="134"/>
      <c r="CB27" s="134"/>
      <c r="CC27" s="134"/>
      <c r="CD27" s="134"/>
      <c r="CE27" s="134"/>
      <c r="CF27" s="134"/>
      <c r="CG27" s="134"/>
      <c r="CH27" s="134"/>
      <c r="CI27" s="134"/>
      <c r="CJ27" s="134"/>
      <c r="CK27" s="134"/>
      <c r="CL27" s="134"/>
      <c r="CM27" s="134"/>
      <c r="CN27" s="134"/>
      <c r="CO27" s="134"/>
      <c r="CP27" s="134"/>
      <c r="CQ27" s="134"/>
      <c r="CR27" s="134"/>
      <c r="CS27" s="134"/>
      <c r="CT27" s="134"/>
      <c r="CU27" s="134"/>
      <c r="CV27" s="134"/>
      <c r="CW27" s="134"/>
      <c r="CX27" s="134"/>
      <c r="CY27" s="134"/>
      <c r="CZ27" s="134"/>
      <c r="DA27" s="134"/>
      <c r="DB27" s="134"/>
      <c r="DC27" s="134"/>
      <c r="DD27" s="134"/>
      <c r="DE27" s="134"/>
      <c r="DF27" s="134"/>
      <c r="DG27" s="134"/>
      <c r="DH27" s="134"/>
      <c r="DI27" s="134"/>
      <c r="DJ27" s="134"/>
      <c r="DK27" s="134"/>
      <c r="DL27" s="134"/>
      <c r="DM27" s="134"/>
      <c r="DN27" s="134"/>
      <c r="DO27" s="134"/>
      <c r="DP27" s="134"/>
      <c r="DQ27" s="134"/>
      <c r="DR27" s="134"/>
      <c r="DS27" s="134"/>
      <c r="DT27" s="134"/>
    </row>
    <row r="28" spans="2:124" s="133" customFormat="1" ht="35.1" customHeight="1" x14ac:dyDescent="0.2">
      <c r="B28" s="95" t="s">
        <v>149</v>
      </c>
      <c r="C28" s="241">
        <v>416679</v>
      </c>
      <c r="D28" s="154"/>
      <c r="E28" s="203" t="s">
        <v>40</v>
      </c>
      <c r="F28" s="242" t="s">
        <v>194</v>
      </c>
      <c r="G28" s="243" t="s">
        <v>139</v>
      </c>
      <c r="H28" s="204">
        <v>2001</v>
      </c>
      <c r="I28" s="165" t="s">
        <v>126</v>
      </c>
      <c r="J28" s="203" t="s">
        <v>43</v>
      </c>
      <c r="K28" s="205">
        <v>72.599999999999994</v>
      </c>
      <c r="L28" s="244">
        <v>77</v>
      </c>
      <c r="M28" s="246">
        <v>-81</v>
      </c>
      <c r="N28" s="245">
        <v>83</v>
      </c>
      <c r="O28" s="135">
        <f t="shared" si="24"/>
        <v>83</v>
      </c>
      <c r="P28" s="244">
        <v>95</v>
      </c>
      <c r="Q28" s="245">
        <v>100</v>
      </c>
      <c r="R28" s="246">
        <v>-103</v>
      </c>
      <c r="S28" s="135">
        <f t="shared" si="25"/>
        <v>100</v>
      </c>
      <c r="T28" s="208">
        <f>IF(E28="","",O28+S28)</f>
        <v>183</v>
      </c>
      <c r="U28" s="209" t="str">
        <f t="shared" si="26"/>
        <v>IRG + 3</v>
      </c>
      <c r="V28" s="247" t="str">
        <f>IF(E28=0," ",IF(E28="H",IF(H28&lt;2000,VLOOKUP(K28,[3]Minimas!$A$15:$F$29,6),IF(AND(H28&gt;1999,H28&lt;2003),VLOOKUP(K28,[3]Minimas!$A$15:$F$29,5),IF(AND(H28&gt;2002,H28&lt;2005),VLOOKUP(K28,[3]Minimas!$A$15:$F$29,4),IF(AND(H28&gt;2004,H28&lt;2007),VLOOKUP(K28,[3]Minimas!$A$15:$F$29,3),VLOOKUP(K28,[3]Minimas!$A$15:$F$29,2))))),IF(H28&lt;2000,VLOOKUP(K28,[3]Minimas!$G$15:$L$29,6),IF(AND(H28&gt;1999,H28&lt;2003),VLOOKUP(K28,[3]Minimas!$G$15:$L$29,5),IF(AND(H28&gt;2002,H28&lt;2005),VLOOKUP(K28,[3]Minimas!$G$15:$L$29,4),IF(AND(H28&gt;2004,H28&lt;2007),VLOOKUP(K28,[3]Minimas!$G$15:$L$29,3),VLOOKUP(K28,[3]Minimas!$G$15:$L$29,2)))))))</f>
        <v>U20 M73</v>
      </c>
      <c r="W28" s="211">
        <f>IF(E28=" "," ",IF(E28="H",10^(0.75194503*LOG(K28/175.508)^2)*T28,IF(E28="F",10^(0.783497476* LOG(K28/153.655)^2)*T28,"")))</f>
        <v>236.02650688579055</v>
      </c>
      <c r="X28" s="98">
        <v>43786</v>
      </c>
      <c r="Y28" s="96" t="s">
        <v>182</v>
      </c>
      <c r="Z28" s="129" t="s">
        <v>180</v>
      </c>
      <c r="AA28" s="105"/>
      <c r="AB28" s="103">
        <f>T28-HLOOKUP(V28,[3]Minimas!$C$3:$CD$12,2,FALSE)</f>
        <v>63</v>
      </c>
      <c r="AC28" s="103">
        <f>T28-HLOOKUP(V28,[3]Minimas!$C$3:$CD$12,3,FALSE)</f>
        <v>43</v>
      </c>
      <c r="AD28" s="103">
        <f>T28-HLOOKUP(V28,[3]Minimas!$C$3:$CD$12,4,FALSE)</f>
        <v>23</v>
      </c>
      <c r="AE28" s="103">
        <f>T28-HLOOKUP(V28,[3]Minimas!$C$3:$CD$12,5,FALSE)</f>
        <v>3</v>
      </c>
      <c r="AF28" s="103">
        <f>T28-HLOOKUP(V28,[3]Minimas!$C$3:$CD$12,6,FALSE)</f>
        <v>-17</v>
      </c>
      <c r="AG28" s="103">
        <f>T28-HLOOKUP(V28,[3]Minimas!$C$3:$CD$12,7,FALSE)</f>
        <v>-47</v>
      </c>
      <c r="AH28" s="103">
        <f>T28-HLOOKUP(V28,[3]Minimas!$C$3:$CD$12,8,FALSE)</f>
        <v>-67</v>
      </c>
      <c r="AI28" s="103">
        <f>T28-HLOOKUP(V28,[3]Minimas!$C$3:$CD$12,9,FALSE)</f>
        <v>-92</v>
      </c>
      <c r="AJ28" s="103">
        <f>T28-HLOOKUP(V28,[3]Minimas!$C$3:$CD$12,10,FALSE)</f>
        <v>-132</v>
      </c>
      <c r="AK28" s="104" t="str">
        <f>IF(E28=0," ",IF(AJ28&gt;=0,$AJ$5,IF(AI28&gt;=0,$AI$5,IF(AH28&gt;=0,$AH$5,IF(AG28&gt;=0,$AG$5,IF(AF28&gt;=0,$AF$5,IF(AE28&gt;=0,$AE$5,IF(AD28&gt;=0,$AD$5,IF(AC28&gt;=0,$AC$5,$AB$5)))))))))</f>
        <v>IRG +</v>
      </c>
      <c r="AL28" s="105"/>
      <c r="AM28" s="105" t="str">
        <f>IF(AK28="","",AK28)</f>
        <v>IRG +</v>
      </c>
      <c r="AN28" s="105">
        <f>IF(E28=0," ",IF(AJ28&gt;=0,AJ28,IF(AI28&gt;=0,AI28,IF(AH28&gt;=0,AH28,IF(AG28&gt;=0,AG28,IF(AF28&gt;=0,AF28,IF(AE28&gt;=0,AE28,IF(AD28&gt;=0,AD28,IF(AC28&gt;=0,AC28,AB28)))))))))</f>
        <v>3</v>
      </c>
      <c r="AO28" s="134"/>
      <c r="AP28" s="134"/>
      <c r="AQ28" s="134"/>
      <c r="AR28" s="134"/>
      <c r="AS28" s="134"/>
      <c r="AT28" s="134"/>
      <c r="AU28" s="134"/>
      <c r="AV28" s="134"/>
      <c r="AW28" s="134"/>
      <c r="AX28" s="134"/>
      <c r="AY28" s="134"/>
      <c r="AZ28" s="134"/>
      <c r="BA28" s="134"/>
      <c r="BB28" s="134"/>
      <c r="BC28" s="134"/>
      <c r="BD28" s="134"/>
      <c r="BE28" s="134"/>
      <c r="BF28" s="134"/>
      <c r="BG28" s="134"/>
      <c r="BH28" s="134"/>
      <c r="BI28" s="134"/>
      <c r="BJ28" s="134"/>
      <c r="BK28" s="134"/>
      <c r="BL28" s="134"/>
      <c r="BM28" s="134"/>
      <c r="BN28" s="134"/>
      <c r="BO28" s="134"/>
      <c r="BP28" s="134"/>
      <c r="BQ28" s="134"/>
      <c r="BR28" s="134"/>
      <c r="BS28" s="134"/>
      <c r="BT28" s="134"/>
      <c r="BU28" s="134"/>
      <c r="BV28" s="134"/>
      <c r="BW28" s="134"/>
      <c r="BX28" s="134"/>
      <c r="BY28" s="134"/>
      <c r="BZ28" s="134"/>
      <c r="CA28" s="134"/>
      <c r="CB28" s="134"/>
      <c r="CC28" s="134"/>
      <c r="CD28" s="134"/>
      <c r="CE28" s="134"/>
      <c r="CF28" s="134"/>
      <c r="CG28" s="134"/>
      <c r="CH28" s="134"/>
      <c r="CI28" s="134"/>
      <c r="CJ28" s="134"/>
      <c r="CK28" s="134"/>
      <c r="CL28" s="134"/>
      <c r="CM28" s="134"/>
      <c r="CN28" s="134"/>
      <c r="CO28" s="134"/>
      <c r="CP28" s="134"/>
      <c r="CQ28" s="134"/>
      <c r="CR28" s="134"/>
      <c r="CS28" s="134"/>
      <c r="CT28" s="134"/>
      <c r="CU28" s="134"/>
      <c r="CV28" s="134"/>
      <c r="CW28" s="134"/>
      <c r="CX28" s="134"/>
      <c r="CY28" s="134"/>
      <c r="CZ28" s="134"/>
      <c r="DA28" s="134"/>
      <c r="DB28" s="134"/>
      <c r="DC28" s="134"/>
      <c r="DD28" s="134"/>
      <c r="DE28" s="134"/>
      <c r="DF28" s="134"/>
      <c r="DG28" s="134"/>
      <c r="DH28" s="134"/>
      <c r="DI28" s="134"/>
      <c r="DJ28" s="134"/>
      <c r="DK28" s="134"/>
      <c r="DL28" s="134"/>
      <c r="DM28" s="134"/>
      <c r="DN28" s="134"/>
      <c r="DO28" s="134"/>
      <c r="DP28" s="134"/>
      <c r="DQ28" s="134"/>
      <c r="DR28" s="134"/>
      <c r="DS28" s="134"/>
      <c r="DT28" s="134"/>
    </row>
    <row r="29" spans="2:124" s="133" customFormat="1" ht="35.1" customHeight="1" x14ac:dyDescent="0.2">
      <c r="B29" s="95" t="s">
        <v>149</v>
      </c>
      <c r="C29" s="248">
        <v>287512</v>
      </c>
      <c r="D29" s="154"/>
      <c r="E29" s="212" t="s">
        <v>40</v>
      </c>
      <c r="F29" s="249" t="s">
        <v>195</v>
      </c>
      <c r="G29" s="250" t="s">
        <v>196</v>
      </c>
      <c r="H29" s="215">
        <v>1994</v>
      </c>
      <c r="I29" s="165" t="s">
        <v>126</v>
      </c>
      <c r="J29" s="212" t="s">
        <v>43</v>
      </c>
      <c r="K29" s="216">
        <v>79.3</v>
      </c>
      <c r="L29" s="149">
        <v>70</v>
      </c>
      <c r="M29" s="150">
        <v>74</v>
      </c>
      <c r="N29" s="150">
        <v>77</v>
      </c>
      <c r="O29" s="135">
        <f t="shared" si="24"/>
        <v>77</v>
      </c>
      <c r="P29" s="149">
        <v>90</v>
      </c>
      <c r="Q29" s="150">
        <v>94</v>
      </c>
      <c r="R29" s="150">
        <v>97</v>
      </c>
      <c r="S29" s="135">
        <f t="shared" si="25"/>
        <v>97</v>
      </c>
      <c r="T29" s="220">
        <f>IF(E29="","",O29+S29)</f>
        <v>174</v>
      </c>
      <c r="U29" s="210" t="str">
        <f t="shared" si="26"/>
        <v>DPT + 4</v>
      </c>
      <c r="V29" s="210" t="str">
        <f>IF(E29=0," ",IF(E29="H",IF(H29&lt;2000,VLOOKUP(K29,[3]Minimas!$A$15:$F$29,6),IF(AND(H29&gt;1999,H29&lt;2003),VLOOKUP(K29,[3]Minimas!$A$15:$F$29,5),IF(AND(H29&gt;2002,H29&lt;2005),VLOOKUP(K29,[3]Minimas!$A$15:$F$29,4),IF(AND(H29&gt;2004,H29&lt;2007),VLOOKUP(K29,[3]Minimas!$A$15:$F$29,3),VLOOKUP(K29,[3]Minimas!$A$15:$F$29,2))))),IF(H29&lt;2000,VLOOKUP(K29,[3]Minimas!$G$15:$L$29,6),IF(AND(H29&gt;1999,H29&lt;2003),VLOOKUP(K29,[3]Minimas!$G$15:$L$29,5),IF(AND(H29&gt;2002,H29&lt;2005),VLOOKUP(K29,[3]Minimas!$G$15:$L$29,4),IF(AND(H29&gt;2004,H29&lt;2007),VLOOKUP(K29,[3]Minimas!$G$15:$L$29,3),VLOOKUP(K29,[3]Minimas!$G$15:$L$29,2)))))))</f>
        <v>SE M81</v>
      </c>
      <c r="W29" s="221">
        <f t="shared" ref="W29:W32" si="33">IF(E29=" "," ",IF(E29="H",10^(0.75194503*LOG(K29/175.508)^2)*T29,IF(E29="F",10^(0.783497476* LOG(K29/153.655)^2)*T29,"")))</f>
        <v>213.82664312088679</v>
      </c>
      <c r="X29" s="98">
        <v>43786</v>
      </c>
      <c r="Y29" s="96" t="s">
        <v>182</v>
      </c>
      <c r="Z29" s="129" t="s">
        <v>180</v>
      </c>
      <c r="AA29" s="105"/>
      <c r="AB29" s="103">
        <f>T29-HLOOKUP(V29,[3]Minimas!$C$3:$CD$12,2,FALSE)</f>
        <v>29</v>
      </c>
      <c r="AC29" s="103">
        <f>T29-HLOOKUP(V29,[3]Minimas!$C$3:$CD$12,3,FALSE)</f>
        <v>4</v>
      </c>
      <c r="AD29" s="103">
        <f>T29-HLOOKUP(V29,[3]Minimas!$C$3:$CD$12,4,FALSE)</f>
        <v>-21</v>
      </c>
      <c r="AE29" s="103">
        <f>T29-HLOOKUP(V29,[3]Minimas!$C$3:$CD$12,5,FALSE)</f>
        <v>-46</v>
      </c>
      <c r="AF29" s="103">
        <f>T29-HLOOKUP(V29,[3]Minimas!$C$3:$CD$12,6,FALSE)</f>
        <v>-76</v>
      </c>
      <c r="AG29" s="103">
        <f>T29-HLOOKUP(V29,[3]Minimas!$C$3:$CD$12,7,FALSE)</f>
        <v>-101</v>
      </c>
      <c r="AH29" s="103">
        <f>T29-HLOOKUP(V29,[3]Minimas!$C$3:$CD$12,8,FALSE)</f>
        <v>-121</v>
      </c>
      <c r="AI29" s="103">
        <f>T29-HLOOKUP(V29,[3]Minimas!$C$3:$CD$12,9,FALSE)</f>
        <v>-146</v>
      </c>
      <c r="AJ29" s="103">
        <f>T29-HLOOKUP(V29,[3]Minimas!$C$3:$CD$12,10,FALSE)</f>
        <v>-161</v>
      </c>
      <c r="AK29" s="104" t="str">
        <f t="shared" ref="AK29:AK32" si="34">IF(E29=0," ",IF(AJ29&gt;=0,$AJ$5,IF(AI29&gt;=0,$AI$5,IF(AH29&gt;=0,$AH$5,IF(AG29&gt;=0,$AG$5,IF(AF29&gt;=0,$AF$5,IF(AE29&gt;=0,$AE$5,IF(AD29&gt;=0,$AD$5,IF(AC29&gt;=0,$AC$5,$AB$5)))))))))</f>
        <v>DPT +</v>
      </c>
      <c r="AL29" s="105"/>
      <c r="AM29" s="105" t="str">
        <f t="shared" ref="AM29:AM32" si="35">IF(AK29="","",AK29)</f>
        <v>DPT +</v>
      </c>
      <c r="AN29" s="105">
        <f t="shared" ref="AN29:AN32" si="36">IF(E29=0," ",IF(AJ29&gt;=0,AJ29,IF(AI29&gt;=0,AI29,IF(AH29&gt;=0,AH29,IF(AG29&gt;=0,AG29,IF(AF29&gt;=0,AF29,IF(AE29&gt;=0,AE29,IF(AD29&gt;=0,AD29,IF(AC29&gt;=0,AC29,AB29)))))))))</f>
        <v>4</v>
      </c>
      <c r="AO29" s="134"/>
      <c r="AP29" s="134"/>
      <c r="AQ29" s="134"/>
      <c r="AR29" s="134"/>
      <c r="AS29" s="134"/>
      <c r="AT29" s="134"/>
      <c r="AU29" s="134"/>
      <c r="AV29" s="134"/>
      <c r="AW29" s="134"/>
      <c r="AX29" s="134"/>
      <c r="AY29" s="134"/>
      <c r="AZ29" s="134"/>
      <c r="BA29" s="134"/>
      <c r="BB29" s="134"/>
      <c r="BC29" s="134"/>
      <c r="BD29" s="134"/>
      <c r="BE29" s="134"/>
      <c r="BF29" s="134"/>
      <c r="BG29" s="134"/>
      <c r="BH29" s="134"/>
      <c r="BI29" s="134"/>
      <c r="BJ29" s="134"/>
      <c r="BK29" s="134"/>
      <c r="BL29" s="134"/>
      <c r="BM29" s="134"/>
      <c r="BN29" s="134"/>
      <c r="BO29" s="134"/>
      <c r="BP29" s="134"/>
      <c r="BQ29" s="134"/>
      <c r="BR29" s="134"/>
      <c r="BS29" s="134"/>
      <c r="BT29" s="134"/>
      <c r="BU29" s="134"/>
      <c r="BV29" s="134"/>
      <c r="BW29" s="134"/>
      <c r="BX29" s="134"/>
      <c r="BY29" s="134"/>
      <c r="BZ29" s="134"/>
      <c r="CA29" s="134"/>
      <c r="CB29" s="134"/>
      <c r="CC29" s="134"/>
      <c r="CD29" s="134"/>
      <c r="CE29" s="134"/>
      <c r="CF29" s="134"/>
      <c r="CG29" s="134"/>
      <c r="CH29" s="134"/>
      <c r="CI29" s="134"/>
      <c r="CJ29" s="134"/>
      <c r="CK29" s="134"/>
      <c r="CL29" s="134"/>
      <c r="CM29" s="134"/>
      <c r="CN29" s="134"/>
      <c r="CO29" s="134"/>
      <c r="CP29" s="134"/>
      <c r="CQ29" s="134"/>
      <c r="CR29" s="134"/>
      <c r="CS29" s="134"/>
      <c r="CT29" s="134"/>
      <c r="CU29" s="134"/>
      <c r="CV29" s="134"/>
      <c r="CW29" s="134"/>
      <c r="CX29" s="134"/>
      <c r="CY29" s="134"/>
      <c r="CZ29" s="134"/>
      <c r="DA29" s="134"/>
      <c r="DB29" s="134"/>
      <c r="DC29" s="134"/>
      <c r="DD29" s="134"/>
      <c r="DE29" s="134"/>
      <c r="DF29" s="134"/>
      <c r="DG29" s="134"/>
      <c r="DH29" s="134"/>
      <c r="DI29" s="134"/>
      <c r="DJ29" s="134"/>
      <c r="DK29" s="134"/>
      <c r="DL29" s="134"/>
      <c r="DM29" s="134"/>
      <c r="DN29" s="134"/>
      <c r="DO29" s="134"/>
      <c r="DP29" s="134"/>
      <c r="DQ29" s="134"/>
      <c r="DR29" s="134"/>
      <c r="DS29" s="134"/>
      <c r="DT29" s="134"/>
    </row>
    <row r="30" spans="2:124" s="133" customFormat="1" ht="35.1" customHeight="1" x14ac:dyDescent="0.2">
      <c r="B30" s="95" t="s">
        <v>149</v>
      </c>
      <c r="C30" s="248">
        <v>417754</v>
      </c>
      <c r="D30" s="154"/>
      <c r="E30" s="212" t="s">
        <v>40</v>
      </c>
      <c r="F30" s="249" t="s">
        <v>197</v>
      </c>
      <c r="G30" s="250" t="s">
        <v>198</v>
      </c>
      <c r="H30" s="215">
        <v>1998</v>
      </c>
      <c r="I30" s="165" t="s">
        <v>126</v>
      </c>
      <c r="J30" s="212" t="s">
        <v>43</v>
      </c>
      <c r="K30" s="216">
        <v>84.5</v>
      </c>
      <c r="L30" s="149">
        <v>83</v>
      </c>
      <c r="M30" s="150">
        <v>88</v>
      </c>
      <c r="N30" s="148">
        <v>-93</v>
      </c>
      <c r="O30" s="135">
        <f t="shared" si="24"/>
        <v>88</v>
      </c>
      <c r="P30" s="149">
        <v>110</v>
      </c>
      <c r="Q30" s="150">
        <v>115</v>
      </c>
      <c r="R30" s="150">
        <v>120</v>
      </c>
      <c r="S30" s="135">
        <f t="shared" si="25"/>
        <v>120</v>
      </c>
      <c r="T30" s="220">
        <f t="shared" ref="T30:T32" si="37">IF(E30="","",O30+S30)</f>
        <v>208</v>
      </c>
      <c r="U30" s="210" t="str">
        <f t="shared" si="26"/>
        <v>REG + 8</v>
      </c>
      <c r="V30" s="210" t="str">
        <f>IF(E30=0," ",IF(E30="H",IF(H30&lt;2000,VLOOKUP(K30,[3]Minimas!$A$15:$F$29,6),IF(AND(H30&gt;1999,H30&lt;2003),VLOOKUP(K30,[3]Minimas!$A$15:$F$29,5),IF(AND(H30&gt;2002,H30&lt;2005),VLOOKUP(K30,[3]Minimas!$A$15:$F$29,4),IF(AND(H30&gt;2004,H30&lt;2007),VLOOKUP(K30,[3]Minimas!$A$15:$F$29,3),VLOOKUP(K30,[3]Minimas!$A$15:$F$29,2))))),IF(H30&lt;2000,VLOOKUP(K30,[3]Minimas!$G$15:$L$29,6),IF(AND(H30&gt;1999,H30&lt;2003),VLOOKUP(K30,[3]Minimas!$G$15:$L$29,5),IF(AND(H30&gt;2002,H30&lt;2005),VLOOKUP(K30,[3]Minimas!$G$15:$L$29,4),IF(AND(H30&gt;2004,H30&lt;2007),VLOOKUP(K30,[3]Minimas!$G$15:$L$29,3),VLOOKUP(K30,[3]Minimas!$G$15:$L$29,2)))))))</f>
        <v>SE M89</v>
      </c>
      <c r="W30" s="221">
        <f t="shared" si="33"/>
        <v>247.64841153948601</v>
      </c>
      <c r="X30" s="98">
        <v>43786</v>
      </c>
      <c r="Y30" s="96" t="s">
        <v>182</v>
      </c>
      <c r="Z30" s="129" t="s">
        <v>180</v>
      </c>
      <c r="AA30" s="105"/>
      <c r="AB30" s="103">
        <f>T30-HLOOKUP(V30,[3]Minimas!$C$3:$CD$12,2,FALSE)</f>
        <v>58</v>
      </c>
      <c r="AC30" s="103">
        <f>T30-HLOOKUP(V30,[3]Minimas!$C$3:$CD$12,3,FALSE)</f>
        <v>33</v>
      </c>
      <c r="AD30" s="103">
        <f>T30-HLOOKUP(V30,[3]Minimas!$C$3:$CD$12,4,FALSE)</f>
        <v>8</v>
      </c>
      <c r="AE30" s="103">
        <f>T30-HLOOKUP(V30,[3]Minimas!$C$3:$CD$12,5,FALSE)</f>
        <v>-22</v>
      </c>
      <c r="AF30" s="103">
        <f>T30-HLOOKUP(V30,[3]Minimas!$C$3:$CD$12,6,FALSE)</f>
        <v>-52</v>
      </c>
      <c r="AG30" s="103">
        <f>T30-HLOOKUP(V30,[3]Minimas!$C$3:$CD$12,7,FALSE)</f>
        <v>-79</v>
      </c>
      <c r="AH30" s="103">
        <f>T30-HLOOKUP(V30,[3]Minimas!$C$3:$CD$12,8,FALSE)</f>
        <v>-102</v>
      </c>
      <c r="AI30" s="103">
        <f>T30-HLOOKUP(V30,[3]Minimas!$C$3:$CD$12,9,FALSE)</f>
        <v>-122</v>
      </c>
      <c r="AJ30" s="103">
        <f>T30-HLOOKUP(V30,[3]Minimas!$C$3:$CD$12,10,FALSE)</f>
        <v>-152</v>
      </c>
      <c r="AK30" s="104" t="str">
        <f t="shared" si="34"/>
        <v>REG +</v>
      </c>
      <c r="AL30" s="105"/>
      <c r="AM30" s="105" t="str">
        <f t="shared" si="35"/>
        <v>REG +</v>
      </c>
      <c r="AN30" s="105">
        <f t="shared" si="36"/>
        <v>8</v>
      </c>
      <c r="AO30" s="134"/>
      <c r="AP30" s="134"/>
      <c r="AQ30" s="134"/>
      <c r="AR30" s="134"/>
      <c r="AS30" s="134"/>
      <c r="AT30" s="134"/>
      <c r="AU30" s="134"/>
      <c r="AV30" s="134"/>
      <c r="AW30" s="134"/>
      <c r="AX30" s="134"/>
      <c r="AY30" s="134"/>
      <c r="AZ30" s="134"/>
      <c r="BA30" s="134"/>
      <c r="BB30" s="134"/>
      <c r="BC30" s="134"/>
      <c r="BD30" s="134"/>
      <c r="BE30" s="134"/>
      <c r="BF30" s="134"/>
      <c r="BG30" s="134"/>
      <c r="BH30" s="134"/>
      <c r="BI30" s="134"/>
      <c r="BJ30" s="134"/>
      <c r="BK30" s="134"/>
      <c r="BL30" s="134"/>
      <c r="BM30" s="134"/>
      <c r="BN30" s="134"/>
      <c r="BO30" s="134"/>
      <c r="BP30" s="134"/>
      <c r="BQ30" s="134"/>
      <c r="BR30" s="134"/>
      <c r="BS30" s="134"/>
      <c r="BT30" s="134"/>
      <c r="BU30" s="134"/>
      <c r="BV30" s="134"/>
      <c r="BW30" s="134"/>
      <c r="BX30" s="134"/>
      <c r="BY30" s="134"/>
      <c r="BZ30" s="134"/>
      <c r="CA30" s="134"/>
      <c r="CB30" s="134"/>
      <c r="CC30" s="134"/>
      <c r="CD30" s="134"/>
      <c r="CE30" s="134"/>
      <c r="CF30" s="134"/>
      <c r="CG30" s="134"/>
      <c r="CH30" s="134"/>
      <c r="CI30" s="134"/>
      <c r="CJ30" s="134"/>
      <c r="CK30" s="134"/>
      <c r="CL30" s="134"/>
      <c r="CM30" s="134"/>
      <c r="CN30" s="134"/>
      <c r="CO30" s="134"/>
      <c r="CP30" s="134"/>
      <c r="CQ30" s="134"/>
      <c r="CR30" s="134"/>
      <c r="CS30" s="134"/>
      <c r="CT30" s="134"/>
      <c r="CU30" s="134"/>
      <c r="CV30" s="134"/>
      <c r="CW30" s="134"/>
      <c r="CX30" s="134"/>
      <c r="CY30" s="134"/>
      <c r="CZ30" s="134"/>
      <c r="DA30" s="134"/>
      <c r="DB30" s="134"/>
      <c r="DC30" s="134"/>
      <c r="DD30" s="134"/>
      <c r="DE30" s="134"/>
      <c r="DF30" s="134"/>
      <c r="DG30" s="134"/>
      <c r="DH30" s="134"/>
      <c r="DI30" s="134"/>
      <c r="DJ30" s="134"/>
      <c r="DK30" s="134"/>
      <c r="DL30" s="134"/>
      <c r="DM30" s="134"/>
      <c r="DN30" s="134"/>
      <c r="DO30" s="134"/>
      <c r="DP30" s="134"/>
      <c r="DQ30" s="134"/>
      <c r="DR30" s="134"/>
      <c r="DS30" s="134"/>
      <c r="DT30" s="134"/>
    </row>
    <row r="31" spans="2:124" s="133" customFormat="1" ht="35.1" customHeight="1" x14ac:dyDescent="0.2">
      <c r="B31" s="95" t="s">
        <v>149</v>
      </c>
      <c r="C31" s="248">
        <v>442647</v>
      </c>
      <c r="D31" s="154"/>
      <c r="E31" s="212" t="s">
        <v>40</v>
      </c>
      <c r="F31" s="249" t="s">
        <v>199</v>
      </c>
      <c r="G31" s="250" t="s">
        <v>169</v>
      </c>
      <c r="H31" s="251">
        <v>1986</v>
      </c>
      <c r="I31" s="165" t="s">
        <v>126</v>
      </c>
      <c r="J31" s="252" t="s">
        <v>43</v>
      </c>
      <c r="K31" s="216">
        <v>78.8</v>
      </c>
      <c r="L31" s="149">
        <v>65</v>
      </c>
      <c r="M31" s="150">
        <v>68</v>
      </c>
      <c r="N31" s="150">
        <v>70</v>
      </c>
      <c r="O31" s="135">
        <f t="shared" si="24"/>
        <v>70</v>
      </c>
      <c r="P31" s="149">
        <v>83</v>
      </c>
      <c r="Q31" s="150">
        <v>87</v>
      </c>
      <c r="R31" s="150">
        <v>90</v>
      </c>
      <c r="S31" s="135">
        <f t="shared" si="25"/>
        <v>90</v>
      </c>
      <c r="T31" s="220">
        <f t="shared" si="37"/>
        <v>160</v>
      </c>
      <c r="U31" s="210" t="str">
        <f t="shared" si="26"/>
        <v>DEB 15</v>
      </c>
      <c r="V31" s="210" t="str">
        <f>IF(E31=0," ",IF(E31="H",IF(H31&lt;2000,VLOOKUP(K31,[3]Minimas!$A$15:$F$29,6),IF(AND(H31&gt;1999,H31&lt;2003),VLOOKUP(K31,[3]Minimas!$A$15:$F$29,5),IF(AND(H31&gt;2002,H31&lt;2005),VLOOKUP(K31,[3]Minimas!$A$15:$F$29,4),IF(AND(H31&gt;2004,H31&lt;2007),VLOOKUP(K31,[3]Minimas!$A$15:$F$29,3),VLOOKUP(K31,[3]Minimas!$A$15:$F$29,2))))),IF(H31&lt;2000,VLOOKUP(K31,[3]Minimas!$G$15:$L$29,6),IF(AND(H31&gt;1999,H31&lt;2003),VLOOKUP(K31,[3]Minimas!$G$15:$L$29,5),IF(AND(H31&gt;2002,H31&lt;2005),VLOOKUP(K31,[3]Minimas!$G$15:$L$29,4),IF(AND(H31&gt;2004,H31&lt;2007),VLOOKUP(K31,[3]Minimas!$G$15:$L$29,3),VLOOKUP(K31,[3]Minimas!$G$15:$L$29,2)))))))</f>
        <v>SE M81</v>
      </c>
      <c r="W31" s="221">
        <f t="shared" si="33"/>
        <v>197.2711462049854</v>
      </c>
      <c r="X31" s="98">
        <v>43786</v>
      </c>
      <c r="Y31" s="96" t="s">
        <v>182</v>
      </c>
      <c r="Z31" s="129" t="s">
        <v>180</v>
      </c>
      <c r="AA31" s="105"/>
      <c r="AB31" s="103">
        <f>T31-HLOOKUP(V31,[3]Minimas!$C$3:$CD$12,2,FALSE)</f>
        <v>15</v>
      </c>
      <c r="AC31" s="103">
        <f>T31-HLOOKUP(V31,[3]Minimas!$C$3:$CD$12,3,FALSE)</f>
        <v>-10</v>
      </c>
      <c r="AD31" s="103">
        <f>T31-HLOOKUP(V31,[3]Minimas!$C$3:$CD$12,4,FALSE)</f>
        <v>-35</v>
      </c>
      <c r="AE31" s="103">
        <f>T31-HLOOKUP(V31,[3]Minimas!$C$3:$CD$12,5,FALSE)</f>
        <v>-60</v>
      </c>
      <c r="AF31" s="103">
        <f>T31-HLOOKUP(V31,[3]Minimas!$C$3:$CD$12,6,FALSE)</f>
        <v>-90</v>
      </c>
      <c r="AG31" s="103">
        <f>T31-HLOOKUP(V31,[3]Minimas!$C$3:$CD$12,7,FALSE)</f>
        <v>-115</v>
      </c>
      <c r="AH31" s="103">
        <f>T31-HLOOKUP(V31,[3]Minimas!$C$3:$CD$12,8,FALSE)</f>
        <v>-135</v>
      </c>
      <c r="AI31" s="103">
        <f>T31-HLOOKUP(V31,[3]Minimas!$C$3:$CD$12,9,FALSE)</f>
        <v>-160</v>
      </c>
      <c r="AJ31" s="103">
        <f>T31-HLOOKUP(V31,[3]Minimas!$C$3:$CD$12,10,FALSE)</f>
        <v>-175</v>
      </c>
      <c r="AK31" s="104" t="str">
        <f t="shared" si="34"/>
        <v>DEB</v>
      </c>
      <c r="AL31" s="105"/>
      <c r="AM31" s="105" t="str">
        <f t="shared" si="35"/>
        <v>DEB</v>
      </c>
      <c r="AN31" s="105">
        <f t="shared" si="36"/>
        <v>15</v>
      </c>
      <c r="AO31" s="134"/>
      <c r="AP31" s="134"/>
      <c r="AQ31" s="134"/>
      <c r="AR31" s="134"/>
      <c r="AS31" s="134"/>
      <c r="AT31" s="134"/>
      <c r="AU31" s="134"/>
      <c r="AV31" s="134"/>
      <c r="AW31" s="134"/>
      <c r="AX31" s="134"/>
      <c r="AY31" s="134"/>
      <c r="AZ31" s="134"/>
      <c r="BA31" s="134"/>
      <c r="BB31" s="134"/>
      <c r="BC31" s="134"/>
      <c r="BD31" s="134"/>
      <c r="BE31" s="134"/>
      <c r="BF31" s="134"/>
      <c r="BG31" s="134"/>
      <c r="BH31" s="134"/>
      <c r="BI31" s="134"/>
      <c r="BJ31" s="134"/>
      <c r="BK31" s="134"/>
      <c r="BL31" s="134"/>
      <c r="BM31" s="134"/>
      <c r="BN31" s="134"/>
      <c r="BO31" s="134"/>
      <c r="BP31" s="134"/>
      <c r="BQ31" s="134"/>
      <c r="BR31" s="134"/>
      <c r="BS31" s="134"/>
      <c r="BT31" s="134"/>
      <c r="BU31" s="134"/>
      <c r="BV31" s="134"/>
      <c r="BW31" s="134"/>
      <c r="BX31" s="134"/>
      <c r="BY31" s="134"/>
      <c r="BZ31" s="134"/>
      <c r="CA31" s="134"/>
      <c r="CB31" s="134"/>
      <c r="CC31" s="134"/>
      <c r="CD31" s="134"/>
      <c r="CE31" s="134"/>
      <c r="CF31" s="134"/>
      <c r="CG31" s="134"/>
      <c r="CH31" s="134"/>
      <c r="CI31" s="134"/>
      <c r="CJ31" s="134"/>
      <c r="CK31" s="134"/>
      <c r="CL31" s="134"/>
      <c r="CM31" s="134"/>
      <c r="CN31" s="134"/>
      <c r="CO31" s="134"/>
      <c r="CP31" s="134"/>
      <c r="CQ31" s="134"/>
      <c r="CR31" s="134"/>
      <c r="CS31" s="134"/>
      <c r="CT31" s="134"/>
      <c r="CU31" s="134"/>
      <c r="CV31" s="134"/>
      <c r="CW31" s="134"/>
      <c r="CX31" s="134"/>
      <c r="CY31" s="134"/>
      <c r="CZ31" s="134"/>
      <c r="DA31" s="134"/>
      <c r="DB31" s="134"/>
      <c r="DC31" s="134"/>
      <c r="DD31" s="134"/>
      <c r="DE31" s="134"/>
      <c r="DF31" s="134"/>
      <c r="DG31" s="134"/>
      <c r="DH31" s="134"/>
      <c r="DI31" s="134"/>
      <c r="DJ31" s="134"/>
      <c r="DK31" s="134"/>
      <c r="DL31" s="134"/>
      <c r="DM31" s="134"/>
      <c r="DN31" s="134"/>
      <c r="DO31" s="134"/>
      <c r="DP31" s="134"/>
      <c r="DQ31" s="134"/>
      <c r="DR31" s="134"/>
      <c r="DS31" s="134"/>
      <c r="DT31" s="134"/>
    </row>
    <row r="32" spans="2:124" s="133" customFormat="1" ht="35.1" customHeight="1" thickBot="1" x14ac:dyDescent="0.25">
      <c r="B32" s="95" t="s">
        <v>149</v>
      </c>
      <c r="C32" s="253">
        <v>448331</v>
      </c>
      <c r="D32" s="154"/>
      <c r="E32" s="224" t="s">
        <v>40</v>
      </c>
      <c r="F32" s="254" t="s">
        <v>200</v>
      </c>
      <c r="G32" s="255" t="s">
        <v>201</v>
      </c>
      <c r="H32" s="251">
        <v>2004</v>
      </c>
      <c r="I32" s="165" t="s">
        <v>126</v>
      </c>
      <c r="J32" s="256" t="s">
        <v>43</v>
      </c>
      <c r="K32" s="216">
        <v>59.1</v>
      </c>
      <c r="L32" s="258">
        <v>48</v>
      </c>
      <c r="M32" s="257">
        <v>51</v>
      </c>
      <c r="N32" s="257">
        <v>55</v>
      </c>
      <c r="O32" s="135">
        <f t="shared" si="24"/>
        <v>55</v>
      </c>
      <c r="P32" s="258">
        <v>63</v>
      </c>
      <c r="Q32" s="257">
        <v>67</v>
      </c>
      <c r="R32" s="257">
        <v>70</v>
      </c>
      <c r="S32" s="135">
        <f t="shared" si="25"/>
        <v>70</v>
      </c>
      <c r="T32" s="259">
        <f t="shared" si="37"/>
        <v>125</v>
      </c>
      <c r="U32" s="260" t="str">
        <f t="shared" si="26"/>
        <v>REG + 5</v>
      </c>
      <c r="V32" s="210" t="str">
        <f>IF(E32=0," ",IF(E32="H",IF(H32&lt;2000,VLOOKUP(K32,[3]Minimas!$A$15:$F$29,6),IF(AND(H32&gt;1999,H32&lt;2003),VLOOKUP(K32,[3]Minimas!$A$15:$F$29,5),IF(AND(H32&gt;2002,H32&lt;2005),VLOOKUP(K32,[3]Minimas!$A$15:$F$29,4),IF(AND(H32&gt;2004,H32&lt;2007),VLOOKUP(K32,[3]Minimas!$A$15:$F$29,3),VLOOKUP(K32,[3]Minimas!$A$15:$F$29,2))))),IF(H32&lt;2000,VLOOKUP(K32,[3]Minimas!$G$15:$L$29,6),IF(AND(H32&gt;1999,H32&lt;2003),VLOOKUP(K32,[3]Minimas!$G$15:$L$29,5),IF(AND(H32&gt;2002,H32&lt;2005),VLOOKUP(K32,[3]Minimas!$G$15:$L$29,4),IF(AND(H32&gt;2004,H32&lt;2007),VLOOKUP(K32,[3]Minimas!$G$15:$L$29,3),VLOOKUP(K32,[3]Minimas!$G$15:$L$29,2)))))))</f>
        <v>U17 M61</v>
      </c>
      <c r="W32" s="261">
        <f t="shared" si="33"/>
        <v>184.04977742265413</v>
      </c>
      <c r="X32" s="98">
        <v>43786</v>
      </c>
      <c r="Y32" s="96" t="s">
        <v>182</v>
      </c>
      <c r="Z32" s="129" t="s">
        <v>180</v>
      </c>
      <c r="AA32" s="105"/>
      <c r="AB32" s="103">
        <f>T32-HLOOKUP(V32,[3]Minimas!$C$3:$CD$12,2,FALSE)</f>
        <v>45</v>
      </c>
      <c r="AC32" s="103">
        <f>T32-HLOOKUP(V32,[3]Minimas!$C$3:$CD$12,3,FALSE)</f>
        <v>25</v>
      </c>
      <c r="AD32" s="103">
        <f>T32-HLOOKUP(V32,[3]Minimas!$C$3:$CD$12,4,FALSE)</f>
        <v>5</v>
      </c>
      <c r="AE32" s="103">
        <f>T32-HLOOKUP(V32,[3]Minimas!$C$3:$CD$12,5,FALSE)</f>
        <v>-10</v>
      </c>
      <c r="AF32" s="103">
        <f>T32-HLOOKUP(V32,[3]Minimas!$C$3:$CD$12,6,FALSE)</f>
        <v>-25</v>
      </c>
      <c r="AG32" s="103">
        <f>T32-HLOOKUP(V32,[3]Minimas!$C$3:$CD$12,7,FALSE)</f>
        <v>-45</v>
      </c>
      <c r="AH32" s="103">
        <f>T32-HLOOKUP(V32,[3]Minimas!$C$3:$CD$12,8,FALSE)</f>
        <v>-65</v>
      </c>
      <c r="AI32" s="103">
        <f>T32-HLOOKUP(V32,[3]Minimas!$C$3:$CD$12,9,FALSE)</f>
        <v>-85</v>
      </c>
      <c r="AJ32" s="103">
        <f>T32-HLOOKUP(V32,[3]Minimas!$C$3:$CD$12,10,FALSE)</f>
        <v>-150</v>
      </c>
      <c r="AK32" s="104" t="str">
        <f t="shared" si="34"/>
        <v>REG +</v>
      </c>
      <c r="AL32" s="105"/>
      <c r="AM32" s="105" t="str">
        <f t="shared" si="35"/>
        <v>REG +</v>
      </c>
      <c r="AN32" s="105">
        <f t="shared" si="36"/>
        <v>5</v>
      </c>
      <c r="AO32" s="134"/>
      <c r="AP32" s="134"/>
      <c r="AQ32" s="134"/>
      <c r="AR32" s="134"/>
      <c r="AS32" s="134"/>
      <c r="AT32" s="134"/>
      <c r="AU32" s="134"/>
      <c r="AV32" s="134"/>
      <c r="AW32" s="134"/>
      <c r="AX32" s="134"/>
      <c r="AY32" s="134"/>
      <c r="AZ32" s="134"/>
      <c r="BA32" s="134"/>
      <c r="BB32" s="134"/>
      <c r="BC32" s="134"/>
      <c r="BD32" s="134"/>
      <c r="BE32" s="134"/>
      <c r="BF32" s="134"/>
      <c r="BG32" s="134"/>
      <c r="BH32" s="134"/>
      <c r="BI32" s="134"/>
      <c r="BJ32" s="134"/>
      <c r="BK32" s="134"/>
      <c r="BL32" s="134"/>
      <c r="BM32" s="134"/>
      <c r="BN32" s="134"/>
      <c r="BO32" s="134"/>
      <c r="BP32" s="134"/>
      <c r="BQ32" s="134"/>
      <c r="BR32" s="134"/>
      <c r="BS32" s="134"/>
      <c r="BT32" s="134"/>
      <c r="BU32" s="134"/>
      <c r="BV32" s="134"/>
      <c r="BW32" s="134"/>
      <c r="BX32" s="134"/>
      <c r="BY32" s="134"/>
      <c r="BZ32" s="134"/>
      <c r="CA32" s="134"/>
      <c r="CB32" s="134"/>
      <c r="CC32" s="134"/>
      <c r="CD32" s="134"/>
      <c r="CE32" s="134"/>
      <c r="CF32" s="134"/>
      <c r="CG32" s="134"/>
      <c r="CH32" s="134"/>
      <c r="CI32" s="134"/>
      <c r="CJ32" s="134"/>
      <c r="CK32" s="134"/>
      <c r="CL32" s="134"/>
      <c r="CM32" s="134"/>
      <c r="CN32" s="134"/>
      <c r="CO32" s="134"/>
      <c r="CP32" s="134"/>
      <c r="CQ32" s="134"/>
      <c r="CR32" s="134"/>
      <c r="CS32" s="134"/>
      <c r="CT32" s="134"/>
      <c r="CU32" s="134"/>
      <c r="CV32" s="134"/>
      <c r="CW32" s="134"/>
      <c r="CX32" s="134"/>
      <c r="CY32" s="134"/>
      <c r="CZ32" s="134"/>
      <c r="DA32" s="134"/>
      <c r="DB32" s="134"/>
      <c r="DC32" s="134"/>
      <c r="DD32" s="134"/>
      <c r="DE32" s="134"/>
      <c r="DF32" s="134"/>
      <c r="DG32" s="134"/>
      <c r="DH32" s="134"/>
      <c r="DI32" s="134"/>
      <c r="DJ32" s="134"/>
      <c r="DK32" s="134"/>
      <c r="DL32" s="134"/>
      <c r="DM32" s="134"/>
      <c r="DN32" s="134"/>
      <c r="DO32" s="134"/>
      <c r="DP32" s="134"/>
      <c r="DQ32" s="134"/>
      <c r="DR32" s="134"/>
      <c r="DS32" s="134"/>
      <c r="DT32" s="134"/>
    </row>
    <row r="33" spans="2:124" s="133" customFormat="1" ht="30" customHeight="1" x14ac:dyDescent="0.2">
      <c r="B33" s="95" t="s">
        <v>149</v>
      </c>
      <c r="C33" s="153">
        <v>182760</v>
      </c>
      <c r="D33" s="154"/>
      <c r="E33" s="155" t="s">
        <v>40</v>
      </c>
      <c r="F33" s="143" t="s">
        <v>176</v>
      </c>
      <c r="G33" s="144" t="s">
        <v>177</v>
      </c>
      <c r="H33" s="145">
        <v>1988</v>
      </c>
      <c r="I33" s="165" t="s">
        <v>126</v>
      </c>
      <c r="J33" s="156" t="s">
        <v>43</v>
      </c>
      <c r="K33" s="147">
        <v>70.8</v>
      </c>
      <c r="L33" s="149">
        <v>90</v>
      </c>
      <c r="M33" s="150">
        <v>95</v>
      </c>
      <c r="N33" s="150">
        <v>98</v>
      </c>
      <c r="O33" s="135">
        <f t="shared" ref="O33:O37" si="38">IF(E33="","",IF(MAXA(L33:N33)&lt;=0,0,MAXA(L33:N33)))</f>
        <v>98</v>
      </c>
      <c r="P33" s="149">
        <v>110</v>
      </c>
      <c r="Q33" s="150">
        <v>115</v>
      </c>
      <c r="R33" s="150">
        <v>118</v>
      </c>
      <c r="S33" s="135">
        <f t="shared" ref="S33:S37" si="39">IF(E33="","",IF(MAXA(P33:R33)&lt;=0,0,MAXA(P33:R33)))</f>
        <v>118</v>
      </c>
      <c r="T33" s="136">
        <f t="shared" ref="T33:T37" si="40">IF(E33="","",IF(OR(O33=0,S33=0),0,O33+S33))</f>
        <v>216</v>
      </c>
      <c r="U33" s="137" t="str">
        <f t="shared" ref="U33:U37" si="41">+CONCATENATE(AM33," ",AN33)</f>
        <v>IRG + 6</v>
      </c>
      <c r="V33" s="138" t="str">
        <f>IF(E33=0," ",IF(E33="H",IF(H33&lt;2000,VLOOKUP(K33,[1]Minimas!$A$15:$F$29,6),IF(AND(H33&gt;1999,H33&lt;2003),VLOOKUP(K33,[1]Minimas!$A$15:$F$29,5),IF(AND(H33&gt;2002,H33&lt;2005),VLOOKUP(K33,[1]Minimas!$A$15:$F$29,4),IF(AND(H33&gt;2004,H33&lt;2007),VLOOKUP(K33,[1]Minimas!$A$15:$F$29,3),VLOOKUP(K33,[1]Minimas!$A$15:$F$29,2))))),IF(H33&lt;2000,VLOOKUP(K33,[1]Minimas!$G$15:$L$29,6),IF(AND(H33&gt;1999,H33&lt;2003),VLOOKUP(K33,[1]Minimas!$G$15:$FL$29,5),IF(AND(H33&gt;2002,H33&lt;2005),VLOOKUP(K33,[1]Minimas!$G$15:$L$29,4),IF(AND(H33&gt;2004,H33&lt;2007),VLOOKUP(K33,[1]Minimas!$G$15:$L$29,3),VLOOKUP(K33,[1]Minimas!$G$15:$L$29,2)))))))</f>
        <v>SE M73</v>
      </c>
      <c r="W33" s="139">
        <f t="shared" ref="W33:W37" si="42">IF(E33=" "," ",IF(E33="H",10^(0.75194503*LOG(K33/175.508)^2)*T33,IF(E33="F",10^(0.783497476* LOG(K33/153.655)^2)*T33,"")))</f>
        <v>282.708566847881</v>
      </c>
      <c r="X33" s="97">
        <v>43792</v>
      </c>
      <c r="Y33" s="99" t="s">
        <v>220</v>
      </c>
      <c r="Z33" s="172" t="s">
        <v>206</v>
      </c>
      <c r="AA33" s="132"/>
      <c r="AB33" s="103">
        <f>T33-HLOOKUP(V33,[1]Minimas!$C$3:$CD$12,2,FALSE)</f>
        <v>81</v>
      </c>
      <c r="AC33" s="103">
        <f>T33-HLOOKUP(V33,[1]Minimas!$C$3:$CD$12,3,FALSE)</f>
        <v>56</v>
      </c>
      <c r="AD33" s="103">
        <f>T33-HLOOKUP(V33,[1]Minimas!$C$3:$CD$12,4,FALSE)</f>
        <v>31</v>
      </c>
      <c r="AE33" s="103">
        <f>T33-HLOOKUP(V33,[1]Minimas!$C$3:$CD$12,5,FALSE)</f>
        <v>6</v>
      </c>
      <c r="AF33" s="103">
        <f>T33-HLOOKUP(V33,[1]Minimas!$C$3:$CD$12,6,FALSE)</f>
        <v>-24</v>
      </c>
      <c r="AG33" s="103">
        <f>T33-HLOOKUP(V33,[1]Minimas!$C$3:$CD$12,7,FALSE)</f>
        <v>-44</v>
      </c>
      <c r="AH33" s="103">
        <f>T33-HLOOKUP(V33,[1]Minimas!$C$3:$CD$12,8,FALSE)</f>
        <v>-64</v>
      </c>
      <c r="AI33" s="103">
        <f>T33-HLOOKUP(V33,[1]Minimas!$C$3:$CD$12,9,FALSE)</f>
        <v>-84</v>
      </c>
      <c r="AJ33" s="103">
        <f>T33-HLOOKUP(V33,[1]Minimas!$C$3:$CD$12,10,FALSE)</f>
        <v>-99</v>
      </c>
      <c r="AK33" s="104" t="str">
        <f t="shared" ref="AK33:AK37" si="43">IF(E33=0," ",IF(AJ33&gt;=0,$AJ$5,IF(AI33&gt;=0,$AI$5,IF(AH33&gt;=0,$AH$5,IF(AG33&gt;=0,$AG$5,IF(AF33&gt;=0,$AF$5,IF(AE33&gt;=0,$AE$5,IF(AD33&gt;=0,$AD$5,IF(AC33&gt;=0,$AC$5,$AB$5)))))))))</f>
        <v>IRG +</v>
      </c>
      <c r="AL33" s="104"/>
      <c r="AM33" s="104" t="str">
        <f t="shared" ref="AM33:AM37" si="44">IF(AK33="","",AK33)</f>
        <v>IRG +</v>
      </c>
      <c r="AN33" s="104">
        <f t="shared" ref="AN33:AN37" si="45">IF(E33=0," ",IF(AJ33&gt;=0,AJ33,IF(AI33&gt;=0,AI33,IF(AH33&gt;=0,AH33,IF(AG33&gt;=0,AG33,IF(AF33&gt;=0,AF33,IF(AE33&gt;=0,AE33,IF(AD33&gt;=0,AD33,IF(AC33&gt;=0,AC33,AB33)))))))))</f>
        <v>6</v>
      </c>
      <c r="AO33" s="134"/>
      <c r="AP33" s="134"/>
      <c r="AQ33" s="134"/>
      <c r="AR33" s="134"/>
      <c r="AS33" s="134"/>
      <c r="AT33" s="134"/>
      <c r="AU33" s="134"/>
      <c r="AV33" s="134"/>
      <c r="AW33" s="134"/>
      <c r="AX33" s="134"/>
      <c r="AY33" s="134"/>
      <c r="AZ33" s="134"/>
      <c r="BA33" s="134"/>
      <c r="BB33" s="134"/>
      <c r="BC33" s="134"/>
      <c r="BD33" s="134"/>
      <c r="BE33" s="134"/>
      <c r="BF33" s="134"/>
      <c r="BG33" s="134"/>
      <c r="BH33" s="134"/>
      <c r="BI33" s="134"/>
      <c r="BJ33" s="134"/>
      <c r="BK33" s="134"/>
      <c r="BL33" s="134"/>
      <c r="BM33" s="134"/>
      <c r="BN33" s="134"/>
      <c r="BO33" s="134"/>
      <c r="BP33" s="134"/>
      <c r="BQ33" s="134"/>
      <c r="BR33" s="134"/>
      <c r="BS33" s="134"/>
      <c r="BT33" s="134"/>
      <c r="BU33" s="134"/>
      <c r="BV33" s="134"/>
      <c r="BW33" s="134"/>
      <c r="BX33" s="134"/>
      <c r="BY33" s="134"/>
      <c r="BZ33" s="134"/>
      <c r="CA33" s="134"/>
      <c r="CB33" s="134"/>
      <c r="CC33" s="134"/>
      <c r="CD33" s="134"/>
      <c r="CE33" s="134"/>
      <c r="CF33" s="134"/>
      <c r="CG33" s="134"/>
      <c r="CH33" s="134"/>
      <c r="CI33" s="134"/>
      <c r="CJ33" s="134"/>
      <c r="CK33" s="134"/>
      <c r="CL33" s="134"/>
      <c r="CM33" s="134"/>
      <c r="CN33" s="134"/>
      <c r="CO33" s="134"/>
      <c r="CP33" s="134"/>
      <c r="CQ33" s="134"/>
      <c r="CR33" s="134"/>
      <c r="CS33" s="134"/>
      <c r="CT33" s="134"/>
      <c r="CU33" s="134"/>
      <c r="CV33" s="134"/>
      <c r="CW33" s="134"/>
      <c r="CX33" s="134"/>
      <c r="CY33" s="134"/>
      <c r="CZ33" s="134"/>
      <c r="DA33" s="134"/>
      <c r="DB33" s="134"/>
      <c r="DC33" s="134"/>
      <c r="DD33" s="134"/>
      <c r="DE33" s="134"/>
      <c r="DF33" s="134"/>
      <c r="DG33" s="134"/>
      <c r="DH33" s="134"/>
      <c r="DI33" s="134"/>
      <c r="DJ33" s="134"/>
      <c r="DK33" s="134"/>
      <c r="DL33" s="134"/>
      <c r="DM33" s="134"/>
      <c r="DN33" s="134"/>
      <c r="DO33" s="134"/>
      <c r="DP33" s="134"/>
      <c r="DQ33" s="134"/>
      <c r="DR33" s="134"/>
      <c r="DS33" s="134"/>
      <c r="DT33" s="134"/>
    </row>
    <row r="34" spans="2:124" s="133" customFormat="1" ht="30" customHeight="1" x14ac:dyDescent="0.2">
      <c r="B34" s="95" t="s">
        <v>149</v>
      </c>
      <c r="C34" s="153">
        <v>442976</v>
      </c>
      <c r="D34" s="154"/>
      <c r="E34" s="155" t="s">
        <v>40</v>
      </c>
      <c r="F34" s="143" t="s">
        <v>174</v>
      </c>
      <c r="G34" s="144" t="s">
        <v>175</v>
      </c>
      <c r="H34" s="145">
        <v>1995</v>
      </c>
      <c r="I34" s="165" t="s">
        <v>126</v>
      </c>
      <c r="J34" s="156" t="s">
        <v>43</v>
      </c>
      <c r="K34" s="147">
        <v>86.3</v>
      </c>
      <c r="L34" s="149">
        <v>94</v>
      </c>
      <c r="M34" s="150">
        <v>98</v>
      </c>
      <c r="N34" s="150">
        <v>103</v>
      </c>
      <c r="O34" s="135">
        <f t="shared" si="38"/>
        <v>103</v>
      </c>
      <c r="P34" s="149">
        <v>123</v>
      </c>
      <c r="Q34" s="150">
        <v>-127</v>
      </c>
      <c r="R34" s="150">
        <v>128</v>
      </c>
      <c r="S34" s="135">
        <f t="shared" si="39"/>
        <v>128</v>
      </c>
      <c r="T34" s="136">
        <f t="shared" si="40"/>
        <v>231</v>
      </c>
      <c r="U34" s="137" t="str">
        <f t="shared" si="41"/>
        <v>IRG + 1</v>
      </c>
      <c r="V34" s="138" t="str">
        <f>IF(E34=0," ",IF(E34="H",IF(H34&lt;2000,VLOOKUP(K34,[1]Minimas!$A$15:$F$29,6),IF(AND(H34&gt;1999,H34&lt;2003),VLOOKUP(K34,[1]Minimas!$A$15:$F$29,5),IF(AND(H34&gt;2002,H34&lt;2005),VLOOKUP(K34,[1]Minimas!$A$15:$F$29,4),IF(AND(H34&gt;2004,H34&lt;2007),VLOOKUP(K34,[1]Minimas!$A$15:$F$29,3),VLOOKUP(K34,[1]Minimas!$A$15:$F$29,2))))),IF(H34&lt;2000,VLOOKUP(K34,[1]Minimas!$G$15:$L$29,6),IF(AND(H34&gt;1999,H34&lt;2003),VLOOKUP(K34,[1]Minimas!$G$15:$FL$29,5),IF(AND(H34&gt;2002,H34&lt;2005),VLOOKUP(K34,[1]Minimas!$G$15:$L$29,4),IF(AND(H34&gt;2004,H34&lt;2007),VLOOKUP(K34,[1]Minimas!$G$15:$L$29,3),VLOOKUP(K34,[1]Minimas!$G$15:$L$29,2)))))))</f>
        <v>SE M89</v>
      </c>
      <c r="W34" s="139">
        <f t="shared" si="42"/>
        <v>272.31846208490555</v>
      </c>
      <c r="X34" s="97">
        <v>43792</v>
      </c>
      <c r="Y34" s="99" t="s">
        <v>220</v>
      </c>
      <c r="Z34" s="172" t="s">
        <v>206</v>
      </c>
      <c r="AA34" s="132"/>
      <c r="AB34" s="103">
        <f>T34-HLOOKUP(V34,[1]Minimas!$C$3:$CD$12,2,FALSE)</f>
        <v>81</v>
      </c>
      <c r="AC34" s="103">
        <f>T34-HLOOKUP(V34,[1]Minimas!$C$3:$CD$12,3,FALSE)</f>
        <v>56</v>
      </c>
      <c r="AD34" s="103">
        <f>T34-HLOOKUP(V34,[1]Minimas!$C$3:$CD$12,4,FALSE)</f>
        <v>31</v>
      </c>
      <c r="AE34" s="103">
        <f>T34-HLOOKUP(V34,[1]Minimas!$C$3:$CD$12,5,FALSE)</f>
        <v>1</v>
      </c>
      <c r="AF34" s="103">
        <f>T34-HLOOKUP(V34,[1]Minimas!$C$3:$CD$12,6,FALSE)</f>
        <v>-29</v>
      </c>
      <c r="AG34" s="103">
        <f>T34-HLOOKUP(V34,[1]Minimas!$C$3:$CD$12,7,FALSE)</f>
        <v>-56</v>
      </c>
      <c r="AH34" s="103">
        <f>T34-HLOOKUP(V34,[1]Minimas!$C$3:$CD$12,8,FALSE)</f>
        <v>-79</v>
      </c>
      <c r="AI34" s="103">
        <f>T34-HLOOKUP(V34,[1]Minimas!$C$3:$CD$12,9,FALSE)</f>
        <v>-99</v>
      </c>
      <c r="AJ34" s="103">
        <f>T34-HLOOKUP(V34,[1]Minimas!$C$3:$CD$12,10,FALSE)</f>
        <v>-129</v>
      </c>
      <c r="AK34" s="104" t="str">
        <f t="shared" si="43"/>
        <v>IRG +</v>
      </c>
      <c r="AL34" s="104"/>
      <c r="AM34" s="104" t="str">
        <f t="shared" si="44"/>
        <v>IRG +</v>
      </c>
      <c r="AN34" s="104">
        <f t="shared" si="45"/>
        <v>1</v>
      </c>
      <c r="AO34" s="134"/>
      <c r="AP34" s="134"/>
      <c r="AQ34" s="134"/>
      <c r="AR34" s="134"/>
      <c r="AS34" s="134"/>
      <c r="AT34" s="134"/>
      <c r="AU34" s="134"/>
      <c r="AV34" s="134"/>
      <c r="AW34" s="134"/>
      <c r="AX34" s="134"/>
      <c r="AY34" s="134"/>
      <c r="AZ34" s="134"/>
      <c r="BA34" s="134"/>
      <c r="BB34" s="134"/>
      <c r="BC34" s="134"/>
      <c r="BD34" s="134"/>
      <c r="BE34" s="134"/>
      <c r="BF34" s="134"/>
      <c r="BG34" s="134"/>
      <c r="BH34" s="134"/>
      <c r="BI34" s="134"/>
      <c r="BJ34" s="134"/>
      <c r="BK34" s="134"/>
      <c r="BL34" s="134"/>
      <c r="BM34" s="134"/>
      <c r="BN34" s="134"/>
      <c r="BO34" s="134"/>
      <c r="BP34" s="134"/>
      <c r="BQ34" s="134"/>
      <c r="BR34" s="134"/>
      <c r="BS34" s="134"/>
      <c r="BT34" s="134"/>
      <c r="BU34" s="134"/>
      <c r="BV34" s="134"/>
      <c r="BW34" s="134"/>
      <c r="BX34" s="134"/>
      <c r="BY34" s="134"/>
      <c r="BZ34" s="134"/>
      <c r="CA34" s="134"/>
      <c r="CB34" s="134"/>
      <c r="CC34" s="134"/>
      <c r="CD34" s="134"/>
      <c r="CE34" s="134"/>
      <c r="CF34" s="134"/>
      <c r="CG34" s="134"/>
      <c r="CH34" s="134"/>
      <c r="CI34" s="134"/>
      <c r="CJ34" s="134"/>
      <c r="CK34" s="134"/>
      <c r="CL34" s="134"/>
      <c r="CM34" s="134"/>
      <c r="CN34" s="134"/>
      <c r="CO34" s="134"/>
      <c r="CP34" s="134"/>
      <c r="CQ34" s="134"/>
      <c r="CR34" s="134"/>
      <c r="CS34" s="134"/>
      <c r="CT34" s="134"/>
      <c r="CU34" s="134"/>
      <c r="CV34" s="134"/>
      <c r="CW34" s="134"/>
      <c r="CX34" s="134"/>
      <c r="CY34" s="134"/>
      <c r="CZ34" s="134"/>
      <c r="DA34" s="134"/>
      <c r="DB34" s="134"/>
      <c r="DC34" s="134"/>
      <c r="DD34" s="134"/>
      <c r="DE34" s="134"/>
      <c r="DF34" s="134"/>
      <c r="DG34" s="134"/>
      <c r="DH34" s="134"/>
      <c r="DI34" s="134"/>
      <c r="DJ34" s="134"/>
      <c r="DK34" s="134"/>
      <c r="DL34" s="134"/>
      <c r="DM34" s="134"/>
      <c r="DN34" s="134"/>
      <c r="DO34" s="134"/>
      <c r="DP34" s="134"/>
      <c r="DQ34" s="134"/>
      <c r="DR34" s="134"/>
      <c r="DS34" s="134"/>
      <c r="DT34" s="134"/>
    </row>
    <row r="35" spans="2:124" s="133" customFormat="1" ht="30" customHeight="1" x14ac:dyDescent="0.2">
      <c r="B35" s="95" t="s">
        <v>149</v>
      </c>
      <c r="C35" s="153">
        <v>417754</v>
      </c>
      <c r="D35" s="154"/>
      <c r="E35" s="155" t="s">
        <v>40</v>
      </c>
      <c r="F35" s="143" t="s">
        <v>197</v>
      </c>
      <c r="G35" s="144" t="s">
        <v>198</v>
      </c>
      <c r="H35" s="145">
        <v>1998</v>
      </c>
      <c r="I35" s="165" t="s">
        <v>126</v>
      </c>
      <c r="J35" s="156" t="s">
        <v>43</v>
      </c>
      <c r="K35" s="147">
        <v>84.3</v>
      </c>
      <c r="L35" s="149">
        <v>85</v>
      </c>
      <c r="M35" s="150">
        <v>-90</v>
      </c>
      <c r="N35" s="150">
        <v>-90</v>
      </c>
      <c r="O35" s="135">
        <f t="shared" si="38"/>
        <v>85</v>
      </c>
      <c r="P35" s="149">
        <v>114</v>
      </c>
      <c r="Q35" s="150">
        <v>119</v>
      </c>
      <c r="R35" s="150">
        <v>124</v>
      </c>
      <c r="S35" s="135">
        <f t="shared" si="39"/>
        <v>124</v>
      </c>
      <c r="T35" s="136">
        <f t="shared" si="40"/>
        <v>209</v>
      </c>
      <c r="U35" s="137" t="str">
        <f t="shared" si="41"/>
        <v>REG + 9</v>
      </c>
      <c r="V35" s="138" t="str">
        <f>IF(E35=0," ",IF(E35="H",IF(H35&lt;2000,VLOOKUP(K35,[1]Minimas!$A$15:$F$29,6),IF(AND(H35&gt;1999,H35&lt;2003),VLOOKUP(K35,[1]Minimas!$A$15:$F$29,5),IF(AND(H35&gt;2002,H35&lt;2005),VLOOKUP(K35,[1]Minimas!$A$15:$F$29,4),IF(AND(H35&gt;2004,H35&lt;2007),VLOOKUP(K35,[1]Minimas!$A$15:$F$29,3),VLOOKUP(K35,[1]Minimas!$A$15:$F$29,2))))),IF(H35&lt;2000,VLOOKUP(K35,[1]Minimas!$G$15:$L$29,6),IF(AND(H35&gt;1999,H35&lt;2003),VLOOKUP(K35,[1]Minimas!$G$15:$FL$29,5),IF(AND(H35&gt;2002,H35&lt;2005),VLOOKUP(K35,[1]Minimas!$G$15:$L$29,4),IF(AND(H35&gt;2004,H35&lt;2007),VLOOKUP(K35,[1]Minimas!$G$15:$L$29,3),VLOOKUP(K35,[1]Minimas!$G$15:$L$29,2)))))))</f>
        <v>SE M89</v>
      </c>
      <c r="W35" s="139">
        <f t="shared" si="42"/>
        <v>249.12114883072849</v>
      </c>
      <c r="X35" s="97">
        <v>43792</v>
      </c>
      <c r="Y35" s="99" t="s">
        <v>220</v>
      </c>
      <c r="Z35" s="172" t="s">
        <v>206</v>
      </c>
      <c r="AA35" s="132"/>
      <c r="AB35" s="103">
        <f>T35-HLOOKUP(V35,[1]Minimas!$C$3:$CD$12,2,FALSE)</f>
        <v>59</v>
      </c>
      <c r="AC35" s="103">
        <f>T35-HLOOKUP(V35,[1]Minimas!$C$3:$CD$12,3,FALSE)</f>
        <v>34</v>
      </c>
      <c r="AD35" s="103">
        <f>T35-HLOOKUP(V35,[1]Minimas!$C$3:$CD$12,4,FALSE)</f>
        <v>9</v>
      </c>
      <c r="AE35" s="103">
        <f>T35-HLOOKUP(V35,[1]Minimas!$C$3:$CD$12,5,FALSE)</f>
        <v>-21</v>
      </c>
      <c r="AF35" s="103">
        <f>T35-HLOOKUP(V35,[1]Minimas!$C$3:$CD$12,6,FALSE)</f>
        <v>-51</v>
      </c>
      <c r="AG35" s="103">
        <f>T35-HLOOKUP(V35,[1]Minimas!$C$3:$CD$12,7,FALSE)</f>
        <v>-78</v>
      </c>
      <c r="AH35" s="103">
        <f>T35-HLOOKUP(V35,[1]Minimas!$C$3:$CD$12,8,FALSE)</f>
        <v>-101</v>
      </c>
      <c r="AI35" s="103">
        <f>T35-HLOOKUP(V35,[1]Minimas!$C$3:$CD$12,9,FALSE)</f>
        <v>-121</v>
      </c>
      <c r="AJ35" s="103">
        <f>T35-HLOOKUP(V35,[1]Minimas!$C$3:$CD$12,10,FALSE)</f>
        <v>-151</v>
      </c>
      <c r="AK35" s="104" t="str">
        <f t="shared" si="43"/>
        <v>REG +</v>
      </c>
      <c r="AL35" s="104"/>
      <c r="AM35" s="104" t="str">
        <f t="shared" si="44"/>
        <v>REG +</v>
      </c>
      <c r="AN35" s="104">
        <f t="shared" si="45"/>
        <v>9</v>
      </c>
      <c r="AO35" s="134"/>
      <c r="AP35" s="134"/>
      <c r="AQ35" s="134"/>
      <c r="AR35" s="134"/>
      <c r="AS35" s="134"/>
      <c r="AT35" s="134"/>
      <c r="AU35" s="134"/>
      <c r="AV35" s="134"/>
      <c r="AW35" s="134"/>
      <c r="AX35" s="134"/>
      <c r="AY35" s="134"/>
      <c r="AZ35" s="134"/>
      <c r="BA35" s="134"/>
      <c r="BB35" s="134"/>
      <c r="BC35" s="134"/>
      <c r="BD35" s="134"/>
      <c r="BE35" s="134"/>
      <c r="BF35" s="134"/>
      <c r="BG35" s="134"/>
      <c r="BH35" s="134"/>
      <c r="BI35" s="134"/>
      <c r="BJ35" s="134"/>
      <c r="BK35" s="134"/>
      <c r="BL35" s="134"/>
      <c r="BM35" s="134"/>
      <c r="BN35" s="134"/>
      <c r="BO35" s="134"/>
      <c r="BP35" s="134"/>
      <c r="BQ35" s="134"/>
      <c r="BR35" s="134"/>
      <c r="BS35" s="134"/>
      <c r="BT35" s="134"/>
      <c r="BU35" s="134"/>
      <c r="BV35" s="134"/>
      <c r="BW35" s="134"/>
      <c r="BX35" s="134"/>
      <c r="BY35" s="134"/>
      <c r="BZ35" s="134"/>
      <c r="CA35" s="134"/>
      <c r="CB35" s="134"/>
      <c r="CC35" s="134"/>
      <c r="CD35" s="134"/>
      <c r="CE35" s="134"/>
      <c r="CF35" s="134"/>
      <c r="CG35" s="134"/>
      <c r="CH35" s="134"/>
      <c r="CI35" s="134"/>
      <c r="CJ35" s="134"/>
      <c r="CK35" s="134"/>
      <c r="CL35" s="134"/>
      <c r="CM35" s="134"/>
      <c r="CN35" s="134"/>
      <c r="CO35" s="134"/>
      <c r="CP35" s="134"/>
      <c r="CQ35" s="134"/>
      <c r="CR35" s="134"/>
      <c r="CS35" s="134"/>
      <c r="CT35" s="134"/>
      <c r="CU35" s="134"/>
      <c r="CV35" s="134"/>
      <c r="CW35" s="134"/>
      <c r="CX35" s="134"/>
      <c r="CY35" s="134"/>
      <c r="CZ35" s="134"/>
      <c r="DA35" s="134"/>
      <c r="DB35" s="134"/>
      <c r="DC35" s="134"/>
      <c r="DD35" s="134"/>
      <c r="DE35" s="134"/>
      <c r="DF35" s="134"/>
      <c r="DG35" s="134"/>
      <c r="DH35" s="134"/>
      <c r="DI35" s="134"/>
      <c r="DJ35" s="134"/>
      <c r="DK35" s="134"/>
      <c r="DL35" s="134"/>
      <c r="DM35" s="134"/>
      <c r="DN35" s="134"/>
      <c r="DO35" s="134"/>
      <c r="DP35" s="134"/>
      <c r="DQ35" s="134"/>
      <c r="DR35" s="134"/>
      <c r="DS35" s="134"/>
      <c r="DT35" s="134"/>
    </row>
    <row r="36" spans="2:124" s="133" customFormat="1" ht="30" customHeight="1" x14ac:dyDescent="0.2">
      <c r="B36" s="95" t="s">
        <v>149</v>
      </c>
      <c r="C36" s="153">
        <v>310069</v>
      </c>
      <c r="D36" s="154"/>
      <c r="E36" s="155" t="s">
        <v>40</v>
      </c>
      <c r="F36" s="143" t="s">
        <v>178</v>
      </c>
      <c r="G36" s="144" t="s">
        <v>136</v>
      </c>
      <c r="H36" s="145">
        <v>1995</v>
      </c>
      <c r="I36" s="165" t="s">
        <v>126</v>
      </c>
      <c r="J36" s="156" t="s">
        <v>43</v>
      </c>
      <c r="K36" s="147">
        <v>66.099999999999994</v>
      </c>
      <c r="L36" s="149">
        <v>100</v>
      </c>
      <c r="M36" s="150">
        <v>104</v>
      </c>
      <c r="N36" s="150">
        <v>-108</v>
      </c>
      <c r="O36" s="135">
        <f t="shared" si="38"/>
        <v>104</v>
      </c>
      <c r="P36" s="149">
        <v>123</v>
      </c>
      <c r="Q36" s="150">
        <v>126</v>
      </c>
      <c r="R36" s="150">
        <v>129</v>
      </c>
      <c r="S36" s="135">
        <f t="shared" si="39"/>
        <v>129</v>
      </c>
      <c r="T36" s="136">
        <f t="shared" si="40"/>
        <v>233</v>
      </c>
      <c r="U36" s="137" t="str">
        <f t="shared" si="41"/>
        <v>FED + 8</v>
      </c>
      <c r="V36" s="138" t="str">
        <f>IF(E36=0," ",IF(E36="H",IF(H36&lt;2000,VLOOKUP(K36,[1]Minimas!$A$15:$F$29,6),IF(AND(H36&gt;1999,H36&lt;2003),VLOOKUP(K36,[1]Minimas!$A$15:$F$29,5),IF(AND(H36&gt;2002,H36&lt;2005),VLOOKUP(K36,[1]Minimas!$A$15:$F$29,4),IF(AND(H36&gt;2004,H36&lt;2007),VLOOKUP(K36,[1]Minimas!$A$15:$F$29,3),VLOOKUP(K36,[1]Minimas!$A$15:$F$29,2))))),IF(H36&lt;2000,VLOOKUP(K36,[1]Minimas!$G$15:$L$29,6),IF(AND(H36&gt;1999,H36&lt;2003),VLOOKUP(K36,[1]Minimas!$G$15:$FL$29,5),IF(AND(H36&gt;2002,H36&lt;2005),VLOOKUP(K36,[1]Minimas!$G$15:$L$29,4),IF(AND(H36&gt;2004,H36&lt;2007),VLOOKUP(K36,[1]Minimas!$G$15:$L$29,3),VLOOKUP(K36,[1]Minimas!$G$15:$L$29,2)))))))</f>
        <v>SE M67</v>
      </c>
      <c r="W36" s="139">
        <f t="shared" si="42"/>
        <v>318.12548821467612</v>
      </c>
      <c r="X36" s="97">
        <v>43792</v>
      </c>
      <c r="Y36" s="99" t="s">
        <v>220</v>
      </c>
      <c r="Z36" s="172" t="s">
        <v>206</v>
      </c>
      <c r="AA36" s="132"/>
      <c r="AB36" s="103">
        <f>T36-HLOOKUP(V36,[1]Minimas!$C$3:$CD$12,2,FALSE)</f>
        <v>108</v>
      </c>
      <c r="AC36" s="103">
        <f>T36-HLOOKUP(V36,[1]Minimas!$C$3:$CD$12,3,FALSE)</f>
        <v>88</v>
      </c>
      <c r="AD36" s="103">
        <f>T36-HLOOKUP(V36,[1]Minimas!$C$3:$CD$12,4,FALSE)</f>
        <v>63</v>
      </c>
      <c r="AE36" s="103">
        <f>T36-HLOOKUP(V36,[1]Minimas!$C$3:$CD$12,5,FALSE)</f>
        <v>38</v>
      </c>
      <c r="AF36" s="103">
        <f>T36-HLOOKUP(V36,[1]Minimas!$C$3:$CD$12,6,FALSE)</f>
        <v>8</v>
      </c>
      <c r="AG36" s="103">
        <f>T36-HLOOKUP(V36,[1]Minimas!$C$3:$CD$12,7,FALSE)</f>
        <v>-7</v>
      </c>
      <c r="AH36" s="103">
        <f>T36-HLOOKUP(V36,[1]Minimas!$C$3:$CD$12,8,FALSE)</f>
        <v>-27</v>
      </c>
      <c r="AI36" s="103">
        <f>T36-HLOOKUP(V36,[1]Minimas!$C$3:$CD$12,9,FALSE)</f>
        <v>-47</v>
      </c>
      <c r="AJ36" s="103">
        <f>T36-HLOOKUP(V36,[1]Minimas!$C$3:$CD$12,10,FALSE)</f>
        <v>-62</v>
      </c>
      <c r="AK36" s="104" t="str">
        <f t="shared" si="43"/>
        <v>FED +</v>
      </c>
      <c r="AL36" s="104"/>
      <c r="AM36" s="104" t="str">
        <f t="shared" si="44"/>
        <v>FED +</v>
      </c>
      <c r="AN36" s="104">
        <f t="shared" si="45"/>
        <v>8</v>
      </c>
      <c r="AO36" s="134"/>
      <c r="AP36" s="134"/>
      <c r="AQ36" s="134"/>
      <c r="AR36" s="134"/>
      <c r="AS36" s="134"/>
      <c r="AT36" s="134"/>
      <c r="AU36" s="134"/>
      <c r="AV36" s="134"/>
      <c r="AW36" s="134"/>
      <c r="AX36" s="134"/>
      <c r="AY36" s="134"/>
      <c r="AZ36" s="134"/>
      <c r="BA36" s="134"/>
      <c r="BB36" s="134"/>
      <c r="BC36" s="134"/>
      <c r="BD36" s="134"/>
      <c r="BE36" s="134"/>
      <c r="BF36" s="134"/>
      <c r="BG36" s="134"/>
      <c r="BH36" s="134"/>
      <c r="BI36" s="134"/>
      <c r="BJ36" s="134"/>
      <c r="BK36" s="134"/>
      <c r="BL36" s="134"/>
      <c r="BM36" s="134"/>
      <c r="BN36" s="134"/>
      <c r="BO36" s="134"/>
      <c r="BP36" s="134"/>
      <c r="BQ36" s="134"/>
      <c r="BR36" s="134"/>
      <c r="BS36" s="134"/>
      <c r="BT36" s="134"/>
      <c r="BU36" s="134"/>
      <c r="BV36" s="134"/>
      <c r="BW36" s="134"/>
      <c r="BX36" s="134"/>
      <c r="BY36" s="134"/>
      <c r="BZ36" s="134"/>
      <c r="CA36" s="134"/>
      <c r="CB36" s="134"/>
      <c r="CC36" s="134"/>
      <c r="CD36" s="134"/>
      <c r="CE36" s="134"/>
      <c r="CF36" s="134"/>
      <c r="CG36" s="134"/>
      <c r="CH36" s="134"/>
      <c r="CI36" s="134"/>
      <c r="CJ36" s="134"/>
      <c r="CK36" s="134"/>
      <c r="CL36" s="134"/>
      <c r="CM36" s="134"/>
      <c r="CN36" s="134"/>
      <c r="CO36" s="134"/>
      <c r="CP36" s="134"/>
      <c r="CQ36" s="134"/>
      <c r="CR36" s="134"/>
      <c r="CS36" s="134"/>
      <c r="CT36" s="134"/>
      <c r="CU36" s="134"/>
      <c r="CV36" s="134"/>
      <c r="CW36" s="134"/>
      <c r="CX36" s="134"/>
      <c r="CY36" s="134"/>
      <c r="CZ36" s="134"/>
      <c r="DA36" s="134"/>
      <c r="DB36" s="134"/>
      <c r="DC36" s="134"/>
      <c r="DD36" s="134"/>
      <c r="DE36" s="134"/>
      <c r="DF36" s="134"/>
      <c r="DG36" s="134"/>
      <c r="DH36" s="134"/>
      <c r="DI36" s="134"/>
      <c r="DJ36" s="134"/>
      <c r="DK36" s="134"/>
      <c r="DL36" s="134"/>
      <c r="DM36" s="134"/>
      <c r="DN36" s="134"/>
      <c r="DO36" s="134"/>
      <c r="DP36" s="134"/>
      <c r="DQ36" s="134"/>
      <c r="DR36" s="134"/>
      <c r="DS36" s="134"/>
      <c r="DT36" s="134"/>
    </row>
    <row r="37" spans="2:124" s="133" customFormat="1" ht="30" customHeight="1" x14ac:dyDescent="0.2">
      <c r="B37" s="95" t="s">
        <v>149</v>
      </c>
      <c r="C37" s="153">
        <v>427890</v>
      </c>
      <c r="D37" s="154"/>
      <c r="E37" s="155" t="s">
        <v>40</v>
      </c>
      <c r="F37" s="143" t="s">
        <v>137</v>
      </c>
      <c r="G37" s="144" t="s">
        <v>138</v>
      </c>
      <c r="H37" s="145">
        <v>1991</v>
      </c>
      <c r="I37" s="165" t="s">
        <v>126</v>
      </c>
      <c r="J37" s="156" t="s">
        <v>43</v>
      </c>
      <c r="K37" s="147">
        <v>75.2</v>
      </c>
      <c r="L37" s="149">
        <v>90</v>
      </c>
      <c r="M37" s="150">
        <v>95</v>
      </c>
      <c r="N37" s="150">
        <v>-100</v>
      </c>
      <c r="O37" s="135">
        <f t="shared" si="38"/>
        <v>95</v>
      </c>
      <c r="P37" s="149">
        <v>110</v>
      </c>
      <c r="Q37" s="150">
        <v>115</v>
      </c>
      <c r="R37" s="150">
        <v>-116</v>
      </c>
      <c r="S37" s="135">
        <f t="shared" si="39"/>
        <v>115</v>
      </c>
      <c r="T37" s="136">
        <f t="shared" si="40"/>
        <v>210</v>
      </c>
      <c r="U37" s="137" t="str">
        <f t="shared" si="41"/>
        <v>REG + 15</v>
      </c>
      <c r="V37" s="138" t="str">
        <f>IF(E37=0," ",IF(E37="H",IF(H37&lt;2000,VLOOKUP(K37,[1]Minimas!$A$15:$F$29,6),IF(AND(H37&gt;1999,H37&lt;2003),VLOOKUP(K37,[1]Minimas!$A$15:$F$29,5),IF(AND(H37&gt;2002,H37&lt;2005),VLOOKUP(K37,[1]Minimas!$A$15:$F$29,4),IF(AND(H37&gt;2004,H37&lt;2007),VLOOKUP(K37,[1]Minimas!$A$15:$F$29,3),VLOOKUP(K37,[1]Minimas!$A$15:$F$29,2))))),IF(H37&lt;2000,VLOOKUP(K37,[1]Minimas!$G$15:$L$29,6),IF(AND(H37&gt;1999,H37&lt;2003),VLOOKUP(K37,[1]Minimas!$G$15:$FL$29,5),IF(AND(H37&gt;2002,H37&lt;2005),VLOOKUP(K37,[1]Minimas!$G$15:$L$29,4),IF(AND(H37&gt;2004,H37&lt;2007),VLOOKUP(K37,[1]Minimas!$G$15:$L$29,3),VLOOKUP(K37,[1]Minimas!$G$15:$L$29,2)))))))</f>
        <v>SE M81</v>
      </c>
      <c r="W37" s="139">
        <f t="shared" si="42"/>
        <v>265.51830482246936</v>
      </c>
      <c r="X37" s="97">
        <v>43792</v>
      </c>
      <c r="Y37" s="99" t="s">
        <v>220</v>
      </c>
      <c r="Z37" s="172" t="s">
        <v>206</v>
      </c>
      <c r="AA37" s="132"/>
      <c r="AB37" s="103">
        <f>T37-HLOOKUP(V37,[1]Minimas!$C$3:$CD$12,2,FALSE)</f>
        <v>65</v>
      </c>
      <c r="AC37" s="103">
        <f>T37-HLOOKUP(V37,[1]Minimas!$C$3:$CD$12,3,FALSE)</f>
        <v>40</v>
      </c>
      <c r="AD37" s="103">
        <f>T37-HLOOKUP(V37,[1]Minimas!$C$3:$CD$12,4,FALSE)</f>
        <v>15</v>
      </c>
      <c r="AE37" s="103">
        <f>T37-HLOOKUP(V37,[1]Minimas!$C$3:$CD$12,5,FALSE)</f>
        <v>-10</v>
      </c>
      <c r="AF37" s="103">
        <f>T37-HLOOKUP(V37,[1]Minimas!$C$3:$CD$12,6,FALSE)</f>
        <v>-40</v>
      </c>
      <c r="AG37" s="103">
        <f>T37-HLOOKUP(V37,[1]Minimas!$C$3:$CD$12,7,FALSE)</f>
        <v>-65</v>
      </c>
      <c r="AH37" s="103">
        <f>T37-HLOOKUP(V37,[1]Minimas!$C$3:$CD$12,8,FALSE)</f>
        <v>-85</v>
      </c>
      <c r="AI37" s="103">
        <f>T37-HLOOKUP(V37,[1]Minimas!$C$3:$CD$12,9,FALSE)</f>
        <v>-110</v>
      </c>
      <c r="AJ37" s="103">
        <f>T37-HLOOKUP(V37,[1]Minimas!$C$3:$CD$12,10,FALSE)</f>
        <v>-125</v>
      </c>
      <c r="AK37" s="104" t="str">
        <f t="shared" si="43"/>
        <v>REG +</v>
      </c>
      <c r="AL37" s="104"/>
      <c r="AM37" s="104" t="str">
        <f t="shared" si="44"/>
        <v>REG +</v>
      </c>
      <c r="AN37" s="104">
        <f t="shared" si="45"/>
        <v>15</v>
      </c>
      <c r="AO37" s="134"/>
      <c r="AP37" s="134"/>
      <c r="AQ37" s="134"/>
      <c r="AR37" s="134"/>
      <c r="AS37" s="134"/>
      <c r="AT37" s="134"/>
      <c r="AU37" s="134"/>
      <c r="AV37" s="134"/>
      <c r="AW37" s="134"/>
      <c r="AX37" s="134"/>
      <c r="AY37" s="134"/>
      <c r="AZ37" s="134"/>
      <c r="BA37" s="134"/>
      <c r="BB37" s="134"/>
      <c r="BC37" s="134"/>
      <c r="BD37" s="134"/>
      <c r="BE37" s="134"/>
      <c r="BF37" s="134"/>
      <c r="BG37" s="134"/>
      <c r="BH37" s="134"/>
      <c r="BI37" s="134"/>
      <c r="BJ37" s="134"/>
      <c r="BK37" s="134"/>
      <c r="BL37" s="134"/>
      <c r="BM37" s="134"/>
      <c r="BN37" s="134"/>
      <c r="BO37" s="134"/>
      <c r="BP37" s="134"/>
      <c r="BQ37" s="134"/>
      <c r="BR37" s="134"/>
      <c r="BS37" s="134"/>
      <c r="BT37" s="134"/>
      <c r="BU37" s="134"/>
      <c r="BV37" s="134"/>
      <c r="BW37" s="134"/>
      <c r="BX37" s="134"/>
      <c r="BY37" s="134"/>
      <c r="BZ37" s="134"/>
      <c r="CA37" s="134"/>
      <c r="CB37" s="134"/>
      <c r="CC37" s="134"/>
      <c r="CD37" s="134"/>
      <c r="CE37" s="134"/>
      <c r="CF37" s="134"/>
      <c r="CG37" s="134"/>
      <c r="CH37" s="134"/>
      <c r="CI37" s="134"/>
      <c r="CJ37" s="134"/>
      <c r="CK37" s="134"/>
      <c r="CL37" s="134"/>
      <c r="CM37" s="134"/>
      <c r="CN37" s="134"/>
      <c r="CO37" s="134"/>
      <c r="CP37" s="134"/>
      <c r="CQ37" s="134"/>
      <c r="CR37" s="134"/>
      <c r="CS37" s="134"/>
      <c r="CT37" s="134"/>
      <c r="CU37" s="134"/>
      <c r="CV37" s="134"/>
      <c r="CW37" s="134"/>
      <c r="CX37" s="134"/>
      <c r="CY37" s="134"/>
      <c r="CZ37" s="134"/>
      <c r="DA37" s="134"/>
      <c r="DB37" s="134"/>
      <c r="DC37" s="134"/>
      <c r="DD37" s="134"/>
      <c r="DE37" s="134"/>
      <c r="DF37" s="134"/>
      <c r="DG37" s="134"/>
      <c r="DH37" s="134"/>
      <c r="DI37" s="134"/>
      <c r="DJ37" s="134"/>
      <c r="DK37" s="134"/>
      <c r="DL37" s="134"/>
      <c r="DM37" s="134"/>
      <c r="DN37" s="134"/>
      <c r="DO37" s="134"/>
      <c r="DP37" s="134"/>
      <c r="DQ37" s="134"/>
      <c r="DR37" s="134"/>
      <c r="DS37" s="134"/>
      <c r="DT37" s="134"/>
    </row>
    <row r="38" spans="2:124" s="133" customFormat="1" ht="30" customHeight="1" x14ac:dyDescent="0.2">
      <c r="B38" s="95" t="s">
        <v>149</v>
      </c>
      <c r="C38" s="140">
        <v>454864</v>
      </c>
      <c r="D38" s="141"/>
      <c r="E38" s="142" t="s">
        <v>40</v>
      </c>
      <c r="F38" s="143" t="s">
        <v>208</v>
      </c>
      <c r="G38" s="144" t="s">
        <v>209</v>
      </c>
      <c r="H38" s="145">
        <v>1985</v>
      </c>
      <c r="I38" s="284" t="s">
        <v>126</v>
      </c>
      <c r="J38" s="146" t="s">
        <v>43</v>
      </c>
      <c r="K38" s="147">
        <v>78.599999999999994</v>
      </c>
      <c r="L38" s="149">
        <v>50</v>
      </c>
      <c r="M38" s="148">
        <v>-54</v>
      </c>
      <c r="N38" s="148">
        <v>-56</v>
      </c>
      <c r="O38" s="135">
        <f t="shared" ref="O38:O49" si="46">IF(E38="","",IF(MAXA(L38:N38)&lt;=0,0,MAXA(L38:N38)))</f>
        <v>50</v>
      </c>
      <c r="P38" s="149">
        <v>60</v>
      </c>
      <c r="Q38" s="150">
        <v>64</v>
      </c>
      <c r="R38" s="150">
        <v>68</v>
      </c>
      <c r="S38" s="135">
        <f t="shared" ref="S38:S49" si="47">IF(E38="","",IF(MAXA(P38:R38)&lt;=0,0,MAXA(P38:R38)))</f>
        <v>68</v>
      </c>
      <c r="T38" s="136">
        <f t="shared" ref="T38:T49" si="48">IF(E38="","",IF(OR(O38=0,S38=0),0,O38+S38))</f>
        <v>118</v>
      </c>
      <c r="U38" s="137" t="str">
        <f t="shared" ref="U38:U49" si="49">+CONCATENATE(AM38," ",AN38)</f>
        <v>DEB -27</v>
      </c>
      <c r="V38" s="138" t="str">
        <f>IF(E38=0," ",IF(E38="H",IF(H38&lt;2000,VLOOKUP(K38,[1]Minimas!$A$15:$F$29,6),IF(AND(H38&gt;1999,H38&lt;2003),VLOOKUP(K38,[1]Minimas!$A$15:$F$29,5),IF(AND(H38&gt;2002,H38&lt;2005),VLOOKUP(K38,[1]Minimas!$A$15:$F$29,4),IF(AND(H38&gt;2004,H38&lt;2007),VLOOKUP(K38,[1]Minimas!$A$15:$F$29,3),VLOOKUP(K38,[1]Minimas!$A$15:$F$29,2))))),IF(H38&lt;2000,VLOOKUP(K38,[1]Minimas!$G$15:$L$29,6),IF(AND(H38&gt;1999,H38&lt;2003),VLOOKUP(K38,[1]Minimas!$G$15:$FL$29,5),IF(AND(H38&gt;2002,H38&lt;2005),VLOOKUP(K38,[1]Minimas!$G$15:$L$29,4),IF(AND(H38&gt;2004,H38&lt;2007),VLOOKUP(K38,[1]Minimas!$G$15:$L$29,3),VLOOKUP(K38,[1]Minimas!$G$15:$L$29,2)))))))</f>
        <v>SE M81</v>
      </c>
      <c r="W38" s="139">
        <f t="shared" ref="W38:W49" si="50">IF(E38=" "," ",IF(E38="H",10^(0.75194503*LOG(K38/175.508)^2)*T38,IF(E38="F",10^(0.783497476* LOG(K38/153.655)^2)*T38,"")))</f>
        <v>145.68127661105913</v>
      </c>
      <c r="X38" s="97">
        <v>43806</v>
      </c>
      <c r="Y38" s="99" t="s">
        <v>207</v>
      </c>
      <c r="Z38" s="172" t="s">
        <v>210</v>
      </c>
      <c r="AA38" s="132"/>
      <c r="AB38" s="103">
        <f>T38-HLOOKUP(V38,[1]Minimas!$C$3:$CD$12,2,FALSE)</f>
        <v>-27</v>
      </c>
      <c r="AC38" s="103">
        <f>T38-HLOOKUP(V38,[1]Minimas!$C$3:$CD$12,3,FALSE)</f>
        <v>-52</v>
      </c>
      <c r="AD38" s="103">
        <f>T38-HLOOKUP(V38,[1]Minimas!$C$3:$CD$12,4,FALSE)</f>
        <v>-77</v>
      </c>
      <c r="AE38" s="103">
        <f>T38-HLOOKUP(V38,[1]Minimas!$C$3:$CD$12,5,FALSE)</f>
        <v>-102</v>
      </c>
      <c r="AF38" s="103">
        <f>T38-HLOOKUP(V38,[1]Minimas!$C$3:$CD$12,6,FALSE)</f>
        <v>-132</v>
      </c>
      <c r="AG38" s="103">
        <f>T38-HLOOKUP(V38,[1]Minimas!$C$3:$CD$12,7,FALSE)</f>
        <v>-157</v>
      </c>
      <c r="AH38" s="103">
        <f>T38-HLOOKUP(V38,[1]Minimas!$C$3:$CD$12,8,FALSE)</f>
        <v>-177</v>
      </c>
      <c r="AI38" s="103">
        <f>T38-HLOOKUP(V38,[1]Minimas!$C$3:$CD$12,9,FALSE)</f>
        <v>-202</v>
      </c>
      <c r="AJ38" s="103">
        <f>T38-HLOOKUP(V38,[1]Minimas!$C$3:$CD$12,10,FALSE)</f>
        <v>-217</v>
      </c>
      <c r="AK38" s="104" t="str">
        <f t="shared" ref="AK38:AK49" si="51">IF(E38=0," ",IF(AJ38&gt;=0,$AJ$5,IF(AI38&gt;=0,$AI$5,IF(AH38&gt;=0,$AH$5,IF(AG38&gt;=0,$AG$5,IF(AF38&gt;=0,$AF$5,IF(AE38&gt;=0,$AE$5,IF(AD38&gt;=0,$AD$5,IF(AC38&gt;=0,$AC$5,$AB$5)))))))))</f>
        <v>DEB</v>
      </c>
      <c r="AL38" s="104"/>
      <c r="AM38" s="104" t="str">
        <f t="shared" ref="AM38:AM49" si="52">IF(AK38="","",AK38)</f>
        <v>DEB</v>
      </c>
      <c r="AN38" s="104">
        <f t="shared" ref="AN38:AN49" si="53">IF(E38=0," ",IF(AJ38&gt;=0,AJ38,IF(AI38&gt;=0,AI38,IF(AH38&gt;=0,AH38,IF(AG38&gt;=0,AG38,IF(AF38&gt;=0,AF38,IF(AE38&gt;=0,AE38,IF(AD38&gt;=0,AD38,IF(AC38&gt;=0,AC38,AB38)))))))))</f>
        <v>-27</v>
      </c>
      <c r="AO38" s="134"/>
      <c r="AP38" s="134"/>
      <c r="AQ38" s="134"/>
      <c r="AR38" s="134"/>
      <c r="AS38" s="134"/>
      <c r="AT38" s="134"/>
      <c r="AU38" s="134"/>
      <c r="AV38" s="134"/>
      <c r="AW38" s="134"/>
      <c r="AX38" s="134"/>
      <c r="AY38" s="134"/>
      <c r="AZ38" s="134"/>
      <c r="BA38" s="134"/>
      <c r="BB38" s="134"/>
      <c r="BC38" s="134"/>
      <c r="BD38" s="134"/>
      <c r="BE38" s="134"/>
      <c r="BF38" s="134"/>
      <c r="BG38" s="134"/>
      <c r="BH38" s="134"/>
      <c r="BI38" s="134"/>
      <c r="BJ38" s="134"/>
      <c r="BK38" s="134"/>
      <c r="BL38" s="134"/>
      <c r="BM38" s="134"/>
      <c r="BN38" s="134"/>
      <c r="BO38" s="134"/>
      <c r="BP38" s="134"/>
      <c r="BQ38" s="134"/>
      <c r="BR38" s="134"/>
      <c r="BS38" s="134"/>
      <c r="BT38" s="134"/>
      <c r="BU38" s="134"/>
      <c r="BV38" s="134"/>
      <c r="BW38" s="134"/>
      <c r="BX38" s="134"/>
      <c r="BY38" s="134"/>
      <c r="BZ38" s="134"/>
      <c r="CA38" s="134"/>
      <c r="CB38" s="134"/>
      <c r="CC38" s="134"/>
      <c r="CD38" s="134"/>
      <c r="CE38" s="134"/>
      <c r="CF38" s="134"/>
      <c r="CG38" s="134"/>
      <c r="CH38" s="134"/>
      <c r="CI38" s="134"/>
      <c r="CJ38" s="134"/>
      <c r="CK38" s="134"/>
      <c r="CL38" s="134"/>
      <c r="CM38" s="134"/>
      <c r="CN38" s="134"/>
      <c r="CO38" s="134"/>
      <c r="CP38" s="134"/>
      <c r="CQ38" s="134"/>
      <c r="CR38" s="134"/>
      <c r="CS38" s="134"/>
      <c r="CT38" s="134"/>
      <c r="CU38" s="134"/>
      <c r="CV38" s="134"/>
      <c r="CW38" s="134"/>
      <c r="CX38" s="134"/>
      <c r="CY38" s="134"/>
      <c r="CZ38" s="134"/>
      <c r="DA38" s="134"/>
      <c r="DB38" s="134"/>
      <c r="DC38" s="134"/>
      <c r="DD38" s="134"/>
      <c r="DE38" s="134"/>
      <c r="DF38" s="134"/>
      <c r="DG38" s="134"/>
      <c r="DH38" s="134"/>
      <c r="DI38" s="134"/>
      <c r="DJ38" s="134"/>
      <c r="DK38" s="134"/>
      <c r="DL38" s="134"/>
      <c r="DM38" s="134"/>
      <c r="DN38" s="134"/>
      <c r="DO38" s="134"/>
      <c r="DP38" s="134"/>
      <c r="DQ38" s="134"/>
      <c r="DR38" s="134"/>
      <c r="DS38" s="134"/>
      <c r="DT38" s="134"/>
    </row>
    <row r="39" spans="2:124" s="133" customFormat="1" ht="30" customHeight="1" thickBot="1" x14ac:dyDescent="0.25">
      <c r="B39" s="95" t="s">
        <v>149</v>
      </c>
      <c r="C39" s="223">
        <v>456840</v>
      </c>
      <c r="D39" s="285"/>
      <c r="E39" s="298" t="s">
        <v>40</v>
      </c>
      <c r="F39" s="299" t="s">
        <v>211</v>
      </c>
      <c r="G39" s="300" t="s">
        <v>142</v>
      </c>
      <c r="H39" s="301">
        <v>1992</v>
      </c>
      <c r="I39" s="302" t="s">
        <v>126</v>
      </c>
      <c r="J39" s="303" t="s">
        <v>43</v>
      </c>
      <c r="K39" s="304">
        <v>71.5</v>
      </c>
      <c r="L39" s="258">
        <v>60</v>
      </c>
      <c r="M39" s="257">
        <v>65</v>
      </c>
      <c r="N39" s="257">
        <v>68</v>
      </c>
      <c r="O39" s="135">
        <f t="shared" si="46"/>
        <v>68</v>
      </c>
      <c r="P39" s="149">
        <v>80</v>
      </c>
      <c r="Q39" s="150">
        <v>85</v>
      </c>
      <c r="R39" s="150">
        <v>-88</v>
      </c>
      <c r="S39" s="135">
        <f t="shared" si="47"/>
        <v>85</v>
      </c>
      <c r="T39" s="136">
        <f t="shared" si="48"/>
        <v>153</v>
      </c>
      <c r="U39" s="137" t="str">
        <f t="shared" si="49"/>
        <v>DEB 18</v>
      </c>
      <c r="V39" s="138" t="str">
        <f>IF(E39=0," ",IF(E39="H",IF(H39&lt;2000,VLOOKUP(K39,[1]Minimas!$A$15:$F$29,6),IF(AND(H39&gt;1999,H39&lt;2003),VLOOKUP(K39,[1]Minimas!$A$15:$F$29,5),IF(AND(H39&gt;2002,H39&lt;2005),VLOOKUP(K39,[1]Minimas!$A$15:$F$29,4),IF(AND(H39&gt;2004,H39&lt;2007),VLOOKUP(K39,[1]Minimas!$A$15:$F$29,3),VLOOKUP(K39,[1]Minimas!$A$15:$F$29,2))))),IF(H39&lt;2000,VLOOKUP(K39,[1]Minimas!$G$15:$L$29,6),IF(AND(H39&gt;1999,H39&lt;2003),VLOOKUP(K39,[1]Minimas!$G$15:$FL$29,5),IF(AND(H39&gt;2002,H39&lt;2005),VLOOKUP(K39,[1]Minimas!$G$15:$L$29,4),IF(AND(H39&gt;2004,H39&lt;2007),VLOOKUP(K39,[1]Minimas!$G$15:$L$29,3),VLOOKUP(K39,[1]Minimas!$G$15:$L$29,2)))))))</f>
        <v>SE M73</v>
      </c>
      <c r="W39" s="139">
        <f t="shared" si="50"/>
        <v>199.09342519124684</v>
      </c>
      <c r="X39" s="97">
        <v>43806</v>
      </c>
      <c r="Y39" s="99" t="s">
        <v>207</v>
      </c>
      <c r="Z39" s="172" t="s">
        <v>210</v>
      </c>
      <c r="AA39" s="132"/>
      <c r="AB39" s="103">
        <f>T39-HLOOKUP(V39,[1]Minimas!$C$3:$CD$12,2,FALSE)</f>
        <v>18</v>
      </c>
      <c r="AC39" s="103">
        <f>T39-HLOOKUP(V39,[1]Minimas!$C$3:$CD$12,3,FALSE)</f>
        <v>-7</v>
      </c>
      <c r="AD39" s="103">
        <f>T39-HLOOKUP(V39,[1]Minimas!$C$3:$CD$12,4,FALSE)</f>
        <v>-32</v>
      </c>
      <c r="AE39" s="103">
        <f>T39-HLOOKUP(V39,[1]Minimas!$C$3:$CD$12,5,FALSE)</f>
        <v>-57</v>
      </c>
      <c r="AF39" s="103">
        <f>T39-HLOOKUP(V39,[1]Minimas!$C$3:$CD$12,6,FALSE)</f>
        <v>-87</v>
      </c>
      <c r="AG39" s="103">
        <f>T39-HLOOKUP(V39,[1]Minimas!$C$3:$CD$12,7,FALSE)</f>
        <v>-107</v>
      </c>
      <c r="AH39" s="103">
        <f>T39-HLOOKUP(V39,[1]Minimas!$C$3:$CD$12,8,FALSE)</f>
        <v>-127</v>
      </c>
      <c r="AI39" s="103">
        <f>T39-HLOOKUP(V39,[1]Minimas!$C$3:$CD$12,9,FALSE)</f>
        <v>-147</v>
      </c>
      <c r="AJ39" s="103">
        <f>T39-HLOOKUP(V39,[1]Minimas!$C$3:$CD$12,10,FALSE)</f>
        <v>-162</v>
      </c>
      <c r="AK39" s="104" t="str">
        <f t="shared" si="51"/>
        <v>DEB</v>
      </c>
      <c r="AL39" s="104"/>
      <c r="AM39" s="104" t="str">
        <f t="shared" si="52"/>
        <v>DEB</v>
      </c>
      <c r="AN39" s="104">
        <f t="shared" si="53"/>
        <v>18</v>
      </c>
      <c r="AO39" s="134"/>
      <c r="AP39" s="134"/>
      <c r="AQ39" s="134"/>
      <c r="AR39" s="134"/>
      <c r="AS39" s="134"/>
      <c r="AT39" s="134"/>
      <c r="AU39" s="134"/>
      <c r="AV39" s="134"/>
      <c r="AW39" s="134"/>
      <c r="AX39" s="134"/>
      <c r="AY39" s="134"/>
      <c r="AZ39" s="134"/>
      <c r="BA39" s="134"/>
      <c r="BB39" s="134"/>
      <c r="BC39" s="134"/>
      <c r="BD39" s="134"/>
      <c r="BE39" s="134"/>
      <c r="BF39" s="134"/>
      <c r="BG39" s="134"/>
      <c r="BH39" s="134"/>
      <c r="BI39" s="134"/>
      <c r="BJ39" s="134"/>
      <c r="BK39" s="134"/>
      <c r="BL39" s="134"/>
      <c r="BM39" s="134"/>
      <c r="BN39" s="134"/>
      <c r="BO39" s="134"/>
      <c r="BP39" s="134"/>
      <c r="BQ39" s="134"/>
      <c r="BR39" s="134"/>
      <c r="BS39" s="134"/>
      <c r="BT39" s="134"/>
      <c r="BU39" s="134"/>
      <c r="BV39" s="134"/>
      <c r="BW39" s="134"/>
      <c r="BX39" s="134"/>
      <c r="BY39" s="134"/>
      <c r="BZ39" s="134"/>
      <c r="CA39" s="134"/>
      <c r="CB39" s="134"/>
      <c r="CC39" s="134"/>
      <c r="CD39" s="134"/>
      <c r="CE39" s="134"/>
      <c r="CF39" s="134"/>
      <c r="CG39" s="134"/>
      <c r="CH39" s="134"/>
      <c r="CI39" s="134"/>
      <c r="CJ39" s="134"/>
      <c r="CK39" s="134"/>
      <c r="CL39" s="134"/>
      <c r="CM39" s="134"/>
      <c r="CN39" s="134"/>
      <c r="CO39" s="134"/>
      <c r="CP39" s="134"/>
      <c r="CQ39" s="134"/>
      <c r="CR39" s="134"/>
      <c r="CS39" s="134"/>
      <c r="CT39" s="134"/>
      <c r="CU39" s="134"/>
      <c r="CV39" s="134"/>
      <c r="CW39" s="134"/>
      <c r="CX39" s="134"/>
      <c r="CY39" s="134"/>
      <c r="CZ39" s="134"/>
      <c r="DA39" s="134"/>
      <c r="DB39" s="134"/>
      <c r="DC39" s="134"/>
      <c r="DD39" s="134"/>
      <c r="DE39" s="134"/>
      <c r="DF39" s="134"/>
      <c r="DG39" s="134"/>
      <c r="DH39" s="134"/>
      <c r="DI39" s="134"/>
      <c r="DJ39" s="134"/>
      <c r="DK39" s="134"/>
      <c r="DL39" s="134"/>
      <c r="DM39" s="134"/>
      <c r="DN39" s="134"/>
      <c r="DO39" s="134"/>
      <c r="DP39" s="134"/>
      <c r="DQ39" s="134"/>
      <c r="DR39" s="134"/>
      <c r="DS39" s="134"/>
      <c r="DT39" s="134"/>
    </row>
    <row r="40" spans="2:124" s="133" customFormat="1" ht="30" customHeight="1" x14ac:dyDescent="0.2">
      <c r="B40" s="95" t="s">
        <v>149</v>
      </c>
      <c r="C40" s="140">
        <v>455207</v>
      </c>
      <c r="D40" s="141"/>
      <c r="E40" s="142" t="s">
        <v>40</v>
      </c>
      <c r="F40" s="143" t="s">
        <v>190</v>
      </c>
      <c r="G40" s="144" t="s">
        <v>175</v>
      </c>
      <c r="H40" s="145">
        <v>1989</v>
      </c>
      <c r="I40" s="284" t="s">
        <v>126</v>
      </c>
      <c r="J40" s="146" t="s">
        <v>43</v>
      </c>
      <c r="K40" s="147">
        <v>75.7</v>
      </c>
      <c r="L40" s="149">
        <v>57</v>
      </c>
      <c r="M40" s="150">
        <v>60</v>
      </c>
      <c r="N40" s="150">
        <v>-62</v>
      </c>
      <c r="O40" s="135">
        <f t="shared" si="46"/>
        <v>60</v>
      </c>
      <c r="P40" s="149">
        <v>80</v>
      </c>
      <c r="Q40" s="150">
        <v>84</v>
      </c>
      <c r="R40" s="150">
        <v>87</v>
      </c>
      <c r="S40" s="135">
        <f t="shared" si="47"/>
        <v>87</v>
      </c>
      <c r="T40" s="136">
        <f t="shared" si="48"/>
        <v>147</v>
      </c>
      <c r="U40" s="137" t="str">
        <f t="shared" si="49"/>
        <v>DEB 2</v>
      </c>
      <c r="V40" s="138" t="str">
        <f>IF(E40=0," ",IF(E40="H",IF(H40&lt;2000,VLOOKUP(K40,[1]Minimas!$A$15:$F$29,6),IF(AND(H40&gt;1999,H40&lt;2003),VLOOKUP(K40,[1]Minimas!$A$15:$F$29,5),IF(AND(H40&gt;2002,H40&lt;2005),VLOOKUP(K40,[1]Minimas!$A$15:$F$29,4),IF(AND(H40&gt;2004,H40&lt;2007),VLOOKUP(K40,[1]Minimas!$A$15:$F$29,3),VLOOKUP(K40,[1]Minimas!$A$15:$F$29,2))))),IF(H40&lt;2000,VLOOKUP(K40,[1]Minimas!$G$15:$L$29,6),IF(AND(H40&gt;1999,H40&lt;2003),VLOOKUP(K40,[1]Minimas!$G$15:$FL$29,5),IF(AND(H40&gt;2002,H40&lt;2005),VLOOKUP(K40,[1]Minimas!$G$15:$L$29,4),IF(AND(H40&gt;2004,H40&lt;2007),VLOOKUP(K40,[1]Minimas!$G$15:$L$29,3),VLOOKUP(K40,[1]Minimas!$G$15:$L$29,2)))))))</f>
        <v>SE M81</v>
      </c>
      <c r="W40" s="139">
        <f t="shared" si="50"/>
        <v>185.18491023951646</v>
      </c>
      <c r="X40" s="97">
        <v>43806</v>
      </c>
      <c r="Y40" s="99" t="s">
        <v>207</v>
      </c>
      <c r="Z40" s="172" t="s">
        <v>210</v>
      </c>
      <c r="AA40" s="132"/>
      <c r="AB40" s="103">
        <f>T40-HLOOKUP(V40,[1]Minimas!$C$3:$CD$12,2,FALSE)</f>
        <v>2</v>
      </c>
      <c r="AC40" s="103">
        <f>T40-HLOOKUP(V40,[1]Minimas!$C$3:$CD$12,3,FALSE)</f>
        <v>-23</v>
      </c>
      <c r="AD40" s="103">
        <f>T40-HLOOKUP(V40,[1]Minimas!$C$3:$CD$12,4,FALSE)</f>
        <v>-48</v>
      </c>
      <c r="AE40" s="103">
        <f>T40-HLOOKUP(V40,[1]Minimas!$C$3:$CD$12,5,FALSE)</f>
        <v>-73</v>
      </c>
      <c r="AF40" s="103">
        <f>T40-HLOOKUP(V40,[1]Minimas!$C$3:$CD$12,6,FALSE)</f>
        <v>-103</v>
      </c>
      <c r="AG40" s="103">
        <f>T40-HLOOKUP(V40,[1]Minimas!$C$3:$CD$12,7,FALSE)</f>
        <v>-128</v>
      </c>
      <c r="AH40" s="103">
        <f>T40-HLOOKUP(V40,[1]Minimas!$C$3:$CD$12,8,FALSE)</f>
        <v>-148</v>
      </c>
      <c r="AI40" s="103">
        <f>T40-HLOOKUP(V40,[1]Minimas!$C$3:$CD$12,9,FALSE)</f>
        <v>-173</v>
      </c>
      <c r="AJ40" s="103">
        <f>T40-HLOOKUP(V40,[1]Minimas!$C$3:$CD$12,10,FALSE)</f>
        <v>-188</v>
      </c>
      <c r="AK40" s="104" t="str">
        <f t="shared" si="51"/>
        <v>DEB</v>
      </c>
      <c r="AL40" s="104"/>
      <c r="AM40" s="104" t="str">
        <f t="shared" si="52"/>
        <v>DEB</v>
      </c>
      <c r="AN40" s="104">
        <f t="shared" si="53"/>
        <v>2</v>
      </c>
      <c r="AO40" s="134"/>
      <c r="AP40" s="134"/>
      <c r="AQ40" s="134"/>
      <c r="AR40" s="134"/>
      <c r="AS40" s="134"/>
      <c r="AT40" s="134"/>
      <c r="AU40" s="134"/>
      <c r="AV40" s="134"/>
      <c r="AW40" s="134"/>
      <c r="AX40" s="134"/>
      <c r="AY40" s="134"/>
      <c r="AZ40" s="134"/>
      <c r="BA40" s="134"/>
      <c r="BB40" s="134"/>
      <c r="BC40" s="134"/>
      <c r="BD40" s="134"/>
      <c r="BE40" s="134"/>
      <c r="BF40" s="134"/>
      <c r="BG40" s="134"/>
      <c r="BH40" s="134"/>
      <c r="BI40" s="134"/>
      <c r="BJ40" s="134"/>
      <c r="BK40" s="134"/>
      <c r="BL40" s="134"/>
      <c r="BM40" s="134"/>
      <c r="BN40" s="134"/>
      <c r="BO40" s="134"/>
      <c r="BP40" s="134"/>
      <c r="BQ40" s="134"/>
      <c r="BR40" s="134"/>
      <c r="BS40" s="134"/>
      <c r="BT40" s="134"/>
      <c r="BU40" s="134"/>
      <c r="BV40" s="134"/>
      <c r="BW40" s="134"/>
      <c r="BX40" s="134"/>
      <c r="BY40" s="134"/>
      <c r="BZ40" s="134"/>
      <c r="CA40" s="134"/>
      <c r="CB40" s="134"/>
      <c r="CC40" s="134"/>
      <c r="CD40" s="134"/>
      <c r="CE40" s="134"/>
      <c r="CF40" s="134"/>
      <c r="CG40" s="134"/>
      <c r="CH40" s="134"/>
      <c r="CI40" s="134"/>
      <c r="CJ40" s="134"/>
      <c r="CK40" s="134"/>
      <c r="CL40" s="134"/>
      <c r="CM40" s="134"/>
      <c r="CN40" s="134"/>
      <c r="CO40" s="134"/>
      <c r="CP40" s="134"/>
      <c r="CQ40" s="134"/>
      <c r="CR40" s="134"/>
      <c r="CS40" s="134"/>
      <c r="CT40" s="134"/>
      <c r="CU40" s="134"/>
      <c r="CV40" s="134"/>
      <c r="CW40" s="134"/>
      <c r="CX40" s="134"/>
      <c r="CY40" s="134"/>
      <c r="CZ40" s="134"/>
      <c r="DA40" s="134"/>
      <c r="DB40" s="134"/>
      <c r="DC40" s="134"/>
      <c r="DD40" s="134"/>
      <c r="DE40" s="134"/>
      <c r="DF40" s="134"/>
      <c r="DG40" s="134"/>
      <c r="DH40" s="134"/>
      <c r="DI40" s="134"/>
      <c r="DJ40" s="134"/>
      <c r="DK40" s="134"/>
      <c r="DL40" s="134"/>
      <c r="DM40" s="134"/>
      <c r="DN40" s="134"/>
      <c r="DO40" s="134"/>
      <c r="DP40" s="134"/>
      <c r="DQ40" s="134"/>
      <c r="DR40" s="134"/>
      <c r="DS40" s="134"/>
      <c r="DT40" s="134"/>
    </row>
    <row r="41" spans="2:124" s="133" customFormat="1" ht="30" customHeight="1" x14ac:dyDescent="0.2">
      <c r="B41" s="95" t="s">
        <v>149</v>
      </c>
      <c r="C41" s="140">
        <v>442647</v>
      </c>
      <c r="D41" s="141"/>
      <c r="E41" s="142" t="s">
        <v>40</v>
      </c>
      <c r="F41" s="143" t="s">
        <v>199</v>
      </c>
      <c r="G41" s="144" t="s">
        <v>169</v>
      </c>
      <c r="H41" s="145">
        <v>1986</v>
      </c>
      <c r="I41" s="284" t="s">
        <v>126</v>
      </c>
      <c r="J41" s="146" t="s">
        <v>43</v>
      </c>
      <c r="K41" s="147">
        <v>80.099999999999994</v>
      </c>
      <c r="L41" s="149">
        <v>67</v>
      </c>
      <c r="M41" s="150">
        <v>70</v>
      </c>
      <c r="N41" s="150">
        <v>-73</v>
      </c>
      <c r="O41" s="135">
        <f t="shared" si="46"/>
        <v>70</v>
      </c>
      <c r="P41" s="149">
        <v>87</v>
      </c>
      <c r="Q41" s="150">
        <v>90</v>
      </c>
      <c r="R41" s="150">
        <v>-93</v>
      </c>
      <c r="S41" s="135">
        <f t="shared" si="47"/>
        <v>90</v>
      </c>
      <c r="T41" s="136">
        <f t="shared" si="48"/>
        <v>160</v>
      </c>
      <c r="U41" s="137" t="str">
        <f t="shared" si="49"/>
        <v>DEB 15</v>
      </c>
      <c r="V41" s="138" t="str">
        <f>IF(E41=0," ",IF(E41="H",IF(H41&lt;2000,VLOOKUP(K41,[1]Minimas!$A$15:$F$29,6),IF(AND(H41&gt;1999,H41&lt;2003),VLOOKUP(K41,[1]Minimas!$A$15:$F$29,5),IF(AND(H41&gt;2002,H41&lt;2005),VLOOKUP(K41,[1]Minimas!$A$15:$F$29,4),IF(AND(H41&gt;2004,H41&lt;2007),VLOOKUP(K41,[1]Minimas!$A$15:$F$29,3),VLOOKUP(K41,[1]Minimas!$A$15:$F$29,2))))),IF(H41&lt;2000,VLOOKUP(K41,[1]Minimas!$G$15:$L$29,6),IF(AND(H41&gt;1999,H41&lt;2003),VLOOKUP(K41,[1]Minimas!$G$15:$FL$29,5),IF(AND(H41&gt;2002,H41&lt;2005),VLOOKUP(K41,[1]Minimas!$G$15:$L$29,4),IF(AND(H41&gt;2004,H41&lt;2007),VLOOKUP(K41,[1]Minimas!$G$15:$L$29,3),VLOOKUP(K41,[1]Minimas!$G$15:$L$29,2)))))))</f>
        <v>SE M81</v>
      </c>
      <c r="W41" s="139">
        <f t="shared" si="50"/>
        <v>195.60722114278974</v>
      </c>
      <c r="X41" s="97">
        <v>43806</v>
      </c>
      <c r="Y41" s="99" t="s">
        <v>207</v>
      </c>
      <c r="Z41" s="172" t="s">
        <v>210</v>
      </c>
      <c r="AA41" s="132"/>
      <c r="AB41" s="103">
        <f>T41-HLOOKUP(V41,[1]Minimas!$C$3:$CD$12,2,FALSE)</f>
        <v>15</v>
      </c>
      <c r="AC41" s="103">
        <f>T41-HLOOKUP(V41,[1]Minimas!$C$3:$CD$12,3,FALSE)</f>
        <v>-10</v>
      </c>
      <c r="AD41" s="103">
        <f>T41-HLOOKUP(V41,[1]Minimas!$C$3:$CD$12,4,FALSE)</f>
        <v>-35</v>
      </c>
      <c r="AE41" s="103">
        <f>T41-HLOOKUP(V41,[1]Minimas!$C$3:$CD$12,5,FALSE)</f>
        <v>-60</v>
      </c>
      <c r="AF41" s="103">
        <f>T41-HLOOKUP(V41,[1]Minimas!$C$3:$CD$12,6,FALSE)</f>
        <v>-90</v>
      </c>
      <c r="AG41" s="103">
        <f>T41-HLOOKUP(V41,[1]Minimas!$C$3:$CD$12,7,FALSE)</f>
        <v>-115</v>
      </c>
      <c r="AH41" s="103">
        <f>T41-HLOOKUP(V41,[1]Minimas!$C$3:$CD$12,8,FALSE)</f>
        <v>-135</v>
      </c>
      <c r="AI41" s="103">
        <f>T41-HLOOKUP(V41,[1]Minimas!$C$3:$CD$12,9,FALSE)</f>
        <v>-160</v>
      </c>
      <c r="AJ41" s="103">
        <f>T41-HLOOKUP(V41,[1]Minimas!$C$3:$CD$12,10,FALSE)</f>
        <v>-175</v>
      </c>
      <c r="AK41" s="104" t="str">
        <f t="shared" si="51"/>
        <v>DEB</v>
      </c>
      <c r="AL41" s="104"/>
      <c r="AM41" s="104" t="str">
        <f t="shared" si="52"/>
        <v>DEB</v>
      </c>
      <c r="AN41" s="104">
        <f t="shared" si="53"/>
        <v>15</v>
      </c>
      <c r="AO41" s="134"/>
      <c r="AP41" s="134"/>
      <c r="AQ41" s="134"/>
      <c r="AR41" s="134"/>
      <c r="AS41" s="134"/>
      <c r="AT41" s="134"/>
      <c r="AU41" s="134"/>
      <c r="AV41" s="134"/>
      <c r="AW41" s="134"/>
      <c r="AX41" s="134"/>
      <c r="AY41" s="134"/>
      <c r="AZ41" s="134"/>
      <c r="BA41" s="134"/>
      <c r="BB41" s="134"/>
      <c r="BC41" s="134"/>
      <c r="BD41" s="134"/>
      <c r="BE41" s="134"/>
      <c r="BF41" s="134"/>
      <c r="BG41" s="134"/>
      <c r="BH41" s="134"/>
      <c r="BI41" s="134"/>
      <c r="BJ41" s="134"/>
      <c r="BK41" s="134"/>
      <c r="BL41" s="134"/>
      <c r="BM41" s="134"/>
      <c r="BN41" s="134"/>
      <c r="BO41" s="134"/>
      <c r="BP41" s="134"/>
      <c r="BQ41" s="134"/>
      <c r="BR41" s="134"/>
      <c r="BS41" s="134"/>
      <c r="BT41" s="134"/>
      <c r="BU41" s="134"/>
      <c r="BV41" s="134"/>
      <c r="BW41" s="134"/>
      <c r="BX41" s="134"/>
      <c r="BY41" s="134"/>
      <c r="BZ41" s="134"/>
      <c r="CA41" s="134"/>
      <c r="CB41" s="134"/>
      <c r="CC41" s="134"/>
      <c r="CD41" s="134"/>
      <c r="CE41" s="134"/>
      <c r="CF41" s="134"/>
      <c r="CG41" s="134"/>
      <c r="CH41" s="134"/>
      <c r="CI41" s="134"/>
      <c r="CJ41" s="134"/>
      <c r="CK41" s="134"/>
      <c r="CL41" s="134"/>
      <c r="CM41" s="134"/>
      <c r="CN41" s="134"/>
      <c r="CO41" s="134"/>
      <c r="CP41" s="134"/>
      <c r="CQ41" s="134"/>
      <c r="CR41" s="134"/>
      <c r="CS41" s="134"/>
      <c r="CT41" s="134"/>
      <c r="CU41" s="134"/>
      <c r="CV41" s="134"/>
      <c r="CW41" s="134"/>
      <c r="CX41" s="134"/>
      <c r="CY41" s="134"/>
      <c r="CZ41" s="134"/>
      <c r="DA41" s="134"/>
      <c r="DB41" s="134"/>
      <c r="DC41" s="134"/>
      <c r="DD41" s="134"/>
      <c r="DE41" s="134"/>
      <c r="DF41" s="134"/>
      <c r="DG41" s="134"/>
      <c r="DH41" s="134"/>
      <c r="DI41" s="134"/>
      <c r="DJ41" s="134"/>
      <c r="DK41" s="134"/>
      <c r="DL41" s="134"/>
      <c r="DM41" s="134"/>
      <c r="DN41" s="134"/>
      <c r="DO41" s="134"/>
      <c r="DP41" s="134"/>
      <c r="DQ41" s="134"/>
      <c r="DR41" s="134"/>
      <c r="DS41" s="134"/>
      <c r="DT41" s="134"/>
    </row>
    <row r="42" spans="2:124" s="133" customFormat="1" ht="30" customHeight="1" x14ac:dyDescent="0.2">
      <c r="B42" s="95" t="s">
        <v>149</v>
      </c>
      <c r="C42" s="140">
        <v>454702</v>
      </c>
      <c r="D42" s="141"/>
      <c r="E42" s="142" t="s">
        <v>40</v>
      </c>
      <c r="F42" s="292" t="s">
        <v>212</v>
      </c>
      <c r="G42" s="293" t="s">
        <v>213</v>
      </c>
      <c r="H42" s="294">
        <v>2005</v>
      </c>
      <c r="I42" s="295" t="s">
        <v>126</v>
      </c>
      <c r="J42" s="296" t="s">
        <v>43</v>
      </c>
      <c r="K42" s="297">
        <v>78</v>
      </c>
      <c r="L42" s="149">
        <v>21</v>
      </c>
      <c r="M42" s="150">
        <v>24</v>
      </c>
      <c r="N42" s="150">
        <v>26</v>
      </c>
      <c r="O42" s="135">
        <f t="shared" si="46"/>
        <v>26</v>
      </c>
      <c r="P42" s="149">
        <v>24</v>
      </c>
      <c r="Q42" s="150">
        <v>27</v>
      </c>
      <c r="R42" s="150">
        <v>30</v>
      </c>
      <c r="S42" s="135">
        <f t="shared" si="47"/>
        <v>30</v>
      </c>
      <c r="T42" s="136">
        <f t="shared" si="48"/>
        <v>56</v>
      </c>
      <c r="U42" s="137" t="str">
        <f t="shared" si="49"/>
        <v>DEB -29</v>
      </c>
      <c r="V42" s="138" t="str">
        <f>IF(E42=0," ",IF(E42="H",IF(H42&lt;2000,VLOOKUP(K42,[1]Minimas!$A$15:$F$29,6),IF(AND(H42&gt;1999,H42&lt;2003),VLOOKUP(K42,[1]Minimas!$A$15:$F$29,5),IF(AND(H42&gt;2002,H42&lt;2005),VLOOKUP(K42,[1]Minimas!$A$15:$F$29,4),IF(AND(H42&gt;2004,H42&lt;2007),VLOOKUP(K42,[1]Minimas!$A$15:$F$29,3),VLOOKUP(K42,[1]Minimas!$A$15:$F$29,2))))),IF(H42&lt;2000,VLOOKUP(K42,[1]Minimas!$G$15:$L$29,6),IF(AND(H42&gt;1999,H42&lt;2003),VLOOKUP(K42,[1]Minimas!$G$15:$FL$29,5),IF(AND(H42&gt;2002,H42&lt;2005),VLOOKUP(K42,[1]Minimas!$G$15:$L$29,4),IF(AND(H42&gt;2004,H42&lt;2007),VLOOKUP(K42,[1]Minimas!$G$15:$L$29,3),VLOOKUP(K42,[1]Minimas!$G$15:$L$29,2)))))))</f>
        <v>U15 M81</v>
      </c>
      <c r="W42" s="139">
        <f t="shared" si="50"/>
        <v>69.416730368316152</v>
      </c>
      <c r="X42" s="97">
        <v>43806</v>
      </c>
      <c r="Y42" s="99" t="s">
        <v>207</v>
      </c>
      <c r="Z42" s="172" t="s">
        <v>210</v>
      </c>
      <c r="AA42" s="132"/>
      <c r="AB42" s="103">
        <f>T42-HLOOKUP(V42,[1]Minimas!$C$3:$CD$12,2,FALSE)</f>
        <v>-29</v>
      </c>
      <c r="AC42" s="103">
        <f>T42-HLOOKUP(V42,[1]Minimas!$C$3:$CD$12,3,FALSE)</f>
        <v>-49</v>
      </c>
      <c r="AD42" s="103">
        <f>T42-HLOOKUP(V42,[1]Minimas!$C$3:$CD$12,4,FALSE)</f>
        <v>-74</v>
      </c>
      <c r="AE42" s="103">
        <f>T42-HLOOKUP(V42,[1]Minimas!$C$3:$CD$12,5,FALSE)</f>
        <v>-94</v>
      </c>
      <c r="AF42" s="103">
        <f>T42-HLOOKUP(V42,[1]Minimas!$C$3:$CD$12,6,FALSE)</f>
        <v>-114</v>
      </c>
      <c r="AG42" s="103">
        <f>T42-HLOOKUP(V42,[1]Minimas!$C$3:$CD$12,7,FALSE)</f>
        <v>-134</v>
      </c>
      <c r="AH42" s="103">
        <f>T42-HLOOKUP(V42,[1]Minimas!$C$3:$CD$12,8,FALSE)</f>
        <v>-154</v>
      </c>
      <c r="AI42" s="103">
        <f>T42-HLOOKUP(V42,[1]Minimas!$C$3:$CD$12,9,FALSE)</f>
        <v>-174</v>
      </c>
      <c r="AJ42" s="103">
        <f>T42-HLOOKUP(V42,[1]Minimas!$C$3:$CD$12,10,FALSE)</f>
        <v>-279</v>
      </c>
      <c r="AK42" s="104" t="str">
        <f t="shared" si="51"/>
        <v>DEB</v>
      </c>
      <c r="AL42" s="104"/>
      <c r="AM42" s="104" t="str">
        <f t="shared" si="52"/>
        <v>DEB</v>
      </c>
      <c r="AN42" s="104">
        <f t="shared" si="53"/>
        <v>-29</v>
      </c>
      <c r="AO42" s="134"/>
      <c r="AP42" s="134"/>
      <c r="AQ42" s="134"/>
      <c r="AR42" s="134"/>
      <c r="AS42" s="134"/>
      <c r="AT42" s="134"/>
      <c r="AU42" s="134"/>
      <c r="AV42" s="134"/>
      <c r="AW42" s="134"/>
      <c r="AX42" s="134"/>
      <c r="AY42" s="134"/>
      <c r="AZ42" s="134"/>
      <c r="BA42" s="134"/>
      <c r="BB42" s="134"/>
      <c r="BC42" s="134"/>
      <c r="BD42" s="134"/>
      <c r="BE42" s="134"/>
      <c r="BF42" s="134"/>
      <c r="BG42" s="134"/>
      <c r="BH42" s="134"/>
      <c r="BI42" s="134"/>
      <c r="BJ42" s="134"/>
      <c r="BK42" s="134"/>
      <c r="BL42" s="134"/>
      <c r="BM42" s="134"/>
      <c r="BN42" s="134"/>
      <c r="BO42" s="134"/>
      <c r="BP42" s="134"/>
      <c r="BQ42" s="134"/>
      <c r="BR42" s="134"/>
      <c r="BS42" s="134"/>
      <c r="BT42" s="134"/>
      <c r="BU42" s="134"/>
      <c r="BV42" s="134"/>
      <c r="BW42" s="134"/>
      <c r="BX42" s="134"/>
      <c r="BY42" s="134"/>
      <c r="BZ42" s="134"/>
      <c r="CA42" s="134"/>
      <c r="CB42" s="134"/>
      <c r="CC42" s="134"/>
      <c r="CD42" s="134"/>
      <c r="CE42" s="134"/>
      <c r="CF42" s="134"/>
      <c r="CG42" s="134"/>
      <c r="CH42" s="134"/>
      <c r="CI42" s="134"/>
      <c r="CJ42" s="134"/>
      <c r="CK42" s="134"/>
      <c r="CL42" s="134"/>
      <c r="CM42" s="134"/>
      <c r="CN42" s="134"/>
      <c r="CO42" s="134"/>
      <c r="CP42" s="134"/>
      <c r="CQ42" s="134"/>
      <c r="CR42" s="134"/>
      <c r="CS42" s="134"/>
      <c r="CT42" s="134"/>
      <c r="CU42" s="134"/>
      <c r="CV42" s="134"/>
      <c r="CW42" s="134"/>
      <c r="CX42" s="134"/>
      <c r="CY42" s="134"/>
      <c r="CZ42" s="134"/>
      <c r="DA42" s="134"/>
      <c r="DB42" s="134"/>
      <c r="DC42" s="134"/>
      <c r="DD42" s="134"/>
      <c r="DE42" s="134"/>
      <c r="DF42" s="134"/>
      <c r="DG42" s="134"/>
      <c r="DH42" s="134"/>
      <c r="DI42" s="134"/>
      <c r="DJ42" s="134"/>
      <c r="DK42" s="134"/>
      <c r="DL42" s="134"/>
      <c r="DM42" s="134"/>
      <c r="DN42" s="134"/>
      <c r="DO42" s="134"/>
      <c r="DP42" s="134"/>
      <c r="DQ42" s="134"/>
      <c r="DR42" s="134"/>
      <c r="DS42" s="134"/>
      <c r="DT42" s="134"/>
    </row>
    <row r="43" spans="2:124" s="133" customFormat="1" ht="30" customHeight="1" x14ac:dyDescent="0.2">
      <c r="B43" s="95" t="s">
        <v>149</v>
      </c>
      <c r="C43" s="140">
        <v>454699</v>
      </c>
      <c r="D43" s="141"/>
      <c r="E43" s="142" t="s">
        <v>40</v>
      </c>
      <c r="F43" s="143" t="s">
        <v>135</v>
      </c>
      <c r="G43" s="144" t="s">
        <v>152</v>
      </c>
      <c r="H43" s="145">
        <v>2004</v>
      </c>
      <c r="I43" s="284" t="s">
        <v>126</v>
      </c>
      <c r="J43" s="146" t="s">
        <v>43</v>
      </c>
      <c r="K43" s="147">
        <v>70.5</v>
      </c>
      <c r="L43" s="149">
        <v>46</v>
      </c>
      <c r="M43" s="150">
        <v>49</v>
      </c>
      <c r="N43" s="150">
        <v>53</v>
      </c>
      <c r="O43" s="135">
        <f t="shared" si="46"/>
        <v>53</v>
      </c>
      <c r="P43" s="149">
        <v>55</v>
      </c>
      <c r="Q43" s="148">
        <v>-59</v>
      </c>
      <c r="R43" s="148">
        <v>-59</v>
      </c>
      <c r="S43" s="135">
        <f t="shared" si="47"/>
        <v>55</v>
      </c>
      <c r="T43" s="136">
        <f t="shared" si="48"/>
        <v>108</v>
      </c>
      <c r="U43" s="137" t="str">
        <f t="shared" si="49"/>
        <v>DEB 8</v>
      </c>
      <c r="V43" s="138" t="str">
        <f>IF(E43=0," ",IF(E43="H",IF(H43&lt;2000,VLOOKUP(K43,[1]Minimas!$A$15:$F$29,6),IF(AND(H43&gt;1999,H43&lt;2003),VLOOKUP(K43,[1]Minimas!$A$15:$F$29,5),IF(AND(H43&gt;2002,H43&lt;2005),VLOOKUP(K43,[1]Minimas!$A$15:$F$29,4),IF(AND(H43&gt;2004,H43&lt;2007),VLOOKUP(K43,[1]Minimas!$A$15:$F$29,3),VLOOKUP(K43,[1]Minimas!$A$15:$F$29,2))))),IF(H43&lt;2000,VLOOKUP(K43,[1]Minimas!$G$15:$L$29,6),IF(AND(H43&gt;1999,H43&lt;2003),VLOOKUP(K43,[1]Minimas!$G$15:$FL$29,5),IF(AND(H43&gt;2002,H43&lt;2005),VLOOKUP(K43,[1]Minimas!$G$15:$L$29,4),IF(AND(H43&gt;2004,H43&lt;2007),VLOOKUP(K43,[1]Minimas!$G$15:$L$29,3),VLOOKUP(K43,[1]Minimas!$G$15:$L$29,2)))))))</f>
        <v>U17 M73</v>
      </c>
      <c r="W43" s="139">
        <f t="shared" si="50"/>
        <v>141.71146099000509</v>
      </c>
      <c r="X43" s="97">
        <v>43806</v>
      </c>
      <c r="Y43" s="99" t="s">
        <v>207</v>
      </c>
      <c r="Z43" s="172" t="s">
        <v>210</v>
      </c>
      <c r="AA43" s="132"/>
      <c r="AB43" s="103">
        <f>T43-HLOOKUP(V43,[1]Minimas!$C$3:$CD$12,2,FALSE)</f>
        <v>8</v>
      </c>
      <c r="AC43" s="103">
        <f>T43-HLOOKUP(V43,[1]Minimas!$C$3:$CD$12,3,FALSE)</f>
        <v>-12</v>
      </c>
      <c r="AD43" s="103">
        <f>T43-HLOOKUP(V43,[1]Minimas!$C$3:$CD$12,4,FALSE)</f>
        <v>-32</v>
      </c>
      <c r="AE43" s="103">
        <f>T43-HLOOKUP(V43,[1]Minimas!$C$3:$CD$12,5,FALSE)</f>
        <v>-52</v>
      </c>
      <c r="AF43" s="103">
        <f>T43-HLOOKUP(V43,[1]Minimas!$C$3:$CD$12,6,FALSE)</f>
        <v>-72</v>
      </c>
      <c r="AG43" s="103">
        <f>T43-HLOOKUP(V43,[1]Minimas!$C$3:$CD$12,7,FALSE)</f>
        <v>-92</v>
      </c>
      <c r="AH43" s="103">
        <f>T43-HLOOKUP(V43,[1]Minimas!$C$3:$CD$12,8,FALSE)</f>
        <v>-112</v>
      </c>
      <c r="AI43" s="103">
        <f>T43-HLOOKUP(V43,[1]Minimas!$C$3:$CD$12,9,FALSE)</f>
        <v>-132</v>
      </c>
      <c r="AJ43" s="103">
        <f>T43-HLOOKUP(V43,[1]Minimas!$C$3:$CD$12,10,FALSE)</f>
        <v>-207</v>
      </c>
      <c r="AK43" s="104" t="str">
        <f t="shared" si="51"/>
        <v>DEB</v>
      </c>
      <c r="AL43" s="104"/>
      <c r="AM43" s="104" t="str">
        <f t="shared" si="52"/>
        <v>DEB</v>
      </c>
      <c r="AN43" s="104">
        <f t="shared" si="53"/>
        <v>8</v>
      </c>
      <c r="AO43" s="134"/>
      <c r="AP43" s="134"/>
      <c r="AQ43" s="134"/>
      <c r="AR43" s="134"/>
      <c r="AS43" s="134"/>
      <c r="AT43" s="134"/>
      <c r="AU43" s="134"/>
      <c r="AV43" s="134"/>
      <c r="AW43" s="134"/>
      <c r="AX43" s="134"/>
      <c r="AY43" s="134"/>
      <c r="AZ43" s="134"/>
      <c r="BA43" s="134"/>
      <c r="BB43" s="134"/>
      <c r="BC43" s="134"/>
      <c r="BD43" s="134"/>
      <c r="BE43" s="134"/>
      <c r="BF43" s="134"/>
      <c r="BG43" s="134"/>
      <c r="BH43" s="134"/>
      <c r="BI43" s="134"/>
      <c r="BJ43" s="134"/>
      <c r="BK43" s="134"/>
      <c r="BL43" s="134"/>
      <c r="BM43" s="134"/>
      <c r="BN43" s="134"/>
      <c r="BO43" s="134"/>
      <c r="BP43" s="134"/>
      <c r="BQ43" s="134"/>
      <c r="BR43" s="134"/>
      <c r="BS43" s="134"/>
      <c r="BT43" s="134"/>
      <c r="BU43" s="134"/>
      <c r="BV43" s="134"/>
      <c r="BW43" s="134"/>
      <c r="BX43" s="134"/>
      <c r="BY43" s="134"/>
      <c r="BZ43" s="134"/>
      <c r="CA43" s="134"/>
      <c r="CB43" s="134"/>
      <c r="CC43" s="134"/>
      <c r="CD43" s="134"/>
      <c r="CE43" s="134"/>
      <c r="CF43" s="134"/>
      <c r="CG43" s="134"/>
      <c r="CH43" s="134"/>
      <c r="CI43" s="134"/>
      <c r="CJ43" s="134"/>
      <c r="CK43" s="134"/>
      <c r="CL43" s="134"/>
      <c r="CM43" s="134"/>
      <c r="CN43" s="134"/>
      <c r="CO43" s="134"/>
      <c r="CP43" s="134"/>
      <c r="CQ43" s="134"/>
      <c r="CR43" s="134"/>
      <c r="CS43" s="134"/>
      <c r="CT43" s="134"/>
      <c r="CU43" s="134"/>
      <c r="CV43" s="134"/>
      <c r="CW43" s="134"/>
      <c r="CX43" s="134"/>
      <c r="CY43" s="134"/>
      <c r="CZ43" s="134"/>
      <c r="DA43" s="134"/>
      <c r="DB43" s="134"/>
      <c r="DC43" s="134"/>
      <c r="DD43" s="134"/>
      <c r="DE43" s="134"/>
      <c r="DF43" s="134"/>
      <c r="DG43" s="134"/>
      <c r="DH43" s="134"/>
      <c r="DI43" s="134"/>
      <c r="DJ43" s="134"/>
      <c r="DK43" s="134"/>
      <c r="DL43" s="134"/>
      <c r="DM43" s="134"/>
      <c r="DN43" s="134"/>
      <c r="DO43" s="134"/>
      <c r="DP43" s="134"/>
      <c r="DQ43" s="134"/>
      <c r="DR43" s="134"/>
      <c r="DS43" s="134"/>
      <c r="DT43" s="134"/>
    </row>
    <row r="44" spans="2:124" s="133" customFormat="1" ht="29.1" customHeight="1" x14ac:dyDescent="0.2">
      <c r="B44" s="95" t="s">
        <v>149</v>
      </c>
      <c r="C44" s="140">
        <v>443407</v>
      </c>
      <c r="D44" s="141"/>
      <c r="E44" s="142" t="s">
        <v>40</v>
      </c>
      <c r="F44" s="143" t="s">
        <v>214</v>
      </c>
      <c r="G44" s="144" t="s">
        <v>140</v>
      </c>
      <c r="H44" s="145">
        <v>2002</v>
      </c>
      <c r="I44" s="284" t="s">
        <v>126</v>
      </c>
      <c r="J44" s="146" t="s">
        <v>43</v>
      </c>
      <c r="K44" s="147">
        <v>129.30000000000001</v>
      </c>
      <c r="L44" s="149">
        <v>72</v>
      </c>
      <c r="M44" s="150">
        <v>76</v>
      </c>
      <c r="N44" s="150">
        <v>80</v>
      </c>
      <c r="O44" s="135">
        <f t="shared" si="46"/>
        <v>80</v>
      </c>
      <c r="P44" s="149">
        <v>85</v>
      </c>
      <c r="Q44" s="150">
        <v>92</v>
      </c>
      <c r="R44" s="150">
        <v>100</v>
      </c>
      <c r="S44" s="135">
        <f t="shared" si="47"/>
        <v>100</v>
      </c>
      <c r="T44" s="136">
        <f t="shared" si="48"/>
        <v>180</v>
      </c>
      <c r="U44" s="137" t="str">
        <f t="shared" si="49"/>
        <v>DPT + 0</v>
      </c>
      <c r="V44" s="138" t="str">
        <f>IF(E44=0," ",IF(E44="H",IF(H44&lt;2000,VLOOKUP(K44,[1]Minimas!$A$15:$F$29,6),IF(AND(H44&gt;1999,H44&lt;2003),VLOOKUP(K44,[1]Minimas!$A$15:$F$29,5),IF(AND(H44&gt;2002,H44&lt;2005),VLOOKUP(K44,[1]Minimas!$A$15:$F$29,4),IF(AND(H44&gt;2004,H44&lt;2007),VLOOKUP(K44,[1]Minimas!$A$15:$F$29,3),VLOOKUP(K44,[1]Minimas!$A$15:$F$29,2))))),IF(H44&lt;2000,VLOOKUP(K44,[1]Minimas!$G$15:$L$29,6),IF(AND(H44&gt;1999,H44&lt;2003),VLOOKUP(K44,[1]Minimas!$G$15:$FL$29,5),IF(AND(H44&gt;2002,H44&lt;2005),VLOOKUP(K44,[1]Minimas!$G$15:$L$29,4),IF(AND(H44&gt;2004,H44&lt;2007),VLOOKUP(K44,[1]Minimas!$G$15:$L$29,3),VLOOKUP(K44,[1]Minimas!$G$15:$L$29,2)))))))</f>
        <v>U20 M&gt;109</v>
      </c>
      <c r="W44" s="139">
        <f t="shared" si="50"/>
        <v>185.57240763922667</v>
      </c>
      <c r="X44" s="97">
        <v>43806</v>
      </c>
      <c r="Y44" s="99" t="s">
        <v>207</v>
      </c>
      <c r="Z44" s="172" t="s">
        <v>210</v>
      </c>
      <c r="AA44" s="132"/>
      <c r="AB44" s="103">
        <f>T44-HLOOKUP(V44,[1]Minimas!$C$3:$CD$12,2,FALSE)</f>
        <v>25</v>
      </c>
      <c r="AC44" s="103">
        <f>T44-HLOOKUP(V44,[1]Minimas!$C$3:$CD$12,3,FALSE)</f>
        <v>0</v>
      </c>
      <c r="AD44" s="103">
        <f>T44-HLOOKUP(V44,[1]Minimas!$C$3:$CD$12,4,FALSE)</f>
        <v>-20</v>
      </c>
      <c r="AE44" s="103">
        <f>T44-HLOOKUP(V44,[1]Minimas!$C$3:$CD$12,5,FALSE)</f>
        <v>-45</v>
      </c>
      <c r="AF44" s="103">
        <f>T44-HLOOKUP(V44,[1]Minimas!$C$3:$CD$12,6,FALSE)</f>
        <v>-70</v>
      </c>
      <c r="AG44" s="103">
        <f>T44-HLOOKUP(V44,[1]Minimas!$C$3:$CD$12,7,FALSE)</f>
        <v>-100</v>
      </c>
      <c r="AH44" s="103">
        <f>T44-HLOOKUP(V44,[1]Minimas!$C$3:$CD$12,8,FALSE)</f>
        <v>-130</v>
      </c>
      <c r="AI44" s="103">
        <f>T44-HLOOKUP(V44,[1]Minimas!$C$3:$CD$12,9,FALSE)</f>
        <v>-155</v>
      </c>
      <c r="AJ44" s="103">
        <f>T44-HLOOKUP(V44,[1]Minimas!$C$3:$CD$12,10,FALSE)</f>
        <v>-205</v>
      </c>
      <c r="AK44" s="104" t="str">
        <f t="shared" si="51"/>
        <v>DPT +</v>
      </c>
      <c r="AL44" s="104"/>
      <c r="AM44" s="104" t="str">
        <f t="shared" si="52"/>
        <v>DPT +</v>
      </c>
      <c r="AN44" s="104">
        <f t="shared" si="53"/>
        <v>0</v>
      </c>
      <c r="AO44" s="134"/>
      <c r="AP44" s="134"/>
      <c r="AQ44" s="134"/>
      <c r="AR44" s="134"/>
      <c r="AS44" s="134"/>
      <c r="AT44" s="134"/>
      <c r="AU44" s="134"/>
      <c r="AV44" s="134"/>
      <c r="AW44" s="134"/>
      <c r="AX44" s="134"/>
      <c r="AY44" s="134"/>
      <c r="AZ44" s="134"/>
      <c r="BA44" s="134"/>
      <c r="BB44" s="134"/>
      <c r="BC44" s="134"/>
      <c r="BD44" s="134"/>
      <c r="BE44" s="134"/>
      <c r="BF44" s="134"/>
      <c r="BG44" s="134"/>
      <c r="BH44" s="134"/>
      <c r="BI44" s="134"/>
      <c r="BJ44" s="134"/>
      <c r="BK44" s="134"/>
      <c r="BL44" s="134"/>
      <c r="BM44" s="134"/>
      <c r="BN44" s="134"/>
      <c r="BO44" s="134"/>
      <c r="BP44" s="134"/>
      <c r="BQ44" s="134"/>
      <c r="BR44" s="134"/>
      <c r="BS44" s="134"/>
      <c r="BT44" s="134"/>
      <c r="BU44" s="134"/>
      <c r="BV44" s="134"/>
      <c r="BW44" s="134"/>
      <c r="BX44" s="134"/>
      <c r="BY44" s="134"/>
      <c r="BZ44" s="134"/>
      <c r="CA44" s="134"/>
      <c r="CB44" s="134"/>
      <c r="CC44" s="134"/>
      <c r="CD44" s="134"/>
      <c r="CE44" s="134"/>
      <c r="CF44" s="134"/>
      <c r="CG44" s="134"/>
      <c r="CH44" s="134"/>
      <c r="CI44" s="134"/>
      <c r="CJ44" s="134"/>
      <c r="CK44" s="134"/>
      <c r="CL44" s="134"/>
      <c r="CM44" s="134"/>
      <c r="CN44" s="134"/>
      <c r="CO44" s="134"/>
      <c r="CP44" s="134"/>
      <c r="CQ44" s="134"/>
      <c r="CR44" s="134"/>
      <c r="CS44" s="134"/>
      <c r="CT44" s="134"/>
      <c r="CU44" s="134"/>
      <c r="CV44" s="134"/>
      <c r="CW44" s="134"/>
      <c r="CX44" s="134"/>
      <c r="CY44" s="134"/>
      <c r="CZ44" s="134"/>
      <c r="DA44" s="134"/>
      <c r="DB44" s="134"/>
      <c r="DC44" s="134"/>
      <c r="DD44" s="134"/>
      <c r="DE44" s="134"/>
      <c r="DF44" s="134"/>
      <c r="DG44" s="134"/>
      <c r="DH44" s="134"/>
      <c r="DI44" s="134"/>
      <c r="DJ44" s="134"/>
      <c r="DK44" s="134"/>
      <c r="DL44" s="134"/>
      <c r="DM44" s="134"/>
      <c r="DN44" s="134"/>
      <c r="DO44" s="134"/>
      <c r="DP44" s="134"/>
      <c r="DQ44" s="134"/>
      <c r="DR44" s="134"/>
      <c r="DS44" s="134"/>
      <c r="DT44" s="134"/>
    </row>
    <row r="45" spans="2:124" s="133" customFormat="1" ht="30" customHeight="1" x14ac:dyDescent="0.2">
      <c r="B45" s="95" t="s">
        <v>149</v>
      </c>
      <c r="C45" s="153">
        <v>310069</v>
      </c>
      <c r="D45" s="154"/>
      <c r="E45" s="155" t="s">
        <v>40</v>
      </c>
      <c r="F45" s="143" t="s">
        <v>178</v>
      </c>
      <c r="G45" s="144" t="s">
        <v>136</v>
      </c>
      <c r="H45" s="145">
        <v>1995</v>
      </c>
      <c r="I45" s="165" t="s">
        <v>126</v>
      </c>
      <c r="J45" s="156" t="s">
        <v>43</v>
      </c>
      <c r="K45" s="147">
        <v>65.8</v>
      </c>
      <c r="L45" s="149">
        <v>99</v>
      </c>
      <c r="M45" s="150">
        <v>104</v>
      </c>
      <c r="N45" s="150">
        <v>-106</v>
      </c>
      <c r="O45" s="135">
        <f t="shared" si="46"/>
        <v>104</v>
      </c>
      <c r="P45" s="149">
        <v>124</v>
      </c>
      <c r="Q45" s="150">
        <v>128</v>
      </c>
      <c r="R45" s="150">
        <v>-131</v>
      </c>
      <c r="S45" s="135">
        <f t="shared" si="47"/>
        <v>128</v>
      </c>
      <c r="T45" s="136">
        <f t="shared" si="48"/>
        <v>232</v>
      </c>
      <c r="U45" s="137" t="str">
        <f t="shared" si="49"/>
        <v>FED + 7</v>
      </c>
      <c r="V45" s="138" t="str">
        <f>IF(E45=0," ",IF(E45="H",IF(H45&lt;2000,VLOOKUP(K45,[1]Minimas!$A$15:$F$29,6),IF(AND(H45&gt;1999,H45&lt;2003),VLOOKUP(K45,[1]Minimas!$A$15:$F$29,5),IF(AND(H45&gt;2002,H45&lt;2005),VLOOKUP(K45,[1]Minimas!$A$15:$F$29,4),IF(AND(H45&gt;2004,H45&lt;2007),VLOOKUP(K45,[1]Minimas!$A$15:$F$29,3),VLOOKUP(K45,[1]Minimas!$A$15:$F$29,2))))),IF(H45&lt;2000,VLOOKUP(K45,[1]Minimas!$G$15:$L$29,6),IF(AND(H45&gt;1999,H45&lt;2003),VLOOKUP(K45,[1]Minimas!$G$15:$FL$29,5),IF(AND(H45&gt;2002,H45&lt;2005),VLOOKUP(K45,[1]Minimas!$G$15:$L$29,4),IF(AND(H45&gt;2004,H45&lt;2007),VLOOKUP(K45,[1]Minimas!$G$15:$L$29,3),VLOOKUP(K45,[1]Minimas!$G$15:$L$29,2)))))))</f>
        <v>SE M67</v>
      </c>
      <c r="W45" s="139">
        <f t="shared" si="50"/>
        <v>317.68262801336988</v>
      </c>
      <c r="X45" s="98">
        <v>43813</v>
      </c>
      <c r="Y45" s="96" t="s">
        <v>218</v>
      </c>
      <c r="Z45" s="172" t="s">
        <v>180</v>
      </c>
      <c r="AA45" s="132"/>
      <c r="AB45" s="103">
        <f>T45-HLOOKUP(V45,[1]Minimas!$C$3:$CD$12,2,FALSE)</f>
        <v>107</v>
      </c>
      <c r="AC45" s="103">
        <f>T45-HLOOKUP(V45,[1]Minimas!$C$3:$CD$12,3,FALSE)</f>
        <v>87</v>
      </c>
      <c r="AD45" s="103">
        <f>T45-HLOOKUP(V45,[1]Minimas!$C$3:$CD$12,4,FALSE)</f>
        <v>62</v>
      </c>
      <c r="AE45" s="103">
        <f>T45-HLOOKUP(V45,[1]Minimas!$C$3:$CD$12,5,FALSE)</f>
        <v>37</v>
      </c>
      <c r="AF45" s="103">
        <f>T45-HLOOKUP(V45,[1]Minimas!$C$3:$CD$12,6,FALSE)</f>
        <v>7</v>
      </c>
      <c r="AG45" s="103">
        <f>T45-HLOOKUP(V45,[1]Minimas!$C$3:$CD$12,7,FALSE)</f>
        <v>-8</v>
      </c>
      <c r="AH45" s="103">
        <f>T45-HLOOKUP(V45,[1]Minimas!$C$3:$CD$12,8,FALSE)</f>
        <v>-28</v>
      </c>
      <c r="AI45" s="103">
        <f>T45-HLOOKUP(V45,[1]Minimas!$C$3:$CD$12,9,FALSE)</f>
        <v>-48</v>
      </c>
      <c r="AJ45" s="103">
        <f>T45-HLOOKUP(V45,[1]Minimas!$C$3:$CD$12,10,FALSE)</f>
        <v>-63</v>
      </c>
      <c r="AK45" s="104" t="str">
        <f t="shared" si="51"/>
        <v>FED +</v>
      </c>
      <c r="AL45" s="104"/>
      <c r="AM45" s="104" t="str">
        <f t="shared" si="52"/>
        <v>FED +</v>
      </c>
      <c r="AN45" s="104">
        <f t="shared" si="53"/>
        <v>7</v>
      </c>
      <c r="AO45" s="134"/>
      <c r="AP45" s="134"/>
      <c r="AQ45" s="134"/>
      <c r="AR45" s="134"/>
      <c r="AS45" s="134"/>
      <c r="AT45" s="134"/>
      <c r="AU45" s="134"/>
      <c r="AV45" s="134"/>
      <c r="AW45" s="134"/>
      <c r="AX45" s="134"/>
      <c r="AY45" s="134"/>
      <c r="AZ45" s="134"/>
      <c r="BA45" s="134"/>
      <c r="BB45" s="134"/>
      <c r="BC45" s="134"/>
      <c r="BD45" s="134"/>
      <c r="BE45" s="134"/>
      <c r="BF45" s="134"/>
      <c r="BG45" s="134"/>
      <c r="BH45" s="134"/>
      <c r="BI45" s="134"/>
      <c r="BJ45" s="134"/>
      <c r="BK45" s="134"/>
      <c r="BL45" s="134"/>
      <c r="BM45" s="134"/>
      <c r="BN45" s="134"/>
      <c r="BO45" s="134"/>
      <c r="BP45" s="134"/>
      <c r="BQ45" s="134"/>
      <c r="BR45" s="134"/>
      <c r="BS45" s="134"/>
      <c r="BT45" s="134"/>
      <c r="BU45" s="134"/>
      <c r="BV45" s="134"/>
      <c r="BW45" s="134"/>
      <c r="BX45" s="134"/>
      <c r="BY45" s="134"/>
      <c r="BZ45" s="134"/>
      <c r="CA45" s="134"/>
      <c r="CB45" s="134"/>
      <c r="CC45" s="134"/>
      <c r="CD45" s="134"/>
      <c r="CE45" s="134"/>
      <c r="CF45" s="134"/>
      <c r="CG45" s="134"/>
      <c r="CH45" s="134"/>
      <c r="CI45" s="134"/>
      <c r="CJ45" s="134"/>
      <c r="CK45" s="134"/>
      <c r="CL45" s="134"/>
      <c r="CM45" s="134"/>
      <c r="CN45" s="134"/>
      <c r="CO45" s="134"/>
      <c r="CP45" s="134"/>
      <c r="CQ45" s="134"/>
      <c r="CR45" s="134"/>
      <c r="CS45" s="134"/>
      <c r="CT45" s="134"/>
      <c r="CU45" s="134"/>
      <c r="CV45" s="134"/>
      <c r="CW45" s="134"/>
      <c r="CX45" s="134"/>
      <c r="CY45" s="134"/>
      <c r="CZ45" s="134"/>
      <c r="DA45" s="134"/>
      <c r="DB45" s="134"/>
      <c r="DC45" s="134"/>
      <c r="DD45" s="134"/>
      <c r="DE45" s="134"/>
      <c r="DF45" s="134"/>
      <c r="DG45" s="134"/>
      <c r="DH45" s="134"/>
      <c r="DI45" s="134"/>
      <c r="DJ45" s="134"/>
      <c r="DK45" s="134"/>
      <c r="DL45" s="134"/>
      <c r="DM45" s="134"/>
      <c r="DN45" s="134"/>
      <c r="DO45" s="134"/>
      <c r="DP45" s="134"/>
      <c r="DQ45" s="134"/>
      <c r="DR45" s="134"/>
      <c r="DS45" s="134"/>
      <c r="DT45" s="134"/>
    </row>
    <row r="46" spans="2:124" s="133" customFormat="1" ht="29.1" customHeight="1" x14ac:dyDescent="0.2">
      <c r="B46" s="95" t="s">
        <v>149</v>
      </c>
      <c r="C46" s="153">
        <v>417754</v>
      </c>
      <c r="D46" s="154"/>
      <c r="E46" s="155" t="s">
        <v>40</v>
      </c>
      <c r="F46" s="143" t="s">
        <v>197</v>
      </c>
      <c r="G46" s="144" t="s">
        <v>198</v>
      </c>
      <c r="H46" s="145">
        <v>1998</v>
      </c>
      <c r="I46" s="165" t="s">
        <v>126</v>
      </c>
      <c r="J46" s="156" t="s">
        <v>43</v>
      </c>
      <c r="K46" s="147">
        <v>85.6</v>
      </c>
      <c r="L46" s="149">
        <v>85</v>
      </c>
      <c r="M46" s="150">
        <v>90</v>
      </c>
      <c r="N46" s="150">
        <v>-95</v>
      </c>
      <c r="O46" s="135">
        <f t="shared" si="46"/>
        <v>90</v>
      </c>
      <c r="P46" s="149">
        <v>-120</v>
      </c>
      <c r="Q46" s="150">
        <v>-120</v>
      </c>
      <c r="R46" s="150">
        <v>-120</v>
      </c>
      <c r="S46" s="135">
        <f t="shared" si="47"/>
        <v>0</v>
      </c>
      <c r="T46" s="136">
        <f t="shared" si="48"/>
        <v>0</v>
      </c>
      <c r="U46" s="137" t="str">
        <f t="shared" si="49"/>
        <v>DEB -150</v>
      </c>
      <c r="V46" s="138" t="str">
        <f>IF(E46=0," ",IF(E46="H",IF(H46&lt;2000,VLOOKUP(K46,[1]Minimas!$A$15:$F$29,6),IF(AND(H46&gt;1999,H46&lt;2003),VLOOKUP(K46,[1]Minimas!$A$15:$F$29,5),IF(AND(H46&gt;2002,H46&lt;2005),VLOOKUP(K46,[1]Minimas!$A$15:$F$29,4),IF(AND(H46&gt;2004,H46&lt;2007),VLOOKUP(K46,[1]Minimas!$A$15:$F$29,3),VLOOKUP(K46,[1]Minimas!$A$15:$F$29,2))))),IF(H46&lt;2000,VLOOKUP(K46,[1]Minimas!$G$15:$L$29,6),IF(AND(H46&gt;1999,H46&lt;2003),VLOOKUP(K46,[1]Minimas!$G$15:$FL$29,5),IF(AND(H46&gt;2002,H46&lt;2005),VLOOKUP(K46,[1]Minimas!$G$15:$L$29,4),IF(AND(H46&gt;2004,H46&lt;2007),VLOOKUP(K46,[1]Minimas!$G$15:$L$29,3),VLOOKUP(K46,[1]Minimas!$G$15:$L$29,2)))))))</f>
        <v>SE M89</v>
      </c>
      <c r="W46" s="139">
        <f t="shared" si="50"/>
        <v>0</v>
      </c>
      <c r="X46" s="98">
        <v>43813</v>
      </c>
      <c r="Y46" s="96" t="s">
        <v>218</v>
      </c>
      <c r="Z46" s="172" t="s">
        <v>180</v>
      </c>
      <c r="AA46" s="132"/>
      <c r="AB46" s="103">
        <f>T46-HLOOKUP(V46,[1]Minimas!$C$3:$CD$12,2,FALSE)</f>
        <v>-150</v>
      </c>
      <c r="AC46" s="103">
        <f>T46-HLOOKUP(V46,[1]Minimas!$C$3:$CD$12,3,FALSE)</f>
        <v>-175</v>
      </c>
      <c r="AD46" s="103">
        <f>T46-HLOOKUP(V46,[1]Minimas!$C$3:$CD$12,4,FALSE)</f>
        <v>-200</v>
      </c>
      <c r="AE46" s="103">
        <f>T46-HLOOKUP(V46,[1]Minimas!$C$3:$CD$12,5,FALSE)</f>
        <v>-230</v>
      </c>
      <c r="AF46" s="103">
        <f>T46-HLOOKUP(V46,[1]Minimas!$C$3:$CD$12,6,FALSE)</f>
        <v>-260</v>
      </c>
      <c r="AG46" s="103">
        <f>T46-HLOOKUP(V46,[1]Minimas!$C$3:$CD$12,7,FALSE)</f>
        <v>-287</v>
      </c>
      <c r="AH46" s="103">
        <f>T46-HLOOKUP(V46,[1]Minimas!$C$3:$CD$12,8,FALSE)</f>
        <v>-310</v>
      </c>
      <c r="AI46" s="103">
        <f>T46-HLOOKUP(V46,[1]Minimas!$C$3:$CD$12,9,FALSE)</f>
        <v>-330</v>
      </c>
      <c r="AJ46" s="103">
        <f>T46-HLOOKUP(V46,[1]Minimas!$C$3:$CD$12,10,FALSE)</f>
        <v>-360</v>
      </c>
      <c r="AK46" s="104" t="str">
        <f t="shared" si="51"/>
        <v>DEB</v>
      </c>
      <c r="AL46" s="104"/>
      <c r="AM46" s="104" t="str">
        <f t="shared" si="52"/>
        <v>DEB</v>
      </c>
      <c r="AN46" s="104">
        <f t="shared" si="53"/>
        <v>-150</v>
      </c>
      <c r="AO46" s="134"/>
      <c r="AP46" s="134"/>
      <c r="AQ46" s="134"/>
      <c r="AR46" s="134"/>
      <c r="AS46" s="134"/>
      <c r="AT46" s="134"/>
      <c r="AU46" s="134"/>
      <c r="AV46" s="134"/>
      <c r="AW46" s="134"/>
      <c r="AX46" s="134"/>
      <c r="AY46" s="134"/>
      <c r="AZ46" s="134"/>
      <c r="BA46" s="134"/>
      <c r="BB46" s="134"/>
      <c r="BC46" s="134"/>
      <c r="BD46" s="134"/>
      <c r="BE46" s="134"/>
      <c r="BF46" s="134"/>
      <c r="BG46" s="134"/>
      <c r="BH46" s="134"/>
      <c r="BI46" s="134"/>
      <c r="BJ46" s="134"/>
      <c r="BK46" s="134"/>
      <c r="BL46" s="134"/>
      <c r="BM46" s="134"/>
      <c r="BN46" s="134"/>
      <c r="BO46" s="134"/>
      <c r="BP46" s="134"/>
      <c r="BQ46" s="134"/>
      <c r="BR46" s="134"/>
      <c r="BS46" s="134"/>
      <c r="BT46" s="134"/>
      <c r="BU46" s="134"/>
      <c r="BV46" s="134"/>
      <c r="BW46" s="134"/>
      <c r="BX46" s="134"/>
      <c r="BY46" s="134"/>
      <c r="BZ46" s="134"/>
      <c r="CA46" s="134"/>
      <c r="CB46" s="134"/>
      <c r="CC46" s="134"/>
      <c r="CD46" s="134"/>
      <c r="CE46" s="134"/>
      <c r="CF46" s="134"/>
      <c r="CG46" s="134"/>
      <c r="CH46" s="134"/>
      <c r="CI46" s="134"/>
      <c r="CJ46" s="134"/>
      <c r="CK46" s="134"/>
      <c r="CL46" s="134"/>
      <c r="CM46" s="134"/>
      <c r="CN46" s="134"/>
      <c r="CO46" s="134"/>
      <c r="CP46" s="134"/>
      <c r="CQ46" s="134"/>
      <c r="CR46" s="134"/>
      <c r="CS46" s="134"/>
      <c r="CT46" s="134"/>
      <c r="CU46" s="134"/>
      <c r="CV46" s="134"/>
      <c r="CW46" s="134"/>
      <c r="CX46" s="134"/>
      <c r="CY46" s="134"/>
      <c r="CZ46" s="134"/>
      <c r="DA46" s="134"/>
      <c r="DB46" s="134"/>
      <c r="DC46" s="134"/>
      <c r="DD46" s="134"/>
      <c r="DE46" s="134"/>
      <c r="DF46" s="134"/>
      <c r="DG46" s="134"/>
      <c r="DH46" s="134"/>
      <c r="DI46" s="134"/>
      <c r="DJ46" s="134"/>
      <c r="DK46" s="134"/>
      <c r="DL46" s="134"/>
      <c r="DM46" s="134"/>
      <c r="DN46" s="134"/>
      <c r="DO46" s="134"/>
      <c r="DP46" s="134"/>
      <c r="DQ46" s="134"/>
      <c r="DR46" s="134"/>
      <c r="DS46" s="134"/>
      <c r="DT46" s="134"/>
    </row>
    <row r="47" spans="2:124" s="133" customFormat="1" ht="30" customHeight="1" x14ac:dyDescent="0.2">
      <c r="B47" s="95" t="s">
        <v>149</v>
      </c>
      <c r="C47" s="153">
        <v>377278</v>
      </c>
      <c r="D47" s="154"/>
      <c r="E47" s="155" t="s">
        <v>40</v>
      </c>
      <c r="F47" s="143" t="s">
        <v>172</v>
      </c>
      <c r="G47" s="144" t="s">
        <v>173</v>
      </c>
      <c r="H47" s="145">
        <v>1998</v>
      </c>
      <c r="I47" s="165" t="s">
        <v>126</v>
      </c>
      <c r="J47" s="156" t="s">
        <v>43</v>
      </c>
      <c r="K47" s="147">
        <v>67.7</v>
      </c>
      <c r="L47" s="149">
        <v>80</v>
      </c>
      <c r="M47" s="150">
        <v>85</v>
      </c>
      <c r="N47" s="150">
        <v>-90</v>
      </c>
      <c r="O47" s="135">
        <f t="shared" si="46"/>
        <v>85</v>
      </c>
      <c r="P47" s="149">
        <v>-110</v>
      </c>
      <c r="Q47" s="150">
        <v>-110</v>
      </c>
      <c r="R47" s="150">
        <v>110</v>
      </c>
      <c r="S47" s="135">
        <f t="shared" si="47"/>
        <v>110</v>
      </c>
      <c r="T47" s="136">
        <f t="shared" si="48"/>
        <v>195</v>
      </c>
      <c r="U47" s="137" t="str">
        <f t="shared" si="49"/>
        <v>REG + 10</v>
      </c>
      <c r="V47" s="138" t="str">
        <f>IF(E47=0," ",IF(E47="H",IF(H47&lt;2000,VLOOKUP(K47,[1]Minimas!$A$15:$F$29,6),IF(AND(H47&gt;1999,H47&lt;2003),VLOOKUP(K47,[1]Minimas!$A$15:$F$29,5),IF(AND(H47&gt;2002,H47&lt;2005),VLOOKUP(K47,[1]Minimas!$A$15:$F$29,4),IF(AND(H47&gt;2004,H47&lt;2007),VLOOKUP(K47,[1]Minimas!$A$15:$F$29,3),VLOOKUP(K47,[1]Minimas!$A$15:$F$29,2))))),IF(H47&lt;2000,VLOOKUP(K47,[1]Minimas!$G$15:$L$29,6),IF(AND(H47&gt;1999,H47&lt;2003),VLOOKUP(K47,[1]Minimas!$G$15:$FL$29,5),IF(AND(H47&gt;2002,H47&lt;2005),VLOOKUP(K47,[1]Minimas!$G$15:$L$29,4),IF(AND(H47&gt;2004,H47&lt;2007),VLOOKUP(K47,[1]Minimas!$G$15:$L$29,3),VLOOKUP(K47,[1]Minimas!$G$15:$L$29,2)))))))</f>
        <v>SE M73</v>
      </c>
      <c r="W47" s="139">
        <f t="shared" si="50"/>
        <v>262.26081001233956</v>
      </c>
      <c r="X47" s="98">
        <v>43813</v>
      </c>
      <c r="Y47" s="96" t="s">
        <v>218</v>
      </c>
      <c r="Z47" s="172" t="s">
        <v>180</v>
      </c>
      <c r="AA47" s="132"/>
      <c r="AB47" s="103">
        <f>T47-HLOOKUP(V47,[1]Minimas!$C$3:$CD$12,2,FALSE)</f>
        <v>60</v>
      </c>
      <c r="AC47" s="103">
        <f>T47-HLOOKUP(V47,[1]Minimas!$C$3:$CD$12,3,FALSE)</f>
        <v>35</v>
      </c>
      <c r="AD47" s="103">
        <f>T47-HLOOKUP(V47,[1]Minimas!$C$3:$CD$12,4,FALSE)</f>
        <v>10</v>
      </c>
      <c r="AE47" s="103">
        <f>T47-HLOOKUP(V47,[1]Minimas!$C$3:$CD$12,5,FALSE)</f>
        <v>-15</v>
      </c>
      <c r="AF47" s="103">
        <f>T47-HLOOKUP(V47,[1]Minimas!$C$3:$CD$12,6,FALSE)</f>
        <v>-45</v>
      </c>
      <c r="AG47" s="103">
        <f>T47-HLOOKUP(V47,[1]Minimas!$C$3:$CD$12,7,FALSE)</f>
        <v>-65</v>
      </c>
      <c r="AH47" s="103">
        <f>T47-HLOOKUP(V47,[1]Minimas!$C$3:$CD$12,8,FALSE)</f>
        <v>-85</v>
      </c>
      <c r="AI47" s="103">
        <f>T47-HLOOKUP(V47,[1]Minimas!$C$3:$CD$12,9,FALSE)</f>
        <v>-105</v>
      </c>
      <c r="AJ47" s="103">
        <f>T47-HLOOKUP(V47,[1]Minimas!$C$3:$CD$12,10,FALSE)</f>
        <v>-120</v>
      </c>
      <c r="AK47" s="104" t="str">
        <f t="shared" si="51"/>
        <v>REG +</v>
      </c>
      <c r="AL47" s="104"/>
      <c r="AM47" s="104" t="str">
        <f t="shared" si="52"/>
        <v>REG +</v>
      </c>
      <c r="AN47" s="104">
        <f t="shared" si="53"/>
        <v>10</v>
      </c>
      <c r="AO47" s="134"/>
      <c r="AP47" s="134"/>
      <c r="AQ47" s="134"/>
      <c r="AR47" s="134"/>
      <c r="AS47" s="134"/>
      <c r="AT47" s="134"/>
      <c r="AU47" s="134"/>
      <c r="AV47" s="134"/>
      <c r="AW47" s="134"/>
      <c r="AX47" s="134"/>
      <c r="AY47" s="134"/>
      <c r="AZ47" s="134"/>
      <c r="BA47" s="134"/>
      <c r="BB47" s="134"/>
      <c r="BC47" s="134"/>
      <c r="BD47" s="134"/>
      <c r="BE47" s="134"/>
      <c r="BF47" s="134"/>
      <c r="BG47" s="134"/>
      <c r="BH47" s="134"/>
      <c r="BI47" s="134"/>
      <c r="BJ47" s="134"/>
      <c r="BK47" s="134"/>
      <c r="BL47" s="134"/>
      <c r="BM47" s="134"/>
      <c r="BN47" s="134"/>
      <c r="BO47" s="134"/>
      <c r="BP47" s="134"/>
      <c r="BQ47" s="134"/>
      <c r="BR47" s="134"/>
      <c r="BS47" s="134"/>
      <c r="BT47" s="134"/>
      <c r="BU47" s="134"/>
      <c r="BV47" s="134"/>
      <c r="BW47" s="134"/>
      <c r="BX47" s="134"/>
      <c r="BY47" s="134"/>
      <c r="BZ47" s="134"/>
      <c r="CA47" s="134"/>
      <c r="CB47" s="134"/>
      <c r="CC47" s="134"/>
      <c r="CD47" s="134"/>
      <c r="CE47" s="134"/>
      <c r="CF47" s="134"/>
      <c r="CG47" s="134"/>
      <c r="CH47" s="134"/>
      <c r="CI47" s="134"/>
      <c r="CJ47" s="134"/>
      <c r="CK47" s="134"/>
      <c r="CL47" s="134"/>
      <c r="CM47" s="134"/>
      <c r="CN47" s="134"/>
      <c r="CO47" s="134"/>
      <c r="CP47" s="134"/>
      <c r="CQ47" s="134"/>
      <c r="CR47" s="134"/>
      <c r="CS47" s="134"/>
      <c r="CT47" s="134"/>
      <c r="CU47" s="134"/>
      <c r="CV47" s="134"/>
      <c r="CW47" s="134"/>
      <c r="CX47" s="134"/>
      <c r="CY47" s="134"/>
      <c r="CZ47" s="134"/>
      <c r="DA47" s="134"/>
      <c r="DB47" s="134"/>
      <c r="DC47" s="134"/>
      <c r="DD47" s="134"/>
      <c r="DE47" s="134"/>
      <c r="DF47" s="134"/>
      <c r="DG47" s="134"/>
      <c r="DH47" s="134"/>
      <c r="DI47" s="134"/>
      <c r="DJ47" s="134"/>
      <c r="DK47" s="134"/>
      <c r="DL47" s="134"/>
      <c r="DM47" s="134"/>
      <c r="DN47" s="134"/>
      <c r="DO47" s="134"/>
      <c r="DP47" s="134"/>
      <c r="DQ47" s="134"/>
      <c r="DR47" s="134"/>
      <c r="DS47" s="134"/>
      <c r="DT47" s="134"/>
    </row>
    <row r="48" spans="2:124" s="133" customFormat="1" ht="30" customHeight="1" x14ac:dyDescent="0.2">
      <c r="B48" s="95" t="s">
        <v>149</v>
      </c>
      <c r="C48" s="153">
        <v>442976</v>
      </c>
      <c r="D48" s="154"/>
      <c r="E48" s="155" t="s">
        <v>40</v>
      </c>
      <c r="F48" s="143" t="s">
        <v>174</v>
      </c>
      <c r="G48" s="144" t="s">
        <v>175</v>
      </c>
      <c r="H48" s="145">
        <v>1995</v>
      </c>
      <c r="I48" s="165" t="s">
        <v>126</v>
      </c>
      <c r="J48" s="156" t="s">
        <v>43</v>
      </c>
      <c r="K48" s="147">
        <v>86.1</v>
      </c>
      <c r="L48" s="149">
        <v>95</v>
      </c>
      <c r="M48" s="150">
        <v>100</v>
      </c>
      <c r="N48" s="150">
        <v>-105</v>
      </c>
      <c r="O48" s="135">
        <f t="shared" si="46"/>
        <v>100</v>
      </c>
      <c r="P48" s="149">
        <v>120</v>
      </c>
      <c r="Q48" s="150">
        <v>127</v>
      </c>
      <c r="R48" s="150">
        <v>131</v>
      </c>
      <c r="S48" s="135">
        <f t="shared" si="47"/>
        <v>131</v>
      </c>
      <c r="T48" s="136">
        <f t="shared" si="48"/>
        <v>231</v>
      </c>
      <c r="U48" s="137" t="str">
        <f t="shared" si="49"/>
        <v>IRG + 1</v>
      </c>
      <c r="V48" s="138" t="str">
        <f>IF(E48=0," ",IF(E48="H",IF(H48&lt;2000,VLOOKUP(K48,[1]Minimas!$A$15:$F$29,6),IF(AND(H48&gt;1999,H48&lt;2003),VLOOKUP(K48,[1]Minimas!$A$15:$F$29,5),IF(AND(H48&gt;2002,H48&lt;2005),VLOOKUP(K48,[1]Minimas!$A$15:$F$29,4),IF(AND(H48&gt;2004,H48&lt;2007),VLOOKUP(K48,[1]Minimas!$A$15:$F$29,3),VLOOKUP(K48,[1]Minimas!$A$15:$F$29,2))))),IF(H48&lt;2000,VLOOKUP(K48,[1]Minimas!$G$15:$L$29,6),IF(AND(H48&gt;1999,H48&lt;2003),VLOOKUP(K48,[1]Minimas!$G$15:$FL$29,5),IF(AND(H48&gt;2002,H48&lt;2005),VLOOKUP(K48,[1]Minimas!$G$15:$L$29,4),IF(AND(H48&gt;2004,H48&lt;2007),VLOOKUP(K48,[1]Minimas!$G$15:$L$29,3),VLOOKUP(K48,[1]Minimas!$G$15:$L$29,2)))))))</f>
        <v>SE M89</v>
      </c>
      <c r="W48" s="139">
        <f t="shared" si="50"/>
        <v>272.61203314192784</v>
      </c>
      <c r="X48" s="98">
        <v>43813</v>
      </c>
      <c r="Y48" s="96" t="s">
        <v>218</v>
      </c>
      <c r="Z48" s="172" t="s">
        <v>180</v>
      </c>
      <c r="AA48" s="132"/>
      <c r="AB48" s="103">
        <f>T48-HLOOKUP(V48,[1]Minimas!$C$3:$CD$12,2,FALSE)</f>
        <v>81</v>
      </c>
      <c r="AC48" s="103">
        <f>T48-HLOOKUP(V48,[1]Minimas!$C$3:$CD$12,3,FALSE)</f>
        <v>56</v>
      </c>
      <c r="AD48" s="103">
        <f>T48-HLOOKUP(V48,[1]Minimas!$C$3:$CD$12,4,FALSE)</f>
        <v>31</v>
      </c>
      <c r="AE48" s="103">
        <f>T48-HLOOKUP(V48,[1]Minimas!$C$3:$CD$12,5,FALSE)</f>
        <v>1</v>
      </c>
      <c r="AF48" s="103">
        <f>T48-HLOOKUP(V48,[1]Minimas!$C$3:$CD$12,6,FALSE)</f>
        <v>-29</v>
      </c>
      <c r="AG48" s="103">
        <f>T48-HLOOKUP(V48,[1]Minimas!$C$3:$CD$12,7,FALSE)</f>
        <v>-56</v>
      </c>
      <c r="AH48" s="103">
        <f>T48-HLOOKUP(V48,[1]Minimas!$C$3:$CD$12,8,FALSE)</f>
        <v>-79</v>
      </c>
      <c r="AI48" s="103">
        <f>T48-HLOOKUP(V48,[1]Minimas!$C$3:$CD$12,9,FALSE)</f>
        <v>-99</v>
      </c>
      <c r="AJ48" s="103">
        <f>T48-HLOOKUP(V48,[1]Minimas!$C$3:$CD$12,10,FALSE)</f>
        <v>-129</v>
      </c>
      <c r="AK48" s="104" t="str">
        <f t="shared" si="51"/>
        <v>IRG +</v>
      </c>
      <c r="AL48" s="104"/>
      <c r="AM48" s="104" t="str">
        <f t="shared" si="52"/>
        <v>IRG +</v>
      </c>
      <c r="AN48" s="104">
        <f t="shared" si="53"/>
        <v>1</v>
      </c>
      <c r="AO48" s="134"/>
      <c r="AP48" s="134"/>
      <c r="AQ48" s="134"/>
      <c r="AR48" s="134"/>
      <c r="AS48" s="134"/>
      <c r="AT48" s="134"/>
      <c r="AU48" s="134"/>
      <c r="AV48" s="134"/>
      <c r="AW48" s="134"/>
      <c r="AX48" s="134"/>
      <c r="AY48" s="134"/>
      <c r="AZ48" s="134"/>
      <c r="BA48" s="134"/>
      <c r="BB48" s="134"/>
      <c r="BC48" s="134"/>
      <c r="BD48" s="134"/>
      <c r="BE48" s="134"/>
      <c r="BF48" s="134"/>
      <c r="BG48" s="134"/>
      <c r="BH48" s="134"/>
      <c r="BI48" s="134"/>
      <c r="BJ48" s="134"/>
      <c r="BK48" s="134"/>
      <c r="BL48" s="134"/>
      <c r="BM48" s="134"/>
      <c r="BN48" s="134"/>
      <c r="BO48" s="134"/>
      <c r="BP48" s="134"/>
      <c r="BQ48" s="134"/>
      <c r="BR48" s="134"/>
      <c r="BS48" s="134"/>
      <c r="BT48" s="134"/>
      <c r="BU48" s="134"/>
      <c r="BV48" s="134"/>
      <c r="BW48" s="134"/>
      <c r="BX48" s="134"/>
      <c r="BY48" s="134"/>
      <c r="BZ48" s="134"/>
      <c r="CA48" s="134"/>
      <c r="CB48" s="134"/>
      <c r="CC48" s="134"/>
      <c r="CD48" s="134"/>
      <c r="CE48" s="134"/>
      <c r="CF48" s="134"/>
      <c r="CG48" s="134"/>
      <c r="CH48" s="134"/>
      <c r="CI48" s="134"/>
      <c r="CJ48" s="134"/>
      <c r="CK48" s="134"/>
      <c r="CL48" s="134"/>
      <c r="CM48" s="134"/>
      <c r="CN48" s="134"/>
      <c r="CO48" s="134"/>
      <c r="CP48" s="134"/>
      <c r="CQ48" s="134"/>
      <c r="CR48" s="134"/>
      <c r="CS48" s="134"/>
      <c r="CT48" s="134"/>
      <c r="CU48" s="134"/>
      <c r="CV48" s="134"/>
      <c r="CW48" s="134"/>
      <c r="CX48" s="134"/>
      <c r="CY48" s="134"/>
      <c r="CZ48" s="134"/>
      <c r="DA48" s="134"/>
      <c r="DB48" s="134"/>
      <c r="DC48" s="134"/>
      <c r="DD48" s="134"/>
      <c r="DE48" s="134"/>
      <c r="DF48" s="134"/>
      <c r="DG48" s="134"/>
      <c r="DH48" s="134"/>
      <c r="DI48" s="134"/>
      <c r="DJ48" s="134"/>
      <c r="DK48" s="134"/>
      <c r="DL48" s="134"/>
      <c r="DM48" s="134"/>
      <c r="DN48" s="134"/>
      <c r="DO48" s="134"/>
      <c r="DP48" s="134"/>
      <c r="DQ48" s="134"/>
      <c r="DR48" s="134"/>
      <c r="DS48" s="134"/>
      <c r="DT48" s="134"/>
    </row>
    <row r="49" spans="2:124" s="133" customFormat="1" ht="30" customHeight="1" x14ac:dyDescent="0.2">
      <c r="B49" s="95" t="s">
        <v>149</v>
      </c>
      <c r="C49" s="153">
        <v>427890</v>
      </c>
      <c r="D49" s="154"/>
      <c r="E49" s="155" t="s">
        <v>40</v>
      </c>
      <c r="F49" s="143" t="s">
        <v>137</v>
      </c>
      <c r="G49" s="144" t="s">
        <v>138</v>
      </c>
      <c r="H49" s="145">
        <v>1991</v>
      </c>
      <c r="I49" s="165" t="s">
        <v>126</v>
      </c>
      <c r="J49" s="156" t="s">
        <v>43</v>
      </c>
      <c r="K49" s="147">
        <v>74.599999999999994</v>
      </c>
      <c r="L49" s="149">
        <v>90</v>
      </c>
      <c r="M49" s="150">
        <v>95</v>
      </c>
      <c r="N49" s="150">
        <v>100</v>
      </c>
      <c r="O49" s="135">
        <f t="shared" si="46"/>
        <v>100</v>
      </c>
      <c r="P49" s="149">
        <v>110</v>
      </c>
      <c r="Q49" s="150">
        <v>-115</v>
      </c>
      <c r="R49" s="150">
        <v>115</v>
      </c>
      <c r="S49" s="135">
        <f t="shared" si="47"/>
        <v>115</v>
      </c>
      <c r="T49" s="136">
        <f t="shared" si="48"/>
        <v>215</v>
      </c>
      <c r="U49" s="137" t="str">
        <f t="shared" si="49"/>
        <v>REG + 20</v>
      </c>
      <c r="V49" s="138" t="str">
        <f>IF(E49=0," ",IF(E49="H",IF(H49&lt;2000,VLOOKUP(K49,[1]Minimas!$A$15:$F$29,6),IF(AND(H49&gt;1999,H49&lt;2003),VLOOKUP(K49,[1]Minimas!$A$15:$F$29,5),IF(AND(H49&gt;2002,H49&lt;2005),VLOOKUP(K49,[1]Minimas!$A$15:$F$29,4),IF(AND(H49&gt;2004,H49&lt;2007),VLOOKUP(K49,[1]Minimas!$A$15:$F$29,3),VLOOKUP(K49,[1]Minimas!$A$15:$F$29,2))))),IF(H49&lt;2000,VLOOKUP(K49,[1]Minimas!$G$15:$L$29,6),IF(AND(H49&gt;1999,H49&lt;2003),VLOOKUP(K49,[1]Minimas!$G$15:$FL$29,5),IF(AND(H49&gt;2002,H49&lt;2005),VLOOKUP(K49,[1]Minimas!$G$15:$L$29,4),IF(AND(H49&gt;2004,H49&lt;2007),VLOOKUP(K49,[1]Minimas!$G$15:$L$29,3),VLOOKUP(K49,[1]Minimas!$G$15:$L$29,2)))))))</f>
        <v>SE M81</v>
      </c>
      <c r="W49" s="139">
        <f t="shared" si="50"/>
        <v>273.0539996530004</v>
      </c>
      <c r="X49" s="98">
        <v>43813</v>
      </c>
      <c r="Y49" s="96" t="s">
        <v>218</v>
      </c>
      <c r="Z49" s="172" t="s">
        <v>180</v>
      </c>
      <c r="AA49" s="132"/>
      <c r="AB49" s="103">
        <f>T49-HLOOKUP(V49,[1]Minimas!$C$3:$CD$12,2,FALSE)</f>
        <v>70</v>
      </c>
      <c r="AC49" s="103">
        <f>T49-HLOOKUP(V49,[1]Minimas!$C$3:$CD$12,3,FALSE)</f>
        <v>45</v>
      </c>
      <c r="AD49" s="103">
        <f>T49-HLOOKUP(V49,[1]Minimas!$C$3:$CD$12,4,FALSE)</f>
        <v>20</v>
      </c>
      <c r="AE49" s="103">
        <f>T49-HLOOKUP(V49,[1]Minimas!$C$3:$CD$12,5,FALSE)</f>
        <v>-5</v>
      </c>
      <c r="AF49" s="103">
        <f>T49-HLOOKUP(V49,[1]Minimas!$C$3:$CD$12,6,FALSE)</f>
        <v>-35</v>
      </c>
      <c r="AG49" s="103">
        <f>T49-HLOOKUP(V49,[1]Minimas!$C$3:$CD$12,7,FALSE)</f>
        <v>-60</v>
      </c>
      <c r="AH49" s="103">
        <f>T49-HLOOKUP(V49,[1]Minimas!$C$3:$CD$12,8,FALSE)</f>
        <v>-80</v>
      </c>
      <c r="AI49" s="103">
        <f>T49-HLOOKUP(V49,[1]Minimas!$C$3:$CD$12,9,FALSE)</f>
        <v>-105</v>
      </c>
      <c r="AJ49" s="103">
        <f>T49-HLOOKUP(V49,[1]Minimas!$C$3:$CD$12,10,FALSE)</f>
        <v>-120</v>
      </c>
      <c r="AK49" s="104" t="str">
        <f t="shared" si="51"/>
        <v>REG +</v>
      </c>
      <c r="AL49" s="104"/>
      <c r="AM49" s="104" t="str">
        <f t="shared" si="52"/>
        <v>REG +</v>
      </c>
      <c r="AN49" s="104">
        <f t="shared" si="53"/>
        <v>20</v>
      </c>
      <c r="AO49" s="134"/>
      <c r="AP49" s="134"/>
      <c r="AQ49" s="134"/>
      <c r="AR49" s="134"/>
      <c r="AS49" s="134"/>
      <c r="AT49" s="134"/>
      <c r="AU49" s="134"/>
      <c r="AV49" s="134"/>
      <c r="AW49" s="134"/>
      <c r="AX49" s="134"/>
      <c r="AY49" s="134"/>
      <c r="AZ49" s="134"/>
      <c r="BA49" s="134"/>
      <c r="BB49" s="134"/>
      <c r="BC49" s="134"/>
      <c r="BD49" s="134"/>
      <c r="BE49" s="134"/>
      <c r="BF49" s="134"/>
      <c r="BG49" s="134"/>
      <c r="BH49" s="134"/>
      <c r="BI49" s="134"/>
      <c r="BJ49" s="134"/>
      <c r="BK49" s="134"/>
      <c r="BL49" s="134"/>
      <c r="BM49" s="134"/>
      <c r="BN49" s="134"/>
      <c r="BO49" s="134"/>
      <c r="BP49" s="134"/>
      <c r="BQ49" s="134"/>
      <c r="BR49" s="134"/>
      <c r="BS49" s="134"/>
      <c r="BT49" s="134"/>
      <c r="BU49" s="134"/>
      <c r="BV49" s="134"/>
      <c r="BW49" s="134"/>
      <c r="BX49" s="134"/>
      <c r="BY49" s="134"/>
      <c r="BZ49" s="134"/>
      <c r="CA49" s="134"/>
      <c r="CB49" s="134"/>
      <c r="CC49" s="134"/>
      <c r="CD49" s="134"/>
      <c r="CE49" s="134"/>
      <c r="CF49" s="134"/>
      <c r="CG49" s="134"/>
      <c r="CH49" s="134"/>
      <c r="CI49" s="134"/>
      <c r="CJ49" s="134"/>
      <c r="CK49" s="134"/>
      <c r="CL49" s="134"/>
      <c r="CM49" s="134"/>
      <c r="CN49" s="134"/>
      <c r="CO49" s="134"/>
      <c r="CP49" s="134"/>
      <c r="CQ49" s="134"/>
      <c r="CR49" s="134"/>
      <c r="CS49" s="134"/>
      <c r="CT49" s="134"/>
      <c r="CU49" s="134"/>
      <c r="CV49" s="134"/>
      <c r="CW49" s="134"/>
      <c r="CX49" s="134"/>
      <c r="CY49" s="134"/>
      <c r="CZ49" s="134"/>
      <c r="DA49" s="134"/>
      <c r="DB49" s="134"/>
      <c r="DC49" s="134"/>
      <c r="DD49" s="134"/>
      <c r="DE49" s="134"/>
      <c r="DF49" s="134"/>
      <c r="DG49" s="134"/>
      <c r="DH49" s="134"/>
      <c r="DI49" s="134"/>
      <c r="DJ49" s="134"/>
      <c r="DK49" s="134"/>
      <c r="DL49" s="134"/>
      <c r="DM49" s="134"/>
      <c r="DN49" s="134"/>
      <c r="DO49" s="134"/>
      <c r="DP49" s="134"/>
      <c r="DQ49" s="134"/>
      <c r="DR49" s="134"/>
      <c r="DS49" s="134"/>
      <c r="DT49" s="134"/>
    </row>
    <row r="50" spans="2:124" s="133" customFormat="1" ht="30" customHeight="1" x14ac:dyDescent="0.2">
      <c r="B50" s="95" t="s">
        <v>149</v>
      </c>
      <c r="C50" s="153"/>
      <c r="D50" s="154"/>
      <c r="E50" s="155"/>
      <c r="F50" s="143"/>
      <c r="G50" s="144"/>
      <c r="H50" s="145"/>
      <c r="I50" s="165"/>
      <c r="J50" s="156"/>
      <c r="K50" s="147"/>
      <c r="L50" s="149"/>
      <c r="M50" s="150"/>
      <c r="N50" s="150"/>
      <c r="O50" s="135" t="str">
        <f t="shared" ref="O50:O79" si="54">IF(E50="","",IF(MAXA(L50:N50)&lt;=0,0,MAXA(L50:N50)))</f>
        <v/>
      </c>
      <c r="P50" s="149"/>
      <c r="Q50" s="150"/>
      <c r="R50" s="150"/>
      <c r="S50" s="135" t="str">
        <f t="shared" ref="S50:S79" si="55">IF(E50="","",IF(MAXA(P50:R50)&lt;=0,0,MAXA(P50:R50)))</f>
        <v/>
      </c>
      <c r="T50" s="136" t="str">
        <f t="shared" ref="T50:T79" si="56">IF(E50="","",IF(OR(O50=0,S50=0),0,O50+S50))</f>
        <v/>
      </c>
      <c r="U50" s="137" t="str">
        <f t="shared" ref="U50:U79" si="57">+CONCATENATE(AM50," ",AN50)</f>
        <v xml:space="preserve">   </v>
      </c>
      <c r="V50" s="138" t="str">
        <f>IF(E50=0," ",IF(E50="H",IF(H50&lt;2000,VLOOKUP(K50,[1]Minimas!$A$15:$F$29,6),IF(AND(H50&gt;1999,H50&lt;2003),VLOOKUP(K50,[1]Minimas!$A$15:$F$29,5),IF(AND(H50&gt;2002,H50&lt;2005),VLOOKUP(K50,[1]Minimas!$A$15:$F$29,4),IF(AND(H50&gt;2004,H50&lt;2007),VLOOKUP(K50,[1]Minimas!$A$15:$F$29,3),VLOOKUP(K50,[1]Minimas!$A$15:$F$29,2))))),IF(H50&lt;2000,VLOOKUP(K50,[1]Minimas!$G$15:$L$29,6),IF(AND(H50&gt;1999,H50&lt;2003),VLOOKUP(K50,[1]Minimas!$G$15:$FL$29,5),IF(AND(H50&gt;2002,H50&lt;2005),VLOOKUP(K50,[1]Minimas!$G$15:$L$29,4),IF(AND(H50&gt;2004,H50&lt;2007),VLOOKUP(K50,[1]Minimas!$G$15:$L$29,3),VLOOKUP(K50,[1]Minimas!$G$15:$L$29,2)))))))</f>
        <v xml:space="preserve"> </v>
      </c>
      <c r="W50" s="139" t="str">
        <f t="shared" ref="W50:W79" si="58">IF(E50=" "," ",IF(E50="H",10^(0.75194503*LOG(K50/175.508)^2)*T50,IF(E50="F",10^(0.783497476* LOG(K50/153.655)^2)*T50,"")))</f>
        <v/>
      </c>
      <c r="X50" s="97"/>
      <c r="Y50" s="99"/>
      <c r="Z50" s="172"/>
      <c r="AA50" s="132"/>
      <c r="AB50" s="103" t="e">
        <f>T50-HLOOKUP(V50,[1]Minimas!$C$3:$CD$12,2,FALSE)</f>
        <v>#VALUE!</v>
      </c>
      <c r="AC50" s="103" t="e">
        <f>T50-HLOOKUP(V50,[1]Minimas!$C$3:$CD$12,3,FALSE)</f>
        <v>#VALUE!</v>
      </c>
      <c r="AD50" s="103" t="e">
        <f>T50-HLOOKUP(V50,[1]Minimas!$C$3:$CD$12,4,FALSE)</f>
        <v>#VALUE!</v>
      </c>
      <c r="AE50" s="103" t="e">
        <f>T50-HLOOKUP(V50,[1]Minimas!$C$3:$CD$12,5,FALSE)</f>
        <v>#VALUE!</v>
      </c>
      <c r="AF50" s="103" t="e">
        <f>T50-HLOOKUP(V50,[1]Minimas!$C$3:$CD$12,6,FALSE)</f>
        <v>#VALUE!</v>
      </c>
      <c r="AG50" s="103" t="e">
        <f>T50-HLOOKUP(V50,[1]Minimas!$C$3:$CD$12,7,FALSE)</f>
        <v>#VALUE!</v>
      </c>
      <c r="AH50" s="103" t="e">
        <f>T50-HLOOKUP(V50,[1]Minimas!$C$3:$CD$12,8,FALSE)</f>
        <v>#VALUE!</v>
      </c>
      <c r="AI50" s="103" t="e">
        <f>T50-HLOOKUP(V50,[1]Minimas!$C$3:$CD$12,9,FALSE)</f>
        <v>#VALUE!</v>
      </c>
      <c r="AJ50" s="103" t="e">
        <f>T50-HLOOKUP(V50,[1]Minimas!$C$3:$CD$12,10,FALSE)</f>
        <v>#VALUE!</v>
      </c>
      <c r="AK50" s="104" t="str">
        <f t="shared" ref="AK50:AK79" si="59">IF(E50=0," ",IF(AJ50&gt;=0,$AJ$5,IF(AI50&gt;=0,$AI$5,IF(AH50&gt;=0,$AH$5,IF(AG50&gt;=0,$AG$5,IF(AF50&gt;=0,$AF$5,IF(AE50&gt;=0,$AE$5,IF(AD50&gt;=0,$AD$5,IF(AC50&gt;=0,$AC$5,$AB$5)))))))))</f>
        <v xml:space="preserve"> </v>
      </c>
      <c r="AL50" s="104"/>
      <c r="AM50" s="104" t="str">
        <f t="shared" ref="AM50:AM79" si="60">IF(AK50="","",AK50)</f>
        <v xml:space="preserve"> </v>
      </c>
      <c r="AN50" s="104" t="str">
        <f t="shared" ref="AN50:AN79" si="61">IF(E50=0," ",IF(AJ50&gt;=0,AJ50,IF(AI50&gt;=0,AI50,IF(AH50&gt;=0,AH50,IF(AG50&gt;=0,AG50,IF(AF50&gt;=0,AF50,IF(AE50&gt;=0,AE50,IF(AD50&gt;=0,AD50,IF(AC50&gt;=0,AC50,AB50)))))))))</f>
        <v xml:space="preserve"> </v>
      </c>
      <c r="AO50" s="134"/>
      <c r="AP50" s="134"/>
      <c r="AQ50" s="134"/>
      <c r="AR50" s="134"/>
      <c r="AS50" s="134"/>
      <c r="AT50" s="134"/>
      <c r="AU50" s="134"/>
      <c r="AV50" s="134"/>
      <c r="AW50" s="134"/>
      <c r="AX50" s="134"/>
      <c r="AY50" s="134"/>
      <c r="AZ50" s="134"/>
      <c r="BA50" s="134"/>
      <c r="BB50" s="134"/>
      <c r="BC50" s="134"/>
      <c r="BD50" s="134"/>
      <c r="BE50" s="134"/>
      <c r="BF50" s="134"/>
      <c r="BG50" s="134"/>
      <c r="BH50" s="134"/>
      <c r="BI50" s="134"/>
      <c r="BJ50" s="134"/>
      <c r="BK50" s="134"/>
      <c r="BL50" s="134"/>
      <c r="BM50" s="134"/>
      <c r="BN50" s="134"/>
      <c r="BO50" s="134"/>
      <c r="BP50" s="134"/>
      <c r="BQ50" s="134"/>
      <c r="BR50" s="134"/>
      <c r="BS50" s="134"/>
      <c r="BT50" s="134"/>
      <c r="BU50" s="134"/>
      <c r="BV50" s="134"/>
      <c r="BW50" s="134"/>
      <c r="BX50" s="134"/>
      <c r="BY50" s="134"/>
      <c r="BZ50" s="134"/>
      <c r="CA50" s="134"/>
      <c r="CB50" s="134"/>
      <c r="CC50" s="134"/>
      <c r="CD50" s="134"/>
      <c r="CE50" s="134"/>
      <c r="CF50" s="134"/>
      <c r="CG50" s="134"/>
      <c r="CH50" s="134"/>
      <c r="CI50" s="134"/>
      <c r="CJ50" s="134"/>
      <c r="CK50" s="134"/>
      <c r="CL50" s="134"/>
      <c r="CM50" s="134"/>
      <c r="CN50" s="134"/>
      <c r="CO50" s="134"/>
      <c r="CP50" s="134"/>
      <c r="CQ50" s="134"/>
      <c r="CR50" s="134"/>
      <c r="CS50" s="134"/>
      <c r="CT50" s="134"/>
      <c r="CU50" s="134"/>
      <c r="CV50" s="134"/>
      <c r="CW50" s="134"/>
      <c r="CX50" s="134"/>
      <c r="CY50" s="134"/>
      <c r="CZ50" s="134"/>
      <c r="DA50" s="134"/>
      <c r="DB50" s="134"/>
      <c r="DC50" s="134"/>
      <c r="DD50" s="134"/>
      <c r="DE50" s="134"/>
      <c r="DF50" s="134"/>
      <c r="DG50" s="134"/>
      <c r="DH50" s="134"/>
      <c r="DI50" s="134"/>
      <c r="DJ50" s="134"/>
      <c r="DK50" s="134"/>
      <c r="DL50" s="134"/>
      <c r="DM50" s="134"/>
      <c r="DN50" s="134"/>
      <c r="DO50" s="134"/>
      <c r="DP50" s="134"/>
      <c r="DQ50" s="134"/>
      <c r="DR50" s="134"/>
      <c r="DS50" s="134"/>
      <c r="DT50" s="134"/>
    </row>
    <row r="51" spans="2:124" s="133" customFormat="1" ht="30" customHeight="1" x14ac:dyDescent="0.2">
      <c r="B51" s="95" t="s">
        <v>149</v>
      </c>
      <c r="C51" s="153"/>
      <c r="D51" s="154"/>
      <c r="E51" s="155"/>
      <c r="F51" s="143"/>
      <c r="G51" s="144"/>
      <c r="H51" s="145"/>
      <c r="I51" s="165"/>
      <c r="J51" s="156"/>
      <c r="K51" s="147"/>
      <c r="L51" s="149"/>
      <c r="M51" s="150"/>
      <c r="N51" s="150"/>
      <c r="O51" s="135" t="str">
        <f t="shared" si="54"/>
        <v/>
      </c>
      <c r="P51" s="149"/>
      <c r="Q51" s="150"/>
      <c r="R51" s="150"/>
      <c r="S51" s="135" t="str">
        <f t="shared" si="55"/>
        <v/>
      </c>
      <c r="T51" s="136" t="str">
        <f t="shared" si="56"/>
        <v/>
      </c>
      <c r="U51" s="137" t="str">
        <f t="shared" si="57"/>
        <v xml:space="preserve">   </v>
      </c>
      <c r="V51" s="138" t="str">
        <f>IF(E51=0," ",IF(E51="H",IF(H51&lt;2000,VLOOKUP(K51,[1]Minimas!$A$15:$F$29,6),IF(AND(H51&gt;1999,H51&lt;2003),VLOOKUP(K51,[1]Minimas!$A$15:$F$29,5),IF(AND(H51&gt;2002,H51&lt;2005),VLOOKUP(K51,[1]Minimas!$A$15:$F$29,4),IF(AND(H51&gt;2004,H51&lt;2007),VLOOKUP(K51,[1]Minimas!$A$15:$F$29,3),VLOOKUP(K51,[1]Minimas!$A$15:$F$29,2))))),IF(H51&lt;2000,VLOOKUP(K51,[1]Minimas!$G$15:$L$29,6),IF(AND(H51&gt;1999,H51&lt;2003),VLOOKUP(K51,[1]Minimas!$G$15:$FL$29,5),IF(AND(H51&gt;2002,H51&lt;2005),VLOOKUP(K51,[1]Minimas!$G$15:$L$29,4),IF(AND(H51&gt;2004,H51&lt;2007),VLOOKUP(K51,[1]Minimas!$G$15:$L$29,3),VLOOKUP(K51,[1]Minimas!$G$15:$L$29,2)))))))</f>
        <v xml:space="preserve"> </v>
      </c>
      <c r="W51" s="139" t="str">
        <f t="shared" si="58"/>
        <v/>
      </c>
      <c r="X51" s="97"/>
      <c r="Y51" s="99"/>
      <c r="Z51" s="172"/>
      <c r="AA51" s="132"/>
      <c r="AB51" s="103" t="e">
        <f>T51-HLOOKUP(V51,[1]Minimas!$C$3:$CD$12,2,FALSE)</f>
        <v>#VALUE!</v>
      </c>
      <c r="AC51" s="103" t="e">
        <f>T51-HLOOKUP(V51,[1]Minimas!$C$3:$CD$12,3,FALSE)</f>
        <v>#VALUE!</v>
      </c>
      <c r="AD51" s="103" t="e">
        <f>T51-HLOOKUP(V51,[1]Minimas!$C$3:$CD$12,4,FALSE)</f>
        <v>#VALUE!</v>
      </c>
      <c r="AE51" s="103" t="e">
        <f>T51-HLOOKUP(V51,[1]Minimas!$C$3:$CD$12,5,FALSE)</f>
        <v>#VALUE!</v>
      </c>
      <c r="AF51" s="103" t="e">
        <f>T51-HLOOKUP(V51,[1]Minimas!$C$3:$CD$12,6,FALSE)</f>
        <v>#VALUE!</v>
      </c>
      <c r="AG51" s="103" t="e">
        <f>T51-HLOOKUP(V51,[1]Minimas!$C$3:$CD$12,7,FALSE)</f>
        <v>#VALUE!</v>
      </c>
      <c r="AH51" s="103" t="e">
        <f>T51-HLOOKUP(V51,[1]Minimas!$C$3:$CD$12,8,FALSE)</f>
        <v>#VALUE!</v>
      </c>
      <c r="AI51" s="103" t="e">
        <f>T51-HLOOKUP(V51,[1]Minimas!$C$3:$CD$12,9,FALSE)</f>
        <v>#VALUE!</v>
      </c>
      <c r="AJ51" s="103" t="e">
        <f>T51-HLOOKUP(V51,[1]Minimas!$C$3:$CD$12,10,FALSE)</f>
        <v>#VALUE!</v>
      </c>
      <c r="AK51" s="104" t="str">
        <f t="shared" si="59"/>
        <v xml:space="preserve"> </v>
      </c>
      <c r="AL51" s="104"/>
      <c r="AM51" s="104" t="str">
        <f t="shared" si="60"/>
        <v xml:space="preserve"> </v>
      </c>
      <c r="AN51" s="104" t="str">
        <f t="shared" si="61"/>
        <v xml:space="preserve"> </v>
      </c>
      <c r="AO51" s="134"/>
      <c r="AP51" s="134"/>
      <c r="AQ51" s="134"/>
      <c r="AR51" s="134"/>
      <c r="AS51" s="134"/>
      <c r="AT51" s="134"/>
      <c r="AU51" s="134"/>
      <c r="AV51" s="134"/>
      <c r="AW51" s="134"/>
      <c r="AX51" s="134"/>
      <c r="AY51" s="134"/>
      <c r="AZ51" s="134"/>
      <c r="BA51" s="134"/>
      <c r="BB51" s="134"/>
      <c r="BC51" s="134"/>
      <c r="BD51" s="134"/>
      <c r="BE51" s="134"/>
      <c r="BF51" s="134"/>
      <c r="BG51" s="134"/>
      <c r="BH51" s="134"/>
      <c r="BI51" s="134"/>
      <c r="BJ51" s="134"/>
      <c r="BK51" s="134"/>
      <c r="BL51" s="134"/>
      <c r="BM51" s="134"/>
      <c r="BN51" s="134"/>
      <c r="BO51" s="134"/>
      <c r="BP51" s="134"/>
      <c r="BQ51" s="134"/>
      <c r="BR51" s="134"/>
      <c r="BS51" s="134"/>
      <c r="BT51" s="134"/>
      <c r="BU51" s="134"/>
      <c r="BV51" s="134"/>
      <c r="BW51" s="134"/>
      <c r="BX51" s="134"/>
      <c r="BY51" s="134"/>
      <c r="BZ51" s="134"/>
      <c r="CA51" s="134"/>
      <c r="CB51" s="134"/>
      <c r="CC51" s="134"/>
      <c r="CD51" s="134"/>
      <c r="CE51" s="134"/>
      <c r="CF51" s="134"/>
      <c r="CG51" s="134"/>
      <c r="CH51" s="134"/>
      <c r="CI51" s="134"/>
      <c r="CJ51" s="134"/>
      <c r="CK51" s="134"/>
      <c r="CL51" s="134"/>
      <c r="CM51" s="134"/>
      <c r="CN51" s="134"/>
      <c r="CO51" s="134"/>
      <c r="CP51" s="134"/>
      <c r="CQ51" s="134"/>
      <c r="CR51" s="134"/>
      <c r="CS51" s="134"/>
      <c r="CT51" s="134"/>
      <c r="CU51" s="134"/>
      <c r="CV51" s="134"/>
      <c r="CW51" s="134"/>
      <c r="CX51" s="134"/>
      <c r="CY51" s="134"/>
      <c r="CZ51" s="134"/>
      <c r="DA51" s="134"/>
      <c r="DB51" s="134"/>
      <c r="DC51" s="134"/>
      <c r="DD51" s="134"/>
      <c r="DE51" s="134"/>
      <c r="DF51" s="134"/>
      <c r="DG51" s="134"/>
      <c r="DH51" s="134"/>
      <c r="DI51" s="134"/>
      <c r="DJ51" s="134"/>
      <c r="DK51" s="134"/>
      <c r="DL51" s="134"/>
      <c r="DM51" s="134"/>
      <c r="DN51" s="134"/>
      <c r="DO51" s="134"/>
      <c r="DP51" s="134"/>
      <c r="DQ51" s="134"/>
      <c r="DR51" s="134"/>
      <c r="DS51" s="134"/>
      <c r="DT51" s="134"/>
    </row>
    <row r="52" spans="2:124" s="133" customFormat="1" ht="30" customHeight="1" x14ac:dyDescent="0.2">
      <c r="B52" s="95" t="s">
        <v>149</v>
      </c>
      <c r="C52" s="153"/>
      <c r="D52" s="154"/>
      <c r="E52" s="155"/>
      <c r="F52" s="143"/>
      <c r="G52" s="144"/>
      <c r="H52" s="145"/>
      <c r="I52" s="165"/>
      <c r="J52" s="156"/>
      <c r="K52" s="147"/>
      <c r="L52" s="149"/>
      <c r="M52" s="150"/>
      <c r="N52" s="150"/>
      <c r="O52" s="135" t="str">
        <f t="shared" si="54"/>
        <v/>
      </c>
      <c r="P52" s="149"/>
      <c r="Q52" s="150"/>
      <c r="R52" s="150"/>
      <c r="S52" s="135" t="str">
        <f t="shared" si="55"/>
        <v/>
      </c>
      <c r="T52" s="136" t="str">
        <f t="shared" si="56"/>
        <v/>
      </c>
      <c r="U52" s="137" t="str">
        <f t="shared" si="57"/>
        <v xml:space="preserve">   </v>
      </c>
      <c r="V52" s="138" t="str">
        <f>IF(E52=0," ",IF(E52="H",IF(H52&lt;2000,VLOOKUP(K52,[1]Minimas!$A$15:$F$29,6),IF(AND(H52&gt;1999,H52&lt;2003),VLOOKUP(K52,[1]Minimas!$A$15:$F$29,5),IF(AND(H52&gt;2002,H52&lt;2005),VLOOKUP(K52,[1]Minimas!$A$15:$F$29,4),IF(AND(H52&gt;2004,H52&lt;2007),VLOOKUP(K52,[1]Minimas!$A$15:$F$29,3),VLOOKUP(K52,[1]Minimas!$A$15:$F$29,2))))),IF(H52&lt;2000,VLOOKUP(K52,[1]Minimas!$G$15:$L$29,6),IF(AND(H52&gt;1999,H52&lt;2003),VLOOKUP(K52,[1]Minimas!$G$15:$FL$29,5),IF(AND(H52&gt;2002,H52&lt;2005),VLOOKUP(K52,[1]Minimas!$G$15:$L$29,4),IF(AND(H52&gt;2004,H52&lt;2007),VLOOKUP(K52,[1]Minimas!$G$15:$L$29,3),VLOOKUP(K52,[1]Minimas!$G$15:$L$29,2)))))))</f>
        <v xml:space="preserve"> </v>
      </c>
      <c r="W52" s="139" t="str">
        <f t="shared" si="58"/>
        <v/>
      </c>
      <c r="X52" s="97"/>
      <c r="Y52" s="99"/>
      <c r="Z52" s="172"/>
      <c r="AA52" s="132"/>
      <c r="AB52" s="103" t="e">
        <f>T52-HLOOKUP(V52,[1]Minimas!$C$3:$CD$12,2,FALSE)</f>
        <v>#VALUE!</v>
      </c>
      <c r="AC52" s="103" t="e">
        <f>T52-HLOOKUP(V52,[1]Minimas!$C$3:$CD$12,3,FALSE)</f>
        <v>#VALUE!</v>
      </c>
      <c r="AD52" s="103" t="e">
        <f>T52-HLOOKUP(V52,[1]Minimas!$C$3:$CD$12,4,FALSE)</f>
        <v>#VALUE!</v>
      </c>
      <c r="AE52" s="103" t="e">
        <f>T52-HLOOKUP(V52,[1]Minimas!$C$3:$CD$12,5,FALSE)</f>
        <v>#VALUE!</v>
      </c>
      <c r="AF52" s="103" t="e">
        <f>T52-HLOOKUP(V52,[1]Minimas!$C$3:$CD$12,6,FALSE)</f>
        <v>#VALUE!</v>
      </c>
      <c r="AG52" s="103" t="e">
        <f>T52-HLOOKUP(V52,[1]Minimas!$C$3:$CD$12,7,FALSE)</f>
        <v>#VALUE!</v>
      </c>
      <c r="AH52" s="103" t="e">
        <f>T52-HLOOKUP(V52,[1]Minimas!$C$3:$CD$12,8,FALSE)</f>
        <v>#VALUE!</v>
      </c>
      <c r="AI52" s="103" t="e">
        <f>T52-HLOOKUP(V52,[1]Minimas!$C$3:$CD$12,9,FALSE)</f>
        <v>#VALUE!</v>
      </c>
      <c r="AJ52" s="103" t="e">
        <f>T52-HLOOKUP(V52,[1]Minimas!$C$3:$CD$12,10,FALSE)</f>
        <v>#VALUE!</v>
      </c>
      <c r="AK52" s="104" t="str">
        <f t="shared" si="59"/>
        <v xml:space="preserve"> </v>
      </c>
      <c r="AL52" s="104"/>
      <c r="AM52" s="104" t="str">
        <f t="shared" si="60"/>
        <v xml:space="preserve"> </v>
      </c>
      <c r="AN52" s="104" t="str">
        <f t="shared" si="61"/>
        <v xml:space="preserve"> </v>
      </c>
      <c r="AO52" s="134"/>
      <c r="AP52" s="134"/>
      <c r="AQ52" s="134"/>
      <c r="AR52" s="134"/>
      <c r="AS52" s="134"/>
      <c r="AT52" s="134"/>
      <c r="AU52" s="134"/>
      <c r="AV52" s="134"/>
      <c r="AW52" s="134"/>
      <c r="AX52" s="134"/>
      <c r="AY52" s="134"/>
      <c r="AZ52" s="134"/>
      <c r="BA52" s="134"/>
      <c r="BB52" s="134"/>
      <c r="BC52" s="134"/>
      <c r="BD52" s="134"/>
      <c r="BE52" s="134"/>
      <c r="BF52" s="134"/>
      <c r="BG52" s="134"/>
      <c r="BH52" s="134"/>
      <c r="BI52" s="134"/>
      <c r="BJ52" s="134"/>
      <c r="BK52" s="134"/>
      <c r="BL52" s="134"/>
      <c r="BM52" s="134"/>
      <c r="BN52" s="134"/>
      <c r="BO52" s="134"/>
      <c r="BP52" s="134"/>
      <c r="BQ52" s="134"/>
      <c r="BR52" s="134"/>
      <c r="BS52" s="134"/>
      <c r="BT52" s="134"/>
      <c r="BU52" s="134"/>
      <c r="BV52" s="134"/>
      <c r="BW52" s="134"/>
      <c r="BX52" s="134"/>
      <c r="BY52" s="134"/>
      <c r="BZ52" s="134"/>
      <c r="CA52" s="134"/>
      <c r="CB52" s="134"/>
      <c r="CC52" s="134"/>
      <c r="CD52" s="134"/>
      <c r="CE52" s="134"/>
      <c r="CF52" s="134"/>
      <c r="CG52" s="134"/>
      <c r="CH52" s="134"/>
      <c r="CI52" s="134"/>
      <c r="CJ52" s="134"/>
      <c r="CK52" s="134"/>
      <c r="CL52" s="134"/>
      <c r="CM52" s="134"/>
      <c r="CN52" s="134"/>
      <c r="CO52" s="134"/>
      <c r="CP52" s="134"/>
      <c r="CQ52" s="134"/>
      <c r="CR52" s="134"/>
      <c r="CS52" s="134"/>
      <c r="CT52" s="134"/>
      <c r="CU52" s="134"/>
      <c r="CV52" s="134"/>
      <c r="CW52" s="134"/>
      <c r="CX52" s="134"/>
      <c r="CY52" s="134"/>
      <c r="CZ52" s="134"/>
      <c r="DA52" s="134"/>
      <c r="DB52" s="134"/>
      <c r="DC52" s="134"/>
      <c r="DD52" s="134"/>
      <c r="DE52" s="134"/>
      <c r="DF52" s="134"/>
      <c r="DG52" s="134"/>
      <c r="DH52" s="134"/>
      <c r="DI52" s="134"/>
      <c r="DJ52" s="134"/>
      <c r="DK52" s="134"/>
      <c r="DL52" s="134"/>
      <c r="DM52" s="134"/>
      <c r="DN52" s="134"/>
      <c r="DO52" s="134"/>
      <c r="DP52" s="134"/>
      <c r="DQ52" s="134"/>
      <c r="DR52" s="134"/>
      <c r="DS52" s="134"/>
      <c r="DT52" s="134"/>
    </row>
    <row r="53" spans="2:124" s="133" customFormat="1" ht="30" customHeight="1" x14ac:dyDescent="0.2">
      <c r="B53" s="95" t="s">
        <v>149</v>
      </c>
      <c r="C53" s="153"/>
      <c r="D53" s="154"/>
      <c r="E53" s="155"/>
      <c r="F53" s="143"/>
      <c r="G53" s="144"/>
      <c r="H53" s="145"/>
      <c r="I53" s="165"/>
      <c r="J53" s="156"/>
      <c r="K53" s="147"/>
      <c r="L53" s="149"/>
      <c r="M53" s="150"/>
      <c r="N53" s="150"/>
      <c r="O53" s="135" t="str">
        <f t="shared" si="54"/>
        <v/>
      </c>
      <c r="P53" s="149"/>
      <c r="Q53" s="150"/>
      <c r="R53" s="150"/>
      <c r="S53" s="135" t="str">
        <f t="shared" si="55"/>
        <v/>
      </c>
      <c r="T53" s="136" t="str">
        <f t="shared" si="56"/>
        <v/>
      </c>
      <c r="U53" s="137" t="str">
        <f t="shared" si="57"/>
        <v xml:space="preserve">   </v>
      </c>
      <c r="V53" s="138" t="str">
        <f>IF(E53=0," ",IF(E53="H",IF(H53&lt;2000,VLOOKUP(K53,[1]Minimas!$A$15:$F$29,6),IF(AND(H53&gt;1999,H53&lt;2003),VLOOKUP(K53,[1]Minimas!$A$15:$F$29,5),IF(AND(H53&gt;2002,H53&lt;2005),VLOOKUP(K53,[1]Minimas!$A$15:$F$29,4),IF(AND(H53&gt;2004,H53&lt;2007),VLOOKUP(K53,[1]Minimas!$A$15:$F$29,3),VLOOKUP(K53,[1]Minimas!$A$15:$F$29,2))))),IF(H53&lt;2000,VLOOKUP(K53,[1]Minimas!$G$15:$L$29,6),IF(AND(H53&gt;1999,H53&lt;2003),VLOOKUP(K53,[1]Minimas!$G$15:$FL$29,5),IF(AND(H53&gt;2002,H53&lt;2005),VLOOKUP(K53,[1]Minimas!$G$15:$L$29,4),IF(AND(H53&gt;2004,H53&lt;2007),VLOOKUP(K53,[1]Minimas!$G$15:$L$29,3),VLOOKUP(K53,[1]Minimas!$G$15:$L$29,2)))))))</f>
        <v xml:space="preserve"> </v>
      </c>
      <c r="W53" s="139" t="str">
        <f t="shared" si="58"/>
        <v/>
      </c>
      <c r="X53" s="97"/>
      <c r="Y53" s="99"/>
      <c r="Z53" s="172"/>
      <c r="AA53" s="132"/>
      <c r="AB53" s="103" t="e">
        <f>T53-HLOOKUP(V53,[1]Minimas!$C$3:$CD$12,2,FALSE)</f>
        <v>#VALUE!</v>
      </c>
      <c r="AC53" s="103" t="e">
        <f>T53-HLOOKUP(V53,[1]Minimas!$C$3:$CD$12,3,FALSE)</f>
        <v>#VALUE!</v>
      </c>
      <c r="AD53" s="103" t="e">
        <f>T53-HLOOKUP(V53,[1]Minimas!$C$3:$CD$12,4,FALSE)</f>
        <v>#VALUE!</v>
      </c>
      <c r="AE53" s="103" t="e">
        <f>T53-HLOOKUP(V53,[1]Minimas!$C$3:$CD$12,5,FALSE)</f>
        <v>#VALUE!</v>
      </c>
      <c r="AF53" s="103" t="e">
        <f>T53-HLOOKUP(V53,[1]Minimas!$C$3:$CD$12,6,FALSE)</f>
        <v>#VALUE!</v>
      </c>
      <c r="AG53" s="103" t="e">
        <f>T53-HLOOKUP(V53,[1]Minimas!$C$3:$CD$12,7,FALSE)</f>
        <v>#VALUE!</v>
      </c>
      <c r="AH53" s="103" t="e">
        <f>T53-HLOOKUP(V53,[1]Minimas!$C$3:$CD$12,8,FALSE)</f>
        <v>#VALUE!</v>
      </c>
      <c r="AI53" s="103" t="e">
        <f>T53-HLOOKUP(V53,[1]Minimas!$C$3:$CD$12,9,FALSE)</f>
        <v>#VALUE!</v>
      </c>
      <c r="AJ53" s="103" t="e">
        <f>T53-HLOOKUP(V53,[1]Minimas!$C$3:$CD$12,10,FALSE)</f>
        <v>#VALUE!</v>
      </c>
      <c r="AK53" s="104" t="str">
        <f t="shared" si="59"/>
        <v xml:space="preserve"> </v>
      </c>
      <c r="AL53" s="104"/>
      <c r="AM53" s="104" t="str">
        <f t="shared" si="60"/>
        <v xml:space="preserve"> </v>
      </c>
      <c r="AN53" s="104" t="str">
        <f t="shared" si="61"/>
        <v xml:space="preserve"> </v>
      </c>
      <c r="AO53" s="134"/>
      <c r="AP53" s="134"/>
      <c r="AQ53" s="134"/>
      <c r="AR53" s="134"/>
      <c r="AS53" s="134"/>
      <c r="AT53" s="134"/>
      <c r="AU53" s="134"/>
      <c r="AV53" s="134"/>
      <c r="AW53" s="134"/>
      <c r="AX53" s="134"/>
      <c r="AY53" s="134"/>
      <c r="AZ53" s="134"/>
      <c r="BA53" s="134"/>
      <c r="BB53" s="134"/>
      <c r="BC53" s="134"/>
      <c r="BD53" s="134"/>
      <c r="BE53" s="134"/>
      <c r="BF53" s="134"/>
      <c r="BG53" s="134"/>
      <c r="BH53" s="134"/>
      <c r="BI53" s="134"/>
      <c r="BJ53" s="134"/>
      <c r="BK53" s="134"/>
      <c r="BL53" s="134"/>
      <c r="BM53" s="134"/>
      <c r="BN53" s="134"/>
      <c r="BO53" s="134"/>
      <c r="BP53" s="134"/>
      <c r="BQ53" s="134"/>
      <c r="BR53" s="134"/>
      <c r="BS53" s="134"/>
      <c r="BT53" s="134"/>
      <c r="BU53" s="134"/>
      <c r="BV53" s="134"/>
      <c r="BW53" s="134"/>
      <c r="BX53" s="134"/>
      <c r="BY53" s="134"/>
      <c r="BZ53" s="134"/>
      <c r="CA53" s="134"/>
      <c r="CB53" s="134"/>
      <c r="CC53" s="134"/>
      <c r="CD53" s="134"/>
      <c r="CE53" s="134"/>
      <c r="CF53" s="134"/>
      <c r="CG53" s="134"/>
      <c r="CH53" s="134"/>
      <c r="CI53" s="134"/>
      <c r="CJ53" s="134"/>
      <c r="CK53" s="134"/>
      <c r="CL53" s="134"/>
      <c r="CM53" s="134"/>
      <c r="CN53" s="134"/>
      <c r="CO53" s="134"/>
      <c r="CP53" s="134"/>
      <c r="CQ53" s="134"/>
      <c r="CR53" s="134"/>
      <c r="CS53" s="134"/>
      <c r="CT53" s="134"/>
      <c r="CU53" s="134"/>
      <c r="CV53" s="134"/>
      <c r="CW53" s="134"/>
      <c r="CX53" s="134"/>
      <c r="CY53" s="134"/>
      <c r="CZ53" s="134"/>
      <c r="DA53" s="134"/>
      <c r="DB53" s="134"/>
      <c r="DC53" s="134"/>
      <c r="DD53" s="134"/>
      <c r="DE53" s="134"/>
      <c r="DF53" s="134"/>
      <c r="DG53" s="134"/>
      <c r="DH53" s="134"/>
      <c r="DI53" s="134"/>
      <c r="DJ53" s="134"/>
      <c r="DK53" s="134"/>
      <c r="DL53" s="134"/>
      <c r="DM53" s="134"/>
      <c r="DN53" s="134"/>
      <c r="DO53" s="134"/>
      <c r="DP53" s="134"/>
      <c r="DQ53" s="134"/>
      <c r="DR53" s="134"/>
      <c r="DS53" s="134"/>
      <c r="DT53" s="134"/>
    </row>
    <row r="54" spans="2:124" s="133" customFormat="1" ht="30" customHeight="1" x14ac:dyDescent="0.2">
      <c r="B54" s="95" t="s">
        <v>149</v>
      </c>
      <c r="C54" s="153"/>
      <c r="D54" s="154"/>
      <c r="E54" s="155"/>
      <c r="F54" s="143"/>
      <c r="G54" s="144"/>
      <c r="H54" s="145"/>
      <c r="I54" s="165"/>
      <c r="J54" s="156"/>
      <c r="K54" s="147"/>
      <c r="L54" s="149"/>
      <c r="M54" s="150"/>
      <c r="N54" s="150"/>
      <c r="O54" s="135" t="str">
        <f t="shared" si="54"/>
        <v/>
      </c>
      <c r="P54" s="149"/>
      <c r="Q54" s="150"/>
      <c r="R54" s="150"/>
      <c r="S54" s="135" t="str">
        <f t="shared" si="55"/>
        <v/>
      </c>
      <c r="T54" s="136" t="str">
        <f t="shared" si="56"/>
        <v/>
      </c>
      <c r="U54" s="137" t="str">
        <f t="shared" si="57"/>
        <v xml:space="preserve">   </v>
      </c>
      <c r="V54" s="138" t="str">
        <f>IF(E54=0," ",IF(E54="H",IF(H54&lt;2000,VLOOKUP(K54,[1]Minimas!$A$15:$F$29,6),IF(AND(H54&gt;1999,H54&lt;2003),VLOOKUP(K54,[1]Minimas!$A$15:$F$29,5),IF(AND(H54&gt;2002,H54&lt;2005),VLOOKUP(K54,[1]Minimas!$A$15:$F$29,4),IF(AND(H54&gt;2004,H54&lt;2007),VLOOKUP(K54,[1]Minimas!$A$15:$F$29,3),VLOOKUP(K54,[1]Minimas!$A$15:$F$29,2))))),IF(H54&lt;2000,VLOOKUP(K54,[1]Minimas!$G$15:$L$29,6),IF(AND(H54&gt;1999,H54&lt;2003),VLOOKUP(K54,[1]Minimas!$G$15:$FL$29,5),IF(AND(H54&gt;2002,H54&lt;2005),VLOOKUP(K54,[1]Minimas!$G$15:$L$29,4),IF(AND(H54&gt;2004,H54&lt;2007),VLOOKUP(K54,[1]Minimas!$G$15:$L$29,3),VLOOKUP(K54,[1]Minimas!$G$15:$L$29,2)))))))</f>
        <v xml:space="preserve"> </v>
      </c>
      <c r="W54" s="139" t="str">
        <f t="shared" si="58"/>
        <v/>
      </c>
      <c r="X54" s="97"/>
      <c r="Y54" s="99"/>
      <c r="Z54" s="172"/>
      <c r="AA54" s="132"/>
      <c r="AB54" s="103" t="e">
        <f>T54-HLOOKUP(V54,[1]Minimas!$C$3:$CD$12,2,FALSE)</f>
        <v>#VALUE!</v>
      </c>
      <c r="AC54" s="103" t="e">
        <f>T54-HLOOKUP(V54,[1]Minimas!$C$3:$CD$12,3,FALSE)</f>
        <v>#VALUE!</v>
      </c>
      <c r="AD54" s="103" t="e">
        <f>T54-HLOOKUP(V54,[1]Minimas!$C$3:$CD$12,4,FALSE)</f>
        <v>#VALUE!</v>
      </c>
      <c r="AE54" s="103" t="e">
        <f>T54-HLOOKUP(V54,[1]Minimas!$C$3:$CD$12,5,FALSE)</f>
        <v>#VALUE!</v>
      </c>
      <c r="AF54" s="103" t="e">
        <f>T54-HLOOKUP(V54,[1]Minimas!$C$3:$CD$12,6,FALSE)</f>
        <v>#VALUE!</v>
      </c>
      <c r="AG54" s="103" t="e">
        <f>T54-HLOOKUP(V54,[1]Minimas!$C$3:$CD$12,7,FALSE)</f>
        <v>#VALUE!</v>
      </c>
      <c r="AH54" s="103" t="e">
        <f>T54-HLOOKUP(V54,[1]Minimas!$C$3:$CD$12,8,FALSE)</f>
        <v>#VALUE!</v>
      </c>
      <c r="AI54" s="103" t="e">
        <f>T54-HLOOKUP(V54,[1]Minimas!$C$3:$CD$12,9,FALSE)</f>
        <v>#VALUE!</v>
      </c>
      <c r="AJ54" s="103" t="e">
        <f>T54-HLOOKUP(V54,[1]Minimas!$C$3:$CD$12,10,FALSE)</f>
        <v>#VALUE!</v>
      </c>
      <c r="AK54" s="104" t="str">
        <f t="shared" si="59"/>
        <v xml:space="preserve"> </v>
      </c>
      <c r="AL54" s="104"/>
      <c r="AM54" s="104" t="str">
        <f t="shared" si="60"/>
        <v xml:space="preserve"> </v>
      </c>
      <c r="AN54" s="104" t="str">
        <f t="shared" si="61"/>
        <v xml:space="preserve"> </v>
      </c>
      <c r="AO54" s="134"/>
      <c r="AP54" s="134"/>
      <c r="AQ54" s="134"/>
      <c r="AR54" s="134"/>
      <c r="AS54" s="134"/>
      <c r="AT54" s="134"/>
      <c r="AU54" s="134"/>
      <c r="AV54" s="134"/>
      <c r="AW54" s="134"/>
      <c r="AX54" s="134"/>
      <c r="AY54" s="134"/>
      <c r="AZ54" s="134"/>
      <c r="BA54" s="134"/>
      <c r="BB54" s="134"/>
      <c r="BC54" s="134"/>
      <c r="BD54" s="134"/>
      <c r="BE54" s="134"/>
      <c r="BF54" s="134"/>
      <c r="BG54" s="134"/>
      <c r="BH54" s="134"/>
      <c r="BI54" s="134"/>
      <c r="BJ54" s="134"/>
      <c r="BK54" s="134"/>
      <c r="BL54" s="134"/>
      <c r="BM54" s="134"/>
      <c r="BN54" s="134"/>
      <c r="BO54" s="134"/>
      <c r="BP54" s="134"/>
      <c r="BQ54" s="134"/>
      <c r="BR54" s="134"/>
      <c r="BS54" s="134"/>
      <c r="BT54" s="134"/>
      <c r="BU54" s="134"/>
      <c r="BV54" s="134"/>
      <c r="BW54" s="134"/>
      <c r="BX54" s="134"/>
      <c r="BY54" s="134"/>
      <c r="BZ54" s="134"/>
      <c r="CA54" s="134"/>
      <c r="CB54" s="134"/>
      <c r="CC54" s="134"/>
      <c r="CD54" s="134"/>
      <c r="CE54" s="134"/>
      <c r="CF54" s="134"/>
      <c r="CG54" s="134"/>
      <c r="CH54" s="134"/>
      <c r="CI54" s="134"/>
      <c r="CJ54" s="134"/>
      <c r="CK54" s="134"/>
      <c r="CL54" s="134"/>
      <c r="CM54" s="134"/>
      <c r="CN54" s="134"/>
      <c r="CO54" s="134"/>
      <c r="CP54" s="134"/>
      <c r="CQ54" s="134"/>
      <c r="CR54" s="134"/>
      <c r="CS54" s="134"/>
      <c r="CT54" s="134"/>
      <c r="CU54" s="134"/>
      <c r="CV54" s="134"/>
      <c r="CW54" s="134"/>
      <c r="CX54" s="134"/>
      <c r="CY54" s="134"/>
      <c r="CZ54" s="134"/>
      <c r="DA54" s="134"/>
      <c r="DB54" s="134"/>
      <c r="DC54" s="134"/>
      <c r="DD54" s="134"/>
      <c r="DE54" s="134"/>
      <c r="DF54" s="134"/>
      <c r="DG54" s="134"/>
      <c r="DH54" s="134"/>
      <c r="DI54" s="134"/>
      <c r="DJ54" s="134"/>
      <c r="DK54" s="134"/>
      <c r="DL54" s="134"/>
      <c r="DM54" s="134"/>
      <c r="DN54" s="134"/>
      <c r="DO54" s="134"/>
      <c r="DP54" s="134"/>
      <c r="DQ54" s="134"/>
      <c r="DR54" s="134"/>
      <c r="DS54" s="134"/>
      <c r="DT54" s="134"/>
    </row>
    <row r="55" spans="2:124" s="133" customFormat="1" ht="29.1" customHeight="1" x14ac:dyDescent="0.2">
      <c r="B55" s="95" t="s">
        <v>149</v>
      </c>
      <c r="C55" s="153"/>
      <c r="D55" s="154"/>
      <c r="E55" s="155"/>
      <c r="F55" s="143"/>
      <c r="G55" s="144"/>
      <c r="H55" s="145"/>
      <c r="I55" s="165"/>
      <c r="J55" s="156"/>
      <c r="K55" s="147"/>
      <c r="L55" s="149"/>
      <c r="M55" s="150"/>
      <c r="N55" s="150"/>
      <c r="O55" s="135" t="str">
        <f t="shared" si="54"/>
        <v/>
      </c>
      <c r="P55" s="149"/>
      <c r="Q55" s="150"/>
      <c r="R55" s="150"/>
      <c r="S55" s="135" t="str">
        <f t="shared" si="55"/>
        <v/>
      </c>
      <c r="T55" s="136" t="str">
        <f t="shared" si="56"/>
        <v/>
      </c>
      <c r="U55" s="137" t="str">
        <f t="shared" si="57"/>
        <v xml:space="preserve">   </v>
      </c>
      <c r="V55" s="138" t="str">
        <f>IF(E55=0," ",IF(E55="H",IF(H55&lt;2000,VLOOKUP(K55,[1]Minimas!$A$15:$F$29,6),IF(AND(H55&gt;1999,H55&lt;2003),VLOOKUP(K55,[1]Minimas!$A$15:$F$29,5),IF(AND(H55&gt;2002,H55&lt;2005),VLOOKUP(K55,[1]Minimas!$A$15:$F$29,4),IF(AND(H55&gt;2004,H55&lt;2007),VLOOKUP(K55,[1]Minimas!$A$15:$F$29,3),VLOOKUP(K55,[1]Minimas!$A$15:$F$29,2))))),IF(H55&lt;2000,VLOOKUP(K55,[1]Minimas!$G$15:$L$29,6),IF(AND(H55&gt;1999,H55&lt;2003),VLOOKUP(K55,[1]Minimas!$G$15:$FL$29,5),IF(AND(H55&gt;2002,H55&lt;2005),VLOOKUP(K55,[1]Minimas!$G$15:$L$29,4),IF(AND(H55&gt;2004,H55&lt;2007),VLOOKUP(K55,[1]Minimas!$G$15:$L$29,3),VLOOKUP(K55,[1]Minimas!$G$15:$L$29,2)))))))</f>
        <v xml:space="preserve"> </v>
      </c>
      <c r="W55" s="139" t="str">
        <f t="shared" si="58"/>
        <v/>
      </c>
      <c r="X55" s="97"/>
      <c r="Y55" s="99"/>
      <c r="Z55" s="172"/>
      <c r="AA55" s="132"/>
      <c r="AB55" s="103" t="e">
        <f>T55-HLOOKUP(V55,[1]Minimas!$C$3:$CD$12,2,FALSE)</f>
        <v>#VALUE!</v>
      </c>
      <c r="AC55" s="103" t="e">
        <f>T55-HLOOKUP(V55,[1]Minimas!$C$3:$CD$12,3,FALSE)</f>
        <v>#VALUE!</v>
      </c>
      <c r="AD55" s="103" t="e">
        <f>T55-HLOOKUP(V55,[1]Minimas!$C$3:$CD$12,4,FALSE)</f>
        <v>#VALUE!</v>
      </c>
      <c r="AE55" s="103" t="e">
        <f>T55-HLOOKUP(V55,[1]Minimas!$C$3:$CD$12,5,FALSE)</f>
        <v>#VALUE!</v>
      </c>
      <c r="AF55" s="103" t="e">
        <f>T55-HLOOKUP(V55,[1]Minimas!$C$3:$CD$12,6,FALSE)</f>
        <v>#VALUE!</v>
      </c>
      <c r="AG55" s="103" t="e">
        <f>T55-HLOOKUP(V55,[1]Minimas!$C$3:$CD$12,7,FALSE)</f>
        <v>#VALUE!</v>
      </c>
      <c r="AH55" s="103" t="e">
        <f>T55-HLOOKUP(V55,[1]Minimas!$C$3:$CD$12,8,FALSE)</f>
        <v>#VALUE!</v>
      </c>
      <c r="AI55" s="103" t="e">
        <f>T55-HLOOKUP(V55,[1]Minimas!$C$3:$CD$12,9,FALSE)</f>
        <v>#VALUE!</v>
      </c>
      <c r="AJ55" s="103" t="e">
        <f>T55-HLOOKUP(V55,[1]Minimas!$C$3:$CD$12,10,FALSE)</f>
        <v>#VALUE!</v>
      </c>
      <c r="AK55" s="104" t="str">
        <f t="shared" si="59"/>
        <v xml:space="preserve"> </v>
      </c>
      <c r="AL55" s="104"/>
      <c r="AM55" s="104" t="str">
        <f t="shared" si="60"/>
        <v xml:space="preserve"> </v>
      </c>
      <c r="AN55" s="104" t="str">
        <f t="shared" si="61"/>
        <v xml:space="preserve"> </v>
      </c>
      <c r="AO55" s="134"/>
      <c r="AP55" s="134"/>
      <c r="AQ55" s="134"/>
      <c r="AR55" s="134"/>
      <c r="AS55" s="134"/>
      <c r="AT55" s="134"/>
      <c r="AU55" s="134"/>
      <c r="AV55" s="134"/>
      <c r="AW55" s="134"/>
      <c r="AX55" s="134"/>
      <c r="AY55" s="134"/>
      <c r="AZ55" s="134"/>
      <c r="BA55" s="134"/>
      <c r="BB55" s="134"/>
      <c r="BC55" s="134"/>
      <c r="BD55" s="134"/>
      <c r="BE55" s="134"/>
      <c r="BF55" s="134"/>
      <c r="BG55" s="134"/>
      <c r="BH55" s="134"/>
      <c r="BI55" s="134"/>
      <c r="BJ55" s="134"/>
      <c r="BK55" s="134"/>
      <c r="BL55" s="134"/>
      <c r="BM55" s="134"/>
      <c r="BN55" s="134"/>
      <c r="BO55" s="134"/>
      <c r="BP55" s="134"/>
      <c r="BQ55" s="134"/>
      <c r="BR55" s="134"/>
      <c r="BS55" s="134"/>
      <c r="BT55" s="134"/>
      <c r="BU55" s="134"/>
      <c r="BV55" s="134"/>
      <c r="BW55" s="134"/>
      <c r="BX55" s="134"/>
      <c r="BY55" s="134"/>
      <c r="BZ55" s="134"/>
      <c r="CA55" s="134"/>
      <c r="CB55" s="134"/>
      <c r="CC55" s="134"/>
      <c r="CD55" s="134"/>
      <c r="CE55" s="134"/>
      <c r="CF55" s="134"/>
      <c r="CG55" s="134"/>
      <c r="CH55" s="134"/>
      <c r="CI55" s="134"/>
      <c r="CJ55" s="134"/>
      <c r="CK55" s="134"/>
      <c r="CL55" s="134"/>
      <c r="CM55" s="134"/>
      <c r="CN55" s="134"/>
      <c r="CO55" s="134"/>
      <c r="CP55" s="134"/>
      <c r="CQ55" s="134"/>
      <c r="CR55" s="134"/>
      <c r="CS55" s="134"/>
      <c r="CT55" s="134"/>
      <c r="CU55" s="134"/>
      <c r="CV55" s="134"/>
      <c r="CW55" s="134"/>
      <c r="CX55" s="134"/>
      <c r="CY55" s="134"/>
      <c r="CZ55" s="134"/>
      <c r="DA55" s="134"/>
      <c r="DB55" s="134"/>
      <c r="DC55" s="134"/>
      <c r="DD55" s="134"/>
      <c r="DE55" s="134"/>
      <c r="DF55" s="134"/>
      <c r="DG55" s="134"/>
      <c r="DH55" s="134"/>
      <c r="DI55" s="134"/>
      <c r="DJ55" s="134"/>
      <c r="DK55" s="134"/>
      <c r="DL55" s="134"/>
      <c r="DM55" s="134"/>
      <c r="DN55" s="134"/>
      <c r="DO55" s="134"/>
      <c r="DP55" s="134"/>
      <c r="DQ55" s="134"/>
      <c r="DR55" s="134"/>
      <c r="DS55" s="134"/>
      <c r="DT55" s="134"/>
    </row>
    <row r="56" spans="2:124" s="133" customFormat="1" ht="30" customHeight="1" x14ac:dyDescent="0.2">
      <c r="B56" s="95" t="s">
        <v>149</v>
      </c>
      <c r="C56" s="153"/>
      <c r="D56" s="154"/>
      <c r="E56" s="155"/>
      <c r="F56" s="143"/>
      <c r="G56" s="144"/>
      <c r="H56" s="145"/>
      <c r="I56" s="165"/>
      <c r="J56" s="156"/>
      <c r="K56" s="147"/>
      <c r="L56" s="149"/>
      <c r="M56" s="150"/>
      <c r="N56" s="150"/>
      <c r="O56" s="135" t="str">
        <f t="shared" si="54"/>
        <v/>
      </c>
      <c r="P56" s="149"/>
      <c r="Q56" s="150"/>
      <c r="R56" s="150"/>
      <c r="S56" s="135" t="str">
        <f t="shared" si="55"/>
        <v/>
      </c>
      <c r="T56" s="136" t="str">
        <f t="shared" si="56"/>
        <v/>
      </c>
      <c r="U56" s="137" t="str">
        <f t="shared" si="57"/>
        <v xml:space="preserve">   </v>
      </c>
      <c r="V56" s="138" t="str">
        <f>IF(E56=0," ",IF(E56="H",IF(H56&lt;2000,VLOOKUP(K56,[1]Minimas!$A$15:$F$29,6),IF(AND(H56&gt;1999,H56&lt;2003),VLOOKUP(K56,[1]Minimas!$A$15:$F$29,5),IF(AND(H56&gt;2002,H56&lt;2005),VLOOKUP(K56,[1]Minimas!$A$15:$F$29,4),IF(AND(H56&gt;2004,H56&lt;2007),VLOOKUP(K56,[1]Minimas!$A$15:$F$29,3),VLOOKUP(K56,[1]Minimas!$A$15:$F$29,2))))),IF(H56&lt;2000,VLOOKUP(K56,[1]Minimas!$G$15:$L$29,6),IF(AND(H56&gt;1999,H56&lt;2003),VLOOKUP(K56,[1]Minimas!$G$15:$FL$29,5),IF(AND(H56&gt;2002,H56&lt;2005),VLOOKUP(K56,[1]Minimas!$G$15:$L$29,4),IF(AND(H56&gt;2004,H56&lt;2007),VLOOKUP(K56,[1]Minimas!$G$15:$L$29,3),VLOOKUP(K56,[1]Minimas!$G$15:$L$29,2)))))))</f>
        <v xml:space="preserve"> </v>
      </c>
      <c r="W56" s="139" t="str">
        <f t="shared" si="58"/>
        <v/>
      </c>
      <c r="X56" s="97"/>
      <c r="Y56" s="99"/>
      <c r="Z56" s="172"/>
      <c r="AA56" s="132"/>
      <c r="AB56" s="103" t="e">
        <f>T56-HLOOKUP(V56,[1]Minimas!$C$3:$CD$12,2,FALSE)</f>
        <v>#VALUE!</v>
      </c>
      <c r="AC56" s="103" t="e">
        <f>T56-HLOOKUP(V56,[1]Minimas!$C$3:$CD$12,3,FALSE)</f>
        <v>#VALUE!</v>
      </c>
      <c r="AD56" s="103" t="e">
        <f>T56-HLOOKUP(V56,[1]Minimas!$C$3:$CD$12,4,FALSE)</f>
        <v>#VALUE!</v>
      </c>
      <c r="AE56" s="103" t="e">
        <f>T56-HLOOKUP(V56,[1]Minimas!$C$3:$CD$12,5,FALSE)</f>
        <v>#VALUE!</v>
      </c>
      <c r="AF56" s="103" t="e">
        <f>T56-HLOOKUP(V56,[1]Minimas!$C$3:$CD$12,6,FALSE)</f>
        <v>#VALUE!</v>
      </c>
      <c r="AG56" s="103" t="e">
        <f>T56-HLOOKUP(V56,[1]Minimas!$C$3:$CD$12,7,FALSE)</f>
        <v>#VALUE!</v>
      </c>
      <c r="AH56" s="103" t="e">
        <f>T56-HLOOKUP(V56,[1]Minimas!$C$3:$CD$12,8,FALSE)</f>
        <v>#VALUE!</v>
      </c>
      <c r="AI56" s="103" t="e">
        <f>T56-HLOOKUP(V56,[1]Minimas!$C$3:$CD$12,9,FALSE)</f>
        <v>#VALUE!</v>
      </c>
      <c r="AJ56" s="103" t="e">
        <f>T56-HLOOKUP(V56,[1]Minimas!$C$3:$CD$12,10,FALSE)</f>
        <v>#VALUE!</v>
      </c>
      <c r="AK56" s="104" t="str">
        <f t="shared" si="59"/>
        <v xml:space="preserve"> </v>
      </c>
      <c r="AL56" s="104"/>
      <c r="AM56" s="104" t="str">
        <f t="shared" si="60"/>
        <v xml:space="preserve"> </v>
      </c>
      <c r="AN56" s="104" t="str">
        <f t="shared" si="61"/>
        <v xml:space="preserve"> </v>
      </c>
      <c r="AO56" s="134"/>
      <c r="AP56" s="134"/>
      <c r="AQ56" s="134"/>
      <c r="AR56" s="134"/>
      <c r="AS56" s="134"/>
      <c r="AT56" s="134"/>
      <c r="AU56" s="134"/>
      <c r="AV56" s="134"/>
      <c r="AW56" s="134"/>
      <c r="AX56" s="134"/>
      <c r="AY56" s="134"/>
      <c r="AZ56" s="134"/>
      <c r="BA56" s="134"/>
      <c r="BB56" s="134"/>
      <c r="BC56" s="134"/>
      <c r="BD56" s="134"/>
      <c r="BE56" s="134"/>
      <c r="BF56" s="134"/>
      <c r="BG56" s="134"/>
      <c r="BH56" s="134"/>
      <c r="BI56" s="134"/>
      <c r="BJ56" s="134"/>
      <c r="BK56" s="134"/>
      <c r="BL56" s="134"/>
      <c r="BM56" s="134"/>
      <c r="BN56" s="134"/>
      <c r="BO56" s="134"/>
      <c r="BP56" s="134"/>
      <c r="BQ56" s="134"/>
      <c r="BR56" s="134"/>
      <c r="BS56" s="134"/>
      <c r="BT56" s="134"/>
      <c r="BU56" s="134"/>
      <c r="BV56" s="134"/>
      <c r="BW56" s="134"/>
      <c r="BX56" s="134"/>
      <c r="BY56" s="134"/>
      <c r="BZ56" s="134"/>
      <c r="CA56" s="134"/>
      <c r="CB56" s="134"/>
      <c r="CC56" s="134"/>
      <c r="CD56" s="134"/>
      <c r="CE56" s="134"/>
      <c r="CF56" s="134"/>
      <c r="CG56" s="134"/>
      <c r="CH56" s="134"/>
      <c r="CI56" s="134"/>
      <c r="CJ56" s="134"/>
      <c r="CK56" s="134"/>
      <c r="CL56" s="134"/>
      <c r="CM56" s="134"/>
      <c r="CN56" s="134"/>
      <c r="CO56" s="134"/>
      <c r="CP56" s="134"/>
      <c r="CQ56" s="134"/>
      <c r="CR56" s="134"/>
      <c r="CS56" s="134"/>
      <c r="CT56" s="134"/>
      <c r="CU56" s="134"/>
      <c r="CV56" s="134"/>
      <c r="CW56" s="134"/>
      <c r="CX56" s="134"/>
      <c r="CY56" s="134"/>
      <c r="CZ56" s="134"/>
      <c r="DA56" s="134"/>
      <c r="DB56" s="134"/>
      <c r="DC56" s="134"/>
      <c r="DD56" s="134"/>
      <c r="DE56" s="134"/>
      <c r="DF56" s="134"/>
      <c r="DG56" s="134"/>
      <c r="DH56" s="134"/>
      <c r="DI56" s="134"/>
      <c r="DJ56" s="134"/>
      <c r="DK56" s="134"/>
      <c r="DL56" s="134"/>
      <c r="DM56" s="134"/>
      <c r="DN56" s="134"/>
      <c r="DO56" s="134"/>
      <c r="DP56" s="134"/>
      <c r="DQ56" s="134"/>
      <c r="DR56" s="134"/>
      <c r="DS56" s="134"/>
      <c r="DT56" s="134"/>
    </row>
    <row r="57" spans="2:124" s="133" customFormat="1" ht="30" customHeight="1" x14ac:dyDescent="0.2">
      <c r="B57" s="95" t="s">
        <v>149</v>
      </c>
      <c r="C57" s="153"/>
      <c r="D57" s="154"/>
      <c r="E57" s="155"/>
      <c r="F57" s="143"/>
      <c r="G57" s="144"/>
      <c r="H57" s="145"/>
      <c r="I57" s="165"/>
      <c r="J57" s="156"/>
      <c r="K57" s="147"/>
      <c r="L57" s="149"/>
      <c r="M57" s="150"/>
      <c r="N57" s="150"/>
      <c r="O57" s="135" t="str">
        <f t="shared" si="54"/>
        <v/>
      </c>
      <c r="P57" s="149"/>
      <c r="Q57" s="150"/>
      <c r="R57" s="150"/>
      <c r="S57" s="135" t="str">
        <f t="shared" si="55"/>
        <v/>
      </c>
      <c r="T57" s="136" t="str">
        <f t="shared" si="56"/>
        <v/>
      </c>
      <c r="U57" s="137" t="str">
        <f t="shared" si="57"/>
        <v xml:space="preserve">   </v>
      </c>
      <c r="V57" s="138" t="str">
        <f>IF(E57=0," ",IF(E57="H",IF(H57&lt;2000,VLOOKUP(K57,[1]Minimas!$A$15:$F$29,6),IF(AND(H57&gt;1999,H57&lt;2003),VLOOKUP(K57,[1]Minimas!$A$15:$F$29,5),IF(AND(H57&gt;2002,H57&lt;2005),VLOOKUP(K57,[1]Minimas!$A$15:$F$29,4),IF(AND(H57&gt;2004,H57&lt;2007),VLOOKUP(K57,[1]Minimas!$A$15:$F$29,3),VLOOKUP(K57,[1]Minimas!$A$15:$F$29,2))))),IF(H57&lt;2000,VLOOKUP(K57,[1]Minimas!$G$15:$L$29,6),IF(AND(H57&gt;1999,H57&lt;2003),VLOOKUP(K57,[1]Minimas!$G$15:$FL$29,5),IF(AND(H57&gt;2002,H57&lt;2005),VLOOKUP(K57,[1]Minimas!$G$15:$L$29,4),IF(AND(H57&gt;2004,H57&lt;2007),VLOOKUP(K57,[1]Minimas!$G$15:$L$29,3),VLOOKUP(K57,[1]Minimas!$G$15:$L$29,2)))))))</f>
        <v xml:space="preserve"> </v>
      </c>
      <c r="W57" s="139" t="str">
        <f t="shared" si="58"/>
        <v/>
      </c>
      <c r="X57" s="97"/>
      <c r="Y57" s="99"/>
      <c r="Z57" s="172"/>
      <c r="AA57" s="132"/>
      <c r="AB57" s="103" t="e">
        <f>T57-HLOOKUP(V57,[1]Minimas!$C$3:$CD$12,2,FALSE)</f>
        <v>#VALUE!</v>
      </c>
      <c r="AC57" s="103" t="e">
        <f>T57-HLOOKUP(V57,[1]Minimas!$C$3:$CD$12,3,FALSE)</f>
        <v>#VALUE!</v>
      </c>
      <c r="AD57" s="103" t="e">
        <f>T57-HLOOKUP(V57,[1]Minimas!$C$3:$CD$12,4,FALSE)</f>
        <v>#VALUE!</v>
      </c>
      <c r="AE57" s="103" t="e">
        <f>T57-HLOOKUP(V57,[1]Minimas!$C$3:$CD$12,5,FALSE)</f>
        <v>#VALUE!</v>
      </c>
      <c r="AF57" s="103" t="e">
        <f>T57-HLOOKUP(V57,[1]Minimas!$C$3:$CD$12,6,FALSE)</f>
        <v>#VALUE!</v>
      </c>
      <c r="AG57" s="103" t="e">
        <f>T57-HLOOKUP(V57,[1]Minimas!$C$3:$CD$12,7,FALSE)</f>
        <v>#VALUE!</v>
      </c>
      <c r="AH57" s="103" t="e">
        <f>T57-HLOOKUP(V57,[1]Minimas!$C$3:$CD$12,8,FALSE)</f>
        <v>#VALUE!</v>
      </c>
      <c r="AI57" s="103" t="e">
        <f>T57-HLOOKUP(V57,[1]Minimas!$C$3:$CD$12,9,FALSE)</f>
        <v>#VALUE!</v>
      </c>
      <c r="AJ57" s="103" t="e">
        <f>T57-HLOOKUP(V57,[1]Minimas!$C$3:$CD$12,10,FALSE)</f>
        <v>#VALUE!</v>
      </c>
      <c r="AK57" s="104" t="str">
        <f t="shared" si="59"/>
        <v xml:space="preserve"> </v>
      </c>
      <c r="AL57" s="104"/>
      <c r="AM57" s="104" t="str">
        <f t="shared" si="60"/>
        <v xml:space="preserve"> </v>
      </c>
      <c r="AN57" s="104" t="str">
        <f t="shared" si="61"/>
        <v xml:space="preserve"> </v>
      </c>
      <c r="AO57" s="134"/>
      <c r="AP57" s="134"/>
      <c r="AQ57" s="134"/>
      <c r="AR57" s="134"/>
      <c r="AS57" s="134"/>
      <c r="AT57" s="134"/>
      <c r="AU57" s="134"/>
      <c r="AV57" s="134"/>
      <c r="AW57" s="134"/>
      <c r="AX57" s="134"/>
      <c r="AY57" s="134"/>
      <c r="AZ57" s="134"/>
      <c r="BA57" s="134"/>
      <c r="BB57" s="134"/>
      <c r="BC57" s="134"/>
      <c r="BD57" s="134"/>
      <c r="BE57" s="134"/>
      <c r="BF57" s="134"/>
      <c r="BG57" s="134"/>
      <c r="BH57" s="134"/>
      <c r="BI57" s="134"/>
      <c r="BJ57" s="134"/>
      <c r="BK57" s="134"/>
      <c r="BL57" s="134"/>
      <c r="BM57" s="134"/>
      <c r="BN57" s="134"/>
      <c r="BO57" s="134"/>
      <c r="BP57" s="134"/>
      <c r="BQ57" s="134"/>
      <c r="BR57" s="134"/>
      <c r="BS57" s="134"/>
      <c r="BT57" s="134"/>
      <c r="BU57" s="134"/>
      <c r="BV57" s="134"/>
      <c r="BW57" s="134"/>
      <c r="BX57" s="134"/>
      <c r="BY57" s="134"/>
      <c r="BZ57" s="134"/>
      <c r="CA57" s="134"/>
      <c r="CB57" s="134"/>
      <c r="CC57" s="134"/>
      <c r="CD57" s="134"/>
      <c r="CE57" s="134"/>
      <c r="CF57" s="134"/>
      <c r="CG57" s="134"/>
      <c r="CH57" s="134"/>
      <c r="CI57" s="134"/>
      <c r="CJ57" s="134"/>
      <c r="CK57" s="134"/>
      <c r="CL57" s="134"/>
      <c r="CM57" s="134"/>
      <c r="CN57" s="134"/>
      <c r="CO57" s="134"/>
      <c r="CP57" s="134"/>
      <c r="CQ57" s="134"/>
      <c r="CR57" s="134"/>
      <c r="CS57" s="134"/>
      <c r="CT57" s="134"/>
      <c r="CU57" s="134"/>
      <c r="CV57" s="134"/>
      <c r="CW57" s="134"/>
      <c r="CX57" s="134"/>
      <c r="CY57" s="134"/>
      <c r="CZ57" s="134"/>
      <c r="DA57" s="134"/>
      <c r="DB57" s="134"/>
      <c r="DC57" s="134"/>
      <c r="DD57" s="134"/>
      <c r="DE57" s="134"/>
      <c r="DF57" s="134"/>
      <c r="DG57" s="134"/>
      <c r="DH57" s="134"/>
      <c r="DI57" s="134"/>
      <c r="DJ57" s="134"/>
      <c r="DK57" s="134"/>
      <c r="DL57" s="134"/>
      <c r="DM57" s="134"/>
      <c r="DN57" s="134"/>
      <c r="DO57" s="134"/>
      <c r="DP57" s="134"/>
      <c r="DQ57" s="134"/>
      <c r="DR57" s="134"/>
      <c r="DS57" s="134"/>
      <c r="DT57" s="134"/>
    </row>
    <row r="58" spans="2:124" s="133" customFormat="1" ht="30" customHeight="1" x14ac:dyDescent="0.2">
      <c r="B58" s="95" t="s">
        <v>149</v>
      </c>
      <c r="C58" s="153"/>
      <c r="D58" s="154"/>
      <c r="E58" s="155"/>
      <c r="F58" s="143"/>
      <c r="G58" s="144"/>
      <c r="H58" s="145"/>
      <c r="I58" s="165"/>
      <c r="J58" s="156"/>
      <c r="K58" s="147"/>
      <c r="L58" s="149"/>
      <c r="M58" s="150"/>
      <c r="N58" s="150"/>
      <c r="O58" s="135" t="str">
        <f t="shared" si="54"/>
        <v/>
      </c>
      <c r="P58" s="149"/>
      <c r="Q58" s="150"/>
      <c r="R58" s="150"/>
      <c r="S58" s="135" t="str">
        <f t="shared" si="55"/>
        <v/>
      </c>
      <c r="T58" s="136" t="str">
        <f t="shared" si="56"/>
        <v/>
      </c>
      <c r="U58" s="137" t="str">
        <f t="shared" si="57"/>
        <v xml:space="preserve">   </v>
      </c>
      <c r="V58" s="138" t="str">
        <f>IF(E58=0," ",IF(E58="H",IF(H58&lt;2000,VLOOKUP(K58,[1]Minimas!$A$15:$F$29,6),IF(AND(H58&gt;1999,H58&lt;2003),VLOOKUP(K58,[1]Minimas!$A$15:$F$29,5),IF(AND(H58&gt;2002,H58&lt;2005),VLOOKUP(K58,[1]Minimas!$A$15:$F$29,4),IF(AND(H58&gt;2004,H58&lt;2007),VLOOKUP(K58,[1]Minimas!$A$15:$F$29,3),VLOOKUP(K58,[1]Minimas!$A$15:$F$29,2))))),IF(H58&lt;2000,VLOOKUP(K58,[1]Minimas!$G$15:$L$29,6),IF(AND(H58&gt;1999,H58&lt;2003),VLOOKUP(K58,[1]Minimas!$G$15:$FL$29,5),IF(AND(H58&gt;2002,H58&lt;2005),VLOOKUP(K58,[1]Minimas!$G$15:$L$29,4),IF(AND(H58&gt;2004,H58&lt;2007),VLOOKUP(K58,[1]Minimas!$G$15:$L$29,3),VLOOKUP(K58,[1]Minimas!$G$15:$L$29,2)))))))</f>
        <v xml:space="preserve"> </v>
      </c>
      <c r="W58" s="139" t="str">
        <f t="shared" si="58"/>
        <v/>
      </c>
      <c r="X58" s="97"/>
      <c r="Y58" s="99"/>
      <c r="Z58" s="172"/>
      <c r="AA58" s="132"/>
      <c r="AB58" s="103" t="e">
        <f>T58-HLOOKUP(V58,[1]Minimas!$C$3:$CD$12,2,FALSE)</f>
        <v>#VALUE!</v>
      </c>
      <c r="AC58" s="103" t="e">
        <f>T58-HLOOKUP(V58,[1]Minimas!$C$3:$CD$12,3,FALSE)</f>
        <v>#VALUE!</v>
      </c>
      <c r="AD58" s="103" t="e">
        <f>T58-HLOOKUP(V58,[1]Minimas!$C$3:$CD$12,4,FALSE)</f>
        <v>#VALUE!</v>
      </c>
      <c r="AE58" s="103" t="e">
        <f>T58-HLOOKUP(V58,[1]Minimas!$C$3:$CD$12,5,FALSE)</f>
        <v>#VALUE!</v>
      </c>
      <c r="AF58" s="103" t="e">
        <f>T58-HLOOKUP(V58,[1]Minimas!$C$3:$CD$12,6,FALSE)</f>
        <v>#VALUE!</v>
      </c>
      <c r="AG58" s="103" t="e">
        <f>T58-HLOOKUP(V58,[1]Minimas!$C$3:$CD$12,7,FALSE)</f>
        <v>#VALUE!</v>
      </c>
      <c r="AH58" s="103" t="e">
        <f>T58-HLOOKUP(V58,[1]Minimas!$C$3:$CD$12,8,FALSE)</f>
        <v>#VALUE!</v>
      </c>
      <c r="AI58" s="103" t="e">
        <f>T58-HLOOKUP(V58,[1]Minimas!$C$3:$CD$12,9,FALSE)</f>
        <v>#VALUE!</v>
      </c>
      <c r="AJ58" s="103" t="e">
        <f>T58-HLOOKUP(V58,[1]Minimas!$C$3:$CD$12,10,FALSE)</f>
        <v>#VALUE!</v>
      </c>
      <c r="AK58" s="104" t="str">
        <f t="shared" si="59"/>
        <v xml:space="preserve"> </v>
      </c>
      <c r="AL58" s="104"/>
      <c r="AM58" s="104" t="str">
        <f t="shared" si="60"/>
        <v xml:space="preserve"> </v>
      </c>
      <c r="AN58" s="104" t="str">
        <f t="shared" si="61"/>
        <v xml:space="preserve"> </v>
      </c>
      <c r="AO58" s="134"/>
      <c r="AP58" s="134"/>
      <c r="AQ58" s="134"/>
      <c r="AR58" s="134"/>
      <c r="AS58" s="134"/>
      <c r="AT58" s="134"/>
      <c r="AU58" s="134"/>
      <c r="AV58" s="134"/>
      <c r="AW58" s="134"/>
      <c r="AX58" s="134"/>
      <c r="AY58" s="134"/>
      <c r="AZ58" s="134"/>
      <c r="BA58" s="134"/>
      <c r="BB58" s="134"/>
      <c r="BC58" s="134"/>
      <c r="BD58" s="134"/>
      <c r="BE58" s="134"/>
      <c r="BF58" s="134"/>
      <c r="BG58" s="134"/>
      <c r="BH58" s="134"/>
      <c r="BI58" s="134"/>
      <c r="BJ58" s="134"/>
      <c r="BK58" s="134"/>
      <c r="BL58" s="134"/>
      <c r="BM58" s="134"/>
      <c r="BN58" s="134"/>
      <c r="BO58" s="134"/>
      <c r="BP58" s="134"/>
      <c r="BQ58" s="134"/>
      <c r="BR58" s="134"/>
      <c r="BS58" s="134"/>
      <c r="BT58" s="134"/>
      <c r="BU58" s="134"/>
      <c r="BV58" s="134"/>
      <c r="BW58" s="134"/>
      <c r="BX58" s="134"/>
      <c r="BY58" s="134"/>
      <c r="BZ58" s="134"/>
      <c r="CA58" s="134"/>
      <c r="CB58" s="134"/>
      <c r="CC58" s="134"/>
      <c r="CD58" s="134"/>
      <c r="CE58" s="134"/>
      <c r="CF58" s="134"/>
      <c r="CG58" s="134"/>
      <c r="CH58" s="134"/>
      <c r="CI58" s="134"/>
      <c r="CJ58" s="134"/>
      <c r="CK58" s="134"/>
      <c r="CL58" s="134"/>
      <c r="CM58" s="134"/>
      <c r="CN58" s="134"/>
      <c r="CO58" s="134"/>
      <c r="CP58" s="134"/>
      <c r="CQ58" s="134"/>
      <c r="CR58" s="134"/>
      <c r="CS58" s="134"/>
      <c r="CT58" s="134"/>
      <c r="CU58" s="134"/>
      <c r="CV58" s="134"/>
      <c r="CW58" s="134"/>
      <c r="CX58" s="134"/>
      <c r="CY58" s="134"/>
      <c r="CZ58" s="134"/>
      <c r="DA58" s="134"/>
      <c r="DB58" s="134"/>
      <c r="DC58" s="134"/>
      <c r="DD58" s="134"/>
      <c r="DE58" s="134"/>
      <c r="DF58" s="134"/>
      <c r="DG58" s="134"/>
      <c r="DH58" s="134"/>
      <c r="DI58" s="134"/>
      <c r="DJ58" s="134"/>
      <c r="DK58" s="134"/>
      <c r="DL58" s="134"/>
      <c r="DM58" s="134"/>
      <c r="DN58" s="134"/>
      <c r="DO58" s="134"/>
      <c r="DP58" s="134"/>
      <c r="DQ58" s="134"/>
      <c r="DR58" s="134"/>
      <c r="DS58" s="134"/>
      <c r="DT58" s="134"/>
    </row>
    <row r="59" spans="2:124" s="133" customFormat="1" ht="30" customHeight="1" x14ac:dyDescent="0.2">
      <c r="B59" s="95" t="s">
        <v>149</v>
      </c>
      <c r="C59" s="153"/>
      <c r="D59" s="154"/>
      <c r="E59" s="155"/>
      <c r="F59" s="143"/>
      <c r="G59" s="144"/>
      <c r="H59" s="145"/>
      <c r="I59" s="165"/>
      <c r="J59" s="156"/>
      <c r="K59" s="147"/>
      <c r="L59" s="149"/>
      <c r="M59" s="150"/>
      <c r="N59" s="150"/>
      <c r="O59" s="135" t="str">
        <f t="shared" si="54"/>
        <v/>
      </c>
      <c r="P59" s="149"/>
      <c r="Q59" s="150"/>
      <c r="R59" s="150"/>
      <c r="S59" s="135" t="str">
        <f t="shared" si="55"/>
        <v/>
      </c>
      <c r="T59" s="136" t="str">
        <f t="shared" si="56"/>
        <v/>
      </c>
      <c r="U59" s="137" t="str">
        <f t="shared" si="57"/>
        <v xml:space="preserve">   </v>
      </c>
      <c r="V59" s="138" t="str">
        <f>IF(E59=0," ",IF(E59="H",IF(H59&lt;2000,VLOOKUP(K59,[1]Minimas!$A$15:$F$29,6),IF(AND(H59&gt;1999,H59&lt;2003),VLOOKUP(K59,[1]Minimas!$A$15:$F$29,5),IF(AND(H59&gt;2002,H59&lt;2005),VLOOKUP(K59,[1]Minimas!$A$15:$F$29,4),IF(AND(H59&gt;2004,H59&lt;2007),VLOOKUP(K59,[1]Minimas!$A$15:$F$29,3),VLOOKUP(K59,[1]Minimas!$A$15:$F$29,2))))),IF(H59&lt;2000,VLOOKUP(K59,[1]Minimas!$G$15:$L$29,6),IF(AND(H59&gt;1999,H59&lt;2003),VLOOKUP(K59,[1]Minimas!$G$15:$FL$29,5),IF(AND(H59&gt;2002,H59&lt;2005),VLOOKUP(K59,[1]Minimas!$G$15:$L$29,4),IF(AND(H59&gt;2004,H59&lt;2007),VLOOKUP(K59,[1]Minimas!$G$15:$L$29,3),VLOOKUP(K59,[1]Minimas!$G$15:$L$29,2)))))))</f>
        <v xml:space="preserve"> </v>
      </c>
      <c r="W59" s="139" t="str">
        <f t="shared" si="58"/>
        <v/>
      </c>
      <c r="X59" s="97"/>
      <c r="Y59" s="99"/>
      <c r="Z59" s="172"/>
      <c r="AA59" s="132"/>
      <c r="AB59" s="103" t="e">
        <f>T59-HLOOKUP(V59,[1]Minimas!$C$3:$CD$12,2,FALSE)</f>
        <v>#VALUE!</v>
      </c>
      <c r="AC59" s="103" t="e">
        <f>T59-HLOOKUP(V59,[1]Minimas!$C$3:$CD$12,3,FALSE)</f>
        <v>#VALUE!</v>
      </c>
      <c r="AD59" s="103" t="e">
        <f>T59-HLOOKUP(V59,[1]Minimas!$C$3:$CD$12,4,FALSE)</f>
        <v>#VALUE!</v>
      </c>
      <c r="AE59" s="103" t="e">
        <f>T59-HLOOKUP(V59,[1]Minimas!$C$3:$CD$12,5,FALSE)</f>
        <v>#VALUE!</v>
      </c>
      <c r="AF59" s="103" t="e">
        <f>T59-HLOOKUP(V59,[1]Minimas!$C$3:$CD$12,6,FALSE)</f>
        <v>#VALUE!</v>
      </c>
      <c r="AG59" s="103" t="e">
        <f>T59-HLOOKUP(V59,[1]Minimas!$C$3:$CD$12,7,FALSE)</f>
        <v>#VALUE!</v>
      </c>
      <c r="AH59" s="103" t="e">
        <f>T59-HLOOKUP(V59,[1]Minimas!$C$3:$CD$12,8,FALSE)</f>
        <v>#VALUE!</v>
      </c>
      <c r="AI59" s="103" t="e">
        <f>T59-HLOOKUP(V59,[1]Minimas!$C$3:$CD$12,9,FALSE)</f>
        <v>#VALUE!</v>
      </c>
      <c r="AJ59" s="103" t="e">
        <f>T59-HLOOKUP(V59,[1]Minimas!$C$3:$CD$12,10,FALSE)</f>
        <v>#VALUE!</v>
      </c>
      <c r="AK59" s="104" t="str">
        <f t="shared" si="59"/>
        <v xml:space="preserve"> </v>
      </c>
      <c r="AL59" s="104"/>
      <c r="AM59" s="104" t="str">
        <f t="shared" si="60"/>
        <v xml:space="preserve"> </v>
      </c>
      <c r="AN59" s="104" t="str">
        <f t="shared" si="61"/>
        <v xml:space="preserve"> </v>
      </c>
      <c r="AO59" s="134"/>
      <c r="AP59" s="134"/>
      <c r="AQ59" s="134"/>
      <c r="AR59" s="134"/>
      <c r="AS59" s="134"/>
      <c r="AT59" s="134"/>
      <c r="AU59" s="134"/>
      <c r="AV59" s="134"/>
      <c r="AW59" s="134"/>
      <c r="AX59" s="134"/>
      <c r="AY59" s="134"/>
      <c r="AZ59" s="134"/>
      <c r="BA59" s="134"/>
      <c r="BB59" s="134"/>
      <c r="BC59" s="134"/>
      <c r="BD59" s="134"/>
      <c r="BE59" s="134"/>
      <c r="BF59" s="134"/>
      <c r="BG59" s="134"/>
      <c r="BH59" s="134"/>
      <c r="BI59" s="134"/>
      <c r="BJ59" s="134"/>
      <c r="BK59" s="134"/>
      <c r="BL59" s="134"/>
      <c r="BM59" s="134"/>
      <c r="BN59" s="134"/>
      <c r="BO59" s="134"/>
      <c r="BP59" s="134"/>
      <c r="BQ59" s="134"/>
      <c r="BR59" s="134"/>
      <c r="BS59" s="134"/>
      <c r="BT59" s="134"/>
      <c r="BU59" s="134"/>
      <c r="BV59" s="134"/>
      <c r="BW59" s="134"/>
      <c r="BX59" s="134"/>
      <c r="BY59" s="134"/>
      <c r="BZ59" s="134"/>
      <c r="CA59" s="134"/>
      <c r="CB59" s="134"/>
      <c r="CC59" s="134"/>
      <c r="CD59" s="134"/>
      <c r="CE59" s="134"/>
      <c r="CF59" s="134"/>
      <c r="CG59" s="134"/>
      <c r="CH59" s="134"/>
      <c r="CI59" s="134"/>
      <c r="CJ59" s="134"/>
      <c r="CK59" s="134"/>
      <c r="CL59" s="134"/>
      <c r="CM59" s="134"/>
      <c r="CN59" s="134"/>
      <c r="CO59" s="134"/>
      <c r="CP59" s="134"/>
      <c r="CQ59" s="134"/>
      <c r="CR59" s="134"/>
      <c r="CS59" s="134"/>
      <c r="CT59" s="134"/>
      <c r="CU59" s="134"/>
      <c r="CV59" s="134"/>
      <c r="CW59" s="134"/>
      <c r="CX59" s="134"/>
      <c r="CY59" s="134"/>
      <c r="CZ59" s="134"/>
      <c r="DA59" s="134"/>
      <c r="DB59" s="134"/>
      <c r="DC59" s="134"/>
      <c r="DD59" s="134"/>
      <c r="DE59" s="134"/>
      <c r="DF59" s="134"/>
      <c r="DG59" s="134"/>
      <c r="DH59" s="134"/>
      <c r="DI59" s="134"/>
      <c r="DJ59" s="134"/>
      <c r="DK59" s="134"/>
      <c r="DL59" s="134"/>
      <c r="DM59" s="134"/>
      <c r="DN59" s="134"/>
      <c r="DO59" s="134"/>
      <c r="DP59" s="134"/>
      <c r="DQ59" s="134"/>
      <c r="DR59" s="134"/>
      <c r="DS59" s="134"/>
      <c r="DT59" s="134"/>
    </row>
    <row r="60" spans="2:124" s="133" customFormat="1" ht="30" customHeight="1" x14ac:dyDescent="0.2">
      <c r="B60" s="95" t="s">
        <v>149</v>
      </c>
      <c r="C60" s="153"/>
      <c r="D60" s="154"/>
      <c r="E60" s="155"/>
      <c r="F60" s="143"/>
      <c r="G60" s="144"/>
      <c r="H60" s="145"/>
      <c r="I60" s="165"/>
      <c r="J60" s="156"/>
      <c r="K60" s="147"/>
      <c r="L60" s="149"/>
      <c r="M60" s="150"/>
      <c r="N60" s="150"/>
      <c r="O60" s="135" t="str">
        <f t="shared" si="54"/>
        <v/>
      </c>
      <c r="P60" s="149"/>
      <c r="Q60" s="150"/>
      <c r="R60" s="150"/>
      <c r="S60" s="135" t="str">
        <f t="shared" si="55"/>
        <v/>
      </c>
      <c r="T60" s="136" t="str">
        <f t="shared" si="56"/>
        <v/>
      </c>
      <c r="U60" s="137" t="str">
        <f t="shared" si="57"/>
        <v xml:space="preserve">   </v>
      </c>
      <c r="V60" s="138" t="str">
        <f>IF(E60=0," ",IF(E60="H",IF(H60&lt;2000,VLOOKUP(K60,[1]Minimas!$A$15:$F$29,6),IF(AND(H60&gt;1999,H60&lt;2003),VLOOKUP(K60,[1]Minimas!$A$15:$F$29,5),IF(AND(H60&gt;2002,H60&lt;2005),VLOOKUP(K60,[1]Minimas!$A$15:$F$29,4),IF(AND(H60&gt;2004,H60&lt;2007),VLOOKUP(K60,[1]Minimas!$A$15:$F$29,3),VLOOKUP(K60,[1]Minimas!$A$15:$F$29,2))))),IF(H60&lt;2000,VLOOKUP(K60,[1]Minimas!$G$15:$L$29,6),IF(AND(H60&gt;1999,H60&lt;2003),VLOOKUP(K60,[1]Minimas!$G$15:$FL$29,5),IF(AND(H60&gt;2002,H60&lt;2005),VLOOKUP(K60,[1]Minimas!$G$15:$L$29,4),IF(AND(H60&gt;2004,H60&lt;2007),VLOOKUP(K60,[1]Minimas!$G$15:$L$29,3),VLOOKUP(K60,[1]Minimas!$G$15:$L$29,2)))))))</f>
        <v xml:space="preserve"> </v>
      </c>
      <c r="W60" s="139" t="str">
        <f t="shared" si="58"/>
        <v/>
      </c>
      <c r="X60" s="97"/>
      <c r="Y60" s="99"/>
      <c r="Z60" s="172"/>
      <c r="AA60" s="132"/>
      <c r="AB60" s="103" t="e">
        <f>T60-HLOOKUP(V60,[1]Minimas!$C$3:$CD$12,2,FALSE)</f>
        <v>#VALUE!</v>
      </c>
      <c r="AC60" s="103" t="e">
        <f>T60-HLOOKUP(V60,[1]Minimas!$C$3:$CD$12,3,FALSE)</f>
        <v>#VALUE!</v>
      </c>
      <c r="AD60" s="103" t="e">
        <f>T60-HLOOKUP(V60,[1]Minimas!$C$3:$CD$12,4,FALSE)</f>
        <v>#VALUE!</v>
      </c>
      <c r="AE60" s="103" t="e">
        <f>T60-HLOOKUP(V60,[1]Minimas!$C$3:$CD$12,5,FALSE)</f>
        <v>#VALUE!</v>
      </c>
      <c r="AF60" s="103" t="e">
        <f>T60-HLOOKUP(V60,[1]Minimas!$C$3:$CD$12,6,FALSE)</f>
        <v>#VALUE!</v>
      </c>
      <c r="AG60" s="103" t="e">
        <f>T60-HLOOKUP(V60,[1]Minimas!$C$3:$CD$12,7,FALSE)</f>
        <v>#VALUE!</v>
      </c>
      <c r="AH60" s="103" t="e">
        <f>T60-HLOOKUP(V60,[1]Minimas!$C$3:$CD$12,8,FALSE)</f>
        <v>#VALUE!</v>
      </c>
      <c r="AI60" s="103" t="e">
        <f>T60-HLOOKUP(V60,[1]Minimas!$C$3:$CD$12,9,FALSE)</f>
        <v>#VALUE!</v>
      </c>
      <c r="AJ60" s="103" t="e">
        <f>T60-HLOOKUP(V60,[1]Minimas!$C$3:$CD$12,10,FALSE)</f>
        <v>#VALUE!</v>
      </c>
      <c r="AK60" s="104" t="str">
        <f t="shared" si="59"/>
        <v xml:space="preserve"> </v>
      </c>
      <c r="AL60" s="104"/>
      <c r="AM60" s="104" t="str">
        <f t="shared" si="60"/>
        <v xml:space="preserve"> </v>
      </c>
      <c r="AN60" s="104" t="str">
        <f t="shared" si="61"/>
        <v xml:space="preserve"> </v>
      </c>
      <c r="AO60" s="134"/>
      <c r="AP60" s="134"/>
      <c r="AQ60" s="134"/>
      <c r="AR60" s="134"/>
      <c r="AS60" s="134"/>
      <c r="AT60" s="134"/>
      <c r="AU60" s="134"/>
      <c r="AV60" s="134"/>
      <c r="AW60" s="134"/>
      <c r="AX60" s="134"/>
      <c r="AY60" s="134"/>
      <c r="AZ60" s="134"/>
      <c r="BA60" s="134"/>
      <c r="BB60" s="134"/>
      <c r="BC60" s="134"/>
      <c r="BD60" s="134"/>
      <c r="BE60" s="134"/>
      <c r="BF60" s="134"/>
      <c r="BG60" s="134"/>
      <c r="BH60" s="134"/>
      <c r="BI60" s="134"/>
      <c r="BJ60" s="134"/>
      <c r="BK60" s="134"/>
      <c r="BL60" s="134"/>
      <c r="BM60" s="134"/>
      <c r="BN60" s="134"/>
      <c r="BO60" s="134"/>
      <c r="BP60" s="134"/>
      <c r="BQ60" s="134"/>
      <c r="BR60" s="134"/>
      <c r="BS60" s="134"/>
      <c r="BT60" s="134"/>
      <c r="BU60" s="134"/>
      <c r="BV60" s="134"/>
      <c r="BW60" s="134"/>
      <c r="BX60" s="134"/>
      <c r="BY60" s="134"/>
      <c r="BZ60" s="134"/>
      <c r="CA60" s="134"/>
      <c r="CB60" s="134"/>
      <c r="CC60" s="134"/>
      <c r="CD60" s="134"/>
      <c r="CE60" s="134"/>
      <c r="CF60" s="134"/>
      <c r="CG60" s="134"/>
      <c r="CH60" s="134"/>
      <c r="CI60" s="134"/>
      <c r="CJ60" s="134"/>
      <c r="CK60" s="134"/>
      <c r="CL60" s="134"/>
      <c r="CM60" s="134"/>
      <c r="CN60" s="134"/>
      <c r="CO60" s="134"/>
      <c r="CP60" s="134"/>
      <c r="CQ60" s="134"/>
      <c r="CR60" s="134"/>
      <c r="CS60" s="134"/>
      <c r="CT60" s="134"/>
      <c r="CU60" s="134"/>
      <c r="CV60" s="134"/>
      <c r="CW60" s="134"/>
      <c r="CX60" s="134"/>
      <c r="CY60" s="134"/>
      <c r="CZ60" s="134"/>
      <c r="DA60" s="134"/>
      <c r="DB60" s="134"/>
      <c r="DC60" s="134"/>
      <c r="DD60" s="134"/>
      <c r="DE60" s="134"/>
      <c r="DF60" s="134"/>
      <c r="DG60" s="134"/>
      <c r="DH60" s="134"/>
      <c r="DI60" s="134"/>
      <c r="DJ60" s="134"/>
      <c r="DK60" s="134"/>
      <c r="DL60" s="134"/>
      <c r="DM60" s="134"/>
      <c r="DN60" s="134"/>
      <c r="DO60" s="134"/>
      <c r="DP60" s="134"/>
      <c r="DQ60" s="134"/>
      <c r="DR60" s="134"/>
      <c r="DS60" s="134"/>
      <c r="DT60" s="134"/>
    </row>
    <row r="61" spans="2:124" s="133" customFormat="1" ht="29.1" customHeight="1" x14ac:dyDescent="0.2">
      <c r="B61" s="95" t="s">
        <v>149</v>
      </c>
      <c r="C61" s="153"/>
      <c r="D61" s="154"/>
      <c r="E61" s="155"/>
      <c r="F61" s="143"/>
      <c r="G61" s="144"/>
      <c r="H61" s="145"/>
      <c r="I61" s="165"/>
      <c r="J61" s="156"/>
      <c r="K61" s="147"/>
      <c r="L61" s="149"/>
      <c r="M61" s="150"/>
      <c r="N61" s="150"/>
      <c r="O61" s="135" t="str">
        <f t="shared" si="54"/>
        <v/>
      </c>
      <c r="P61" s="149"/>
      <c r="Q61" s="150"/>
      <c r="R61" s="150"/>
      <c r="S61" s="135" t="str">
        <f t="shared" si="55"/>
        <v/>
      </c>
      <c r="T61" s="136" t="str">
        <f t="shared" si="56"/>
        <v/>
      </c>
      <c r="U61" s="137" t="str">
        <f t="shared" si="57"/>
        <v xml:space="preserve">   </v>
      </c>
      <c r="V61" s="138" t="str">
        <f>IF(E61=0," ",IF(E61="H",IF(H61&lt;2000,VLOOKUP(K61,[1]Minimas!$A$15:$F$29,6),IF(AND(H61&gt;1999,H61&lt;2003),VLOOKUP(K61,[1]Minimas!$A$15:$F$29,5),IF(AND(H61&gt;2002,H61&lt;2005),VLOOKUP(K61,[1]Minimas!$A$15:$F$29,4),IF(AND(H61&gt;2004,H61&lt;2007),VLOOKUP(K61,[1]Minimas!$A$15:$F$29,3),VLOOKUP(K61,[1]Minimas!$A$15:$F$29,2))))),IF(H61&lt;2000,VLOOKUP(K61,[1]Minimas!$G$15:$L$29,6),IF(AND(H61&gt;1999,H61&lt;2003),VLOOKUP(K61,[1]Minimas!$G$15:$FL$29,5),IF(AND(H61&gt;2002,H61&lt;2005),VLOOKUP(K61,[1]Minimas!$G$15:$L$29,4),IF(AND(H61&gt;2004,H61&lt;2007),VLOOKUP(K61,[1]Minimas!$G$15:$L$29,3),VLOOKUP(K61,[1]Minimas!$G$15:$L$29,2)))))))</f>
        <v xml:space="preserve"> </v>
      </c>
      <c r="W61" s="139" t="str">
        <f t="shared" si="58"/>
        <v/>
      </c>
      <c r="X61" s="97"/>
      <c r="Y61" s="99"/>
      <c r="Z61" s="172"/>
      <c r="AA61" s="132"/>
      <c r="AB61" s="103" t="e">
        <f>T61-HLOOKUP(V61,[1]Minimas!$C$3:$CD$12,2,FALSE)</f>
        <v>#VALUE!</v>
      </c>
      <c r="AC61" s="103" t="e">
        <f>T61-HLOOKUP(V61,[1]Minimas!$C$3:$CD$12,3,FALSE)</f>
        <v>#VALUE!</v>
      </c>
      <c r="AD61" s="103" t="e">
        <f>T61-HLOOKUP(V61,[1]Minimas!$C$3:$CD$12,4,FALSE)</f>
        <v>#VALUE!</v>
      </c>
      <c r="AE61" s="103" t="e">
        <f>T61-HLOOKUP(V61,[1]Minimas!$C$3:$CD$12,5,FALSE)</f>
        <v>#VALUE!</v>
      </c>
      <c r="AF61" s="103" t="e">
        <f>T61-HLOOKUP(V61,[1]Minimas!$C$3:$CD$12,6,FALSE)</f>
        <v>#VALUE!</v>
      </c>
      <c r="AG61" s="103" t="e">
        <f>T61-HLOOKUP(V61,[1]Minimas!$C$3:$CD$12,7,FALSE)</f>
        <v>#VALUE!</v>
      </c>
      <c r="AH61" s="103" t="e">
        <f>T61-HLOOKUP(V61,[1]Minimas!$C$3:$CD$12,8,FALSE)</f>
        <v>#VALUE!</v>
      </c>
      <c r="AI61" s="103" t="e">
        <f>T61-HLOOKUP(V61,[1]Minimas!$C$3:$CD$12,9,FALSE)</f>
        <v>#VALUE!</v>
      </c>
      <c r="AJ61" s="103" t="e">
        <f>T61-HLOOKUP(V61,[1]Minimas!$C$3:$CD$12,10,FALSE)</f>
        <v>#VALUE!</v>
      </c>
      <c r="AK61" s="104" t="str">
        <f t="shared" si="59"/>
        <v xml:space="preserve"> </v>
      </c>
      <c r="AL61" s="104"/>
      <c r="AM61" s="104" t="str">
        <f t="shared" si="60"/>
        <v xml:space="preserve"> </v>
      </c>
      <c r="AN61" s="104" t="str">
        <f t="shared" si="61"/>
        <v xml:space="preserve"> </v>
      </c>
      <c r="AO61" s="134"/>
      <c r="AP61" s="134"/>
      <c r="AQ61" s="134"/>
      <c r="AR61" s="134"/>
      <c r="AS61" s="134"/>
      <c r="AT61" s="134"/>
      <c r="AU61" s="134"/>
      <c r="AV61" s="134"/>
      <c r="AW61" s="134"/>
      <c r="AX61" s="134"/>
      <c r="AY61" s="134"/>
      <c r="AZ61" s="134"/>
      <c r="BA61" s="134"/>
      <c r="BB61" s="134"/>
      <c r="BC61" s="134"/>
      <c r="BD61" s="134"/>
      <c r="BE61" s="134"/>
      <c r="BF61" s="134"/>
      <c r="BG61" s="134"/>
      <c r="BH61" s="134"/>
      <c r="BI61" s="134"/>
      <c r="BJ61" s="134"/>
      <c r="BK61" s="134"/>
      <c r="BL61" s="134"/>
      <c r="BM61" s="134"/>
      <c r="BN61" s="134"/>
      <c r="BO61" s="134"/>
      <c r="BP61" s="134"/>
      <c r="BQ61" s="134"/>
      <c r="BR61" s="134"/>
      <c r="BS61" s="134"/>
      <c r="BT61" s="134"/>
      <c r="BU61" s="134"/>
      <c r="BV61" s="134"/>
      <c r="BW61" s="134"/>
      <c r="BX61" s="134"/>
      <c r="BY61" s="134"/>
      <c r="BZ61" s="134"/>
      <c r="CA61" s="134"/>
      <c r="CB61" s="134"/>
      <c r="CC61" s="134"/>
      <c r="CD61" s="134"/>
      <c r="CE61" s="134"/>
      <c r="CF61" s="134"/>
      <c r="CG61" s="134"/>
      <c r="CH61" s="134"/>
      <c r="CI61" s="134"/>
      <c r="CJ61" s="134"/>
      <c r="CK61" s="134"/>
      <c r="CL61" s="134"/>
      <c r="CM61" s="134"/>
      <c r="CN61" s="134"/>
      <c r="CO61" s="134"/>
      <c r="CP61" s="134"/>
      <c r="CQ61" s="134"/>
      <c r="CR61" s="134"/>
      <c r="CS61" s="134"/>
      <c r="CT61" s="134"/>
      <c r="CU61" s="134"/>
      <c r="CV61" s="134"/>
      <c r="CW61" s="134"/>
      <c r="CX61" s="134"/>
      <c r="CY61" s="134"/>
      <c r="CZ61" s="134"/>
      <c r="DA61" s="134"/>
      <c r="DB61" s="134"/>
      <c r="DC61" s="134"/>
      <c r="DD61" s="134"/>
      <c r="DE61" s="134"/>
      <c r="DF61" s="134"/>
      <c r="DG61" s="134"/>
      <c r="DH61" s="134"/>
      <c r="DI61" s="134"/>
      <c r="DJ61" s="134"/>
      <c r="DK61" s="134"/>
      <c r="DL61" s="134"/>
      <c r="DM61" s="134"/>
      <c r="DN61" s="134"/>
      <c r="DO61" s="134"/>
      <c r="DP61" s="134"/>
      <c r="DQ61" s="134"/>
      <c r="DR61" s="134"/>
      <c r="DS61" s="134"/>
      <c r="DT61" s="134"/>
    </row>
    <row r="62" spans="2:124" s="133" customFormat="1" ht="30" customHeight="1" x14ac:dyDescent="0.2">
      <c r="B62" s="95" t="s">
        <v>149</v>
      </c>
      <c r="C62" s="153"/>
      <c r="D62" s="154"/>
      <c r="E62" s="155"/>
      <c r="F62" s="143"/>
      <c r="G62" s="144"/>
      <c r="H62" s="145"/>
      <c r="I62" s="165"/>
      <c r="J62" s="156"/>
      <c r="K62" s="147"/>
      <c r="L62" s="149"/>
      <c r="M62" s="150"/>
      <c r="N62" s="150"/>
      <c r="O62" s="135" t="str">
        <f t="shared" si="54"/>
        <v/>
      </c>
      <c r="P62" s="149"/>
      <c r="Q62" s="150"/>
      <c r="R62" s="150"/>
      <c r="S62" s="135" t="str">
        <f t="shared" si="55"/>
        <v/>
      </c>
      <c r="T62" s="136" t="str">
        <f t="shared" si="56"/>
        <v/>
      </c>
      <c r="U62" s="137" t="str">
        <f t="shared" si="57"/>
        <v xml:space="preserve">   </v>
      </c>
      <c r="V62" s="138" t="str">
        <f>IF(E62=0," ",IF(E62="H",IF(H62&lt;2000,VLOOKUP(K62,[1]Minimas!$A$15:$F$29,6),IF(AND(H62&gt;1999,H62&lt;2003),VLOOKUP(K62,[1]Minimas!$A$15:$F$29,5),IF(AND(H62&gt;2002,H62&lt;2005),VLOOKUP(K62,[1]Minimas!$A$15:$F$29,4),IF(AND(H62&gt;2004,H62&lt;2007),VLOOKUP(K62,[1]Minimas!$A$15:$F$29,3),VLOOKUP(K62,[1]Minimas!$A$15:$F$29,2))))),IF(H62&lt;2000,VLOOKUP(K62,[1]Minimas!$G$15:$L$29,6),IF(AND(H62&gt;1999,H62&lt;2003),VLOOKUP(K62,[1]Minimas!$G$15:$FL$29,5),IF(AND(H62&gt;2002,H62&lt;2005),VLOOKUP(K62,[1]Minimas!$G$15:$L$29,4),IF(AND(H62&gt;2004,H62&lt;2007),VLOOKUP(K62,[1]Minimas!$G$15:$L$29,3),VLOOKUP(K62,[1]Minimas!$G$15:$L$29,2)))))))</f>
        <v xml:space="preserve"> </v>
      </c>
      <c r="W62" s="139" t="str">
        <f t="shared" si="58"/>
        <v/>
      </c>
      <c r="X62" s="97"/>
      <c r="Y62" s="99"/>
      <c r="Z62" s="172"/>
      <c r="AA62" s="132"/>
      <c r="AB62" s="103" t="e">
        <f>T62-HLOOKUP(V62,[1]Minimas!$C$3:$CD$12,2,FALSE)</f>
        <v>#VALUE!</v>
      </c>
      <c r="AC62" s="103" t="e">
        <f>T62-HLOOKUP(V62,[1]Minimas!$C$3:$CD$12,3,FALSE)</f>
        <v>#VALUE!</v>
      </c>
      <c r="AD62" s="103" t="e">
        <f>T62-HLOOKUP(V62,[1]Minimas!$C$3:$CD$12,4,FALSE)</f>
        <v>#VALUE!</v>
      </c>
      <c r="AE62" s="103" t="e">
        <f>T62-HLOOKUP(V62,[1]Minimas!$C$3:$CD$12,5,FALSE)</f>
        <v>#VALUE!</v>
      </c>
      <c r="AF62" s="103" t="e">
        <f>T62-HLOOKUP(V62,[1]Minimas!$C$3:$CD$12,6,FALSE)</f>
        <v>#VALUE!</v>
      </c>
      <c r="AG62" s="103" t="e">
        <f>T62-HLOOKUP(V62,[1]Minimas!$C$3:$CD$12,7,FALSE)</f>
        <v>#VALUE!</v>
      </c>
      <c r="AH62" s="103" t="e">
        <f>T62-HLOOKUP(V62,[1]Minimas!$C$3:$CD$12,8,FALSE)</f>
        <v>#VALUE!</v>
      </c>
      <c r="AI62" s="103" t="e">
        <f>T62-HLOOKUP(V62,[1]Minimas!$C$3:$CD$12,9,FALSE)</f>
        <v>#VALUE!</v>
      </c>
      <c r="AJ62" s="103" t="e">
        <f>T62-HLOOKUP(V62,[1]Minimas!$C$3:$CD$12,10,FALSE)</f>
        <v>#VALUE!</v>
      </c>
      <c r="AK62" s="104" t="str">
        <f t="shared" si="59"/>
        <v xml:space="preserve"> </v>
      </c>
      <c r="AL62" s="104"/>
      <c r="AM62" s="104" t="str">
        <f t="shared" si="60"/>
        <v xml:space="preserve"> </v>
      </c>
      <c r="AN62" s="104" t="str">
        <f t="shared" si="61"/>
        <v xml:space="preserve"> </v>
      </c>
      <c r="AO62" s="134"/>
      <c r="AP62" s="134"/>
      <c r="AQ62" s="134"/>
      <c r="AR62" s="134"/>
      <c r="AS62" s="134"/>
      <c r="AT62" s="134"/>
      <c r="AU62" s="134"/>
      <c r="AV62" s="134"/>
      <c r="AW62" s="134"/>
      <c r="AX62" s="134"/>
      <c r="AY62" s="134"/>
      <c r="AZ62" s="134"/>
      <c r="BA62" s="134"/>
      <c r="BB62" s="134"/>
      <c r="BC62" s="134"/>
      <c r="BD62" s="134"/>
      <c r="BE62" s="134"/>
      <c r="BF62" s="134"/>
      <c r="BG62" s="134"/>
      <c r="BH62" s="134"/>
      <c r="BI62" s="134"/>
      <c r="BJ62" s="134"/>
      <c r="BK62" s="134"/>
      <c r="BL62" s="134"/>
      <c r="BM62" s="134"/>
      <c r="BN62" s="134"/>
      <c r="BO62" s="134"/>
      <c r="BP62" s="134"/>
      <c r="BQ62" s="134"/>
      <c r="BR62" s="134"/>
      <c r="BS62" s="134"/>
      <c r="BT62" s="134"/>
      <c r="BU62" s="134"/>
      <c r="BV62" s="134"/>
      <c r="BW62" s="134"/>
      <c r="BX62" s="134"/>
      <c r="BY62" s="134"/>
      <c r="BZ62" s="134"/>
      <c r="CA62" s="134"/>
      <c r="CB62" s="134"/>
      <c r="CC62" s="134"/>
      <c r="CD62" s="134"/>
      <c r="CE62" s="134"/>
      <c r="CF62" s="134"/>
      <c r="CG62" s="134"/>
      <c r="CH62" s="134"/>
      <c r="CI62" s="134"/>
      <c r="CJ62" s="134"/>
      <c r="CK62" s="134"/>
      <c r="CL62" s="134"/>
      <c r="CM62" s="134"/>
      <c r="CN62" s="134"/>
      <c r="CO62" s="134"/>
      <c r="CP62" s="134"/>
      <c r="CQ62" s="134"/>
      <c r="CR62" s="134"/>
      <c r="CS62" s="134"/>
      <c r="CT62" s="134"/>
      <c r="CU62" s="134"/>
      <c r="CV62" s="134"/>
      <c r="CW62" s="134"/>
      <c r="CX62" s="134"/>
      <c r="CY62" s="134"/>
      <c r="CZ62" s="134"/>
      <c r="DA62" s="134"/>
      <c r="DB62" s="134"/>
      <c r="DC62" s="134"/>
      <c r="DD62" s="134"/>
      <c r="DE62" s="134"/>
      <c r="DF62" s="134"/>
      <c r="DG62" s="134"/>
      <c r="DH62" s="134"/>
      <c r="DI62" s="134"/>
      <c r="DJ62" s="134"/>
      <c r="DK62" s="134"/>
      <c r="DL62" s="134"/>
      <c r="DM62" s="134"/>
      <c r="DN62" s="134"/>
      <c r="DO62" s="134"/>
      <c r="DP62" s="134"/>
      <c r="DQ62" s="134"/>
      <c r="DR62" s="134"/>
      <c r="DS62" s="134"/>
      <c r="DT62" s="134"/>
    </row>
    <row r="63" spans="2:124" s="133" customFormat="1" ht="30" customHeight="1" x14ac:dyDescent="0.2">
      <c r="B63" s="95" t="s">
        <v>149</v>
      </c>
      <c r="C63" s="153"/>
      <c r="D63" s="154"/>
      <c r="E63" s="155"/>
      <c r="F63" s="143"/>
      <c r="G63" s="144"/>
      <c r="H63" s="145"/>
      <c r="I63" s="165"/>
      <c r="J63" s="156"/>
      <c r="K63" s="147"/>
      <c r="L63" s="149"/>
      <c r="M63" s="150"/>
      <c r="N63" s="150"/>
      <c r="O63" s="135" t="str">
        <f t="shared" si="54"/>
        <v/>
      </c>
      <c r="P63" s="149"/>
      <c r="Q63" s="150"/>
      <c r="R63" s="150"/>
      <c r="S63" s="135" t="str">
        <f t="shared" si="55"/>
        <v/>
      </c>
      <c r="T63" s="136" t="str">
        <f t="shared" si="56"/>
        <v/>
      </c>
      <c r="U63" s="137" t="str">
        <f t="shared" si="57"/>
        <v xml:space="preserve">   </v>
      </c>
      <c r="V63" s="138" t="str">
        <f>IF(E63=0," ",IF(E63="H",IF(H63&lt;2000,VLOOKUP(K63,[1]Minimas!$A$15:$F$29,6),IF(AND(H63&gt;1999,H63&lt;2003),VLOOKUP(K63,[1]Minimas!$A$15:$F$29,5),IF(AND(H63&gt;2002,H63&lt;2005),VLOOKUP(K63,[1]Minimas!$A$15:$F$29,4),IF(AND(H63&gt;2004,H63&lt;2007),VLOOKUP(K63,[1]Minimas!$A$15:$F$29,3),VLOOKUP(K63,[1]Minimas!$A$15:$F$29,2))))),IF(H63&lt;2000,VLOOKUP(K63,[1]Minimas!$G$15:$L$29,6),IF(AND(H63&gt;1999,H63&lt;2003),VLOOKUP(K63,[1]Minimas!$G$15:$FL$29,5),IF(AND(H63&gt;2002,H63&lt;2005),VLOOKUP(K63,[1]Minimas!$G$15:$L$29,4),IF(AND(H63&gt;2004,H63&lt;2007),VLOOKUP(K63,[1]Minimas!$G$15:$L$29,3),VLOOKUP(K63,[1]Minimas!$G$15:$L$29,2)))))))</f>
        <v xml:space="preserve"> </v>
      </c>
      <c r="W63" s="139" t="str">
        <f t="shared" si="58"/>
        <v/>
      </c>
      <c r="X63" s="97"/>
      <c r="Y63" s="99"/>
      <c r="Z63" s="172"/>
      <c r="AA63" s="132"/>
      <c r="AB63" s="103" t="e">
        <f>T63-HLOOKUP(V63,[1]Minimas!$C$3:$CD$12,2,FALSE)</f>
        <v>#VALUE!</v>
      </c>
      <c r="AC63" s="103" t="e">
        <f>T63-HLOOKUP(V63,[1]Minimas!$C$3:$CD$12,3,FALSE)</f>
        <v>#VALUE!</v>
      </c>
      <c r="AD63" s="103" t="e">
        <f>T63-HLOOKUP(V63,[1]Minimas!$C$3:$CD$12,4,FALSE)</f>
        <v>#VALUE!</v>
      </c>
      <c r="AE63" s="103" t="e">
        <f>T63-HLOOKUP(V63,[1]Minimas!$C$3:$CD$12,5,FALSE)</f>
        <v>#VALUE!</v>
      </c>
      <c r="AF63" s="103" t="e">
        <f>T63-HLOOKUP(V63,[1]Minimas!$C$3:$CD$12,6,FALSE)</f>
        <v>#VALUE!</v>
      </c>
      <c r="AG63" s="103" t="e">
        <f>T63-HLOOKUP(V63,[1]Minimas!$C$3:$CD$12,7,FALSE)</f>
        <v>#VALUE!</v>
      </c>
      <c r="AH63" s="103" t="e">
        <f>T63-HLOOKUP(V63,[1]Minimas!$C$3:$CD$12,8,FALSE)</f>
        <v>#VALUE!</v>
      </c>
      <c r="AI63" s="103" t="e">
        <f>T63-HLOOKUP(V63,[1]Minimas!$C$3:$CD$12,9,FALSE)</f>
        <v>#VALUE!</v>
      </c>
      <c r="AJ63" s="103" t="e">
        <f>T63-HLOOKUP(V63,[1]Minimas!$C$3:$CD$12,10,FALSE)</f>
        <v>#VALUE!</v>
      </c>
      <c r="AK63" s="104" t="str">
        <f t="shared" si="59"/>
        <v xml:space="preserve"> </v>
      </c>
      <c r="AL63" s="104"/>
      <c r="AM63" s="104" t="str">
        <f t="shared" si="60"/>
        <v xml:space="preserve"> </v>
      </c>
      <c r="AN63" s="104" t="str">
        <f t="shared" si="61"/>
        <v xml:space="preserve"> </v>
      </c>
      <c r="AO63" s="134"/>
      <c r="AP63" s="134"/>
      <c r="AQ63" s="134"/>
      <c r="AR63" s="134"/>
      <c r="AS63" s="134"/>
      <c r="AT63" s="134"/>
      <c r="AU63" s="134"/>
      <c r="AV63" s="134"/>
      <c r="AW63" s="134"/>
      <c r="AX63" s="134"/>
      <c r="AY63" s="134"/>
      <c r="AZ63" s="134"/>
      <c r="BA63" s="134"/>
      <c r="BB63" s="134"/>
      <c r="BC63" s="134"/>
      <c r="BD63" s="134"/>
      <c r="BE63" s="134"/>
      <c r="BF63" s="134"/>
      <c r="BG63" s="134"/>
      <c r="BH63" s="134"/>
      <c r="BI63" s="134"/>
      <c r="BJ63" s="134"/>
      <c r="BK63" s="134"/>
      <c r="BL63" s="134"/>
      <c r="BM63" s="134"/>
      <c r="BN63" s="134"/>
      <c r="BO63" s="134"/>
      <c r="BP63" s="134"/>
      <c r="BQ63" s="134"/>
      <c r="BR63" s="134"/>
      <c r="BS63" s="134"/>
      <c r="BT63" s="134"/>
      <c r="BU63" s="134"/>
      <c r="BV63" s="134"/>
      <c r="BW63" s="134"/>
      <c r="BX63" s="134"/>
      <c r="BY63" s="134"/>
      <c r="BZ63" s="134"/>
      <c r="CA63" s="134"/>
      <c r="CB63" s="134"/>
      <c r="CC63" s="134"/>
      <c r="CD63" s="134"/>
      <c r="CE63" s="134"/>
      <c r="CF63" s="134"/>
      <c r="CG63" s="134"/>
      <c r="CH63" s="134"/>
      <c r="CI63" s="134"/>
      <c r="CJ63" s="134"/>
      <c r="CK63" s="134"/>
      <c r="CL63" s="134"/>
      <c r="CM63" s="134"/>
      <c r="CN63" s="134"/>
      <c r="CO63" s="134"/>
      <c r="CP63" s="134"/>
      <c r="CQ63" s="134"/>
      <c r="CR63" s="134"/>
      <c r="CS63" s="134"/>
      <c r="CT63" s="134"/>
      <c r="CU63" s="134"/>
      <c r="CV63" s="134"/>
      <c r="CW63" s="134"/>
      <c r="CX63" s="134"/>
      <c r="CY63" s="134"/>
      <c r="CZ63" s="134"/>
      <c r="DA63" s="134"/>
      <c r="DB63" s="134"/>
      <c r="DC63" s="134"/>
      <c r="DD63" s="134"/>
      <c r="DE63" s="134"/>
      <c r="DF63" s="134"/>
      <c r="DG63" s="134"/>
      <c r="DH63" s="134"/>
      <c r="DI63" s="134"/>
      <c r="DJ63" s="134"/>
      <c r="DK63" s="134"/>
      <c r="DL63" s="134"/>
      <c r="DM63" s="134"/>
      <c r="DN63" s="134"/>
      <c r="DO63" s="134"/>
      <c r="DP63" s="134"/>
      <c r="DQ63" s="134"/>
      <c r="DR63" s="134"/>
      <c r="DS63" s="134"/>
      <c r="DT63" s="134"/>
    </row>
    <row r="64" spans="2:124" s="133" customFormat="1" ht="30" customHeight="1" x14ac:dyDescent="0.2">
      <c r="B64" s="95" t="s">
        <v>149</v>
      </c>
      <c r="C64" s="153"/>
      <c r="D64" s="154"/>
      <c r="E64" s="155"/>
      <c r="F64" s="143"/>
      <c r="G64" s="144"/>
      <c r="H64" s="145"/>
      <c r="I64" s="165"/>
      <c r="J64" s="156"/>
      <c r="K64" s="147"/>
      <c r="L64" s="149"/>
      <c r="M64" s="150"/>
      <c r="N64" s="150"/>
      <c r="O64" s="135" t="str">
        <f t="shared" si="54"/>
        <v/>
      </c>
      <c r="P64" s="149"/>
      <c r="Q64" s="150"/>
      <c r="R64" s="150"/>
      <c r="S64" s="135" t="str">
        <f t="shared" si="55"/>
        <v/>
      </c>
      <c r="T64" s="136" t="str">
        <f t="shared" si="56"/>
        <v/>
      </c>
      <c r="U64" s="137" t="str">
        <f t="shared" si="57"/>
        <v xml:space="preserve">   </v>
      </c>
      <c r="V64" s="138" t="str">
        <f>IF(E64=0," ",IF(E64="H",IF(H64&lt;2000,VLOOKUP(K64,[1]Minimas!$A$15:$F$29,6),IF(AND(H64&gt;1999,H64&lt;2003),VLOOKUP(K64,[1]Minimas!$A$15:$F$29,5),IF(AND(H64&gt;2002,H64&lt;2005),VLOOKUP(K64,[1]Minimas!$A$15:$F$29,4),IF(AND(H64&gt;2004,H64&lt;2007),VLOOKUP(K64,[1]Minimas!$A$15:$F$29,3),VLOOKUP(K64,[1]Minimas!$A$15:$F$29,2))))),IF(H64&lt;2000,VLOOKUP(K64,[1]Minimas!$G$15:$L$29,6),IF(AND(H64&gt;1999,H64&lt;2003),VLOOKUP(K64,[1]Minimas!$G$15:$FL$29,5),IF(AND(H64&gt;2002,H64&lt;2005),VLOOKUP(K64,[1]Minimas!$G$15:$L$29,4),IF(AND(H64&gt;2004,H64&lt;2007),VLOOKUP(K64,[1]Minimas!$G$15:$L$29,3),VLOOKUP(K64,[1]Minimas!$G$15:$L$29,2)))))))</f>
        <v xml:space="preserve"> </v>
      </c>
      <c r="W64" s="139" t="str">
        <f t="shared" si="58"/>
        <v/>
      </c>
      <c r="X64" s="97"/>
      <c r="Y64" s="99"/>
      <c r="Z64" s="172"/>
      <c r="AA64" s="132"/>
      <c r="AB64" s="103" t="e">
        <f>T64-HLOOKUP(V64,[1]Minimas!$C$3:$CD$12,2,FALSE)</f>
        <v>#VALUE!</v>
      </c>
      <c r="AC64" s="103" t="e">
        <f>T64-HLOOKUP(V64,[1]Minimas!$C$3:$CD$12,3,FALSE)</f>
        <v>#VALUE!</v>
      </c>
      <c r="AD64" s="103" t="e">
        <f>T64-HLOOKUP(V64,[1]Minimas!$C$3:$CD$12,4,FALSE)</f>
        <v>#VALUE!</v>
      </c>
      <c r="AE64" s="103" t="e">
        <f>T64-HLOOKUP(V64,[1]Minimas!$C$3:$CD$12,5,FALSE)</f>
        <v>#VALUE!</v>
      </c>
      <c r="AF64" s="103" t="e">
        <f>T64-HLOOKUP(V64,[1]Minimas!$C$3:$CD$12,6,FALSE)</f>
        <v>#VALUE!</v>
      </c>
      <c r="AG64" s="103" t="e">
        <f>T64-HLOOKUP(V64,[1]Minimas!$C$3:$CD$12,7,FALSE)</f>
        <v>#VALUE!</v>
      </c>
      <c r="AH64" s="103" t="e">
        <f>T64-HLOOKUP(V64,[1]Minimas!$C$3:$CD$12,8,FALSE)</f>
        <v>#VALUE!</v>
      </c>
      <c r="AI64" s="103" t="e">
        <f>T64-HLOOKUP(V64,[1]Minimas!$C$3:$CD$12,9,FALSE)</f>
        <v>#VALUE!</v>
      </c>
      <c r="AJ64" s="103" t="e">
        <f>T64-HLOOKUP(V64,[1]Minimas!$C$3:$CD$12,10,FALSE)</f>
        <v>#VALUE!</v>
      </c>
      <c r="AK64" s="104" t="str">
        <f t="shared" si="59"/>
        <v xml:space="preserve"> </v>
      </c>
      <c r="AL64" s="104"/>
      <c r="AM64" s="104" t="str">
        <f t="shared" si="60"/>
        <v xml:space="preserve"> </v>
      </c>
      <c r="AN64" s="104" t="str">
        <f t="shared" si="61"/>
        <v xml:space="preserve"> </v>
      </c>
      <c r="AO64" s="134"/>
      <c r="AP64" s="134"/>
      <c r="AQ64" s="134"/>
      <c r="AR64" s="134"/>
      <c r="AS64" s="134"/>
      <c r="AT64" s="134"/>
      <c r="AU64" s="134"/>
      <c r="AV64" s="134"/>
      <c r="AW64" s="134"/>
      <c r="AX64" s="134"/>
      <c r="AY64" s="134"/>
      <c r="AZ64" s="134"/>
      <c r="BA64" s="134"/>
      <c r="BB64" s="134"/>
      <c r="BC64" s="134"/>
      <c r="BD64" s="134"/>
      <c r="BE64" s="134"/>
      <c r="BF64" s="134"/>
      <c r="BG64" s="134"/>
      <c r="BH64" s="134"/>
      <c r="BI64" s="134"/>
      <c r="BJ64" s="134"/>
      <c r="BK64" s="134"/>
      <c r="BL64" s="134"/>
      <c r="BM64" s="134"/>
      <c r="BN64" s="134"/>
      <c r="BO64" s="134"/>
      <c r="BP64" s="134"/>
      <c r="BQ64" s="134"/>
      <c r="BR64" s="134"/>
      <c r="BS64" s="134"/>
      <c r="BT64" s="134"/>
      <c r="BU64" s="134"/>
      <c r="BV64" s="134"/>
      <c r="BW64" s="134"/>
      <c r="BX64" s="134"/>
      <c r="BY64" s="134"/>
      <c r="BZ64" s="134"/>
      <c r="CA64" s="134"/>
      <c r="CB64" s="134"/>
      <c r="CC64" s="134"/>
      <c r="CD64" s="134"/>
      <c r="CE64" s="134"/>
      <c r="CF64" s="134"/>
      <c r="CG64" s="134"/>
      <c r="CH64" s="134"/>
      <c r="CI64" s="134"/>
      <c r="CJ64" s="134"/>
      <c r="CK64" s="134"/>
      <c r="CL64" s="134"/>
      <c r="CM64" s="134"/>
      <c r="CN64" s="134"/>
      <c r="CO64" s="134"/>
      <c r="CP64" s="134"/>
      <c r="CQ64" s="134"/>
      <c r="CR64" s="134"/>
      <c r="CS64" s="134"/>
      <c r="CT64" s="134"/>
      <c r="CU64" s="134"/>
      <c r="CV64" s="134"/>
      <c r="CW64" s="134"/>
      <c r="CX64" s="134"/>
      <c r="CY64" s="134"/>
      <c r="CZ64" s="134"/>
      <c r="DA64" s="134"/>
      <c r="DB64" s="134"/>
      <c r="DC64" s="134"/>
      <c r="DD64" s="134"/>
      <c r="DE64" s="134"/>
      <c r="DF64" s="134"/>
      <c r="DG64" s="134"/>
      <c r="DH64" s="134"/>
      <c r="DI64" s="134"/>
      <c r="DJ64" s="134"/>
      <c r="DK64" s="134"/>
      <c r="DL64" s="134"/>
      <c r="DM64" s="134"/>
      <c r="DN64" s="134"/>
      <c r="DO64" s="134"/>
      <c r="DP64" s="134"/>
      <c r="DQ64" s="134"/>
      <c r="DR64" s="134"/>
      <c r="DS64" s="134"/>
      <c r="DT64" s="134"/>
    </row>
    <row r="65" spans="2:124" s="133" customFormat="1" ht="30" customHeight="1" x14ac:dyDescent="0.2">
      <c r="B65" s="95" t="s">
        <v>149</v>
      </c>
      <c r="C65" s="153"/>
      <c r="D65" s="154"/>
      <c r="E65" s="155"/>
      <c r="F65" s="143"/>
      <c r="G65" s="144"/>
      <c r="H65" s="145"/>
      <c r="I65" s="165"/>
      <c r="J65" s="156"/>
      <c r="K65" s="147"/>
      <c r="L65" s="149"/>
      <c r="M65" s="150"/>
      <c r="N65" s="150"/>
      <c r="O65" s="135" t="str">
        <f t="shared" si="54"/>
        <v/>
      </c>
      <c r="P65" s="149"/>
      <c r="Q65" s="150"/>
      <c r="R65" s="150"/>
      <c r="S65" s="135" t="str">
        <f t="shared" si="55"/>
        <v/>
      </c>
      <c r="T65" s="136" t="str">
        <f t="shared" si="56"/>
        <v/>
      </c>
      <c r="U65" s="137" t="str">
        <f t="shared" si="57"/>
        <v xml:space="preserve">   </v>
      </c>
      <c r="V65" s="138" t="str">
        <f>IF(E65=0," ",IF(E65="H",IF(H65&lt;2000,VLOOKUP(K65,[1]Minimas!$A$15:$F$29,6),IF(AND(H65&gt;1999,H65&lt;2003),VLOOKUP(K65,[1]Minimas!$A$15:$F$29,5),IF(AND(H65&gt;2002,H65&lt;2005),VLOOKUP(K65,[1]Minimas!$A$15:$F$29,4),IF(AND(H65&gt;2004,H65&lt;2007),VLOOKUP(K65,[1]Minimas!$A$15:$F$29,3),VLOOKUP(K65,[1]Minimas!$A$15:$F$29,2))))),IF(H65&lt;2000,VLOOKUP(K65,[1]Minimas!$G$15:$L$29,6),IF(AND(H65&gt;1999,H65&lt;2003),VLOOKUP(K65,[1]Minimas!$G$15:$FL$29,5),IF(AND(H65&gt;2002,H65&lt;2005),VLOOKUP(K65,[1]Minimas!$G$15:$L$29,4),IF(AND(H65&gt;2004,H65&lt;2007),VLOOKUP(K65,[1]Minimas!$G$15:$L$29,3),VLOOKUP(K65,[1]Minimas!$G$15:$L$29,2)))))))</f>
        <v xml:space="preserve"> </v>
      </c>
      <c r="W65" s="139" t="str">
        <f t="shared" si="58"/>
        <v/>
      </c>
      <c r="X65" s="97"/>
      <c r="Y65" s="99"/>
      <c r="Z65" s="172"/>
      <c r="AA65" s="132"/>
      <c r="AB65" s="103" t="e">
        <f>T65-HLOOKUP(V65,[1]Minimas!$C$3:$CD$12,2,FALSE)</f>
        <v>#VALUE!</v>
      </c>
      <c r="AC65" s="103" t="e">
        <f>T65-HLOOKUP(V65,[1]Minimas!$C$3:$CD$12,3,FALSE)</f>
        <v>#VALUE!</v>
      </c>
      <c r="AD65" s="103" t="e">
        <f>T65-HLOOKUP(V65,[1]Minimas!$C$3:$CD$12,4,FALSE)</f>
        <v>#VALUE!</v>
      </c>
      <c r="AE65" s="103" t="e">
        <f>T65-HLOOKUP(V65,[1]Minimas!$C$3:$CD$12,5,FALSE)</f>
        <v>#VALUE!</v>
      </c>
      <c r="AF65" s="103" t="e">
        <f>T65-HLOOKUP(V65,[1]Minimas!$C$3:$CD$12,6,FALSE)</f>
        <v>#VALUE!</v>
      </c>
      <c r="AG65" s="103" t="e">
        <f>T65-HLOOKUP(V65,[1]Minimas!$C$3:$CD$12,7,FALSE)</f>
        <v>#VALUE!</v>
      </c>
      <c r="AH65" s="103" t="e">
        <f>T65-HLOOKUP(V65,[1]Minimas!$C$3:$CD$12,8,FALSE)</f>
        <v>#VALUE!</v>
      </c>
      <c r="AI65" s="103" t="e">
        <f>T65-HLOOKUP(V65,[1]Minimas!$C$3:$CD$12,9,FALSE)</f>
        <v>#VALUE!</v>
      </c>
      <c r="AJ65" s="103" t="e">
        <f>T65-HLOOKUP(V65,[1]Minimas!$C$3:$CD$12,10,FALSE)</f>
        <v>#VALUE!</v>
      </c>
      <c r="AK65" s="104" t="str">
        <f t="shared" si="59"/>
        <v xml:space="preserve"> </v>
      </c>
      <c r="AL65" s="104"/>
      <c r="AM65" s="104" t="str">
        <f t="shared" si="60"/>
        <v xml:space="preserve"> </v>
      </c>
      <c r="AN65" s="104" t="str">
        <f t="shared" si="61"/>
        <v xml:space="preserve"> </v>
      </c>
      <c r="AO65" s="134"/>
      <c r="AP65" s="134"/>
      <c r="AQ65" s="134"/>
      <c r="AR65" s="134"/>
      <c r="AS65" s="134"/>
      <c r="AT65" s="134"/>
      <c r="AU65" s="134"/>
      <c r="AV65" s="134"/>
      <c r="AW65" s="134"/>
      <c r="AX65" s="134"/>
      <c r="AY65" s="134"/>
      <c r="AZ65" s="134"/>
      <c r="BA65" s="134"/>
      <c r="BB65" s="134"/>
      <c r="BC65" s="134"/>
      <c r="BD65" s="134"/>
      <c r="BE65" s="134"/>
      <c r="BF65" s="134"/>
      <c r="BG65" s="134"/>
      <c r="BH65" s="134"/>
      <c r="BI65" s="134"/>
      <c r="BJ65" s="134"/>
      <c r="BK65" s="134"/>
      <c r="BL65" s="134"/>
      <c r="BM65" s="134"/>
      <c r="BN65" s="134"/>
      <c r="BO65" s="134"/>
      <c r="BP65" s="134"/>
      <c r="BQ65" s="134"/>
      <c r="BR65" s="134"/>
      <c r="BS65" s="134"/>
      <c r="BT65" s="134"/>
      <c r="BU65" s="134"/>
      <c r="BV65" s="134"/>
      <c r="BW65" s="134"/>
      <c r="BX65" s="134"/>
      <c r="BY65" s="134"/>
      <c r="BZ65" s="134"/>
      <c r="CA65" s="134"/>
      <c r="CB65" s="134"/>
      <c r="CC65" s="134"/>
      <c r="CD65" s="134"/>
      <c r="CE65" s="134"/>
      <c r="CF65" s="134"/>
      <c r="CG65" s="134"/>
      <c r="CH65" s="134"/>
      <c r="CI65" s="134"/>
      <c r="CJ65" s="134"/>
      <c r="CK65" s="134"/>
      <c r="CL65" s="134"/>
      <c r="CM65" s="134"/>
      <c r="CN65" s="134"/>
      <c r="CO65" s="134"/>
      <c r="CP65" s="134"/>
      <c r="CQ65" s="134"/>
      <c r="CR65" s="134"/>
      <c r="CS65" s="134"/>
      <c r="CT65" s="134"/>
      <c r="CU65" s="134"/>
      <c r="CV65" s="134"/>
      <c r="CW65" s="134"/>
      <c r="CX65" s="134"/>
      <c r="CY65" s="134"/>
      <c r="CZ65" s="134"/>
      <c r="DA65" s="134"/>
      <c r="DB65" s="134"/>
      <c r="DC65" s="134"/>
      <c r="DD65" s="134"/>
      <c r="DE65" s="134"/>
      <c r="DF65" s="134"/>
      <c r="DG65" s="134"/>
      <c r="DH65" s="134"/>
      <c r="DI65" s="134"/>
      <c r="DJ65" s="134"/>
      <c r="DK65" s="134"/>
      <c r="DL65" s="134"/>
      <c r="DM65" s="134"/>
      <c r="DN65" s="134"/>
      <c r="DO65" s="134"/>
      <c r="DP65" s="134"/>
      <c r="DQ65" s="134"/>
      <c r="DR65" s="134"/>
      <c r="DS65" s="134"/>
      <c r="DT65" s="134"/>
    </row>
    <row r="66" spans="2:124" s="133" customFormat="1" ht="30" customHeight="1" x14ac:dyDescent="0.2">
      <c r="B66" s="95" t="s">
        <v>149</v>
      </c>
      <c r="C66" s="153"/>
      <c r="D66" s="154"/>
      <c r="E66" s="155"/>
      <c r="F66" s="143"/>
      <c r="G66" s="144"/>
      <c r="H66" s="145"/>
      <c r="I66" s="165"/>
      <c r="J66" s="156"/>
      <c r="K66" s="147"/>
      <c r="L66" s="149"/>
      <c r="M66" s="150"/>
      <c r="N66" s="150"/>
      <c r="O66" s="135" t="str">
        <f t="shared" si="54"/>
        <v/>
      </c>
      <c r="P66" s="149"/>
      <c r="Q66" s="150"/>
      <c r="R66" s="150"/>
      <c r="S66" s="135" t="str">
        <f t="shared" si="55"/>
        <v/>
      </c>
      <c r="T66" s="136" t="str">
        <f t="shared" si="56"/>
        <v/>
      </c>
      <c r="U66" s="137" t="str">
        <f t="shared" si="57"/>
        <v xml:space="preserve">   </v>
      </c>
      <c r="V66" s="138" t="str">
        <f>IF(E66=0," ",IF(E66="H",IF(H66&lt;2000,VLOOKUP(K66,[1]Minimas!$A$15:$F$29,6),IF(AND(H66&gt;1999,H66&lt;2003),VLOOKUP(K66,[1]Minimas!$A$15:$F$29,5),IF(AND(H66&gt;2002,H66&lt;2005),VLOOKUP(K66,[1]Minimas!$A$15:$F$29,4),IF(AND(H66&gt;2004,H66&lt;2007),VLOOKUP(K66,[1]Minimas!$A$15:$F$29,3),VLOOKUP(K66,[1]Minimas!$A$15:$F$29,2))))),IF(H66&lt;2000,VLOOKUP(K66,[1]Minimas!$G$15:$L$29,6),IF(AND(H66&gt;1999,H66&lt;2003),VLOOKUP(K66,[1]Minimas!$G$15:$FL$29,5),IF(AND(H66&gt;2002,H66&lt;2005),VLOOKUP(K66,[1]Minimas!$G$15:$L$29,4),IF(AND(H66&gt;2004,H66&lt;2007),VLOOKUP(K66,[1]Minimas!$G$15:$L$29,3),VLOOKUP(K66,[1]Minimas!$G$15:$L$29,2)))))))</f>
        <v xml:space="preserve"> </v>
      </c>
      <c r="W66" s="139" t="str">
        <f t="shared" si="58"/>
        <v/>
      </c>
      <c r="X66" s="97"/>
      <c r="Y66" s="99"/>
      <c r="Z66" s="172"/>
      <c r="AA66" s="132"/>
      <c r="AB66" s="103" t="e">
        <f>T66-HLOOKUP(V66,[1]Minimas!$C$3:$CD$12,2,FALSE)</f>
        <v>#VALUE!</v>
      </c>
      <c r="AC66" s="103" t="e">
        <f>T66-HLOOKUP(V66,[1]Minimas!$C$3:$CD$12,3,FALSE)</f>
        <v>#VALUE!</v>
      </c>
      <c r="AD66" s="103" t="e">
        <f>T66-HLOOKUP(V66,[1]Minimas!$C$3:$CD$12,4,FALSE)</f>
        <v>#VALUE!</v>
      </c>
      <c r="AE66" s="103" t="e">
        <f>T66-HLOOKUP(V66,[1]Minimas!$C$3:$CD$12,5,FALSE)</f>
        <v>#VALUE!</v>
      </c>
      <c r="AF66" s="103" t="e">
        <f>T66-HLOOKUP(V66,[1]Minimas!$C$3:$CD$12,6,FALSE)</f>
        <v>#VALUE!</v>
      </c>
      <c r="AG66" s="103" t="e">
        <f>T66-HLOOKUP(V66,[1]Minimas!$C$3:$CD$12,7,FALSE)</f>
        <v>#VALUE!</v>
      </c>
      <c r="AH66" s="103" t="e">
        <f>T66-HLOOKUP(V66,[1]Minimas!$C$3:$CD$12,8,FALSE)</f>
        <v>#VALUE!</v>
      </c>
      <c r="AI66" s="103" t="e">
        <f>T66-HLOOKUP(V66,[1]Minimas!$C$3:$CD$12,9,FALSE)</f>
        <v>#VALUE!</v>
      </c>
      <c r="AJ66" s="103" t="e">
        <f>T66-HLOOKUP(V66,[1]Minimas!$C$3:$CD$12,10,FALSE)</f>
        <v>#VALUE!</v>
      </c>
      <c r="AK66" s="104" t="str">
        <f t="shared" si="59"/>
        <v xml:space="preserve"> </v>
      </c>
      <c r="AL66" s="104"/>
      <c r="AM66" s="104" t="str">
        <f t="shared" si="60"/>
        <v xml:space="preserve"> </v>
      </c>
      <c r="AN66" s="104" t="str">
        <f t="shared" si="61"/>
        <v xml:space="preserve"> </v>
      </c>
      <c r="AO66" s="134"/>
      <c r="AP66" s="134"/>
      <c r="AQ66" s="134"/>
      <c r="AR66" s="134"/>
      <c r="AS66" s="134"/>
      <c r="AT66" s="134"/>
      <c r="AU66" s="134"/>
      <c r="AV66" s="134"/>
      <c r="AW66" s="134"/>
      <c r="AX66" s="134"/>
      <c r="AY66" s="134"/>
      <c r="AZ66" s="134"/>
      <c r="BA66" s="134"/>
      <c r="BB66" s="134"/>
      <c r="BC66" s="134"/>
      <c r="BD66" s="134"/>
      <c r="BE66" s="134"/>
      <c r="BF66" s="134"/>
      <c r="BG66" s="134"/>
      <c r="BH66" s="134"/>
      <c r="BI66" s="134"/>
      <c r="BJ66" s="134"/>
      <c r="BK66" s="134"/>
      <c r="BL66" s="134"/>
      <c r="BM66" s="134"/>
      <c r="BN66" s="134"/>
      <c r="BO66" s="134"/>
      <c r="BP66" s="134"/>
      <c r="BQ66" s="134"/>
      <c r="BR66" s="134"/>
      <c r="BS66" s="134"/>
      <c r="BT66" s="134"/>
      <c r="BU66" s="134"/>
      <c r="BV66" s="134"/>
      <c r="BW66" s="134"/>
      <c r="BX66" s="134"/>
      <c r="BY66" s="134"/>
      <c r="BZ66" s="134"/>
      <c r="CA66" s="134"/>
      <c r="CB66" s="134"/>
      <c r="CC66" s="134"/>
      <c r="CD66" s="134"/>
      <c r="CE66" s="134"/>
      <c r="CF66" s="134"/>
      <c r="CG66" s="134"/>
      <c r="CH66" s="134"/>
      <c r="CI66" s="134"/>
      <c r="CJ66" s="134"/>
      <c r="CK66" s="134"/>
      <c r="CL66" s="134"/>
      <c r="CM66" s="134"/>
      <c r="CN66" s="134"/>
      <c r="CO66" s="134"/>
      <c r="CP66" s="134"/>
      <c r="CQ66" s="134"/>
      <c r="CR66" s="134"/>
      <c r="CS66" s="134"/>
      <c r="CT66" s="134"/>
      <c r="CU66" s="134"/>
      <c r="CV66" s="134"/>
      <c r="CW66" s="134"/>
      <c r="CX66" s="134"/>
      <c r="CY66" s="134"/>
      <c r="CZ66" s="134"/>
      <c r="DA66" s="134"/>
      <c r="DB66" s="134"/>
      <c r="DC66" s="134"/>
      <c r="DD66" s="134"/>
      <c r="DE66" s="134"/>
      <c r="DF66" s="134"/>
      <c r="DG66" s="134"/>
      <c r="DH66" s="134"/>
      <c r="DI66" s="134"/>
      <c r="DJ66" s="134"/>
      <c r="DK66" s="134"/>
      <c r="DL66" s="134"/>
      <c r="DM66" s="134"/>
      <c r="DN66" s="134"/>
      <c r="DO66" s="134"/>
      <c r="DP66" s="134"/>
      <c r="DQ66" s="134"/>
      <c r="DR66" s="134"/>
      <c r="DS66" s="134"/>
      <c r="DT66" s="134"/>
    </row>
    <row r="67" spans="2:124" s="133" customFormat="1" ht="29.1" customHeight="1" x14ac:dyDescent="0.2">
      <c r="B67" s="95" t="s">
        <v>149</v>
      </c>
      <c r="C67" s="153"/>
      <c r="D67" s="154"/>
      <c r="E67" s="155"/>
      <c r="F67" s="143"/>
      <c r="G67" s="144"/>
      <c r="H67" s="145"/>
      <c r="I67" s="165"/>
      <c r="J67" s="156"/>
      <c r="K67" s="147"/>
      <c r="L67" s="149"/>
      <c r="M67" s="150"/>
      <c r="N67" s="150"/>
      <c r="O67" s="135" t="str">
        <f t="shared" si="54"/>
        <v/>
      </c>
      <c r="P67" s="149"/>
      <c r="Q67" s="150"/>
      <c r="R67" s="150"/>
      <c r="S67" s="135" t="str">
        <f t="shared" si="55"/>
        <v/>
      </c>
      <c r="T67" s="136" t="str">
        <f t="shared" si="56"/>
        <v/>
      </c>
      <c r="U67" s="137" t="str">
        <f t="shared" si="57"/>
        <v xml:space="preserve">   </v>
      </c>
      <c r="V67" s="138" t="str">
        <f>IF(E67=0," ",IF(E67="H",IF(H67&lt;2000,VLOOKUP(K67,[1]Minimas!$A$15:$F$29,6),IF(AND(H67&gt;1999,H67&lt;2003),VLOOKUP(K67,[1]Minimas!$A$15:$F$29,5),IF(AND(H67&gt;2002,H67&lt;2005),VLOOKUP(K67,[1]Minimas!$A$15:$F$29,4),IF(AND(H67&gt;2004,H67&lt;2007),VLOOKUP(K67,[1]Minimas!$A$15:$F$29,3),VLOOKUP(K67,[1]Minimas!$A$15:$F$29,2))))),IF(H67&lt;2000,VLOOKUP(K67,[1]Minimas!$G$15:$L$29,6),IF(AND(H67&gt;1999,H67&lt;2003),VLOOKUP(K67,[1]Minimas!$G$15:$FL$29,5),IF(AND(H67&gt;2002,H67&lt;2005),VLOOKUP(K67,[1]Minimas!$G$15:$L$29,4),IF(AND(H67&gt;2004,H67&lt;2007),VLOOKUP(K67,[1]Minimas!$G$15:$L$29,3),VLOOKUP(K67,[1]Minimas!$G$15:$L$29,2)))))))</f>
        <v xml:space="preserve"> </v>
      </c>
      <c r="W67" s="139" t="str">
        <f t="shared" si="58"/>
        <v/>
      </c>
      <c r="X67" s="97"/>
      <c r="Y67" s="99"/>
      <c r="Z67" s="172"/>
      <c r="AA67" s="132"/>
      <c r="AB67" s="103" t="e">
        <f>T67-HLOOKUP(V67,[1]Minimas!$C$3:$CD$12,2,FALSE)</f>
        <v>#VALUE!</v>
      </c>
      <c r="AC67" s="103" t="e">
        <f>T67-HLOOKUP(V67,[1]Minimas!$C$3:$CD$12,3,FALSE)</f>
        <v>#VALUE!</v>
      </c>
      <c r="AD67" s="103" t="e">
        <f>T67-HLOOKUP(V67,[1]Minimas!$C$3:$CD$12,4,FALSE)</f>
        <v>#VALUE!</v>
      </c>
      <c r="AE67" s="103" t="e">
        <f>T67-HLOOKUP(V67,[1]Minimas!$C$3:$CD$12,5,FALSE)</f>
        <v>#VALUE!</v>
      </c>
      <c r="AF67" s="103" t="e">
        <f>T67-HLOOKUP(V67,[1]Minimas!$C$3:$CD$12,6,FALSE)</f>
        <v>#VALUE!</v>
      </c>
      <c r="AG67" s="103" t="e">
        <f>T67-HLOOKUP(V67,[1]Minimas!$C$3:$CD$12,7,FALSE)</f>
        <v>#VALUE!</v>
      </c>
      <c r="AH67" s="103" t="e">
        <f>T67-HLOOKUP(V67,[1]Minimas!$C$3:$CD$12,8,FALSE)</f>
        <v>#VALUE!</v>
      </c>
      <c r="AI67" s="103" t="e">
        <f>T67-HLOOKUP(V67,[1]Minimas!$C$3:$CD$12,9,FALSE)</f>
        <v>#VALUE!</v>
      </c>
      <c r="AJ67" s="103" t="e">
        <f>T67-HLOOKUP(V67,[1]Minimas!$C$3:$CD$12,10,FALSE)</f>
        <v>#VALUE!</v>
      </c>
      <c r="AK67" s="104" t="str">
        <f t="shared" si="59"/>
        <v xml:space="preserve"> </v>
      </c>
      <c r="AL67" s="104"/>
      <c r="AM67" s="104" t="str">
        <f t="shared" si="60"/>
        <v xml:space="preserve"> </v>
      </c>
      <c r="AN67" s="104" t="str">
        <f t="shared" si="61"/>
        <v xml:space="preserve"> </v>
      </c>
      <c r="AO67" s="134"/>
      <c r="AP67" s="134"/>
      <c r="AQ67" s="134"/>
      <c r="AR67" s="134"/>
      <c r="AS67" s="134"/>
      <c r="AT67" s="134"/>
      <c r="AU67" s="134"/>
      <c r="AV67" s="134"/>
      <c r="AW67" s="134"/>
      <c r="AX67" s="134"/>
      <c r="AY67" s="134"/>
      <c r="AZ67" s="134"/>
      <c r="BA67" s="134"/>
      <c r="BB67" s="134"/>
      <c r="BC67" s="134"/>
      <c r="BD67" s="134"/>
      <c r="BE67" s="134"/>
      <c r="BF67" s="134"/>
      <c r="BG67" s="134"/>
      <c r="BH67" s="134"/>
      <c r="BI67" s="134"/>
      <c r="BJ67" s="134"/>
      <c r="BK67" s="134"/>
      <c r="BL67" s="134"/>
      <c r="BM67" s="134"/>
      <c r="BN67" s="134"/>
      <c r="BO67" s="134"/>
      <c r="BP67" s="134"/>
      <c r="BQ67" s="134"/>
      <c r="BR67" s="134"/>
      <c r="BS67" s="134"/>
      <c r="BT67" s="134"/>
      <c r="BU67" s="134"/>
      <c r="BV67" s="134"/>
      <c r="BW67" s="134"/>
      <c r="BX67" s="134"/>
      <c r="BY67" s="134"/>
      <c r="BZ67" s="134"/>
      <c r="CA67" s="134"/>
      <c r="CB67" s="134"/>
      <c r="CC67" s="134"/>
      <c r="CD67" s="134"/>
      <c r="CE67" s="134"/>
      <c r="CF67" s="134"/>
      <c r="CG67" s="134"/>
      <c r="CH67" s="134"/>
      <c r="CI67" s="134"/>
      <c r="CJ67" s="134"/>
      <c r="CK67" s="134"/>
      <c r="CL67" s="134"/>
      <c r="CM67" s="134"/>
      <c r="CN67" s="134"/>
      <c r="CO67" s="134"/>
      <c r="CP67" s="134"/>
      <c r="CQ67" s="134"/>
      <c r="CR67" s="134"/>
      <c r="CS67" s="134"/>
      <c r="CT67" s="134"/>
      <c r="CU67" s="134"/>
      <c r="CV67" s="134"/>
      <c r="CW67" s="134"/>
      <c r="CX67" s="134"/>
      <c r="CY67" s="134"/>
      <c r="CZ67" s="134"/>
      <c r="DA67" s="134"/>
      <c r="DB67" s="134"/>
      <c r="DC67" s="134"/>
      <c r="DD67" s="134"/>
      <c r="DE67" s="134"/>
      <c r="DF67" s="134"/>
      <c r="DG67" s="134"/>
      <c r="DH67" s="134"/>
      <c r="DI67" s="134"/>
      <c r="DJ67" s="134"/>
      <c r="DK67" s="134"/>
      <c r="DL67" s="134"/>
      <c r="DM67" s="134"/>
      <c r="DN67" s="134"/>
      <c r="DO67" s="134"/>
      <c r="DP67" s="134"/>
      <c r="DQ67" s="134"/>
      <c r="DR67" s="134"/>
      <c r="DS67" s="134"/>
      <c r="DT67" s="134"/>
    </row>
    <row r="68" spans="2:124" s="133" customFormat="1" ht="30" customHeight="1" x14ac:dyDescent="0.2">
      <c r="B68" s="95" t="s">
        <v>149</v>
      </c>
      <c r="C68" s="153"/>
      <c r="D68" s="154"/>
      <c r="E68" s="155"/>
      <c r="F68" s="143"/>
      <c r="G68" s="144"/>
      <c r="H68" s="145"/>
      <c r="I68" s="165"/>
      <c r="J68" s="156"/>
      <c r="K68" s="147"/>
      <c r="L68" s="149"/>
      <c r="M68" s="150"/>
      <c r="N68" s="150"/>
      <c r="O68" s="135" t="str">
        <f t="shared" si="54"/>
        <v/>
      </c>
      <c r="P68" s="149"/>
      <c r="Q68" s="150"/>
      <c r="R68" s="150"/>
      <c r="S68" s="135" t="str">
        <f t="shared" si="55"/>
        <v/>
      </c>
      <c r="T68" s="136" t="str">
        <f t="shared" si="56"/>
        <v/>
      </c>
      <c r="U68" s="137" t="str">
        <f t="shared" si="57"/>
        <v xml:space="preserve">   </v>
      </c>
      <c r="V68" s="138" t="str">
        <f>IF(E68=0," ",IF(E68="H",IF(H68&lt;2000,VLOOKUP(K68,[1]Minimas!$A$15:$F$29,6),IF(AND(H68&gt;1999,H68&lt;2003),VLOOKUP(K68,[1]Minimas!$A$15:$F$29,5),IF(AND(H68&gt;2002,H68&lt;2005),VLOOKUP(K68,[1]Minimas!$A$15:$F$29,4),IF(AND(H68&gt;2004,H68&lt;2007),VLOOKUP(K68,[1]Minimas!$A$15:$F$29,3),VLOOKUP(K68,[1]Minimas!$A$15:$F$29,2))))),IF(H68&lt;2000,VLOOKUP(K68,[1]Minimas!$G$15:$L$29,6),IF(AND(H68&gt;1999,H68&lt;2003),VLOOKUP(K68,[1]Minimas!$G$15:$FL$29,5),IF(AND(H68&gt;2002,H68&lt;2005),VLOOKUP(K68,[1]Minimas!$G$15:$L$29,4),IF(AND(H68&gt;2004,H68&lt;2007),VLOOKUP(K68,[1]Minimas!$G$15:$L$29,3),VLOOKUP(K68,[1]Minimas!$G$15:$L$29,2)))))))</f>
        <v xml:space="preserve"> </v>
      </c>
      <c r="W68" s="139" t="str">
        <f t="shared" si="58"/>
        <v/>
      </c>
      <c r="X68" s="97"/>
      <c r="Y68" s="99"/>
      <c r="Z68" s="172"/>
      <c r="AA68" s="132"/>
      <c r="AB68" s="103" t="e">
        <f>T68-HLOOKUP(V68,[1]Minimas!$C$3:$CD$12,2,FALSE)</f>
        <v>#VALUE!</v>
      </c>
      <c r="AC68" s="103" t="e">
        <f>T68-HLOOKUP(V68,[1]Minimas!$C$3:$CD$12,3,FALSE)</f>
        <v>#VALUE!</v>
      </c>
      <c r="AD68" s="103" t="e">
        <f>T68-HLOOKUP(V68,[1]Minimas!$C$3:$CD$12,4,FALSE)</f>
        <v>#VALUE!</v>
      </c>
      <c r="AE68" s="103" t="e">
        <f>T68-HLOOKUP(V68,[1]Minimas!$C$3:$CD$12,5,FALSE)</f>
        <v>#VALUE!</v>
      </c>
      <c r="AF68" s="103" t="e">
        <f>T68-HLOOKUP(V68,[1]Minimas!$C$3:$CD$12,6,FALSE)</f>
        <v>#VALUE!</v>
      </c>
      <c r="AG68" s="103" t="e">
        <f>T68-HLOOKUP(V68,[1]Minimas!$C$3:$CD$12,7,FALSE)</f>
        <v>#VALUE!</v>
      </c>
      <c r="AH68" s="103" t="e">
        <f>T68-HLOOKUP(V68,[1]Minimas!$C$3:$CD$12,8,FALSE)</f>
        <v>#VALUE!</v>
      </c>
      <c r="AI68" s="103" t="e">
        <f>T68-HLOOKUP(V68,[1]Minimas!$C$3:$CD$12,9,FALSE)</f>
        <v>#VALUE!</v>
      </c>
      <c r="AJ68" s="103" t="e">
        <f>T68-HLOOKUP(V68,[1]Minimas!$C$3:$CD$12,10,FALSE)</f>
        <v>#VALUE!</v>
      </c>
      <c r="AK68" s="104" t="str">
        <f t="shared" si="59"/>
        <v xml:space="preserve"> </v>
      </c>
      <c r="AL68" s="104"/>
      <c r="AM68" s="104" t="str">
        <f t="shared" si="60"/>
        <v xml:space="preserve"> </v>
      </c>
      <c r="AN68" s="104" t="str">
        <f t="shared" si="61"/>
        <v xml:space="preserve"> </v>
      </c>
      <c r="AO68" s="134"/>
      <c r="AP68" s="134"/>
      <c r="AQ68" s="134"/>
      <c r="AR68" s="134"/>
      <c r="AS68" s="134"/>
      <c r="AT68" s="134"/>
      <c r="AU68" s="134"/>
      <c r="AV68" s="134"/>
      <c r="AW68" s="134"/>
      <c r="AX68" s="134"/>
      <c r="AY68" s="134"/>
      <c r="AZ68" s="134"/>
      <c r="BA68" s="134"/>
      <c r="BB68" s="134"/>
      <c r="BC68" s="134"/>
      <c r="BD68" s="134"/>
      <c r="BE68" s="134"/>
      <c r="BF68" s="134"/>
      <c r="BG68" s="134"/>
      <c r="BH68" s="134"/>
      <c r="BI68" s="134"/>
      <c r="BJ68" s="134"/>
      <c r="BK68" s="134"/>
      <c r="BL68" s="134"/>
      <c r="BM68" s="134"/>
      <c r="BN68" s="134"/>
      <c r="BO68" s="134"/>
      <c r="BP68" s="134"/>
      <c r="BQ68" s="134"/>
      <c r="BR68" s="134"/>
      <c r="BS68" s="134"/>
      <c r="BT68" s="134"/>
      <c r="BU68" s="134"/>
      <c r="BV68" s="134"/>
      <c r="BW68" s="134"/>
      <c r="BX68" s="134"/>
      <c r="BY68" s="134"/>
      <c r="BZ68" s="134"/>
      <c r="CA68" s="134"/>
      <c r="CB68" s="134"/>
      <c r="CC68" s="134"/>
      <c r="CD68" s="134"/>
      <c r="CE68" s="134"/>
      <c r="CF68" s="134"/>
      <c r="CG68" s="134"/>
      <c r="CH68" s="134"/>
      <c r="CI68" s="134"/>
      <c r="CJ68" s="134"/>
      <c r="CK68" s="134"/>
      <c r="CL68" s="134"/>
      <c r="CM68" s="134"/>
      <c r="CN68" s="134"/>
      <c r="CO68" s="134"/>
      <c r="CP68" s="134"/>
      <c r="CQ68" s="134"/>
      <c r="CR68" s="134"/>
      <c r="CS68" s="134"/>
      <c r="CT68" s="134"/>
      <c r="CU68" s="134"/>
      <c r="CV68" s="134"/>
      <c r="CW68" s="134"/>
      <c r="CX68" s="134"/>
      <c r="CY68" s="134"/>
      <c r="CZ68" s="134"/>
      <c r="DA68" s="134"/>
      <c r="DB68" s="134"/>
      <c r="DC68" s="134"/>
      <c r="DD68" s="134"/>
      <c r="DE68" s="134"/>
      <c r="DF68" s="134"/>
      <c r="DG68" s="134"/>
      <c r="DH68" s="134"/>
      <c r="DI68" s="134"/>
      <c r="DJ68" s="134"/>
      <c r="DK68" s="134"/>
      <c r="DL68" s="134"/>
      <c r="DM68" s="134"/>
      <c r="DN68" s="134"/>
      <c r="DO68" s="134"/>
      <c r="DP68" s="134"/>
      <c r="DQ68" s="134"/>
      <c r="DR68" s="134"/>
      <c r="DS68" s="134"/>
      <c r="DT68" s="134"/>
    </row>
    <row r="69" spans="2:124" s="133" customFormat="1" ht="30" customHeight="1" x14ac:dyDescent="0.2">
      <c r="B69" s="95" t="s">
        <v>149</v>
      </c>
      <c r="C69" s="153"/>
      <c r="D69" s="154"/>
      <c r="E69" s="155"/>
      <c r="F69" s="143"/>
      <c r="G69" s="144"/>
      <c r="H69" s="145"/>
      <c r="I69" s="165"/>
      <c r="J69" s="156"/>
      <c r="K69" s="147"/>
      <c r="L69" s="149"/>
      <c r="M69" s="150"/>
      <c r="N69" s="150"/>
      <c r="O69" s="135" t="str">
        <f t="shared" si="54"/>
        <v/>
      </c>
      <c r="P69" s="149"/>
      <c r="Q69" s="150"/>
      <c r="R69" s="150"/>
      <c r="S69" s="135" t="str">
        <f t="shared" si="55"/>
        <v/>
      </c>
      <c r="T69" s="136" t="str">
        <f t="shared" si="56"/>
        <v/>
      </c>
      <c r="U69" s="137" t="str">
        <f t="shared" si="57"/>
        <v xml:space="preserve">   </v>
      </c>
      <c r="V69" s="138" t="str">
        <f>IF(E69=0," ",IF(E69="H",IF(H69&lt;2000,VLOOKUP(K69,[1]Minimas!$A$15:$F$29,6),IF(AND(H69&gt;1999,H69&lt;2003),VLOOKUP(K69,[1]Minimas!$A$15:$F$29,5),IF(AND(H69&gt;2002,H69&lt;2005),VLOOKUP(K69,[1]Minimas!$A$15:$F$29,4),IF(AND(H69&gt;2004,H69&lt;2007),VLOOKUP(K69,[1]Minimas!$A$15:$F$29,3),VLOOKUP(K69,[1]Minimas!$A$15:$F$29,2))))),IF(H69&lt;2000,VLOOKUP(K69,[1]Minimas!$G$15:$L$29,6),IF(AND(H69&gt;1999,H69&lt;2003),VLOOKUP(K69,[1]Minimas!$G$15:$FL$29,5),IF(AND(H69&gt;2002,H69&lt;2005),VLOOKUP(K69,[1]Minimas!$G$15:$L$29,4),IF(AND(H69&gt;2004,H69&lt;2007),VLOOKUP(K69,[1]Minimas!$G$15:$L$29,3),VLOOKUP(K69,[1]Minimas!$G$15:$L$29,2)))))))</f>
        <v xml:space="preserve"> </v>
      </c>
      <c r="W69" s="139" t="str">
        <f t="shared" si="58"/>
        <v/>
      </c>
      <c r="X69" s="97"/>
      <c r="Y69" s="99"/>
      <c r="Z69" s="172"/>
      <c r="AA69" s="132"/>
      <c r="AB69" s="103" t="e">
        <f>T69-HLOOKUP(V69,[1]Minimas!$C$3:$CD$12,2,FALSE)</f>
        <v>#VALUE!</v>
      </c>
      <c r="AC69" s="103" t="e">
        <f>T69-HLOOKUP(V69,[1]Minimas!$C$3:$CD$12,3,FALSE)</f>
        <v>#VALUE!</v>
      </c>
      <c r="AD69" s="103" t="e">
        <f>T69-HLOOKUP(V69,[1]Minimas!$C$3:$CD$12,4,FALSE)</f>
        <v>#VALUE!</v>
      </c>
      <c r="AE69" s="103" t="e">
        <f>T69-HLOOKUP(V69,[1]Minimas!$C$3:$CD$12,5,FALSE)</f>
        <v>#VALUE!</v>
      </c>
      <c r="AF69" s="103" t="e">
        <f>T69-HLOOKUP(V69,[1]Minimas!$C$3:$CD$12,6,FALSE)</f>
        <v>#VALUE!</v>
      </c>
      <c r="AG69" s="103" t="e">
        <f>T69-HLOOKUP(V69,[1]Minimas!$C$3:$CD$12,7,FALSE)</f>
        <v>#VALUE!</v>
      </c>
      <c r="AH69" s="103" t="e">
        <f>T69-HLOOKUP(V69,[1]Minimas!$C$3:$CD$12,8,FALSE)</f>
        <v>#VALUE!</v>
      </c>
      <c r="AI69" s="103" t="e">
        <f>T69-HLOOKUP(V69,[1]Minimas!$C$3:$CD$12,9,FALSE)</f>
        <v>#VALUE!</v>
      </c>
      <c r="AJ69" s="103" t="e">
        <f>T69-HLOOKUP(V69,[1]Minimas!$C$3:$CD$12,10,FALSE)</f>
        <v>#VALUE!</v>
      </c>
      <c r="AK69" s="104" t="str">
        <f t="shared" si="59"/>
        <v xml:space="preserve"> </v>
      </c>
      <c r="AL69" s="104"/>
      <c r="AM69" s="104" t="str">
        <f t="shared" si="60"/>
        <v xml:space="preserve"> </v>
      </c>
      <c r="AN69" s="104" t="str">
        <f t="shared" si="61"/>
        <v xml:space="preserve"> </v>
      </c>
      <c r="AO69" s="134"/>
      <c r="AP69" s="134"/>
      <c r="AQ69" s="134"/>
      <c r="AR69" s="134"/>
      <c r="AS69" s="134"/>
      <c r="AT69" s="134"/>
      <c r="AU69" s="134"/>
      <c r="AV69" s="134"/>
      <c r="AW69" s="134"/>
      <c r="AX69" s="134"/>
      <c r="AY69" s="134"/>
      <c r="AZ69" s="134"/>
      <c r="BA69" s="134"/>
      <c r="BB69" s="134"/>
      <c r="BC69" s="134"/>
      <c r="BD69" s="134"/>
      <c r="BE69" s="134"/>
      <c r="BF69" s="134"/>
      <c r="BG69" s="134"/>
      <c r="BH69" s="134"/>
      <c r="BI69" s="134"/>
      <c r="BJ69" s="134"/>
      <c r="BK69" s="134"/>
      <c r="BL69" s="134"/>
      <c r="BM69" s="134"/>
      <c r="BN69" s="134"/>
      <c r="BO69" s="134"/>
      <c r="BP69" s="134"/>
      <c r="BQ69" s="134"/>
      <c r="BR69" s="134"/>
      <c r="BS69" s="134"/>
      <c r="BT69" s="134"/>
      <c r="BU69" s="134"/>
      <c r="BV69" s="134"/>
      <c r="BW69" s="134"/>
      <c r="BX69" s="134"/>
      <c r="BY69" s="134"/>
      <c r="BZ69" s="134"/>
      <c r="CA69" s="134"/>
      <c r="CB69" s="134"/>
      <c r="CC69" s="134"/>
      <c r="CD69" s="134"/>
      <c r="CE69" s="134"/>
      <c r="CF69" s="134"/>
      <c r="CG69" s="134"/>
      <c r="CH69" s="134"/>
      <c r="CI69" s="134"/>
      <c r="CJ69" s="134"/>
      <c r="CK69" s="134"/>
      <c r="CL69" s="134"/>
      <c r="CM69" s="134"/>
      <c r="CN69" s="134"/>
      <c r="CO69" s="134"/>
      <c r="CP69" s="134"/>
      <c r="CQ69" s="134"/>
      <c r="CR69" s="134"/>
      <c r="CS69" s="134"/>
      <c r="CT69" s="134"/>
      <c r="CU69" s="134"/>
      <c r="CV69" s="134"/>
      <c r="CW69" s="134"/>
      <c r="CX69" s="134"/>
      <c r="CY69" s="134"/>
      <c r="CZ69" s="134"/>
      <c r="DA69" s="134"/>
      <c r="DB69" s="134"/>
      <c r="DC69" s="134"/>
      <c r="DD69" s="134"/>
      <c r="DE69" s="134"/>
      <c r="DF69" s="134"/>
      <c r="DG69" s="134"/>
      <c r="DH69" s="134"/>
      <c r="DI69" s="134"/>
      <c r="DJ69" s="134"/>
      <c r="DK69" s="134"/>
      <c r="DL69" s="134"/>
      <c r="DM69" s="134"/>
      <c r="DN69" s="134"/>
      <c r="DO69" s="134"/>
      <c r="DP69" s="134"/>
      <c r="DQ69" s="134"/>
      <c r="DR69" s="134"/>
      <c r="DS69" s="134"/>
      <c r="DT69" s="134"/>
    </row>
    <row r="70" spans="2:124" s="133" customFormat="1" ht="30" customHeight="1" x14ac:dyDescent="0.2">
      <c r="B70" s="95" t="s">
        <v>149</v>
      </c>
      <c r="C70" s="153"/>
      <c r="D70" s="154"/>
      <c r="E70" s="155"/>
      <c r="F70" s="143"/>
      <c r="G70" s="144"/>
      <c r="H70" s="145"/>
      <c r="I70" s="165"/>
      <c r="J70" s="156"/>
      <c r="K70" s="147"/>
      <c r="L70" s="149"/>
      <c r="M70" s="150"/>
      <c r="N70" s="150"/>
      <c r="O70" s="135" t="str">
        <f t="shared" si="54"/>
        <v/>
      </c>
      <c r="P70" s="149"/>
      <c r="Q70" s="150"/>
      <c r="R70" s="150"/>
      <c r="S70" s="135" t="str">
        <f t="shared" si="55"/>
        <v/>
      </c>
      <c r="T70" s="136" t="str">
        <f t="shared" si="56"/>
        <v/>
      </c>
      <c r="U70" s="137" t="str">
        <f t="shared" si="57"/>
        <v xml:space="preserve">   </v>
      </c>
      <c r="V70" s="138" t="str">
        <f>IF(E70=0," ",IF(E70="H",IF(H70&lt;2000,VLOOKUP(K70,[1]Minimas!$A$15:$F$29,6),IF(AND(H70&gt;1999,H70&lt;2003),VLOOKUP(K70,[1]Minimas!$A$15:$F$29,5),IF(AND(H70&gt;2002,H70&lt;2005),VLOOKUP(K70,[1]Minimas!$A$15:$F$29,4),IF(AND(H70&gt;2004,H70&lt;2007),VLOOKUP(K70,[1]Minimas!$A$15:$F$29,3),VLOOKUP(K70,[1]Minimas!$A$15:$F$29,2))))),IF(H70&lt;2000,VLOOKUP(K70,[1]Minimas!$G$15:$L$29,6),IF(AND(H70&gt;1999,H70&lt;2003),VLOOKUP(K70,[1]Minimas!$G$15:$FL$29,5),IF(AND(H70&gt;2002,H70&lt;2005),VLOOKUP(K70,[1]Minimas!$G$15:$L$29,4),IF(AND(H70&gt;2004,H70&lt;2007),VLOOKUP(K70,[1]Minimas!$G$15:$L$29,3),VLOOKUP(K70,[1]Minimas!$G$15:$L$29,2)))))))</f>
        <v xml:space="preserve"> </v>
      </c>
      <c r="W70" s="139" t="str">
        <f t="shared" si="58"/>
        <v/>
      </c>
      <c r="X70" s="97"/>
      <c r="Y70" s="99"/>
      <c r="Z70" s="172"/>
      <c r="AA70" s="132"/>
      <c r="AB70" s="103" t="e">
        <f>T70-HLOOKUP(V70,[1]Minimas!$C$3:$CD$12,2,FALSE)</f>
        <v>#VALUE!</v>
      </c>
      <c r="AC70" s="103" t="e">
        <f>T70-HLOOKUP(V70,[1]Minimas!$C$3:$CD$12,3,FALSE)</f>
        <v>#VALUE!</v>
      </c>
      <c r="AD70" s="103" t="e">
        <f>T70-HLOOKUP(V70,[1]Minimas!$C$3:$CD$12,4,FALSE)</f>
        <v>#VALUE!</v>
      </c>
      <c r="AE70" s="103" t="e">
        <f>T70-HLOOKUP(V70,[1]Minimas!$C$3:$CD$12,5,FALSE)</f>
        <v>#VALUE!</v>
      </c>
      <c r="AF70" s="103" t="e">
        <f>T70-HLOOKUP(V70,[1]Minimas!$C$3:$CD$12,6,FALSE)</f>
        <v>#VALUE!</v>
      </c>
      <c r="AG70" s="103" t="e">
        <f>T70-HLOOKUP(V70,[1]Minimas!$C$3:$CD$12,7,FALSE)</f>
        <v>#VALUE!</v>
      </c>
      <c r="AH70" s="103" t="e">
        <f>T70-HLOOKUP(V70,[1]Minimas!$C$3:$CD$12,8,FALSE)</f>
        <v>#VALUE!</v>
      </c>
      <c r="AI70" s="103" t="e">
        <f>T70-HLOOKUP(V70,[1]Minimas!$C$3:$CD$12,9,FALSE)</f>
        <v>#VALUE!</v>
      </c>
      <c r="AJ70" s="103" t="e">
        <f>T70-HLOOKUP(V70,[1]Minimas!$C$3:$CD$12,10,FALSE)</f>
        <v>#VALUE!</v>
      </c>
      <c r="AK70" s="104" t="str">
        <f t="shared" si="59"/>
        <v xml:space="preserve"> </v>
      </c>
      <c r="AL70" s="104"/>
      <c r="AM70" s="104" t="str">
        <f t="shared" si="60"/>
        <v xml:space="preserve"> </v>
      </c>
      <c r="AN70" s="104" t="str">
        <f t="shared" si="61"/>
        <v xml:space="preserve"> </v>
      </c>
      <c r="AO70" s="134"/>
      <c r="AP70" s="134"/>
      <c r="AQ70" s="134"/>
      <c r="AR70" s="134"/>
      <c r="AS70" s="134"/>
      <c r="AT70" s="134"/>
      <c r="AU70" s="134"/>
      <c r="AV70" s="134"/>
      <c r="AW70" s="134"/>
      <c r="AX70" s="134"/>
      <c r="AY70" s="134"/>
      <c r="AZ70" s="134"/>
      <c r="BA70" s="134"/>
      <c r="BB70" s="134"/>
      <c r="BC70" s="134"/>
      <c r="BD70" s="134"/>
      <c r="BE70" s="134"/>
      <c r="BF70" s="134"/>
      <c r="BG70" s="134"/>
      <c r="BH70" s="134"/>
      <c r="BI70" s="134"/>
      <c r="BJ70" s="134"/>
      <c r="BK70" s="134"/>
      <c r="BL70" s="134"/>
      <c r="BM70" s="134"/>
      <c r="BN70" s="134"/>
      <c r="BO70" s="134"/>
      <c r="BP70" s="134"/>
      <c r="BQ70" s="134"/>
      <c r="BR70" s="134"/>
      <c r="BS70" s="134"/>
      <c r="BT70" s="134"/>
      <c r="BU70" s="134"/>
      <c r="BV70" s="134"/>
      <c r="BW70" s="134"/>
      <c r="BX70" s="134"/>
      <c r="BY70" s="134"/>
      <c r="BZ70" s="134"/>
      <c r="CA70" s="134"/>
      <c r="CB70" s="134"/>
      <c r="CC70" s="134"/>
      <c r="CD70" s="134"/>
      <c r="CE70" s="134"/>
      <c r="CF70" s="134"/>
      <c r="CG70" s="134"/>
      <c r="CH70" s="134"/>
      <c r="CI70" s="134"/>
      <c r="CJ70" s="134"/>
      <c r="CK70" s="134"/>
      <c r="CL70" s="134"/>
      <c r="CM70" s="134"/>
      <c r="CN70" s="134"/>
      <c r="CO70" s="134"/>
      <c r="CP70" s="134"/>
      <c r="CQ70" s="134"/>
      <c r="CR70" s="134"/>
      <c r="CS70" s="134"/>
      <c r="CT70" s="134"/>
      <c r="CU70" s="134"/>
      <c r="CV70" s="134"/>
      <c r="CW70" s="134"/>
      <c r="CX70" s="134"/>
      <c r="CY70" s="134"/>
      <c r="CZ70" s="134"/>
      <c r="DA70" s="134"/>
      <c r="DB70" s="134"/>
      <c r="DC70" s="134"/>
      <c r="DD70" s="134"/>
      <c r="DE70" s="134"/>
      <c r="DF70" s="134"/>
      <c r="DG70" s="134"/>
      <c r="DH70" s="134"/>
      <c r="DI70" s="134"/>
      <c r="DJ70" s="134"/>
      <c r="DK70" s="134"/>
      <c r="DL70" s="134"/>
      <c r="DM70" s="134"/>
      <c r="DN70" s="134"/>
      <c r="DO70" s="134"/>
      <c r="DP70" s="134"/>
      <c r="DQ70" s="134"/>
      <c r="DR70" s="134"/>
      <c r="DS70" s="134"/>
      <c r="DT70" s="134"/>
    </row>
    <row r="71" spans="2:124" s="133" customFormat="1" ht="30" customHeight="1" x14ac:dyDescent="0.2">
      <c r="B71" s="95" t="s">
        <v>149</v>
      </c>
      <c r="C71" s="153"/>
      <c r="D71" s="154"/>
      <c r="E71" s="155"/>
      <c r="F71" s="143"/>
      <c r="G71" s="144"/>
      <c r="H71" s="145"/>
      <c r="I71" s="165"/>
      <c r="J71" s="156"/>
      <c r="K71" s="147"/>
      <c r="L71" s="149"/>
      <c r="M71" s="150"/>
      <c r="N71" s="150"/>
      <c r="O71" s="135" t="str">
        <f t="shared" si="54"/>
        <v/>
      </c>
      <c r="P71" s="149"/>
      <c r="Q71" s="150"/>
      <c r="R71" s="150"/>
      <c r="S71" s="135" t="str">
        <f t="shared" si="55"/>
        <v/>
      </c>
      <c r="T71" s="136" t="str">
        <f t="shared" si="56"/>
        <v/>
      </c>
      <c r="U71" s="137" t="str">
        <f t="shared" si="57"/>
        <v xml:space="preserve">   </v>
      </c>
      <c r="V71" s="138" t="str">
        <f>IF(E71=0," ",IF(E71="H",IF(H71&lt;2000,VLOOKUP(K71,[1]Minimas!$A$15:$F$29,6),IF(AND(H71&gt;1999,H71&lt;2003),VLOOKUP(K71,[1]Minimas!$A$15:$F$29,5),IF(AND(H71&gt;2002,H71&lt;2005),VLOOKUP(K71,[1]Minimas!$A$15:$F$29,4),IF(AND(H71&gt;2004,H71&lt;2007),VLOOKUP(K71,[1]Minimas!$A$15:$F$29,3),VLOOKUP(K71,[1]Minimas!$A$15:$F$29,2))))),IF(H71&lt;2000,VLOOKUP(K71,[1]Minimas!$G$15:$L$29,6),IF(AND(H71&gt;1999,H71&lt;2003),VLOOKUP(K71,[1]Minimas!$G$15:$FL$29,5),IF(AND(H71&gt;2002,H71&lt;2005),VLOOKUP(K71,[1]Minimas!$G$15:$L$29,4),IF(AND(H71&gt;2004,H71&lt;2007),VLOOKUP(K71,[1]Minimas!$G$15:$L$29,3),VLOOKUP(K71,[1]Minimas!$G$15:$L$29,2)))))))</f>
        <v xml:space="preserve"> </v>
      </c>
      <c r="W71" s="139" t="str">
        <f t="shared" si="58"/>
        <v/>
      </c>
      <c r="X71" s="97"/>
      <c r="Y71" s="99"/>
      <c r="Z71" s="172"/>
      <c r="AA71" s="132"/>
      <c r="AB71" s="103" t="e">
        <f>T71-HLOOKUP(V71,[1]Minimas!$C$3:$CD$12,2,FALSE)</f>
        <v>#VALUE!</v>
      </c>
      <c r="AC71" s="103" t="e">
        <f>T71-HLOOKUP(V71,[1]Minimas!$C$3:$CD$12,3,FALSE)</f>
        <v>#VALUE!</v>
      </c>
      <c r="AD71" s="103" t="e">
        <f>T71-HLOOKUP(V71,[1]Minimas!$C$3:$CD$12,4,FALSE)</f>
        <v>#VALUE!</v>
      </c>
      <c r="AE71" s="103" t="e">
        <f>T71-HLOOKUP(V71,[1]Minimas!$C$3:$CD$12,5,FALSE)</f>
        <v>#VALUE!</v>
      </c>
      <c r="AF71" s="103" t="e">
        <f>T71-HLOOKUP(V71,[1]Minimas!$C$3:$CD$12,6,FALSE)</f>
        <v>#VALUE!</v>
      </c>
      <c r="AG71" s="103" t="e">
        <f>T71-HLOOKUP(V71,[1]Minimas!$C$3:$CD$12,7,FALSE)</f>
        <v>#VALUE!</v>
      </c>
      <c r="AH71" s="103" t="e">
        <f>T71-HLOOKUP(V71,[1]Minimas!$C$3:$CD$12,8,FALSE)</f>
        <v>#VALUE!</v>
      </c>
      <c r="AI71" s="103" t="e">
        <f>T71-HLOOKUP(V71,[1]Minimas!$C$3:$CD$12,9,FALSE)</f>
        <v>#VALUE!</v>
      </c>
      <c r="AJ71" s="103" t="e">
        <f>T71-HLOOKUP(V71,[1]Minimas!$C$3:$CD$12,10,FALSE)</f>
        <v>#VALUE!</v>
      </c>
      <c r="AK71" s="104" t="str">
        <f t="shared" si="59"/>
        <v xml:space="preserve"> </v>
      </c>
      <c r="AL71" s="104"/>
      <c r="AM71" s="104" t="str">
        <f t="shared" si="60"/>
        <v xml:space="preserve"> </v>
      </c>
      <c r="AN71" s="104" t="str">
        <f t="shared" si="61"/>
        <v xml:space="preserve"> </v>
      </c>
      <c r="AO71" s="134"/>
      <c r="AP71" s="134"/>
      <c r="AQ71" s="134"/>
      <c r="AR71" s="134"/>
      <c r="AS71" s="134"/>
      <c r="AT71" s="134"/>
      <c r="AU71" s="134"/>
      <c r="AV71" s="134"/>
      <c r="AW71" s="134"/>
      <c r="AX71" s="134"/>
      <c r="AY71" s="134"/>
      <c r="AZ71" s="134"/>
      <c r="BA71" s="134"/>
      <c r="BB71" s="134"/>
      <c r="BC71" s="134"/>
      <c r="BD71" s="134"/>
      <c r="BE71" s="134"/>
      <c r="BF71" s="134"/>
      <c r="BG71" s="134"/>
      <c r="BH71" s="134"/>
      <c r="BI71" s="134"/>
      <c r="BJ71" s="134"/>
      <c r="BK71" s="134"/>
      <c r="BL71" s="134"/>
      <c r="BM71" s="134"/>
      <c r="BN71" s="134"/>
      <c r="BO71" s="134"/>
      <c r="BP71" s="134"/>
      <c r="BQ71" s="134"/>
      <c r="BR71" s="134"/>
      <c r="BS71" s="134"/>
      <c r="BT71" s="134"/>
      <c r="BU71" s="134"/>
      <c r="BV71" s="134"/>
      <c r="BW71" s="134"/>
      <c r="BX71" s="134"/>
      <c r="BY71" s="134"/>
      <c r="BZ71" s="134"/>
      <c r="CA71" s="134"/>
      <c r="CB71" s="134"/>
      <c r="CC71" s="134"/>
      <c r="CD71" s="134"/>
      <c r="CE71" s="134"/>
      <c r="CF71" s="134"/>
      <c r="CG71" s="134"/>
      <c r="CH71" s="134"/>
      <c r="CI71" s="134"/>
      <c r="CJ71" s="134"/>
      <c r="CK71" s="134"/>
      <c r="CL71" s="134"/>
      <c r="CM71" s="134"/>
      <c r="CN71" s="134"/>
      <c r="CO71" s="134"/>
      <c r="CP71" s="134"/>
      <c r="CQ71" s="134"/>
      <c r="CR71" s="134"/>
      <c r="CS71" s="134"/>
      <c r="CT71" s="134"/>
      <c r="CU71" s="134"/>
      <c r="CV71" s="134"/>
      <c r="CW71" s="134"/>
      <c r="CX71" s="134"/>
      <c r="CY71" s="134"/>
      <c r="CZ71" s="134"/>
      <c r="DA71" s="134"/>
      <c r="DB71" s="134"/>
      <c r="DC71" s="134"/>
      <c r="DD71" s="134"/>
      <c r="DE71" s="134"/>
      <c r="DF71" s="134"/>
      <c r="DG71" s="134"/>
      <c r="DH71" s="134"/>
      <c r="DI71" s="134"/>
      <c r="DJ71" s="134"/>
      <c r="DK71" s="134"/>
      <c r="DL71" s="134"/>
      <c r="DM71" s="134"/>
      <c r="DN71" s="134"/>
      <c r="DO71" s="134"/>
      <c r="DP71" s="134"/>
      <c r="DQ71" s="134"/>
      <c r="DR71" s="134"/>
      <c r="DS71" s="134"/>
      <c r="DT71" s="134"/>
    </row>
    <row r="72" spans="2:124" s="133" customFormat="1" ht="30" customHeight="1" x14ac:dyDescent="0.2">
      <c r="B72" s="95" t="s">
        <v>149</v>
      </c>
      <c r="C72" s="153"/>
      <c r="D72" s="154"/>
      <c r="E72" s="155"/>
      <c r="F72" s="143"/>
      <c r="G72" s="144"/>
      <c r="H72" s="145"/>
      <c r="I72" s="165"/>
      <c r="J72" s="156"/>
      <c r="K72" s="147"/>
      <c r="L72" s="149"/>
      <c r="M72" s="150"/>
      <c r="N72" s="150"/>
      <c r="O72" s="135" t="str">
        <f t="shared" si="54"/>
        <v/>
      </c>
      <c r="P72" s="149"/>
      <c r="Q72" s="150"/>
      <c r="R72" s="150"/>
      <c r="S72" s="135" t="str">
        <f t="shared" si="55"/>
        <v/>
      </c>
      <c r="T72" s="136" t="str">
        <f t="shared" si="56"/>
        <v/>
      </c>
      <c r="U72" s="137" t="str">
        <f t="shared" si="57"/>
        <v xml:space="preserve">   </v>
      </c>
      <c r="V72" s="138" t="str">
        <f>IF(E72=0," ",IF(E72="H",IF(H72&lt;2000,VLOOKUP(K72,[1]Minimas!$A$15:$F$29,6),IF(AND(H72&gt;1999,H72&lt;2003),VLOOKUP(K72,[1]Minimas!$A$15:$F$29,5),IF(AND(H72&gt;2002,H72&lt;2005),VLOOKUP(K72,[1]Minimas!$A$15:$F$29,4),IF(AND(H72&gt;2004,H72&lt;2007),VLOOKUP(K72,[1]Minimas!$A$15:$F$29,3),VLOOKUP(K72,[1]Minimas!$A$15:$F$29,2))))),IF(H72&lt;2000,VLOOKUP(K72,[1]Minimas!$G$15:$L$29,6),IF(AND(H72&gt;1999,H72&lt;2003),VLOOKUP(K72,[1]Minimas!$G$15:$FL$29,5),IF(AND(H72&gt;2002,H72&lt;2005),VLOOKUP(K72,[1]Minimas!$G$15:$L$29,4),IF(AND(H72&gt;2004,H72&lt;2007),VLOOKUP(K72,[1]Minimas!$G$15:$L$29,3),VLOOKUP(K72,[1]Minimas!$G$15:$L$29,2)))))))</f>
        <v xml:space="preserve"> </v>
      </c>
      <c r="W72" s="139" t="str">
        <f t="shared" si="58"/>
        <v/>
      </c>
      <c r="X72" s="97"/>
      <c r="Y72" s="99"/>
      <c r="Z72" s="172"/>
      <c r="AA72" s="132"/>
      <c r="AB72" s="103" t="e">
        <f>T72-HLOOKUP(V72,[1]Minimas!$C$3:$CD$12,2,FALSE)</f>
        <v>#VALUE!</v>
      </c>
      <c r="AC72" s="103" t="e">
        <f>T72-HLOOKUP(V72,[1]Minimas!$C$3:$CD$12,3,FALSE)</f>
        <v>#VALUE!</v>
      </c>
      <c r="AD72" s="103" t="e">
        <f>T72-HLOOKUP(V72,[1]Minimas!$C$3:$CD$12,4,FALSE)</f>
        <v>#VALUE!</v>
      </c>
      <c r="AE72" s="103" t="e">
        <f>T72-HLOOKUP(V72,[1]Minimas!$C$3:$CD$12,5,FALSE)</f>
        <v>#VALUE!</v>
      </c>
      <c r="AF72" s="103" t="e">
        <f>T72-HLOOKUP(V72,[1]Minimas!$C$3:$CD$12,6,FALSE)</f>
        <v>#VALUE!</v>
      </c>
      <c r="AG72" s="103" t="e">
        <f>T72-HLOOKUP(V72,[1]Minimas!$C$3:$CD$12,7,FALSE)</f>
        <v>#VALUE!</v>
      </c>
      <c r="AH72" s="103" t="e">
        <f>T72-HLOOKUP(V72,[1]Minimas!$C$3:$CD$12,8,FALSE)</f>
        <v>#VALUE!</v>
      </c>
      <c r="AI72" s="103" t="e">
        <f>T72-HLOOKUP(V72,[1]Minimas!$C$3:$CD$12,9,FALSE)</f>
        <v>#VALUE!</v>
      </c>
      <c r="AJ72" s="103" t="e">
        <f>T72-HLOOKUP(V72,[1]Minimas!$C$3:$CD$12,10,FALSE)</f>
        <v>#VALUE!</v>
      </c>
      <c r="AK72" s="104" t="str">
        <f t="shared" si="59"/>
        <v xml:space="preserve"> </v>
      </c>
      <c r="AL72" s="104"/>
      <c r="AM72" s="104" t="str">
        <f t="shared" si="60"/>
        <v xml:space="preserve"> </v>
      </c>
      <c r="AN72" s="104" t="str">
        <f t="shared" si="61"/>
        <v xml:space="preserve"> </v>
      </c>
      <c r="AO72" s="134"/>
      <c r="AP72" s="134"/>
      <c r="AQ72" s="134"/>
      <c r="AR72" s="134"/>
      <c r="AS72" s="134"/>
      <c r="AT72" s="134"/>
      <c r="AU72" s="134"/>
      <c r="AV72" s="134"/>
      <c r="AW72" s="134"/>
      <c r="AX72" s="134"/>
      <c r="AY72" s="134"/>
      <c r="AZ72" s="134"/>
      <c r="BA72" s="134"/>
      <c r="BB72" s="134"/>
      <c r="BC72" s="134"/>
      <c r="BD72" s="134"/>
      <c r="BE72" s="134"/>
      <c r="BF72" s="134"/>
      <c r="BG72" s="134"/>
      <c r="BH72" s="134"/>
      <c r="BI72" s="134"/>
      <c r="BJ72" s="134"/>
      <c r="BK72" s="134"/>
      <c r="BL72" s="134"/>
      <c r="BM72" s="134"/>
      <c r="BN72" s="134"/>
      <c r="BO72" s="134"/>
      <c r="BP72" s="134"/>
      <c r="BQ72" s="134"/>
      <c r="BR72" s="134"/>
      <c r="BS72" s="134"/>
      <c r="BT72" s="134"/>
      <c r="BU72" s="134"/>
      <c r="BV72" s="134"/>
      <c r="BW72" s="134"/>
      <c r="BX72" s="134"/>
      <c r="BY72" s="134"/>
      <c r="BZ72" s="134"/>
      <c r="CA72" s="134"/>
      <c r="CB72" s="134"/>
      <c r="CC72" s="134"/>
      <c r="CD72" s="134"/>
      <c r="CE72" s="134"/>
      <c r="CF72" s="134"/>
      <c r="CG72" s="134"/>
      <c r="CH72" s="134"/>
      <c r="CI72" s="134"/>
      <c r="CJ72" s="134"/>
      <c r="CK72" s="134"/>
      <c r="CL72" s="134"/>
      <c r="CM72" s="134"/>
      <c r="CN72" s="134"/>
      <c r="CO72" s="134"/>
      <c r="CP72" s="134"/>
      <c r="CQ72" s="134"/>
      <c r="CR72" s="134"/>
      <c r="CS72" s="134"/>
      <c r="CT72" s="134"/>
      <c r="CU72" s="134"/>
      <c r="CV72" s="134"/>
      <c r="CW72" s="134"/>
      <c r="CX72" s="134"/>
      <c r="CY72" s="134"/>
      <c r="CZ72" s="134"/>
      <c r="DA72" s="134"/>
      <c r="DB72" s="134"/>
      <c r="DC72" s="134"/>
      <c r="DD72" s="134"/>
      <c r="DE72" s="134"/>
      <c r="DF72" s="134"/>
      <c r="DG72" s="134"/>
      <c r="DH72" s="134"/>
      <c r="DI72" s="134"/>
      <c r="DJ72" s="134"/>
      <c r="DK72" s="134"/>
      <c r="DL72" s="134"/>
      <c r="DM72" s="134"/>
      <c r="DN72" s="134"/>
      <c r="DO72" s="134"/>
      <c r="DP72" s="134"/>
      <c r="DQ72" s="134"/>
      <c r="DR72" s="134"/>
      <c r="DS72" s="134"/>
      <c r="DT72" s="134"/>
    </row>
    <row r="73" spans="2:124" s="133" customFormat="1" ht="29.1" customHeight="1" x14ac:dyDescent="0.2">
      <c r="B73" s="95" t="s">
        <v>149</v>
      </c>
      <c r="C73" s="153"/>
      <c r="D73" s="154"/>
      <c r="E73" s="155"/>
      <c r="F73" s="143"/>
      <c r="G73" s="144"/>
      <c r="H73" s="145"/>
      <c r="I73" s="165"/>
      <c r="J73" s="156"/>
      <c r="K73" s="147"/>
      <c r="L73" s="149"/>
      <c r="M73" s="150"/>
      <c r="N73" s="150"/>
      <c r="O73" s="135" t="str">
        <f t="shared" si="54"/>
        <v/>
      </c>
      <c r="P73" s="149"/>
      <c r="Q73" s="150"/>
      <c r="R73" s="150"/>
      <c r="S73" s="135" t="str">
        <f t="shared" si="55"/>
        <v/>
      </c>
      <c r="T73" s="136" t="str">
        <f t="shared" si="56"/>
        <v/>
      </c>
      <c r="U73" s="137" t="str">
        <f t="shared" si="57"/>
        <v xml:space="preserve">   </v>
      </c>
      <c r="V73" s="138" t="str">
        <f>IF(E73=0," ",IF(E73="H",IF(H73&lt;2000,VLOOKUP(K73,[1]Minimas!$A$15:$F$29,6),IF(AND(H73&gt;1999,H73&lt;2003),VLOOKUP(K73,[1]Minimas!$A$15:$F$29,5),IF(AND(H73&gt;2002,H73&lt;2005),VLOOKUP(K73,[1]Minimas!$A$15:$F$29,4),IF(AND(H73&gt;2004,H73&lt;2007),VLOOKUP(K73,[1]Minimas!$A$15:$F$29,3),VLOOKUP(K73,[1]Minimas!$A$15:$F$29,2))))),IF(H73&lt;2000,VLOOKUP(K73,[1]Minimas!$G$15:$L$29,6),IF(AND(H73&gt;1999,H73&lt;2003),VLOOKUP(K73,[1]Minimas!$G$15:$FL$29,5),IF(AND(H73&gt;2002,H73&lt;2005),VLOOKUP(K73,[1]Minimas!$G$15:$L$29,4),IF(AND(H73&gt;2004,H73&lt;2007),VLOOKUP(K73,[1]Minimas!$G$15:$L$29,3),VLOOKUP(K73,[1]Minimas!$G$15:$L$29,2)))))))</f>
        <v xml:space="preserve"> </v>
      </c>
      <c r="W73" s="139" t="str">
        <f t="shared" si="58"/>
        <v/>
      </c>
      <c r="X73" s="97"/>
      <c r="Y73" s="99"/>
      <c r="Z73" s="172"/>
      <c r="AA73" s="132"/>
      <c r="AB73" s="103" t="e">
        <f>T73-HLOOKUP(V73,[1]Minimas!$C$3:$CD$12,2,FALSE)</f>
        <v>#VALUE!</v>
      </c>
      <c r="AC73" s="103" t="e">
        <f>T73-HLOOKUP(V73,[1]Minimas!$C$3:$CD$12,3,FALSE)</f>
        <v>#VALUE!</v>
      </c>
      <c r="AD73" s="103" t="e">
        <f>T73-HLOOKUP(V73,[1]Minimas!$C$3:$CD$12,4,FALSE)</f>
        <v>#VALUE!</v>
      </c>
      <c r="AE73" s="103" t="e">
        <f>T73-HLOOKUP(V73,[1]Minimas!$C$3:$CD$12,5,FALSE)</f>
        <v>#VALUE!</v>
      </c>
      <c r="AF73" s="103" t="e">
        <f>T73-HLOOKUP(V73,[1]Minimas!$C$3:$CD$12,6,FALSE)</f>
        <v>#VALUE!</v>
      </c>
      <c r="AG73" s="103" t="e">
        <f>T73-HLOOKUP(V73,[1]Minimas!$C$3:$CD$12,7,FALSE)</f>
        <v>#VALUE!</v>
      </c>
      <c r="AH73" s="103" t="e">
        <f>T73-HLOOKUP(V73,[1]Minimas!$C$3:$CD$12,8,FALSE)</f>
        <v>#VALUE!</v>
      </c>
      <c r="AI73" s="103" t="e">
        <f>T73-HLOOKUP(V73,[1]Minimas!$C$3:$CD$12,9,FALSE)</f>
        <v>#VALUE!</v>
      </c>
      <c r="AJ73" s="103" t="e">
        <f>T73-HLOOKUP(V73,[1]Minimas!$C$3:$CD$12,10,FALSE)</f>
        <v>#VALUE!</v>
      </c>
      <c r="AK73" s="104" t="str">
        <f t="shared" si="59"/>
        <v xml:space="preserve"> </v>
      </c>
      <c r="AL73" s="104"/>
      <c r="AM73" s="104" t="str">
        <f t="shared" si="60"/>
        <v xml:space="preserve"> </v>
      </c>
      <c r="AN73" s="104" t="str">
        <f t="shared" si="61"/>
        <v xml:space="preserve"> </v>
      </c>
      <c r="AO73" s="134"/>
      <c r="AP73" s="134"/>
      <c r="AQ73" s="134"/>
      <c r="AR73" s="134"/>
      <c r="AS73" s="134"/>
      <c r="AT73" s="134"/>
      <c r="AU73" s="134"/>
      <c r="AV73" s="134"/>
      <c r="AW73" s="134"/>
      <c r="AX73" s="134"/>
      <c r="AY73" s="134"/>
      <c r="AZ73" s="134"/>
      <c r="BA73" s="134"/>
      <c r="BB73" s="134"/>
      <c r="BC73" s="134"/>
      <c r="BD73" s="134"/>
      <c r="BE73" s="134"/>
      <c r="BF73" s="134"/>
      <c r="BG73" s="134"/>
      <c r="BH73" s="134"/>
      <c r="BI73" s="134"/>
      <c r="BJ73" s="134"/>
      <c r="BK73" s="134"/>
      <c r="BL73" s="134"/>
      <c r="BM73" s="134"/>
      <c r="BN73" s="134"/>
      <c r="BO73" s="134"/>
      <c r="BP73" s="134"/>
      <c r="BQ73" s="134"/>
      <c r="BR73" s="134"/>
      <c r="BS73" s="134"/>
      <c r="BT73" s="134"/>
      <c r="BU73" s="134"/>
      <c r="BV73" s="134"/>
      <c r="BW73" s="134"/>
      <c r="BX73" s="134"/>
      <c r="BY73" s="134"/>
      <c r="BZ73" s="134"/>
      <c r="CA73" s="134"/>
      <c r="CB73" s="134"/>
      <c r="CC73" s="134"/>
      <c r="CD73" s="134"/>
      <c r="CE73" s="134"/>
      <c r="CF73" s="134"/>
      <c r="CG73" s="134"/>
      <c r="CH73" s="134"/>
      <c r="CI73" s="134"/>
      <c r="CJ73" s="134"/>
      <c r="CK73" s="134"/>
      <c r="CL73" s="134"/>
      <c r="CM73" s="134"/>
      <c r="CN73" s="134"/>
      <c r="CO73" s="134"/>
      <c r="CP73" s="134"/>
      <c r="CQ73" s="134"/>
      <c r="CR73" s="134"/>
      <c r="CS73" s="134"/>
      <c r="CT73" s="134"/>
      <c r="CU73" s="134"/>
      <c r="CV73" s="134"/>
      <c r="CW73" s="134"/>
      <c r="CX73" s="134"/>
      <c r="CY73" s="134"/>
      <c r="CZ73" s="134"/>
      <c r="DA73" s="134"/>
      <c r="DB73" s="134"/>
      <c r="DC73" s="134"/>
      <c r="DD73" s="134"/>
      <c r="DE73" s="134"/>
      <c r="DF73" s="134"/>
      <c r="DG73" s="134"/>
      <c r="DH73" s="134"/>
      <c r="DI73" s="134"/>
      <c r="DJ73" s="134"/>
      <c r="DK73" s="134"/>
      <c r="DL73" s="134"/>
      <c r="DM73" s="134"/>
      <c r="DN73" s="134"/>
      <c r="DO73" s="134"/>
      <c r="DP73" s="134"/>
      <c r="DQ73" s="134"/>
      <c r="DR73" s="134"/>
      <c r="DS73" s="134"/>
      <c r="DT73" s="134"/>
    </row>
    <row r="74" spans="2:124" s="133" customFormat="1" ht="30" customHeight="1" x14ac:dyDescent="0.2">
      <c r="B74" s="95" t="s">
        <v>149</v>
      </c>
      <c r="C74" s="153"/>
      <c r="D74" s="154"/>
      <c r="E74" s="155"/>
      <c r="F74" s="143"/>
      <c r="G74" s="144"/>
      <c r="H74" s="145"/>
      <c r="I74" s="165"/>
      <c r="J74" s="156"/>
      <c r="K74" s="147"/>
      <c r="L74" s="149"/>
      <c r="M74" s="150"/>
      <c r="N74" s="150"/>
      <c r="O74" s="135" t="str">
        <f t="shared" si="54"/>
        <v/>
      </c>
      <c r="P74" s="149"/>
      <c r="Q74" s="150"/>
      <c r="R74" s="150"/>
      <c r="S74" s="135" t="str">
        <f t="shared" si="55"/>
        <v/>
      </c>
      <c r="T74" s="136" t="str">
        <f t="shared" si="56"/>
        <v/>
      </c>
      <c r="U74" s="137" t="str">
        <f t="shared" si="57"/>
        <v xml:space="preserve">   </v>
      </c>
      <c r="V74" s="138" t="str">
        <f>IF(E74=0," ",IF(E74="H",IF(H74&lt;2000,VLOOKUP(K74,[1]Minimas!$A$15:$F$29,6),IF(AND(H74&gt;1999,H74&lt;2003),VLOOKUP(K74,[1]Minimas!$A$15:$F$29,5),IF(AND(H74&gt;2002,H74&lt;2005),VLOOKUP(K74,[1]Minimas!$A$15:$F$29,4),IF(AND(H74&gt;2004,H74&lt;2007),VLOOKUP(K74,[1]Minimas!$A$15:$F$29,3),VLOOKUP(K74,[1]Minimas!$A$15:$F$29,2))))),IF(H74&lt;2000,VLOOKUP(K74,[1]Minimas!$G$15:$L$29,6),IF(AND(H74&gt;1999,H74&lt;2003),VLOOKUP(K74,[1]Minimas!$G$15:$FL$29,5),IF(AND(H74&gt;2002,H74&lt;2005),VLOOKUP(K74,[1]Minimas!$G$15:$L$29,4),IF(AND(H74&gt;2004,H74&lt;2007),VLOOKUP(K74,[1]Minimas!$G$15:$L$29,3),VLOOKUP(K74,[1]Minimas!$G$15:$L$29,2)))))))</f>
        <v xml:space="preserve"> </v>
      </c>
      <c r="W74" s="139" t="str">
        <f t="shared" si="58"/>
        <v/>
      </c>
      <c r="X74" s="97"/>
      <c r="Y74" s="99"/>
      <c r="Z74" s="172"/>
      <c r="AA74" s="132"/>
      <c r="AB74" s="103" t="e">
        <f>T74-HLOOKUP(V74,[1]Minimas!$C$3:$CD$12,2,FALSE)</f>
        <v>#VALUE!</v>
      </c>
      <c r="AC74" s="103" t="e">
        <f>T74-HLOOKUP(V74,[1]Minimas!$C$3:$CD$12,3,FALSE)</f>
        <v>#VALUE!</v>
      </c>
      <c r="AD74" s="103" t="e">
        <f>T74-HLOOKUP(V74,[1]Minimas!$C$3:$CD$12,4,FALSE)</f>
        <v>#VALUE!</v>
      </c>
      <c r="AE74" s="103" t="e">
        <f>T74-HLOOKUP(V74,[1]Minimas!$C$3:$CD$12,5,FALSE)</f>
        <v>#VALUE!</v>
      </c>
      <c r="AF74" s="103" t="e">
        <f>T74-HLOOKUP(V74,[1]Minimas!$C$3:$CD$12,6,FALSE)</f>
        <v>#VALUE!</v>
      </c>
      <c r="AG74" s="103" t="e">
        <f>T74-HLOOKUP(V74,[1]Minimas!$C$3:$CD$12,7,FALSE)</f>
        <v>#VALUE!</v>
      </c>
      <c r="AH74" s="103" t="e">
        <f>T74-HLOOKUP(V74,[1]Minimas!$C$3:$CD$12,8,FALSE)</f>
        <v>#VALUE!</v>
      </c>
      <c r="AI74" s="103" t="e">
        <f>T74-HLOOKUP(V74,[1]Minimas!$C$3:$CD$12,9,FALSE)</f>
        <v>#VALUE!</v>
      </c>
      <c r="AJ74" s="103" t="e">
        <f>T74-HLOOKUP(V74,[1]Minimas!$C$3:$CD$12,10,FALSE)</f>
        <v>#VALUE!</v>
      </c>
      <c r="AK74" s="104" t="str">
        <f t="shared" si="59"/>
        <v xml:space="preserve"> </v>
      </c>
      <c r="AL74" s="104"/>
      <c r="AM74" s="104" t="str">
        <f t="shared" si="60"/>
        <v xml:space="preserve"> </v>
      </c>
      <c r="AN74" s="104" t="str">
        <f t="shared" si="61"/>
        <v xml:space="preserve"> </v>
      </c>
      <c r="AO74" s="134"/>
      <c r="AP74" s="134"/>
      <c r="AQ74" s="134"/>
      <c r="AR74" s="134"/>
      <c r="AS74" s="134"/>
      <c r="AT74" s="134"/>
      <c r="AU74" s="134"/>
      <c r="AV74" s="134"/>
      <c r="AW74" s="134"/>
      <c r="AX74" s="134"/>
      <c r="AY74" s="134"/>
      <c r="AZ74" s="134"/>
      <c r="BA74" s="134"/>
      <c r="BB74" s="134"/>
      <c r="BC74" s="134"/>
      <c r="BD74" s="134"/>
      <c r="BE74" s="134"/>
      <c r="BF74" s="134"/>
      <c r="BG74" s="134"/>
      <c r="BH74" s="134"/>
      <c r="BI74" s="134"/>
      <c r="BJ74" s="134"/>
      <c r="BK74" s="134"/>
      <c r="BL74" s="134"/>
      <c r="BM74" s="134"/>
      <c r="BN74" s="134"/>
      <c r="BO74" s="134"/>
      <c r="BP74" s="134"/>
      <c r="BQ74" s="134"/>
      <c r="BR74" s="134"/>
      <c r="BS74" s="134"/>
      <c r="BT74" s="134"/>
      <c r="BU74" s="134"/>
      <c r="BV74" s="134"/>
      <c r="BW74" s="134"/>
      <c r="BX74" s="134"/>
      <c r="BY74" s="134"/>
      <c r="BZ74" s="134"/>
      <c r="CA74" s="134"/>
      <c r="CB74" s="134"/>
      <c r="CC74" s="134"/>
      <c r="CD74" s="134"/>
      <c r="CE74" s="134"/>
      <c r="CF74" s="134"/>
      <c r="CG74" s="134"/>
      <c r="CH74" s="134"/>
      <c r="CI74" s="134"/>
      <c r="CJ74" s="134"/>
      <c r="CK74" s="134"/>
      <c r="CL74" s="134"/>
      <c r="CM74" s="134"/>
      <c r="CN74" s="134"/>
      <c r="CO74" s="134"/>
      <c r="CP74" s="134"/>
      <c r="CQ74" s="134"/>
      <c r="CR74" s="134"/>
      <c r="CS74" s="134"/>
      <c r="CT74" s="134"/>
      <c r="CU74" s="134"/>
      <c r="CV74" s="134"/>
      <c r="CW74" s="134"/>
      <c r="CX74" s="134"/>
      <c r="CY74" s="134"/>
      <c r="CZ74" s="134"/>
      <c r="DA74" s="134"/>
      <c r="DB74" s="134"/>
      <c r="DC74" s="134"/>
      <c r="DD74" s="134"/>
      <c r="DE74" s="134"/>
      <c r="DF74" s="134"/>
      <c r="DG74" s="134"/>
      <c r="DH74" s="134"/>
      <c r="DI74" s="134"/>
      <c r="DJ74" s="134"/>
      <c r="DK74" s="134"/>
      <c r="DL74" s="134"/>
      <c r="DM74" s="134"/>
      <c r="DN74" s="134"/>
      <c r="DO74" s="134"/>
      <c r="DP74" s="134"/>
      <c r="DQ74" s="134"/>
      <c r="DR74" s="134"/>
      <c r="DS74" s="134"/>
      <c r="DT74" s="134"/>
    </row>
    <row r="75" spans="2:124" s="133" customFormat="1" ht="30" customHeight="1" x14ac:dyDescent="0.2">
      <c r="B75" s="95" t="s">
        <v>149</v>
      </c>
      <c r="C75" s="153"/>
      <c r="D75" s="154"/>
      <c r="E75" s="155"/>
      <c r="F75" s="143"/>
      <c r="G75" s="144"/>
      <c r="H75" s="145"/>
      <c r="I75" s="165"/>
      <c r="J75" s="156"/>
      <c r="K75" s="147"/>
      <c r="L75" s="149"/>
      <c r="M75" s="150"/>
      <c r="N75" s="150"/>
      <c r="O75" s="135" t="str">
        <f t="shared" si="54"/>
        <v/>
      </c>
      <c r="P75" s="149"/>
      <c r="Q75" s="150"/>
      <c r="R75" s="150"/>
      <c r="S75" s="135" t="str">
        <f t="shared" si="55"/>
        <v/>
      </c>
      <c r="T75" s="136" t="str">
        <f t="shared" si="56"/>
        <v/>
      </c>
      <c r="U75" s="137" t="str">
        <f t="shared" si="57"/>
        <v xml:space="preserve">   </v>
      </c>
      <c r="V75" s="138" t="str">
        <f>IF(E75=0," ",IF(E75="H",IF(H75&lt;2000,VLOOKUP(K75,[1]Minimas!$A$15:$F$29,6),IF(AND(H75&gt;1999,H75&lt;2003),VLOOKUP(K75,[1]Minimas!$A$15:$F$29,5),IF(AND(H75&gt;2002,H75&lt;2005),VLOOKUP(K75,[1]Minimas!$A$15:$F$29,4),IF(AND(H75&gt;2004,H75&lt;2007),VLOOKUP(K75,[1]Minimas!$A$15:$F$29,3),VLOOKUP(K75,[1]Minimas!$A$15:$F$29,2))))),IF(H75&lt;2000,VLOOKUP(K75,[1]Minimas!$G$15:$L$29,6),IF(AND(H75&gt;1999,H75&lt;2003),VLOOKUP(K75,[1]Minimas!$G$15:$FL$29,5),IF(AND(H75&gt;2002,H75&lt;2005),VLOOKUP(K75,[1]Minimas!$G$15:$L$29,4),IF(AND(H75&gt;2004,H75&lt;2007),VLOOKUP(K75,[1]Minimas!$G$15:$L$29,3),VLOOKUP(K75,[1]Minimas!$G$15:$L$29,2)))))))</f>
        <v xml:space="preserve"> </v>
      </c>
      <c r="W75" s="139" t="str">
        <f t="shared" si="58"/>
        <v/>
      </c>
      <c r="X75" s="97"/>
      <c r="Y75" s="99"/>
      <c r="Z75" s="172"/>
      <c r="AA75" s="132"/>
      <c r="AB75" s="103" t="e">
        <f>T75-HLOOKUP(V75,[1]Minimas!$C$3:$CD$12,2,FALSE)</f>
        <v>#VALUE!</v>
      </c>
      <c r="AC75" s="103" t="e">
        <f>T75-HLOOKUP(V75,[1]Minimas!$C$3:$CD$12,3,FALSE)</f>
        <v>#VALUE!</v>
      </c>
      <c r="AD75" s="103" t="e">
        <f>T75-HLOOKUP(V75,[1]Minimas!$C$3:$CD$12,4,FALSE)</f>
        <v>#VALUE!</v>
      </c>
      <c r="AE75" s="103" t="e">
        <f>T75-HLOOKUP(V75,[1]Minimas!$C$3:$CD$12,5,FALSE)</f>
        <v>#VALUE!</v>
      </c>
      <c r="AF75" s="103" t="e">
        <f>T75-HLOOKUP(V75,[1]Minimas!$C$3:$CD$12,6,FALSE)</f>
        <v>#VALUE!</v>
      </c>
      <c r="AG75" s="103" t="e">
        <f>T75-HLOOKUP(V75,[1]Minimas!$C$3:$CD$12,7,FALSE)</f>
        <v>#VALUE!</v>
      </c>
      <c r="AH75" s="103" t="e">
        <f>T75-HLOOKUP(V75,[1]Minimas!$C$3:$CD$12,8,FALSE)</f>
        <v>#VALUE!</v>
      </c>
      <c r="AI75" s="103" t="e">
        <f>T75-HLOOKUP(V75,[1]Minimas!$C$3:$CD$12,9,FALSE)</f>
        <v>#VALUE!</v>
      </c>
      <c r="AJ75" s="103" t="e">
        <f>T75-HLOOKUP(V75,[1]Minimas!$C$3:$CD$12,10,FALSE)</f>
        <v>#VALUE!</v>
      </c>
      <c r="AK75" s="104" t="str">
        <f t="shared" si="59"/>
        <v xml:space="preserve"> </v>
      </c>
      <c r="AL75" s="104"/>
      <c r="AM75" s="104" t="str">
        <f t="shared" si="60"/>
        <v xml:space="preserve"> </v>
      </c>
      <c r="AN75" s="104" t="str">
        <f t="shared" si="61"/>
        <v xml:space="preserve"> </v>
      </c>
      <c r="AO75" s="134"/>
      <c r="AP75" s="134"/>
      <c r="AQ75" s="134"/>
      <c r="AR75" s="134"/>
      <c r="AS75" s="134"/>
      <c r="AT75" s="134"/>
      <c r="AU75" s="134"/>
      <c r="AV75" s="134"/>
      <c r="AW75" s="134"/>
      <c r="AX75" s="134"/>
      <c r="AY75" s="134"/>
      <c r="AZ75" s="134"/>
      <c r="BA75" s="134"/>
      <c r="BB75" s="134"/>
      <c r="BC75" s="134"/>
      <c r="BD75" s="134"/>
      <c r="BE75" s="134"/>
      <c r="BF75" s="134"/>
      <c r="BG75" s="134"/>
      <c r="BH75" s="134"/>
      <c r="BI75" s="134"/>
      <c r="BJ75" s="134"/>
      <c r="BK75" s="134"/>
      <c r="BL75" s="134"/>
      <c r="BM75" s="134"/>
      <c r="BN75" s="134"/>
      <c r="BO75" s="134"/>
      <c r="BP75" s="134"/>
      <c r="BQ75" s="134"/>
      <c r="BR75" s="134"/>
      <c r="BS75" s="134"/>
      <c r="BT75" s="134"/>
      <c r="BU75" s="134"/>
      <c r="BV75" s="134"/>
      <c r="BW75" s="134"/>
      <c r="BX75" s="134"/>
      <c r="BY75" s="134"/>
      <c r="BZ75" s="134"/>
      <c r="CA75" s="134"/>
      <c r="CB75" s="134"/>
      <c r="CC75" s="134"/>
      <c r="CD75" s="134"/>
      <c r="CE75" s="134"/>
      <c r="CF75" s="134"/>
      <c r="CG75" s="134"/>
      <c r="CH75" s="134"/>
      <c r="CI75" s="134"/>
      <c r="CJ75" s="134"/>
      <c r="CK75" s="134"/>
      <c r="CL75" s="134"/>
      <c r="CM75" s="134"/>
      <c r="CN75" s="134"/>
      <c r="CO75" s="134"/>
      <c r="CP75" s="134"/>
      <c r="CQ75" s="134"/>
      <c r="CR75" s="134"/>
      <c r="CS75" s="134"/>
      <c r="CT75" s="134"/>
      <c r="CU75" s="134"/>
      <c r="CV75" s="134"/>
      <c r="CW75" s="134"/>
      <c r="CX75" s="134"/>
      <c r="CY75" s="134"/>
      <c r="CZ75" s="134"/>
      <c r="DA75" s="134"/>
      <c r="DB75" s="134"/>
      <c r="DC75" s="134"/>
      <c r="DD75" s="134"/>
      <c r="DE75" s="134"/>
      <c r="DF75" s="134"/>
      <c r="DG75" s="134"/>
      <c r="DH75" s="134"/>
      <c r="DI75" s="134"/>
      <c r="DJ75" s="134"/>
      <c r="DK75" s="134"/>
      <c r="DL75" s="134"/>
      <c r="DM75" s="134"/>
      <c r="DN75" s="134"/>
      <c r="DO75" s="134"/>
      <c r="DP75" s="134"/>
      <c r="DQ75" s="134"/>
      <c r="DR75" s="134"/>
      <c r="DS75" s="134"/>
      <c r="DT75" s="134"/>
    </row>
    <row r="76" spans="2:124" s="133" customFormat="1" ht="30" customHeight="1" x14ac:dyDescent="0.2">
      <c r="B76" s="95" t="s">
        <v>149</v>
      </c>
      <c r="C76" s="153"/>
      <c r="D76" s="154"/>
      <c r="E76" s="155"/>
      <c r="F76" s="143"/>
      <c r="G76" s="144"/>
      <c r="H76" s="145"/>
      <c r="I76" s="165"/>
      <c r="J76" s="156"/>
      <c r="K76" s="147"/>
      <c r="L76" s="149"/>
      <c r="M76" s="150"/>
      <c r="N76" s="150"/>
      <c r="O76" s="135" t="str">
        <f t="shared" si="54"/>
        <v/>
      </c>
      <c r="P76" s="149"/>
      <c r="Q76" s="150"/>
      <c r="R76" s="150"/>
      <c r="S76" s="135" t="str">
        <f t="shared" si="55"/>
        <v/>
      </c>
      <c r="T76" s="136" t="str">
        <f t="shared" si="56"/>
        <v/>
      </c>
      <c r="U76" s="137" t="str">
        <f t="shared" si="57"/>
        <v xml:space="preserve">   </v>
      </c>
      <c r="V76" s="138" t="str">
        <f>IF(E76=0," ",IF(E76="H",IF(H76&lt;2000,VLOOKUP(K76,[1]Minimas!$A$15:$F$29,6),IF(AND(H76&gt;1999,H76&lt;2003),VLOOKUP(K76,[1]Minimas!$A$15:$F$29,5),IF(AND(H76&gt;2002,H76&lt;2005),VLOOKUP(K76,[1]Minimas!$A$15:$F$29,4),IF(AND(H76&gt;2004,H76&lt;2007),VLOOKUP(K76,[1]Minimas!$A$15:$F$29,3),VLOOKUP(K76,[1]Minimas!$A$15:$F$29,2))))),IF(H76&lt;2000,VLOOKUP(K76,[1]Minimas!$G$15:$L$29,6),IF(AND(H76&gt;1999,H76&lt;2003),VLOOKUP(K76,[1]Minimas!$G$15:$FL$29,5),IF(AND(H76&gt;2002,H76&lt;2005),VLOOKUP(K76,[1]Minimas!$G$15:$L$29,4),IF(AND(H76&gt;2004,H76&lt;2007),VLOOKUP(K76,[1]Minimas!$G$15:$L$29,3),VLOOKUP(K76,[1]Minimas!$G$15:$L$29,2)))))))</f>
        <v xml:space="preserve"> </v>
      </c>
      <c r="W76" s="139" t="str">
        <f t="shared" si="58"/>
        <v/>
      </c>
      <c r="X76" s="97"/>
      <c r="Y76" s="99"/>
      <c r="Z76" s="172"/>
      <c r="AA76" s="132"/>
      <c r="AB76" s="103" t="e">
        <f>T76-HLOOKUP(V76,[1]Minimas!$C$3:$CD$12,2,FALSE)</f>
        <v>#VALUE!</v>
      </c>
      <c r="AC76" s="103" t="e">
        <f>T76-HLOOKUP(V76,[1]Minimas!$C$3:$CD$12,3,FALSE)</f>
        <v>#VALUE!</v>
      </c>
      <c r="AD76" s="103" t="e">
        <f>T76-HLOOKUP(V76,[1]Minimas!$C$3:$CD$12,4,FALSE)</f>
        <v>#VALUE!</v>
      </c>
      <c r="AE76" s="103" t="e">
        <f>T76-HLOOKUP(V76,[1]Minimas!$C$3:$CD$12,5,FALSE)</f>
        <v>#VALUE!</v>
      </c>
      <c r="AF76" s="103" t="e">
        <f>T76-HLOOKUP(V76,[1]Minimas!$C$3:$CD$12,6,FALSE)</f>
        <v>#VALUE!</v>
      </c>
      <c r="AG76" s="103" t="e">
        <f>T76-HLOOKUP(V76,[1]Minimas!$C$3:$CD$12,7,FALSE)</f>
        <v>#VALUE!</v>
      </c>
      <c r="AH76" s="103" t="e">
        <f>T76-HLOOKUP(V76,[1]Minimas!$C$3:$CD$12,8,FALSE)</f>
        <v>#VALUE!</v>
      </c>
      <c r="AI76" s="103" t="e">
        <f>T76-HLOOKUP(V76,[1]Minimas!$C$3:$CD$12,9,FALSE)</f>
        <v>#VALUE!</v>
      </c>
      <c r="AJ76" s="103" t="e">
        <f>T76-HLOOKUP(V76,[1]Minimas!$C$3:$CD$12,10,FALSE)</f>
        <v>#VALUE!</v>
      </c>
      <c r="AK76" s="104" t="str">
        <f t="shared" si="59"/>
        <v xml:space="preserve"> </v>
      </c>
      <c r="AL76" s="104"/>
      <c r="AM76" s="104" t="str">
        <f t="shared" si="60"/>
        <v xml:space="preserve"> </v>
      </c>
      <c r="AN76" s="104" t="str">
        <f t="shared" si="61"/>
        <v xml:space="preserve"> </v>
      </c>
      <c r="AO76" s="134"/>
      <c r="AP76" s="134"/>
      <c r="AQ76" s="134"/>
      <c r="AR76" s="134"/>
      <c r="AS76" s="134"/>
      <c r="AT76" s="134"/>
      <c r="AU76" s="134"/>
      <c r="AV76" s="134"/>
      <c r="AW76" s="134"/>
      <c r="AX76" s="134"/>
      <c r="AY76" s="134"/>
      <c r="AZ76" s="134"/>
      <c r="BA76" s="134"/>
      <c r="BB76" s="134"/>
      <c r="BC76" s="134"/>
      <c r="BD76" s="134"/>
      <c r="BE76" s="134"/>
      <c r="BF76" s="134"/>
      <c r="BG76" s="134"/>
      <c r="BH76" s="134"/>
      <c r="BI76" s="134"/>
      <c r="BJ76" s="134"/>
      <c r="BK76" s="134"/>
      <c r="BL76" s="134"/>
      <c r="BM76" s="134"/>
      <c r="BN76" s="134"/>
      <c r="BO76" s="134"/>
      <c r="BP76" s="134"/>
      <c r="BQ76" s="134"/>
      <c r="BR76" s="134"/>
      <c r="BS76" s="134"/>
      <c r="BT76" s="134"/>
      <c r="BU76" s="134"/>
      <c r="BV76" s="134"/>
      <c r="BW76" s="134"/>
      <c r="BX76" s="134"/>
      <c r="BY76" s="134"/>
      <c r="BZ76" s="134"/>
      <c r="CA76" s="134"/>
      <c r="CB76" s="134"/>
      <c r="CC76" s="134"/>
      <c r="CD76" s="134"/>
      <c r="CE76" s="134"/>
      <c r="CF76" s="134"/>
      <c r="CG76" s="134"/>
      <c r="CH76" s="134"/>
      <c r="CI76" s="134"/>
      <c r="CJ76" s="134"/>
      <c r="CK76" s="134"/>
      <c r="CL76" s="134"/>
      <c r="CM76" s="134"/>
      <c r="CN76" s="134"/>
      <c r="CO76" s="134"/>
      <c r="CP76" s="134"/>
      <c r="CQ76" s="134"/>
      <c r="CR76" s="134"/>
      <c r="CS76" s="134"/>
      <c r="CT76" s="134"/>
      <c r="CU76" s="134"/>
      <c r="CV76" s="134"/>
      <c r="CW76" s="134"/>
      <c r="CX76" s="134"/>
      <c r="CY76" s="134"/>
      <c r="CZ76" s="134"/>
      <c r="DA76" s="134"/>
      <c r="DB76" s="134"/>
      <c r="DC76" s="134"/>
      <c r="DD76" s="134"/>
      <c r="DE76" s="134"/>
      <c r="DF76" s="134"/>
      <c r="DG76" s="134"/>
      <c r="DH76" s="134"/>
      <c r="DI76" s="134"/>
      <c r="DJ76" s="134"/>
      <c r="DK76" s="134"/>
      <c r="DL76" s="134"/>
      <c r="DM76" s="134"/>
      <c r="DN76" s="134"/>
      <c r="DO76" s="134"/>
      <c r="DP76" s="134"/>
      <c r="DQ76" s="134"/>
      <c r="DR76" s="134"/>
      <c r="DS76" s="134"/>
      <c r="DT76" s="134"/>
    </row>
    <row r="77" spans="2:124" s="133" customFormat="1" ht="30" customHeight="1" x14ac:dyDescent="0.2">
      <c r="B77" s="95" t="s">
        <v>149</v>
      </c>
      <c r="C77" s="153"/>
      <c r="D77" s="154"/>
      <c r="E77" s="155"/>
      <c r="F77" s="143"/>
      <c r="G77" s="144"/>
      <c r="H77" s="145"/>
      <c r="I77" s="165"/>
      <c r="J77" s="156"/>
      <c r="K77" s="147"/>
      <c r="L77" s="149"/>
      <c r="M77" s="150"/>
      <c r="N77" s="150"/>
      <c r="O77" s="135" t="str">
        <f t="shared" si="54"/>
        <v/>
      </c>
      <c r="P77" s="149"/>
      <c r="Q77" s="150"/>
      <c r="R77" s="150"/>
      <c r="S77" s="135" t="str">
        <f t="shared" si="55"/>
        <v/>
      </c>
      <c r="T77" s="136" t="str">
        <f t="shared" si="56"/>
        <v/>
      </c>
      <c r="U77" s="137" t="str">
        <f t="shared" si="57"/>
        <v xml:space="preserve">   </v>
      </c>
      <c r="V77" s="138" t="str">
        <f>IF(E77=0," ",IF(E77="H",IF(H77&lt;2000,VLOOKUP(K77,[1]Minimas!$A$15:$F$29,6),IF(AND(H77&gt;1999,H77&lt;2003),VLOOKUP(K77,[1]Minimas!$A$15:$F$29,5),IF(AND(H77&gt;2002,H77&lt;2005),VLOOKUP(K77,[1]Minimas!$A$15:$F$29,4),IF(AND(H77&gt;2004,H77&lt;2007),VLOOKUP(K77,[1]Minimas!$A$15:$F$29,3),VLOOKUP(K77,[1]Minimas!$A$15:$F$29,2))))),IF(H77&lt;2000,VLOOKUP(K77,[1]Minimas!$G$15:$L$29,6),IF(AND(H77&gt;1999,H77&lt;2003),VLOOKUP(K77,[1]Minimas!$G$15:$FL$29,5),IF(AND(H77&gt;2002,H77&lt;2005),VLOOKUP(K77,[1]Minimas!$G$15:$L$29,4),IF(AND(H77&gt;2004,H77&lt;2007),VLOOKUP(K77,[1]Minimas!$G$15:$L$29,3),VLOOKUP(K77,[1]Minimas!$G$15:$L$29,2)))))))</f>
        <v xml:space="preserve"> </v>
      </c>
      <c r="W77" s="139" t="str">
        <f t="shared" si="58"/>
        <v/>
      </c>
      <c r="X77" s="97"/>
      <c r="Y77" s="99"/>
      <c r="Z77" s="172"/>
      <c r="AA77" s="132"/>
      <c r="AB77" s="103" t="e">
        <f>T77-HLOOKUP(V77,[1]Minimas!$C$3:$CD$12,2,FALSE)</f>
        <v>#VALUE!</v>
      </c>
      <c r="AC77" s="103" t="e">
        <f>T77-HLOOKUP(V77,[1]Minimas!$C$3:$CD$12,3,FALSE)</f>
        <v>#VALUE!</v>
      </c>
      <c r="AD77" s="103" t="e">
        <f>T77-HLOOKUP(V77,[1]Minimas!$C$3:$CD$12,4,FALSE)</f>
        <v>#VALUE!</v>
      </c>
      <c r="AE77" s="103" t="e">
        <f>T77-HLOOKUP(V77,[1]Minimas!$C$3:$CD$12,5,FALSE)</f>
        <v>#VALUE!</v>
      </c>
      <c r="AF77" s="103" t="e">
        <f>T77-HLOOKUP(V77,[1]Minimas!$C$3:$CD$12,6,FALSE)</f>
        <v>#VALUE!</v>
      </c>
      <c r="AG77" s="103" t="e">
        <f>T77-HLOOKUP(V77,[1]Minimas!$C$3:$CD$12,7,FALSE)</f>
        <v>#VALUE!</v>
      </c>
      <c r="AH77" s="103" t="e">
        <f>T77-HLOOKUP(V77,[1]Minimas!$C$3:$CD$12,8,FALSE)</f>
        <v>#VALUE!</v>
      </c>
      <c r="AI77" s="103" t="e">
        <f>T77-HLOOKUP(V77,[1]Minimas!$C$3:$CD$12,9,FALSE)</f>
        <v>#VALUE!</v>
      </c>
      <c r="AJ77" s="103" t="e">
        <f>T77-HLOOKUP(V77,[1]Minimas!$C$3:$CD$12,10,FALSE)</f>
        <v>#VALUE!</v>
      </c>
      <c r="AK77" s="104" t="str">
        <f t="shared" si="59"/>
        <v xml:space="preserve"> </v>
      </c>
      <c r="AL77" s="104"/>
      <c r="AM77" s="104" t="str">
        <f t="shared" si="60"/>
        <v xml:space="preserve"> </v>
      </c>
      <c r="AN77" s="104" t="str">
        <f t="shared" si="61"/>
        <v xml:space="preserve"> </v>
      </c>
      <c r="AO77" s="134"/>
      <c r="AP77" s="134"/>
      <c r="AQ77" s="134"/>
      <c r="AR77" s="134"/>
      <c r="AS77" s="134"/>
      <c r="AT77" s="134"/>
      <c r="AU77" s="134"/>
      <c r="AV77" s="134"/>
      <c r="AW77" s="134"/>
      <c r="AX77" s="134"/>
      <c r="AY77" s="134"/>
      <c r="AZ77" s="134"/>
      <c r="BA77" s="134"/>
      <c r="BB77" s="134"/>
      <c r="BC77" s="134"/>
      <c r="BD77" s="134"/>
      <c r="BE77" s="134"/>
      <c r="BF77" s="134"/>
      <c r="BG77" s="134"/>
      <c r="BH77" s="134"/>
      <c r="BI77" s="134"/>
      <c r="BJ77" s="134"/>
      <c r="BK77" s="134"/>
      <c r="BL77" s="134"/>
      <c r="BM77" s="134"/>
      <c r="BN77" s="134"/>
      <c r="BO77" s="134"/>
      <c r="BP77" s="134"/>
      <c r="BQ77" s="134"/>
      <c r="BR77" s="134"/>
      <c r="BS77" s="134"/>
      <c r="BT77" s="134"/>
      <c r="BU77" s="134"/>
      <c r="BV77" s="134"/>
      <c r="BW77" s="134"/>
      <c r="BX77" s="134"/>
      <c r="BY77" s="134"/>
      <c r="BZ77" s="134"/>
      <c r="CA77" s="134"/>
      <c r="CB77" s="134"/>
      <c r="CC77" s="134"/>
      <c r="CD77" s="134"/>
      <c r="CE77" s="134"/>
      <c r="CF77" s="134"/>
      <c r="CG77" s="134"/>
      <c r="CH77" s="134"/>
      <c r="CI77" s="134"/>
      <c r="CJ77" s="134"/>
      <c r="CK77" s="134"/>
      <c r="CL77" s="134"/>
      <c r="CM77" s="134"/>
      <c r="CN77" s="134"/>
      <c r="CO77" s="134"/>
      <c r="CP77" s="134"/>
      <c r="CQ77" s="134"/>
      <c r="CR77" s="134"/>
      <c r="CS77" s="134"/>
      <c r="CT77" s="134"/>
      <c r="CU77" s="134"/>
      <c r="CV77" s="134"/>
      <c r="CW77" s="134"/>
      <c r="CX77" s="134"/>
      <c r="CY77" s="134"/>
      <c r="CZ77" s="134"/>
      <c r="DA77" s="134"/>
      <c r="DB77" s="134"/>
      <c r="DC77" s="134"/>
      <c r="DD77" s="134"/>
      <c r="DE77" s="134"/>
      <c r="DF77" s="134"/>
      <c r="DG77" s="134"/>
      <c r="DH77" s="134"/>
      <c r="DI77" s="134"/>
      <c r="DJ77" s="134"/>
      <c r="DK77" s="134"/>
      <c r="DL77" s="134"/>
      <c r="DM77" s="134"/>
      <c r="DN77" s="134"/>
      <c r="DO77" s="134"/>
      <c r="DP77" s="134"/>
      <c r="DQ77" s="134"/>
      <c r="DR77" s="134"/>
      <c r="DS77" s="134"/>
      <c r="DT77" s="134"/>
    </row>
    <row r="78" spans="2:124" s="133" customFormat="1" ht="30" customHeight="1" x14ac:dyDescent="0.2">
      <c r="B78" s="95" t="s">
        <v>149</v>
      </c>
      <c r="C78" s="153"/>
      <c r="D78" s="154"/>
      <c r="E78" s="155"/>
      <c r="F78" s="143"/>
      <c r="G78" s="144"/>
      <c r="H78" s="145"/>
      <c r="I78" s="165"/>
      <c r="J78" s="156"/>
      <c r="K78" s="147"/>
      <c r="L78" s="149"/>
      <c r="M78" s="150"/>
      <c r="N78" s="150"/>
      <c r="O78" s="135" t="str">
        <f t="shared" si="54"/>
        <v/>
      </c>
      <c r="P78" s="149"/>
      <c r="Q78" s="150"/>
      <c r="R78" s="150"/>
      <c r="S78" s="135" t="str">
        <f t="shared" si="55"/>
        <v/>
      </c>
      <c r="T78" s="136" t="str">
        <f t="shared" si="56"/>
        <v/>
      </c>
      <c r="U78" s="137" t="str">
        <f t="shared" si="57"/>
        <v xml:space="preserve">   </v>
      </c>
      <c r="V78" s="138" t="str">
        <f>IF(E78=0," ",IF(E78="H",IF(H78&lt;2000,VLOOKUP(K78,[1]Minimas!$A$15:$F$29,6),IF(AND(H78&gt;1999,H78&lt;2003),VLOOKUP(K78,[1]Minimas!$A$15:$F$29,5),IF(AND(H78&gt;2002,H78&lt;2005),VLOOKUP(K78,[1]Minimas!$A$15:$F$29,4),IF(AND(H78&gt;2004,H78&lt;2007),VLOOKUP(K78,[1]Minimas!$A$15:$F$29,3),VLOOKUP(K78,[1]Minimas!$A$15:$F$29,2))))),IF(H78&lt;2000,VLOOKUP(K78,[1]Minimas!$G$15:$L$29,6),IF(AND(H78&gt;1999,H78&lt;2003),VLOOKUP(K78,[1]Minimas!$G$15:$FL$29,5),IF(AND(H78&gt;2002,H78&lt;2005),VLOOKUP(K78,[1]Minimas!$G$15:$L$29,4),IF(AND(H78&gt;2004,H78&lt;2007),VLOOKUP(K78,[1]Minimas!$G$15:$L$29,3),VLOOKUP(K78,[1]Minimas!$G$15:$L$29,2)))))))</f>
        <v xml:space="preserve"> </v>
      </c>
      <c r="W78" s="139" t="str">
        <f t="shared" si="58"/>
        <v/>
      </c>
      <c r="X78" s="97"/>
      <c r="Y78" s="99"/>
      <c r="Z78" s="172"/>
      <c r="AA78" s="132"/>
      <c r="AB78" s="103" t="e">
        <f>T78-HLOOKUP(V78,[1]Minimas!$C$3:$CD$12,2,FALSE)</f>
        <v>#VALUE!</v>
      </c>
      <c r="AC78" s="103" t="e">
        <f>T78-HLOOKUP(V78,[1]Minimas!$C$3:$CD$12,3,FALSE)</f>
        <v>#VALUE!</v>
      </c>
      <c r="AD78" s="103" t="e">
        <f>T78-HLOOKUP(V78,[1]Minimas!$C$3:$CD$12,4,FALSE)</f>
        <v>#VALUE!</v>
      </c>
      <c r="AE78" s="103" t="e">
        <f>T78-HLOOKUP(V78,[1]Minimas!$C$3:$CD$12,5,FALSE)</f>
        <v>#VALUE!</v>
      </c>
      <c r="AF78" s="103" t="e">
        <f>T78-HLOOKUP(V78,[1]Minimas!$C$3:$CD$12,6,FALSE)</f>
        <v>#VALUE!</v>
      </c>
      <c r="AG78" s="103" t="e">
        <f>T78-HLOOKUP(V78,[1]Minimas!$C$3:$CD$12,7,FALSE)</f>
        <v>#VALUE!</v>
      </c>
      <c r="AH78" s="103" t="e">
        <f>T78-HLOOKUP(V78,[1]Minimas!$C$3:$CD$12,8,FALSE)</f>
        <v>#VALUE!</v>
      </c>
      <c r="AI78" s="103" t="e">
        <f>T78-HLOOKUP(V78,[1]Minimas!$C$3:$CD$12,9,FALSE)</f>
        <v>#VALUE!</v>
      </c>
      <c r="AJ78" s="103" t="e">
        <f>T78-HLOOKUP(V78,[1]Minimas!$C$3:$CD$12,10,FALSE)</f>
        <v>#VALUE!</v>
      </c>
      <c r="AK78" s="104" t="str">
        <f t="shared" si="59"/>
        <v xml:space="preserve"> </v>
      </c>
      <c r="AL78" s="104"/>
      <c r="AM78" s="104" t="str">
        <f t="shared" si="60"/>
        <v xml:space="preserve"> </v>
      </c>
      <c r="AN78" s="104" t="str">
        <f t="shared" si="61"/>
        <v xml:space="preserve"> </v>
      </c>
      <c r="AO78" s="134"/>
      <c r="AP78" s="134"/>
      <c r="AQ78" s="134"/>
      <c r="AR78" s="134"/>
      <c r="AS78" s="134"/>
      <c r="AT78" s="134"/>
      <c r="AU78" s="134"/>
      <c r="AV78" s="134"/>
      <c r="AW78" s="134"/>
      <c r="AX78" s="134"/>
      <c r="AY78" s="134"/>
      <c r="AZ78" s="134"/>
      <c r="BA78" s="134"/>
      <c r="BB78" s="134"/>
      <c r="BC78" s="134"/>
      <c r="BD78" s="134"/>
      <c r="BE78" s="134"/>
      <c r="BF78" s="134"/>
      <c r="BG78" s="134"/>
      <c r="BH78" s="134"/>
      <c r="BI78" s="134"/>
      <c r="BJ78" s="134"/>
      <c r="BK78" s="134"/>
      <c r="BL78" s="134"/>
      <c r="BM78" s="134"/>
      <c r="BN78" s="134"/>
      <c r="BO78" s="134"/>
      <c r="BP78" s="134"/>
      <c r="BQ78" s="134"/>
      <c r="BR78" s="134"/>
      <c r="BS78" s="134"/>
      <c r="BT78" s="134"/>
      <c r="BU78" s="134"/>
      <c r="BV78" s="134"/>
      <c r="BW78" s="134"/>
      <c r="BX78" s="134"/>
      <c r="BY78" s="134"/>
      <c r="BZ78" s="134"/>
      <c r="CA78" s="134"/>
      <c r="CB78" s="134"/>
      <c r="CC78" s="134"/>
      <c r="CD78" s="134"/>
      <c r="CE78" s="134"/>
      <c r="CF78" s="134"/>
      <c r="CG78" s="134"/>
      <c r="CH78" s="134"/>
      <c r="CI78" s="134"/>
      <c r="CJ78" s="134"/>
      <c r="CK78" s="134"/>
      <c r="CL78" s="134"/>
      <c r="CM78" s="134"/>
      <c r="CN78" s="134"/>
      <c r="CO78" s="134"/>
      <c r="CP78" s="134"/>
      <c r="CQ78" s="134"/>
      <c r="CR78" s="134"/>
      <c r="CS78" s="134"/>
      <c r="CT78" s="134"/>
      <c r="CU78" s="134"/>
      <c r="CV78" s="134"/>
      <c r="CW78" s="134"/>
      <c r="CX78" s="134"/>
      <c r="CY78" s="134"/>
      <c r="CZ78" s="134"/>
      <c r="DA78" s="134"/>
      <c r="DB78" s="134"/>
      <c r="DC78" s="134"/>
      <c r="DD78" s="134"/>
      <c r="DE78" s="134"/>
      <c r="DF78" s="134"/>
      <c r="DG78" s="134"/>
      <c r="DH78" s="134"/>
      <c r="DI78" s="134"/>
      <c r="DJ78" s="134"/>
      <c r="DK78" s="134"/>
      <c r="DL78" s="134"/>
      <c r="DM78" s="134"/>
      <c r="DN78" s="134"/>
      <c r="DO78" s="134"/>
      <c r="DP78" s="134"/>
      <c r="DQ78" s="134"/>
      <c r="DR78" s="134"/>
      <c r="DS78" s="134"/>
      <c r="DT78" s="134"/>
    </row>
    <row r="79" spans="2:124" s="133" customFormat="1" ht="29.1" customHeight="1" x14ac:dyDescent="0.2">
      <c r="B79" s="95" t="s">
        <v>149</v>
      </c>
      <c r="C79" s="153"/>
      <c r="D79" s="154"/>
      <c r="E79" s="155"/>
      <c r="F79" s="143"/>
      <c r="G79" s="144"/>
      <c r="H79" s="145"/>
      <c r="I79" s="165"/>
      <c r="J79" s="156"/>
      <c r="K79" s="147"/>
      <c r="L79" s="149"/>
      <c r="M79" s="150"/>
      <c r="N79" s="150"/>
      <c r="O79" s="135" t="str">
        <f t="shared" si="54"/>
        <v/>
      </c>
      <c r="P79" s="149"/>
      <c r="Q79" s="150"/>
      <c r="R79" s="150"/>
      <c r="S79" s="135" t="str">
        <f t="shared" si="55"/>
        <v/>
      </c>
      <c r="T79" s="136" t="str">
        <f t="shared" si="56"/>
        <v/>
      </c>
      <c r="U79" s="137" t="str">
        <f t="shared" si="57"/>
        <v xml:space="preserve">   </v>
      </c>
      <c r="V79" s="138" t="str">
        <f>IF(E79=0," ",IF(E79="H",IF(H79&lt;2000,VLOOKUP(K79,[1]Minimas!$A$15:$F$29,6),IF(AND(H79&gt;1999,H79&lt;2003),VLOOKUP(K79,[1]Minimas!$A$15:$F$29,5),IF(AND(H79&gt;2002,H79&lt;2005),VLOOKUP(K79,[1]Minimas!$A$15:$F$29,4),IF(AND(H79&gt;2004,H79&lt;2007),VLOOKUP(K79,[1]Minimas!$A$15:$F$29,3),VLOOKUP(K79,[1]Minimas!$A$15:$F$29,2))))),IF(H79&lt;2000,VLOOKUP(K79,[1]Minimas!$G$15:$L$29,6),IF(AND(H79&gt;1999,H79&lt;2003),VLOOKUP(K79,[1]Minimas!$G$15:$FL$29,5),IF(AND(H79&gt;2002,H79&lt;2005),VLOOKUP(K79,[1]Minimas!$G$15:$L$29,4),IF(AND(H79&gt;2004,H79&lt;2007),VLOOKUP(K79,[1]Minimas!$G$15:$L$29,3),VLOOKUP(K79,[1]Minimas!$G$15:$L$29,2)))))))</f>
        <v xml:space="preserve"> </v>
      </c>
      <c r="W79" s="139" t="str">
        <f t="shared" si="58"/>
        <v/>
      </c>
      <c r="X79" s="97"/>
      <c r="Y79" s="99"/>
      <c r="Z79" s="172"/>
      <c r="AA79" s="132"/>
      <c r="AB79" s="103" t="e">
        <f>T79-HLOOKUP(V79,[1]Minimas!$C$3:$CD$12,2,FALSE)</f>
        <v>#VALUE!</v>
      </c>
      <c r="AC79" s="103" t="e">
        <f>T79-HLOOKUP(V79,[1]Minimas!$C$3:$CD$12,3,FALSE)</f>
        <v>#VALUE!</v>
      </c>
      <c r="AD79" s="103" t="e">
        <f>T79-HLOOKUP(V79,[1]Minimas!$C$3:$CD$12,4,FALSE)</f>
        <v>#VALUE!</v>
      </c>
      <c r="AE79" s="103" t="e">
        <f>T79-HLOOKUP(V79,[1]Minimas!$C$3:$CD$12,5,FALSE)</f>
        <v>#VALUE!</v>
      </c>
      <c r="AF79" s="103" t="e">
        <f>T79-HLOOKUP(V79,[1]Minimas!$C$3:$CD$12,6,FALSE)</f>
        <v>#VALUE!</v>
      </c>
      <c r="AG79" s="103" t="e">
        <f>T79-HLOOKUP(V79,[1]Minimas!$C$3:$CD$12,7,FALSE)</f>
        <v>#VALUE!</v>
      </c>
      <c r="AH79" s="103" t="e">
        <f>T79-HLOOKUP(V79,[1]Minimas!$C$3:$CD$12,8,FALSE)</f>
        <v>#VALUE!</v>
      </c>
      <c r="AI79" s="103" t="e">
        <f>T79-HLOOKUP(V79,[1]Minimas!$C$3:$CD$12,9,FALSE)</f>
        <v>#VALUE!</v>
      </c>
      <c r="AJ79" s="103" t="e">
        <f>T79-HLOOKUP(V79,[1]Minimas!$C$3:$CD$12,10,FALSE)</f>
        <v>#VALUE!</v>
      </c>
      <c r="AK79" s="104" t="str">
        <f t="shared" si="59"/>
        <v xml:space="preserve"> </v>
      </c>
      <c r="AL79" s="104"/>
      <c r="AM79" s="104" t="str">
        <f t="shared" si="60"/>
        <v xml:space="preserve"> </v>
      </c>
      <c r="AN79" s="104" t="str">
        <f t="shared" si="61"/>
        <v xml:space="preserve"> </v>
      </c>
      <c r="AO79" s="134"/>
      <c r="AP79" s="134"/>
      <c r="AQ79" s="134"/>
      <c r="AR79" s="134"/>
      <c r="AS79" s="134"/>
      <c r="AT79" s="134"/>
      <c r="AU79" s="134"/>
      <c r="AV79" s="134"/>
      <c r="AW79" s="134"/>
      <c r="AX79" s="134"/>
      <c r="AY79" s="134"/>
      <c r="AZ79" s="134"/>
      <c r="BA79" s="134"/>
      <c r="BB79" s="134"/>
      <c r="BC79" s="134"/>
      <c r="BD79" s="134"/>
      <c r="BE79" s="134"/>
      <c r="BF79" s="134"/>
      <c r="BG79" s="134"/>
      <c r="BH79" s="134"/>
      <c r="BI79" s="134"/>
      <c r="BJ79" s="134"/>
      <c r="BK79" s="134"/>
      <c r="BL79" s="134"/>
      <c r="BM79" s="134"/>
      <c r="BN79" s="134"/>
      <c r="BO79" s="134"/>
      <c r="BP79" s="134"/>
      <c r="BQ79" s="134"/>
      <c r="BR79" s="134"/>
      <c r="BS79" s="134"/>
      <c r="BT79" s="134"/>
      <c r="BU79" s="134"/>
      <c r="BV79" s="134"/>
      <c r="BW79" s="134"/>
      <c r="BX79" s="134"/>
      <c r="BY79" s="134"/>
      <c r="BZ79" s="134"/>
      <c r="CA79" s="134"/>
      <c r="CB79" s="134"/>
      <c r="CC79" s="134"/>
      <c r="CD79" s="134"/>
      <c r="CE79" s="134"/>
      <c r="CF79" s="134"/>
      <c r="CG79" s="134"/>
      <c r="CH79" s="134"/>
      <c r="CI79" s="134"/>
      <c r="CJ79" s="134"/>
      <c r="CK79" s="134"/>
      <c r="CL79" s="134"/>
      <c r="CM79" s="134"/>
      <c r="CN79" s="134"/>
      <c r="CO79" s="134"/>
      <c r="CP79" s="134"/>
      <c r="CQ79" s="134"/>
      <c r="CR79" s="134"/>
      <c r="CS79" s="134"/>
      <c r="CT79" s="134"/>
      <c r="CU79" s="134"/>
      <c r="CV79" s="134"/>
      <c r="CW79" s="134"/>
      <c r="CX79" s="134"/>
      <c r="CY79" s="134"/>
      <c r="CZ79" s="134"/>
      <c r="DA79" s="134"/>
      <c r="DB79" s="134"/>
      <c r="DC79" s="134"/>
      <c r="DD79" s="134"/>
      <c r="DE79" s="134"/>
      <c r="DF79" s="134"/>
      <c r="DG79" s="134"/>
      <c r="DH79" s="134"/>
      <c r="DI79" s="134"/>
      <c r="DJ79" s="134"/>
      <c r="DK79" s="134"/>
      <c r="DL79" s="134"/>
      <c r="DM79" s="134"/>
      <c r="DN79" s="134"/>
      <c r="DO79" s="134"/>
      <c r="DP79" s="134"/>
      <c r="DQ79" s="134"/>
      <c r="DR79" s="134"/>
      <c r="DS79" s="134"/>
      <c r="DT79" s="134"/>
    </row>
    <row r="80" spans="2:124" ht="15" x14ac:dyDescent="0.2">
      <c r="AB80" s="103" t="e">
        <f>T80-HLOOKUP(V80,Minimas!$C$3:$CD$12,2,FALSE)</f>
        <v>#N/A</v>
      </c>
      <c r="AC80" s="103" t="e">
        <f>T80-HLOOKUP(V80,Minimas!$C$3:$CD$12,3,FALSE)</f>
        <v>#N/A</v>
      </c>
      <c r="AD80" s="103" t="e">
        <f>T80-HLOOKUP(V80,Minimas!$C$3:$CD$12,4,FALSE)</f>
        <v>#N/A</v>
      </c>
      <c r="AE80" s="103" t="e">
        <f>T80-HLOOKUP(V80,Minimas!$C$3:$CD$12,5,FALSE)</f>
        <v>#N/A</v>
      </c>
      <c r="AF80" s="103" t="e">
        <f>T80-HLOOKUP(V80,Minimas!$C$3:$CD$12,6,FALSE)</f>
        <v>#N/A</v>
      </c>
      <c r="AG80" s="103" t="e">
        <f>T80-HLOOKUP(V80,Minimas!$C$3:$CD$12,7,FALSE)</f>
        <v>#N/A</v>
      </c>
      <c r="AH80" s="103" t="e">
        <f>T80-HLOOKUP(V80,Minimas!$C$3:$CD$12,8,FALSE)</f>
        <v>#N/A</v>
      </c>
      <c r="AI80" s="103" t="e">
        <f>T80-HLOOKUP(V80,Minimas!$C$3:$CD$12,9,FALSE)</f>
        <v>#N/A</v>
      </c>
      <c r="AJ80" s="103" t="e">
        <f>T80-HLOOKUP(V80,Minimas!$C$3:$CD$12,10,FALSE)</f>
        <v>#N/A</v>
      </c>
      <c r="AK80" s="104" t="str">
        <f t="shared" ref="AK80:AK140" si="62">IF(E80=0," ",IF(AJ80&gt;=0,$AJ$5,IF(AI80&gt;=0,$AI$5,IF(AH80&gt;=0,$AH$5,IF(AG80&gt;=0,$AG$5,IF(AF80&gt;=0,$AF$5,IF(AE80&gt;=0,$AE$5,IF(AD80&gt;=0,$AD$5,IF(AC80&gt;=0,$AC$5,$AB$5)))))))))</f>
        <v xml:space="preserve"> </v>
      </c>
      <c r="AL80" s="105"/>
      <c r="AM80" s="105" t="str">
        <f t="shared" ref="AM80:AM140" si="63">IF(AK80="","",AK80)</f>
        <v xml:space="preserve"> </v>
      </c>
      <c r="AN80" s="105" t="str">
        <f t="shared" ref="AN80:AN140" si="64">IF(E80=0," ",IF(AJ80&gt;=0,AJ80,IF(AI80&gt;=0,AI80,IF(AH80&gt;=0,AH80,IF(AG80&gt;=0,AG80,IF(AF80&gt;=0,AF80,IF(AE80&gt;=0,AE80,IF(AD80&gt;=0,AD80,IF(AC80&gt;=0,AC80,AB80)))))))))</f>
        <v xml:space="preserve"> </v>
      </c>
    </row>
    <row r="81" spans="28:40" ht="15" x14ac:dyDescent="0.2">
      <c r="AB81" s="103" t="e">
        <f>T81-HLOOKUP(V81,Minimas!$C$3:$CD$12,2,FALSE)</f>
        <v>#N/A</v>
      </c>
      <c r="AC81" s="103" t="e">
        <f>T81-HLOOKUP(V81,Minimas!$C$3:$CD$12,3,FALSE)</f>
        <v>#N/A</v>
      </c>
      <c r="AD81" s="103" t="e">
        <f>T81-HLOOKUP(V81,Minimas!$C$3:$CD$12,4,FALSE)</f>
        <v>#N/A</v>
      </c>
      <c r="AE81" s="103" t="e">
        <f>T81-HLOOKUP(V81,Minimas!$C$3:$CD$12,5,FALSE)</f>
        <v>#N/A</v>
      </c>
      <c r="AF81" s="103" t="e">
        <f>T81-HLOOKUP(V81,Minimas!$C$3:$CD$12,6,FALSE)</f>
        <v>#N/A</v>
      </c>
      <c r="AG81" s="103" t="e">
        <f>T81-HLOOKUP(V81,Minimas!$C$3:$CD$12,7,FALSE)</f>
        <v>#N/A</v>
      </c>
      <c r="AH81" s="103" t="e">
        <f>T81-HLOOKUP(V81,Minimas!$C$3:$CD$12,8,FALSE)</f>
        <v>#N/A</v>
      </c>
      <c r="AI81" s="103" t="e">
        <f>T81-HLOOKUP(V81,Minimas!$C$3:$CD$12,9,FALSE)</f>
        <v>#N/A</v>
      </c>
      <c r="AJ81" s="103" t="e">
        <f>T81-HLOOKUP(V81,Minimas!$C$3:$CD$12,10,FALSE)</f>
        <v>#N/A</v>
      </c>
      <c r="AK81" s="104" t="str">
        <f t="shared" si="62"/>
        <v xml:space="preserve"> </v>
      </c>
      <c r="AL81" s="105"/>
      <c r="AM81" s="105" t="str">
        <f t="shared" si="63"/>
        <v xml:space="preserve"> </v>
      </c>
      <c r="AN81" s="105" t="str">
        <f t="shared" si="64"/>
        <v xml:space="preserve"> </v>
      </c>
    </row>
    <row r="82" spans="28:40" ht="15" x14ac:dyDescent="0.2">
      <c r="AB82" s="103" t="e">
        <f>T82-HLOOKUP(V82,Minimas!$C$3:$CD$12,2,FALSE)</f>
        <v>#N/A</v>
      </c>
      <c r="AC82" s="103" t="e">
        <f>T82-HLOOKUP(V82,Minimas!$C$3:$CD$12,3,FALSE)</f>
        <v>#N/A</v>
      </c>
      <c r="AD82" s="103" t="e">
        <f>T82-HLOOKUP(V82,Minimas!$C$3:$CD$12,4,FALSE)</f>
        <v>#N/A</v>
      </c>
      <c r="AE82" s="103" t="e">
        <f>T82-HLOOKUP(V82,Minimas!$C$3:$CD$12,5,FALSE)</f>
        <v>#N/A</v>
      </c>
      <c r="AF82" s="103" t="e">
        <f>T82-HLOOKUP(V82,Minimas!$C$3:$CD$12,6,FALSE)</f>
        <v>#N/A</v>
      </c>
      <c r="AG82" s="103" t="e">
        <f>T82-HLOOKUP(V82,Minimas!$C$3:$CD$12,7,FALSE)</f>
        <v>#N/A</v>
      </c>
      <c r="AH82" s="103" t="e">
        <f>T82-HLOOKUP(V82,Minimas!$C$3:$CD$12,8,FALSE)</f>
        <v>#N/A</v>
      </c>
      <c r="AI82" s="103" t="e">
        <f>T82-HLOOKUP(V82,Minimas!$C$3:$CD$12,9,FALSE)</f>
        <v>#N/A</v>
      </c>
      <c r="AJ82" s="103" t="e">
        <f>T82-HLOOKUP(V82,Minimas!$C$3:$CD$12,10,FALSE)</f>
        <v>#N/A</v>
      </c>
      <c r="AK82" s="104" t="str">
        <f t="shared" si="62"/>
        <v xml:space="preserve"> </v>
      </c>
      <c r="AL82" s="105"/>
      <c r="AM82" s="105" t="str">
        <f t="shared" si="63"/>
        <v xml:space="preserve"> </v>
      </c>
      <c r="AN82" s="105" t="str">
        <f t="shared" si="64"/>
        <v xml:space="preserve"> </v>
      </c>
    </row>
    <row r="83" spans="28:40" ht="15" x14ac:dyDescent="0.2">
      <c r="AB83" s="103" t="e">
        <f>T83-HLOOKUP(V83,Minimas!$C$3:$CD$12,2,FALSE)</f>
        <v>#N/A</v>
      </c>
      <c r="AC83" s="103" t="e">
        <f>T83-HLOOKUP(V83,Minimas!$C$3:$CD$12,3,FALSE)</f>
        <v>#N/A</v>
      </c>
      <c r="AD83" s="103" t="e">
        <f>T83-HLOOKUP(V83,Minimas!$C$3:$CD$12,4,FALSE)</f>
        <v>#N/A</v>
      </c>
      <c r="AE83" s="103" t="e">
        <f>T83-HLOOKUP(V83,Minimas!$C$3:$CD$12,5,FALSE)</f>
        <v>#N/A</v>
      </c>
      <c r="AF83" s="103" t="e">
        <f>T83-HLOOKUP(V83,Minimas!$C$3:$CD$12,6,FALSE)</f>
        <v>#N/A</v>
      </c>
      <c r="AG83" s="103" t="e">
        <f>T83-HLOOKUP(V83,Minimas!$C$3:$CD$12,7,FALSE)</f>
        <v>#N/A</v>
      </c>
      <c r="AH83" s="103" t="e">
        <f>T83-HLOOKUP(V83,Minimas!$C$3:$CD$12,8,FALSE)</f>
        <v>#N/A</v>
      </c>
      <c r="AI83" s="103" t="e">
        <f>T83-HLOOKUP(V83,Minimas!$C$3:$CD$12,9,FALSE)</f>
        <v>#N/A</v>
      </c>
      <c r="AJ83" s="103" t="e">
        <f>T83-HLOOKUP(V83,Minimas!$C$3:$CD$12,10,FALSE)</f>
        <v>#N/A</v>
      </c>
      <c r="AK83" s="104" t="str">
        <f t="shared" si="62"/>
        <v xml:space="preserve"> </v>
      </c>
      <c r="AL83" s="105"/>
      <c r="AM83" s="105" t="str">
        <f t="shared" si="63"/>
        <v xml:space="preserve"> </v>
      </c>
      <c r="AN83" s="105" t="str">
        <f t="shared" si="64"/>
        <v xml:space="preserve"> </v>
      </c>
    </row>
    <row r="84" spans="28:40" ht="15" x14ac:dyDescent="0.2">
      <c r="AB84" s="103" t="e">
        <f>T84-HLOOKUP(V84,Minimas!$C$3:$CD$12,2,FALSE)</f>
        <v>#N/A</v>
      </c>
      <c r="AC84" s="103" t="e">
        <f>T84-HLOOKUP(V84,Minimas!$C$3:$CD$12,3,FALSE)</f>
        <v>#N/A</v>
      </c>
      <c r="AD84" s="103" t="e">
        <f>T84-HLOOKUP(V84,Minimas!$C$3:$CD$12,4,FALSE)</f>
        <v>#N/A</v>
      </c>
      <c r="AE84" s="103" t="e">
        <f>T84-HLOOKUP(V84,Minimas!$C$3:$CD$12,5,FALSE)</f>
        <v>#N/A</v>
      </c>
      <c r="AF84" s="103" t="e">
        <f>T84-HLOOKUP(V84,Minimas!$C$3:$CD$12,6,FALSE)</f>
        <v>#N/A</v>
      </c>
      <c r="AG84" s="103" t="e">
        <f>T84-HLOOKUP(V84,Minimas!$C$3:$CD$12,7,FALSE)</f>
        <v>#N/A</v>
      </c>
      <c r="AH84" s="103" t="e">
        <f>T84-HLOOKUP(V84,Minimas!$C$3:$CD$12,8,FALSE)</f>
        <v>#N/A</v>
      </c>
      <c r="AI84" s="103" t="e">
        <f>T84-HLOOKUP(V84,Minimas!$C$3:$CD$12,9,FALSE)</f>
        <v>#N/A</v>
      </c>
      <c r="AJ84" s="103" t="e">
        <f>T84-HLOOKUP(V84,Minimas!$C$3:$CD$12,10,FALSE)</f>
        <v>#N/A</v>
      </c>
      <c r="AK84" s="104" t="str">
        <f t="shared" si="62"/>
        <v xml:space="preserve"> </v>
      </c>
      <c r="AL84" s="105"/>
      <c r="AM84" s="105" t="str">
        <f t="shared" si="63"/>
        <v xml:space="preserve"> </v>
      </c>
      <c r="AN84" s="105" t="str">
        <f t="shared" si="64"/>
        <v xml:space="preserve"> </v>
      </c>
    </row>
    <row r="85" spans="28:40" ht="15" x14ac:dyDescent="0.2">
      <c r="AB85" s="103" t="e">
        <f>T85-HLOOKUP(V85,Minimas!$C$3:$CD$12,2,FALSE)</f>
        <v>#N/A</v>
      </c>
      <c r="AC85" s="103" t="e">
        <f>T85-HLOOKUP(V85,Minimas!$C$3:$CD$12,3,FALSE)</f>
        <v>#N/A</v>
      </c>
      <c r="AD85" s="103" t="e">
        <f>T85-HLOOKUP(V85,Minimas!$C$3:$CD$12,4,FALSE)</f>
        <v>#N/A</v>
      </c>
      <c r="AE85" s="103" t="e">
        <f>T85-HLOOKUP(V85,Minimas!$C$3:$CD$12,5,FALSE)</f>
        <v>#N/A</v>
      </c>
      <c r="AF85" s="103" t="e">
        <f>T85-HLOOKUP(V85,Minimas!$C$3:$CD$12,6,FALSE)</f>
        <v>#N/A</v>
      </c>
      <c r="AG85" s="103" t="e">
        <f>T85-HLOOKUP(V85,Minimas!$C$3:$CD$12,7,FALSE)</f>
        <v>#N/A</v>
      </c>
      <c r="AH85" s="103" t="e">
        <f>T85-HLOOKUP(V85,Minimas!$C$3:$CD$12,8,FALSE)</f>
        <v>#N/A</v>
      </c>
      <c r="AI85" s="103" t="e">
        <f>T85-HLOOKUP(V85,Minimas!$C$3:$CD$12,9,FALSE)</f>
        <v>#N/A</v>
      </c>
      <c r="AJ85" s="103" t="e">
        <f>T85-HLOOKUP(V85,Minimas!$C$3:$CD$12,10,FALSE)</f>
        <v>#N/A</v>
      </c>
      <c r="AK85" s="104" t="str">
        <f t="shared" si="62"/>
        <v xml:space="preserve"> </v>
      </c>
      <c r="AL85" s="105"/>
      <c r="AM85" s="105" t="str">
        <f t="shared" si="63"/>
        <v xml:space="preserve"> </v>
      </c>
      <c r="AN85" s="105" t="str">
        <f t="shared" si="64"/>
        <v xml:space="preserve"> </v>
      </c>
    </row>
    <row r="86" spans="28:40" ht="15" x14ac:dyDescent="0.2">
      <c r="AB86" s="103" t="e">
        <f>T86-HLOOKUP(V86,Minimas!$C$3:$CD$12,2,FALSE)</f>
        <v>#N/A</v>
      </c>
      <c r="AC86" s="103" t="e">
        <f>T86-HLOOKUP(V86,Minimas!$C$3:$CD$12,3,FALSE)</f>
        <v>#N/A</v>
      </c>
      <c r="AD86" s="103" t="e">
        <f>T86-HLOOKUP(V86,Minimas!$C$3:$CD$12,4,FALSE)</f>
        <v>#N/A</v>
      </c>
      <c r="AE86" s="103" t="e">
        <f>T86-HLOOKUP(V86,Minimas!$C$3:$CD$12,5,FALSE)</f>
        <v>#N/A</v>
      </c>
      <c r="AF86" s="103" t="e">
        <f>T86-HLOOKUP(V86,Minimas!$C$3:$CD$12,6,FALSE)</f>
        <v>#N/A</v>
      </c>
      <c r="AG86" s="103" t="e">
        <f>T86-HLOOKUP(V86,Minimas!$C$3:$CD$12,7,FALSE)</f>
        <v>#N/A</v>
      </c>
      <c r="AH86" s="103" t="e">
        <f>T86-HLOOKUP(V86,Minimas!$C$3:$CD$12,8,FALSE)</f>
        <v>#N/A</v>
      </c>
      <c r="AI86" s="103" t="e">
        <f>T86-HLOOKUP(V86,Minimas!$C$3:$CD$12,9,FALSE)</f>
        <v>#N/A</v>
      </c>
      <c r="AJ86" s="103" t="e">
        <f>T86-HLOOKUP(V86,Minimas!$C$3:$CD$12,10,FALSE)</f>
        <v>#N/A</v>
      </c>
      <c r="AK86" s="104" t="str">
        <f t="shared" si="62"/>
        <v xml:space="preserve"> </v>
      </c>
      <c r="AL86" s="105"/>
      <c r="AM86" s="105" t="str">
        <f t="shared" si="63"/>
        <v xml:space="preserve"> </v>
      </c>
      <c r="AN86" s="105" t="str">
        <f t="shared" si="64"/>
        <v xml:space="preserve"> </v>
      </c>
    </row>
    <row r="87" spans="28:40" ht="15" x14ac:dyDescent="0.2">
      <c r="AB87" s="103" t="e">
        <f>T87-HLOOKUP(V87,Minimas!$C$3:$CD$12,2,FALSE)</f>
        <v>#N/A</v>
      </c>
      <c r="AC87" s="103" t="e">
        <f>T87-HLOOKUP(V87,Minimas!$C$3:$CD$12,3,FALSE)</f>
        <v>#N/A</v>
      </c>
      <c r="AD87" s="103" t="e">
        <f>T87-HLOOKUP(V87,Minimas!$C$3:$CD$12,4,FALSE)</f>
        <v>#N/A</v>
      </c>
      <c r="AE87" s="103" t="e">
        <f>T87-HLOOKUP(V87,Minimas!$C$3:$CD$12,5,FALSE)</f>
        <v>#N/A</v>
      </c>
      <c r="AF87" s="103" t="e">
        <f>T87-HLOOKUP(V87,Minimas!$C$3:$CD$12,6,FALSE)</f>
        <v>#N/A</v>
      </c>
      <c r="AG87" s="103" t="e">
        <f>T87-HLOOKUP(V87,Minimas!$C$3:$CD$12,7,FALSE)</f>
        <v>#N/A</v>
      </c>
      <c r="AH87" s="103" t="e">
        <f>T87-HLOOKUP(V87,Minimas!$C$3:$CD$12,8,FALSE)</f>
        <v>#N/A</v>
      </c>
      <c r="AI87" s="103" t="e">
        <f>T87-HLOOKUP(V87,Minimas!$C$3:$CD$12,9,FALSE)</f>
        <v>#N/A</v>
      </c>
      <c r="AJ87" s="103" t="e">
        <f>T87-HLOOKUP(V87,Minimas!$C$3:$CD$12,10,FALSE)</f>
        <v>#N/A</v>
      </c>
      <c r="AK87" s="104" t="str">
        <f t="shared" si="62"/>
        <v xml:space="preserve"> </v>
      </c>
      <c r="AL87" s="105"/>
      <c r="AM87" s="105" t="str">
        <f t="shared" si="63"/>
        <v xml:space="preserve"> </v>
      </c>
      <c r="AN87" s="105" t="str">
        <f t="shared" si="64"/>
        <v xml:space="preserve"> </v>
      </c>
    </row>
    <row r="88" spans="28:40" ht="15" x14ac:dyDescent="0.2">
      <c r="AB88" s="103" t="e">
        <f>T88-HLOOKUP(V88,Minimas!$C$3:$CD$12,2,FALSE)</f>
        <v>#N/A</v>
      </c>
      <c r="AC88" s="103" t="e">
        <f>T88-HLOOKUP(V88,Minimas!$C$3:$CD$12,3,FALSE)</f>
        <v>#N/A</v>
      </c>
      <c r="AD88" s="103" t="e">
        <f>T88-HLOOKUP(V88,Minimas!$C$3:$CD$12,4,FALSE)</f>
        <v>#N/A</v>
      </c>
      <c r="AE88" s="103" t="e">
        <f>T88-HLOOKUP(V88,Minimas!$C$3:$CD$12,5,FALSE)</f>
        <v>#N/A</v>
      </c>
      <c r="AF88" s="103" t="e">
        <f>T88-HLOOKUP(V88,Minimas!$C$3:$CD$12,6,FALSE)</f>
        <v>#N/A</v>
      </c>
      <c r="AG88" s="103" t="e">
        <f>T88-HLOOKUP(V88,Minimas!$C$3:$CD$12,7,FALSE)</f>
        <v>#N/A</v>
      </c>
      <c r="AH88" s="103" t="e">
        <f>T88-HLOOKUP(V88,Minimas!$C$3:$CD$12,8,FALSE)</f>
        <v>#N/A</v>
      </c>
      <c r="AI88" s="103" t="e">
        <f>T88-HLOOKUP(V88,Minimas!$C$3:$CD$12,9,FALSE)</f>
        <v>#N/A</v>
      </c>
      <c r="AJ88" s="103" t="e">
        <f>T88-HLOOKUP(V88,Minimas!$C$3:$CD$12,10,FALSE)</f>
        <v>#N/A</v>
      </c>
      <c r="AK88" s="104" t="str">
        <f t="shared" si="62"/>
        <v xml:space="preserve"> </v>
      </c>
      <c r="AL88" s="105"/>
      <c r="AM88" s="105" t="str">
        <f t="shared" si="63"/>
        <v xml:space="preserve"> </v>
      </c>
      <c r="AN88" s="105" t="str">
        <f t="shared" si="64"/>
        <v xml:space="preserve"> </v>
      </c>
    </row>
    <row r="89" spans="28:40" ht="15" x14ac:dyDescent="0.2">
      <c r="AB89" s="103" t="e">
        <f>T89-HLOOKUP(V89,Minimas!$C$3:$CD$12,2,FALSE)</f>
        <v>#N/A</v>
      </c>
      <c r="AC89" s="103" t="e">
        <f>T89-HLOOKUP(V89,Minimas!$C$3:$CD$12,3,FALSE)</f>
        <v>#N/A</v>
      </c>
      <c r="AD89" s="103" t="e">
        <f>T89-HLOOKUP(V89,Minimas!$C$3:$CD$12,4,FALSE)</f>
        <v>#N/A</v>
      </c>
      <c r="AE89" s="103" t="e">
        <f>T89-HLOOKUP(V89,Minimas!$C$3:$CD$12,5,FALSE)</f>
        <v>#N/A</v>
      </c>
      <c r="AF89" s="103" t="e">
        <f>T89-HLOOKUP(V89,Minimas!$C$3:$CD$12,6,FALSE)</f>
        <v>#N/A</v>
      </c>
      <c r="AG89" s="103" t="e">
        <f>T89-HLOOKUP(V89,Minimas!$C$3:$CD$12,7,FALSE)</f>
        <v>#N/A</v>
      </c>
      <c r="AH89" s="103" t="e">
        <f>T89-HLOOKUP(V89,Minimas!$C$3:$CD$12,8,FALSE)</f>
        <v>#N/A</v>
      </c>
      <c r="AI89" s="103" t="e">
        <f>T89-HLOOKUP(V89,Minimas!$C$3:$CD$12,9,FALSE)</f>
        <v>#N/A</v>
      </c>
      <c r="AJ89" s="103" t="e">
        <f>T89-HLOOKUP(V89,Minimas!$C$3:$CD$12,10,FALSE)</f>
        <v>#N/A</v>
      </c>
      <c r="AK89" s="104" t="str">
        <f t="shared" si="62"/>
        <v xml:space="preserve"> </v>
      </c>
      <c r="AL89" s="105"/>
      <c r="AM89" s="105" t="str">
        <f t="shared" si="63"/>
        <v xml:space="preserve"> </v>
      </c>
      <c r="AN89" s="105" t="str">
        <f t="shared" si="64"/>
        <v xml:space="preserve"> </v>
      </c>
    </row>
    <row r="90" spans="28:40" ht="15" x14ac:dyDescent="0.2">
      <c r="AB90" s="103" t="e">
        <f>T90-HLOOKUP(V90,Minimas!$C$3:$CD$12,2,FALSE)</f>
        <v>#N/A</v>
      </c>
      <c r="AC90" s="103" t="e">
        <f>T90-HLOOKUP(V90,Minimas!$C$3:$CD$12,3,FALSE)</f>
        <v>#N/A</v>
      </c>
      <c r="AD90" s="103" t="e">
        <f>T90-HLOOKUP(V90,Minimas!$C$3:$CD$12,4,FALSE)</f>
        <v>#N/A</v>
      </c>
      <c r="AE90" s="103" t="e">
        <f>T90-HLOOKUP(V90,Minimas!$C$3:$CD$12,5,FALSE)</f>
        <v>#N/A</v>
      </c>
      <c r="AF90" s="103" t="e">
        <f>T90-HLOOKUP(V90,Minimas!$C$3:$CD$12,6,FALSE)</f>
        <v>#N/A</v>
      </c>
      <c r="AG90" s="103" t="e">
        <f>T90-HLOOKUP(V90,Minimas!$C$3:$CD$12,7,FALSE)</f>
        <v>#N/A</v>
      </c>
      <c r="AH90" s="103" t="e">
        <f>T90-HLOOKUP(V90,Minimas!$C$3:$CD$12,8,FALSE)</f>
        <v>#N/A</v>
      </c>
      <c r="AI90" s="103" t="e">
        <f>T90-HLOOKUP(V90,Minimas!$C$3:$CD$12,9,FALSE)</f>
        <v>#N/A</v>
      </c>
      <c r="AJ90" s="103" t="e">
        <f>T90-HLOOKUP(V90,Minimas!$C$3:$CD$12,10,FALSE)</f>
        <v>#N/A</v>
      </c>
      <c r="AK90" s="104" t="str">
        <f t="shared" si="62"/>
        <v xml:space="preserve"> </v>
      </c>
      <c r="AL90" s="105"/>
      <c r="AM90" s="105" t="str">
        <f t="shared" si="63"/>
        <v xml:space="preserve"> </v>
      </c>
      <c r="AN90" s="105" t="str">
        <f t="shared" si="64"/>
        <v xml:space="preserve"> </v>
      </c>
    </row>
    <row r="91" spans="28:40" ht="15" x14ac:dyDescent="0.2">
      <c r="AB91" s="103" t="e">
        <f>T91-HLOOKUP(V91,Minimas!$C$3:$CD$12,2,FALSE)</f>
        <v>#N/A</v>
      </c>
      <c r="AC91" s="103" t="e">
        <f>T91-HLOOKUP(V91,Minimas!$C$3:$CD$12,3,FALSE)</f>
        <v>#N/A</v>
      </c>
      <c r="AD91" s="103" t="e">
        <f>T91-HLOOKUP(V91,Minimas!$C$3:$CD$12,4,FALSE)</f>
        <v>#N/A</v>
      </c>
      <c r="AE91" s="103" t="e">
        <f>T91-HLOOKUP(V91,Minimas!$C$3:$CD$12,5,FALSE)</f>
        <v>#N/A</v>
      </c>
      <c r="AF91" s="103" t="e">
        <f>T91-HLOOKUP(V91,Minimas!$C$3:$CD$12,6,FALSE)</f>
        <v>#N/A</v>
      </c>
      <c r="AG91" s="103" t="e">
        <f>T91-HLOOKUP(V91,Minimas!$C$3:$CD$12,7,FALSE)</f>
        <v>#N/A</v>
      </c>
      <c r="AH91" s="103" t="e">
        <f>T91-HLOOKUP(V91,Minimas!$C$3:$CD$12,8,FALSE)</f>
        <v>#N/A</v>
      </c>
      <c r="AI91" s="103" t="e">
        <f>T91-HLOOKUP(V91,Minimas!$C$3:$CD$12,9,FALSE)</f>
        <v>#N/A</v>
      </c>
      <c r="AJ91" s="103" t="e">
        <f>T91-HLOOKUP(V91,Minimas!$C$3:$CD$12,10,FALSE)</f>
        <v>#N/A</v>
      </c>
      <c r="AK91" s="104" t="str">
        <f t="shared" si="62"/>
        <v xml:space="preserve"> </v>
      </c>
      <c r="AL91" s="105"/>
      <c r="AM91" s="105" t="str">
        <f t="shared" si="63"/>
        <v xml:space="preserve"> </v>
      </c>
      <c r="AN91" s="105" t="str">
        <f t="shared" si="64"/>
        <v xml:space="preserve"> </v>
      </c>
    </row>
    <row r="92" spans="28:40" ht="15" x14ac:dyDescent="0.2">
      <c r="AB92" s="103" t="e">
        <f>T92-HLOOKUP(V92,Minimas!$C$3:$CD$12,2,FALSE)</f>
        <v>#N/A</v>
      </c>
      <c r="AC92" s="103" t="e">
        <f>T92-HLOOKUP(V92,Minimas!$C$3:$CD$12,3,FALSE)</f>
        <v>#N/A</v>
      </c>
      <c r="AD92" s="103" t="e">
        <f>T92-HLOOKUP(V92,Minimas!$C$3:$CD$12,4,FALSE)</f>
        <v>#N/A</v>
      </c>
      <c r="AE92" s="103" t="e">
        <f>T92-HLOOKUP(V92,Minimas!$C$3:$CD$12,5,FALSE)</f>
        <v>#N/A</v>
      </c>
      <c r="AF92" s="103" t="e">
        <f>T92-HLOOKUP(V92,Minimas!$C$3:$CD$12,6,FALSE)</f>
        <v>#N/A</v>
      </c>
      <c r="AG92" s="103" t="e">
        <f>T92-HLOOKUP(V92,Minimas!$C$3:$CD$12,7,FALSE)</f>
        <v>#N/A</v>
      </c>
      <c r="AH92" s="103" t="e">
        <f>T92-HLOOKUP(V92,Minimas!$C$3:$CD$12,8,FALSE)</f>
        <v>#N/A</v>
      </c>
      <c r="AI92" s="103" t="e">
        <f>T92-HLOOKUP(V92,Minimas!$C$3:$CD$12,9,FALSE)</f>
        <v>#N/A</v>
      </c>
      <c r="AJ92" s="103" t="e">
        <f>T92-HLOOKUP(V92,Minimas!$C$3:$CD$12,10,FALSE)</f>
        <v>#N/A</v>
      </c>
      <c r="AK92" s="104" t="str">
        <f t="shared" si="62"/>
        <v xml:space="preserve"> </v>
      </c>
      <c r="AL92" s="105"/>
      <c r="AM92" s="105" t="str">
        <f t="shared" si="63"/>
        <v xml:space="preserve"> </v>
      </c>
      <c r="AN92" s="105" t="str">
        <f t="shared" si="64"/>
        <v xml:space="preserve"> </v>
      </c>
    </row>
    <row r="93" spans="28:40" ht="15" x14ac:dyDescent="0.2">
      <c r="AB93" s="103" t="e">
        <f>T93-HLOOKUP(V93,Minimas!$C$3:$CD$12,2,FALSE)</f>
        <v>#N/A</v>
      </c>
      <c r="AC93" s="103" t="e">
        <f>T93-HLOOKUP(V93,Minimas!$C$3:$CD$12,3,FALSE)</f>
        <v>#N/A</v>
      </c>
      <c r="AD93" s="103" t="e">
        <f>T93-HLOOKUP(V93,Minimas!$C$3:$CD$12,4,FALSE)</f>
        <v>#N/A</v>
      </c>
      <c r="AE93" s="103" t="e">
        <f>T93-HLOOKUP(V93,Minimas!$C$3:$CD$12,5,FALSE)</f>
        <v>#N/A</v>
      </c>
      <c r="AF93" s="103" t="e">
        <f>T93-HLOOKUP(V93,Minimas!$C$3:$CD$12,6,FALSE)</f>
        <v>#N/A</v>
      </c>
      <c r="AG93" s="103" t="e">
        <f>T93-HLOOKUP(V93,Minimas!$C$3:$CD$12,7,FALSE)</f>
        <v>#N/A</v>
      </c>
      <c r="AH93" s="103" t="e">
        <f>T93-HLOOKUP(V93,Minimas!$C$3:$CD$12,8,FALSE)</f>
        <v>#N/A</v>
      </c>
      <c r="AI93" s="103" t="e">
        <f>T93-HLOOKUP(V93,Minimas!$C$3:$CD$12,9,FALSE)</f>
        <v>#N/A</v>
      </c>
      <c r="AJ93" s="103" t="e">
        <f>T93-HLOOKUP(V93,Minimas!$C$3:$CD$12,10,FALSE)</f>
        <v>#N/A</v>
      </c>
      <c r="AK93" s="104" t="str">
        <f t="shared" si="62"/>
        <v xml:space="preserve"> </v>
      </c>
      <c r="AL93" s="105"/>
      <c r="AM93" s="105" t="str">
        <f t="shared" si="63"/>
        <v xml:space="preserve"> </v>
      </c>
      <c r="AN93" s="105" t="str">
        <f t="shared" si="64"/>
        <v xml:space="preserve"> </v>
      </c>
    </row>
    <row r="94" spans="28:40" ht="15" x14ac:dyDescent="0.2">
      <c r="AB94" s="103" t="e">
        <f>T94-HLOOKUP(V94,Minimas!$C$3:$CD$12,2,FALSE)</f>
        <v>#N/A</v>
      </c>
      <c r="AC94" s="103" t="e">
        <f>T94-HLOOKUP(V94,Minimas!$C$3:$CD$12,3,FALSE)</f>
        <v>#N/A</v>
      </c>
      <c r="AD94" s="103" t="e">
        <f>T94-HLOOKUP(V94,Minimas!$C$3:$CD$12,4,FALSE)</f>
        <v>#N/A</v>
      </c>
      <c r="AE94" s="103" t="e">
        <f>T94-HLOOKUP(V94,Minimas!$C$3:$CD$12,5,FALSE)</f>
        <v>#N/A</v>
      </c>
      <c r="AF94" s="103" t="e">
        <f>T94-HLOOKUP(V94,Minimas!$C$3:$CD$12,6,FALSE)</f>
        <v>#N/A</v>
      </c>
      <c r="AG94" s="103" t="e">
        <f>T94-HLOOKUP(V94,Minimas!$C$3:$CD$12,7,FALSE)</f>
        <v>#N/A</v>
      </c>
      <c r="AH94" s="103" t="e">
        <f>T94-HLOOKUP(V94,Minimas!$C$3:$CD$12,8,FALSE)</f>
        <v>#N/A</v>
      </c>
      <c r="AI94" s="103" t="e">
        <f>T94-HLOOKUP(V94,Minimas!$C$3:$CD$12,9,FALSE)</f>
        <v>#N/A</v>
      </c>
      <c r="AJ94" s="103" t="e">
        <f>T94-HLOOKUP(V94,Minimas!$C$3:$CD$12,10,FALSE)</f>
        <v>#N/A</v>
      </c>
      <c r="AK94" s="104" t="str">
        <f t="shared" si="62"/>
        <v xml:space="preserve"> </v>
      </c>
      <c r="AL94" s="105"/>
      <c r="AM94" s="105" t="str">
        <f t="shared" si="63"/>
        <v xml:space="preserve"> </v>
      </c>
      <c r="AN94" s="105" t="str">
        <f t="shared" si="64"/>
        <v xml:space="preserve"> </v>
      </c>
    </row>
    <row r="95" spans="28:40" ht="15" x14ac:dyDescent="0.2">
      <c r="AB95" s="103" t="e">
        <f>T95-HLOOKUP(V95,Minimas!$C$3:$CD$12,2,FALSE)</f>
        <v>#N/A</v>
      </c>
      <c r="AC95" s="103" t="e">
        <f>T95-HLOOKUP(V95,Minimas!$C$3:$CD$12,3,FALSE)</f>
        <v>#N/A</v>
      </c>
      <c r="AD95" s="103" t="e">
        <f>T95-HLOOKUP(V95,Minimas!$C$3:$CD$12,4,FALSE)</f>
        <v>#N/A</v>
      </c>
      <c r="AE95" s="103" t="e">
        <f>T95-HLOOKUP(V95,Minimas!$C$3:$CD$12,5,FALSE)</f>
        <v>#N/A</v>
      </c>
      <c r="AF95" s="103" t="e">
        <f>T95-HLOOKUP(V95,Minimas!$C$3:$CD$12,6,FALSE)</f>
        <v>#N/A</v>
      </c>
      <c r="AG95" s="103" t="e">
        <f>T95-HLOOKUP(V95,Minimas!$C$3:$CD$12,7,FALSE)</f>
        <v>#N/A</v>
      </c>
      <c r="AH95" s="103" t="e">
        <f>T95-HLOOKUP(V95,Minimas!$C$3:$CD$12,8,FALSE)</f>
        <v>#N/A</v>
      </c>
      <c r="AI95" s="103" t="e">
        <f>T95-HLOOKUP(V95,Minimas!$C$3:$CD$12,9,FALSE)</f>
        <v>#N/A</v>
      </c>
      <c r="AJ95" s="103" t="e">
        <f>T95-HLOOKUP(V95,Minimas!$C$3:$CD$12,10,FALSE)</f>
        <v>#N/A</v>
      </c>
      <c r="AK95" s="104" t="str">
        <f t="shared" si="62"/>
        <v xml:space="preserve"> </v>
      </c>
      <c r="AL95" s="105"/>
      <c r="AM95" s="105" t="str">
        <f t="shared" si="63"/>
        <v xml:space="preserve"> </v>
      </c>
      <c r="AN95" s="105" t="str">
        <f t="shared" si="64"/>
        <v xml:space="preserve"> </v>
      </c>
    </row>
    <row r="96" spans="28:40" ht="15" x14ac:dyDescent="0.2">
      <c r="AB96" s="103" t="e">
        <f>T96-HLOOKUP(V96,Minimas!$C$3:$CD$12,2,FALSE)</f>
        <v>#N/A</v>
      </c>
      <c r="AC96" s="103" t="e">
        <f>T96-HLOOKUP(V96,Minimas!$C$3:$CD$12,3,FALSE)</f>
        <v>#N/A</v>
      </c>
      <c r="AD96" s="103" t="e">
        <f>T96-HLOOKUP(V96,Minimas!$C$3:$CD$12,4,FALSE)</f>
        <v>#N/A</v>
      </c>
      <c r="AE96" s="103" t="e">
        <f>T96-HLOOKUP(V96,Minimas!$C$3:$CD$12,5,FALSE)</f>
        <v>#N/A</v>
      </c>
      <c r="AF96" s="103" t="e">
        <f>T96-HLOOKUP(V96,Minimas!$C$3:$CD$12,6,FALSE)</f>
        <v>#N/A</v>
      </c>
      <c r="AG96" s="103" t="e">
        <f>T96-HLOOKUP(V96,Minimas!$C$3:$CD$12,7,FALSE)</f>
        <v>#N/A</v>
      </c>
      <c r="AH96" s="103" t="e">
        <f>T96-HLOOKUP(V96,Minimas!$C$3:$CD$12,8,FALSE)</f>
        <v>#N/A</v>
      </c>
      <c r="AI96" s="103" t="e">
        <f>T96-HLOOKUP(V96,Minimas!$C$3:$CD$12,9,FALSE)</f>
        <v>#N/A</v>
      </c>
      <c r="AJ96" s="103" t="e">
        <f>T96-HLOOKUP(V96,Minimas!$C$3:$CD$12,10,FALSE)</f>
        <v>#N/A</v>
      </c>
      <c r="AK96" s="104" t="str">
        <f t="shared" si="62"/>
        <v xml:space="preserve"> </v>
      </c>
      <c r="AL96" s="105"/>
      <c r="AM96" s="105" t="str">
        <f t="shared" si="63"/>
        <v xml:space="preserve"> </v>
      </c>
      <c r="AN96" s="105" t="str">
        <f t="shared" si="64"/>
        <v xml:space="preserve"> </v>
      </c>
    </row>
    <row r="97" spans="28:40" ht="15" x14ac:dyDescent="0.2">
      <c r="AB97" s="103" t="e">
        <f>T97-HLOOKUP(V97,Minimas!$C$3:$CD$12,2,FALSE)</f>
        <v>#N/A</v>
      </c>
      <c r="AC97" s="103" t="e">
        <f>T97-HLOOKUP(V97,Minimas!$C$3:$CD$12,3,FALSE)</f>
        <v>#N/A</v>
      </c>
      <c r="AD97" s="103" t="e">
        <f>T97-HLOOKUP(V97,Minimas!$C$3:$CD$12,4,FALSE)</f>
        <v>#N/A</v>
      </c>
      <c r="AE97" s="103" t="e">
        <f>T97-HLOOKUP(V97,Minimas!$C$3:$CD$12,5,FALSE)</f>
        <v>#N/A</v>
      </c>
      <c r="AF97" s="103" t="e">
        <f>T97-HLOOKUP(V97,Minimas!$C$3:$CD$12,6,FALSE)</f>
        <v>#N/A</v>
      </c>
      <c r="AG97" s="103" t="e">
        <f>T97-HLOOKUP(V97,Minimas!$C$3:$CD$12,7,FALSE)</f>
        <v>#N/A</v>
      </c>
      <c r="AH97" s="103" t="e">
        <f>T97-HLOOKUP(V97,Minimas!$C$3:$CD$12,8,FALSE)</f>
        <v>#N/A</v>
      </c>
      <c r="AI97" s="103" t="e">
        <f>T97-HLOOKUP(V97,Minimas!$C$3:$CD$12,9,FALSE)</f>
        <v>#N/A</v>
      </c>
      <c r="AJ97" s="103" t="e">
        <f>T97-HLOOKUP(V97,Minimas!$C$3:$CD$12,10,FALSE)</f>
        <v>#N/A</v>
      </c>
      <c r="AK97" s="104" t="str">
        <f t="shared" si="62"/>
        <v xml:space="preserve"> </v>
      </c>
      <c r="AL97" s="105"/>
      <c r="AM97" s="105" t="str">
        <f t="shared" si="63"/>
        <v xml:space="preserve"> </v>
      </c>
      <c r="AN97" s="105" t="str">
        <f t="shared" si="64"/>
        <v xml:space="preserve"> </v>
      </c>
    </row>
    <row r="98" spans="28:40" ht="15" x14ac:dyDescent="0.2">
      <c r="AB98" s="103" t="e">
        <f>T98-HLOOKUP(V98,Minimas!$C$3:$CD$12,2,FALSE)</f>
        <v>#N/A</v>
      </c>
      <c r="AC98" s="103" t="e">
        <f>T98-HLOOKUP(V98,Minimas!$C$3:$CD$12,3,FALSE)</f>
        <v>#N/A</v>
      </c>
      <c r="AD98" s="103" t="e">
        <f>T98-HLOOKUP(V98,Minimas!$C$3:$CD$12,4,FALSE)</f>
        <v>#N/A</v>
      </c>
      <c r="AE98" s="103" t="e">
        <f>T98-HLOOKUP(V98,Minimas!$C$3:$CD$12,5,FALSE)</f>
        <v>#N/A</v>
      </c>
      <c r="AF98" s="103" t="e">
        <f>T98-HLOOKUP(V98,Minimas!$C$3:$CD$12,6,FALSE)</f>
        <v>#N/A</v>
      </c>
      <c r="AG98" s="103" t="e">
        <f>T98-HLOOKUP(V98,Minimas!$C$3:$CD$12,7,FALSE)</f>
        <v>#N/A</v>
      </c>
      <c r="AH98" s="103" t="e">
        <f>T98-HLOOKUP(V98,Minimas!$C$3:$CD$12,8,FALSE)</f>
        <v>#N/A</v>
      </c>
      <c r="AI98" s="103" t="e">
        <f>T98-HLOOKUP(V98,Minimas!$C$3:$CD$12,9,FALSE)</f>
        <v>#N/A</v>
      </c>
      <c r="AJ98" s="103" t="e">
        <f>T98-HLOOKUP(V98,Minimas!$C$3:$CD$12,10,FALSE)</f>
        <v>#N/A</v>
      </c>
      <c r="AK98" s="104" t="str">
        <f t="shared" si="62"/>
        <v xml:space="preserve"> </v>
      </c>
      <c r="AL98" s="105"/>
      <c r="AM98" s="105" t="str">
        <f t="shared" si="63"/>
        <v xml:space="preserve"> </v>
      </c>
      <c r="AN98" s="105" t="str">
        <f t="shared" si="64"/>
        <v xml:space="preserve"> </v>
      </c>
    </row>
    <row r="99" spans="28:40" ht="15" x14ac:dyDescent="0.2">
      <c r="AB99" s="103" t="e">
        <f>T99-HLOOKUP(V99,Minimas!$C$3:$CD$12,2,FALSE)</f>
        <v>#N/A</v>
      </c>
      <c r="AC99" s="103" t="e">
        <f>T99-HLOOKUP(V99,Minimas!$C$3:$CD$12,3,FALSE)</f>
        <v>#N/A</v>
      </c>
      <c r="AD99" s="103" t="e">
        <f>T99-HLOOKUP(V99,Minimas!$C$3:$CD$12,4,FALSE)</f>
        <v>#N/A</v>
      </c>
      <c r="AE99" s="103" t="e">
        <f>T99-HLOOKUP(V99,Minimas!$C$3:$CD$12,5,FALSE)</f>
        <v>#N/A</v>
      </c>
      <c r="AF99" s="103" t="e">
        <f>T99-HLOOKUP(V99,Minimas!$C$3:$CD$12,6,FALSE)</f>
        <v>#N/A</v>
      </c>
      <c r="AG99" s="103" t="e">
        <f>T99-HLOOKUP(V99,Minimas!$C$3:$CD$12,7,FALSE)</f>
        <v>#N/A</v>
      </c>
      <c r="AH99" s="103" t="e">
        <f>T99-HLOOKUP(V99,Minimas!$C$3:$CD$12,8,FALSE)</f>
        <v>#N/A</v>
      </c>
      <c r="AI99" s="103" t="e">
        <f>T99-HLOOKUP(V99,Minimas!$C$3:$CD$12,9,FALSE)</f>
        <v>#N/A</v>
      </c>
      <c r="AJ99" s="103" t="e">
        <f>T99-HLOOKUP(V99,Minimas!$C$3:$CD$12,10,FALSE)</f>
        <v>#N/A</v>
      </c>
      <c r="AK99" s="104" t="str">
        <f t="shared" si="62"/>
        <v xml:space="preserve"> </v>
      </c>
      <c r="AL99" s="105"/>
      <c r="AM99" s="105" t="str">
        <f t="shared" si="63"/>
        <v xml:space="preserve"> </v>
      </c>
      <c r="AN99" s="105" t="str">
        <f t="shared" si="64"/>
        <v xml:space="preserve"> </v>
      </c>
    </row>
    <row r="100" spans="28:40" ht="15" x14ac:dyDescent="0.2">
      <c r="AB100" s="103" t="e">
        <f>T100-HLOOKUP(V100,Minimas!$C$3:$CD$12,2,FALSE)</f>
        <v>#N/A</v>
      </c>
      <c r="AC100" s="103" t="e">
        <f>T100-HLOOKUP(V100,Minimas!$C$3:$CD$12,3,FALSE)</f>
        <v>#N/A</v>
      </c>
      <c r="AD100" s="103" t="e">
        <f>T100-HLOOKUP(V100,Minimas!$C$3:$CD$12,4,FALSE)</f>
        <v>#N/A</v>
      </c>
      <c r="AE100" s="103" t="e">
        <f>T100-HLOOKUP(V100,Minimas!$C$3:$CD$12,5,FALSE)</f>
        <v>#N/A</v>
      </c>
      <c r="AF100" s="103" t="e">
        <f>T100-HLOOKUP(V100,Minimas!$C$3:$CD$12,6,FALSE)</f>
        <v>#N/A</v>
      </c>
      <c r="AG100" s="103" t="e">
        <f>T100-HLOOKUP(V100,Minimas!$C$3:$CD$12,7,FALSE)</f>
        <v>#N/A</v>
      </c>
      <c r="AH100" s="103" t="e">
        <f>T100-HLOOKUP(V100,Minimas!$C$3:$CD$12,8,FALSE)</f>
        <v>#N/A</v>
      </c>
      <c r="AI100" s="103" t="e">
        <f>T100-HLOOKUP(V100,Minimas!$C$3:$CD$12,9,FALSE)</f>
        <v>#N/A</v>
      </c>
      <c r="AJ100" s="103" t="e">
        <f>T100-HLOOKUP(V100,Minimas!$C$3:$CD$12,10,FALSE)</f>
        <v>#N/A</v>
      </c>
      <c r="AK100" s="104" t="str">
        <f t="shared" si="62"/>
        <v xml:space="preserve"> </v>
      </c>
      <c r="AL100" s="105"/>
      <c r="AM100" s="105" t="str">
        <f t="shared" si="63"/>
        <v xml:space="preserve"> </v>
      </c>
      <c r="AN100" s="105" t="str">
        <f t="shared" si="64"/>
        <v xml:space="preserve"> </v>
      </c>
    </row>
    <row r="101" spans="28:40" ht="15" x14ac:dyDescent="0.2">
      <c r="AB101" s="103" t="e">
        <f>T101-HLOOKUP(V101,Minimas!$C$3:$CD$12,2,FALSE)</f>
        <v>#N/A</v>
      </c>
      <c r="AC101" s="103" t="e">
        <f>T101-HLOOKUP(V101,Minimas!$C$3:$CD$12,3,FALSE)</f>
        <v>#N/A</v>
      </c>
      <c r="AD101" s="103" t="e">
        <f>T101-HLOOKUP(V101,Minimas!$C$3:$CD$12,4,FALSE)</f>
        <v>#N/A</v>
      </c>
      <c r="AE101" s="103" t="e">
        <f>T101-HLOOKUP(V101,Minimas!$C$3:$CD$12,5,FALSE)</f>
        <v>#N/A</v>
      </c>
      <c r="AF101" s="103" t="e">
        <f>T101-HLOOKUP(V101,Minimas!$C$3:$CD$12,6,FALSE)</f>
        <v>#N/A</v>
      </c>
      <c r="AG101" s="103" t="e">
        <f>T101-HLOOKUP(V101,Minimas!$C$3:$CD$12,7,FALSE)</f>
        <v>#N/A</v>
      </c>
      <c r="AH101" s="103" t="e">
        <f>T101-HLOOKUP(V101,Minimas!$C$3:$CD$12,8,FALSE)</f>
        <v>#N/A</v>
      </c>
      <c r="AI101" s="103" t="e">
        <f>T101-HLOOKUP(V101,Minimas!$C$3:$CD$12,9,FALSE)</f>
        <v>#N/A</v>
      </c>
      <c r="AJ101" s="103" t="e">
        <f>T101-HLOOKUP(V101,Minimas!$C$3:$CD$12,10,FALSE)</f>
        <v>#N/A</v>
      </c>
      <c r="AK101" s="104" t="str">
        <f t="shared" si="62"/>
        <v xml:space="preserve"> </v>
      </c>
      <c r="AL101" s="105"/>
      <c r="AM101" s="105" t="str">
        <f t="shared" si="63"/>
        <v xml:space="preserve"> </v>
      </c>
      <c r="AN101" s="105" t="str">
        <f t="shared" si="64"/>
        <v xml:space="preserve"> </v>
      </c>
    </row>
    <row r="102" spans="28:40" ht="15" x14ac:dyDescent="0.2">
      <c r="AB102" s="103" t="e">
        <f>T102-HLOOKUP(V102,Minimas!$C$3:$CD$12,2,FALSE)</f>
        <v>#N/A</v>
      </c>
      <c r="AC102" s="103" t="e">
        <f>T102-HLOOKUP(V102,Minimas!$C$3:$CD$12,3,FALSE)</f>
        <v>#N/A</v>
      </c>
      <c r="AD102" s="103" t="e">
        <f>T102-HLOOKUP(V102,Minimas!$C$3:$CD$12,4,FALSE)</f>
        <v>#N/A</v>
      </c>
      <c r="AE102" s="103" t="e">
        <f>T102-HLOOKUP(V102,Minimas!$C$3:$CD$12,5,FALSE)</f>
        <v>#N/A</v>
      </c>
      <c r="AF102" s="103" t="e">
        <f>T102-HLOOKUP(V102,Minimas!$C$3:$CD$12,6,FALSE)</f>
        <v>#N/A</v>
      </c>
      <c r="AG102" s="103" t="e">
        <f>T102-HLOOKUP(V102,Minimas!$C$3:$CD$12,7,FALSE)</f>
        <v>#N/A</v>
      </c>
      <c r="AH102" s="103" t="e">
        <f>T102-HLOOKUP(V102,Minimas!$C$3:$CD$12,8,FALSE)</f>
        <v>#N/A</v>
      </c>
      <c r="AI102" s="103" t="e">
        <f>T102-HLOOKUP(V102,Minimas!$C$3:$CD$12,9,FALSE)</f>
        <v>#N/A</v>
      </c>
      <c r="AJ102" s="103" t="e">
        <f>T102-HLOOKUP(V102,Minimas!$C$3:$CD$12,10,FALSE)</f>
        <v>#N/A</v>
      </c>
      <c r="AK102" s="104" t="str">
        <f t="shared" si="62"/>
        <v xml:space="preserve"> </v>
      </c>
      <c r="AL102" s="105"/>
      <c r="AM102" s="105" t="str">
        <f t="shared" si="63"/>
        <v xml:space="preserve"> </v>
      </c>
      <c r="AN102" s="105" t="str">
        <f t="shared" si="64"/>
        <v xml:space="preserve"> </v>
      </c>
    </row>
    <row r="103" spans="28:40" ht="15" x14ac:dyDescent="0.2">
      <c r="AB103" s="103" t="e">
        <f>T103-HLOOKUP(V103,Minimas!$C$3:$CD$12,2,FALSE)</f>
        <v>#N/A</v>
      </c>
      <c r="AC103" s="103" t="e">
        <f>T103-HLOOKUP(V103,Minimas!$C$3:$CD$12,3,FALSE)</f>
        <v>#N/A</v>
      </c>
      <c r="AD103" s="103" t="e">
        <f>T103-HLOOKUP(V103,Minimas!$C$3:$CD$12,4,FALSE)</f>
        <v>#N/A</v>
      </c>
      <c r="AE103" s="103" t="e">
        <f>T103-HLOOKUP(V103,Minimas!$C$3:$CD$12,5,FALSE)</f>
        <v>#N/A</v>
      </c>
      <c r="AF103" s="103" t="e">
        <f>T103-HLOOKUP(V103,Minimas!$C$3:$CD$12,6,FALSE)</f>
        <v>#N/A</v>
      </c>
      <c r="AG103" s="103" t="e">
        <f>T103-HLOOKUP(V103,Minimas!$C$3:$CD$12,7,FALSE)</f>
        <v>#N/A</v>
      </c>
      <c r="AH103" s="103" t="e">
        <f>T103-HLOOKUP(V103,Minimas!$C$3:$CD$12,8,FALSE)</f>
        <v>#N/A</v>
      </c>
      <c r="AI103" s="103" t="e">
        <f>T103-HLOOKUP(V103,Minimas!$C$3:$CD$12,9,FALSE)</f>
        <v>#N/A</v>
      </c>
      <c r="AJ103" s="103" t="e">
        <f>T103-HLOOKUP(V103,Minimas!$C$3:$CD$12,10,FALSE)</f>
        <v>#N/A</v>
      </c>
      <c r="AK103" s="104" t="str">
        <f t="shared" si="62"/>
        <v xml:space="preserve"> </v>
      </c>
      <c r="AL103" s="105"/>
      <c r="AM103" s="105" t="str">
        <f t="shared" si="63"/>
        <v xml:space="preserve"> </v>
      </c>
      <c r="AN103" s="105" t="str">
        <f t="shared" si="64"/>
        <v xml:space="preserve"> </v>
      </c>
    </row>
    <row r="104" spans="28:40" ht="15" x14ac:dyDescent="0.2">
      <c r="AB104" s="103" t="e">
        <f>T104-HLOOKUP(V104,Minimas!$C$3:$CD$12,2,FALSE)</f>
        <v>#N/A</v>
      </c>
      <c r="AC104" s="103" t="e">
        <f>T104-HLOOKUP(V104,Minimas!$C$3:$CD$12,3,FALSE)</f>
        <v>#N/A</v>
      </c>
      <c r="AD104" s="103" t="e">
        <f>T104-HLOOKUP(V104,Minimas!$C$3:$CD$12,4,FALSE)</f>
        <v>#N/A</v>
      </c>
      <c r="AE104" s="103" t="e">
        <f>T104-HLOOKUP(V104,Minimas!$C$3:$CD$12,5,FALSE)</f>
        <v>#N/A</v>
      </c>
      <c r="AF104" s="103" t="e">
        <f>T104-HLOOKUP(V104,Minimas!$C$3:$CD$12,6,FALSE)</f>
        <v>#N/A</v>
      </c>
      <c r="AG104" s="103" t="e">
        <f>T104-HLOOKUP(V104,Minimas!$C$3:$CD$12,7,FALSE)</f>
        <v>#N/A</v>
      </c>
      <c r="AH104" s="103" t="e">
        <f>T104-HLOOKUP(V104,Minimas!$C$3:$CD$12,8,FALSE)</f>
        <v>#N/A</v>
      </c>
      <c r="AI104" s="103" t="e">
        <f>T104-HLOOKUP(V104,Minimas!$C$3:$CD$12,9,FALSE)</f>
        <v>#N/A</v>
      </c>
      <c r="AJ104" s="103" t="e">
        <f>T104-HLOOKUP(V104,Minimas!$C$3:$CD$12,10,FALSE)</f>
        <v>#N/A</v>
      </c>
      <c r="AK104" s="104" t="str">
        <f t="shared" si="62"/>
        <v xml:space="preserve"> </v>
      </c>
      <c r="AL104" s="105"/>
      <c r="AM104" s="105" t="str">
        <f t="shared" si="63"/>
        <v xml:space="preserve"> </v>
      </c>
      <c r="AN104" s="105" t="str">
        <f t="shared" si="64"/>
        <v xml:space="preserve"> </v>
      </c>
    </row>
    <row r="105" spans="28:40" ht="15" x14ac:dyDescent="0.2">
      <c r="AB105" s="103" t="e">
        <f>T105-HLOOKUP(V105,Minimas!$C$3:$CD$12,2,FALSE)</f>
        <v>#N/A</v>
      </c>
      <c r="AC105" s="103" t="e">
        <f>T105-HLOOKUP(V105,Minimas!$C$3:$CD$12,3,FALSE)</f>
        <v>#N/A</v>
      </c>
      <c r="AD105" s="103" t="e">
        <f>T105-HLOOKUP(V105,Minimas!$C$3:$CD$12,4,FALSE)</f>
        <v>#N/A</v>
      </c>
      <c r="AE105" s="103" t="e">
        <f>T105-HLOOKUP(V105,Minimas!$C$3:$CD$12,5,FALSE)</f>
        <v>#N/A</v>
      </c>
      <c r="AF105" s="103" t="e">
        <f>T105-HLOOKUP(V105,Minimas!$C$3:$CD$12,6,FALSE)</f>
        <v>#N/A</v>
      </c>
      <c r="AG105" s="103" t="e">
        <f>T105-HLOOKUP(V105,Minimas!$C$3:$CD$12,7,FALSE)</f>
        <v>#N/A</v>
      </c>
      <c r="AH105" s="103" t="e">
        <f>T105-HLOOKUP(V105,Minimas!$C$3:$CD$12,8,FALSE)</f>
        <v>#N/A</v>
      </c>
      <c r="AI105" s="103" t="e">
        <f>T105-HLOOKUP(V105,Minimas!$C$3:$CD$12,9,FALSE)</f>
        <v>#N/A</v>
      </c>
      <c r="AJ105" s="103" t="e">
        <f>T105-HLOOKUP(V105,Minimas!$C$3:$CD$12,10,FALSE)</f>
        <v>#N/A</v>
      </c>
      <c r="AK105" s="104" t="str">
        <f t="shared" si="62"/>
        <v xml:space="preserve"> </v>
      </c>
      <c r="AL105" s="105"/>
      <c r="AM105" s="105" t="str">
        <f t="shared" si="63"/>
        <v xml:space="preserve"> </v>
      </c>
      <c r="AN105" s="105" t="str">
        <f t="shared" si="64"/>
        <v xml:space="preserve"> </v>
      </c>
    </row>
    <row r="106" spans="28:40" ht="15" x14ac:dyDescent="0.2">
      <c r="AB106" s="103" t="e">
        <f>T106-HLOOKUP(V106,Minimas!$C$3:$CD$12,2,FALSE)</f>
        <v>#N/A</v>
      </c>
      <c r="AC106" s="103" t="e">
        <f>T106-HLOOKUP(V106,Minimas!$C$3:$CD$12,3,FALSE)</f>
        <v>#N/A</v>
      </c>
      <c r="AD106" s="103" t="e">
        <f>T106-HLOOKUP(V106,Minimas!$C$3:$CD$12,4,FALSE)</f>
        <v>#N/A</v>
      </c>
      <c r="AE106" s="103" t="e">
        <f>T106-HLOOKUP(V106,Minimas!$C$3:$CD$12,5,FALSE)</f>
        <v>#N/A</v>
      </c>
      <c r="AF106" s="103" t="e">
        <f>T106-HLOOKUP(V106,Minimas!$C$3:$CD$12,6,FALSE)</f>
        <v>#N/A</v>
      </c>
      <c r="AG106" s="103" t="e">
        <f>T106-HLOOKUP(V106,Minimas!$C$3:$CD$12,7,FALSE)</f>
        <v>#N/A</v>
      </c>
      <c r="AH106" s="103" t="e">
        <f>T106-HLOOKUP(V106,Minimas!$C$3:$CD$12,8,FALSE)</f>
        <v>#N/A</v>
      </c>
      <c r="AI106" s="103" t="e">
        <f>T106-HLOOKUP(V106,Minimas!$C$3:$CD$12,9,FALSE)</f>
        <v>#N/A</v>
      </c>
      <c r="AJ106" s="103" t="e">
        <f>T106-HLOOKUP(V106,Minimas!$C$3:$CD$12,10,FALSE)</f>
        <v>#N/A</v>
      </c>
      <c r="AK106" s="104" t="str">
        <f t="shared" si="62"/>
        <v xml:space="preserve"> </v>
      </c>
      <c r="AL106" s="105"/>
      <c r="AM106" s="105" t="str">
        <f t="shared" si="63"/>
        <v xml:space="preserve"> </v>
      </c>
      <c r="AN106" s="105" t="str">
        <f t="shared" si="64"/>
        <v xml:space="preserve"> </v>
      </c>
    </row>
    <row r="107" spans="28:40" ht="15" x14ac:dyDescent="0.2">
      <c r="AB107" s="103" t="e">
        <f>T107-HLOOKUP(V107,Minimas!$C$3:$CD$12,2,FALSE)</f>
        <v>#N/A</v>
      </c>
      <c r="AC107" s="103" t="e">
        <f>T107-HLOOKUP(V107,Minimas!$C$3:$CD$12,3,FALSE)</f>
        <v>#N/A</v>
      </c>
      <c r="AD107" s="103" t="e">
        <f>T107-HLOOKUP(V107,Minimas!$C$3:$CD$12,4,FALSE)</f>
        <v>#N/A</v>
      </c>
      <c r="AE107" s="103" t="e">
        <f>T107-HLOOKUP(V107,Minimas!$C$3:$CD$12,5,FALSE)</f>
        <v>#N/A</v>
      </c>
      <c r="AF107" s="103" t="e">
        <f>T107-HLOOKUP(V107,Minimas!$C$3:$CD$12,6,FALSE)</f>
        <v>#N/A</v>
      </c>
      <c r="AG107" s="103" t="e">
        <f>T107-HLOOKUP(V107,Minimas!$C$3:$CD$12,7,FALSE)</f>
        <v>#N/A</v>
      </c>
      <c r="AH107" s="103" t="e">
        <f>T107-HLOOKUP(V107,Minimas!$C$3:$CD$12,8,FALSE)</f>
        <v>#N/A</v>
      </c>
      <c r="AI107" s="103" t="e">
        <f>T107-HLOOKUP(V107,Minimas!$C$3:$CD$12,9,FALSE)</f>
        <v>#N/A</v>
      </c>
      <c r="AJ107" s="103" t="e">
        <f>T107-HLOOKUP(V107,Minimas!$C$3:$CD$12,10,FALSE)</f>
        <v>#N/A</v>
      </c>
      <c r="AK107" s="104" t="str">
        <f t="shared" si="62"/>
        <v xml:space="preserve"> </v>
      </c>
      <c r="AL107" s="105"/>
      <c r="AM107" s="105" t="str">
        <f t="shared" si="63"/>
        <v xml:space="preserve"> </v>
      </c>
      <c r="AN107" s="105" t="str">
        <f t="shared" si="64"/>
        <v xml:space="preserve"> </v>
      </c>
    </row>
    <row r="108" spans="28:40" ht="15" x14ac:dyDescent="0.2">
      <c r="AB108" s="103" t="e">
        <f>T108-HLOOKUP(V108,Minimas!$C$3:$CD$12,2,FALSE)</f>
        <v>#N/A</v>
      </c>
      <c r="AC108" s="103" t="e">
        <f>T108-HLOOKUP(V108,Minimas!$C$3:$CD$12,3,FALSE)</f>
        <v>#N/A</v>
      </c>
      <c r="AD108" s="103" t="e">
        <f>T108-HLOOKUP(V108,Minimas!$C$3:$CD$12,4,FALSE)</f>
        <v>#N/A</v>
      </c>
      <c r="AE108" s="103" t="e">
        <f>T108-HLOOKUP(V108,Minimas!$C$3:$CD$12,5,FALSE)</f>
        <v>#N/A</v>
      </c>
      <c r="AF108" s="103" t="e">
        <f>T108-HLOOKUP(V108,Minimas!$C$3:$CD$12,6,FALSE)</f>
        <v>#N/A</v>
      </c>
      <c r="AG108" s="103" t="e">
        <f>T108-HLOOKUP(V108,Minimas!$C$3:$CD$12,7,FALSE)</f>
        <v>#N/A</v>
      </c>
      <c r="AH108" s="103" t="e">
        <f>T108-HLOOKUP(V108,Minimas!$C$3:$CD$12,8,FALSE)</f>
        <v>#N/A</v>
      </c>
      <c r="AI108" s="103" t="e">
        <f>T108-HLOOKUP(V108,Minimas!$C$3:$CD$12,9,FALSE)</f>
        <v>#N/A</v>
      </c>
      <c r="AJ108" s="103" t="e">
        <f>T108-HLOOKUP(V108,Minimas!$C$3:$CD$12,10,FALSE)</f>
        <v>#N/A</v>
      </c>
      <c r="AK108" s="104" t="str">
        <f t="shared" si="62"/>
        <v xml:space="preserve"> </v>
      </c>
      <c r="AL108" s="105"/>
      <c r="AM108" s="105" t="str">
        <f t="shared" si="63"/>
        <v xml:space="preserve"> </v>
      </c>
      <c r="AN108" s="105" t="str">
        <f t="shared" si="64"/>
        <v xml:space="preserve"> </v>
      </c>
    </row>
    <row r="109" spans="28:40" ht="15" x14ac:dyDescent="0.2">
      <c r="AB109" s="103" t="e">
        <f>T109-HLOOKUP(V109,Minimas!$C$3:$CD$12,2,FALSE)</f>
        <v>#N/A</v>
      </c>
      <c r="AC109" s="103" t="e">
        <f>T109-HLOOKUP(V109,Minimas!$C$3:$CD$12,3,FALSE)</f>
        <v>#N/A</v>
      </c>
      <c r="AD109" s="103" t="e">
        <f>T109-HLOOKUP(V109,Minimas!$C$3:$CD$12,4,FALSE)</f>
        <v>#N/A</v>
      </c>
      <c r="AE109" s="103" t="e">
        <f>T109-HLOOKUP(V109,Minimas!$C$3:$CD$12,5,FALSE)</f>
        <v>#N/A</v>
      </c>
      <c r="AF109" s="103" t="e">
        <f>T109-HLOOKUP(V109,Minimas!$C$3:$CD$12,6,FALSE)</f>
        <v>#N/A</v>
      </c>
      <c r="AG109" s="103" t="e">
        <f>T109-HLOOKUP(V109,Minimas!$C$3:$CD$12,7,FALSE)</f>
        <v>#N/A</v>
      </c>
      <c r="AH109" s="103" t="e">
        <f>T109-HLOOKUP(V109,Minimas!$C$3:$CD$12,8,FALSE)</f>
        <v>#N/A</v>
      </c>
      <c r="AI109" s="103" t="e">
        <f>T109-HLOOKUP(V109,Minimas!$C$3:$CD$12,9,FALSE)</f>
        <v>#N/A</v>
      </c>
      <c r="AJ109" s="103" t="e">
        <f>T109-HLOOKUP(V109,Minimas!$C$3:$CD$12,10,FALSE)</f>
        <v>#N/A</v>
      </c>
      <c r="AK109" s="104" t="str">
        <f t="shared" si="62"/>
        <v xml:space="preserve"> </v>
      </c>
      <c r="AL109" s="105"/>
      <c r="AM109" s="105" t="str">
        <f t="shared" si="63"/>
        <v xml:space="preserve"> </v>
      </c>
      <c r="AN109" s="105" t="str">
        <f t="shared" si="64"/>
        <v xml:space="preserve"> </v>
      </c>
    </row>
    <row r="110" spans="28:40" ht="15" x14ac:dyDescent="0.2">
      <c r="AB110" s="103" t="e">
        <f>T110-HLOOKUP(V110,Minimas!$C$3:$CD$12,2,FALSE)</f>
        <v>#N/A</v>
      </c>
      <c r="AC110" s="103" t="e">
        <f>T110-HLOOKUP(V110,Minimas!$C$3:$CD$12,3,FALSE)</f>
        <v>#N/A</v>
      </c>
      <c r="AD110" s="103" t="e">
        <f>T110-HLOOKUP(V110,Minimas!$C$3:$CD$12,4,FALSE)</f>
        <v>#N/A</v>
      </c>
      <c r="AE110" s="103" t="e">
        <f>T110-HLOOKUP(V110,Minimas!$C$3:$CD$12,5,FALSE)</f>
        <v>#N/A</v>
      </c>
      <c r="AF110" s="103" t="e">
        <f>T110-HLOOKUP(V110,Minimas!$C$3:$CD$12,6,FALSE)</f>
        <v>#N/A</v>
      </c>
      <c r="AG110" s="103" t="e">
        <f>T110-HLOOKUP(V110,Minimas!$C$3:$CD$12,7,FALSE)</f>
        <v>#N/A</v>
      </c>
      <c r="AH110" s="103" t="e">
        <f>T110-HLOOKUP(V110,Minimas!$C$3:$CD$12,8,FALSE)</f>
        <v>#N/A</v>
      </c>
      <c r="AI110" s="103" t="e">
        <f>T110-HLOOKUP(V110,Minimas!$C$3:$CD$12,9,FALSE)</f>
        <v>#N/A</v>
      </c>
      <c r="AJ110" s="103" t="e">
        <f>T110-HLOOKUP(V110,Minimas!$C$3:$CD$12,10,FALSE)</f>
        <v>#N/A</v>
      </c>
      <c r="AK110" s="104" t="str">
        <f t="shared" si="62"/>
        <v xml:space="preserve"> </v>
      </c>
      <c r="AL110" s="105"/>
      <c r="AM110" s="105" t="str">
        <f t="shared" si="63"/>
        <v xml:space="preserve"> </v>
      </c>
      <c r="AN110" s="105" t="str">
        <f t="shared" si="64"/>
        <v xml:space="preserve"> </v>
      </c>
    </row>
    <row r="111" spans="28:40" ht="15" x14ac:dyDescent="0.2">
      <c r="AB111" s="103" t="e">
        <f>T111-HLOOKUP(V111,Minimas!$C$3:$CD$12,2,FALSE)</f>
        <v>#N/A</v>
      </c>
      <c r="AC111" s="103" t="e">
        <f>T111-HLOOKUP(V111,Minimas!$C$3:$CD$12,3,FALSE)</f>
        <v>#N/A</v>
      </c>
      <c r="AD111" s="103" t="e">
        <f>T111-HLOOKUP(V111,Minimas!$C$3:$CD$12,4,FALSE)</f>
        <v>#N/A</v>
      </c>
      <c r="AE111" s="103" t="e">
        <f>T111-HLOOKUP(V111,Minimas!$C$3:$CD$12,5,FALSE)</f>
        <v>#N/A</v>
      </c>
      <c r="AF111" s="103" t="e">
        <f>T111-HLOOKUP(V111,Minimas!$C$3:$CD$12,6,FALSE)</f>
        <v>#N/A</v>
      </c>
      <c r="AG111" s="103" t="e">
        <f>T111-HLOOKUP(V111,Minimas!$C$3:$CD$12,7,FALSE)</f>
        <v>#N/A</v>
      </c>
      <c r="AH111" s="103" t="e">
        <f>T111-HLOOKUP(V111,Minimas!$C$3:$CD$12,8,FALSE)</f>
        <v>#N/A</v>
      </c>
      <c r="AI111" s="103" t="e">
        <f>T111-HLOOKUP(V111,Minimas!$C$3:$CD$12,9,FALSE)</f>
        <v>#N/A</v>
      </c>
      <c r="AJ111" s="103" t="e">
        <f>T111-HLOOKUP(V111,Minimas!$C$3:$CD$12,10,FALSE)</f>
        <v>#N/A</v>
      </c>
      <c r="AK111" s="104" t="str">
        <f t="shared" si="62"/>
        <v xml:space="preserve"> </v>
      </c>
      <c r="AL111" s="105"/>
      <c r="AM111" s="105" t="str">
        <f t="shared" si="63"/>
        <v xml:space="preserve"> </v>
      </c>
      <c r="AN111" s="105" t="str">
        <f t="shared" si="64"/>
        <v xml:space="preserve"> </v>
      </c>
    </row>
    <row r="112" spans="28:40" ht="15" x14ac:dyDescent="0.2">
      <c r="AB112" s="103" t="e">
        <f>T112-HLOOKUP(V112,Minimas!$C$3:$CD$12,2,FALSE)</f>
        <v>#N/A</v>
      </c>
      <c r="AC112" s="103" t="e">
        <f>T112-HLOOKUP(V112,Minimas!$C$3:$CD$12,3,FALSE)</f>
        <v>#N/A</v>
      </c>
      <c r="AD112" s="103" t="e">
        <f>T112-HLOOKUP(V112,Minimas!$C$3:$CD$12,4,FALSE)</f>
        <v>#N/A</v>
      </c>
      <c r="AE112" s="103" t="e">
        <f>T112-HLOOKUP(V112,Minimas!$C$3:$CD$12,5,FALSE)</f>
        <v>#N/A</v>
      </c>
      <c r="AF112" s="103" t="e">
        <f>T112-HLOOKUP(V112,Minimas!$C$3:$CD$12,6,FALSE)</f>
        <v>#N/A</v>
      </c>
      <c r="AG112" s="103" t="e">
        <f>T112-HLOOKUP(V112,Minimas!$C$3:$CD$12,7,FALSE)</f>
        <v>#N/A</v>
      </c>
      <c r="AH112" s="103" t="e">
        <f>T112-HLOOKUP(V112,Minimas!$C$3:$CD$12,8,FALSE)</f>
        <v>#N/A</v>
      </c>
      <c r="AI112" s="103" t="e">
        <f>T112-HLOOKUP(V112,Minimas!$C$3:$CD$12,9,FALSE)</f>
        <v>#N/A</v>
      </c>
      <c r="AJ112" s="103" t="e">
        <f>T112-HLOOKUP(V112,Minimas!$C$3:$CD$12,10,FALSE)</f>
        <v>#N/A</v>
      </c>
      <c r="AK112" s="104" t="str">
        <f t="shared" si="62"/>
        <v xml:space="preserve"> </v>
      </c>
      <c r="AL112" s="105"/>
      <c r="AM112" s="105" t="str">
        <f t="shared" si="63"/>
        <v xml:space="preserve"> </v>
      </c>
      <c r="AN112" s="105" t="str">
        <f t="shared" si="64"/>
        <v xml:space="preserve"> </v>
      </c>
    </row>
    <row r="113" spans="28:40" ht="15" x14ac:dyDescent="0.2">
      <c r="AB113" s="103" t="e">
        <f>T113-HLOOKUP(V113,Minimas!$C$3:$CD$12,2,FALSE)</f>
        <v>#N/A</v>
      </c>
      <c r="AC113" s="103" t="e">
        <f>T113-HLOOKUP(V113,Minimas!$C$3:$CD$12,3,FALSE)</f>
        <v>#N/A</v>
      </c>
      <c r="AD113" s="103" t="e">
        <f>T113-HLOOKUP(V113,Minimas!$C$3:$CD$12,4,FALSE)</f>
        <v>#N/A</v>
      </c>
      <c r="AE113" s="103" t="e">
        <f>T113-HLOOKUP(V113,Minimas!$C$3:$CD$12,5,FALSE)</f>
        <v>#N/A</v>
      </c>
      <c r="AF113" s="103" t="e">
        <f>T113-HLOOKUP(V113,Minimas!$C$3:$CD$12,6,FALSE)</f>
        <v>#N/A</v>
      </c>
      <c r="AG113" s="103" t="e">
        <f>T113-HLOOKUP(V113,Minimas!$C$3:$CD$12,7,FALSE)</f>
        <v>#N/A</v>
      </c>
      <c r="AH113" s="103" t="e">
        <f>T113-HLOOKUP(V113,Minimas!$C$3:$CD$12,8,FALSE)</f>
        <v>#N/A</v>
      </c>
      <c r="AI113" s="103" t="e">
        <f>T113-HLOOKUP(V113,Minimas!$C$3:$CD$12,9,FALSE)</f>
        <v>#N/A</v>
      </c>
      <c r="AJ113" s="103" t="e">
        <f>T113-HLOOKUP(V113,Minimas!$C$3:$CD$12,10,FALSE)</f>
        <v>#N/A</v>
      </c>
      <c r="AK113" s="104" t="str">
        <f t="shared" si="62"/>
        <v xml:space="preserve"> </v>
      </c>
      <c r="AL113" s="105"/>
      <c r="AM113" s="105" t="str">
        <f t="shared" si="63"/>
        <v xml:space="preserve"> </v>
      </c>
      <c r="AN113" s="105" t="str">
        <f t="shared" si="64"/>
        <v xml:space="preserve"> </v>
      </c>
    </row>
    <row r="114" spans="28:40" ht="15" x14ac:dyDescent="0.2">
      <c r="AB114" s="103" t="e">
        <f>T114-HLOOKUP(V114,Minimas!$C$3:$CD$12,2,FALSE)</f>
        <v>#N/A</v>
      </c>
      <c r="AC114" s="103" t="e">
        <f>T114-HLOOKUP(V114,Minimas!$C$3:$CD$12,3,FALSE)</f>
        <v>#N/A</v>
      </c>
      <c r="AD114" s="103" t="e">
        <f>T114-HLOOKUP(V114,Minimas!$C$3:$CD$12,4,FALSE)</f>
        <v>#N/A</v>
      </c>
      <c r="AE114" s="103" t="e">
        <f>T114-HLOOKUP(V114,Minimas!$C$3:$CD$12,5,FALSE)</f>
        <v>#N/A</v>
      </c>
      <c r="AF114" s="103" t="e">
        <f>T114-HLOOKUP(V114,Minimas!$C$3:$CD$12,6,FALSE)</f>
        <v>#N/A</v>
      </c>
      <c r="AG114" s="103" t="e">
        <f>T114-HLOOKUP(V114,Minimas!$C$3:$CD$12,7,FALSE)</f>
        <v>#N/A</v>
      </c>
      <c r="AH114" s="103" t="e">
        <f>T114-HLOOKUP(V114,Minimas!$C$3:$CD$12,8,FALSE)</f>
        <v>#N/A</v>
      </c>
      <c r="AI114" s="103" t="e">
        <f>T114-HLOOKUP(V114,Minimas!$C$3:$CD$12,9,FALSE)</f>
        <v>#N/A</v>
      </c>
      <c r="AJ114" s="103" t="e">
        <f>T114-HLOOKUP(V114,Minimas!$C$3:$CD$12,10,FALSE)</f>
        <v>#N/A</v>
      </c>
      <c r="AK114" s="104" t="str">
        <f t="shared" si="62"/>
        <v xml:space="preserve"> </v>
      </c>
      <c r="AL114" s="105"/>
      <c r="AM114" s="105" t="str">
        <f t="shared" si="63"/>
        <v xml:space="preserve"> </v>
      </c>
      <c r="AN114" s="105" t="str">
        <f t="shared" si="64"/>
        <v xml:space="preserve"> </v>
      </c>
    </row>
    <row r="115" spans="28:40" ht="15" x14ac:dyDescent="0.2">
      <c r="AB115" s="103" t="e">
        <f>T115-HLOOKUP(V115,Minimas!$C$3:$CD$12,2,FALSE)</f>
        <v>#N/A</v>
      </c>
      <c r="AC115" s="103" t="e">
        <f>T115-HLOOKUP(V115,Minimas!$C$3:$CD$12,3,FALSE)</f>
        <v>#N/A</v>
      </c>
      <c r="AD115" s="103" t="e">
        <f>T115-HLOOKUP(V115,Minimas!$C$3:$CD$12,4,FALSE)</f>
        <v>#N/A</v>
      </c>
      <c r="AE115" s="103" t="e">
        <f>T115-HLOOKUP(V115,Minimas!$C$3:$CD$12,5,FALSE)</f>
        <v>#N/A</v>
      </c>
      <c r="AF115" s="103" t="e">
        <f>T115-HLOOKUP(V115,Minimas!$C$3:$CD$12,6,FALSE)</f>
        <v>#N/A</v>
      </c>
      <c r="AG115" s="103" t="e">
        <f>T115-HLOOKUP(V115,Minimas!$C$3:$CD$12,7,FALSE)</f>
        <v>#N/A</v>
      </c>
      <c r="AH115" s="103" t="e">
        <f>T115-HLOOKUP(V115,Minimas!$C$3:$CD$12,8,FALSE)</f>
        <v>#N/A</v>
      </c>
      <c r="AI115" s="103" t="e">
        <f>T115-HLOOKUP(V115,Minimas!$C$3:$CD$12,9,FALSE)</f>
        <v>#N/A</v>
      </c>
      <c r="AJ115" s="103" t="e">
        <f>T115-HLOOKUP(V115,Minimas!$C$3:$CD$12,10,FALSE)</f>
        <v>#N/A</v>
      </c>
      <c r="AK115" s="104" t="str">
        <f t="shared" si="62"/>
        <v xml:space="preserve"> </v>
      </c>
      <c r="AL115" s="105"/>
      <c r="AM115" s="105" t="str">
        <f t="shared" si="63"/>
        <v xml:space="preserve"> </v>
      </c>
      <c r="AN115" s="105" t="str">
        <f t="shared" si="64"/>
        <v xml:space="preserve"> </v>
      </c>
    </row>
    <row r="116" spans="28:40" ht="15" x14ac:dyDescent="0.2">
      <c r="AB116" s="103" t="e">
        <f>T116-HLOOKUP(V116,Minimas!$C$3:$CD$12,2,FALSE)</f>
        <v>#N/A</v>
      </c>
      <c r="AC116" s="103" t="e">
        <f>T116-HLOOKUP(V116,Minimas!$C$3:$CD$12,3,FALSE)</f>
        <v>#N/A</v>
      </c>
      <c r="AD116" s="103" t="e">
        <f>T116-HLOOKUP(V116,Minimas!$C$3:$CD$12,4,FALSE)</f>
        <v>#N/A</v>
      </c>
      <c r="AE116" s="103" t="e">
        <f>T116-HLOOKUP(V116,Minimas!$C$3:$CD$12,5,FALSE)</f>
        <v>#N/A</v>
      </c>
      <c r="AF116" s="103" t="e">
        <f>T116-HLOOKUP(V116,Minimas!$C$3:$CD$12,6,FALSE)</f>
        <v>#N/A</v>
      </c>
      <c r="AG116" s="103" t="e">
        <f>T116-HLOOKUP(V116,Minimas!$C$3:$CD$12,7,FALSE)</f>
        <v>#N/A</v>
      </c>
      <c r="AH116" s="103" t="e">
        <f>T116-HLOOKUP(V116,Minimas!$C$3:$CD$12,8,FALSE)</f>
        <v>#N/A</v>
      </c>
      <c r="AI116" s="103" t="e">
        <f>T116-HLOOKUP(V116,Minimas!$C$3:$CD$12,9,FALSE)</f>
        <v>#N/A</v>
      </c>
      <c r="AJ116" s="103" t="e">
        <f>T116-HLOOKUP(V116,Minimas!$C$3:$CD$12,10,FALSE)</f>
        <v>#N/A</v>
      </c>
      <c r="AK116" s="104" t="str">
        <f t="shared" si="62"/>
        <v xml:space="preserve"> </v>
      </c>
      <c r="AL116" s="105"/>
      <c r="AM116" s="105" t="str">
        <f t="shared" si="63"/>
        <v xml:space="preserve"> </v>
      </c>
      <c r="AN116" s="105" t="str">
        <f t="shared" si="64"/>
        <v xml:space="preserve"> </v>
      </c>
    </row>
    <row r="117" spans="28:40" ht="15" x14ac:dyDescent="0.2">
      <c r="AB117" s="103" t="e">
        <f>T117-HLOOKUP(V117,Minimas!$C$3:$CD$12,2,FALSE)</f>
        <v>#N/A</v>
      </c>
      <c r="AC117" s="103" t="e">
        <f>T117-HLOOKUP(V117,Minimas!$C$3:$CD$12,3,FALSE)</f>
        <v>#N/A</v>
      </c>
      <c r="AD117" s="103" t="e">
        <f>T117-HLOOKUP(V117,Minimas!$C$3:$CD$12,4,FALSE)</f>
        <v>#N/A</v>
      </c>
      <c r="AE117" s="103" t="e">
        <f>T117-HLOOKUP(V117,Minimas!$C$3:$CD$12,5,FALSE)</f>
        <v>#N/A</v>
      </c>
      <c r="AF117" s="103" t="e">
        <f>T117-HLOOKUP(V117,Minimas!$C$3:$CD$12,6,FALSE)</f>
        <v>#N/A</v>
      </c>
      <c r="AG117" s="103" t="e">
        <f>T117-HLOOKUP(V117,Minimas!$C$3:$CD$12,7,FALSE)</f>
        <v>#N/A</v>
      </c>
      <c r="AH117" s="103" t="e">
        <f>T117-HLOOKUP(V117,Minimas!$C$3:$CD$12,8,FALSE)</f>
        <v>#N/A</v>
      </c>
      <c r="AI117" s="103" t="e">
        <f>T117-HLOOKUP(V117,Minimas!$C$3:$CD$12,9,FALSE)</f>
        <v>#N/A</v>
      </c>
      <c r="AJ117" s="103" t="e">
        <f>T117-HLOOKUP(V117,Minimas!$C$3:$CD$12,10,FALSE)</f>
        <v>#N/A</v>
      </c>
      <c r="AK117" s="104" t="str">
        <f t="shared" si="62"/>
        <v xml:space="preserve"> </v>
      </c>
      <c r="AL117" s="105"/>
      <c r="AM117" s="105" t="str">
        <f t="shared" si="63"/>
        <v xml:space="preserve"> </v>
      </c>
      <c r="AN117" s="105" t="str">
        <f t="shared" si="64"/>
        <v xml:space="preserve"> </v>
      </c>
    </row>
    <row r="118" spans="28:40" ht="15" x14ac:dyDescent="0.2">
      <c r="AB118" s="103" t="e">
        <f>T118-HLOOKUP(V118,Minimas!$C$3:$CD$12,2,FALSE)</f>
        <v>#N/A</v>
      </c>
      <c r="AC118" s="103" t="e">
        <f>T118-HLOOKUP(V118,Minimas!$C$3:$CD$12,3,FALSE)</f>
        <v>#N/A</v>
      </c>
      <c r="AD118" s="103" t="e">
        <f>T118-HLOOKUP(V118,Minimas!$C$3:$CD$12,4,FALSE)</f>
        <v>#N/A</v>
      </c>
      <c r="AE118" s="103" t="e">
        <f>T118-HLOOKUP(V118,Minimas!$C$3:$CD$12,5,FALSE)</f>
        <v>#N/A</v>
      </c>
      <c r="AF118" s="103" t="e">
        <f>T118-HLOOKUP(V118,Minimas!$C$3:$CD$12,6,FALSE)</f>
        <v>#N/A</v>
      </c>
      <c r="AG118" s="103" t="e">
        <f>T118-HLOOKUP(V118,Minimas!$C$3:$CD$12,7,FALSE)</f>
        <v>#N/A</v>
      </c>
      <c r="AH118" s="103" t="e">
        <f>T118-HLOOKUP(V118,Minimas!$C$3:$CD$12,8,FALSE)</f>
        <v>#N/A</v>
      </c>
      <c r="AI118" s="103" t="e">
        <f>T118-HLOOKUP(V118,Minimas!$C$3:$CD$12,9,FALSE)</f>
        <v>#N/A</v>
      </c>
      <c r="AJ118" s="103" t="e">
        <f>T118-HLOOKUP(V118,Minimas!$C$3:$CD$12,10,FALSE)</f>
        <v>#N/A</v>
      </c>
      <c r="AK118" s="104" t="str">
        <f t="shared" si="62"/>
        <v xml:space="preserve"> </v>
      </c>
      <c r="AL118" s="105"/>
      <c r="AM118" s="105" t="str">
        <f t="shared" si="63"/>
        <v xml:space="preserve"> </v>
      </c>
      <c r="AN118" s="105" t="str">
        <f t="shared" si="64"/>
        <v xml:space="preserve"> </v>
      </c>
    </row>
    <row r="119" spans="28:40" ht="15" x14ac:dyDescent="0.2">
      <c r="AB119" s="103" t="e">
        <f>T119-HLOOKUP(V119,Minimas!$C$3:$CD$12,2,FALSE)</f>
        <v>#N/A</v>
      </c>
      <c r="AC119" s="103" t="e">
        <f>T119-HLOOKUP(V119,Minimas!$C$3:$CD$12,3,FALSE)</f>
        <v>#N/A</v>
      </c>
      <c r="AD119" s="103" t="e">
        <f>T119-HLOOKUP(V119,Minimas!$C$3:$CD$12,4,FALSE)</f>
        <v>#N/A</v>
      </c>
      <c r="AE119" s="103" t="e">
        <f>T119-HLOOKUP(V119,Minimas!$C$3:$CD$12,5,FALSE)</f>
        <v>#N/A</v>
      </c>
      <c r="AF119" s="103" t="e">
        <f>T119-HLOOKUP(V119,Minimas!$C$3:$CD$12,6,FALSE)</f>
        <v>#N/A</v>
      </c>
      <c r="AG119" s="103" t="e">
        <f>T119-HLOOKUP(V119,Minimas!$C$3:$CD$12,7,FALSE)</f>
        <v>#N/A</v>
      </c>
      <c r="AH119" s="103" t="e">
        <f>T119-HLOOKUP(V119,Minimas!$C$3:$CD$12,8,FALSE)</f>
        <v>#N/A</v>
      </c>
      <c r="AI119" s="103" t="e">
        <f>T119-HLOOKUP(V119,Minimas!$C$3:$CD$12,9,FALSE)</f>
        <v>#N/A</v>
      </c>
      <c r="AJ119" s="103" t="e">
        <f>T119-HLOOKUP(V119,Minimas!$C$3:$CD$12,10,FALSE)</f>
        <v>#N/A</v>
      </c>
      <c r="AK119" s="104" t="str">
        <f t="shared" si="62"/>
        <v xml:space="preserve"> </v>
      </c>
      <c r="AL119" s="105"/>
      <c r="AM119" s="105" t="str">
        <f t="shared" si="63"/>
        <v xml:space="preserve"> </v>
      </c>
      <c r="AN119" s="105" t="str">
        <f t="shared" si="64"/>
        <v xml:space="preserve"> </v>
      </c>
    </row>
    <row r="120" spans="28:40" ht="15" x14ac:dyDescent="0.2">
      <c r="AB120" s="103" t="e">
        <f>T120-HLOOKUP(V120,Minimas!$C$3:$CD$12,2,FALSE)</f>
        <v>#N/A</v>
      </c>
      <c r="AC120" s="103" t="e">
        <f>T120-HLOOKUP(V120,Minimas!$C$3:$CD$12,3,FALSE)</f>
        <v>#N/A</v>
      </c>
      <c r="AD120" s="103" t="e">
        <f>T120-HLOOKUP(V120,Minimas!$C$3:$CD$12,4,FALSE)</f>
        <v>#N/A</v>
      </c>
      <c r="AE120" s="103" t="e">
        <f>T120-HLOOKUP(V120,Minimas!$C$3:$CD$12,5,FALSE)</f>
        <v>#N/A</v>
      </c>
      <c r="AF120" s="103" t="e">
        <f>T120-HLOOKUP(V120,Minimas!$C$3:$CD$12,6,FALSE)</f>
        <v>#N/A</v>
      </c>
      <c r="AG120" s="103" t="e">
        <f>T120-HLOOKUP(V120,Minimas!$C$3:$CD$12,7,FALSE)</f>
        <v>#N/A</v>
      </c>
      <c r="AH120" s="103" t="e">
        <f>T120-HLOOKUP(V120,Minimas!$C$3:$CD$12,8,FALSE)</f>
        <v>#N/A</v>
      </c>
      <c r="AI120" s="103" t="e">
        <f>T120-HLOOKUP(V120,Minimas!$C$3:$CD$12,9,FALSE)</f>
        <v>#N/A</v>
      </c>
      <c r="AJ120" s="103" t="e">
        <f>T120-HLOOKUP(V120,Minimas!$C$3:$CD$12,10,FALSE)</f>
        <v>#N/A</v>
      </c>
      <c r="AK120" s="104" t="str">
        <f t="shared" si="62"/>
        <v xml:space="preserve"> </v>
      </c>
      <c r="AL120" s="105"/>
      <c r="AM120" s="105" t="str">
        <f t="shared" si="63"/>
        <v xml:space="preserve"> </v>
      </c>
      <c r="AN120" s="105" t="str">
        <f t="shared" si="64"/>
        <v xml:space="preserve"> </v>
      </c>
    </row>
    <row r="121" spans="28:40" ht="15" x14ac:dyDescent="0.2">
      <c r="AB121" s="103" t="e">
        <f>T121-HLOOKUP(V121,Minimas!$C$3:$CD$12,2,FALSE)</f>
        <v>#N/A</v>
      </c>
      <c r="AC121" s="103" t="e">
        <f>T121-HLOOKUP(V121,Minimas!$C$3:$CD$12,3,FALSE)</f>
        <v>#N/A</v>
      </c>
      <c r="AD121" s="103" t="e">
        <f>T121-HLOOKUP(V121,Minimas!$C$3:$CD$12,4,FALSE)</f>
        <v>#N/A</v>
      </c>
      <c r="AE121" s="103" t="e">
        <f>T121-HLOOKUP(V121,Minimas!$C$3:$CD$12,5,FALSE)</f>
        <v>#N/A</v>
      </c>
      <c r="AF121" s="103" t="e">
        <f>T121-HLOOKUP(V121,Minimas!$C$3:$CD$12,6,FALSE)</f>
        <v>#N/A</v>
      </c>
      <c r="AG121" s="103" t="e">
        <f>T121-HLOOKUP(V121,Minimas!$C$3:$CD$12,7,FALSE)</f>
        <v>#N/A</v>
      </c>
      <c r="AH121" s="103" t="e">
        <f>T121-HLOOKUP(V121,Minimas!$C$3:$CD$12,8,FALSE)</f>
        <v>#N/A</v>
      </c>
      <c r="AI121" s="103" t="e">
        <f>T121-HLOOKUP(V121,Minimas!$C$3:$CD$12,9,FALSE)</f>
        <v>#N/A</v>
      </c>
      <c r="AJ121" s="103" t="e">
        <f>T121-HLOOKUP(V121,Minimas!$C$3:$CD$12,10,FALSE)</f>
        <v>#N/A</v>
      </c>
      <c r="AK121" s="104" t="str">
        <f t="shared" si="62"/>
        <v xml:space="preserve"> </v>
      </c>
      <c r="AL121" s="105"/>
      <c r="AM121" s="105" t="str">
        <f t="shared" si="63"/>
        <v xml:space="preserve"> </v>
      </c>
      <c r="AN121" s="105" t="str">
        <f t="shared" si="64"/>
        <v xml:space="preserve"> </v>
      </c>
    </row>
    <row r="122" spans="28:40" ht="15" x14ac:dyDescent="0.2">
      <c r="AB122" s="103" t="e">
        <f>T122-HLOOKUP(V122,Minimas!$C$3:$CD$12,2,FALSE)</f>
        <v>#N/A</v>
      </c>
      <c r="AC122" s="103" t="e">
        <f>T122-HLOOKUP(V122,Minimas!$C$3:$CD$12,3,FALSE)</f>
        <v>#N/A</v>
      </c>
      <c r="AD122" s="103" t="e">
        <f>T122-HLOOKUP(V122,Minimas!$C$3:$CD$12,4,FALSE)</f>
        <v>#N/A</v>
      </c>
      <c r="AE122" s="103" t="e">
        <f>T122-HLOOKUP(V122,Minimas!$C$3:$CD$12,5,FALSE)</f>
        <v>#N/A</v>
      </c>
      <c r="AF122" s="103" t="e">
        <f>T122-HLOOKUP(V122,Minimas!$C$3:$CD$12,6,FALSE)</f>
        <v>#N/A</v>
      </c>
      <c r="AG122" s="103" t="e">
        <f>T122-HLOOKUP(V122,Minimas!$C$3:$CD$12,7,FALSE)</f>
        <v>#N/A</v>
      </c>
      <c r="AH122" s="103" t="e">
        <f>T122-HLOOKUP(V122,Minimas!$C$3:$CD$12,8,FALSE)</f>
        <v>#N/A</v>
      </c>
      <c r="AI122" s="103" t="e">
        <f>T122-HLOOKUP(V122,Minimas!$C$3:$CD$12,9,FALSE)</f>
        <v>#N/A</v>
      </c>
      <c r="AJ122" s="103" t="e">
        <f>T122-HLOOKUP(V122,Minimas!$C$3:$CD$12,10,FALSE)</f>
        <v>#N/A</v>
      </c>
      <c r="AK122" s="104" t="str">
        <f t="shared" si="62"/>
        <v xml:space="preserve"> </v>
      </c>
      <c r="AL122" s="105"/>
      <c r="AM122" s="105" t="str">
        <f t="shared" si="63"/>
        <v xml:space="preserve"> </v>
      </c>
      <c r="AN122" s="105" t="str">
        <f t="shared" si="64"/>
        <v xml:space="preserve"> </v>
      </c>
    </row>
    <row r="123" spans="28:40" ht="15" x14ac:dyDescent="0.2">
      <c r="AB123" s="103" t="e">
        <f>T123-HLOOKUP(V123,Minimas!$C$3:$CD$12,2,FALSE)</f>
        <v>#N/A</v>
      </c>
      <c r="AC123" s="103" t="e">
        <f>T123-HLOOKUP(V123,Minimas!$C$3:$CD$12,3,FALSE)</f>
        <v>#N/A</v>
      </c>
      <c r="AD123" s="103" t="e">
        <f>T123-HLOOKUP(V123,Minimas!$C$3:$CD$12,4,FALSE)</f>
        <v>#N/A</v>
      </c>
      <c r="AE123" s="103" t="e">
        <f>T123-HLOOKUP(V123,Minimas!$C$3:$CD$12,5,FALSE)</f>
        <v>#N/A</v>
      </c>
      <c r="AF123" s="103" t="e">
        <f>T123-HLOOKUP(V123,Minimas!$C$3:$CD$12,6,FALSE)</f>
        <v>#N/A</v>
      </c>
      <c r="AG123" s="103" t="e">
        <f>T123-HLOOKUP(V123,Minimas!$C$3:$CD$12,7,FALSE)</f>
        <v>#N/A</v>
      </c>
      <c r="AH123" s="103" t="e">
        <f>T123-HLOOKUP(V123,Minimas!$C$3:$CD$12,8,FALSE)</f>
        <v>#N/A</v>
      </c>
      <c r="AI123" s="103" t="e">
        <f>T123-HLOOKUP(V123,Minimas!$C$3:$CD$12,9,FALSE)</f>
        <v>#N/A</v>
      </c>
      <c r="AJ123" s="103" t="e">
        <f>T123-HLOOKUP(V123,Minimas!$C$3:$CD$12,10,FALSE)</f>
        <v>#N/A</v>
      </c>
      <c r="AK123" s="104" t="str">
        <f t="shared" si="62"/>
        <v xml:space="preserve"> </v>
      </c>
      <c r="AL123" s="105"/>
      <c r="AM123" s="105" t="str">
        <f t="shared" si="63"/>
        <v xml:space="preserve"> </v>
      </c>
      <c r="AN123" s="105" t="str">
        <f t="shared" si="64"/>
        <v xml:space="preserve"> </v>
      </c>
    </row>
    <row r="124" spans="28:40" ht="15" x14ac:dyDescent="0.2">
      <c r="AB124" s="103" t="e">
        <f>T124-HLOOKUP(V124,Minimas!$C$3:$CD$12,2,FALSE)</f>
        <v>#N/A</v>
      </c>
      <c r="AC124" s="103" t="e">
        <f>T124-HLOOKUP(V124,Minimas!$C$3:$CD$12,3,FALSE)</f>
        <v>#N/A</v>
      </c>
      <c r="AD124" s="103" t="e">
        <f>T124-HLOOKUP(V124,Minimas!$C$3:$CD$12,4,FALSE)</f>
        <v>#N/A</v>
      </c>
      <c r="AE124" s="103" t="e">
        <f>T124-HLOOKUP(V124,Minimas!$C$3:$CD$12,5,FALSE)</f>
        <v>#N/A</v>
      </c>
      <c r="AF124" s="103" t="e">
        <f>T124-HLOOKUP(V124,Minimas!$C$3:$CD$12,6,FALSE)</f>
        <v>#N/A</v>
      </c>
      <c r="AG124" s="103" t="e">
        <f>T124-HLOOKUP(V124,Minimas!$C$3:$CD$12,7,FALSE)</f>
        <v>#N/A</v>
      </c>
      <c r="AH124" s="103" t="e">
        <f>T124-HLOOKUP(V124,Minimas!$C$3:$CD$12,8,FALSE)</f>
        <v>#N/A</v>
      </c>
      <c r="AI124" s="103" t="e">
        <f>T124-HLOOKUP(V124,Minimas!$C$3:$CD$12,9,FALSE)</f>
        <v>#N/A</v>
      </c>
      <c r="AJ124" s="103" t="e">
        <f>T124-HLOOKUP(V124,Minimas!$C$3:$CD$12,10,FALSE)</f>
        <v>#N/A</v>
      </c>
      <c r="AK124" s="104" t="str">
        <f t="shared" si="62"/>
        <v xml:space="preserve"> </v>
      </c>
      <c r="AL124" s="105"/>
      <c r="AM124" s="105" t="str">
        <f t="shared" si="63"/>
        <v xml:space="preserve"> </v>
      </c>
      <c r="AN124" s="105" t="str">
        <f t="shared" si="64"/>
        <v xml:space="preserve"> </v>
      </c>
    </row>
    <row r="125" spans="28:40" ht="15" x14ac:dyDescent="0.2">
      <c r="AB125" s="103" t="e">
        <f>T125-HLOOKUP(V125,Minimas!$C$3:$CD$12,2,FALSE)</f>
        <v>#N/A</v>
      </c>
      <c r="AC125" s="103" t="e">
        <f>T125-HLOOKUP(V125,Minimas!$C$3:$CD$12,3,FALSE)</f>
        <v>#N/A</v>
      </c>
      <c r="AD125" s="103" t="e">
        <f>T125-HLOOKUP(V125,Minimas!$C$3:$CD$12,4,FALSE)</f>
        <v>#N/A</v>
      </c>
      <c r="AE125" s="103" t="e">
        <f>T125-HLOOKUP(V125,Minimas!$C$3:$CD$12,5,FALSE)</f>
        <v>#N/A</v>
      </c>
      <c r="AF125" s="103" t="e">
        <f>T125-HLOOKUP(V125,Minimas!$C$3:$CD$12,6,FALSE)</f>
        <v>#N/A</v>
      </c>
      <c r="AG125" s="103" t="e">
        <f>T125-HLOOKUP(V125,Minimas!$C$3:$CD$12,7,FALSE)</f>
        <v>#N/A</v>
      </c>
      <c r="AH125" s="103" t="e">
        <f>T125-HLOOKUP(V125,Minimas!$C$3:$CD$12,8,FALSE)</f>
        <v>#N/A</v>
      </c>
      <c r="AI125" s="103" t="e">
        <f>T125-HLOOKUP(V125,Minimas!$C$3:$CD$12,9,FALSE)</f>
        <v>#N/A</v>
      </c>
      <c r="AJ125" s="103" t="e">
        <f>T125-HLOOKUP(V125,Minimas!$C$3:$CD$12,10,FALSE)</f>
        <v>#N/A</v>
      </c>
      <c r="AK125" s="104" t="str">
        <f t="shared" si="62"/>
        <v xml:space="preserve"> </v>
      </c>
      <c r="AL125" s="105"/>
      <c r="AM125" s="105" t="str">
        <f t="shared" si="63"/>
        <v xml:space="preserve"> </v>
      </c>
      <c r="AN125" s="105" t="str">
        <f t="shared" si="64"/>
        <v xml:space="preserve"> </v>
      </c>
    </row>
    <row r="126" spans="28:40" ht="15" x14ac:dyDescent="0.2">
      <c r="AB126" s="103" t="e">
        <f>T126-HLOOKUP(V126,Minimas!$C$3:$CD$12,2,FALSE)</f>
        <v>#N/A</v>
      </c>
      <c r="AC126" s="103" t="e">
        <f>T126-HLOOKUP(V126,Minimas!$C$3:$CD$12,3,FALSE)</f>
        <v>#N/A</v>
      </c>
      <c r="AD126" s="103" t="e">
        <f>T126-HLOOKUP(V126,Minimas!$C$3:$CD$12,4,FALSE)</f>
        <v>#N/A</v>
      </c>
      <c r="AE126" s="103" t="e">
        <f>T126-HLOOKUP(V126,Minimas!$C$3:$CD$12,5,FALSE)</f>
        <v>#N/A</v>
      </c>
      <c r="AF126" s="103" t="e">
        <f>T126-HLOOKUP(V126,Minimas!$C$3:$CD$12,6,FALSE)</f>
        <v>#N/A</v>
      </c>
      <c r="AG126" s="103" t="e">
        <f>T126-HLOOKUP(V126,Minimas!$C$3:$CD$12,7,FALSE)</f>
        <v>#N/A</v>
      </c>
      <c r="AH126" s="103" t="e">
        <f>T126-HLOOKUP(V126,Minimas!$C$3:$CD$12,8,FALSE)</f>
        <v>#N/A</v>
      </c>
      <c r="AI126" s="103" t="e">
        <f>T126-HLOOKUP(V126,Minimas!$C$3:$CD$12,9,FALSE)</f>
        <v>#N/A</v>
      </c>
      <c r="AJ126" s="103" t="e">
        <f>T126-HLOOKUP(V126,Minimas!$C$3:$CD$12,10,FALSE)</f>
        <v>#N/A</v>
      </c>
      <c r="AK126" s="104" t="str">
        <f t="shared" si="62"/>
        <v xml:space="preserve"> </v>
      </c>
      <c r="AL126" s="105"/>
      <c r="AM126" s="105" t="str">
        <f t="shared" si="63"/>
        <v xml:space="preserve"> </v>
      </c>
      <c r="AN126" s="105" t="str">
        <f t="shared" si="64"/>
        <v xml:space="preserve"> </v>
      </c>
    </row>
    <row r="127" spans="28:40" ht="15" x14ac:dyDescent="0.2">
      <c r="AB127" s="103" t="e">
        <f>T127-HLOOKUP(V127,Minimas!$C$3:$CD$12,2,FALSE)</f>
        <v>#N/A</v>
      </c>
      <c r="AC127" s="103" t="e">
        <f>T127-HLOOKUP(V127,Minimas!$C$3:$CD$12,3,FALSE)</f>
        <v>#N/A</v>
      </c>
      <c r="AD127" s="103" t="e">
        <f>T127-HLOOKUP(V127,Minimas!$C$3:$CD$12,4,FALSE)</f>
        <v>#N/A</v>
      </c>
      <c r="AE127" s="103" t="e">
        <f>T127-HLOOKUP(V127,Minimas!$C$3:$CD$12,5,FALSE)</f>
        <v>#N/A</v>
      </c>
      <c r="AF127" s="103" t="e">
        <f>T127-HLOOKUP(V127,Minimas!$C$3:$CD$12,6,FALSE)</f>
        <v>#N/A</v>
      </c>
      <c r="AG127" s="103" t="e">
        <f>T127-HLOOKUP(V127,Minimas!$C$3:$CD$12,7,FALSE)</f>
        <v>#N/A</v>
      </c>
      <c r="AH127" s="103" t="e">
        <f>T127-HLOOKUP(V127,Minimas!$C$3:$CD$12,8,FALSE)</f>
        <v>#N/A</v>
      </c>
      <c r="AI127" s="103" t="e">
        <f>T127-HLOOKUP(V127,Minimas!$C$3:$CD$12,9,FALSE)</f>
        <v>#N/A</v>
      </c>
      <c r="AJ127" s="103" t="e">
        <f>T127-HLOOKUP(V127,Minimas!$C$3:$CD$12,10,FALSE)</f>
        <v>#N/A</v>
      </c>
      <c r="AK127" s="104" t="str">
        <f t="shared" si="62"/>
        <v xml:space="preserve"> </v>
      </c>
      <c r="AL127" s="105"/>
      <c r="AM127" s="105" t="str">
        <f t="shared" si="63"/>
        <v xml:space="preserve"> </v>
      </c>
      <c r="AN127" s="105" t="str">
        <f t="shared" si="64"/>
        <v xml:space="preserve"> </v>
      </c>
    </row>
    <row r="128" spans="28:40" ht="15" x14ac:dyDescent="0.2">
      <c r="AB128" s="103" t="e">
        <f>T128-HLOOKUP(V128,Minimas!$C$3:$CD$12,2,FALSE)</f>
        <v>#N/A</v>
      </c>
      <c r="AC128" s="103" t="e">
        <f>T128-HLOOKUP(V128,Minimas!$C$3:$CD$12,3,FALSE)</f>
        <v>#N/A</v>
      </c>
      <c r="AD128" s="103" t="e">
        <f>T128-HLOOKUP(V128,Minimas!$C$3:$CD$12,4,FALSE)</f>
        <v>#N/A</v>
      </c>
      <c r="AE128" s="103" t="e">
        <f>T128-HLOOKUP(V128,Minimas!$C$3:$CD$12,5,FALSE)</f>
        <v>#N/A</v>
      </c>
      <c r="AF128" s="103" t="e">
        <f>T128-HLOOKUP(V128,Minimas!$C$3:$CD$12,6,FALSE)</f>
        <v>#N/A</v>
      </c>
      <c r="AG128" s="103" t="e">
        <f>T128-HLOOKUP(V128,Minimas!$C$3:$CD$12,7,FALSE)</f>
        <v>#N/A</v>
      </c>
      <c r="AH128" s="103" t="e">
        <f>T128-HLOOKUP(V128,Minimas!$C$3:$CD$12,8,FALSE)</f>
        <v>#N/A</v>
      </c>
      <c r="AI128" s="103" t="e">
        <f>T128-HLOOKUP(V128,Minimas!$C$3:$CD$12,9,FALSE)</f>
        <v>#N/A</v>
      </c>
      <c r="AJ128" s="103" t="e">
        <f>T128-HLOOKUP(V128,Minimas!$C$3:$CD$12,10,FALSE)</f>
        <v>#N/A</v>
      </c>
      <c r="AK128" s="104" t="str">
        <f t="shared" si="62"/>
        <v xml:space="preserve"> </v>
      </c>
      <c r="AL128" s="105"/>
      <c r="AM128" s="105" t="str">
        <f t="shared" si="63"/>
        <v xml:space="preserve"> </v>
      </c>
      <c r="AN128" s="105" t="str">
        <f t="shared" si="64"/>
        <v xml:space="preserve"> </v>
      </c>
    </row>
    <row r="129" spans="28:40" ht="15" x14ac:dyDescent="0.2">
      <c r="AB129" s="103" t="e">
        <f>T129-HLOOKUP(V129,Minimas!$C$3:$CD$12,2,FALSE)</f>
        <v>#N/A</v>
      </c>
      <c r="AC129" s="103" t="e">
        <f>T129-HLOOKUP(V129,Minimas!$C$3:$CD$12,3,FALSE)</f>
        <v>#N/A</v>
      </c>
      <c r="AD129" s="103" t="e">
        <f>T129-HLOOKUP(V129,Minimas!$C$3:$CD$12,4,FALSE)</f>
        <v>#N/A</v>
      </c>
      <c r="AE129" s="103" t="e">
        <f>T129-HLOOKUP(V129,Minimas!$C$3:$CD$12,5,FALSE)</f>
        <v>#N/A</v>
      </c>
      <c r="AF129" s="103" t="e">
        <f>T129-HLOOKUP(V129,Minimas!$C$3:$CD$12,6,FALSE)</f>
        <v>#N/A</v>
      </c>
      <c r="AG129" s="103" t="e">
        <f>T129-HLOOKUP(V129,Minimas!$C$3:$CD$12,7,FALSE)</f>
        <v>#N/A</v>
      </c>
      <c r="AH129" s="103" t="e">
        <f>T129-HLOOKUP(V129,Minimas!$C$3:$CD$12,8,FALSE)</f>
        <v>#N/A</v>
      </c>
      <c r="AI129" s="103" t="e">
        <f>T129-HLOOKUP(V129,Minimas!$C$3:$CD$12,9,FALSE)</f>
        <v>#N/A</v>
      </c>
      <c r="AJ129" s="103" t="e">
        <f>T129-HLOOKUP(V129,Minimas!$C$3:$CD$12,10,FALSE)</f>
        <v>#N/A</v>
      </c>
      <c r="AK129" s="104" t="str">
        <f t="shared" si="62"/>
        <v xml:space="preserve"> </v>
      </c>
      <c r="AL129" s="105"/>
      <c r="AM129" s="105" t="str">
        <f t="shared" si="63"/>
        <v xml:space="preserve"> </v>
      </c>
      <c r="AN129" s="105" t="str">
        <f t="shared" si="64"/>
        <v xml:space="preserve"> </v>
      </c>
    </row>
    <row r="130" spans="28:40" ht="15" x14ac:dyDescent="0.2">
      <c r="AB130" s="103" t="e">
        <f>T130-HLOOKUP(V130,Minimas!$C$3:$CD$12,2,FALSE)</f>
        <v>#N/A</v>
      </c>
      <c r="AC130" s="103" t="e">
        <f>T130-HLOOKUP(V130,Minimas!$C$3:$CD$12,3,FALSE)</f>
        <v>#N/A</v>
      </c>
      <c r="AD130" s="103" t="e">
        <f>T130-HLOOKUP(V130,Minimas!$C$3:$CD$12,4,FALSE)</f>
        <v>#N/A</v>
      </c>
      <c r="AE130" s="103" t="e">
        <f>T130-HLOOKUP(V130,Minimas!$C$3:$CD$12,5,FALSE)</f>
        <v>#N/A</v>
      </c>
      <c r="AF130" s="103" t="e">
        <f>T130-HLOOKUP(V130,Minimas!$C$3:$CD$12,6,FALSE)</f>
        <v>#N/A</v>
      </c>
      <c r="AG130" s="103" t="e">
        <f>T130-HLOOKUP(V130,Minimas!$C$3:$CD$12,7,FALSE)</f>
        <v>#N/A</v>
      </c>
      <c r="AH130" s="103" t="e">
        <f>T130-HLOOKUP(V130,Minimas!$C$3:$CD$12,8,FALSE)</f>
        <v>#N/A</v>
      </c>
      <c r="AI130" s="103" t="e">
        <f>T130-HLOOKUP(V130,Minimas!$C$3:$CD$12,9,FALSE)</f>
        <v>#N/A</v>
      </c>
      <c r="AJ130" s="103" t="e">
        <f>T130-HLOOKUP(V130,Minimas!$C$3:$CD$12,10,FALSE)</f>
        <v>#N/A</v>
      </c>
      <c r="AK130" s="104" t="str">
        <f t="shared" si="62"/>
        <v xml:space="preserve"> </v>
      </c>
      <c r="AL130" s="105"/>
      <c r="AM130" s="105" t="str">
        <f t="shared" si="63"/>
        <v xml:space="preserve"> </v>
      </c>
      <c r="AN130" s="105" t="str">
        <f t="shared" si="64"/>
        <v xml:space="preserve"> </v>
      </c>
    </row>
    <row r="131" spans="28:40" ht="15" x14ac:dyDescent="0.2">
      <c r="AB131" s="103" t="e">
        <f>T131-HLOOKUP(V131,Minimas!$C$3:$CD$12,2,FALSE)</f>
        <v>#N/A</v>
      </c>
      <c r="AC131" s="103" t="e">
        <f>T131-HLOOKUP(V131,Minimas!$C$3:$CD$12,3,FALSE)</f>
        <v>#N/A</v>
      </c>
      <c r="AD131" s="103" t="e">
        <f>T131-HLOOKUP(V131,Minimas!$C$3:$CD$12,4,FALSE)</f>
        <v>#N/A</v>
      </c>
      <c r="AE131" s="103" t="e">
        <f>T131-HLOOKUP(V131,Minimas!$C$3:$CD$12,5,FALSE)</f>
        <v>#N/A</v>
      </c>
      <c r="AF131" s="103" t="e">
        <f>T131-HLOOKUP(V131,Minimas!$C$3:$CD$12,6,FALSE)</f>
        <v>#N/A</v>
      </c>
      <c r="AG131" s="103" t="e">
        <f>T131-HLOOKUP(V131,Minimas!$C$3:$CD$12,7,FALSE)</f>
        <v>#N/A</v>
      </c>
      <c r="AH131" s="103" t="e">
        <f>T131-HLOOKUP(V131,Minimas!$C$3:$CD$12,8,FALSE)</f>
        <v>#N/A</v>
      </c>
      <c r="AI131" s="103" t="e">
        <f>T131-HLOOKUP(V131,Minimas!$C$3:$CD$12,9,FALSE)</f>
        <v>#N/A</v>
      </c>
      <c r="AJ131" s="103" t="e">
        <f>T131-HLOOKUP(V131,Minimas!$C$3:$CD$12,10,FALSE)</f>
        <v>#N/A</v>
      </c>
      <c r="AK131" s="104" t="str">
        <f t="shared" si="62"/>
        <v xml:space="preserve"> </v>
      </c>
      <c r="AL131" s="105"/>
      <c r="AM131" s="105" t="str">
        <f t="shared" si="63"/>
        <v xml:space="preserve"> </v>
      </c>
      <c r="AN131" s="105" t="str">
        <f t="shared" si="64"/>
        <v xml:space="preserve"> </v>
      </c>
    </row>
    <row r="132" spans="28:40" ht="15" x14ac:dyDescent="0.2">
      <c r="AB132" s="103" t="e">
        <f>T132-HLOOKUP(V132,Minimas!$C$3:$CD$12,2,FALSE)</f>
        <v>#N/A</v>
      </c>
      <c r="AC132" s="103" t="e">
        <f>T132-HLOOKUP(V132,Minimas!$C$3:$CD$12,3,FALSE)</f>
        <v>#N/A</v>
      </c>
      <c r="AD132" s="103" t="e">
        <f>T132-HLOOKUP(V132,Minimas!$C$3:$CD$12,4,FALSE)</f>
        <v>#N/A</v>
      </c>
      <c r="AE132" s="103" t="e">
        <f>T132-HLOOKUP(V132,Minimas!$C$3:$CD$12,5,FALSE)</f>
        <v>#N/A</v>
      </c>
      <c r="AF132" s="103" t="e">
        <f>T132-HLOOKUP(V132,Minimas!$C$3:$CD$12,6,FALSE)</f>
        <v>#N/A</v>
      </c>
      <c r="AG132" s="103" t="e">
        <f>T132-HLOOKUP(V132,Minimas!$C$3:$CD$12,7,FALSE)</f>
        <v>#N/A</v>
      </c>
      <c r="AH132" s="103" t="e">
        <f>T132-HLOOKUP(V132,Minimas!$C$3:$CD$12,8,FALSE)</f>
        <v>#N/A</v>
      </c>
      <c r="AI132" s="103" t="e">
        <f>T132-HLOOKUP(V132,Minimas!$C$3:$CD$12,9,FALSE)</f>
        <v>#N/A</v>
      </c>
      <c r="AJ132" s="103" t="e">
        <f>T132-HLOOKUP(V132,Minimas!$C$3:$CD$12,10,FALSE)</f>
        <v>#N/A</v>
      </c>
      <c r="AK132" s="104" t="str">
        <f t="shared" si="62"/>
        <v xml:space="preserve"> </v>
      </c>
      <c r="AL132" s="105"/>
      <c r="AM132" s="105" t="str">
        <f t="shared" si="63"/>
        <v xml:space="preserve"> </v>
      </c>
      <c r="AN132" s="105" t="str">
        <f t="shared" si="64"/>
        <v xml:space="preserve"> </v>
      </c>
    </row>
    <row r="133" spans="28:40" ht="15" x14ac:dyDescent="0.2">
      <c r="AB133" s="103" t="e">
        <f>T133-HLOOKUP(V133,Minimas!$C$3:$CD$12,2,FALSE)</f>
        <v>#N/A</v>
      </c>
      <c r="AC133" s="103" t="e">
        <f>T133-HLOOKUP(V133,Minimas!$C$3:$CD$12,3,FALSE)</f>
        <v>#N/A</v>
      </c>
      <c r="AD133" s="103" t="e">
        <f>T133-HLOOKUP(V133,Minimas!$C$3:$CD$12,4,FALSE)</f>
        <v>#N/A</v>
      </c>
      <c r="AE133" s="103" t="e">
        <f>T133-HLOOKUP(V133,Minimas!$C$3:$CD$12,5,FALSE)</f>
        <v>#N/A</v>
      </c>
      <c r="AF133" s="103" t="e">
        <f>T133-HLOOKUP(V133,Minimas!$C$3:$CD$12,6,FALSE)</f>
        <v>#N/A</v>
      </c>
      <c r="AG133" s="103" t="e">
        <f>T133-HLOOKUP(V133,Minimas!$C$3:$CD$12,7,FALSE)</f>
        <v>#N/A</v>
      </c>
      <c r="AH133" s="103" t="e">
        <f>T133-HLOOKUP(V133,Minimas!$C$3:$CD$12,8,FALSE)</f>
        <v>#N/A</v>
      </c>
      <c r="AI133" s="103" t="e">
        <f>T133-HLOOKUP(V133,Minimas!$C$3:$CD$12,9,FALSE)</f>
        <v>#N/A</v>
      </c>
      <c r="AJ133" s="103" t="e">
        <f>T133-HLOOKUP(V133,Minimas!$C$3:$CD$12,10,FALSE)</f>
        <v>#N/A</v>
      </c>
      <c r="AK133" s="104" t="str">
        <f t="shared" si="62"/>
        <v xml:space="preserve"> </v>
      </c>
      <c r="AL133" s="105"/>
      <c r="AM133" s="105" t="str">
        <f t="shared" si="63"/>
        <v xml:space="preserve"> </v>
      </c>
      <c r="AN133" s="105" t="str">
        <f t="shared" si="64"/>
        <v xml:space="preserve"> </v>
      </c>
    </row>
    <row r="134" spans="28:40" ht="15" x14ac:dyDescent="0.2">
      <c r="AB134" s="103" t="e">
        <f>T134-HLOOKUP(V134,Minimas!$C$3:$CD$12,2,FALSE)</f>
        <v>#N/A</v>
      </c>
      <c r="AC134" s="103" t="e">
        <f>T134-HLOOKUP(V134,Minimas!$C$3:$CD$12,3,FALSE)</f>
        <v>#N/A</v>
      </c>
      <c r="AD134" s="103" t="e">
        <f>T134-HLOOKUP(V134,Minimas!$C$3:$CD$12,4,FALSE)</f>
        <v>#N/A</v>
      </c>
      <c r="AE134" s="103" t="e">
        <f>T134-HLOOKUP(V134,Minimas!$C$3:$CD$12,5,FALSE)</f>
        <v>#N/A</v>
      </c>
      <c r="AF134" s="103" t="e">
        <f>T134-HLOOKUP(V134,Minimas!$C$3:$CD$12,6,FALSE)</f>
        <v>#N/A</v>
      </c>
      <c r="AG134" s="103" t="e">
        <f>T134-HLOOKUP(V134,Minimas!$C$3:$CD$12,7,FALSE)</f>
        <v>#N/A</v>
      </c>
      <c r="AH134" s="103" t="e">
        <f>T134-HLOOKUP(V134,Minimas!$C$3:$CD$12,8,FALSE)</f>
        <v>#N/A</v>
      </c>
      <c r="AI134" s="103" t="e">
        <f>T134-HLOOKUP(V134,Minimas!$C$3:$CD$12,9,FALSE)</f>
        <v>#N/A</v>
      </c>
      <c r="AJ134" s="103" t="e">
        <f>T134-HLOOKUP(V134,Minimas!$C$3:$CD$12,10,FALSE)</f>
        <v>#N/A</v>
      </c>
      <c r="AK134" s="104" t="str">
        <f t="shared" si="62"/>
        <v xml:space="preserve"> </v>
      </c>
      <c r="AL134" s="105"/>
      <c r="AM134" s="105" t="str">
        <f t="shared" si="63"/>
        <v xml:space="preserve"> </v>
      </c>
      <c r="AN134" s="105" t="str">
        <f t="shared" si="64"/>
        <v xml:space="preserve"> </v>
      </c>
    </row>
    <row r="135" spans="28:40" ht="15" x14ac:dyDescent="0.2">
      <c r="AB135" s="103" t="e">
        <f>T135-HLOOKUP(V135,Minimas!$C$3:$CD$12,2,FALSE)</f>
        <v>#N/A</v>
      </c>
      <c r="AC135" s="103" t="e">
        <f>T135-HLOOKUP(V135,Minimas!$C$3:$CD$12,3,FALSE)</f>
        <v>#N/A</v>
      </c>
      <c r="AD135" s="103" t="e">
        <f>T135-HLOOKUP(V135,Minimas!$C$3:$CD$12,4,FALSE)</f>
        <v>#N/A</v>
      </c>
      <c r="AE135" s="103" t="e">
        <f>T135-HLOOKUP(V135,Minimas!$C$3:$CD$12,5,FALSE)</f>
        <v>#N/A</v>
      </c>
      <c r="AF135" s="103" t="e">
        <f>T135-HLOOKUP(V135,Minimas!$C$3:$CD$12,6,FALSE)</f>
        <v>#N/A</v>
      </c>
      <c r="AG135" s="103" t="e">
        <f>T135-HLOOKUP(V135,Minimas!$C$3:$CD$12,7,FALSE)</f>
        <v>#N/A</v>
      </c>
      <c r="AH135" s="103" t="e">
        <f>T135-HLOOKUP(V135,Minimas!$C$3:$CD$12,8,FALSE)</f>
        <v>#N/A</v>
      </c>
      <c r="AI135" s="103" t="e">
        <f>T135-HLOOKUP(V135,Minimas!$C$3:$CD$12,9,FALSE)</f>
        <v>#N/A</v>
      </c>
      <c r="AJ135" s="103" t="e">
        <f>T135-HLOOKUP(V135,Minimas!$C$3:$CD$12,10,FALSE)</f>
        <v>#N/A</v>
      </c>
      <c r="AK135" s="104" t="str">
        <f t="shared" si="62"/>
        <v xml:space="preserve"> </v>
      </c>
      <c r="AL135" s="105"/>
      <c r="AM135" s="105" t="str">
        <f t="shared" si="63"/>
        <v xml:space="preserve"> </v>
      </c>
      <c r="AN135" s="105" t="str">
        <f t="shared" si="64"/>
        <v xml:space="preserve"> </v>
      </c>
    </row>
    <row r="136" spans="28:40" ht="15" x14ac:dyDescent="0.2">
      <c r="AB136" s="103" t="e">
        <f>T136-HLOOKUP(V136,Minimas!$C$3:$CD$12,2,FALSE)</f>
        <v>#N/A</v>
      </c>
      <c r="AC136" s="103" t="e">
        <f>T136-HLOOKUP(V136,Minimas!$C$3:$CD$12,3,FALSE)</f>
        <v>#N/A</v>
      </c>
      <c r="AD136" s="103" t="e">
        <f>T136-HLOOKUP(V136,Minimas!$C$3:$CD$12,4,FALSE)</f>
        <v>#N/A</v>
      </c>
      <c r="AE136" s="103" t="e">
        <f>T136-HLOOKUP(V136,Minimas!$C$3:$CD$12,5,FALSE)</f>
        <v>#N/A</v>
      </c>
      <c r="AF136" s="103" t="e">
        <f>T136-HLOOKUP(V136,Minimas!$C$3:$CD$12,6,FALSE)</f>
        <v>#N/A</v>
      </c>
      <c r="AG136" s="103" t="e">
        <f>T136-HLOOKUP(V136,Minimas!$C$3:$CD$12,7,FALSE)</f>
        <v>#N/A</v>
      </c>
      <c r="AH136" s="103" t="e">
        <f>T136-HLOOKUP(V136,Minimas!$C$3:$CD$12,8,FALSE)</f>
        <v>#N/A</v>
      </c>
      <c r="AI136" s="103" t="e">
        <f>T136-HLOOKUP(V136,Minimas!$C$3:$CD$12,9,FALSE)</f>
        <v>#N/A</v>
      </c>
      <c r="AJ136" s="103" t="e">
        <f>T136-HLOOKUP(V136,Minimas!$C$3:$CD$12,10,FALSE)</f>
        <v>#N/A</v>
      </c>
      <c r="AK136" s="104" t="str">
        <f t="shared" si="62"/>
        <v xml:space="preserve"> </v>
      </c>
      <c r="AL136" s="105"/>
      <c r="AM136" s="105" t="str">
        <f t="shared" si="63"/>
        <v xml:space="preserve"> </v>
      </c>
      <c r="AN136" s="105" t="str">
        <f t="shared" si="64"/>
        <v xml:space="preserve"> </v>
      </c>
    </row>
    <row r="137" spans="28:40" ht="15" x14ac:dyDescent="0.2">
      <c r="AB137" s="103" t="e">
        <f>T137-HLOOKUP(V137,Minimas!$C$3:$CD$12,2,FALSE)</f>
        <v>#N/A</v>
      </c>
      <c r="AC137" s="103" t="e">
        <f>T137-HLOOKUP(V137,Minimas!$C$3:$CD$12,3,FALSE)</f>
        <v>#N/A</v>
      </c>
      <c r="AD137" s="103" t="e">
        <f>T137-HLOOKUP(V137,Minimas!$C$3:$CD$12,4,FALSE)</f>
        <v>#N/A</v>
      </c>
      <c r="AE137" s="103" t="e">
        <f>T137-HLOOKUP(V137,Minimas!$C$3:$CD$12,5,FALSE)</f>
        <v>#N/A</v>
      </c>
      <c r="AF137" s="103" t="e">
        <f>T137-HLOOKUP(V137,Minimas!$C$3:$CD$12,6,FALSE)</f>
        <v>#N/A</v>
      </c>
      <c r="AG137" s="103" t="e">
        <f>T137-HLOOKUP(V137,Minimas!$C$3:$CD$12,7,FALSE)</f>
        <v>#N/A</v>
      </c>
      <c r="AH137" s="103" t="e">
        <f>T137-HLOOKUP(V137,Minimas!$C$3:$CD$12,8,FALSE)</f>
        <v>#N/A</v>
      </c>
      <c r="AI137" s="103" t="e">
        <f>T137-HLOOKUP(V137,Minimas!$C$3:$CD$12,9,FALSE)</f>
        <v>#N/A</v>
      </c>
      <c r="AJ137" s="103" t="e">
        <f>T137-HLOOKUP(V137,Minimas!$C$3:$CD$12,10,FALSE)</f>
        <v>#N/A</v>
      </c>
      <c r="AK137" s="104" t="str">
        <f t="shared" si="62"/>
        <v xml:space="preserve"> </v>
      </c>
      <c r="AL137" s="105"/>
      <c r="AM137" s="105" t="str">
        <f t="shared" si="63"/>
        <v xml:space="preserve"> </v>
      </c>
      <c r="AN137" s="105" t="str">
        <f t="shared" si="64"/>
        <v xml:space="preserve"> </v>
      </c>
    </row>
    <row r="138" spans="28:40" ht="15" x14ac:dyDescent="0.2">
      <c r="AB138" s="103" t="e">
        <f>T138-HLOOKUP(V138,Minimas!$C$3:$CD$12,2,FALSE)</f>
        <v>#N/A</v>
      </c>
      <c r="AC138" s="103" t="e">
        <f>T138-HLOOKUP(V138,Minimas!$C$3:$CD$12,3,FALSE)</f>
        <v>#N/A</v>
      </c>
      <c r="AD138" s="103" t="e">
        <f>T138-HLOOKUP(V138,Minimas!$C$3:$CD$12,4,FALSE)</f>
        <v>#N/A</v>
      </c>
      <c r="AE138" s="103" t="e">
        <f>T138-HLOOKUP(V138,Minimas!$C$3:$CD$12,5,FALSE)</f>
        <v>#N/A</v>
      </c>
      <c r="AF138" s="103" t="e">
        <f>T138-HLOOKUP(V138,Minimas!$C$3:$CD$12,6,FALSE)</f>
        <v>#N/A</v>
      </c>
      <c r="AG138" s="103" t="e">
        <f>T138-HLOOKUP(V138,Minimas!$C$3:$CD$12,7,FALSE)</f>
        <v>#N/A</v>
      </c>
      <c r="AH138" s="103" t="e">
        <f>T138-HLOOKUP(V138,Minimas!$C$3:$CD$12,8,FALSE)</f>
        <v>#N/A</v>
      </c>
      <c r="AI138" s="103" t="e">
        <f>T138-HLOOKUP(V138,Minimas!$C$3:$CD$12,9,FALSE)</f>
        <v>#N/A</v>
      </c>
      <c r="AJ138" s="103" t="e">
        <f>T138-HLOOKUP(V138,Minimas!$C$3:$CD$12,10,FALSE)</f>
        <v>#N/A</v>
      </c>
      <c r="AK138" s="104" t="str">
        <f t="shared" si="62"/>
        <v xml:space="preserve"> </v>
      </c>
      <c r="AL138" s="105"/>
      <c r="AM138" s="105" t="str">
        <f t="shared" si="63"/>
        <v xml:space="preserve"> </v>
      </c>
      <c r="AN138" s="105" t="str">
        <f t="shared" si="64"/>
        <v xml:space="preserve"> </v>
      </c>
    </row>
    <row r="139" spans="28:40" ht="15" x14ac:dyDescent="0.2">
      <c r="AB139" s="103" t="e">
        <f>T139-HLOOKUP(V139,Minimas!$C$3:$CD$12,2,FALSE)</f>
        <v>#N/A</v>
      </c>
      <c r="AC139" s="103" t="e">
        <f>T139-HLOOKUP(V139,Minimas!$C$3:$CD$12,3,FALSE)</f>
        <v>#N/A</v>
      </c>
      <c r="AD139" s="103" t="e">
        <f>T139-HLOOKUP(V139,Minimas!$C$3:$CD$12,4,FALSE)</f>
        <v>#N/A</v>
      </c>
      <c r="AE139" s="103" t="e">
        <f>T139-HLOOKUP(V139,Minimas!$C$3:$CD$12,5,FALSE)</f>
        <v>#N/A</v>
      </c>
      <c r="AF139" s="103" t="e">
        <f>T139-HLOOKUP(V139,Minimas!$C$3:$CD$12,6,FALSE)</f>
        <v>#N/A</v>
      </c>
      <c r="AG139" s="103" t="e">
        <f>T139-HLOOKUP(V139,Minimas!$C$3:$CD$12,7,FALSE)</f>
        <v>#N/A</v>
      </c>
      <c r="AH139" s="103" t="e">
        <f>T139-HLOOKUP(V139,Minimas!$C$3:$CD$12,8,FALSE)</f>
        <v>#N/A</v>
      </c>
      <c r="AI139" s="103" t="e">
        <f>T139-HLOOKUP(V139,Minimas!$C$3:$CD$12,9,FALSE)</f>
        <v>#N/A</v>
      </c>
      <c r="AJ139" s="103" t="e">
        <f>T139-HLOOKUP(V139,Minimas!$C$3:$CD$12,10,FALSE)</f>
        <v>#N/A</v>
      </c>
      <c r="AK139" s="104" t="str">
        <f t="shared" si="62"/>
        <v xml:space="preserve"> </v>
      </c>
      <c r="AL139" s="105"/>
      <c r="AM139" s="105" t="str">
        <f t="shared" si="63"/>
        <v xml:space="preserve"> </v>
      </c>
      <c r="AN139" s="105" t="str">
        <f t="shared" si="64"/>
        <v xml:space="preserve"> </v>
      </c>
    </row>
    <row r="140" spans="28:40" ht="15" x14ac:dyDescent="0.2">
      <c r="AB140" s="103" t="e">
        <f>T140-HLOOKUP(V140,Minimas!$C$3:$CD$12,2,FALSE)</f>
        <v>#N/A</v>
      </c>
      <c r="AC140" s="103" t="e">
        <f>T140-HLOOKUP(V140,Minimas!$C$3:$CD$12,3,FALSE)</f>
        <v>#N/A</v>
      </c>
      <c r="AD140" s="103" t="e">
        <f>T140-HLOOKUP(V140,Minimas!$C$3:$CD$12,4,FALSE)</f>
        <v>#N/A</v>
      </c>
      <c r="AE140" s="103" t="e">
        <f>T140-HLOOKUP(V140,Minimas!$C$3:$CD$12,5,FALSE)</f>
        <v>#N/A</v>
      </c>
      <c r="AF140" s="103" t="e">
        <f>T140-HLOOKUP(V140,Minimas!$C$3:$CD$12,6,FALSE)</f>
        <v>#N/A</v>
      </c>
      <c r="AG140" s="103" t="e">
        <f>T140-HLOOKUP(V140,Minimas!$C$3:$CD$12,7,FALSE)</f>
        <v>#N/A</v>
      </c>
      <c r="AH140" s="103" t="e">
        <f>T140-HLOOKUP(V140,Minimas!$C$3:$CD$12,8,FALSE)</f>
        <v>#N/A</v>
      </c>
      <c r="AI140" s="103" t="e">
        <f>T140-HLOOKUP(V140,Minimas!$C$3:$CD$12,9,FALSE)</f>
        <v>#N/A</v>
      </c>
      <c r="AJ140" s="103" t="e">
        <f>T140-HLOOKUP(V140,Minimas!$C$3:$CD$12,10,FALSE)</f>
        <v>#N/A</v>
      </c>
      <c r="AK140" s="104" t="str">
        <f t="shared" si="62"/>
        <v xml:space="preserve"> </v>
      </c>
      <c r="AL140" s="105"/>
      <c r="AM140" s="105" t="str">
        <f t="shared" si="63"/>
        <v xml:space="preserve"> </v>
      </c>
      <c r="AN140" s="105" t="str">
        <f t="shared" si="64"/>
        <v xml:space="preserve"> </v>
      </c>
    </row>
    <row r="141" spans="28:40" ht="15" x14ac:dyDescent="0.2">
      <c r="AB141" s="103" t="e">
        <f>T141-HLOOKUP(V141,Minimas!$C$3:$CD$12,2,FALSE)</f>
        <v>#N/A</v>
      </c>
      <c r="AC141" s="103" t="e">
        <f>T141-HLOOKUP(V141,Minimas!$C$3:$CD$12,3,FALSE)</f>
        <v>#N/A</v>
      </c>
      <c r="AD141" s="103" t="e">
        <f>T141-HLOOKUP(V141,Minimas!$C$3:$CD$12,4,FALSE)</f>
        <v>#N/A</v>
      </c>
      <c r="AE141" s="103" t="e">
        <f>T141-HLOOKUP(V141,Minimas!$C$3:$CD$12,5,FALSE)</f>
        <v>#N/A</v>
      </c>
      <c r="AF141" s="103" t="e">
        <f>T141-HLOOKUP(V141,Minimas!$C$3:$CD$12,6,FALSE)</f>
        <v>#N/A</v>
      </c>
      <c r="AG141" s="103" t="e">
        <f>T141-HLOOKUP(V141,Minimas!$C$3:$CD$12,7,FALSE)</f>
        <v>#N/A</v>
      </c>
      <c r="AH141" s="103" t="e">
        <f>T141-HLOOKUP(V141,Minimas!$C$3:$CD$12,8,FALSE)</f>
        <v>#N/A</v>
      </c>
      <c r="AI141" s="103" t="e">
        <f>T141-HLOOKUP(V141,Minimas!$C$3:$CD$12,9,FALSE)</f>
        <v>#N/A</v>
      </c>
      <c r="AJ141" s="103" t="e">
        <f>T141-HLOOKUP(V141,Minimas!$C$3:$CD$12,10,FALSE)</f>
        <v>#N/A</v>
      </c>
      <c r="AK141" s="104" t="str">
        <f t="shared" ref="AK141:AK204" si="65">IF(E141=0," ",IF(AJ141&gt;=0,$AJ$5,IF(AI141&gt;=0,$AI$5,IF(AH141&gt;=0,$AH$5,IF(AG141&gt;=0,$AG$5,IF(AF141&gt;=0,$AF$5,IF(AE141&gt;=0,$AE$5,IF(AD141&gt;=0,$AD$5,IF(AC141&gt;=0,$AC$5,$AB$5)))))))))</f>
        <v xml:space="preserve"> </v>
      </c>
      <c r="AL141" s="105"/>
      <c r="AM141" s="105" t="str">
        <f t="shared" ref="AM141:AM204" si="66">IF(AK141="","",AK141)</f>
        <v xml:space="preserve"> </v>
      </c>
      <c r="AN141" s="105" t="str">
        <f t="shared" ref="AN141:AN204" si="67">IF(E141=0," ",IF(AJ141&gt;=0,AJ141,IF(AI141&gt;=0,AI141,IF(AH141&gt;=0,AH141,IF(AG141&gt;=0,AG141,IF(AF141&gt;=0,AF141,IF(AE141&gt;=0,AE141,IF(AD141&gt;=0,AD141,IF(AC141&gt;=0,AC141,AB141)))))))))</f>
        <v xml:space="preserve"> </v>
      </c>
    </row>
    <row r="142" spans="28:40" ht="15" x14ac:dyDescent="0.2">
      <c r="AB142" s="103" t="e">
        <f>T142-HLOOKUP(V142,Minimas!$C$3:$CD$12,2,FALSE)</f>
        <v>#N/A</v>
      </c>
      <c r="AC142" s="103" t="e">
        <f>T142-HLOOKUP(V142,Minimas!$C$3:$CD$12,3,FALSE)</f>
        <v>#N/A</v>
      </c>
      <c r="AD142" s="103" t="e">
        <f>T142-HLOOKUP(V142,Minimas!$C$3:$CD$12,4,FALSE)</f>
        <v>#N/A</v>
      </c>
      <c r="AE142" s="103" t="e">
        <f>T142-HLOOKUP(V142,Minimas!$C$3:$CD$12,5,FALSE)</f>
        <v>#N/A</v>
      </c>
      <c r="AF142" s="103" t="e">
        <f>T142-HLOOKUP(V142,Minimas!$C$3:$CD$12,6,FALSE)</f>
        <v>#N/A</v>
      </c>
      <c r="AG142" s="103" t="e">
        <f>T142-HLOOKUP(V142,Minimas!$C$3:$CD$12,7,FALSE)</f>
        <v>#N/A</v>
      </c>
      <c r="AH142" s="103" t="e">
        <f>T142-HLOOKUP(V142,Minimas!$C$3:$CD$12,8,FALSE)</f>
        <v>#N/A</v>
      </c>
      <c r="AI142" s="103" t="e">
        <f>T142-HLOOKUP(V142,Minimas!$C$3:$CD$12,9,FALSE)</f>
        <v>#N/A</v>
      </c>
      <c r="AJ142" s="103" t="e">
        <f>T142-HLOOKUP(V142,Minimas!$C$3:$CD$12,10,FALSE)</f>
        <v>#N/A</v>
      </c>
      <c r="AK142" s="104" t="str">
        <f t="shared" si="65"/>
        <v xml:space="preserve"> </v>
      </c>
      <c r="AL142" s="105"/>
      <c r="AM142" s="105" t="str">
        <f t="shared" si="66"/>
        <v xml:space="preserve"> </v>
      </c>
      <c r="AN142" s="105" t="str">
        <f t="shared" si="67"/>
        <v xml:space="preserve"> </v>
      </c>
    </row>
    <row r="143" spans="28:40" ht="15" x14ac:dyDescent="0.2">
      <c r="AB143" s="103" t="e">
        <f>T143-HLOOKUP(V143,Minimas!$C$3:$CD$12,2,FALSE)</f>
        <v>#N/A</v>
      </c>
      <c r="AC143" s="103" t="e">
        <f>T143-HLOOKUP(V143,Minimas!$C$3:$CD$12,3,FALSE)</f>
        <v>#N/A</v>
      </c>
      <c r="AD143" s="103" t="e">
        <f>T143-HLOOKUP(V143,Minimas!$C$3:$CD$12,4,FALSE)</f>
        <v>#N/A</v>
      </c>
      <c r="AE143" s="103" t="e">
        <f>T143-HLOOKUP(V143,Minimas!$C$3:$CD$12,5,FALSE)</f>
        <v>#N/A</v>
      </c>
      <c r="AF143" s="103" t="e">
        <f>T143-HLOOKUP(V143,Minimas!$C$3:$CD$12,6,FALSE)</f>
        <v>#N/A</v>
      </c>
      <c r="AG143" s="103" t="e">
        <f>T143-HLOOKUP(V143,Minimas!$C$3:$CD$12,7,FALSE)</f>
        <v>#N/A</v>
      </c>
      <c r="AH143" s="103" t="e">
        <f>T143-HLOOKUP(V143,Minimas!$C$3:$CD$12,8,FALSE)</f>
        <v>#N/A</v>
      </c>
      <c r="AI143" s="103" t="e">
        <f>T143-HLOOKUP(V143,Minimas!$C$3:$CD$12,9,FALSE)</f>
        <v>#N/A</v>
      </c>
      <c r="AJ143" s="103" t="e">
        <f>T143-HLOOKUP(V143,Minimas!$C$3:$CD$12,10,FALSE)</f>
        <v>#N/A</v>
      </c>
      <c r="AK143" s="104" t="str">
        <f t="shared" si="65"/>
        <v xml:space="preserve"> </v>
      </c>
      <c r="AL143" s="105"/>
      <c r="AM143" s="105" t="str">
        <f t="shared" si="66"/>
        <v xml:space="preserve"> </v>
      </c>
      <c r="AN143" s="105" t="str">
        <f t="shared" si="67"/>
        <v xml:space="preserve"> </v>
      </c>
    </row>
    <row r="144" spans="28:40" ht="15" x14ac:dyDescent="0.2">
      <c r="AB144" s="103" t="e">
        <f>T144-HLOOKUP(V144,Minimas!$C$3:$CD$12,2,FALSE)</f>
        <v>#N/A</v>
      </c>
      <c r="AC144" s="103" t="e">
        <f>T144-HLOOKUP(V144,Minimas!$C$3:$CD$12,3,FALSE)</f>
        <v>#N/A</v>
      </c>
      <c r="AD144" s="103" t="e">
        <f>T144-HLOOKUP(V144,Minimas!$C$3:$CD$12,4,FALSE)</f>
        <v>#N/A</v>
      </c>
      <c r="AE144" s="103" t="e">
        <f>T144-HLOOKUP(V144,Minimas!$C$3:$CD$12,5,FALSE)</f>
        <v>#N/A</v>
      </c>
      <c r="AF144" s="103" t="e">
        <f>T144-HLOOKUP(V144,Minimas!$C$3:$CD$12,6,FALSE)</f>
        <v>#N/A</v>
      </c>
      <c r="AG144" s="103" t="e">
        <f>T144-HLOOKUP(V144,Minimas!$C$3:$CD$12,7,FALSE)</f>
        <v>#N/A</v>
      </c>
      <c r="AH144" s="103" t="e">
        <f>T144-HLOOKUP(V144,Minimas!$C$3:$CD$12,8,FALSE)</f>
        <v>#N/A</v>
      </c>
      <c r="AI144" s="103" t="e">
        <f>T144-HLOOKUP(V144,Minimas!$C$3:$CD$12,9,FALSE)</f>
        <v>#N/A</v>
      </c>
      <c r="AJ144" s="103" t="e">
        <f>T144-HLOOKUP(V144,Minimas!$C$3:$CD$12,10,FALSE)</f>
        <v>#N/A</v>
      </c>
      <c r="AK144" s="104" t="str">
        <f t="shared" si="65"/>
        <v xml:space="preserve"> </v>
      </c>
      <c r="AL144" s="105"/>
      <c r="AM144" s="105" t="str">
        <f t="shared" si="66"/>
        <v xml:space="preserve"> </v>
      </c>
      <c r="AN144" s="105" t="str">
        <f t="shared" si="67"/>
        <v xml:space="preserve"> </v>
      </c>
    </row>
    <row r="145" spans="28:40" ht="15" x14ac:dyDescent="0.2">
      <c r="AB145" s="103" t="e">
        <f>T145-HLOOKUP(V145,Minimas!$C$3:$CD$12,2,FALSE)</f>
        <v>#N/A</v>
      </c>
      <c r="AC145" s="103" t="e">
        <f>T145-HLOOKUP(V145,Minimas!$C$3:$CD$12,3,FALSE)</f>
        <v>#N/A</v>
      </c>
      <c r="AD145" s="103" t="e">
        <f>T145-HLOOKUP(V145,Minimas!$C$3:$CD$12,4,FALSE)</f>
        <v>#N/A</v>
      </c>
      <c r="AE145" s="103" t="e">
        <f>T145-HLOOKUP(V145,Minimas!$C$3:$CD$12,5,FALSE)</f>
        <v>#N/A</v>
      </c>
      <c r="AF145" s="103" t="e">
        <f>T145-HLOOKUP(V145,Minimas!$C$3:$CD$12,6,FALSE)</f>
        <v>#N/A</v>
      </c>
      <c r="AG145" s="103" t="e">
        <f>T145-HLOOKUP(V145,Minimas!$C$3:$CD$12,7,FALSE)</f>
        <v>#N/A</v>
      </c>
      <c r="AH145" s="103" t="e">
        <f>T145-HLOOKUP(V145,Minimas!$C$3:$CD$12,8,FALSE)</f>
        <v>#N/A</v>
      </c>
      <c r="AI145" s="103" t="e">
        <f>T145-HLOOKUP(V145,Minimas!$C$3:$CD$12,9,FALSE)</f>
        <v>#N/A</v>
      </c>
      <c r="AJ145" s="103" t="e">
        <f>T145-HLOOKUP(V145,Minimas!$C$3:$CD$12,10,FALSE)</f>
        <v>#N/A</v>
      </c>
      <c r="AK145" s="104" t="str">
        <f t="shared" si="65"/>
        <v xml:space="preserve"> </v>
      </c>
      <c r="AL145" s="105"/>
      <c r="AM145" s="105" t="str">
        <f t="shared" si="66"/>
        <v xml:space="preserve"> </v>
      </c>
      <c r="AN145" s="105" t="str">
        <f t="shared" si="67"/>
        <v xml:space="preserve"> </v>
      </c>
    </row>
    <row r="146" spans="28:40" ht="15" x14ac:dyDescent="0.2">
      <c r="AB146" s="103" t="e">
        <f>T146-HLOOKUP(V146,Minimas!$C$3:$CD$12,2,FALSE)</f>
        <v>#N/A</v>
      </c>
      <c r="AC146" s="103" t="e">
        <f>T146-HLOOKUP(V146,Minimas!$C$3:$CD$12,3,FALSE)</f>
        <v>#N/A</v>
      </c>
      <c r="AD146" s="103" t="e">
        <f>T146-HLOOKUP(V146,Minimas!$C$3:$CD$12,4,FALSE)</f>
        <v>#N/A</v>
      </c>
      <c r="AE146" s="103" t="e">
        <f>T146-HLOOKUP(V146,Minimas!$C$3:$CD$12,5,FALSE)</f>
        <v>#N/A</v>
      </c>
      <c r="AF146" s="103" t="e">
        <f>T146-HLOOKUP(V146,Minimas!$C$3:$CD$12,6,FALSE)</f>
        <v>#N/A</v>
      </c>
      <c r="AG146" s="103" t="e">
        <f>T146-HLOOKUP(V146,Minimas!$C$3:$CD$12,7,FALSE)</f>
        <v>#N/A</v>
      </c>
      <c r="AH146" s="103" t="e">
        <f>T146-HLOOKUP(V146,Minimas!$C$3:$CD$12,8,FALSE)</f>
        <v>#N/A</v>
      </c>
      <c r="AI146" s="103" t="e">
        <f>T146-HLOOKUP(V146,Minimas!$C$3:$CD$12,9,FALSE)</f>
        <v>#N/A</v>
      </c>
      <c r="AJ146" s="103" t="e">
        <f>T146-HLOOKUP(V146,Minimas!$C$3:$CD$12,10,FALSE)</f>
        <v>#N/A</v>
      </c>
      <c r="AK146" s="104" t="str">
        <f t="shared" si="65"/>
        <v xml:space="preserve"> </v>
      </c>
      <c r="AL146" s="105"/>
      <c r="AM146" s="105" t="str">
        <f t="shared" si="66"/>
        <v xml:space="preserve"> </v>
      </c>
      <c r="AN146" s="105" t="str">
        <f t="shared" si="67"/>
        <v xml:space="preserve"> </v>
      </c>
    </row>
    <row r="147" spans="28:40" ht="15" x14ac:dyDescent="0.2">
      <c r="AB147" s="103" t="e">
        <f>T147-HLOOKUP(V147,Minimas!$C$3:$CD$12,2,FALSE)</f>
        <v>#N/A</v>
      </c>
      <c r="AC147" s="103" t="e">
        <f>T147-HLOOKUP(V147,Minimas!$C$3:$CD$12,3,FALSE)</f>
        <v>#N/A</v>
      </c>
      <c r="AD147" s="103" t="e">
        <f>T147-HLOOKUP(V147,Minimas!$C$3:$CD$12,4,FALSE)</f>
        <v>#N/A</v>
      </c>
      <c r="AE147" s="103" t="e">
        <f>T147-HLOOKUP(V147,Minimas!$C$3:$CD$12,5,FALSE)</f>
        <v>#N/A</v>
      </c>
      <c r="AF147" s="103" t="e">
        <f>T147-HLOOKUP(V147,Minimas!$C$3:$CD$12,6,FALSE)</f>
        <v>#N/A</v>
      </c>
      <c r="AG147" s="103" t="e">
        <f>T147-HLOOKUP(V147,Minimas!$C$3:$CD$12,7,FALSE)</f>
        <v>#N/A</v>
      </c>
      <c r="AH147" s="103" t="e">
        <f>T147-HLOOKUP(V147,Minimas!$C$3:$CD$12,8,FALSE)</f>
        <v>#N/A</v>
      </c>
      <c r="AI147" s="103" t="e">
        <f>T147-HLOOKUP(V147,Minimas!$C$3:$CD$12,9,FALSE)</f>
        <v>#N/A</v>
      </c>
      <c r="AJ147" s="103" t="e">
        <f>T147-HLOOKUP(V147,Minimas!$C$3:$CD$12,10,FALSE)</f>
        <v>#N/A</v>
      </c>
      <c r="AK147" s="104" t="str">
        <f t="shared" si="65"/>
        <v xml:space="preserve"> </v>
      </c>
      <c r="AL147" s="105"/>
      <c r="AM147" s="105" t="str">
        <f t="shared" si="66"/>
        <v xml:space="preserve"> </v>
      </c>
      <c r="AN147" s="105" t="str">
        <f t="shared" si="67"/>
        <v xml:space="preserve"> </v>
      </c>
    </row>
    <row r="148" spans="28:40" ht="15" x14ac:dyDescent="0.2">
      <c r="AB148" s="103" t="e">
        <f>T148-HLOOKUP(V148,Minimas!$C$3:$CD$12,2,FALSE)</f>
        <v>#N/A</v>
      </c>
      <c r="AC148" s="103" t="e">
        <f>T148-HLOOKUP(V148,Minimas!$C$3:$CD$12,3,FALSE)</f>
        <v>#N/A</v>
      </c>
      <c r="AD148" s="103" t="e">
        <f>T148-HLOOKUP(V148,Minimas!$C$3:$CD$12,4,FALSE)</f>
        <v>#N/A</v>
      </c>
      <c r="AE148" s="103" t="e">
        <f>T148-HLOOKUP(V148,Minimas!$C$3:$CD$12,5,FALSE)</f>
        <v>#N/A</v>
      </c>
      <c r="AF148" s="103" t="e">
        <f>T148-HLOOKUP(V148,Minimas!$C$3:$CD$12,6,FALSE)</f>
        <v>#N/A</v>
      </c>
      <c r="AG148" s="103" t="e">
        <f>T148-HLOOKUP(V148,Minimas!$C$3:$CD$12,7,FALSE)</f>
        <v>#N/A</v>
      </c>
      <c r="AH148" s="103" t="e">
        <f>T148-HLOOKUP(V148,Minimas!$C$3:$CD$12,8,FALSE)</f>
        <v>#N/A</v>
      </c>
      <c r="AI148" s="103" t="e">
        <f>T148-HLOOKUP(V148,Minimas!$C$3:$CD$12,9,FALSE)</f>
        <v>#N/A</v>
      </c>
      <c r="AJ148" s="103" t="e">
        <f>T148-HLOOKUP(V148,Minimas!$C$3:$CD$12,10,FALSE)</f>
        <v>#N/A</v>
      </c>
      <c r="AK148" s="104" t="str">
        <f t="shared" si="65"/>
        <v xml:space="preserve"> </v>
      </c>
      <c r="AL148" s="105"/>
      <c r="AM148" s="105" t="str">
        <f t="shared" si="66"/>
        <v xml:space="preserve"> </v>
      </c>
      <c r="AN148" s="105" t="str">
        <f t="shared" si="67"/>
        <v xml:space="preserve"> </v>
      </c>
    </row>
    <row r="149" spans="28:40" ht="15" x14ac:dyDescent="0.2">
      <c r="AB149" s="103" t="e">
        <f>T149-HLOOKUP(V149,Minimas!$C$3:$CD$12,2,FALSE)</f>
        <v>#N/A</v>
      </c>
      <c r="AC149" s="103" t="e">
        <f>T149-HLOOKUP(V149,Minimas!$C$3:$CD$12,3,FALSE)</f>
        <v>#N/A</v>
      </c>
      <c r="AD149" s="103" t="e">
        <f>T149-HLOOKUP(V149,Minimas!$C$3:$CD$12,4,FALSE)</f>
        <v>#N/A</v>
      </c>
      <c r="AE149" s="103" t="e">
        <f>T149-HLOOKUP(V149,Minimas!$C$3:$CD$12,5,FALSE)</f>
        <v>#N/A</v>
      </c>
      <c r="AF149" s="103" t="e">
        <f>T149-HLOOKUP(V149,Minimas!$C$3:$CD$12,6,FALSE)</f>
        <v>#N/A</v>
      </c>
      <c r="AG149" s="103" t="e">
        <f>T149-HLOOKUP(V149,Minimas!$C$3:$CD$12,7,FALSE)</f>
        <v>#N/A</v>
      </c>
      <c r="AH149" s="103" t="e">
        <f>T149-HLOOKUP(V149,Minimas!$C$3:$CD$12,8,FALSE)</f>
        <v>#N/A</v>
      </c>
      <c r="AI149" s="103" t="e">
        <f>T149-HLOOKUP(V149,Minimas!$C$3:$CD$12,9,FALSE)</f>
        <v>#N/A</v>
      </c>
      <c r="AJ149" s="103" t="e">
        <f>T149-HLOOKUP(V149,Minimas!$C$3:$CD$12,10,FALSE)</f>
        <v>#N/A</v>
      </c>
      <c r="AK149" s="104" t="str">
        <f t="shared" si="65"/>
        <v xml:space="preserve"> </v>
      </c>
      <c r="AL149" s="105"/>
      <c r="AM149" s="105" t="str">
        <f t="shared" si="66"/>
        <v xml:space="preserve"> </v>
      </c>
      <c r="AN149" s="105" t="str">
        <f t="shared" si="67"/>
        <v xml:space="preserve"> </v>
      </c>
    </row>
    <row r="150" spans="28:40" ht="15" x14ac:dyDescent="0.2">
      <c r="AB150" s="103" t="e">
        <f>T150-HLOOKUP(V150,Minimas!$C$3:$CD$12,2,FALSE)</f>
        <v>#N/A</v>
      </c>
      <c r="AC150" s="103" t="e">
        <f>T150-HLOOKUP(V150,Minimas!$C$3:$CD$12,3,FALSE)</f>
        <v>#N/A</v>
      </c>
      <c r="AD150" s="103" t="e">
        <f>T150-HLOOKUP(V150,Minimas!$C$3:$CD$12,4,FALSE)</f>
        <v>#N/A</v>
      </c>
      <c r="AE150" s="103" t="e">
        <f>T150-HLOOKUP(V150,Minimas!$C$3:$CD$12,5,FALSE)</f>
        <v>#N/A</v>
      </c>
      <c r="AF150" s="103" t="e">
        <f>T150-HLOOKUP(V150,Minimas!$C$3:$CD$12,6,FALSE)</f>
        <v>#N/A</v>
      </c>
      <c r="AG150" s="103" t="e">
        <f>T150-HLOOKUP(V150,Minimas!$C$3:$CD$12,7,FALSE)</f>
        <v>#N/A</v>
      </c>
      <c r="AH150" s="103" t="e">
        <f>T150-HLOOKUP(V150,Minimas!$C$3:$CD$12,8,FALSE)</f>
        <v>#N/A</v>
      </c>
      <c r="AI150" s="103" t="e">
        <f>T150-HLOOKUP(V150,Minimas!$C$3:$CD$12,9,FALSE)</f>
        <v>#N/A</v>
      </c>
      <c r="AJ150" s="103" t="e">
        <f>T150-HLOOKUP(V150,Minimas!$C$3:$CD$12,10,FALSE)</f>
        <v>#N/A</v>
      </c>
      <c r="AK150" s="104" t="str">
        <f t="shared" si="65"/>
        <v xml:space="preserve"> </v>
      </c>
      <c r="AL150" s="105"/>
      <c r="AM150" s="105" t="str">
        <f t="shared" si="66"/>
        <v xml:space="preserve"> </v>
      </c>
      <c r="AN150" s="105" t="str">
        <f t="shared" si="67"/>
        <v xml:space="preserve"> </v>
      </c>
    </row>
    <row r="151" spans="28:40" ht="15" x14ac:dyDescent="0.2">
      <c r="AB151" s="103" t="e">
        <f>T151-HLOOKUP(V151,Minimas!$C$3:$CD$12,2,FALSE)</f>
        <v>#N/A</v>
      </c>
      <c r="AC151" s="103" t="e">
        <f>T151-HLOOKUP(V151,Minimas!$C$3:$CD$12,3,FALSE)</f>
        <v>#N/A</v>
      </c>
      <c r="AD151" s="103" t="e">
        <f>T151-HLOOKUP(V151,Minimas!$C$3:$CD$12,4,FALSE)</f>
        <v>#N/A</v>
      </c>
      <c r="AE151" s="103" t="e">
        <f>T151-HLOOKUP(V151,Minimas!$C$3:$CD$12,5,FALSE)</f>
        <v>#N/A</v>
      </c>
      <c r="AF151" s="103" t="e">
        <f>T151-HLOOKUP(V151,Minimas!$C$3:$CD$12,6,FALSE)</f>
        <v>#N/A</v>
      </c>
      <c r="AG151" s="103" t="e">
        <f>T151-HLOOKUP(V151,Minimas!$C$3:$CD$12,7,FALSE)</f>
        <v>#N/A</v>
      </c>
      <c r="AH151" s="103" t="e">
        <f>T151-HLOOKUP(V151,Minimas!$C$3:$CD$12,8,FALSE)</f>
        <v>#N/A</v>
      </c>
      <c r="AI151" s="103" t="e">
        <f>T151-HLOOKUP(V151,Minimas!$C$3:$CD$12,9,FALSE)</f>
        <v>#N/A</v>
      </c>
      <c r="AJ151" s="103" t="e">
        <f>T151-HLOOKUP(V151,Minimas!$C$3:$CD$12,10,FALSE)</f>
        <v>#N/A</v>
      </c>
      <c r="AK151" s="104" t="str">
        <f t="shared" si="65"/>
        <v xml:space="preserve"> </v>
      </c>
      <c r="AL151" s="105"/>
      <c r="AM151" s="105" t="str">
        <f t="shared" si="66"/>
        <v xml:space="preserve"> </v>
      </c>
      <c r="AN151" s="105" t="str">
        <f t="shared" si="67"/>
        <v xml:space="preserve"> </v>
      </c>
    </row>
    <row r="152" spans="28:40" ht="15" x14ac:dyDescent="0.2">
      <c r="AB152" s="103" t="e">
        <f>T152-HLOOKUP(V152,Minimas!$C$3:$CD$12,2,FALSE)</f>
        <v>#N/A</v>
      </c>
      <c r="AC152" s="103" t="e">
        <f>T152-HLOOKUP(V152,Minimas!$C$3:$CD$12,3,FALSE)</f>
        <v>#N/A</v>
      </c>
      <c r="AD152" s="103" t="e">
        <f>T152-HLOOKUP(V152,Minimas!$C$3:$CD$12,4,FALSE)</f>
        <v>#N/A</v>
      </c>
      <c r="AE152" s="103" t="e">
        <f>T152-HLOOKUP(V152,Minimas!$C$3:$CD$12,5,FALSE)</f>
        <v>#N/A</v>
      </c>
      <c r="AF152" s="103" t="e">
        <f>T152-HLOOKUP(V152,Minimas!$C$3:$CD$12,6,FALSE)</f>
        <v>#N/A</v>
      </c>
      <c r="AG152" s="103" t="e">
        <f>T152-HLOOKUP(V152,Minimas!$C$3:$CD$12,7,FALSE)</f>
        <v>#N/A</v>
      </c>
      <c r="AH152" s="103" t="e">
        <f>T152-HLOOKUP(V152,Minimas!$C$3:$CD$12,8,FALSE)</f>
        <v>#N/A</v>
      </c>
      <c r="AI152" s="103" t="e">
        <f>T152-HLOOKUP(V152,Minimas!$C$3:$CD$12,9,FALSE)</f>
        <v>#N/A</v>
      </c>
      <c r="AJ152" s="103" t="e">
        <f>T152-HLOOKUP(V152,Minimas!$C$3:$CD$12,10,FALSE)</f>
        <v>#N/A</v>
      </c>
      <c r="AK152" s="104" t="str">
        <f t="shared" si="65"/>
        <v xml:space="preserve"> </v>
      </c>
      <c r="AL152" s="105"/>
      <c r="AM152" s="105" t="str">
        <f t="shared" si="66"/>
        <v xml:space="preserve"> </v>
      </c>
      <c r="AN152" s="105" t="str">
        <f t="shared" si="67"/>
        <v xml:space="preserve"> </v>
      </c>
    </row>
    <row r="153" spans="28:40" ht="15" x14ac:dyDescent="0.2">
      <c r="AB153" s="103" t="e">
        <f>T153-HLOOKUP(V153,Minimas!$C$3:$CD$12,2,FALSE)</f>
        <v>#N/A</v>
      </c>
      <c r="AC153" s="103" t="e">
        <f>T153-HLOOKUP(V153,Minimas!$C$3:$CD$12,3,FALSE)</f>
        <v>#N/A</v>
      </c>
      <c r="AD153" s="103" t="e">
        <f>T153-HLOOKUP(V153,Minimas!$C$3:$CD$12,4,FALSE)</f>
        <v>#N/A</v>
      </c>
      <c r="AE153" s="103" t="e">
        <f>T153-HLOOKUP(V153,Minimas!$C$3:$CD$12,5,FALSE)</f>
        <v>#N/A</v>
      </c>
      <c r="AF153" s="103" t="e">
        <f>T153-HLOOKUP(V153,Minimas!$C$3:$CD$12,6,FALSE)</f>
        <v>#N/A</v>
      </c>
      <c r="AG153" s="103" t="e">
        <f>T153-HLOOKUP(V153,Minimas!$C$3:$CD$12,7,FALSE)</f>
        <v>#N/A</v>
      </c>
      <c r="AH153" s="103" t="e">
        <f>T153-HLOOKUP(V153,Minimas!$C$3:$CD$12,8,FALSE)</f>
        <v>#N/A</v>
      </c>
      <c r="AI153" s="103" t="e">
        <f>T153-HLOOKUP(V153,Minimas!$C$3:$CD$12,9,FALSE)</f>
        <v>#N/A</v>
      </c>
      <c r="AJ153" s="103" t="e">
        <f>T153-HLOOKUP(V153,Minimas!$C$3:$CD$12,10,FALSE)</f>
        <v>#N/A</v>
      </c>
      <c r="AK153" s="104" t="str">
        <f t="shared" si="65"/>
        <v xml:space="preserve"> </v>
      </c>
      <c r="AL153" s="105"/>
      <c r="AM153" s="105" t="str">
        <f t="shared" si="66"/>
        <v xml:space="preserve"> </v>
      </c>
      <c r="AN153" s="105" t="str">
        <f t="shared" si="67"/>
        <v xml:space="preserve"> </v>
      </c>
    </row>
    <row r="154" spans="28:40" ht="15" x14ac:dyDescent="0.2">
      <c r="AB154" s="103" t="e">
        <f>T154-HLOOKUP(V154,Minimas!$C$3:$CD$12,2,FALSE)</f>
        <v>#N/A</v>
      </c>
      <c r="AC154" s="103" t="e">
        <f>T154-HLOOKUP(V154,Minimas!$C$3:$CD$12,3,FALSE)</f>
        <v>#N/A</v>
      </c>
      <c r="AD154" s="103" t="e">
        <f>T154-HLOOKUP(V154,Minimas!$C$3:$CD$12,4,FALSE)</f>
        <v>#N/A</v>
      </c>
      <c r="AE154" s="103" t="e">
        <f>T154-HLOOKUP(V154,Minimas!$C$3:$CD$12,5,FALSE)</f>
        <v>#N/A</v>
      </c>
      <c r="AF154" s="103" t="e">
        <f>T154-HLOOKUP(V154,Minimas!$C$3:$CD$12,6,FALSE)</f>
        <v>#N/A</v>
      </c>
      <c r="AG154" s="103" t="e">
        <f>T154-HLOOKUP(V154,Minimas!$C$3:$CD$12,7,FALSE)</f>
        <v>#N/A</v>
      </c>
      <c r="AH154" s="103" t="e">
        <f>T154-HLOOKUP(V154,Minimas!$C$3:$CD$12,8,FALSE)</f>
        <v>#N/A</v>
      </c>
      <c r="AI154" s="103" t="e">
        <f>T154-HLOOKUP(V154,Minimas!$C$3:$CD$12,9,FALSE)</f>
        <v>#N/A</v>
      </c>
      <c r="AJ154" s="103" t="e">
        <f>T154-HLOOKUP(V154,Minimas!$C$3:$CD$12,10,FALSE)</f>
        <v>#N/A</v>
      </c>
      <c r="AK154" s="104" t="str">
        <f t="shared" si="65"/>
        <v xml:space="preserve"> </v>
      </c>
      <c r="AL154" s="105"/>
      <c r="AM154" s="105" t="str">
        <f t="shared" si="66"/>
        <v xml:space="preserve"> </v>
      </c>
      <c r="AN154" s="105" t="str">
        <f t="shared" si="67"/>
        <v xml:space="preserve"> </v>
      </c>
    </row>
    <row r="155" spans="28:40" ht="15" x14ac:dyDescent="0.2">
      <c r="AB155" s="103" t="e">
        <f>T155-HLOOKUP(V155,Minimas!$C$3:$CD$12,2,FALSE)</f>
        <v>#N/A</v>
      </c>
      <c r="AC155" s="103" t="e">
        <f>T155-HLOOKUP(V155,Minimas!$C$3:$CD$12,3,FALSE)</f>
        <v>#N/A</v>
      </c>
      <c r="AD155" s="103" t="e">
        <f>T155-HLOOKUP(V155,Minimas!$C$3:$CD$12,4,FALSE)</f>
        <v>#N/A</v>
      </c>
      <c r="AE155" s="103" t="e">
        <f>T155-HLOOKUP(V155,Minimas!$C$3:$CD$12,5,FALSE)</f>
        <v>#N/A</v>
      </c>
      <c r="AF155" s="103" t="e">
        <f>T155-HLOOKUP(V155,Minimas!$C$3:$CD$12,6,FALSE)</f>
        <v>#N/A</v>
      </c>
      <c r="AG155" s="103" t="e">
        <f>T155-HLOOKUP(V155,Minimas!$C$3:$CD$12,7,FALSE)</f>
        <v>#N/A</v>
      </c>
      <c r="AH155" s="103" t="e">
        <f>T155-HLOOKUP(V155,Minimas!$C$3:$CD$12,8,FALSE)</f>
        <v>#N/A</v>
      </c>
      <c r="AI155" s="103" t="e">
        <f>T155-HLOOKUP(V155,Minimas!$C$3:$CD$12,9,FALSE)</f>
        <v>#N/A</v>
      </c>
      <c r="AJ155" s="103" t="e">
        <f>T155-HLOOKUP(V155,Minimas!$C$3:$CD$12,10,FALSE)</f>
        <v>#N/A</v>
      </c>
      <c r="AK155" s="104" t="str">
        <f t="shared" si="65"/>
        <v xml:space="preserve"> </v>
      </c>
      <c r="AL155" s="105"/>
      <c r="AM155" s="105" t="str">
        <f t="shared" si="66"/>
        <v xml:space="preserve"> </v>
      </c>
      <c r="AN155" s="105" t="str">
        <f t="shared" si="67"/>
        <v xml:space="preserve"> </v>
      </c>
    </row>
    <row r="156" spans="28:40" ht="15" x14ac:dyDescent="0.2">
      <c r="AB156" s="103" t="e">
        <f>T156-HLOOKUP(V156,Minimas!$C$3:$CD$12,2,FALSE)</f>
        <v>#N/A</v>
      </c>
      <c r="AC156" s="103" t="e">
        <f>T156-HLOOKUP(V156,Minimas!$C$3:$CD$12,3,FALSE)</f>
        <v>#N/A</v>
      </c>
      <c r="AD156" s="103" t="e">
        <f>T156-HLOOKUP(V156,Minimas!$C$3:$CD$12,4,FALSE)</f>
        <v>#N/A</v>
      </c>
      <c r="AE156" s="103" t="e">
        <f>T156-HLOOKUP(V156,Minimas!$C$3:$CD$12,5,FALSE)</f>
        <v>#N/A</v>
      </c>
      <c r="AF156" s="103" t="e">
        <f>T156-HLOOKUP(V156,Minimas!$C$3:$CD$12,6,FALSE)</f>
        <v>#N/A</v>
      </c>
      <c r="AG156" s="103" t="e">
        <f>T156-HLOOKUP(V156,Minimas!$C$3:$CD$12,7,FALSE)</f>
        <v>#N/A</v>
      </c>
      <c r="AH156" s="103" t="e">
        <f>T156-HLOOKUP(V156,Minimas!$C$3:$CD$12,8,FALSE)</f>
        <v>#N/A</v>
      </c>
      <c r="AI156" s="103" t="e">
        <f>T156-HLOOKUP(V156,Minimas!$C$3:$CD$12,9,FALSE)</f>
        <v>#N/A</v>
      </c>
      <c r="AJ156" s="103" t="e">
        <f>T156-HLOOKUP(V156,Minimas!$C$3:$CD$12,10,FALSE)</f>
        <v>#N/A</v>
      </c>
      <c r="AK156" s="104" t="str">
        <f t="shared" si="65"/>
        <v xml:space="preserve"> </v>
      </c>
      <c r="AL156" s="105"/>
      <c r="AM156" s="105" t="str">
        <f t="shared" si="66"/>
        <v xml:space="preserve"> </v>
      </c>
      <c r="AN156" s="105" t="str">
        <f t="shared" si="67"/>
        <v xml:space="preserve"> </v>
      </c>
    </row>
    <row r="157" spans="28:40" ht="15" x14ac:dyDescent="0.2">
      <c r="AB157" s="103" t="e">
        <f>T157-HLOOKUP(V157,Minimas!$C$3:$CD$12,2,FALSE)</f>
        <v>#N/A</v>
      </c>
      <c r="AC157" s="103" t="e">
        <f>T157-HLOOKUP(V157,Minimas!$C$3:$CD$12,3,FALSE)</f>
        <v>#N/A</v>
      </c>
      <c r="AD157" s="103" t="e">
        <f>T157-HLOOKUP(V157,Minimas!$C$3:$CD$12,4,FALSE)</f>
        <v>#N/A</v>
      </c>
      <c r="AE157" s="103" t="e">
        <f>T157-HLOOKUP(V157,Minimas!$C$3:$CD$12,5,FALSE)</f>
        <v>#N/A</v>
      </c>
      <c r="AF157" s="103" t="e">
        <f>T157-HLOOKUP(V157,Minimas!$C$3:$CD$12,6,FALSE)</f>
        <v>#N/A</v>
      </c>
      <c r="AG157" s="103" t="e">
        <f>T157-HLOOKUP(V157,Minimas!$C$3:$CD$12,7,FALSE)</f>
        <v>#N/A</v>
      </c>
      <c r="AH157" s="103" t="e">
        <f>T157-HLOOKUP(V157,Minimas!$C$3:$CD$12,8,FALSE)</f>
        <v>#N/A</v>
      </c>
      <c r="AI157" s="103" t="e">
        <f>T157-HLOOKUP(V157,Minimas!$C$3:$CD$12,9,FALSE)</f>
        <v>#N/A</v>
      </c>
      <c r="AJ157" s="103" t="e">
        <f>T157-HLOOKUP(V157,Minimas!$C$3:$CD$12,10,FALSE)</f>
        <v>#N/A</v>
      </c>
      <c r="AK157" s="104" t="str">
        <f t="shared" si="65"/>
        <v xml:space="preserve"> </v>
      </c>
      <c r="AL157" s="105"/>
      <c r="AM157" s="105" t="str">
        <f t="shared" si="66"/>
        <v xml:space="preserve"> </v>
      </c>
      <c r="AN157" s="105" t="str">
        <f t="shared" si="67"/>
        <v xml:space="preserve"> </v>
      </c>
    </row>
    <row r="158" spans="28:40" ht="15" x14ac:dyDescent="0.2">
      <c r="AB158" s="103" t="e">
        <f>T158-HLOOKUP(V158,Minimas!$C$3:$CD$12,2,FALSE)</f>
        <v>#N/A</v>
      </c>
      <c r="AC158" s="103" t="e">
        <f>T158-HLOOKUP(V158,Minimas!$C$3:$CD$12,3,FALSE)</f>
        <v>#N/A</v>
      </c>
      <c r="AD158" s="103" t="e">
        <f>T158-HLOOKUP(V158,Minimas!$C$3:$CD$12,4,FALSE)</f>
        <v>#N/A</v>
      </c>
      <c r="AE158" s="103" t="e">
        <f>T158-HLOOKUP(V158,Minimas!$C$3:$CD$12,5,FALSE)</f>
        <v>#N/A</v>
      </c>
      <c r="AF158" s="103" t="e">
        <f>T158-HLOOKUP(V158,Minimas!$C$3:$CD$12,6,FALSE)</f>
        <v>#N/A</v>
      </c>
      <c r="AG158" s="103" t="e">
        <f>T158-HLOOKUP(V158,Minimas!$C$3:$CD$12,7,FALSE)</f>
        <v>#N/A</v>
      </c>
      <c r="AH158" s="103" t="e">
        <f>T158-HLOOKUP(V158,Minimas!$C$3:$CD$12,8,FALSE)</f>
        <v>#N/A</v>
      </c>
      <c r="AI158" s="103" t="e">
        <f>T158-HLOOKUP(V158,Minimas!$C$3:$CD$12,9,FALSE)</f>
        <v>#N/A</v>
      </c>
      <c r="AJ158" s="103" t="e">
        <f>T158-HLOOKUP(V158,Minimas!$C$3:$CD$12,10,FALSE)</f>
        <v>#N/A</v>
      </c>
      <c r="AK158" s="104" t="str">
        <f t="shared" si="65"/>
        <v xml:space="preserve"> </v>
      </c>
      <c r="AL158" s="105"/>
      <c r="AM158" s="105" t="str">
        <f t="shared" si="66"/>
        <v xml:space="preserve"> </v>
      </c>
      <c r="AN158" s="105" t="str">
        <f t="shared" si="67"/>
        <v xml:space="preserve"> </v>
      </c>
    </row>
    <row r="159" spans="28:40" ht="15" x14ac:dyDescent="0.2">
      <c r="AB159" s="103" t="e">
        <f>T159-HLOOKUP(V159,Minimas!$C$3:$CD$12,2,FALSE)</f>
        <v>#N/A</v>
      </c>
      <c r="AC159" s="103" t="e">
        <f>T159-HLOOKUP(V159,Minimas!$C$3:$CD$12,3,FALSE)</f>
        <v>#N/A</v>
      </c>
      <c r="AD159" s="103" t="e">
        <f>T159-HLOOKUP(V159,Minimas!$C$3:$CD$12,4,FALSE)</f>
        <v>#N/A</v>
      </c>
      <c r="AE159" s="103" t="e">
        <f>T159-HLOOKUP(V159,Minimas!$C$3:$CD$12,5,FALSE)</f>
        <v>#N/A</v>
      </c>
      <c r="AF159" s="103" t="e">
        <f>T159-HLOOKUP(V159,Minimas!$C$3:$CD$12,6,FALSE)</f>
        <v>#N/A</v>
      </c>
      <c r="AG159" s="103" t="e">
        <f>T159-HLOOKUP(V159,Minimas!$C$3:$CD$12,7,FALSE)</f>
        <v>#N/A</v>
      </c>
      <c r="AH159" s="103" t="e">
        <f>T159-HLOOKUP(V159,Minimas!$C$3:$CD$12,8,FALSE)</f>
        <v>#N/A</v>
      </c>
      <c r="AI159" s="103" t="e">
        <f>T159-HLOOKUP(V159,Minimas!$C$3:$CD$12,9,FALSE)</f>
        <v>#N/A</v>
      </c>
      <c r="AJ159" s="103" t="e">
        <f>T159-HLOOKUP(V159,Minimas!$C$3:$CD$12,10,FALSE)</f>
        <v>#N/A</v>
      </c>
      <c r="AK159" s="104" t="str">
        <f t="shared" si="65"/>
        <v xml:space="preserve"> </v>
      </c>
      <c r="AL159" s="105"/>
      <c r="AM159" s="105" t="str">
        <f t="shared" si="66"/>
        <v xml:space="preserve"> </v>
      </c>
      <c r="AN159" s="105" t="str">
        <f t="shared" si="67"/>
        <v xml:space="preserve"> </v>
      </c>
    </row>
    <row r="160" spans="28:40" ht="15" x14ac:dyDescent="0.2">
      <c r="AB160" s="103" t="e">
        <f>T160-HLOOKUP(V160,Minimas!$C$3:$CD$12,2,FALSE)</f>
        <v>#N/A</v>
      </c>
      <c r="AC160" s="103" t="e">
        <f>T160-HLOOKUP(V160,Minimas!$C$3:$CD$12,3,FALSE)</f>
        <v>#N/A</v>
      </c>
      <c r="AD160" s="103" t="e">
        <f>T160-HLOOKUP(V160,Minimas!$C$3:$CD$12,4,FALSE)</f>
        <v>#N/A</v>
      </c>
      <c r="AE160" s="103" t="e">
        <f>T160-HLOOKUP(V160,Minimas!$C$3:$CD$12,5,FALSE)</f>
        <v>#N/A</v>
      </c>
      <c r="AF160" s="103" t="e">
        <f>T160-HLOOKUP(V160,Minimas!$C$3:$CD$12,6,FALSE)</f>
        <v>#N/A</v>
      </c>
      <c r="AG160" s="103" t="e">
        <f>T160-HLOOKUP(V160,Minimas!$C$3:$CD$12,7,FALSE)</f>
        <v>#N/A</v>
      </c>
      <c r="AH160" s="103" t="e">
        <f>T160-HLOOKUP(V160,Minimas!$C$3:$CD$12,8,FALSE)</f>
        <v>#N/A</v>
      </c>
      <c r="AI160" s="103" t="e">
        <f>T160-HLOOKUP(V160,Minimas!$C$3:$CD$12,9,FALSE)</f>
        <v>#N/A</v>
      </c>
      <c r="AJ160" s="103" t="e">
        <f>T160-HLOOKUP(V160,Minimas!$C$3:$CD$12,10,FALSE)</f>
        <v>#N/A</v>
      </c>
      <c r="AK160" s="104" t="str">
        <f t="shared" si="65"/>
        <v xml:space="preserve"> </v>
      </c>
      <c r="AL160" s="105"/>
      <c r="AM160" s="105" t="str">
        <f t="shared" si="66"/>
        <v xml:space="preserve"> </v>
      </c>
      <c r="AN160" s="105" t="str">
        <f t="shared" si="67"/>
        <v xml:space="preserve"> </v>
      </c>
    </row>
    <row r="161" spans="28:40" ht="15" x14ac:dyDescent="0.2">
      <c r="AB161" s="103" t="e">
        <f>T161-HLOOKUP(V161,Minimas!$C$3:$CD$12,2,FALSE)</f>
        <v>#N/A</v>
      </c>
      <c r="AC161" s="103" t="e">
        <f>T161-HLOOKUP(V161,Minimas!$C$3:$CD$12,3,FALSE)</f>
        <v>#N/A</v>
      </c>
      <c r="AD161" s="103" t="e">
        <f>T161-HLOOKUP(V161,Minimas!$C$3:$CD$12,4,FALSE)</f>
        <v>#N/A</v>
      </c>
      <c r="AE161" s="103" t="e">
        <f>T161-HLOOKUP(V161,Minimas!$C$3:$CD$12,5,FALSE)</f>
        <v>#N/A</v>
      </c>
      <c r="AF161" s="103" t="e">
        <f>T161-HLOOKUP(V161,Minimas!$C$3:$CD$12,6,FALSE)</f>
        <v>#N/A</v>
      </c>
      <c r="AG161" s="103" t="e">
        <f>T161-HLOOKUP(V161,Minimas!$C$3:$CD$12,7,FALSE)</f>
        <v>#N/A</v>
      </c>
      <c r="AH161" s="103" t="e">
        <f>T161-HLOOKUP(V161,Minimas!$C$3:$CD$12,8,FALSE)</f>
        <v>#N/A</v>
      </c>
      <c r="AI161" s="103" t="e">
        <f>T161-HLOOKUP(V161,Minimas!$C$3:$CD$12,9,FALSE)</f>
        <v>#N/A</v>
      </c>
      <c r="AJ161" s="103" t="e">
        <f>T161-HLOOKUP(V161,Minimas!$C$3:$CD$12,10,FALSE)</f>
        <v>#N/A</v>
      </c>
      <c r="AK161" s="104" t="str">
        <f t="shared" si="65"/>
        <v xml:space="preserve"> </v>
      </c>
      <c r="AL161" s="105"/>
      <c r="AM161" s="105" t="str">
        <f t="shared" si="66"/>
        <v xml:space="preserve"> </v>
      </c>
      <c r="AN161" s="105" t="str">
        <f t="shared" si="67"/>
        <v xml:space="preserve"> </v>
      </c>
    </row>
    <row r="162" spans="28:40" ht="15" x14ac:dyDescent="0.2">
      <c r="AB162" s="103" t="e">
        <f>T162-HLOOKUP(V162,Minimas!$C$3:$CD$12,2,FALSE)</f>
        <v>#N/A</v>
      </c>
      <c r="AC162" s="103" t="e">
        <f>T162-HLOOKUP(V162,Minimas!$C$3:$CD$12,3,FALSE)</f>
        <v>#N/A</v>
      </c>
      <c r="AD162" s="103" t="e">
        <f>T162-HLOOKUP(V162,Minimas!$C$3:$CD$12,4,FALSE)</f>
        <v>#N/A</v>
      </c>
      <c r="AE162" s="103" t="e">
        <f>T162-HLOOKUP(V162,Minimas!$C$3:$CD$12,5,FALSE)</f>
        <v>#N/A</v>
      </c>
      <c r="AF162" s="103" t="e">
        <f>T162-HLOOKUP(V162,Minimas!$C$3:$CD$12,6,FALSE)</f>
        <v>#N/A</v>
      </c>
      <c r="AG162" s="103" t="e">
        <f>T162-HLOOKUP(V162,Minimas!$C$3:$CD$12,7,FALSE)</f>
        <v>#N/A</v>
      </c>
      <c r="AH162" s="103" t="e">
        <f>T162-HLOOKUP(V162,Minimas!$C$3:$CD$12,8,FALSE)</f>
        <v>#N/A</v>
      </c>
      <c r="AI162" s="103" t="e">
        <f>T162-HLOOKUP(V162,Minimas!$C$3:$CD$12,9,FALSE)</f>
        <v>#N/A</v>
      </c>
      <c r="AJ162" s="103" t="e">
        <f>T162-HLOOKUP(V162,Minimas!$C$3:$CD$12,10,FALSE)</f>
        <v>#N/A</v>
      </c>
      <c r="AK162" s="104" t="str">
        <f t="shared" si="65"/>
        <v xml:space="preserve"> </v>
      </c>
      <c r="AL162" s="105"/>
      <c r="AM162" s="105" t="str">
        <f t="shared" si="66"/>
        <v xml:space="preserve"> </v>
      </c>
      <c r="AN162" s="105" t="str">
        <f t="shared" si="67"/>
        <v xml:space="preserve"> </v>
      </c>
    </row>
    <row r="163" spans="28:40" ht="15" x14ac:dyDescent="0.2">
      <c r="AB163" s="103" t="e">
        <f>T163-HLOOKUP(V163,Minimas!$C$3:$CD$12,2,FALSE)</f>
        <v>#N/A</v>
      </c>
      <c r="AC163" s="103" t="e">
        <f>T163-HLOOKUP(V163,Minimas!$C$3:$CD$12,3,FALSE)</f>
        <v>#N/A</v>
      </c>
      <c r="AD163" s="103" t="e">
        <f>T163-HLOOKUP(V163,Minimas!$C$3:$CD$12,4,FALSE)</f>
        <v>#N/A</v>
      </c>
      <c r="AE163" s="103" t="e">
        <f>T163-HLOOKUP(V163,Minimas!$C$3:$CD$12,5,FALSE)</f>
        <v>#N/A</v>
      </c>
      <c r="AF163" s="103" t="e">
        <f>T163-HLOOKUP(V163,Minimas!$C$3:$CD$12,6,FALSE)</f>
        <v>#N/A</v>
      </c>
      <c r="AG163" s="103" t="e">
        <f>T163-HLOOKUP(V163,Minimas!$C$3:$CD$12,7,FALSE)</f>
        <v>#N/A</v>
      </c>
      <c r="AH163" s="103" t="e">
        <f>T163-HLOOKUP(V163,Minimas!$C$3:$CD$12,8,FALSE)</f>
        <v>#N/A</v>
      </c>
      <c r="AI163" s="103" t="e">
        <f>T163-HLOOKUP(V163,Minimas!$C$3:$CD$12,9,FALSE)</f>
        <v>#N/A</v>
      </c>
      <c r="AJ163" s="103" t="e">
        <f>T163-HLOOKUP(V163,Minimas!$C$3:$CD$12,10,FALSE)</f>
        <v>#N/A</v>
      </c>
      <c r="AK163" s="104" t="str">
        <f t="shared" si="65"/>
        <v xml:space="preserve"> </v>
      </c>
      <c r="AL163" s="105"/>
      <c r="AM163" s="105" t="str">
        <f t="shared" si="66"/>
        <v xml:space="preserve"> </v>
      </c>
      <c r="AN163" s="105" t="str">
        <f t="shared" si="67"/>
        <v xml:space="preserve"> </v>
      </c>
    </row>
    <row r="164" spans="28:40" ht="15" x14ac:dyDescent="0.2">
      <c r="AB164" s="103" t="e">
        <f>T164-HLOOKUP(V164,Minimas!$C$3:$CD$12,2,FALSE)</f>
        <v>#N/A</v>
      </c>
      <c r="AC164" s="103" t="e">
        <f>T164-HLOOKUP(V164,Minimas!$C$3:$CD$12,3,FALSE)</f>
        <v>#N/A</v>
      </c>
      <c r="AD164" s="103" t="e">
        <f>T164-HLOOKUP(V164,Minimas!$C$3:$CD$12,4,FALSE)</f>
        <v>#N/A</v>
      </c>
      <c r="AE164" s="103" t="e">
        <f>T164-HLOOKUP(V164,Minimas!$C$3:$CD$12,5,FALSE)</f>
        <v>#N/A</v>
      </c>
      <c r="AF164" s="103" t="e">
        <f>T164-HLOOKUP(V164,Minimas!$C$3:$CD$12,6,FALSE)</f>
        <v>#N/A</v>
      </c>
      <c r="AG164" s="103" t="e">
        <f>T164-HLOOKUP(V164,Minimas!$C$3:$CD$12,7,FALSE)</f>
        <v>#N/A</v>
      </c>
      <c r="AH164" s="103" t="e">
        <f>T164-HLOOKUP(V164,Minimas!$C$3:$CD$12,8,FALSE)</f>
        <v>#N/A</v>
      </c>
      <c r="AI164" s="103" t="e">
        <f>T164-HLOOKUP(V164,Minimas!$C$3:$CD$12,9,FALSE)</f>
        <v>#N/A</v>
      </c>
      <c r="AJ164" s="103" t="e">
        <f>T164-HLOOKUP(V164,Minimas!$C$3:$CD$12,10,FALSE)</f>
        <v>#N/A</v>
      </c>
      <c r="AK164" s="104" t="str">
        <f t="shared" si="65"/>
        <v xml:space="preserve"> </v>
      </c>
      <c r="AL164" s="105"/>
      <c r="AM164" s="105" t="str">
        <f t="shared" si="66"/>
        <v xml:space="preserve"> </v>
      </c>
      <c r="AN164" s="105" t="str">
        <f t="shared" si="67"/>
        <v xml:space="preserve"> </v>
      </c>
    </row>
    <row r="165" spans="28:40" ht="15" x14ac:dyDescent="0.2">
      <c r="AB165" s="103" t="e">
        <f>T165-HLOOKUP(V165,Minimas!$C$3:$CD$12,2,FALSE)</f>
        <v>#N/A</v>
      </c>
      <c r="AC165" s="103" t="e">
        <f>T165-HLOOKUP(V165,Minimas!$C$3:$CD$12,3,FALSE)</f>
        <v>#N/A</v>
      </c>
      <c r="AD165" s="103" t="e">
        <f>T165-HLOOKUP(V165,Minimas!$C$3:$CD$12,4,FALSE)</f>
        <v>#N/A</v>
      </c>
      <c r="AE165" s="103" t="e">
        <f>T165-HLOOKUP(V165,Minimas!$C$3:$CD$12,5,FALSE)</f>
        <v>#N/A</v>
      </c>
      <c r="AF165" s="103" t="e">
        <f>T165-HLOOKUP(V165,Minimas!$C$3:$CD$12,6,FALSE)</f>
        <v>#N/A</v>
      </c>
      <c r="AG165" s="103" t="e">
        <f>T165-HLOOKUP(V165,Minimas!$C$3:$CD$12,7,FALSE)</f>
        <v>#N/A</v>
      </c>
      <c r="AH165" s="103" t="e">
        <f>T165-HLOOKUP(V165,Minimas!$C$3:$CD$12,8,FALSE)</f>
        <v>#N/A</v>
      </c>
      <c r="AI165" s="103" t="e">
        <f>T165-HLOOKUP(V165,Minimas!$C$3:$CD$12,9,FALSE)</f>
        <v>#N/A</v>
      </c>
      <c r="AJ165" s="103" t="e">
        <f>T165-HLOOKUP(V165,Minimas!$C$3:$CD$12,10,FALSE)</f>
        <v>#N/A</v>
      </c>
      <c r="AK165" s="104" t="str">
        <f t="shared" si="65"/>
        <v xml:space="preserve"> </v>
      </c>
      <c r="AL165" s="105"/>
      <c r="AM165" s="105" t="str">
        <f t="shared" si="66"/>
        <v xml:space="preserve"> </v>
      </c>
      <c r="AN165" s="105" t="str">
        <f t="shared" si="67"/>
        <v xml:space="preserve"> </v>
      </c>
    </row>
    <row r="166" spans="28:40" ht="15" x14ac:dyDescent="0.2">
      <c r="AB166" s="103" t="e">
        <f>T166-HLOOKUP(V166,Minimas!$C$3:$CD$12,2,FALSE)</f>
        <v>#N/A</v>
      </c>
      <c r="AC166" s="103" t="e">
        <f>T166-HLOOKUP(V166,Minimas!$C$3:$CD$12,3,FALSE)</f>
        <v>#N/A</v>
      </c>
      <c r="AD166" s="103" t="e">
        <f>T166-HLOOKUP(V166,Minimas!$C$3:$CD$12,4,FALSE)</f>
        <v>#N/A</v>
      </c>
      <c r="AE166" s="103" t="e">
        <f>T166-HLOOKUP(V166,Minimas!$C$3:$CD$12,5,FALSE)</f>
        <v>#N/A</v>
      </c>
      <c r="AF166" s="103" t="e">
        <f>T166-HLOOKUP(V166,Minimas!$C$3:$CD$12,6,FALSE)</f>
        <v>#N/A</v>
      </c>
      <c r="AG166" s="103" t="e">
        <f>T166-HLOOKUP(V166,Minimas!$C$3:$CD$12,7,FALSE)</f>
        <v>#N/A</v>
      </c>
      <c r="AH166" s="103" t="e">
        <f>T166-HLOOKUP(V166,Minimas!$C$3:$CD$12,8,FALSE)</f>
        <v>#N/A</v>
      </c>
      <c r="AI166" s="103" t="e">
        <f>T166-HLOOKUP(V166,Minimas!$C$3:$CD$12,9,FALSE)</f>
        <v>#N/A</v>
      </c>
      <c r="AJ166" s="103" t="e">
        <f>T166-HLOOKUP(V166,Minimas!$C$3:$CD$12,10,FALSE)</f>
        <v>#N/A</v>
      </c>
      <c r="AK166" s="104" t="str">
        <f t="shared" si="65"/>
        <v xml:space="preserve"> </v>
      </c>
      <c r="AL166" s="105"/>
      <c r="AM166" s="105" t="str">
        <f t="shared" si="66"/>
        <v xml:space="preserve"> </v>
      </c>
      <c r="AN166" s="105" t="str">
        <f t="shared" si="67"/>
        <v xml:space="preserve"> </v>
      </c>
    </row>
    <row r="167" spans="28:40" ht="15" x14ac:dyDescent="0.2">
      <c r="AB167" s="103" t="e">
        <f>T167-HLOOKUP(V167,Minimas!$C$3:$CD$12,2,FALSE)</f>
        <v>#N/A</v>
      </c>
      <c r="AC167" s="103" t="e">
        <f>T167-HLOOKUP(V167,Minimas!$C$3:$CD$12,3,FALSE)</f>
        <v>#N/A</v>
      </c>
      <c r="AD167" s="103" t="e">
        <f>T167-HLOOKUP(V167,Minimas!$C$3:$CD$12,4,FALSE)</f>
        <v>#N/A</v>
      </c>
      <c r="AE167" s="103" t="e">
        <f>T167-HLOOKUP(V167,Minimas!$C$3:$CD$12,5,FALSE)</f>
        <v>#N/A</v>
      </c>
      <c r="AF167" s="103" t="e">
        <f>T167-HLOOKUP(V167,Minimas!$C$3:$CD$12,6,FALSE)</f>
        <v>#N/A</v>
      </c>
      <c r="AG167" s="103" t="e">
        <f>T167-HLOOKUP(V167,Minimas!$C$3:$CD$12,7,FALSE)</f>
        <v>#N/A</v>
      </c>
      <c r="AH167" s="103" t="e">
        <f>T167-HLOOKUP(V167,Minimas!$C$3:$CD$12,8,FALSE)</f>
        <v>#N/A</v>
      </c>
      <c r="AI167" s="103" t="e">
        <f>T167-HLOOKUP(V167,Minimas!$C$3:$CD$12,9,FALSE)</f>
        <v>#N/A</v>
      </c>
      <c r="AJ167" s="103" t="e">
        <f>T167-HLOOKUP(V167,Minimas!$C$3:$CD$12,10,FALSE)</f>
        <v>#N/A</v>
      </c>
      <c r="AK167" s="104" t="str">
        <f t="shared" si="65"/>
        <v xml:space="preserve"> </v>
      </c>
      <c r="AL167" s="105"/>
      <c r="AM167" s="105" t="str">
        <f t="shared" si="66"/>
        <v xml:space="preserve"> </v>
      </c>
      <c r="AN167" s="105" t="str">
        <f t="shared" si="67"/>
        <v xml:space="preserve"> </v>
      </c>
    </row>
    <row r="168" spans="28:40" ht="15" x14ac:dyDescent="0.2">
      <c r="AB168" s="103" t="e">
        <f>T168-HLOOKUP(V168,Minimas!$C$3:$CD$12,2,FALSE)</f>
        <v>#N/A</v>
      </c>
      <c r="AC168" s="103" t="e">
        <f>T168-HLOOKUP(V168,Minimas!$C$3:$CD$12,3,FALSE)</f>
        <v>#N/A</v>
      </c>
      <c r="AD168" s="103" t="e">
        <f>T168-HLOOKUP(V168,Minimas!$C$3:$CD$12,4,FALSE)</f>
        <v>#N/A</v>
      </c>
      <c r="AE168" s="103" t="e">
        <f>T168-HLOOKUP(V168,Minimas!$C$3:$CD$12,5,FALSE)</f>
        <v>#N/A</v>
      </c>
      <c r="AF168" s="103" t="e">
        <f>T168-HLOOKUP(V168,Minimas!$C$3:$CD$12,6,FALSE)</f>
        <v>#N/A</v>
      </c>
      <c r="AG168" s="103" t="e">
        <f>T168-HLOOKUP(V168,Minimas!$C$3:$CD$12,7,FALSE)</f>
        <v>#N/A</v>
      </c>
      <c r="AH168" s="103" t="e">
        <f>T168-HLOOKUP(V168,Minimas!$C$3:$CD$12,8,FALSE)</f>
        <v>#N/A</v>
      </c>
      <c r="AI168" s="103" t="e">
        <f>T168-HLOOKUP(V168,Minimas!$C$3:$CD$12,9,FALSE)</f>
        <v>#N/A</v>
      </c>
      <c r="AJ168" s="103" t="e">
        <f>T168-HLOOKUP(V168,Minimas!$C$3:$CD$12,10,FALSE)</f>
        <v>#N/A</v>
      </c>
      <c r="AK168" s="104" t="str">
        <f t="shared" si="65"/>
        <v xml:space="preserve"> </v>
      </c>
      <c r="AL168" s="105"/>
      <c r="AM168" s="105" t="str">
        <f t="shared" si="66"/>
        <v xml:space="preserve"> </v>
      </c>
      <c r="AN168" s="105" t="str">
        <f t="shared" si="67"/>
        <v xml:space="preserve"> </v>
      </c>
    </row>
    <row r="169" spans="28:40" ht="15" x14ac:dyDescent="0.2">
      <c r="AB169" s="103" t="e">
        <f>T169-HLOOKUP(V169,Minimas!$C$3:$CD$12,2,FALSE)</f>
        <v>#N/A</v>
      </c>
      <c r="AC169" s="103" t="e">
        <f>T169-HLOOKUP(V169,Minimas!$C$3:$CD$12,3,FALSE)</f>
        <v>#N/A</v>
      </c>
      <c r="AD169" s="103" t="e">
        <f>T169-HLOOKUP(V169,Minimas!$C$3:$CD$12,4,FALSE)</f>
        <v>#N/A</v>
      </c>
      <c r="AE169" s="103" t="e">
        <f>T169-HLOOKUP(V169,Minimas!$C$3:$CD$12,5,FALSE)</f>
        <v>#N/A</v>
      </c>
      <c r="AF169" s="103" t="e">
        <f>T169-HLOOKUP(V169,Minimas!$C$3:$CD$12,6,FALSE)</f>
        <v>#N/A</v>
      </c>
      <c r="AG169" s="103" t="e">
        <f>T169-HLOOKUP(V169,Minimas!$C$3:$CD$12,7,FALSE)</f>
        <v>#N/A</v>
      </c>
      <c r="AH169" s="103" t="e">
        <f>T169-HLOOKUP(V169,Minimas!$C$3:$CD$12,8,FALSE)</f>
        <v>#N/A</v>
      </c>
      <c r="AI169" s="103" t="e">
        <f>T169-HLOOKUP(V169,Minimas!$C$3:$CD$12,9,FALSE)</f>
        <v>#N/A</v>
      </c>
      <c r="AJ169" s="103" t="e">
        <f>T169-HLOOKUP(V169,Minimas!$C$3:$CD$12,10,FALSE)</f>
        <v>#N/A</v>
      </c>
      <c r="AK169" s="104" t="str">
        <f t="shared" si="65"/>
        <v xml:space="preserve"> </v>
      </c>
      <c r="AL169" s="105"/>
      <c r="AM169" s="105" t="str">
        <f t="shared" si="66"/>
        <v xml:space="preserve"> </v>
      </c>
      <c r="AN169" s="105" t="str">
        <f t="shared" si="67"/>
        <v xml:space="preserve"> </v>
      </c>
    </row>
    <row r="170" spans="28:40" ht="15" x14ac:dyDescent="0.2">
      <c r="AB170" s="103" t="e">
        <f>T170-HLOOKUP(V170,Minimas!$C$3:$CD$12,2,FALSE)</f>
        <v>#N/A</v>
      </c>
      <c r="AC170" s="103" t="e">
        <f>T170-HLOOKUP(V170,Minimas!$C$3:$CD$12,3,FALSE)</f>
        <v>#N/A</v>
      </c>
      <c r="AD170" s="103" t="e">
        <f>T170-HLOOKUP(V170,Minimas!$C$3:$CD$12,4,FALSE)</f>
        <v>#N/A</v>
      </c>
      <c r="AE170" s="103" t="e">
        <f>T170-HLOOKUP(V170,Minimas!$C$3:$CD$12,5,FALSE)</f>
        <v>#N/A</v>
      </c>
      <c r="AF170" s="103" t="e">
        <f>T170-HLOOKUP(V170,Minimas!$C$3:$CD$12,6,FALSE)</f>
        <v>#N/A</v>
      </c>
      <c r="AG170" s="103" t="e">
        <f>T170-HLOOKUP(V170,Minimas!$C$3:$CD$12,7,FALSE)</f>
        <v>#N/A</v>
      </c>
      <c r="AH170" s="103" t="e">
        <f>T170-HLOOKUP(V170,Minimas!$C$3:$CD$12,8,FALSE)</f>
        <v>#N/A</v>
      </c>
      <c r="AI170" s="103" t="e">
        <f>T170-HLOOKUP(V170,Minimas!$C$3:$CD$12,9,FALSE)</f>
        <v>#N/A</v>
      </c>
      <c r="AJ170" s="103" t="e">
        <f>T170-HLOOKUP(V170,Minimas!$C$3:$CD$12,10,FALSE)</f>
        <v>#N/A</v>
      </c>
      <c r="AK170" s="104" t="str">
        <f t="shared" si="65"/>
        <v xml:space="preserve"> </v>
      </c>
      <c r="AL170" s="105"/>
      <c r="AM170" s="105" t="str">
        <f t="shared" si="66"/>
        <v xml:space="preserve"> </v>
      </c>
      <c r="AN170" s="105" t="str">
        <f t="shared" si="67"/>
        <v xml:space="preserve"> </v>
      </c>
    </row>
    <row r="171" spans="28:40" ht="15" x14ac:dyDescent="0.2">
      <c r="AB171" s="103" t="e">
        <f>T171-HLOOKUP(V171,Minimas!$C$3:$CD$12,2,FALSE)</f>
        <v>#N/A</v>
      </c>
      <c r="AC171" s="103" t="e">
        <f>T171-HLOOKUP(V171,Minimas!$C$3:$CD$12,3,FALSE)</f>
        <v>#N/A</v>
      </c>
      <c r="AD171" s="103" t="e">
        <f>T171-HLOOKUP(V171,Minimas!$C$3:$CD$12,4,FALSE)</f>
        <v>#N/A</v>
      </c>
      <c r="AE171" s="103" t="e">
        <f>T171-HLOOKUP(V171,Minimas!$C$3:$CD$12,5,FALSE)</f>
        <v>#N/A</v>
      </c>
      <c r="AF171" s="103" t="e">
        <f>T171-HLOOKUP(V171,Minimas!$C$3:$CD$12,6,FALSE)</f>
        <v>#N/A</v>
      </c>
      <c r="AG171" s="103" t="e">
        <f>T171-HLOOKUP(V171,Minimas!$C$3:$CD$12,7,FALSE)</f>
        <v>#N/A</v>
      </c>
      <c r="AH171" s="103" t="e">
        <f>T171-HLOOKUP(V171,Minimas!$C$3:$CD$12,8,FALSE)</f>
        <v>#N/A</v>
      </c>
      <c r="AI171" s="103" t="e">
        <f>T171-HLOOKUP(V171,Minimas!$C$3:$CD$12,9,FALSE)</f>
        <v>#N/A</v>
      </c>
      <c r="AJ171" s="103" t="e">
        <f>T171-HLOOKUP(V171,Minimas!$C$3:$CD$12,10,FALSE)</f>
        <v>#N/A</v>
      </c>
      <c r="AK171" s="104" t="str">
        <f t="shared" si="65"/>
        <v xml:space="preserve"> </v>
      </c>
      <c r="AL171" s="105"/>
      <c r="AM171" s="105" t="str">
        <f t="shared" si="66"/>
        <v xml:space="preserve"> </v>
      </c>
      <c r="AN171" s="105" t="str">
        <f t="shared" si="67"/>
        <v xml:space="preserve"> </v>
      </c>
    </row>
    <row r="172" spans="28:40" ht="15" x14ac:dyDescent="0.2">
      <c r="AB172" s="103" t="e">
        <f>T172-HLOOKUP(V172,Minimas!$C$3:$CD$12,2,FALSE)</f>
        <v>#N/A</v>
      </c>
      <c r="AC172" s="103" t="e">
        <f>T172-HLOOKUP(V172,Minimas!$C$3:$CD$12,3,FALSE)</f>
        <v>#N/A</v>
      </c>
      <c r="AD172" s="103" t="e">
        <f>T172-HLOOKUP(V172,Minimas!$C$3:$CD$12,4,FALSE)</f>
        <v>#N/A</v>
      </c>
      <c r="AE172" s="103" t="e">
        <f>T172-HLOOKUP(V172,Minimas!$C$3:$CD$12,5,FALSE)</f>
        <v>#N/A</v>
      </c>
      <c r="AF172" s="103" t="e">
        <f>T172-HLOOKUP(V172,Minimas!$C$3:$CD$12,6,FALSE)</f>
        <v>#N/A</v>
      </c>
      <c r="AG172" s="103" t="e">
        <f>T172-HLOOKUP(V172,Minimas!$C$3:$CD$12,7,FALSE)</f>
        <v>#N/A</v>
      </c>
      <c r="AH172" s="103" t="e">
        <f>T172-HLOOKUP(V172,Minimas!$C$3:$CD$12,8,FALSE)</f>
        <v>#N/A</v>
      </c>
      <c r="AI172" s="103" t="e">
        <f>T172-HLOOKUP(V172,Minimas!$C$3:$CD$12,9,FALSE)</f>
        <v>#N/A</v>
      </c>
      <c r="AJ172" s="103" t="e">
        <f>T172-HLOOKUP(V172,Minimas!$C$3:$CD$12,10,FALSE)</f>
        <v>#N/A</v>
      </c>
      <c r="AK172" s="104" t="str">
        <f t="shared" si="65"/>
        <v xml:space="preserve"> </v>
      </c>
      <c r="AL172" s="105"/>
      <c r="AM172" s="105" t="str">
        <f t="shared" si="66"/>
        <v xml:space="preserve"> </v>
      </c>
      <c r="AN172" s="105" t="str">
        <f t="shared" si="67"/>
        <v xml:space="preserve"> </v>
      </c>
    </row>
    <row r="173" spans="28:40" ht="15" x14ac:dyDescent="0.2">
      <c r="AB173" s="103" t="e">
        <f>T173-HLOOKUP(V173,Minimas!$C$3:$CD$12,2,FALSE)</f>
        <v>#N/A</v>
      </c>
      <c r="AC173" s="103" t="e">
        <f>T173-HLOOKUP(V173,Minimas!$C$3:$CD$12,3,FALSE)</f>
        <v>#N/A</v>
      </c>
      <c r="AD173" s="103" t="e">
        <f>T173-HLOOKUP(V173,Minimas!$C$3:$CD$12,4,FALSE)</f>
        <v>#N/A</v>
      </c>
      <c r="AE173" s="103" t="e">
        <f>T173-HLOOKUP(V173,Minimas!$C$3:$CD$12,5,FALSE)</f>
        <v>#N/A</v>
      </c>
      <c r="AF173" s="103" t="e">
        <f>T173-HLOOKUP(V173,Minimas!$C$3:$CD$12,6,FALSE)</f>
        <v>#N/A</v>
      </c>
      <c r="AG173" s="103" t="e">
        <f>T173-HLOOKUP(V173,Minimas!$C$3:$CD$12,7,FALSE)</f>
        <v>#N/A</v>
      </c>
      <c r="AH173" s="103" t="e">
        <f>T173-HLOOKUP(V173,Minimas!$C$3:$CD$12,8,FALSE)</f>
        <v>#N/A</v>
      </c>
      <c r="AI173" s="103" t="e">
        <f>T173-HLOOKUP(V173,Minimas!$C$3:$CD$12,9,FALSE)</f>
        <v>#N/A</v>
      </c>
      <c r="AJ173" s="103" t="e">
        <f>T173-HLOOKUP(V173,Minimas!$C$3:$CD$12,10,FALSE)</f>
        <v>#N/A</v>
      </c>
      <c r="AK173" s="104" t="str">
        <f t="shared" si="65"/>
        <v xml:space="preserve"> </v>
      </c>
      <c r="AL173" s="105"/>
      <c r="AM173" s="105" t="str">
        <f t="shared" si="66"/>
        <v xml:space="preserve"> </v>
      </c>
      <c r="AN173" s="105" t="str">
        <f t="shared" si="67"/>
        <v xml:space="preserve"> </v>
      </c>
    </row>
    <row r="174" spans="28:40" ht="15" x14ac:dyDescent="0.2">
      <c r="AB174" s="103" t="e">
        <f>T174-HLOOKUP(V174,Minimas!$C$3:$CD$12,2,FALSE)</f>
        <v>#N/A</v>
      </c>
      <c r="AC174" s="103" t="e">
        <f>T174-HLOOKUP(V174,Minimas!$C$3:$CD$12,3,FALSE)</f>
        <v>#N/A</v>
      </c>
      <c r="AD174" s="103" t="e">
        <f>T174-HLOOKUP(V174,Minimas!$C$3:$CD$12,4,FALSE)</f>
        <v>#N/A</v>
      </c>
      <c r="AE174" s="103" t="e">
        <f>T174-HLOOKUP(V174,Minimas!$C$3:$CD$12,5,FALSE)</f>
        <v>#N/A</v>
      </c>
      <c r="AF174" s="103" t="e">
        <f>T174-HLOOKUP(V174,Minimas!$C$3:$CD$12,6,FALSE)</f>
        <v>#N/A</v>
      </c>
      <c r="AG174" s="103" t="e">
        <f>T174-HLOOKUP(V174,Minimas!$C$3:$CD$12,7,FALSE)</f>
        <v>#N/A</v>
      </c>
      <c r="AH174" s="103" t="e">
        <f>T174-HLOOKUP(V174,Minimas!$C$3:$CD$12,8,FALSE)</f>
        <v>#N/A</v>
      </c>
      <c r="AI174" s="103" t="e">
        <f>T174-HLOOKUP(V174,Minimas!$C$3:$CD$12,9,FALSE)</f>
        <v>#N/A</v>
      </c>
      <c r="AJ174" s="103" t="e">
        <f>T174-HLOOKUP(V174,Minimas!$C$3:$CD$12,10,FALSE)</f>
        <v>#N/A</v>
      </c>
      <c r="AK174" s="104" t="str">
        <f t="shared" si="65"/>
        <v xml:space="preserve"> </v>
      </c>
      <c r="AL174" s="105"/>
      <c r="AM174" s="105" t="str">
        <f t="shared" si="66"/>
        <v xml:space="preserve"> </v>
      </c>
      <c r="AN174" s="105" t="str">
        <f t="shared" si="67"/>
        <v xml:space="preserve"> </v>
      </c>
    </row>
    <row r="175" spans="28:40" ht="15" x14ac:dyDescent="0.2">
      <c r="AB175" s="103" t="e">
        <f>T175-HLOOKUP(V175,Minimas!$C$3:$CD$12,2,FALSE)</f>
        <v>#N/A</v>
      </c>
      <c r="AC175" s="103" t="e">
        <f>T175-HLOOKUP(V175,Minimas!$C$3:$CD$12,3,FALSE)</f>
        <v>#N/A</v>
      </c>
      <c r="AD175" s="103" t="e">
        <f>T175-HLOOKUP(V175,Minimas!$C$3:$CD$12,4,FALSE)</f>
        <v>#N/A</v>
      </c>
      <c r="AE175" s="103" t="e">
        <f>T175-HLOOKUP(V175,Minimas!$C$3:$CD$12,5,FALSE)</f>
        <v>#N/A</v>
      </c>
      <c r="AF175" s="103" t="e">
        <f>T175-HLOOKUP(V175,Minimas!$C$3:$CD$12,6,FALSE)</f>
        <v>#N/A</v>
      </c>
      <c r="AG175" s="103" t="e">
        <f>T175-HLOOKUP(V175,Minimas!$C$3:$CD$12,7,FALSE)</f>
        <v>#N/A</v>
      </c>
      <c r="AH175" s="103" t="e">
        <f>T175-HLOOKUP(V175,Minimas!$C$3:$CD$12,8,FALSE)</f>
        <v>#N/A</v>
      </c>
      <c r="AI175" s="103" t="e">
        <f>T175-HLOOKUP(V175,Minimas!$C$3:$CD$12,9,FALSE)</f>
        <v>#N/A</v>
      </c>
      <c r="AJ175" s="103" t="e">
        <f>T175-HLOOKUP(V175,Minimas!$C$3:$CD$12,10,FALSE)</f>
        <v>#N/A</v>
      </c>
      <c r="AK175" s="104" t="str">
        <f t="shared" si="65"/>
        <v xml:space="preserve"> </v>
      </c>
      <c r="AL175" s="105"/>
      <c r="AM175" s="105" t="str">
        <f t="shared" si="66"/>
        <v xml:space="preserve"> </v>
      </c>
      <c r="AN175" s="105" t="str">
        <f t="shared" si="67"/>
        <v xml:space="preserve"> </v>
      </c>
    </row>
    <row r="176" spans="28:40" ht="15" x14ac:dyDescent="0.2">
      <c r="AB176" s="103" t="e">
        <f>T176-HLOOKUP(V176,Minimas!$C$3:$CD$12,2,FALSE)</f>
        <v>#N/A</v>
      </c>
      <c r="AC176" s="103" t="e">
        <f>T176-HLOOKUP(V176,Minimas!$C$3:$CD$12,3,FALSE)</f>
        <v>#N/A</v>
      </c>
      <c r="AD176" s="103" t="e">
        <f>T176-HLOOKUP(V176,Minimas!$C$3:$CD$12,4,FALSE)</f>
        <v>#N/A</v>
      </c>
      <c r="AE176" s="103" t="e">
        <f>T176-HLOOKUP(V176,Minimas!$C$3:$CD$12,5,FALSE)</f>
        <v>#N/A</v>
      </c>
      <c r="AF176" s="103" t="e">
        <f>T176-HLOOKUP(V176,Minimas!$C$3:$CD$12,6,FALSE)</f>
        <v>#N/A</v>
      </c>
      <c r="AG176" s="103" t="e">
        <f>T176-HLOOKUP(V176,Minimas!$C$3:$CD$12,7,FALSE)</f>
        <v>#N/A</v>
      </c>
      <c r="AH176" s="103" t="e">
        <f>T176-HLOOKUP(V176,Minimas!$C$3:$CD$12,8,FALSE)</f>
        <v>#N/A</v>
      </c>
      <c r="AI176" s="103" t="e">
        <f>T176-HLOOKUP(V176,Minimas!$C$3:$CD$12,9,FALSE)</f>
        <v>#N/A</v>
      </c>
      <c r="AJ176" s="103" t="e">
        <f>T176-HLOOKUP(V176,Minimas!$C$3:$CD$12,10,FALSE)</f>
        <v>#N/A</v>
      </c>
      <c r="AK176" s="104" t="str">
        <f t="shared" si="65"/>
        <v xml:space="preserve"> </v>
      </c>
      <c r="AL176" s="105"/>
      <c r="AM176" s="105" t="str">
        <f t="shared" si="66"/>
        <v xml:space="preserve"> </v>
      </c>
      <c r="AN176" s="105" t="str">
        <f t="shared" si="67"/>
        <v xml:space="preserve"> </v>
      </c>
    </row>
    <row r="177" spans="28:40" ht="15" x14ac:dyDescent="0.2">
      <c r="AB177" s="103" t="e">
        <f>T177-HLOOKUP(V177,Minimas!$C$3:$CD$12,2,FALSE)</f>
        <v>#N/A</v>
      </c>
      <c r="AC177" s="103" t="e">
        <f>T177-HLOOKUP(V177,Minimas!$C$3:$CD$12,3,FALSE)</f>
        <v>#N/A</v>
      </c>
      <c r="AD177" s="103" t="e">
        <f>T177-HLOOKUP(V177,Minimas!$C$3:$CD$12,4,FALSE)</f>
        <v>#N/A</v>
      </c>
      <c r="AE177" s="103" t="e">
        <f>T177-HLOOKUP(V177,Minimas!$C$3:$CD$12,5,FALSE)</f>
        <v>#N/A</v>
      </c>
      <c r="AF177" s="103" t="e">
        <f>T177-HLOOKUP(V177,Minimas!$C$3:$CD$12,6,FALSE)</f>
        <v>#N/A</v>
      </c>
      <c r="AG177" s="103" t="e">
        <f>T177-HLOOKUP(V177,Minimas!$C$3:$CD$12,7,FALSE)</f>
        <v>#N/A</v>
      </c>
      <c r="AH177" s="103" t="e">
        <f>T177-HLOOKUP(V177,Minimas!$C$3:$CD$12,8,FALSE)</f>
        <v>#N/A</v>
      </c>
      <c r="AI177" s="103" t="e">
        <f>T177-HLOOKUP(V177,Minimas!$C$3:$CD$12,9,FALSE)</f>
        <v>#N/A</v>
      </c>
      <c r="AJ177" s="103" t="e">
        <f>T177-HLOOKUP(V177,Minimas!$C$3:$CD$12,10,FALSE)</f>
        <v>#N/A</v>
      </c>
      <c r="AK177" s="104" t="str">
        <f t="shared" si="65"/>
        <v xml:space="preserve"> </v>
      </c>
      <c r="AL177" s="105"/>
      <c r="AM177" s="105" t="str">
        <f t="shared" si="66"/>
        <v xml:space="preserve"> </v>
      </c>
      <c r="AN177" s="105" t="str">
        <f t="shared" si="67"/>
        <v xml:space="preserve"> </v>
      </c>
    </row>
    <row r="178" spans="28:40" ht="15" x14ac:dyDescent="0.2">
      <c r="AB178" s="103" t="e">
        <f>T178-HLOOKUP(V178,Minimas!$C$3:$CD$12,2,FALSE)</f>
        <v>#N/A</v>
      </c>
      <c r="AC178" s="103" t="e">
        <f>T178-HLOOKUP(V178,Minimas!$C$3:$CD$12,3,FALSE)</f>
        <v>#N/A</v>
      </c>
      <c r="AD178" s="103" t="e">
        <f>T178-HLOOKUP(V178,Minimas!$C$3:$CD$12,4,FALSE)</f>
        <v>#N/A</v>
      </c>
      <c r="AE178" s="103" t="e">
        <f>T178-HLOOKUP(V178,Minimas!$C$3:$CD$12,5,FALSE)</f>
        <v>#N/A</v>
      </c>
      <c r="AF178" s="103" t="e">
        <f>T178-HLOOKUP(V178,Minimas!$C$3:$CD$12,6,FALSE)</f>
        <v>#N/A</v>
      </c>
      <c r="AG178" s="103" t="e">
        <f>T178-HLOOKUP(V178,Minimas!$C$3:$CD$12,7,FALSE)</f>
        <v>#N/A</v>
      </c>
      <c r="AH178" s="103" t="e">
        <f>T178-HLOOKUP(V178,Minimas!$C$3:$CD$12,8,FALSE)</f>
        <v>#N/A</v>
      </c>
      <c r="AI178" s="103" t="e">
        <f>T178-HLOOKUP(V178,Minimas!$C$3:$CD$12,9,FALSE)</f>
        <v>#N/A</v>
      </c>
      <c r="AJ178" s="103" t="e">
        <f>T178-HLOOKUP(V178,Minimas!$C$3:$CD$12,10,FALSE)</f>
        <v>#N/A</v>
      </c>
      <c r="AK178" s="104" t="str">
        <f t="shared" si="65"/>
        <v xml:space="preserve"> </v>
      </c>
      <c r="AL178" s="105"/>
      <c r="AM178" s="105" t="str">
        <f t="shared" si="66"/>
        <v xml:space="preserve"> </v>
      </c>
      <c r="AN178" s="105" t="str">
        <f t="shared" si="67"/>
        <v xml:space="preserve"> </v>
      </c>
    </row>
    <row r="179" spans="28:40" ht="15" x14ac:dyDescent="0.2">
      <c r="AB179" s="103" t="e">
        <f>T179-HLOOKUP(V179,Minimas!$C$3:$CD$12,2,FALSE)</f>
        <v>#N/A</v>
      </c>
      <c r="AC179" s="103" t="e">
        <f>T179-HLOOKUP(V179,Minimas!$C$3:$CD$12,3,FALSE)</f>
        <v>#N/A</v>
      </c>
      <c r="AD179" s="103" t="e">
        <f>T179-HLOOKUP(V179,Minimas!$C$3:$CD$12,4,FALSE)</f>
        <v>#N/A</v>
      </c>
      <c r="AE179" s="103" t="e">
        <f>T179-HLOOKUP(V179,Minimas!$C$3:$CD$12,5,FALSE)</f>
        <v>#N/A</v>
      </c>
      <c r="AF179" s="103" t="e">
        <f>T179-HLOOKUP(V179,Minimas!$C$3:$CD$12,6,FALSE)</f>
        <v>#N/A</v>
      </c>
      <c r="AG179" s="103" t="e">
        <f>T179-HLOOKUP(V179,Minimas!$C$3:$CD$12,7,FALSE)</f>
        <v>#N/A</v>
      </c>
      <c r="AH179" s="103" t="e">
        <f>T179-HLOOKUP(V179,Minimas!$C$3:$CD$12,8,FALSE)</f>
        <v>#N/A</v>
      </c>
      <c r="AI179" s="103" t="e">
        <f>T179-HLOOKUP(V179,Minimas!$C$3:$CD$12,9,FALSE)</f>
        <v>#N/A</v>
      </c>
      <c r="AJ179" s="103" t="e">
        <f>T179-HLOOKUP(V179,Minimas!$C$3:$CD$12,10,FALSE)</f>
        <v>#N/A</v>
      </c>
      <c r="AK179" s="104" t="str">
        <f t="shared" si="65"/>
        <v xml:space="preserve"> </v>
      </c>
      <c r="AL179" s="105"/>
      <c r="AM179" s="105" t="str">
        <f t="shared" si="66"/>
        <v xml:space="preserve"> </v>
      </c>
      <c r="AN179" s="105" t="str">
        <f t="shared" si="67"/>
        <v xml:space="preserve"> </v>
      </c>
    </row>
    <row r="180" spans="28:40" ht="15" x14ac:dyDescent="0.2">
      <c r="AB180" s="103" t="e">
        <f>T180-HLOOKUP(V180,Minimas!$C$3:$CD$12,2,FALSE)</f>
        <v>#N/A</v>
      </c>
      <c r="AC180" s="103" t="e">
        <f>T180-HLOOKUP(V180,Minimas!$C$3:$CD$12,3,FALSE)</f>
        <v>#N/A</v>
      </c>
      <c r="AD180" s="103" t="e">
        <f>T180-HLOOKUP(V180,Minimas!$C$3:$CD$12,4,FALSE)</f>
        <v>#N/A</v>
      </c>
      <c r="AE180" s="103" t="e">
        <f>T180-HLOOKUP(V180,Minimas!$C$3:$CD$12,5,FALSE)</f>
        <v>#N/A</v>
      </c>
      <c r="AF180" s="103" t="e">
        <f>T180-HLOOKUP(V180,Minimas!$C$3:$CD$12,6,FALSE)</f>
        <v>#N/A</v>
      </c>
      <c r="AG180" s="103" t="e">
        <f>T180-HLOOKUP(V180,Minimas!$C$3:$CD$12,7,FALSE)</f>
        <v>#N/A</v>
      </c>
      <c r="AH180" s="103" t="e">
        <f>T180-HLOOKUP(V180,Minimas!$C$3:$CD$12,8,FALSE)</f>
        <v>#N/A</v>
      </c>
      <c r="AI180" s="103" t="e">
        <f>T180-HLOOKUP(V180,Minimas!$C$3:$CD$12,9,FALSE)</f>
        <v>#N/A</v>
      </c>
      <c r="AJ180" s="103" t="e">
        <f>T180-HLOOKUP(V180,Minimas!$C$3:$CD$12,10,FALSE)</f>
        <v>#N/A</v>
      </c>
      <c r="AK180" s="104" t="str">
        <f t="shared" si="65"/>
        <v xml:space="preserve"> </v>
      </c>
      <c r="AL180" s="105"/>
      <c r="AM180" s="105" t="str">
        <f t="shared" si="66"/>
        <v xml:space="preserve"> </v>
      </c>
      <c r="AN180" s="105" t="str">
        <f t="shared" si="67"/>
        <v xml:space="preserve"> </v>
      </c>
    </row>
    <row r="181" spans="28:40" ht="15" x14ac:dyDescent="0.2">
      <c r="AB181" s="103" t="e">
        <f>T181-HLOOKUP(V181,Minimas!$C$3:$CD$12,2,FALSE)</f>
        <v>#N/A</v>
      </c>
      <c r="AC181" s="103" t="e">
        <f>T181-HLOOKUP(V181,Minimas!$C$3:$CD$12,3,FALSE)</f>
        <v>#N/A</v>
      </c>
      <c r="AD181" s="103" t="e">
        <f>T181-HLOOKUP(V181,Minimas!$C$3:$CD$12,4,FALSE)</f>
        <v>#N/A</v>
      </c>
      <c r="AE181" s="103" t="e">
        <f>T181-HLOOKUP(V181,Minimas!$C$3:$CD$12,5,FALSE)</f>
        <v>#N/A</v>
      </c>
      <c r="AF181" s="103" t="e">
        <f>T181-HLOOKUP(V181,Minimas!$C$3:$CD$12,6,FALSE)</f>
        <v>#N/A</v>
      </c>
      <c r="AG181" s="103" t="e">
        <f>T181-HLOOKUP(V181,Minimas!$C$3:$CD$12,7,FALSE)</f>
        <v>#N/A</v>
      </c>
      <c r="AH181" s="103" t="e">
        <f>T181-HLOOKUP(V181,Minimas!$C$3:$CD$12,8,FALSE)</f>
        <v>#N/A</v>
      </c>
      <c r="AI181" s="103" t="e">
        <f>T181-HLOOKUP(V181,Minimas!$C$3:$CD$12,9,FALSE)</f>
        <v>#N/A</v>
      </c>
      <c r="AJ181" s="103" t="e">
        <f>T181-HLOOKUP(V181,Minimas!$C$3:$CD$12,10,FALSE)</f>
        <v>#N/A</v>
      </c>
      <c r="AK181" s="104" t="str">
        <f t="shared" si="65"/>
        <v xml:space="preserve"> </v>
      </c>
      <c r="AL181" s="105"/>
      <c r="AM181" s="105" t="str">
        <f t="shared" si="66"/>
        <v xml:space="preserve"> </v>
      </c>
      <c r="AN181" s="105" t="str">
        <f t="shared" si="67"/>
        <v xml:space="preserve"> </v>
      </c>
    </row>
    <row r="182" spans="28:40" ht="15" x14ac:dyDescent="0.2">
      <c r="AB182" s="103" t="e">
        <f>T182-HLOOKUP(V182,Minimas!$C$3:$CD$12,2,FALSE)</f>
        <v>#N/A</v>
      </c>
      <c r="AC182" s="103" t="e">
        <f>T182-HLOOKUP(V182,Minimas!$C$3:$CD$12,3,FALSE)</f>
        <v>#N/A</v>
      </c>
      <c r="AD182" s="103" t="e">
        <f>T182-HLOOKUP(V182,Minimas!$C$3:$CD$12,4,FALSE)</f>
        <v>#N/A</v>
      </c>
      <c r="AE182" s="103" t="e">
        <f>T182-HLOOKUP(V182,Minimas!$C$3:$CD$12,5,FALSE)</f>
        <v>#N/A</v>
      </c>
      <c r="AF182" s="103" t="e">
        <f>T182-HLOOKUP(V182,Minimas!$C$3:$CD$12,6,FALSE)</f>
        <v>#N/A</v>
      </c>
      <c r="AG182" s="103" t="e">
        <f>T182-HLOOKUP(V182,Minimas!$C$3:$CD$12,7,FALSE)</f>
        <v>#N/A</v>
      </c>
      <c r="AH182" s="103" t="e">
        <f>T182-HLOOKUP(V182,Minimas!$C$3:$CD$12,8,FALSE)</f>
        <v>#N/A</v>
      </c>
      <c r="AI182" s="103" t="e">
        <f>T182-HLOOKUP(V182,Minimas!$C$3:$CD$12,9,FALSE)</f>
        <v>#N/A</v>
      </c>
      <c r="AJ182" s="103" t="e">
        <f>T182-HLOOKUP(V182,Minimas!$C$3:$CD$12,10,FALSE)</f>
        <v>#N/A</v>
      </c>
      <c r="AK182" s="104" t="str">
        <f t="shared" si="65"/>
        <v xml:space="preserve"> </v>
      </c>
      <c r="AL182" s="105"/>
      <c r="AM182" s="105" t="str">
        <f t="shared" si="66"/>
        <v xml:space="preserve"> </v>
      </c>
      <c r="AN182" s="105" t="str">
        <f t="shared" si="67"/>
        <v xml:space="preserve"> </v>
      </c>
    </row>
    <row r="183" spans="28:40" ht="15" x14ac:dyDescent="0.2">
      <c r="AB183" s="103" t="e">
        <f>T183-HLOOKUP(V183,Minimas!$C$3:$CD$12,2,FALSE)</f>
        <v>#N/A</v>
      </c>
      <c r="AC183" s="103" t="e">
        <f>T183-HLOOKUP(V183,Minimas!$C$3:$CD$12,3,FALSE)</f>
        <v>#N/A</v>
      </c>
      <c r="AD183" s="103" t="e">
        <f>T183-HLOOKUP(V183,Minimas!$C$3:$CD$12,4,FALSE)</f>
        <v>#N/A</v>
      </c>
      <c r="AE183" s="103" t="e">
        <f>T183-HLOOKUP(V183,Minimas!$C$3:$CD$12,5,FALSE)</f>
        <v>#N/A</v>
      </c>
      <c r="AF183" s="103" t="e">
        <f>T183-HLOOKUP(V183,Minimas!$C$3:$CD$12,6,FALSE)</f>
        <v>#N/A</v>
      </c>
      <c r="AG183" s="103" t="e">
        <f>T183-HLOOKUP(V183,Minimas!$C$3:$CD$12,7,FALSE)</f>
        <v>#N/A</v>
      </c>
      <c r="AH183" s="103" t="e">
        <f>T183-HLOOKUP(V183,Minimas!$C$3:$CD$12,8,FALSE)</f>
        <v>#N/A</v>
      </c>
      <c r="AI183" s="103" t="e">
        <f>T183-HLOOKUP(V183,Minimas!$C$3:$CD$12,9,FALSE)</f>
        <v>#N/A</v>
      </c>
      <c r="AJ183" s="103" t="e">
        <f>T183-HLOOKUP(V183,Minimas!$C$3:$CD$12,10,FALSE)</f>
        <v>#N/A</v>
      </c>
      <c r="AK183" s="104" t="str">
        <f t="shared" si="65"/>
        <v xml:space="preserve"> </v>
      </c>
      <c r="AL183" s="105"/>
      <c r="AM183" s="105" t="str">
        <f t="shared" si="66"/>
        <v xml:space="preserve"> </v>
      </c>
      <c r="AN183" s="105" t="str">
        <f t="shared" si="67"/>
        <v xml:space="preserve"> </v>
      </c>
    </row>
    <row r="184" spans="28:40" ht="15" x14ac:dyDescent="0.2">
      <c r="AB184" s="103" t="e">
        <f>T184-HLOOKUP(V184,Minimas!$C$3:$CD$12,2,FALSE)</f>
        <v>#N/A</v>
      </c>
      <c r="AC184" s="103" t="e">
        <f>T184-HLOOKUP(V184,Minimas!$C$3:$CD$12,3,FALSE)</f>
        <v>#N/A</v>
      </c>
      <c r="AD184" s="103" t="e">
        <f>T184-HLOOKUP(V184,Minimas!$C$3:$CD$12,4,FALSE)</f>
        <v>#N/A</v>
      </c>
      <c r="AE184" s="103" t="e">
        <f>T184-HLOOKUP(V184,Minimas!$C$3:$CD$12,5,FALSE)</f>
        <v>#N/A</v>
      </c>
      <c r="AF184" s="103" t="e">
        <f>T184-HLOOKUP(V184,Minimas!$C$3:$CD$12,6,FALSE)</f>
        <v>#N/A</v>
      </c>
      <c r="AG184" s="103" t="e">
        <f>T184-HLOOKUP(V184,Minimas!$C$3:$CD$12,7,FALSE)</f>
        <v>#N/A</v>
      </c>
      <c r="AH184" s="103" t="e">
        <f>T184-HLOOKUP(V184,Minimas!$C$3:$CD$12,8,FALSE)</f>
        <v>#N/A</v>
      </c>
      <c r="AI184" s="103" t="e">
        <f>T184-HLOOKUP(V184,Minimas!$C$3:$CD$12,9,FALSE)</f>
        <v>#N/A</v>
      </c>
      <c r="AJ184" s="103" t="e">
        <f>T184-HLOOKUP(V184,Minimas!$C$3:$CD$12,10,FALSE)</f>
        <v>#N/A</v>
      </c>
      <c r="AK184" s="104" t="str">
        <f t="shared" si="65"/>
        <v xml:space="preserve"> </v>
      </c>
      <c r="AL184" s="105"/>
      <c r="AM184" s="105" t="str">
        <f t="shared" si="66"/>
        <v xml:space="preserve"> </v>
      </c>
      <c r="AN184" s="105" t="str">
        <f t="shared" si="67"/>
        <v xml:space="preserve"> </v>
      </c>
    </row>
    <row r="185" spans="28:40" ht="15" x14ac:dyDescent="0.2">
      <c r="AB185" s="103" t="e">
        <f>T185-HLOOKUP(V185,Minimas!$C$3:$CD$12,2,FALSE)</f>
        <v>#N/A</v>
      </c>
      <c r="AC185" s="103" t="e">
        <f>T185-HLOOKUP(V185,Minimas!$C$3:$CD$12,3,FALSE)</f>
        <v>#N/A</v>
      </c>
      <c r="AD185" s="103" t="e">
        <f>T185-HLOOKUP(V185,Minimas!$C$3:$CD$12,4,FALSE)</f>
        <v>#N/A</v>
      </c>
      <c r="AE185" s="103" t="e">
        <f>T185-HLOOKUP(V185,Minimas!$C$3:$CD$12,5,FALSE)</f>
        <v>#N/A</v>
      </c>
      <c r="AF185" s="103" t="e">
        <f>T185-HLOOKUP(V185,Minimas!$C$3:$CD$12,6,FALSE)</f>
        <v>#N/A</v>
      </c>
      <c r="AG185" s="103" t="e">
        <f>T185-HLOOKUP(V185,Minimas!$C$3:$CD$12,7,FALSE)</f>
        <v>#N/A</v>
      </c>
      <c r="AH185" s="103" t="e">
        <f>T185-HLOOKUP(V185,Minimas!$C$3:$CD$12,8,FALSE)</f>
        <v>#N/A</v>
      </c>
      <c r="AI185" s="103" t="e">
        <f>T185-HLOOKUP(V185,Minimas!$C$3:$CD$12,9,FALSE)</f>
        <v>#N/A</v>
      </c>
      <c r="AJ185" s="103" t="e">
        <f>T185-HLOOKUP(V185,Minimas!$C$3:$CD$12,10,FALSE)</f>
        <v>#N/A</v>
      </c>
      <c r="AK185" s="104" t="str">
        <f t="shared" si="65"/>
        <v xml:space="preserve"> </v>
      </c>
      <c r="AL185" s="105"/>
      <c r="AM185" s="105" t="str">
        <f t="shared" si="66"/>
        <v xml:space="preserve"> </v>
      </c>
      <c r="AN185" s="105" t="str">
        <f t="shared" si="67"/>
        <v xml:space="preserve"> </v>
      </c>
    </row>
    <row r="186" spans="28:40" ht="15" x14ac:dyDescent="0.2">
      <c r="AB186" s="103" t="e">
        <f>T186-HLOOKUP(V186,Minimas!$C$3:$CD$12,2,FALSE)</f>
        <v>#N/A</v>
      </c>
      <c r="AC186" s="103" t="e">
        <f>T186-HLOOKUP(V186,Minimas!$C$3:$CD$12,3,FALSE)</f>
        <v>#N/A</v>
      </c>
      <c r="AD186" s="103" t="e">
        <f>T186-HLOOKUP(V186,Minimas!$C$3:$CD$12,4,FALSE)</f>
        <v>#N/A</v>
      </c>
      <c r="AE186" s="103" t="e">
        <f>T186-HLOOKUP(V186,Minimas!$C$3:$CD$12,5,FALSE)</f>
        <v>#N/A</v>
      </c>
      <c r="AF186" s="103" t="e">
        <f>T186-HLOOKUP(V186,Minimas!$C$3:$CD$12,6,FALSE)</f>
        <v>#N/A</v>
      </c>
      <c r="AG186" s="103" t="e">
        <f>T186-HLOOKUP(V186,Minimas!$C$3:$CD$12,7,FALSE)</f>
        <v>#N/A</v>
      </c>
      <c r="AH186" s="103" t="e">
        <f>T186-HLOOKUP(V186,Minimas!$C$3:$CD$12,8,FALSE)</f>
        <v>#N/A</v>
      </c>
      <c r="AI186" s="103" t="e">
        <f>T186-HLOOKUP(V186,Minimas!$C$3:$CD$12,9,FALSE)</f>
        <v>#N/A</v>
      </c>
      <c r="AJ186" s="103" t="e">
        <f>T186-HLOOKUP(V186,Minimas!$C$3:$CD$12,10,FALSE)</f>
        <v>#N/A</v>
      </c>
      <c r="AK186" s="104" t="str">
        <f t="shared" si="65"/>
        <v xml:space="preserve"> </v>
      </c>
      <c r="AL186" s="105"/>
      <c r="AM186" s="105" t="str">
        <f t="shared" si="66"/>
        <v xml:space="preserve"> </v>
      </c>
      <c r="AN186" s="105" t="str">
        <f t="shared" si="67"/>
        <v xml:space="preserve"> </v>
      </c>
    </row>
    <row r="187" spans="28:40" ht="15" x14ac:dyDescent="0.2">
      <c r="AB187" s="103" t="e">
        <f>T187-HLOOKUP(V187,Minimas!$C$3:$CD$12,2,FALSE)</f>
        <v>#N/A</v>
      </c>
      <c r="AC187" s="103" t="e">
        <f>T187-HLOOKUP(V187,Minimas!$C$3:$CD$12,3,FALSE)</f>
        <v>#N/A</v>
      </c>
      <c r="AD187" s="103" t="e">
        <f>T187-HLOOKUP(V187,Minimas!$C$3:$CD$12,4,FALSE)</f>
        <v>#N/A</v>
      </c>
      <c r="AE187" s="103" t="e">
        <f>T187-HLOOKUP(V187,Minimas!$C$3:$CD$12,5,FALSE)</f>
        <v>#N/A</v>
      </c>
      <c r="AF187" s="103" t="e">
        <f>T187-HLOOKUP(V187,Minimas!$C$3:$CD$12,6,FALSE)</f>
        <v>#N/A</v>
      </c>
      <c r="AG187" s="103" t="e">
        <f>T187-HLOOKUP(V187,Minimas!$C$3:$CD$12,7,FALSE)</f>
        <v>#N/A</v>
      </c>
      <c r="AH187" s="103" t="e">
        <f>T187-HLOOKUP(V187,Minimas!$C$3:$CD$12,8,FALSE)</f>
        <v>#N/A</v>
      </c>
      <c r="AI187" s="103" t="e">
        <f>T187-HLOOKUP(V187,Minimas!$C$3:$CD$12,9,FALSE)</f>
        <v>#N/A</v>
      </c>
      <c r="AJ187" s="103" t="e">
        <f>T187-HLOOKUP(V187,Minimas!$C$3:$CD$12,10,FALSE)</f>
        <v>#N/A</v>
      </c>
      <c r="AK187" s="104" t="str">
        <f t="shared" si="65"/>
        <v xml:space="preserve"> </v>
      </c>
      <c r="AL187" s="105"/>
      <c r="AM187" s="105" t="str">
        <f t="shared" si="66"/>
        <v xml:space="preserve"> </v>
      </c>
      <c r="AN187" s="105" t="str">
        <f t="shared" si="67"/>
        <v xml:space="preserve"> </v>
      </c>
    </row>
    <row r="188" spans="28:40" ht="15" x14ac:dyDescent="0.2">
      <c r="AB188" s="103" t="e">
        <f>T188-HLOOKUP(V188,Minimas!$C$3:$CD$12,2,FALSE)</f>
        <v>#N/A</v>
      </c>
      <c r="AC188" s="103" t="e">
        <f>T188-HLOOKUP(V188,Minimas!$C$3:$CD$12,3,FALSE)</f>
        <v>#N/A</v>
      </c>
      <c r="AD188" s="103" t="e">
        <f>T188-HLOOKUP(V188,Minimas!$C$3:$CD$12,4,FALSE)</f>
        <v>#N/A</v>
      </c>
      <c r="AE188" s="103" t="e">
        <f>T188-HLOOKUP(V188,Minimas!$C$3:$CD$12,5,FALSE)</f>
        <v>#N/A</v>
      </c>
      <c r="AF188" s="103" t="e">
        <f>T188-HLOOKUP(V188,Minimas!$C$3:$CD$12,6,FALSE)</f>
        <v>#N/A</v>
      </c>
      <c r="AG188" s="103" t="e">
        <f>T188-HLOOKUP(V188,Minimas!$C$3:$CD$12,7,FALSE)</f>
        <v>#N/A</v>
      </c>
      <c r="AH188" s="103" t="e">
        <f>T188-HLOOKUP(V188,Minimas!$C$3:$CD$12,8,FALSE)</f>
        <v>#N/A</v>
      </c>
      <c r="AI188" s="103" t="e">
        <f>T188-HLOOKUP(V188,Minimas!$C$3:$CD$12,9,FALSE)</f>
        <v>#N/A</v>
      </c>
      <c r="AJ188" s="103" t="e">
        <f>T188-HLOOKUP(V188,Minimas!$C$3:$CD$12,10,FALSE)</f>
        <v>#N/A</v>
      </c>
      <c r="AK188" s="104" t="str">
        <f t="shared" si="65"/>
        <v xml:space="preserve"> </v>
      </c>
      <c r="AL188" s="105"/>
      <c r="AM188" s="105" t="str">
        <f t="shared" si="66"/>
        <v xml:space="preserve"> </v>
      </c>
      <c r="AN188" s="105" t="str">
        <f t="shared" si="67"/>
        <v xml:space="preserve"> </v>
      </c>
    </row>
    <row r="189" spans="28:40" ht="15" x14ac:dyDescent="0.2">
      <c r="AB189" s="103" t="e">
        <f>T189-HLOOKUP(V189,Minimas!$C$3:$CD$12,2,FALSE)</f>
        <v>#N/A</v>
      </c>
      <c r="AC189" s="103" t="e">
        <f>T189-HLOOKUP(V189,Minimas!$C$3:$CD$12,3,FALSE)</f>
        <v>#N/A</v>
      </c>
      <c r="AD189" s="103" t="e">
        <f>T189-HLOOKUP(V189,Minimas!$C$3:$CD$12,4,FALSE)</f>
        <v>#N/A</v>
      </c>
      <c r="AE189" s="103" t="e">
        <f>T189-HLOOKUP(V189,Minimas!$C$3:$CD$12,5,FALSE)</f>
        <v>#N/A</v>
      </c>
      <c r="AF189" s="103" t="e">
        <f>T189-HLOOKUP(V189,Minimas!$C$3:$CD$12,6,FALSE)</f>
        <v>#N/A</v>
      </c>
      <c r="AG189" s="103" t="e">
        <f>T189-HLOOKUP(V189,Minimas!$C$3:$CD$12,7,FALSE)</f>
        <v>#N/A</v>
      </c>
      <c r="AH189" s="103" t="e">
        <f>T189-HLOOKUP(V189,Minimas!$C$3:$CD$12,8,FALSE)</f>
        <v>#N/A</v>
      </c>
      <c r="AI189" s="103" t="e">
        <f>T189-HLOOKUP(V189,Minimas!$C$3:$CD$12,9,FALSE)</f>
        <v>#N/A</v>
      </c>
      <c r="AJ189" s="103" t="e">
        <f>T189-HLOOKUP(V189,Minimas!$C$3:$CD$12,10,FALSE)</f>
        <v>#N/A</v>
      </c>
      <c r="AK189" s="104" t="str">
        <f t="shared" si="65"/>
        <v xml:space="preserve"> </v>
      </c>
      <c r="AL189" s="105"/>
      <c r="AM189" s="105" t="str">
        <f t="shared" si="66"/>
        <v xml:space="preserve"> </v>
      </c>
      <c r="AN189" s="105" t="str">
        <f t="shared" si="67"/>
        <v xml:space="preserve"> </v>
      </c>
    </row>
    <row r="190" spans="28:40" ht="15" x14ac:dyDescent="0.2">
      <c r="AB190" s="103" t="e">
        <f>T190-HLOOKUP(V190,Minimas!$C$3:$CD$12,2,FALSE)</f>
        <v>#N/A</v>
      </c>
      <c r="AC190" s="103" t="e">
        <f>T190-HLOOKUP(V190,Minimas!$C$3:$CD$12,3,FALSE)</f>
        <v>#N/A</v>
      </c>
      <c r="AD190" s="103" t="e">
        <f>T190-HLOOKUP(V190,Minimas!$C$3:$CD$12,4,FALSE)</f>
        <v>#N/A</v>
      </c>
      <c r="AE190" s="103" t="e">
        <f>T190-HLOOKUP(V190,Minimas!$C$3:$CD$12,5,FALSE)</f>
        <v>#N/A</v>
      </c>
      <c r="AF190" s="103" t="e">
        <f>T190-HLOOKUP(V190,Minimas!$C$3:$CD$12,6,FALSE)</f>
        <v>#N/A</v>
      </c>
      <c r="AG190" s="103" t="e">
        <f>T190-HLOOKUP(V190,Minimas!$C$3:$CD$12,7,FALSE)</f>
        <v>#N/A</v>
      </c>
      <c r="AH190" s="103" t="e">
        <f>T190-HLOOKUP(V190,Minimas!$C$3:$CD$12,8,FALSE)</f>
        <v>#N/A</v>
      </c>
      <c r="AI190" s="103" t="e">
        <f>T190-HLOOKUP(V190,Minimas!$C$3:$CD$12,9,FALSE)</f>
        <v>#N/A</v>
      </c>
      <c r="AJ190" s="103" t="e">
        <f>T190-HLOOKUP(V190,Minimas!$C$3:$CD$12,10,FALSE)</f>
        <v>#N/A</v>
      </c>
      <c r="AK190" s="104" t="str">
        <f t="shared" si="65"/>
        <v xml:space="preserve"> </v>
      </c>
      <c r="AL190" s="105"/>
      <c r="AM190" s="105" t="str">
        <f t="shared" si="66"/>
        <v xml:space="preserve"> </v>
      </c>
      <c r="AN190" s="105" t="str">
        <f t="shared" si="67"/>
        <v xml:space="preserve"> </v>
      </c>
    </row>
    <row r="191" spans="28:40" ht="15" x14ac:dyDescent="0.2">
      <c r="AB191" s="103" t="e">
        <f>T191-HLOOKUP(V191,Minimas!$C$3:$CD$12,2,FALSE)</f>
        <v>#N/A</v>
      </c>
      <c r="AC191" s="103" t="e">
        <f>T191-HLOOKUP(V191,Minimas!$C$3:$CD$12,3,FALSE)</f>
        <v>#N/A</v>
      </c>
      <c r="AD191" s="103" t="e">
        <f>T191-HLOOKUP(V191,Minimas!$C$3:$CD$12,4,FALSE)</f>
        <v>#N/A</v>
      </c>
      <c r="AE191" s="103" t="e">
        <f>T191-HLOOKUP(V191,Minimas!$C$3:$CD$12,5,FALSE)</f>
        <v>#N/A</v>
      </c>
      <c r="AF191" s="103" t="e">
        <f>T191-HLOOKUP(V191,Minimas!$C$3:$CD$12,6,FALSE)</f>
        <v>#N/A</v>
      </c>
      <c r="AG191" s="103" t="e">
        <f>T191-HLOOKUP(V191,Minimas!$C$3:$CD$12,7,FALSE)</f>
        <v>#N/A</v>
      </c>
      <c r="AH191" s="103" t="e">
        <f>T191-HLOOKUP(V191,Minimas!$C$3:$CD$12,8,FALSE)</f>
        <v>#N/A</v>
      </c>
      <c r="AI191" s="103" t="e">
        <f>T191-HLOOKUP(V191,Minimas!$C$3:$CD$12,9,FALSE)</f>
        <v>#N/A</v>
      </c>
      <c r="AJ191" s="103" t="e">
        <f>T191-HLOOKUP(V191,Minimas!$C$3:$CD$12,10,FALSE)</f>
        <v>#N/A</v>
      </c>
      <c r="AK191" s="104" t="str">
        <f t="shared" si="65"/>
        <v xml:space="preserve"> </v>
      </c>
      <c r="AL191" s="105"/>
      <c r="AM191" s="105" t="str">
        <f t="shared" si="66"/>
        <v xml:space="preserve"> </v>
      </c>
      <c r="AN191" s="105" t="str">
        <f t="shared" si="67"/>
        <v xml:space="preserve"> </v>
      </c>
    </row>
    <row r="192" spans="28:40" ht="15" x14ac:dyDescent="0.2">
      <c r="AB192" s="103" t="e">
        <f>T192-HLOOKUP(V192,Minimas!$C$3:$CD$12,2,FALSE)</f>
        <v>#N/A</v>
      </c>
      <c r="AC192" s="103" t="e">
        <f>T192-HLOOKUP(V192,Minimas!$C$3:$CD$12,3,FALSE)</f>
        <v>#N/A</v>
      </c>
      <c r="AD192" s="103" t="e">
        <f>T192-HLOOKUP(V192,Minimas!$C$3:$CD$12,4,FALSE)</f>
        <v>#N/A</v>
      </c>
      <c r="AE192" s="103" t="e">
        <f>T192-HLOOKUP(V192,Minimas!$C$3:$CD$12,5,FALSE)</f>
        <v>#N/A</v>
      </c>
      <c r="AF192" s="103" t="e">
        <f>T192-HLOOKUP(V192,Minimas!$C$3:$CD$12,6,FALSE)</f>
        <v>#N/A</v>
      </c>
      <c r="AG192" s="103" t="e">
        <f>T192-HLOOKUP(V192,Minimas!$C$3:$CD$12,7,FALSE)</f>
        <v>#N/A</v>
      </c>
      <c r="AH192" s="103" t="e">
        <f>T192-HLOOKUP(V192,Minimas!$C$3:$CD$12,8,FALSE)</f>
        <v>#N/A</v>
      </c>
      <c r="AI192" s="103" t="e">
        <f>T192-HLOOKUP(V192,Minimas!$C$3:$CD$12,9,FALSE)</f>
        <v>#N/A</v>
      </c>
      <c r="AJ192" s="103" t="e">
        <f>T192-HLOOKUP(V192,Minimas!$C$3:$CD$12,10,FALSE)</f>
        <v>#N/A</v>
      </c>
      <c r="AK192" s="104" t="str">
        <f t="shared" si="65"/>
        <v xml:space="preserve"> </v>
      </c>
      <c r="AL192" s="105"/>
      <c r="AM192" s="105" t="str">
        <f t="shared" si="66"/>
        <v xml:space="preserve"> </v>
      </c>
      <c r="AN192" s="105" t="str">
        <f t="shared" si="67"/>
        <v xml:space="preserve"> </v>
      </c>
    </row>
    <row r="193" spans="28:40" ht="15" x14ac:dyDescent="0.2">
      <c r="AB193" s="103" t="e">
        <f>T193-HLOOKUP(V193,Minimas!$C$3:$CD$12,2,FALSE)</f>
        <v>#N/A</v>
      </c>
      <c r="AC193" s="103" t="e">
        <f>T193-HLOOKUP(V193,Minimas!$C$3:$CD$12,3,FALSE)</f>
        <v>#N/A</v>
      </c>
      <c r="AD193" s="103" t="e">
        <f>T193-HLOOKUP(V193,Minimas!$C$3:$CD$12,4,FALSE)</f>
        <v>#N/A</v>
      </c>
      <c r="AE193" s="103" t="e">
        <f>T193-HLOOKUP(V193,Minimas!$C$3:$CD$12,5,FALSE)</f>
        <v>#N/A</v>
      </c>
      <c r="AF193" s="103" t="e">
        <f>T193-HLOOKUP(V193,Minimas!$C$3:$CD$12,6,FALSE)</f>
        <v>#N/A</v>
      </c>
      <c r="AG193" s="103" t="e">
        <f>T193-HLOOKUP(V193,Minimas!$C$3:$CD$12,7,FALSE)</f>
        <v>#N/A</v>
      </c>
      <c r="AH193" s="103" t="e">
        <f>T193-HLOOKUP(V193,Minimas!$C$3:$CD$12,8,FALSE)</f>
        <v>#N/A</v>
      </c>
      <c r="AI193" s="103" t="e">
        <f>T193-HLOOKUP(V193,Minimas!$C$3:$CD$12,9,FALSE)</f>
        <v>#N/A</v>
      </c>
      <c r="AJ193" s="103" t="e">
        <f>T193-HLOOKUP(V193,Minimas!$C$3:$CD$12,10,FALSE)</f>
        <v>#N/A</v>
      </c>
      <c r="AK193" s="104" t="str">
        <f t="shared" si="65"/>
        <v xml:space="preserve"> </v>
      </c>
      <c r="AL193" s="105"/>
      <c r="AM193" s="105" t="str">
        <f t="shared" si="66"/>
        <v xml:space="preserve"> </v>
      </c>
      <c r="AN193" s="105" t="str">
        <f t="shared" si="67"/>
        <v xml:space="preserve"> </v>
      </c>
    </row>
    <row r="194" spans="28:40" ht="15" x14ac:dyDescent="0.2">
      <c r="AB194" s="103" t="e">
        <f>T194-HLOOKUP(V194,Minimas!$C$3:$CD$12,2,FALSE)</f>
        <v>#N/A</v>
      </c>
      <c r="AC194" s="103" t="e">
        <f>T194-HLOOKUP(V194,Minimas!$C$3:$CD$12,3,FALSE)</f>
        <v>#N/A</v>
      </c>
      <c r="AD194" s="103" t="e">
        <f>T194-HLOOKUP(V194,Minimas!$C$3:$CD$12,4,FALSE)</f>
        <v>#N/A</v>
      </c>
      <c r="AE194" s="103" t="e">
        <f>T194-HLOOKUP(V194,Minimas!$C$3:$CD$12,5,FALSE)</f>
        <v>#N/A</v>
      </c>
      <c r="AF194" s="103" t="e">
        <f>T194-HLOOKUP(V194,Minimas!$C$3:$CD$12,6,FALSE)</f>
        <v>#N/A</v>
      </c>
      <c r="AG194" s="103" t="e">
        <f>T194-HLOOKUP(V194,Minimas!$C$3:$CD$12,7,FALSE)</f>
        <v>#N/A</v>
      </c>
      <c r="AH194" s="103" t="e">
        <f>T194-HLOOKUP(V194,Minimas!$C$3:$CD$12,8,FALSE)</f>
        <v>#N/A</v>
      </c>
      <c r="AI194" s="103" t="e">
        <f>T194-HLOOKUP(V194,Minimas!$C$3:$CD$12,9,FALSE)</f>
        <v>#N/A</v>
      </c>
      <c r="AJ194" s="103" t="e">
        <f>T194-HLOOKUP(V194,Minimas!$C$3:$CD$12,10,FALSE)</f>
        <v>#N/A</v>
      </c>
      <c r="AK194" s="104" t="str">
        <f t="shared" si="65"/>
        <v xml:space="preserve"> </v>
      </c>
      <c r="AL194" s="105"/>
      <c r="AM194" s="105" t="str">
        <f t="shared" si="66"/>
        <v xml:space="preserve"> </v>
      </c>
      <c r="AN194" s="105" t="str">
        <f t="shared" si="67"/>
        <v xml:space="preserve"> </v>
      </c>
    </row>
    <row r="195" spans="28:40" ht="15" x14ac:dyDescent="0.2">
      <c r="AB195" s="103" t="e">
        <f>T195-HLOOKUP(V195,Minimas!$C$3:$CD$12,2,FALSE)</f>
        <v>#N/A</v>
      </c>
      <c r="AC195" s="103" t="e">
        <f>T195-HLOOKUP(V195,Minimas!$C$3:$CD$12,3,FALSE)</f>
        <v>#N/A</v>
      </c>
      <c r="AD195" s="103" t="e">
        <f>T195-HLOOKUP(V195,Minimas!$C$3:$CD$12,4,FALSE)</f>
        <v>#N/A</v>
      </c>
      <c r="AE195" s="103" t="e">
        <f>T195-HLOOKUP(V195,Minimas!$C$3:$CD$12,5,FALSE)</f>
        <v>#N/A</v>
      </c>
      <c r="AF195" s="103" t="e">
        <f>T195-HLOOKUP(V195,Minimas!$C$3:$CD$12,6,FALSE)</f>
        <v>#N/A</v>
      </c>
      <c r="AG195" s="103" t="e">
        <f>T195-HLOOKUP(V195,Minimas!$C$3:$CD$12,7,FALSE)</f>
        <v>#N/A</v>
      </c>
      <c r="AH195" s="103" t="e">
        <f>T195-HLOOKUP(V195,Minimas!$C$3:$CD$12,8,FALSE)</f>
        <v>#N/A</v>
      </c>
      <c r="AI195" s="103" t="e">
        <f>T195-HLOOKUP(V195,Minimas!$C$3:$CD$12,9,FALSE)</f>
        <v>#N/A</v>
      </c>
      <c r="AJ195" s="103" t="e">
        <f>T195-HLOOKUP(V195,Minimas!$C$3:$CD$12,10,FALSE)</f>
        <v>#N/A</v>
      </c>
      <c r="AK195" s="104" t="str">
        <f t="shared" si="65"/>
        <v xml:space="preserve"> </v>
      </c>
      <c r="AL195" s="105"/>
      <c r="AM195" s="105" t="str">
        <f t="shared" si="66"/>
        <v xml:space="preserve"> </v>
      </c>
      <c r="AN195" s="105" t="str">
        <f t="shared" si="67"/>
        <v xml:space="preserve"> </v>
      </c>
    </row>
    <row r="196" spans="28:40" ht="15" x14ac:dyDescent="0.2">
      <c r="AB196" s="103" t="e">
        <f>T196-HLOOKUP(V196,Minimas!$C$3:$CD$12,2,FALSE)</f>
        <v>#N/A</v>
      </c>
      <c r="AC196" s="103" t="e">
        <f>T196-HLOOKUP(V196,Minimas!$C$3:$CD$12,3,FALSE)</f>
        <v>#N/A</v>
      </c>
      <c r="AD196" s="103" t="e">
        <f>T196-HLOOKUP(V196,Minimas!$C$3:$CD$12,4,FALSE)</f>
        <v>#N/A</v>
      </c>
      <c r="AE196" s="103" t="e">
        <f>T196-HLOOKUP(V196,Minimas!$C$3:$CD$12,5,FALSE)</f>
        <v>#N/A</v>
      </c>
      <c r="AF196" s="103" t="e">
        <f>T196-HLOOKUP(V196,Minimas!$C$3:$CD$12,6,FALSE)</f>
        <v>#N/A</v>
      </c>
      <c r="AG196" s="103" t="e">
        <f>T196-HLOOKUP(V196,Minimas!$C$3:$CD$12,7,FALSE)</f>
        <v>#N/A</v>
      </c>
      <c r="AH196" s="103" t="e">
        <f>T196-HLOOKUP(V196,Minimas!$C$3:$CD$12,8,FALSE)</f>
        <v>#N/A</v>
      </c>
      <c r="AI196" s="103" t="e">
        <f>T196-HLOOKUP(V196,Minimas!$C$3:$CD$12,9,FALSE)</f>
        <v>#N/A</v>
      </c>
      <c r="AJ196" s="103" t="e">
        <f>T196-HLOOKUP(V196,Minimas!$C$3:$CD$12,10,FALSE)</f>
        <v>#N/A</v>
      </c>
      <c r="AK196" s="104" t="str">
        <f t="shared" si="65"/>
        <v xml:space="preserve"> </v>
      </c>
      <c r="AL196" s="105"/>
      <c r="AM196" s="105" t="str">
        <f t="shared" si="66"/>
        <v xml:space="preserve"> </v>
      </c>
      <c r="AN196" s="105" t="str">
        <f t="shared" si="67"/>
        <v xml:space="preserve"> </v>
      </c>
    </row>
    <row r="197" spans="28:40" ht="15" x14ac:dyDescent="0.2">
      <c r="AB197" s="103" t="e">
        <f>T197-HLOOKUP(V197,Minimas!$C$3:$CD$12,2,FALSE)</f>
        <v>#N/A</v>
      </c>
      <c r="AC197" s="103" t="e">
        <f>T197-HLOOKUP(V197,Minimas!$C$3:$CD$12,3,FALSE)</f>
        <v>#N/A</v>
      </c>
      <c r="AD197" s="103" t="e">
        <f>T197-HLOOKUP(V197,Minimas!$C$3:$CD$12,4,FALSE)</f>
        <v>#N/A</v>
      </c>
      <c r="AE197" s="103" t="e">
        <f>T197-HLOOKUP(V197,Minimas!$C$3:$CD$12,5,FALSE)</f>
        <v>#N/A</v>
      </c>
      <c r="AF197" s="103" t="e">
        <f>T197-HLOOKUP(V197,Minimas!$C$3:$CD$12,6,FALSE)</f>
        <v>#N/A</v>
      </c>
      <c r="AG197" s="103" t="e">
        <f>T197-HLOOKUP(V197,Minimas!$C$3:$CD$12,7,FALSE)</f>
        <v>#N/A</v>
      </c>
      <c r="AH197" s="103" t="e">
        <f>T197-HLOOKUP(V197,Minimas!$C$3:$CD$12,8,FALSE)</f>
        <v>#N/A</v>
      </c>
      <c r="AI197" s="103" t="e">
        <f>T197-HLOOKUP(V197,Minimas!$C$3:$CD$12,9,FALSE)</f>
        <v>#N/A</v>
      </c>
      <c r="AJ197" s="103" t="e">
        <f>T197-HLOOKUP(V197,Minimas!$C$3:$CD$12,10,FALSE)</f>
        <v>#N/A</v>
      </c>
      <c r="AK197" s="104" t="str">
        <f t="shared" si="65"/>
        <v xml:space="preserve"> </v>
      </c>
      <c r="AL197" s="105"/>
      <c r="AM197" s="105" t="str">
        <f t="shared" si="66"/>
        <v xml:space="preserve"> </v>
      </c>
      <c r="AN197" s="105" t="str">
        <f t="shared" si="67"/>
        <v xml:space="preserve"> </v>
      </c>
    </row>
    <row r="198" spans="28:40" ht="15" x14ac:dyDescent="0.2">
      <c r="AB198" s="103" t="e">
        <f>T198-HLOOKUP(V198,Minimas!$C$3:$CD$12,2,FALSE)</f>
        <v>#N/A</v>
      </c>
      <c r="AC198" s="103" t="e">
        <f>T198-HLOOKUP(V198,Minimas!$C$3:$CD$12,3,FALSE)</f>
        <v>#N/A</v>
      </c>
      <c r="AD198" s="103" t="e">
        <f>T198-HLOOKUP(V198,Minimas!$C$3:$CD$12,4,FALSE)</f>
        <v>#N/A</v>
      </c>
      <c r="AE198" s="103" t="e">
        <f>T198-HLOOKUP(V198,Minimas!$C$3:$CD$12,5,FALSE)</f>
        <v>#N/A</v>
      </c>
      <c r="AF198" s="103" t="e">
        <f>T198-HLOOKUP(V198,Minimas!$C$3:$CD$12,6,FALSE)</f>
        <v>#N/A</v>
      </c>
      <c r="AG198" s="103" t="e">
        <f>T198-HLOOKUP(V198,Minimas!$C$3:$CD$12,7,FALSE)</f>
        <v>#N/A</v>
      </c>
      <c r="AH198" s="103" t="e">
        <f>T198-HLOOKUP(V198,Minimas!$C$3:$CD$12,8,FALSE)</f>
        <v>#N/A</v>
      </c>
      <c r="AI198" s="103" t="e">
        <f>T198-HLOOKUP(V198,Minimas!$C$3:$CD$12,9,FALSE)</f>
        <v>#N/A</v>
      </c>
      <c r="AJ198" s="103" t="e">
        <f>T198-HLOOKUP(V198,Minimas!$C$3:$CD$12,10,FALSE)</f>
        <v>#N/A</v>
      </c>
      <c r="AK198" s="104" t="str">
        <f t="shared" si="65"/>
        <v xml:space="preserve"> </v>
      </c>
      <c r="AL198" s="105"/>
      <c r="AM198" s="105" t="str">
        <f t="shared" si="66"/>
        <v xml:space="preserve"> </v>
      </c>
      <c r="AN198" s="105" t="str">
        <f t="shared" si="67"/>
        <v xml:space="preserve"> </v>
      </c>
    </row>
    <row r="199" spans="28:40" ht="15" x14ac:dyDescent="0.2">
      <c r="AB199" s="103" t="e">
        <f>T199-HLOOKUP(V199,Minimas!$C$3:$CD$12,2,FALSE)</f>
        <v>#N/A</v>
      </c>
      <c r="AC199" s="103" t="e">
        <f>T199-HLOOKUP(V199,Minimas!$C$3:$CD$12,3,FALSE)</f>
        <v>#N/A</v>
      </c>
      <c r="AD199" s="103" t="e">
        <f>T199-HLOOKUP(V199,Minimas!$C$3:$CD$12,4,FALSE)</f>
        <v>#N/A</v>
      </c>
      <c r="AE199" s="103" t="e">
        <f>T199-HLOOKUP(V199,Minimas!$C$3:$CD$12,5,FALSE)</f>
        <v>#N/A</v>
      </c>
      <c r="AF199" s="103" t="e">
        <f>T199-HLOOKUP(V199,Minimas!$C$3:$CD$12,6,FALSE)</f>
        <v>#N/A</v>
      </c>
      <c r="AG199" s="103" t="e">
        <f>T199-HLOOKUP(V199,Minimas!$C$3:$CD$12,7,FALSE)</f>
        <v>#N/A</v>
      </c>
      <c r="AH199" s="103" t="e">
        <f>T199-HLOOKUP(V199,Minimas!$C$3:$CD$12,8,FALSE)</f>
        <v>#N/A</v>
      </c>
      <c r="AI199" s="103" t="e">
        <f>T199-HLOOKUP(V199,Minimas!$C$3:$CD$12,9,FALSE)</f>
        <v>#N/A</v>
      </c>
      <c r="AJ199" s="103" t="e">
        <f>T199-HLOOKUP(V199,Minimas!$C$3:$CD$12,10,FALSE)</f>
        <v>#N/A</v>
      </c>
      <c r="AK199" s="104" t="str">
        <f t="shared" si="65"/>
        <v xml:space="preserve"> </v>
      </c>
      <c r="AL199" s="105"/>
      <c r="AM199" s="105" t="str">
        <f t="shared" si="66"/>
        <v xml:space="preserve"> </v>
      </c>
      <c r="AN199" s="105" t="str">
        <f t="shared" si="67"/>
        <v xml:space="preserve"> </v>
      </c>
    </row>
    <row r="200" spans="28:40" ht="15" x14ac:dyDescent="0.2">
      <c r="AB200" s="103" t="e">
        <f>T200-HLOOKUP(V200,Minimas!$C$3:$CD$12,2,FALSE)</f>
        <v>#N/A</v>
      </c>
      <c r="AC200" s="103" t="e">
        <f>T200-HLOOKUP(V200,Minimas!$C$3:$CD$12,3,FALSE)</f>
        <v>#N/A</v>
      </c>
      <c r="AD200" s="103" t="e">
        <f>T200-HLOOKUP(V200,Minimas!$C$3:$CD$12,4,FALSE)</f>
        <v>#N/A</v>
      </c>
      <c r="AE200" s="103" t="e">
        <f>T200-HLOOKUP(V200,Minimas!$C$3:$CD$12,5,FALSE)</f>
        <v>#N/A</v>
      </c>
      <c r="AF200" s="103" t="e">
        <f>T200-HLOOKUP(V200,Minimas!$C$3:$CD$12,6,FALSE)</f>
        <v>#N/A</v>
      </c>
      <c r="AG200" s="103" t="e">
        <f>T200-HLOOKUP(V200,Minimas!$C$3:$CD$12,7,FALSE)</f>
        <v>#N/A</v>
      </c>
      <c r="AH200" s="103" t="e">
        <f>T200-HLOOKUP(V200,Minimas!$C$3:$CD$12,8,FALSE)</f>
        <v>#N/A</v>
      </c>
      <c r="AI200" s="103" t="e">
        <f>T200-HLOOKUP(V200,Minimas!$C$3:$CD$12,9,FALSE)</f>
        <v>#N/A</v>
      </c>
      <c r="AJ200" s="103" t="e">
        <f>T200-HLOOKUP(V200,Minimas!$C$3:$CD$12,10,FALSE)</f>
        <v>#N/A</v>
      </c>
      <c r="AK200" s="104" t="str">
        <f t="shared" si="65"/>
        <v xml:space="preserve"> </v>
      </c>
      <c r="AL200" s="105"/>
      <c r="AM200" s="105" t="str">
        <f t="shared" si="66"/>
        <v xml:space="preserve"> </v>
      </c>
      <c r="AN200" s="105" t="str">
        <f t="shared" si="67"/>
        <v xml:space="preserve"> </v>
      </c>
    </row>
    <row r="201" spans="28:40" ht="15" x14ac:dyDescent="0.2">
      <c r="AB201" s="103" t="e">
        <f>T201-HLOOKUP(V201,Minimas!$C$3:$CD$12,2,FALSE)</f>
        <v>#N/A</v>
      </c>
      <c r="AC201" s="103" t="e">
        <f>T201-HLOOKUP(V201,Minimas!$C$3:$CD$12,3,FALSE)</f>
        <v>#N/A</v>
      </c>
      <c r="AD201" s="103" t="e">
        <f>T201-HLOOKUP(V201,Minimas!$C$3:$CD$12,4,FALSE)</f>
        <v>#N/A</v>
      </c>
      <c r="AE201" s="103" t="e">
        <f>T201-HLOOKUP(V201,Minimas!$C$3:$CD$12,5,FALSE)</f>
        <v>#N/A</v>
      </c>
      <c r="AF201" s="103" t="e">
        <f>T201-HLOOKUP(V201,Minimas!$C$3:$CD$12,6,FALSE)</f>
        <v>#N/A</v>
      </c>
      <c r="AG201" s="103" t="e">
        <f>T201-HLOOKUP(V201,Minimas!$C$3:$CD$12,7,FALSE)</f>
        <v>#N/A</v>
      </c>
      <c r="AH201" s="103" t="e">
        <f>T201-HLOOKUP(V201,Minimas!$C$3:$CD$12,8,FALSE)</f>
        <v>#N/A</v>
      </c>
      <c r="AI201" s="103" t="e">
        <f>T201-HLOOKUP(V201,Minimas!$C$3:$CD$12,9,FALSE)</f>
        <v>#N/A</v>
      </c>
      <c r="AJ201" s="103" t="e">
        <f>T201-HLOOKUP(V201,Minimas!$C$3:$CD$12,10,FALSE)</f>
        <v>#N/A</v>
      </c>
      <c r="AK201" s="104" t="str">
        <f t="shared" si="65"/>
        <v xml:space="preserve"> </v>
      </c>
      <c r="AL201" s="105"/>
      <c r="AM201" s="105" t="str">
        <f t="shared" si="66"/>
        <v xml:space="preserve"> </v>
      </c>
      <c r="AN201" s="105" t="str">
        <f t="shared" si="67"/>
        <v xml:space="preserve"> </v>
      </c>
    </row>
    <row r="202" spans="28:40" ht="15" x14ac:dyDescent="0.2">
      <c r="AB202" s="103" t="e">
        <f>T202-HLOOKUP(V202,Minimas!$C$3:$CD$12,2,FALSE)</f>
        <v>#N/A</v>
      </c>
      <c r="AC202" s="103" t="e">
        <f>T202-HLOOKUP(V202,Minimas!$C$3:$CD$12,3,FALSE)</f>
        <v>#N/A</v>
      </c>
      <c r="AD202" s="103" t="e">
        <f>T202-HLOOKUP(V202,Minimas!$C$3:$CD$12,4,FALSE)</f>
        <v>#N/A</v>
      </c>
      <c r="AE202" s="103" t="e">
        <f>T202-HLOOKUP(V202,Minimas!$C$3:$CD$12,5,FALSE)</f>
        <v>#N/A</v>
      </c>
      <c r="AF202" s="103" t="e">
        <f>T202-HLOOKUP(V202,Minimas!$C$3:$CD$12,6,FALSE)</f>
        <v>#N/A</v>
      </c>
      <c r="AG202" s="103" t="e">
        <f>T202-HLOOKUP(V202,Minimas!$C$3:$CD$12,7,FALSE)</f>
        <v>#N/A</v>
      </c>
      <c r="AH202" s="103" t="e">
        <f>T202-HLOOKUP(V202,Minimas!$C$3:$CD$12,8,FALSE)</f>
        <v>#N/A</v>
      </c>
      <c r="AI202" s="103" t="e">
        <f>T202-HLOOKUP(V202,Minimas!$C$3:$CD$12,9,FALSE)</f>
        <v>#N/A</v>
      </c>
      <c r="AJ202" s="103" t="e">
        <f>T202-HLOOKUP(V202,Minimas!$C$3:$CD$12,10,FALSE)</f>
        <v>#N/A</v>
      </c>
      <c r="AK202" s="104" t="str">
        <f t="shared" si="65"/>
        <v xml:space="preserve"> </v>
      </c>
      <c r="AL202" s="105"/>
      <c r="AM202" s="105" t="str">
        <f t="shared" si="66"/>
        <v xml:space="preserve"> </v>
      </c>
      <c r="AN202" s="105" t="str">
        <f t="shared" si="67"/>
        <v xml:space="preserve"> </v>
      </c>
    </row>
    <row r="203" spans="28:40" ht="15" x14ac:dyDescent="0.2">
      <c r="AB203" s="103" t="e">
        <f>T203-HLOOKUP(V203,Minimas!$C$3:$CD$12,2,FALSE)</f>
        <v>#N/A</v>
      </c>
      <c r="AC203" s="103" t="e">
        <f>T203-HLOOKUP(V203,Minimas!$C$3:$CD$12,3,FALSE)</f>
        <v>#N/A</v>
      </c>
      <c r="AD203" s="103" t="e">
        <f>T203-HLOOKUP(V203,Minimas!$C$3:$CD$12,4,FALSE)</f>
        <v>#N/A</v>
      </c>
      <c r="AE203" s="103" t="e">
        <f>T203-HLOOKUP(V203,Minimas!$C$3:$CD$12,5,FALSE)</f>
        <v>#N/A</v>
      </c>
      <c r="AF203" s="103" t="e">
        <f>T203-HLOOKUP(V203,Minimas!$C$3:$CD$12,6,FALSE)</f>
        <v>#N/A</v>
      </c>
      <c r="AG203" s="103" t="e">
        <f>T203-HLOOKUP(V203,Minimas!$C$3:$CD$12,7,FALSE)</f>
        <v>#N/A</v>
      </c>
      <c r="AH203" s="103" t="e">
        <f>T203-HLOOKUP(V203,Minimas!$C$3:$CD$12,8,FALSE)</f>
        <v>#N/A</v>
      </c>
      <c r="AI203" s="103" t="e">
        <f>T203-HLOOKUP(V203,Minimas!$C$3:$CD$12,9,FALSE)</f>
        <v>#N/A</v>
      </c>
      <c r="AJ203" s="103" t="e">
        <f>T203-HLOOKUP(V203,Minimas!$C$3:$CD$12,10,FALSE)</f>
        <v>#N/A</v>
      </c>
      <c r="AK203" s="104" t="str">
        <f t="shared" si="65"/>
        <v xml:space="preserve"> </v>
      </c>
      <c r="AL203" s="105"/>
      <c r="AM203" s="105" t="str">
        <f t="shared" si="66"/>
        <v xml:space="preserve"> </v>
      </c>
      <c r="AN203" s="105" t="str">
        <f t="shared" si="67"/>
        <v xml:space="preserve"> </v>
      </c>
    </row>
    <row r="204" spans="28:40" ht="15" x14ac:dyDescent="0.2">
      <c r="AB204" s="103" t="e">
        <f>T204-HLOOKUP(V204,Minimas!$C$3:$CD$12,2,FALSE)</f>
        <v>#N/A</v>
      </c>
      <c r="AC204" s="103" t="e">
        <f>T204-HLOOKUP(V204,Minimas!$C$3:$CD$12,3,FALSE)</f>
        <v>#N/A</v>
      </c>
      <c r="AD204" s="103" t="e">
        <f>T204-HLOOKUP(V204,Minimas!$C$3:$CD$12,4,FALSE)</f>
        <v>#N/A</v>
      </c>
      <c r="AE204" s="103" t="e">
        <f>T204-HLOOKUP(V204,Minimas!$C$3:$CD$12,5,FALSE)</f>
        <v>#N/A</v>
      </c>
      <c r="AF204" s="103" t="e">
        <f>T204-HLOOKUP(V204,Minimas!$C$3:$CD$12,6,FALSE)</f>
        <v>#N/A</v>
      </c>
      <c r="AG204" s="103" t="e">
        <f>T204-HLOOKUP(V204,Minimas!$C$3:$CD$12,7,FALSE)</f>
        <v>#N/A</v>
      </c>
      <c r="AH204" s="103" t="e">
        <f>T204-HLOOKUP(V204,Minimas!$C$3:$CD$12,8,FALSE)</f>
        <v>#N/A</v>
      </c>
      <c r="AI204" s="103" t="e">
        <f>T204-HLOOKUP(V204,Minimas!$C$3:$CD$12,9,FALSE)</f>
        <v>#N/A</v>
      </c>
      <c r="AJ204" s="103" t="e">
        <f>T204-HLOOKUP(V204,Minimas!$C$3:$CD$12,10,FALSE)</f>
        <v>#N/A</v>
      </c>
      <c r="AK204" s="104" t="str">
        <f t="shared" si="65"/>
        <v xml:space="preserve"> </v>
      </c>
      <c r="AL204" s="105"/>
      <c r="AM204" s="105" t="str">
        <f t="shared" si="66"/>
        <v xml:space="preserve"> </v>
      </c>
      <c r="AN204" s="105" t="str">
        <f t="shared" si="67"/>
        <v xml:space="preserve"> </v>
      </c>
    </row>
    <row r="205" spans="28:40" ht="15" x14ac:dyDescent="0.2">
      <c r="AB205" s="103" t="e">
        <f>T205-HLOOKUP(V205,Minimas!$C$3:$CD$12,2,FALSE)</f>
        <v>#N/A</v>
      </c>
      <c r="AC205" s="103" t="e">
        <f>T205-HLOOKUP(V205,Minimas!$C$3:$CD$12,3,FALSE)</f>
        <v>#N/A</v>
      </c>
      <c r="AD205" s="103" t="e">
        <f>T205-HLOOKUP(V205,Minimas!$C$3:$CD$12,4,FALSE)</f>
        <v>#N/A</v>
      </c>
      <c r="AE205" s="103" t="e">
        <f>T205-HLOOKUP(V205,Minimas!$C$3:$CD$12,5,FALSE)</f>
        <v>#N/A</v>
      </c>
      <c r="AF205" s="103" t="e">
        <f>T205-HLOOKUP(V205,Minimas!$C$3:$CD$12,6,FALSE)</f>
        <v>#N/A</v>
      </c>
      <c r="AG205" s="103" t="e">
        <f>T205-HLOOKUP(V205,Minimas!$C$3:$CD$12,7,FALSE)</f>
        <v>#N/A</v>
      </c>
      <c r="AH205" s="103" t="e">
        <f>T205-HLOOKUP(V205,Minimas!$C$3:$CD$12,8,FALSE)</f>
        <v>#N/A</v>
      </c>
      <c r="AI205" s="103" t="e">
        <f>T205-HLOOKUP(V205,Minimas!$C$3:$CD$12,9,FALSE)</f>
        <v>#N/A</v>
      </c>
      <c r="AJ205" s="103" t="e">
        <f>T205-HLOOKUP(V205,Minimas!$C$3:$CD$12,10,FALSE)</f>
        <v>#N/A</v>
      </c>
      <c r="AK205" s="104" t="str">
        <f t="shared" ref="AK205:AK209" si="68">IF(E205=0," ",IF(AJ205&gt;=0,$AJ$5,IF(AI205&gt;=0,$AI$5,IF(AH205&gt;=0,$AH$5,IF(AG205&gt;=0,$AG$5,IF(AF205&gt;=0,$AF$5,IF(AE205&gt;=0,$AE$5,IF(AD205&gt;=0,$AD$5,IF(AC205&gt;=0,$AC$5,$AB$5)))))))))</f>
        <v xml:space="preserve"> </v>
      </c>
      <c r="AL205" s="105"/>
      <c r="AM205" s="105" t="str">
        <f t="shared" ref="AM205:AM209" si="69">IF(AK205="","",AK205)</f>
        <v xml:space="preserve"> </v>
      </c>
      <c r="AN205" s="105" t="str">
        <f t="shared" ref="AN205:AN209" si="70">IF(E205=0," ",IF(AJ205&gt;=0,AJ205,IF(AI205&gt;=0,AI205,IF(AH205&gt;=0,AH205,IF(AG205&gt;=0,AG205,IF(AF205&gt;=0,AF205,IF(AE205&gt;=0,AE205,IF(AD205&gt;=0,AD205,IF(AC205&gt;=0,AC205,AB205)))))))))</f>
        <v xml:space="preserve"> </v>
      </c>
    </row>
    <row r="206" spans="28:40" ht="15" x14ac:dyDescent="0.2">
      <c r="AB206" s="103" t="e">
        <f>T206-HLOOKUP(V206,Minimas!$C$3:$CD$12,2,FALSE)</f>
        <v>#N/A</v>
      </c>
      <c r="AC206" s="103" t="e">
        <f>T206-HLOOKUP(V206,Minimas!$C$3:$CD$12,3,FALSE)</f>
        <v>#N/A</v>
      </c>
      <c r="AD206" s="103" t="e">
        <f>T206-HLOOKUP(V206,Minimas!$C$3:$CD$12,4,FALSE)</f>
        <v>#N/A</v>
      </c>
      <c r="AE206" s="103" t="e">
        <f>T206-HLOOKUP(V206,Minimas!$C$3:$CD$12,5,FALSE)</f>
        <v>#N/A</v>
      </c>
      <c r="AF206" s="103" t="e">
        <f>T206-HLOOKUP(V206,Minimas!$C$3:$CD$12,6,FALSE)</f>
        <v>#N/A</v>
      </c>
      <c r="AG206" s="103" t="e">
        <f>T206-HLOOKUP(V206,Minimas!$C$3:$CD$12,7,FALSE)</f>
        <v>#N/A</v>
      </c>
      <c r="AH206" s="103" t="e">
        <f>T206-HLOOKUP(V206,Minimas!$C$3:$CD$12,8,FALSE)</f>
        <v>#N/A</v>
      </c>
      <c r="AI206" s="103" t="e">
        <f>T206-HLOOKUP(V206,Minimas!$C$3:$CD$12,9,FALSE)</f>
        <v>#N/A</v>
      </c>
      <c r="AJ206" s="103" t="e">
        <f>T206-HLOOKUP(V206,Minimas!$C$3:$CD$12,10,FALSE)</f>
        <v>#N/A</v>
      </c>
      <c r="AK206" s="104" t="str">
        <f t="shared" si="68"/>
        <v xml:space="preserve"> </v>
      </c>
      <c r="AL206" s="105"/>
      <c r="AM206" s="105" t="str">
        <f t="shared" si="69"/>
        <v xml:space="preserve"> </v>
      </c>
      <c r="AN206" s="105" t="str">
        <f t="shared" si="70"/>
        <v xml:space="preserve"> </v>
      </c>
    </row>
    <row r="207" spans="28:40" ht="15" x14ac:dyDescent="0.2">
      <c r="AB207" s="103" t="e">
        <f>T207-HLOOKUP(V207,Minimas!$C$3:$CD$12,2,FALSE)</f>
        <v>#N/A</v>
      </c>
      <c r="AC207" s="103" t="e">
        <f>T207-HLOOKUP(V207,Minimas!$C$3:$CD$12,3,FALSE)</f>
        <v>#N/A</v>
      </c>
      <c r="AD207" s="103" t="e">
        <f>T207-HLOOKUP(V207,Minimas!$C$3:$CD$12,4,FALSE)</f>
        <v>#N/A</v>
      </c>
      <c r="AE207" s="103" t="e">
        <f>T207-HLOOKUP(V207,Minimas!$C$3:$CD$12,5,FALSE)</f>
        <v>#N/A</v>
      </c>
      <c r="AF207" s="103" t="e">
        <f>T207-HLOOKUP(V207,Minimas!$C$3:$CD$12,6,FALSE)</f>
        <v>#N/A</v>
      </c>
      <c r="AG207" s="103" t="e">
        <f>T207-HLOOKUP(V207,Minimas!$C$3:$CD$12,7,FALSE)</f>
        <v>#N/A</v>
      </c>
      <c r="AH207" s="103" t="e">
        <f>T207-HLOOKUP(V207,Minimas!$C$3:$CD$12,8,FALSE)</f>
        <v>#N/A</v>
      </c>
      <c r="AI207" s="103" t="e">
        <f>T207-HLOOKUP(V207,Minimas!$C$3:$CD$12,9,FALSE)</f>
        <v>#N/A</v>
      </c>
      <c r="AJ207" s="103" t="e">
        <f>T207-HLOOKUP(V207,Minimas!$C$3:$CD$12,10,FALSE)</f>
        <v>#N/A</v>
      </c>
      <c r="AK207" s="104" t="str">
        <f t="shared" si="68"/>
        <v xml:space="preserve"> </v>
      </c>
      <c r="AL207" s="105"/>
      <c r="AM207" s="105" t="str">
        <f t="shared" si="69"/>
        <v xml:space="preserve"> </v>
      </c>
      <c r="AN207" s="105" t="str">
        <f t="shared" si="70"/>
        <v xml:space="preserve"> </v>
      </c>
    </row>
    <row r="208" spans="28:40" ht="15" x14ac:dyDescent="0.2">
      <c r="AB208" s="103" t="e">
        <f>T208-HLOOKUP(V208,Minimas!$C$3:$CD$12,2,FALSE)</f>
        <v>#N/A</v>
      </c>
      <c r="AC208" s="103" t="e">
        <f>T208-HLOOKUP(V208,Minimas!$C$3:$CD$12,3,FALSE)</f>
        <v>#N/A</v>
      </c>
      <c r="AD208" s="103" t="e">
        <f>T208-HLOOKUP(V208,Minimas!$C$3:$CD$12,4,FALSE)</f>
        <v>#N/A</v>
      </c>
      <c r="AE208" s="103" t="e">
        <f>T208-HLOOKUP(V208,Minimas!$C$3:$CD$12,5,FALSE)</f>
        <v>#N/A</v>
      </c>
      <c r="AF208" s="103" t="e">
        <f>T208-HLOOKUP(V208,Minimas!$C$3:$CD$12,6,FALSE)</f>
        <v>#N/A</v>
      </c>
      <c r="AG208" s="103" t="e">
        <f>T208-HLOOKUP(V208,Minimas!$C$3:$CD$12,7,FALSE)</f>
        <v>#N/A</v>
      </c>
      <c r="AH208" s="103" t="e">
        <f>T208-HLOOKUP(V208,Minimas!$C$3:$CD$12,8,FALSE)</f>
        <v>#N/A</v>
      </c>
      <c r="AI208" s="103" t="e">
        <f>T208-HLOOKUP(V208,Minimas!$C$3:$CD$12,9,FALSE)</f>
        <v>#N/A</v>
      </c>
      <c r="AJ208" s="103" t="e">
        <f>T208-HLOOKUP(V208,Minimas!$C$3:$CD$12,10,FALSE)</f>
        <v>#N/A</v>
      </c>
      <c r="AK208" s="104" t="str">
        <f t="shared" si="68"/>
        <v xml:space="preserve"> </v>
      </c>
      <c r="AL208" s="105"/>
      <c r="AM208" s="105" t="str">
        <f t="shared" si="69"/>
        <v xml:space="preserve"> </v>
      </c>
      <c r="AN208" s="105" t="str">
        <f t="shared" si="70"/>
        <v xml:space="preserve"> </v>
      </c>
    </row>
    <row r="209" spans="28:40" ht="15" x14ac:dyDescent="0.2">
      <c r="AB209" s="103" t="e">
        <f>T209-HLOOKUP(V209,Minimas!$C$3:$CD$12,2,FALSE)</f>
        <v>#N/A</v>
      </c>
      <c r="AC209" s="103" t="e">
        <f>T209-HLOOKUP(V209,Minimas!$C$3:$CD$12,3,FALSE)</f>
        <v>#N/A</v>
      </c>
      <c r="AD209" s="103" t="e">
        <f>T209-HLOOKUP(V209,Minimas!$C$3:$CD$12,4,FALSE)</f>
        <v>#N/A</v>
      </c>
      <c r="AE209" s="103" t="e">
        <f>T209-HLOOKUP(V209,Minimas!$C$3:$CD$12,5,FALSE)</f>
        <v>#N/A</v>
      </c>
      <c r="AF209" s="103" t="e">
        <f>T209-HLOOKUP(V209,Minimas!$C$3:$CD$12,6,FALSE)</f>
        <v>#N/A</v>
      </c>
      <c r="AG209" s="103" t="e">
        <f>T209-HLOOKUP(V209,Minimas!$C$3:$CD$12,7,FALSE)</f>
        <v>#N/A</v>
      </c>
      <c r="AH209" s="103" t="e">
        <f>T209-HLOOKUP(V209,Minimas!$C$3:$CD$12,8,FALSE)</f>
        <v>#N/A</v>
      </c>
      <c r="AI209" s="103" t="e">
        <f>T209-HLOOKUP(V209,Minimas!$C$3:$CD$12,9,FALSE)</f>
        <v>#N/A</v>
      </c>
      <c r="AJ209" s="103" t="e">
        <f>T209-HLOOKUP(V209,Minimas!$C$3:$CD$12,10,FALSE)</f>
        <v>#N/A</v>
      </c>
      <c r="AK209" s="104" t="str">
        <f t="shared" si="68"/>
        <v xml:space="preserve"> </v>
      </c>
      <c r="AL209" s="105"/>
      <c r="AM209" s="105" t="str">
        <f t="shared" si="69"/>
        <v xml:space="preserve"> </v>
      </c>
      <c r="AN209" s="105" t="str">
        <f t="shared" si="70"/>
        <v xml:space="preserve"> </v>
      </c>
    </row>
  </sheetData>
  <mergeCells count="6">
    <mergeCell ref="F5:G5"/>
    <mergeCell ref="D2:K2"/>
    <mergeCell ref="N2:S3"/>
    <mergeCell ref="V2:W2"/>
    <mergeCell ref="D3:K3"/>
    <mergeCell ref="V3:W3"/>
  </mergeCells>
  <conditionalFormatting sqref="L7:N12 P7:R12">
    <cfRule type="cellIs" dxfId="103" priority="564" operator="lessThan">
      <formula>0</formula>
    </cfRule>
  </conditionalFormatting>
  <conditionalFormatting sqref="L9:N11 P9:R11 L38:N44 P38:R44">
    <cfRule type="cellIs" dxfId="102" priority="563" operator="lessThan">
      <formula>0</formula>
    </cfRule>
  </conditionalFormatting>
  <conditionalFormatting sqref="L7:N7">
    <cfRule type="cellIs" dxfId="101" priority="558" operator="lessThan">
      <formula>0</formula>
    </cfRule>
  </conditionalFormatting>
  <conditionalFormatting sqref="L8:N8">
    <cfRule type="cellIs" dxfId="100" priority="557" operator="lessThan">
      <formula>0</formula>
    </cfRule>
  </conditionalFormatting>
  <conditionalFormatting sqref="P7:R7">
    <cfRule type="cellIs" dxfId="99" priority="550" operator="lessThan">
      <formula>0</formula>
    </cfRule>
  </conditionalFormatting>
  <conditionalFormatting sqref="P8:R8">
    <cfRule type="cellIs" dxfId="98" priority="549" operator="lessThan">
      <formula>0</formula>
    </cfRule>
  </conditionalFormatting>
  <conditionalFormatting sqref="L12:N12">
    <cfRule type="cellIs" dxfId="97" priority="496" operator="lessThan">
      <formula>0</formula>
    </cfRule>
  </conditionalFormatting>
  <conditionalFormatting sqref="P12:R12">
    <cfRule type="cellIs" dxfId="96" priority="479" operator="lessThan">
      <formula>0</formula>
    </cfRule>
  </conditionalFormatting>
  <conditionalFormatting sqref="L13:N13">
    <cfRule type="cellIs" dxfId="95" priority="436" operator="lessThan">
      <formula>0</formula>
    </cfRule>
  </conditionalFormatting>
  <conditionalFormatting sqref="P13:R13">
    <cfRule type="cellIs" dxfId="94" priority="435" operator="lessThan">
      <formula>0</formula>
    </cfRule>
  </conditionalFormatting>
  <conditionalFormatting sqref="L14:N14">
    <cfRule type="cellIs" dxfId="93" priority="434" operator="lessThan">
      <formula>0</formula>
    </cfRule>
  </conditionalFormatting>
  <conditionalFormatting sqref="P14:R14">
    <cfRule type="cellIs" dxfId="92" priority="433" operator="lessThan">
      <formula>0</formula>
    </cfRule>
  </conditionalFormatting>
  <conditionalFormatting sqref="L15:N15">
    <cfRule type="cellIs" dxfId="91" priority="432" operator="lessThan">
      <formula>0</formula>
    </cfRule>
  </conditionalFormatting>
  <conditionalFormatting sqref="P15:R15">
    <cfRule type="cellIs" dxfId="90" priority="431" operator="lessThan">
      <formula>0</formula>
    </cfRule>
  </conditionalFormatting>
  <conditionalFormatting sqref="L16:N16">
    <cfRule type="cellIs" dxfId="89" priority="430" operator="lessThan">
      <formula>0</formula>
    </cfRule>
  </conditionalFormatting>
  <conditionalFormatting sqref="P16:R16">
    <cfRule type="cellIs" dxfId="88" priority="429" operator="lessThan">
      <formula>0</formula>
    </cfRule>
  </conditionalFormatting>
  <conditionalFormatting sqref="L17:N17">
    <cfRule type="cellIs" dxfId="87" priority="428" operator="lessThan">
      <formula>0</formula>
    </cfRule>
  </conditionalFormatting>
  <conditionalFormatting sqref="P17:R17">
    <cfRule type="cellIs" dxfId="86" priority="427" operator="lessThan">
      <formula>0</formula>
    </cfRule>
  </conditionalFormatting>
  <conditionalFormatting sqref="L33:N33">
    <cfRule type="cellIs" dxfId="85" priority="274" operator="lessThan">
      <formula>0</formula>
    </cfRule>
  </conditionalFormatting>
  <conditionalFormatting sqref="P33:R33">
    <cfRule type="cellIs" dxfId="84" priority="273" operator="lessThan">
      <formula>0</formula>
    </cfRule>
  </conditionalFormatting>
  <conditionalFormatting sqref="L34:N34">
    <cfRule type="cellIs" dxfId="83" priority="272" operator="lessThan">
      <formula>0</formula>
    </cfRule>
  </conditionalFormatting>
  <conditionalFormatting sqref="P34:R34">
    <cfRule type="cellIs" dxfId="82" priority="271" operator="lessThan">
      <formula>0</formula>
    </cfRule>
  </conditionalFormatting>
  <conditionalFormatting sqref="L35:N35">
    <cfRule type="cellIs" dxfId="81" priority="270" operator="lessThan">
      <formula>0</formula>
    </cfRule>
  </conditionalFormatting>
  <conditionalFormatting sqref="P35:R35">
    <cfRule type="cellIs" dxfId="80" priority="269" operator="lessThan">
      <formula>0</formula>
    </cfRule>
  </conditionalFormatting>
  <conditionalFormatting sqref="L36:N36">
    <cfRule type="cellIs" dxfId="79" priority="268" operator="lessThan">
      <formula>0</formula>
    </cfRule>
  </conditionalFormatting>
  <conditionalFormatting sqref="P36:R36">
    <cfRule type="cellIs" dxfId="78" priority="267" operator="lessThan">
      <formula>0</formula>
    </cfRule>
  </conditionalFormatting>
  <conditionalFormatting sqref="L37:N37">
    <cfRule type="cellIs" dxfId="77" priority="266" operator="lessThan">
      <formula>0</formula>
    </cfRule>
  </conditionalFormatting>
  <conditionalFormatting sqref="P37:R37">
    <cfRule type="cellIs" dxfId="76" priority="265" operator="lessThan">
      <formula>0</formula>
    </cfRule>
  </conditionalFormatting>
  <conditionalFormatting sqref="L45:N45">
    <cfRule type="cellIs" dxfId="75" priority="134" operator="lessThan">
      <formula>0</formula>
    </cfRule>
  </conditionalFormatting>
  <conditionalFormatting sqref="P45:R45">
    <cfRule type="cellIs" dxfId="74" priority="133" operator="lessThan">
      <formula>0</formula>
    </cfRule>
  </conditionalFormatting>
  <conditionalFormatting sqref="L46:N46">
    <cfRule type="cellIs" dxfId="73" priority="132" operator="lessThan">
      <formula>0</formula>
    </cfRule>
  </conditionalFormatting>
  <conditionalFormatting sqref="P46:R46">
    <cfRule type="cellIs" dxfId="72" priority="131" operator="lessThan">
      <formula>0</formula>
    </cfRule>
  </conditionalFormatting>
  <conditionalFormatting sqref="L47:N47">
    <cfRule type="cellIs" dxfId="71" priority="130" operator="lessThan">
      <formula>0</formula>
    </cfRule>
  </conditionalFormatting>
  <conditionalFormatting sqref="P47:R47">
    <cfRule type="cellIs" dxfId="70" priority="129" operator="lessThan">
      <formula>0</formula>
    </cfRule>
  </conditionalFormatting>
  <conditionalFormatting sqref="L48:N48">
    <cfRule type="cellIs" dxfId="69" priority="128" operator="lessThan">
      <formula>0</formula>
    </cfRule>
  </conditionalFormatting>
  <conditionalFormatting sqref="P48:R48">
    <cfRule type="cellIs" dxfId="68" priority="127" operator="lessThan">
      <formula>0</formula>
    </cfRule>
  </conditionalFormatting>
  <conditionalFormatting sqref="L49:N49">
    <cfRule type="cellIs" dxfId="67" priority="126" operator="lessThan">
      <formula>0</formula>
    </cfRule>
  </conditionalFormatting>
  <conditionalFormatting sqref="P49:R49">
    <cfRule type="cellIs" dxfId="66" priority="125" operator="lessThan">
      <formula>0</formula>
    </cfRule>
  </conditionalFormatting>
  <conditionalFormatting sqref="L50:N50">
    <cfRule type="cellIs" dxfId="65" priority="94" operator="lessThan">
      <formula>0</formula>
    </cfRule>
  </conditionalFormatting>
  <conditionalFormatting sqref="P50:R50">
    <cfRule type="cellIs" dxfId="64" priority="93" operator="lessThan">
      <formula>0</formula>
    </cfRule>
  </conditionalFormatting>
  <conditionalFormatting sqref="L51:N51">
    <cfRule type="cellIs" dxfId="63" priority="92" operator="lessThan">
      <formula>0</formula>
    </cfRule>
  </conditionalFormatting>
  <conditionalFormatting sqref="P51:R51">
    <cfRule type="cellIs" dxfId="62" priority="91" operator="lessThan">
      <formula>0</formula>
    </cfRule>
  </conditionalFormatting>
  <conditionalFormatting sqref="L52:N52">
    <cfRule type="cellIs" dxfId="61" priority="90" operator="lessThan">
      <formula>0</formula>
    </cfRule>
  </conditionalFormatting>
  <conditionalFormatting sqref="P52:R52">
    <cfRule type="cellIs" dxfId="60" priority="89" operator="lessThan">
      <formula>0</formula>
    </cfRule>
  </conditionalFormatting>
  <conditionalFormatting sqref="L53:N53">
    <cfRule type="cellIs" dxfId="59" priority="88" operator="lessThan">
      <formula>0</formula>
    </cfRule>
  </conditionalFormatting>
  <conditionalFormatting sqref="P53:R53">
    <cfRule type="cellIs" dxfId="58" priority="87" operator="lessThan">
      <formula>0</formula>
    </cfRule>
  </conditionalFormatting>
  <conditionalFormatting sqref="L54:N54">
    <cfRule type="cellIs" dxfId="57" priority="86" operator="lessThan">
      <formula>0</formula>
    </cfRule>
  </conditionalFormatting>
  <conditionalFormatting sqref="P54:R54">
    <cfRule type="cellIs" dxfId="56" priority="85" operator="lessThan">
      <formula>0</formula>
    </cfRule>
  </conditionalFormatting>
  <conditionalFormatting sqref="L55:N55">
    <cfRule type="cellIs" dxfId="55" priority="84" operator="lessThan">
      <formula>0</formula>
    </cfRule>
  </conditionalFormatting>
  <conditionalFormatting sqref="P55:R55">
    <cfRule type="cellIs" dxfId="54" priority="83" operator="lessThan">
      <formula>0</formula>
    </cfRule>
  </conditionalFormatting>
  <conditionalFormatting sqref="L56:N56">
    <cfRule type="cellIs" dxfId="53" priority="82" operator="lessThan">
      <formula>0</formula>
    </cfRule>
  </conditionalFormatting>
  <conditionalFormatting sqref="P56:R56">
    <cfRule type="cellIs" dxfId="52" priority="81" operator="lessThan">
      <formula>0</formula>
    </cfRule>
  </conditionalFormatting>
  <conditionalFormatting sqref="L57:N57">
    <cfRule type="cellIs" dxfId="51" priority="80" operator="lessThan">
      <formula>0</formula>
    </cfRule>
  </conditionalFormatting>
  <conditionalFormatting sqref="P57:R57">
    <cfRule type="cellIs" dxfId="50" priority="79" operator="lessThan">
      <formula>0</formula>
    </cfRule>
  </conditionalFormatting>
  <conditionalFormatting sqref="L58:N58">
    <cfRule type="cellIs" dxfId="49" priority="78" operator="lessThan">
      <formula>0</formula>
    </cfRule>
  </conditionalFormatting>
  <conditionalFormatting sqref="P58:R58">
    <cfRule type="cellIs" dxfId="48" priority="77" operator="lessThan">
      <formula>0</formula>
    </cfRule>
  </conditionalFormatting>
  <conditionalFormatting sqref="L59:N59">
    <cfRule type="cellIs" dxfId="47" priority="76" operator="lessThan">
      <formula>0</formula>
    </cfRule>
  </conditionalFormatting>
  <conditionalFormatting sqref="P59:R59">
    <cfRule type="cellIs" dxfId="46" priority="75" operator="lessThan">
      <formula>0</formula>
    </cfRule>
  </conditionalFormatting>
  <conditionalFormatting sqref="L60:N60">
    <cfRule type="cellIs" dxfId="45" priority="74" operator="lessThan">
      <formula>0</formula>
    </cfRule>
  </conditionalFormatting>
  <conditionalFormatting sqref="P60:R60">
    <cfRule type="cellIs" dxfId="44" priority="73" operator="lessThan">
      <formula>0</formula>
    </cfRule>
  </conditionalFormatting>
  <conditionalFormatting sqref="L61:N61">
    <cfRule type="cellIs" dxfId="43" priority="72" operator="lessThan">
      <formula>0</formula>
    </cfRule>
  </conditionalFormatting>
  <conditionalFormatting sqref="P61:R61">
    <cfRule type="cellIs" dxfId="42" priority="71" operator="lessThan">
      <formula>0</formula>
    </cfRule>
  </conditionalFormatting>
  <conditionalFormatting sqref="L62:N62">
    <cfRule type="cellIs" dxfId="41" priority="70" operator="lessThan">
      <formula>0</formula>
    </cfRule>
  </conditionalFormatting>
  <conditionalFormatting sqref="P62:R62">
    <cfRule type="cellIs" dxfId="40" priority="69" operator="lessThan">
      <formula>0</formula>
    </cfRule>
  </conditionalFormatting>
  <conditionalFormatting sqref="L63:N63">
    <cfRule type="cellIs" dxfId="39" priority="68" operator="lessThan">
      <formula>0</formula>
    </cfRule>
  </conditionalFormatting>
  <conditionalFormatting sqref="P63:R63">
    <cfRule type="cellIs" dxfId="38" priority="67" operator="lessThan">
      <formula>0</formula>
    </cfRule>
  </conditionalFormatting>
  <conditionalFormatting sqref="L64:N64">
    <cfRule type="cellIs" dxfId="37" priority="66" operator="lessThan">
      <formula>0</formula>
    </cfRule>
  </conditionalFormatting>
  <conditionalFormatting sqref="P64:R64">
    <cfRule type="cellIs" dxfId="36" priority="65" operator="lessThan">
      <formula>0</formula>
    </cfRule>
  </conditionalFormatting>
  <conditionalFormatting sqref="L65:N65">
    <cfRule type="cellIs" dxfId="35" priority="64" operator="lessThan">
      <formula>0</formula>
    </cfRule>
  </conditionalFormatting>
  <conditionalFormatting sqref="P65:R65">
    <cfRule type="cellIs" dxfId="34" priority="63" operator="lessThan">
      <formula>0</formula>
    </cfRule>
  </conditionalFormatting>
  <conditionalFormatting sqref="L66:N66">
    <cfRule type="cellIs" dxfId="33" priority="62" operator="lessThan">
      <formula>0</formula>
    </cfRule>
  </conditionalFormatting>
  <conditionalFormatting sqref="P66:R66">
    <cfRule type="cellIs" dxfId="32" priority="61" operator="lessThan">
      <formula>0</formula>
    </cfRule>
  </conditionalFormatting>
  <conditionalFormatting sqref="L67:N67">
    <cfRule type="cellIs" dxfId="31" priority="60" operator="lessThan">
      <formula>0</formula>
    </cfRule>
  </conditionalFormatting>
  <conditionalFormatting sqref="P67:R67">
    <cfRule type="cellIs" dxfId="30" priority="59" operator="lessThan">
      <formula>0</formula>
    </cfRule>
  </conditionalFormatting>
  <conditionalFormatting sqref="L68:N68">
    <cfRule type="cellIs" dxfId="29" priority="58" operator="lessThan">
      <formula>0</formula>
    </cfRule>
  </conditionalFormatting>
  <conditionalFormatting sqref="P68:R68">
    <cfRule type="cellIs" dxfId="28" priority="57" operator="lessThan">
      <formula>0</formula>
    </cfRule>
  </conditionalFormatting>
  <conditionalFormatting sqref="L69:N69">
    <cfRule type="cellIs" dxfId="27" priority="56" operator="lessThan">
      <formula>0</formula>
    </cfRule>
  </conditionalFormatting>
  <conditionalFormatting sqref="P69:R69">
    <cfRule type="cellIs" dxfId="26" priority="55" operator="lessThan">
      <formula>0</formula>
    </cfRule>
  </conditionalFormatting>
  <conditionalFormatting sqref="L70:N70">
    <cfRule type="cellIs" dxfId="25" priority="54" operator="lessThan">
      <formula>0</formula>
    </cfRule>
  </conditionalFormatting>
  <conditionalFormatting sqref="P70:R70">
    <cfRule type="cellIs" dxfId="24" priority="53" operator="lessThan">
      <formula>0</formula>
    </cfRule>
  </conditionalFormatting>
  <conditionalFormatting sqref="L71:N71">
    <cfRule type="cellIs" dxfId="23" priority="52" operator="lessThan">
      <formula>0</formula>
    </cfRule>
  </conditionalFormatting>
  <conditionalFormatting sqref="P71:R71">
    <cfRule type="cellIs" dxfId="22" priority="51" operator="lessThan">
      <formula>0</formula>
    </cfRule>
  </conditionalFormatting>
  <conditionalFormatting sqref="L72:N72">
    <cfRule type="cellIs" dxfId="21" priority="50" operator="lessThan">
      <formula>0</formula>
    </cfRule>
  </conditionalFormatting>
  <conditionalFormatting sqref="P72:R72">
    <cfRule type="cellIs" dxfId="20" priority="49" operator="lessThan">
      <formula>0</formula>
    </cfRule>
  </conditionalFormatting>
  <conditionalFormatting sqref="L73:N73">
    <cfRule type="cellIs" dxfId="19" priority="48" operator="lessThan">
      <formula>0</formula>
    </cfRule>
  </conditionalFormatting>
  <conditionalFormatting sqref="P73:R73">
    <cfRule type="cellIs" dxfId="18" priority="47" operator="lessThan">
      <formula>0</formula>
    </cfRule>
  </conditionalFormatting>
  <conditionalFormatting sqref="L74:N74">
    <cfRule type="cellIs" dxfId="17" priority="46" operator="lessThan">
      <formula>0</formula>
    </cfRule>
  </conditionalFormatting>
  <conditionalFormatting sqref="P74:R74">
    <cfRule type="cellIs" dxfId="16" priority="45" operator="lessThan">
      <formula>0</formula>
    </cfRule>
  </conditionalFormatting>
  <conditionalFormatting sqref="L75:N75">
    <cfRule type="cellIs" dxfId="15" priority="44" operator="lessThan">
      <formula>0</formula>
    </cfRule>
  </conditionalFormatting>
  <conditionalFormatting sqref="P75:R75">
    <cfRule type="cellIs" dxfId="14" priority="43" operator="lessThan">
      <formula>0</formula>
    </cfRule>
  </conditionalFormatting>
  <conditionalFormatting sqref="L76:N76">
    <cfRule type="cellIs" dxfId="13" priority="42" operator="lessThan">
      <formula>0</formula>
    </cfRule>
  </conditionalFormatting>
  <conditionalFormatting sqref="P76:R76">
    <cfRule type="cellIs" dxfId="12" priority="41" operator="lessThan">
      <formula>0</formula>
    </cfRule>
  </conditionalFormatting>
  <conditionalFormatting sqref="L77:N77">
    <cfRule type="cellIs" dxfId="11" priority="40" operator="lessThan">
      <formula>0</formula>
    </cfRule>
  </conditionalFormatting>
  <conditionalFormatting sqref="P77:R77">
    <cfRule type="cellIs" dxfId="10" priority="39" operator="lessThan">
      <formula>0</formula>
    </cfRule>
  </conditionalFormatting>
  <conditionalFormatting sqref="L78:N78">
    <cfRule type="cellIs" dxfId="9" priority="38" operator="lessThan">
      <formula>0</formula>
    </cfRule>
  </conditionalFormatting>
  <conditionalFormatting sqref="P78:R78">
    <cfRule type="cellIs" dxfId="8" priority="37" operator="lessThan">
      <formula>0</formula>
    </cfRule>
  </conditionalFormatting>
  <conditionalFormatting sqref="L79:N79">
    <cfRule type="cellIs" dxfId="7" priority="36" operator="lessThan">
      <formula>0</formula>
    </cfRule>
  </conditionalFormatting>
  <conditionalFormatting sqref="P79:R79">
    <cfRule type="cellIs" dxfId="6" priority="35" operator="lessThan">
      <formula>0</formula>
    </cfRule>
  </conditionalFormatting>
  <conditionalFormatting sqref="P19:R19 P20:P21">
    <cfRule type="cellIs" dxfId="5" priority="30" operator="lessThan">
      <formula>0</formula>
    </cfRule>
  </conditionalFormatting>
  <conditionalFormatting sqref="L18:N22 P18:R22">
    <cfRule type="cellIs" dxfId="4" priority="29" operator="lessThan">
      <formula>0</formula>
    </cfRule>
  </conditionalFormatting>
  <conditionalFormatting sqref="L23:N27 P23:R27">
    <cfRule type="cellIs" dxfId="3" priority="28" operator="lessThan">
      <formula>0</formula>
    </cfRule>
  </conditionalFormatting>
  <conditionalFormatting sqref="L28:N32 P28:R32">
    <cfRule type="cellIs" dxfId="2" priority="27" operator="lessThan">
      <formula>0</formula>
    </cfRule>
  </conditionalFormatting>
  <conditionalFormatting sqref="L40:N41">
    <cfRule type="cellIs" dxfId="1" priority="9" operator="lessThan">
      <formula>0</formula>
    </cfRule>
  </conditionalFormatting>
  <conditionalFormatting sqref="P40:R41">
    <cfRule type="cellIs" dxfId="0" priority="6" operator="lessThan">
      <formula>0</formula>
    </cfRule>
  </conditionalFormatting>
  <printOptions horizontalCentered="1"/>
  <pageMargins left="0.39370078740157483" right="0.39370078740157483" top="0.59055118110236227" bottom="0.39370078740157483" header="0.39370078740157483" footer="0.39370078740157483"/>
  <pageSetup paperSize="9" scale="58" orientation="landscape" horizontalDpi="180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CD37"/>
  <sheetViews>
    <sheetView workbookViewId="0">
      <selection activeCell="I44" sqref="I44"/>
    </sheetView>
  </sheetViews>
  <sheetFormatPr baseColWidth="10" defaultRowHeight="12.75" x14ac:dyDescent="0.2"/>
  <cols>
    <col min="3" max="5" width="10.5703125" bestFit="1" customWidth="1"/>
    <col min="6" max="68" width="9.7109375" customWidth="1"/>
  </cols>
  <sheetData>
    <row r="3" spans="1:82" x14ac:dyDescent="0.2">
      <c r="C3" s="83" t="s">
        <v>84</v>
      </c>
      <c r="D3" s="83" t="s">
        <v>85</v>
      </c>
      <c r="E3" s="83" t="s">
        <v>86</v>
      </c>
      <c r="F3" s="83" t="s">
        <v>96</v>
      </c>
      <c r="G3" s="84" t="s">
        <v>88</v>
      </c>
      <c r="H3" s="84" t="s">
        <v>89</v>
      </c>
      <c r="I3" s="84" t="s">
        <v>90</v>
      </c>
      <c r="J3" s="84" t="s">
        <v>91</v>
      </c>
      <c r="K3" s="84" t="s">
        <v>92</v>
      </c>
      <c r="L3" s="84" t="s">
        <v>93</v>
      </c>
      <c r="M3" s="83" t="s">
        <v>94</v>
      </c>
      <c r="N3" s="83" t="s">
        <v>95</v>
      </c>
      <c r="O3" s="83" t="s">
        <v>103</v>
      </c>
      <c r="P3" s="83" t="s">
        <v>87</v>
      </c>
      <c r="Q3" s="84" t="s">
        <v>97</v>
      </c>
      <c r="R3" s="84" t="s">
        <v>98</v>
      </c>
      <c r="S3" s="84" t="s">
        <v>99</v>
      </c>
      <c r="T3" s="84" t="s">
        <v>100</v>
      </c>
      <c r="U3" s="84" t="s">
        <v>101</v>
      </c>
      <c r="V3" s="84" t="s">
        <v>102</v>
      </c>
      <c r="W3" s="83" t="s">
        <v>104</v>
      </c>
      <c r="X3" s="83" t="s">
        <v>105</v>
      </c>
      <c r="Y3" s="83" t="s">
        <v>106</v>
      </c>
      <c r="Z3" s="84" t="s">
        <v>107</v>
      </c>
      <c r="AA3" s="84" t="s">
        <v>108</v>
      </c>
      <c r="AB3" s="84" t="s">
        <v>109</v>
      </c>
      <c r="AC3" s="84" t="s">
        <v>110</v>
      </c>
      <c r="AD3" s="84" t="s">
        <v>111</v>
      </c>
      <c r="AE3" s="84" t="s">
        <v>112</v>
      </c>
      <c r="AF3" s="84" t="s">
        <v>113</v>
      </c>
      <c r="AG3" s="83" t="s">
        <v>114</v>
      </c>
      <c r="AH3" s="83" t="s">
        <v>115</v>
      </c>
      <c r="AI3" s="83" t="s">
        <v>116</v>
      </c>
      <c r="AJ3" s="84" t="s">
        <v>117</v>
      </c>
      <c r="AK3" s="84" t="s">
        <v>118</v>
      </c>
      <c r="AL3" s="84" t="s">
        <v>119</v>
      </c>
      <c r="AM3" s="84" t="s">
        <v>120</v>
      </c>
      <c r="AN3" s="84" t="s">
        <v>121</v>
      </c>
      <c r="AO3" s="84" t="s">
        <v>122</v>
      </c>
      <c r="AP3" s="84" t="s">
        <v>123</v>
      </c>
      <c r="AQ3" s="67" t="s">
        <v>44</v>
      </c>
      <c r="AR3" s="67" t="s">
        <v>45</v>
      </c>
      <c r="AS3" s="67" t="s">
        <v>46</v>
      </c>
      <c r="AT3" s="67" t="s">
        <v>47</v>
      </c>
      <c r="AU3" s="67" t="s">
        <v>48</v>
      </c>
      <c r="AV3" s="67" t="s">
        <v>49</v>
      </c>
      <c r="AW3" s="67" t="s">
        <v>50</v>
      </c>
      <c r="AX3" s="67" t="s">
        <v>51</v>
      </c>
      <c r="AY3" s="67" t="s">
        <v>52</v>
      </c>
      <c r="AZ3" s="67" t="s">
        <v>53</v>
      </c>
      <c r="BA3" s="67" t="s">
        <v>54</v>
      </c>
      <c r="BB3" s="67" t="s">
        <v>55</v>
      </c>
      <c r="BC3" s="67" t="s">
        <v>56</v>
      </c>
      <c r="BD3" s="67" t="s">
        <v>57</v>
      </c>
      <c r="BE3" s="67" t="s">
        <v>58</v>
      </c>
      <c r="BF3" s="67" t="s">
        <v>59</v>
      </c>
      <c r="BG3" s="67" t="s">
        <v>60</v>
      </c>
      <c r="BH3" s="67" t="s">
        <v>61</v>
      </c>
      <c r="BI3" s="67" t="s">
        <v>62</v>
      </c>
      <c r="BJ3" s="67" t="s">
        <v>63</v>
      </c>
      <c r="BK3" s="67" t="s">
        <v>64</v>
      </c>
      <c r="BL3" s="67" t="s">
        <v>65</v>
      </c>
      <c r="BM3" s="67" t="s">
        <v>66</v>
      </c>
      <c r="BN3" s="67" t="s">
        <v>67</v>
      </c>
      <c r="BO3" s="67" t="s">
        <v>68</v>
      </c>
      <c r="BP3" s="67" t="s">
        <v>69</v>
      </c>
      <c r="BQ3" s="67" t="s">
        <v>70</v>
      </c>
      <c r="BR3" s="67" t="s">
        <v>71</v>
      </c>
      <c r="BS3" s="67" t="s">
        <v>72</v>
      </c>
      <c r="BT3" s="67" t="s">
        <v>73</v>
      </c>
      <c r="BU3" s="67" t="s">
        <v>74</v>
      </c>
      <c r="BV3" s="67" t="s">
        <v>75</v>
      </c>
      <c r="BW3" s="67" t="s">
        <v>76</v>
      </c>
      <c r="BX3" s="67" t="s">
        <v>77</v>
      </c>
      <c r="BY3" s="67" t="s">
        <v>78</v>
      </c>
      <c r="BZ3" s="67" t="s">
        <v>79</v>
      </c>
      <c r="CA3" s="67" t="s">
        <v>80</v>
      </c>
      <c r="CB3" s="67" t="s">
        <v>81</v>
      </c>
      <c r="CC3" s="67" t="s">
        <v>82</v>
      </c>
      <c r="CD3" s="67" t="s">
        <v>83</v>
      </c>
    </row>
    <row r="4" spans="1:82" x14ac:dyDescent="0.2">
      <c r="B4" s="70" t="s">
        <v>15</v>
      </c>
      <c r="C4" s="68">
        <v>20</v>
      </c>
      <c r="D4" s="68">
        <v>25</v>
      </c>
      <c r="E4" s="68">
        <v>30</v>
      </c>
      <c r="F4" s="68">
        <v>35</v>
      </c>
      <c r="G4" s="68">
        <v>40</v>
      </c>
      <c r="H4" s="68">
        <v>45</v>
      </c>
      <c r="I4" s="68">
        <v>50</v>
      </c>
      <c r="J4" s="68">
        <v>55</v>
      </c>
      <c r="K4" s="68">
        <v>57</v>
      </c>
      <c r="L4" s="68">
        <v>60</v>
      </c>
      <c r="M4" s="69">
        <v>30</v>
      </c>
      <c r="N4" s="69">
        <v>35</v>
      </c>
      <c r="O4" s="69">
        <v>40</v>
      </c>
      <c r="P4" s="69">
        <v>45</v>
      </c>
      <c r="Q4" s="69">
        <v>50</v>
      </c>
      <c r="R4" s="69">
        <v>55</v>
      </c>
      <c r="S4" s="69">
        <v>60</v>
      </c>
      <c r="T4" s="69">
        <v>65</v>
      </c>
      <c r="U4" s="69">
        <v>67</v>
      </c>
      <c r="V4" s="69">
        <v>70</v>
      </c>
      <c r="W4" s="71">
        <v>40</v>
      </c>
      <c r="X4" s="71">
        <v>45</v>
      </c>
      <c r="Y4" s="71">
        <v>50</v>
      </c>
      <c r="Z4" s="71">
        <v>55</v>
      </c>
      <c r="AA4" s="71">
        <v>60</v>
      </c>
      <c r="AB4" s="71">
        <v>65</v>
      </c>
      <c r="AC4" s="71">
        <v>70</v>
      </c>
      <c r="AD4" s="71">
        <v>75</v>
      </c>
      <c r="AE4" s="71">
        <v>77</v>
      </c>
      <c r="AF4" s="71">
        <v>80</v>
      </c>
      <c r="AG4" s="72">
        <v>50</v>
      </c>
      <c r="AH4" s="72">
        <v>55</v>
      </c>
      <c r="AI4" s="72">
        <v>60</v>
      </c>
      <c r="AJ4" s="72">
        <v>65</v>
      </c>
      <c r="AK4" s="72">
        <v>70</v>
      </c>
      <c r="AL4" s="72">
        <v>75</v>
      </c>
      <c r="AM4" s="72">
        <v>80</v>
      </c>
      <c r="AN4" s="72">
        <v>85</v>
      </c>
      <c r="AO4" s="72">
        <v>87</v>
      </c>
      <c r="AP4" s="72">
        <v>90</v>
      </c>
      <c r="AQ4" s="73">
        <v>40</v>
      </c>
      <c r="AR4" s="73">
        <v>55</v>
      </c>
      <c r="AS4" s="73">
        <v>65</v>
      </c>
      <c r="AT4" s="73">
        <v>75</v>
      </c>
      <c r="AU4" s="73">
        <v>80</v>
      </c>
      <c r="AV4" s="73">
        <v>85</v>
      </c>
      <c r="AW4" s="73">
        <v>90</v>
      </c>
      <c r="AX4" s="73">
        <v>95</v>
      </c>
      <c r="AY4" s="73">
        <v>100</v>
      </c>
      <c r="AZ4" s="73">
        <v>105</v>
      </c>
      <c r="BA4" s="76">
        <v>50</v>
      </c>
      <c r="BB4" s="76">
        <v>65</v>
      </c>
      <c r="BC4" s="76">
        <v>80</v>
      </c>
      <c r="BD4" s="76">
        <v>90</v>
      </c>
      <c r="BE4" s="85">
        <v>100</v>
      </c>
      <c r="BF4" s="76">
        <v>110</v>
      </c>
      <c r="BG4" s="76">
        <v>115</v>
      </c>
      <c r="BH4" s="76">
        <v>120</v>
      </c>
      <c r="BI4" s="76">
        <v>125</v>
      </c>
      <c r="BJ4" s="76">
        <v>130</v>
      </c>
      <c r="BK4" s="68">
        <v>80</v>
      </c>
      <c r="BL4" s="68">
        <v>95</v>
      </c>
      <c r="BM4" s="68">
        <v>105</v>
      </c>
      <c r="BN4" s="68">
        <v>120</v>
      </c>
      <c r="BO4" s="68">
        <v>130</v>
      </c>
      <c r="BP4" s="68">
        <v>135</v>
      </c>
      <c r="BQ4" s="68">
        <v>140</v>
      </c>
      <c r="BR4" s="68">
        <v>145</v>
      </c>
      <c r="BS4" s="68">
        <v>150</v>
      </c>
      <c r="BT4" s="68">
        <v>155</v>
      </c>
      <c r="BU4" s="79">
        <v>95</v>
      </c>
      <c r="BV4" s="79">
        <v>110</v>
      </c>
      <c r="BW4" s="79">
        <v>125</v>
      </c>
      <c r="BX4" s="79">
        <v>135</v>
      </c>
      <c r="BY4" s="79">
        <v>145</v>
      </c>
      <c r="BZ4" s="79">
        <v>150</v>
      </c>
      <c r="CA4" s="79">
        <v>155</v>
      </c>
      <c r="CB4" s="79">
        <v>160</v>
      </c>
      <c r="CC4" s="79">
        <v>165</v>
      </c>
      <c r="CD4" s="79">
        <v>170</v>
      </c>
    </row>
    <row r="5" spans="1:82" x14ac:dyDescent="0.2">
      <c r="B5" s="70" t="s">
        <v>16</v>
      </c>
      <c r="C5" s="68">
        <v>25</v>
      </c>
      <c r="D5" s="68">
        <v>35</v>
      </c>
      <c r="E5" s="68">
        <v>40</v>
      </c>
      <c r="F5" s="68">
        <v>45</v>
      </c>
      <c r="G5" s="68">
        <v>50</v>
      </c>
      <c r="H5" s="68">
        <v>55</v>
      </c>
      <c r="I5" s="68">
        <v>60</v>
      </c>
      <c r="J5" s="68">
        <v>65</v>
      </c>
      <c r="K5" s="68">
        <v>67</v>
      </c>
      <c r="L5" s="68">
        <v>70</v>
      </c>
      <c r="M5" s="69">
        <v>35</v>
      </c>
      <c r="N5" s="69">
        <v>42</v>
      </c>
      <c r="O5" s="69">
        <v>50</v>
      </c>
      <c r="P5" s="69">
        <v>55</v>
      </c>
      <c r="Q5" s="69">
        <v>60</v>
      </c>
      <c r="R5" s="69">
        <v>65</v>
      </c>
      <c r="S5" s="69">
        <v>70</v>
      </c>
      <c r="T5" s="69">
        <v>75</v>
      </c>
      <c r="U5" s="69">
        <v>77</v>
      </c>
      <c r="V5" s="69">
        <v>80</v>
      </c>
      <c r="W5" s="71">
        <v>50</v>
      </c>
      <c r="X5" s="71">
        <v>55</v>
      </c>
      <c r="Y5" s="71">
        <v>62</v>
      </c>
      <c r="Z5" s="71">
        <v>70</v>
      </c>
      <c r="AA5" s="71">
        <v>75</v>
      </c>
      <c r="AB5" s="71">
        <v>80</v>
      </c>
      <c r="AC5" s="71">
        <v>85</v>
      </c>
      <c r="AD5" s="71">
        <v>90</v>
      </c>
      <c r="AE5" s="71">
        <v>92</v>
      </c>
      <c r="AF5" s="71">
        <v>95</v>
      </c>
      <c r="AG5" s="72">
        <v>60</v>
      </c>
      <c r="AH5" s="72">
        <v>67</v>
      </c>
      <c r="AI5" s="72">
        <v>75</v>
      </c>
      <c r="AJ5" s="72">
        <v>80</v>
      </c>
      <c r="AK5" s="72">
        <v>85</v>
      </c>
      <c r="AL5" s="72">
        <v>90</v>
      </c>
      <c r="AM5" s="72">
        <v>95</v>
      </c>
      <c r="AN5" s="72">
        <v>100</v>
      </c>
      <c r="AO5" s="72">
        <v>102</v>
      </c>
      <c r="AP5" s="72">
        <v>105</v>
      </c>
      <c r="AQ5" s="74">
        <v>55</v>
      </c>
      <c r="AR5" s="74">
        <v>70</v>
      </c>
      <c r="AS5" s="74">
        <v>80</v>
      </c>
      <c r="AT5" s="74">
        <v>95</v>
      </c>
      <c r="AU5" s="74">
        <v>100</v>
      </c>
      <c r="AV5" s="74">
        <v>105</v>
      </c>
      <c r="AW5" s="74">
        <v>110</v>
      </c>
      <c r="AX5" s="74">
        <v>115</v>
      </c>
      <c r="AY5" s="74">
        <v>120</v>
      </c>
      <c r="AZ5" s="74">
        <v>125</v>
      </c>
      <c r="BA5" s="77">
        <v>65</v>
      </c>
      <c r="BB5" s="77">
        <v>85</v>
      </c>
      <c r="BC5" s="77">
        <v>100</v>
      </c>
      <c r="BD5" s="77">
        <v>110</v>
      </c>
      <c r="BE5" s="77">
        <v>120</v>
      </c>
      <c r="BF5" s="77">
        <v>130</v>
      </c>
      <c r="BG5" s="77">
        <v>135</v>
      </c>
      <c r="BH5" s="77">
        <v>140</v>
      </c>
      <c r="BI5" s="77">
        <v>145</v>
      </c>
      <c r="BJ5" s="77">
        <v>150</v>
      </c>
      <c r="BK5" s="80">
        <v>100</v>
      </c>
      <c r="BL5" s="80">
        <v>115</v>
      </c>
      <c r="BM5" s="80">
        <v>125</v>
      </c>
      <c r="BN5" s="80">
        <v>140</v>
      </c>
      <c r="BO5" s="80">
        <v>150</v>
      </c>
      <c r="BP5" s="80">
        <v>160</v>
      </c>
      <c r="BQ5" s="80">
        <v>165</v>
      </c>
      <c r="BR5" s="80">
        <v>170</v>
      </c>
      <c r="BS5" s="80">
        <v>175</v>
      </c>
      <c r="BT5" s="80">
        <v>180</v>
      </c>
      <c r="BU5" s="78">
        <v>115</v>
      </c>
      <c r="BV5" s="78">
        <v>130</v>
      </c>
      <c r="BW5" s="78">
        <v>145</v>
      </c>
      <c r="BX5" s="78">
        <v>160</v>
      </c>
      <c r="BY5" s="78">
        <v>170</v>
      </c>
      <c r="BZ5" s="78">
        <v>175</v>
      </c>
      <c r="CA5" s="78">
        <v>180</v>
      </c>
      <c r="CB5" s="78">
        <v>185</v>
      </c>
      <c r="CC5" s="78">
        <v>190</v>
      </c>
      <c r="CD5" s="78">
        <v>195</v>
      </c>
    </row>
    <row r="6" spans="1:82" x14ac:dyDescent="0.2">
      <c r="B6" s="70" t="s">
        <v>17</v>
      </c>
      <c r="C6" s="68">
        <v>35</v>
      </c>
      <c r="D6" s="68">
        <v>45</v>
      </c>
      <c r="E6" s="68">
        <v>50</v>
      </c>
      <c r="F6" s="68">
        <v>57</v>
      </c>
      <c r="G6" s="68">
        <v>62</v>
      </c>
      <c r="H6" s="68">
        <v>67</v>
      </c>
      <c r="I6" s="68">
        <v>72</v>
      </c>
      <c r="J6" s="68">
        <v>75</v>
      </c>
      <c r="K6" s="68">
        <v>77</v>
      </c>
      <c r="L6" s="68">
        <v>80</v>
      </c>
      <c r="M6" s="69">
        <v>45</v>
      </c>
      <c r="N6" s="69">
        <v>50</v>
      </c>
      <c r="O6" s="69">
        <v>57</v>
      </c>
      <c r="P6" s="69">
        <v>65</v>
      </c>
      <c r="Q6" s="69">
        <v>70</v>
      </c>
      <c r="R6" s="69">
        <v>75</v>
      </c>
      <c r="S6" s="69">
        <v>80</v>
      </c>
      <c r="T6" s="69">
        <v>85</v>
      </c>
      <c r="U6" s="69">
        <v>90</v>
      </c>
      <c r="V6" s="69">
        <v>95</v>
      </c>
      <c r="W6" s="71">
        <v>60</v>
      </c>
      <c r="X6" s="71">
        <v>65</v>
      </c>
      <c r="Y6" s="71">
        <v>75</v>
      </c>
      <c r="Z6" s="71">
        <v>82</v>
      </c>
      <c r="AA6" s="71">
        <v>90</v>
      </c>
      <c r="AB6" s="71">
        <v>95</v>
      </c>
      <c r="AC6" s="71">
        <v>100</v>
      </c>
      <c r="AD6" s="71">
        <v>105</v>
      </c>
      <c r="AE6" s="71">
        <v>107</v>
      </c>
      <c r="AF6" s="71">
        <v>110</v>
      </c>
      <c r="AG6" s="72">
        <v>70</v>
      </c>
      <c r="AH6" s="72">
        <v>80</v>
      </c>
      <c r="AI6" s="72">
        <v>87</v>
      </c>
      <c r="AJ6" s="72">
        <v>92</v>
      </c>
      <c r="AK6" s="72">
        <v>100</v>
      </c>
      <c r="AL6" s="72">
        <v>107</v>
      </c>
      <c r="AM6" s="72">
        <v>115</v>
      </c>
      <c r="AN6" s="72">
        <v>120</v>
      </c>
      <c r="AO6" s="72">
        <v>122</v>
      </c>
      <c r="AP6" s="72">
        <v>125</v>
      </c>
      <c r="AQ6" s="74">
        <v>70</v>
      </c>
      <c r="AR6" s="74">
        <v>85</v>
      </c>
      <c r="AS6" s="74">
        <v>100</v>
      </c>
      <c r="AT6" s="74">
        <v>110</v>
      </c>
      <c r="AU6" s="74">
        <v>120</v>
      </c>
      <c r="AV6" s="74">
        <v>130</v>
      </c>
      <c r="AW6" s="74">
        <v>135</v>
      </c>
      <c r="AX6" s="74">
        <v>140</v>
      </c>
      <c r="AY6" s="74">
        <v>145</v>
      </c>
      <c r="AZ6" s="74">
        <v>150</v>
      </c>
      <c r="BA6" s="77">
        <v>80</v>
      </c>
      <c r="BB6" s="77">
        <v>100</v>
      </c>
      <c r="BC6" s="77">
        <v>120</v>
      </c>
      <c r="BD6" s="77">
        <v>130</v>
      </c>
      <c r="BE6" s="77">
        <v>140</v>
      </c>
      <c r="BF6" s="77">
        <v>150</v>
      </c>
      <c r="BG6" s="77">
        <v>160</v>
      </c>
      <c r="BH6" s="77">
        <v>165</v>
      </c>
      <c r="BI6" s="77">
        <v>170</v>
      </c>
      <c r="BJ6" s="77">
        <v>175</v>
      </c>
      <c r="BK6" s="80">
        <v>115</v>
      </c>
      <c r="BL6" s="80">
        <v>130</v>
      </c>
      <c r="BM6" s="80">
        <v>150</v>
      </c>
      <c r="BN6" s="80">
        <v>160</v>
      </c>
      <c r="BO6" s="80">
        <v>170</v>
      </c>
      <c r="BP6" s="80">
        <v>180</v>
      </c>
      <c r="BQ6" s="80">
        <v>185</v>
      </c>
      <c r="BR6" s="80">
        <v>190</v>
      </c>
      <c r="BS6" s="80">
        <v>195</v>
      </c>
      <c r="BT6" s="80">
        <v>200</v>
      </c>
      <c r="BU6" s="78">
        <v>130</v>
      </c>
      <c r="BV6" s="78">
        <v>150</v>
      </c>
      <c r="BW6" s="78">
        <v>170</v>
      </c>
      <c r="BX6" s="78">
        <v>185</v>
      </c>
      <c r="BY6" s="78">
        <v>195</v>
      </c>
      <c r="BZ6" s="78">
        <v>200</v>
      </c>
      <c r="CA6" s="78">
        <v>205</v>
      </c>
      <c r="CB6" s="78">
        <v>210</v>
      </c>
      <c r="CC6" s="78">
        <v>215</v>
      </c>
      <c r="CD6" s="78">
        <v>220</v>
      </c>
    </row>
    <row r="7" spans="1:82" x14ac:dyDescent="0.2">
      <c r="B7" s="70" t="s">
        <v>18</v>
      </c>
      <c r="C7" s="68">
        <v>45</v>
      </c>
      <c r="D7" s="68">
        <v>55</v>
      </c>
      <c r="E7" s="68">
        <v>60</v>
      </c>
      <c r="F7" s="68">
        <v>67</v>
      </c>
      <c r="G7" s="68">
        <v>72</v>
      </c>
      <c r="H7" s="68">
        <v>77</v>
      </c>
      <c r="I7" s="68">
        <v>82</v>
      </c>
      <c r="J7" s="68">
        <v>85</v>
      </c>
      <c r="K7" s="68">
        <v>87</v>
      </c>
      <c r="L7" s="68">
        <v>90</v>
      </c>
      <c r="M7" s="69">
        <v>55</v>
      </c>
      <c r="N7" s="69">
        <v>60</v>
      </c>
      <c r="O7" s="69">
        <v>67</v>
      </c>
      <c r="P7" s="69">
        <v>77</v>
      </c>
      <c r="Q7" s="69">
        <v>82</v>
      </c>
      <c r="R7" s="69">
        <v>87</v>
      </c>
      <c r="S7" s="69">
        <v>92</v>
      </c>
      <c r="T7" s="69">
        <v>97</v>
      </c>
      <c r="U7" s="69">
        <v>100</v>
      </c>
      <c r="V7" s="69">
        <v>105</v>
      </c>
      <c r="W7" s="71">
        <v>70</v>
      </c>
      <c r="X7" s="71">
        <v>77</v>
      </c>
      <c r="Y7" s="71">
        <v>87</v>
      </c>
      <c r="Z7" s="71">
        <v>95</v>
      </c>
      <c r="AA7" s="71">
        <v>105</v>
      </c>
      <c r="AB7" s="71">
        <v>110</v>
      </c>
      <c r="AC7" s="71">
        <v>115</v>
      </c>
      <c r="AD7" s="71">
        <v>120</v>
      </c>
      <c r="AE7" s="71">
        <v>122</v>
      </c>
      <c r="AF7" s="71">
        <v>125</v>
      </c>
      <c r="AG7" s="72">
        <v>82</v>
      </c>
      <c r="AH7" s="72">
        <v>92</v>
      </c>
      <c r="AI7" s="72">
        <v>102</v>
      </c>
      <c r="AJ7" s="72">
        <v>107</v>
      </c>
      <c r="AK7" s="72">
        <v>117</v>
      </c>
      <c r="AL7" s="72">
        <v>122</v>
      </c>
      <c r="AM7" s="72">
        <v>130</v>
      </c>
      <c r="AN7" s="72">
        <v>135</v>
      </c>
      <c r="AO7" s="72">
        <v>137</v>
      </c>
      <c r="AP7" s="72">
        <v>140</v>
      </c>
      <c r="AQ7" s="74">
        <v>85</v>
      </c>
      <c r="AR7" s="74">
        <v>100</v>
      </c>
      <c r="AS7" s="74">
        <v>115</v>
      </c>
      <c r="AT7" s="74">
        <v>130</v>
      </c>
      <c r="AU7" s="74">
        <v>140</v>
      </c>
      <c r="AV7" s="74">
        <v>150</v>
      </c>
      <c r="AW7" s="74">
        <v>155</v>
      </c>
      <c r="AX7" s="74">
        <v>160</v>
      </c>
      <c r="AY7" s="74">
        <v>165</v>
      </c>
      <c r="AZ7" s="74">
        <v>170</v>
      </c>
      <c r="BA7" s="77">
        <v>95</v>
      </c>
      <c r="BB7" s="77">
        <v>115</v>
      </c>
      <c r="BC7" s="77">
        <v>135</v>
      </c>
      <c r="BD7" s="77">
        <v>150</v>
      </c>
      <c r="BE7" s="77">
        <v>160</v>
      </c>
      <c r="BF7" s="77">
        <v>170</v>
      </c>
      <c r="BG7" s="77">
        <v>180</v>
      </c>
      <c r="BH7" s="77">
        <v>185</v>
      </c>
      <c r="BI7" s="77">
        <v>190</v>
      </c>
      <c r="BJ7" s="77">
        <v>195</v>
      </c>
      <c r="BK7" s="80">
        <v>130</v>
      </c>
      <c r="BL7" s="80">
        <v>150</v>
      </c>
      <c r="BM7" s="80">
        <v>170</v>
      </c>
      <c r="BN7" s="80">
        <v>180</v>
      </c>
      <c r="BO7" s="80">
        <v>190</v>
      </c>
      <c r="BP7" s="80">
        <v>200</v>
      </c>
      <c r="BQ7" s="80">
        <v>210</v>
      </c>
      <c r="BR7" s="80">
        <v>215</v>
      </c>
      <c r="BS7" s="80">
        <v>220</v>
      </c>
      <c r="BT7" s="80">
        <v>225</v>
      </c>
      <c r="BU7" s="78">
        <v>145</v>
      </c>
      <c r="BV7" s="78">
        <v>170</v>
      </c>
      <c r="BW7" s="78">
        <v>195</v>
      </c>
      <c r="BX7" s="78">
        <v>210</v>
      </c>
      <c r="BY7" s="78">
        <v>220</v>
      </c>
      <c r="BZ7" s="78">
        <v>230</v>
      </c>
      <c r="CA7" s="78">
        <v>235</v>
      </c>
      <c r="CB7" s="78">
        <v>240</v>
      </c>
      <c r="CC7" s="78">
        <v>245</v>
      </c>
      <c r="CD7" s="78">
        <v>250</v>
      </c>
    </row>
    <row r="8" spans="1:82" x14ac:dyDescent="0.2">
      <c r="B8" s="70" t="s">
        <v>19</v>
      </c>
      <c r="C8" s="68">
        <v>55</v>
      </c>
      <c r="D8" s="68">
        <v>65</v>
      </c>
      <c r="E8" s="68">
        <v>72</v>
      </c>
      <c r="F8" s="68">
        <v>82</v>
      </c>
      <c r="G8" s="68">
        <v>87</v>
      </c>
      <c r="H8" s="68">
        <v>92</v>
      </c>
      <c r="I8" s="68">
        <v>97</v>
      </c>
      <c r="J8" s="68">
        <v>100</v>
      </c>
      <c r="K8" s="68">
        <v>102</v>
      </c>
      <c r="L8" s="68">
        <v>105</v>
      </c>
      <c r="M8" s="69">
        <v>68</v>
      </c>
      <c r="N8" s="69">
        <v>75</v>
      </c>
      <c r="O8" s="69">
        <v>82</v>
      </c>
      <c r="P8" s="69">
        <v>92</v>
      </c>
      <c r="Q8" s="69">
        <v>97</v>
      </c>
      <c r="R8" s="69">
        <v>102</v>
      </c>
      <c r="S8" s="69">
        <v>107</v>
      </c>
      <c r="T8" s="69">
        <v>110</v>
      </c>
      <c r="U8" s="69">
        <v>112</v>
      </c>
      <c r="V8" s="69">
        <v>115</v>
      </c>
      <c r="W8" s="71">
        <v>83</v>
      </c>
      <c r="X8" s="71">
        <v>90</v>
      </c>
      <c r="Y8" s="71">
        <v>103</v>
      </c>
      <c r="Z8" s="71">
        <v>110</v>
      </c>
      <c r="AA8" s="71">
        <v>118</v>
      </c>
      <c r="AB8" s="71">
        <v>123</v>
      </c>
      <c r="AC8" s="71">
        <v>127</v>
      </c>
      <c r="AD8" s="71">
        <v>132</v>
      </c>
      <c r="AE8" s="71">
        <v>135</v>
      </c>
      <c r="AF8" s="71">
        <v>140</v>
      </c>
      <c r="AG8" s="72">
        <v>95</v>
      </c>
      <c r="AH8" s="72">
        <v>107</v>
      </c>
      <c r="AI8" s="72">
        <v>123</v>
      </c>
      <c r="AJ8" s="72">
        <v>130</v>
      </c>
      <c r="AK8" s="72">
        <v>137</v>
      </c>
      <c r="AL8" s="72">
        <v>142</v>
      </c>
      <c r="AM8" s="72">
        <v>147</v>
      </c>
      <c r="AN8" s="72">
        <v>150</v>
      </c>
      <c r="AO8" s="72">
        <v>152</v>
      </c>
      <c r="AP8" s="72">
        <v>155</v>
      </c>
      <c r="AQ8" s="74">
        <v>100</v>
      </c>
      <c r="AR8" s="74">
        <v>115</v>
      </c>
      <c r="AS8" s="74">
        <v>130</v>
      </c>
      <c r="AT8" s="74">
        <v>150</v>
      </c>
      <c r="AU8" s="74">
        <v>160</v>
      </c>
      <c r="AV8" s="74">
        <v>170</v>
      </c>
      <c r="AW8" s="74">
        <v>175</v>
      </c>
      <c r="AX8" s="74">
        <v>180</v>
      </c>
      <c r="AY8" s="74">
        <v>185</v>
      </c>
      <c r="AZ8" s="74">
        <v>190</v>
      </c>
      <c r="BA8" s="77">
        <v>110</v>
      </c>
      <c r="BB8" s="77">
        <v>130</v>
      </c>
      <c r="BC8" s="77">
        <v>150</v>
      </c>
      <c r="BD8" s="77">
        <v>170</v>
      </c>
      <c r="BE8" s="77">
        <v>180</v>
      </c>
      <c r="BF8" s="77">
        <v>190</v>
      </c>
      <c r="BG8" s="77">
        <v>200</v>
      </c>
      <c r="BH8" s="77">
        <v>205</v>
      </c>
      <c r="BI8" s="77">
        <v>210</v>
      </c>
      <c r="BJ8" s="77">
        <v>215</v>
      </c>
      <c r="BK8" s="80">
        <v>145</v>
      </c>
      <c r="BL8" s="80">
        <v>170</v>
      </c>
      <c r="BM8" s="80">
        <v>190</v>
      </c>
      <c r="BN8" s="80">
        <v>200</v>
      </c>
      <c r="BO8" s="80">
        <v>215</v>
      </c>
      <c r="BP8" s="80">
        <v>225</v>
      </c>
      <c r="BQ8" s="80">
        <v>230</v>
      </c>
      <c r="BR8" s="80">
        <v>240</v>
      </c>
      <c r="BS8" s="80">
        <v>245</v>
      </c>
      <c r="BT8" s="80">
        <v>250</v>
      </c>
      <c r="BU8" s="78">
        <v>170</v>
      </c>
      <c r="BV8" s="78">
        <v>195</v>
      </c>
      <c r="BW8" s="78">
        <v>225</v>
      </c>
      <c r="BX8" s="78">
        <v>240</v>
      </c>
      <c r="BY8" s="78">
        <v>250</v>
      </c>
      <c r="BZ8" s="78">
        <v>260</v>
      </c>
      <c r="CA8" s="78">
        <v>265</v>
      </c>
      <c r="CB8" s="78">
        <v>270</v>
      </c>
      <c r="CC8" s="78">
        <v>275</v>
      </c>
      <c r="CD8" s="78">
        <v>280</v>
      </c>
    </row>
    <row r="9" spans="1:82" x14ac:dyDescent="0.2">
      <c r="B9" s="70" t="s">
        <v>20</v>
      </c>
      <c r="C9" s="68">
        <v>68</v>
      </c>
      <c r="D9" s="68">
        <v>78</v>
      </c>
      <c r="E9" s="68">
        <v>85</v>
      </c>
      <c r="F9" s="68">
        <v>95</v>
      </c>
      <c r="G9" s="68">
        <v>100</v>
      </c>
      <c r="H9" s="68">
        <v>105</v>
      </c>
      <c r="I9" s="68">
        <v>110</v>
      </c>
      <c r="J9" s="68">
        <v>115</v>
      </c>
      <c r="K9" s="68">
        <v>117</v>
      </c>
      <c r="L9" s="68">
        <v>120</v>
      </c>
      <c r="M9" s="69">
        <v>80</v>
      </c>
      <c r="N9" s="69">
        <v>88</v>
      </c>
      <c r="O9" s="69">
        <v>95</v>
      </c>
      <c r="P9" s="69">
        <v>105</v>
      </c>
      <c r="Q9" s="69">
        <v>110</v>
      </c>
      <c r="R9" s="69">
        <v>115</v>
      </c>
      <c r="S9" s="69">
        <v>120</v>
      </c>
      <c r="T9" s="69">
        <v>125</v>
      </c>
      <c r="U9" s="69">
        <v>130</v>
      </c>
      <c r="V9" s="69">
        <v>135</v>
      </c>
      <c r="W9" s="71">
        <v>97</v>
      </c>
      <c r="X9" s="71">
        <v>105</v>
      </c>
      <c r="Y9" s="71">
        <v>118</v>
      </c>
      <c r="Z9" s="71">
        <v>125</v>
      </c>
      <c r="AA9" s="71">
        <v>135</v>
      </c>
      <c r="AB9" s="71">
        <v>142</v>
      </c>
      <c r="AC9" s="71">
        <v>147</v>
      </c>
      <c r="AD9" s="71">
        <v>152</v>
      </c>
      <c r="AE9" s="71">
        <v>155</v>
      </c>
      <c r="AF9" s="71">
        <v>160</v>
      </c>
      <c r="AG9" s="72">
        <v>110</v>
      </c>
      <c r="AH9" s="72">
        <v>122</v>
      </c>
      <c r="AI9" s="72">
        <v>138</v>
      </c>
      <c r="AJ9" s="72">
        <v>145</v>
      </c>
      <c r="AK9" s="72">
        <v>155</v>
      </c>
      <c r="AL9" s="72">
        <v>165</v>
      </c>
      <c r="AM9" s="72">
        <v>170</v>
      </c>
      <c r="AN9" s="72">
        <v>172</v>
      </c>
      <c r="AO9" s="72">
        <v>175</v>
      </c>
      <c r="AP9" s="72">
        <v>180</v>
      </c>
      <c r="AQ9" s="74">
        <v>115</v>
      </c>
      <c r="AR9" s="74">
        <v>130</v>
      </c>
      <c r="AS9" s="74">
        <v>150</v>
      </c>
      <c r="AT9" s="74">
        <v>170</v>
      </c>
      <c r="AU9" s="74">
        <v>180</v>
      </c>
      <c r="AV9" s="74">
        <v>190</v>
      </c>
      <c r="AW9" s="74">
        <v>200</v>
      </c>
      <c r="AX9" s="74">
        <v>205</v>
      </c>
      <c r="AY9" s="74">
        <v>210</v>
      </c>
      <c r="AZ9" s="74">
        <v>215</v>
      </c>
      <c r="BA9" s="77">
        <v>125</v>
      </c>
      <c r="BB9" s="77">
        <v>145</v>
      </c>
      <c r="BC9" s="77">
        <v>170</v>
      </c>
      <c r="BD9" s="77">
        <v>190</v>
      </c>
      <c r="BE9" s="77">
        <v>200</v>
      </c>
      <c r="BF9" s="77">
        <v>210</v>
      </c>
      <c r="BG9" s="77">
        <v>220</v>
      </c>
      <c r="BH9" s="77">
        <v>225</v>
      </c>
      <c r="BI9" s="77">
        <v>230</v>
      </c>
      <c r="BJ9" s="77">
        <v>235</v>
      </c>
      <c r="BK9" s="80">
        <v>170</v>
      </c>
      <c r="BL9" s="80">
        <v>190</v>
      </c>
      <c r="BM9" s="80">
        <v>218</v>
      </c>
      <c r="BN9" s="80">
        <v>230</v>
      </c>
      <c r="BO9" s="80">
        <v>245</v>
      </c>
      <c r="BP9" s="80">
        <v>255</v>
      </c>
      <c r="BQ9" s="80">
        <v>260</v>
      </c>
      <c r="BR9" s="80">
        <v>270</v>
      </c>
      <c r="BS9" s="80">
        <v>275</v>
      </c>
      <c r="BT9" s="80">
        <v>280</v>
      </c>
      <c r="BU9" s="78">
        <v>190</v>
      </c>
      <c r="BV9" s="78">
        <v>215</v>
      </c>
      <c r="BW9" s="78">
        <v>240</v>
      </c>
      <c r="BX9" s="78">
        <v>260</v>
      </c>
      <c r="BY9" s="78">
        <v>275</v>
      </c>
      <c r="BZ9" s="78">
        <v>287</v>
      </c>
      <c r="CA9" s="78">
        <v>295</v>
      </c>
      <c r="CB9" s="78">
        <v>302</v>
      </c>
      <c r="CC9" s="78">
        <v>310</v>
      </c>
      <c r="CD9" s="78">
        <v>315</v>
      </c>
    </row>
    <row r="10" spans="1:82" x14ac:dyDescent="0.2">
      <c r="B10" s="70" t="s">
        <v>21</v>
      </c>
      <c r="C10" s="68">
        <v>80</v>
      </c>
      <c r="D10" s="68">
        <v>90</v>
      </c>
      <c r="E10" s="68">
        <v>100</v>
      </c>
      <c r="F10" s="68">
        <v>110</v>
      </c>
      <c r="G10" s="68">
        <v>115</v>
      </c>
      <c r="H10" s="68">
        <v>120</v>
      </c>
      <c r="I10" s="68">
        <v>125</v>
      </c>
      <c r="J10" s="68">
        <v>130</v>
      </c>
      <c r="K10" s="68">
        <v>132</v>
      </c>
      <c r="L10" s="68">
        <v>135</v>
      </c>
      <c r="M10" s="69">
        <v>90</v>
      </c>
      <c r="N10" s="69">
        <v>100</v>
      </c>
      <c r="O10" s="69">
        <v>110</v>
      </c>
      <c r="P10" s="69">
        <v>120</v>
      </c>
      <c r="Q10" s="69">
        <v>125</v>
      </c>
      <c r="R10" s="69">
        <v>130</v>
      </c>
      <c r="S10" s="69">
        <v>135</v>
      </c>
      <c r="T10" s="69">
        <v>140</v>
      </c>
      <c r="U10" s="69">
        <v>145</v>
      </c>
      <c r="V10" s="69">
        <v>150</v>
      </c>
      <c r="W10" s="71">
        <v>110</v>
      </c>
      <c r="X10" s="71">
        <v>120</v>
      </c>
      <c r="Y10" s="71">
        <v>138</v>
      </c>
      <c r="Z10" s="71">
        <v>145</v>
      </c>
      <c r="AA10" s="71">
        <v>155</v>
      </c>
      <c r="AB10" s="71">
        <v>162</v>
      </c>
      <c r="AC10" s="71">
        <v>167</v>
      </c>
      <c r="AD10" s="71">
        <v>172</v>
      </c>
      <c r="AE10" s="71">
        <v>175</v>
      </c>
      <c r="AF10" s="71">
        <v>180</v>
      </c>
      <c r="AG10" s="72">
        <v>125</v>
      </c>
      <c r="AH10" s="72">
        <v>140</v>
      </c>
      <c r="AI10" s="72">
        <v>155</v>
      </c>
      <c r="AJ10" s="72">
        <v>165</v>
      </c>
      <c r="AK10" s="72">
        <v>175</v>
      </c>
      <c r="AL10" s="72">
        <v>185</v>
      </c>
      <c r="AM10" s="72">
        <v>190</v>
      </c>
      <c r="AN10" s="72">
        <v>192</v>
      </c>
      <c r="AO10" s="72">
        <v>195</v>
      </c>
      <c r="AP10" s="72">
        <v>200</v>
      </c>
      <c r="AQ10" s="74">
        <v>130</v>
      </c>
      <c r="AR10" s="74">
        <v>150</v>
      </c>
      <c r="AS10" s="74">
        <v>170</v>
      </c>
      <c r="AT10" s="74">
        <v>190</v>
      </c>
      <c r="AU10" s="74">
        <v>200</v>
      </c>
      <c r="AV10" s="74">
        <v>210</v>
      </c>
      <c r="AW10" s="74">
        <v>220</v>
      </c>
      <c r="AX10" s="74">
        <v>225</v>
      </c>
      <c r="AY10" s="74">
        <v>230</v>
      </c>
      <c r="AZ10" s="74">
        <v>235</v>
      </c>
      <c r="BA10" s="77">
        <v>140</v>
      </c>
      <c r="BB10" s="77">
        <v>170</v>
      </c>
      <c r="BC10" s="77">
        <v>190</v>
      </c>
      <c r="BD10" s="77">
        <v>210</v>
      </c>
      <c r="BE10" s="77">
        <v>220</v>
      </c>
      <c r="BF10" s="77">
        <v>230</v>
      </c>
      <c r="BG10" s="77">
        <v>240</v>
      </c>
      <c r="BH10" s="77">
        <v>250</v>
      </c>
      <c r="BI10" s="77">
        <v>255</v>
      </c>
      <c r="BJ10" s="77">
        <v>260</v>
      </c>
      <c r="BK10" s="80">
        <v>190</v>
      </c>
      <c r="BL10" s="80">
        <v>210</v>
      </c>
      <c r="BM10" s="80">
        <v>240</v>
      </c>
      <c r="BN10" s="80">
        <v>250</v>
      </c>
      <c r="BO10" s="80">
        <v>270</v>
      </c>
      <c r="BP10" s="80">
        <v>285</v>
      </c>
      <c r="BQ10" s="80">
        <v>290</v>
      </c>
      <c r="BR10" s="80">
        <v>300</v>
      </c>
      <c r="BS10" s="80">
        <v>305</v>
      </c>
      <c r="BT10" s="80">
        <v>310</v>
      </c>
      <c r="BU10" s="78">
        <v>210</v>
      </c>
      <c r="BV10" s="78">
        <v>235</v>
      </c>
      <c r="BW10" s="78">
        <v>260</v>
      </c>
      <c r="BX10" s="78">
        <v>280</v>
      </c>
      <c r="BY10" s="78">
        <v>295</v>
      </c>
      <c r="BZ10" s="78">
        <v>310</v>
      </c>
      <c r="CA10" s="78">
        <v>320</v>
      </c>
      <c r="CB10" s="78">
        <v>330</v>
      </c>
      <c r="CC10" s="78">
        <v>335</v>
      </c>
      <c r="CD10" s="78">
        <v>340</v>
      </c>
    </row>
    <row r="11" spans="1:82" x14ac:dyDescent="0.2">
      <c r="B11" s="70" t="s">
        <v>22</v>
      </c>
      <c r="C11" s="68">
        <v>90</v>
      </c>
      <c r="D11" s="68">
        <v>105</v>
      </c>
      <c r="E11" s="68">
        <v>115</v>
      </c>
      <c r="F11" s="68">
        <v>125</v>
      </c>
      <c r="G11" s="68">
        <v>130</v>
      </c>
      <c r="H11" s="68">
        <v>135</v>
      </c>
      <c r="I11" s="68">
        <v>140</v>
      </c>
      <c r="J11" s="68">
        <v>145</v>
      </c>
      <c r="K11" s="68">
        <v>147</v>
      </c>
      <c r="L11" s="68">
        <v>150</v>
      </c>
      <c r="M11" s="69">
        <v>105</v>
      </c>
      <c r="N11" s="69">
        <v>115</v>
      </c>
      <c r="O11" s="69">
        <v>125</v>
      </c>
      <c r="P11" s="69">
        <v>135</v>
      </c>
      <c r="Q11" s="69">
        <v>140</v>
      </c>
      <c r="R11" s="69">
        <v>145</v>
      </c>
      <c r="S11" s="69">
        <v>150</v>
      </c>
      <c r="T11" s="69">
        <v>160</v>
      </c>
      <c r="U11" s="69">
        <v>165</v>
      </c>
      <c r="V11" s="69">
        <v>170</v>
      </c>
      <c r="W11" s="71">
        <v>130</v>
      </c>
      <c r="X11" s="71">
        <v>140</v>
      </c>
      <c r="Y11" s="71">
        <v>160</v>
      </c>
      <c r="Z11" s="71">
        <v>165</v>
      </c>
      <c r="AA11" s="71">
        <v>175</v>
      </c>
      <c r="AB11" s="71">
        <v>182</v>
      </c>
      <c r="AC11" s="71">
        <v>187</v>
      </c>
      <c r="AD11" s="71">
        <v>192</v>
      </c>
      <c r="AE11" s="71">
        <v>195</v>
      </c>
      <c r="AF11" s="71">
        <v>200</v>
      </c>
      <c r="AG11" s="72">
        <v>145</v>
      </c>
      <c r="AH11" s="72">
        <v>160</v>
      </c>
      <c r="AI11" s="72">
        <v>175</v>
      </c>
      <c r="AJ11" s="72">
        <v>185</v>
      </c>
      <c r="AK11" s="72">
        <v>195</v>
      </c>
      <c r="AL11" s="72">
        <v>205</v>
      </c>
      <c r="AM11" s="72">
        <v>210</v>
      </c>
      <c r="AN11" s="72">
        <v>212</v>
      </c>
      <c r="AO11" s="72">
        <v>215</v>
      </c>
      <c r="AP11" s="72">
        <v>220</v>
      </c>
      <c r="AQ11" s="74">
        <v>145</v>
      </c>
      <c r="AR11" s="74">
        <v>170</v>
      </c>
      <c r="AS11" s="74">
        <v>190</v>
      </c>
      <c r="AT11" s="74">
        <v>210</v>
      </c>
      <c r="AU11" s="74">
        <v>220</v>
      </c>
      <c r="AV11" s="74">
        <v>230</v>
      </c>
      <c r="AW11" s="74">
        <v>240</v>
      </c>
      <c r="AX11" s="74">
        <v>245</v>
      </c>
      <c r="AY11" s="74">
        <v>250</v>
      </c>
      <c r="AZ11" s="74">
        <v>255</v>
      </c>
      <c r="BA11" s="77">
        <v>155</v>
      </c>
      <c r="BB11" s="77">
        <v>190</v>
      </c>
      <c r="BC11" s="77">
        <v>210</v>
      </c>
      <c r="BD11" s="77">
        <v>230</v>
      </c>
      <c r="BE11" s="77">
        <v>240</v>
      </c>
      <c r="BF11" s="77">
        <v>260</v>
      </c>
      <c r="BG11" s="77">
        <v>270</v>
      </c>
      <c r="BH11" s="77">
        <v>280</v>
      </c>
      <c r="BI11" s="77">
        <v>285</v>
      </c>
      <c r="BJ11" s="77">
        <v>290</v>
      </c>
      <c r="BK11" s="80">
        <v>210</v>
      </c>
      <c r="BL11" s="80">
        <v>230</v>
      </c>
      <c r="BM11" s="80">
        <v>260</v>
      </c>
      <c r="BN11" s="80">
        <v>275</v>
      </c>
      <c r="BO11" s="80">
        <v>295</v>
      </c>
      <c r="BP11" s="80">
        <v>310</v>
      </c>
      <c r="BQ11" s="80">
        <v>315</v>
      </c>
      <c r="BR11" s="80">
        <v>325</v>
      </c>
      <c r="BS11" s="80">
        <v>330</v>
      </c>
      <c r="BT11" s="80">
        <v>335</v>
      </c>
      <c r="BU11" s="78">
        <v>230</v>
      </c>
      <c r="BV11" s="78">
        <v>260</v>
      </c>
      <c r="BW11" s="78">
        <v>280</v>
      </c>
      <c r="BX11" s="78">
        <v>300</v>
      </c>
      <c r="BY11" s="78">
        <v>320</v>
      </c>
      <c r="BZ11" s="78">
        <v>330</v>
      </c>
      <c r="CA11" s="78">
        <v>340</v>
      </c>
      <c r="CB11" s="78">
        <v>350</v>
      </c>
      <c r="CC11" s="78">
        <v>360</v>
      </c>
      <c r="CD11" s="78">
        <v>365</v>
      </c>
    </row>
    <row r="12" spans="1:82" x14ac:dyDescent="0.2">
      <c r="B12" s="70" t="s">
        <v>23</v>
      </c>
      <c r="C12" s="72">
        <v>175</v>
      </c>
      <c r="D12" s="72">
        <v>175</v>
      </c>
      <c r="E12" s="72">
        <v>175</v>
      </c>
      <c r="F12" s="72">
        <v>190</v>
      </c>
      <c r="G12" s="72">
        <v>200</v>
      </c>
      <c r="H12" s="72">
        <v>210</v>
      </c>
      <c r="I12" s="72">
        <v>225</v>
      </c>
      <c r="J12" s="72">
        <v>225</v>
      </c>
      <c r="K12" s="72">
        <v>230</v>
      </c>
      <c r="L12" s="72">
        <v>230</v>
      </c>
      <c r="M12" s="72">
        <v>175</v>
      </c>
      <c r="N12" s="72">
        <v>175</v>
      </c>
      <c r="O12" s="72">
        <v>175</v>
      </c>
      <c r="P12" s="72">
        <v>190</v>
      </c>
      <c r="Q12" s="72">
        <v>200</v>
      </c>
      <c r="R12" s="72">
        <v>210</v>
      </c>
      <c r="S12" s="72">
        <v>225</v>
      </c>
      <c r="T12" s="72">
        <v>225</v>
      </c>
      <c r="U12" s="72">
        <v>230</v>
      </c>
      <c r="V12" s="72">
        <v>230</v>
      </c>
      <c r="W12" s="72">
        <v>175</v>
      </c>
      <c r="X12" s="72">
        <v>175</v>
      </c>
      <c r="Y12" s="72">
        <v>190</v>
      </c>
      <c r="Z12" s="72">
        <v>200</v>
      </c>
      <c r="AA12" s="72">
        <v>210</v>
      </c>
      <c r="AB12" s="72">
        <v>225</v>
      </c>
      <c r="AC12" s="72">
        <v>225</v>
      </c>
      <c r="AD12" s="72">
        <v>230</v>
      </c>
      <c r="AE12" s="72">
        <v>230</v>
      </c>
      <c r="AF12" s="72">
        <v>235</v>
      </c>
      <c r="AG12" s="72">
        <v>175</v>
      </c>
      <c r="AH12" s="72">
        <v>175</v>
      </c>
      <c r="AI12" s="72">
        <v>190</v>
      </c>
      <c r="AJ12" s="72">
        <v>200</v>
      </c>
      <c r="AK12" s="72">
        <v>210</v>
      </c>
      <c r="AL12" s="72">
        <v>225</v>
      </c>
      <c r="AM12" s="72">
        <v>225</v>
      </c>
      <c r="AN12" s="72">
        <v>230</v>
      </c>
      <c r="AO12" s="72">
        <v>230</v>
      </c>
      <c r="AP12" s="72">
        <v>235</v>
      </c>
      <c r="AQ12" s="75">
        <v>275</v>
      </c>
      <c r="AR12" s="75">
        <v>275</v>
      </c>
      <c r="AS12" s="75">
        <v>275</v>
      </c>
      <c r="AT12" s="75">
        <v>295</v>
      </c>
      <c r="AU12" s="75">
        <v>315</v>
      </c>
      <c r="AV12" s="75">
        <v>335</v>
      </c>
      <c r="AW12" s="75">
        <v>360</v>
      </c>
      <c r="AX12" s="75">
        <v>360</v>
      </c>
      <c r="AY12" s="75">
        <v>380</v>
      </c>
      <c r="AZ12" s="75">
        <v>380</v>
      </c>
      <c r="BA12" s="75">
        <v>275</v>
      </c>
      <c r="BB12" s="75">
        <v>275</v>
      </c>
      <c r="BC12" s="75">
        <v>275</v>
      </c>
      <c r="BD12" s="75">
        <v>295</v>
      </c>
      <c r="BE12" s="75">
        <v>315</v>
      </c>
      <c r="BF12" s="75">
        <v>335</v>
      </c>
      <c r="BG12" s="75">
        <v>360</v>
      </c>
      <c r="BH12" s="75">
        <v>360</v>
      </c>
      <c r="BI12" s="75">
        <v>380</v>
      </c>
      <c r="BJ12" s="75">
        <v>380</v>
      </c>
      <c r="BK12" s="78">
        <v>275</v>
      </c>
      <c r="BL12" s="78">
        <v>275</v>
      </c>
      <c r="BM12" s="78">
        <v>295</v>
      </c>
      <c r="BN12" s="78">
        <v>315</v>
      </c>
      <c r="BO12" s="78">
        <v>335</v>
      </c>
      <c r="BP12" s="78">
        <v>360</v>
      </c>
      <c r="BQ12" s="78">
        <v>360</v>
      </c>
      <c r="BR12" s="78">
        <v>380</v>
      </c>
      <c r="BS12" s="78">
        <v>380</v>
      </c>
      <c r="BT12" s="78">
        <v>385</v>
      </c>
      <c r="BU12" s="78">
        <v>275</v>
      </c>
      <c r="BV12" s="78">
        <v>275</v>
      </c>
      <c r="BW12" s="78">
        <v>295</v>
      </c>
      <c r="BX12" s="78">
        <v>315</v>
      </c>
      <c r="BY12" s="78">
        <v>335</v>
      </c>
      <c r="BZ12" s="78">
        <v>360</v>
      </c>
      <c r="CA12" s="78">
        <v>360</v>
      </c>
      <c r="CB12" s="78">
        <v>380</v>
      </c>
      <c r="CC12" s="78">
        <v>380</v>
      </c>
      <c r="CD12" s="78">
        <v>385</v>
      </c>
    </row>
    <row r="13" spans="1:82" s="53" customFormat="1" x14ac:dyDescent="0.2">
      <c r="BQ13" s="54"/>
      <c r="BR13" s="54"/>
      <c r="BS13" s="54"/>
      <c r="BT13" s="54"/>
      <c r="BU13" s="54"/>
      <c r="BV13" s="54"/>
      <c r="BW13" s="54"/>
      <c r="BX13" s="54"/>
      <c r="BY13" s="54"/>
      <c r="BZ13" s="54"/>
    </row>
    <row r="14" spans="1:82" s="53" customFormat="1" x14ac:dyDescent="0.2">
      <c r="BG14" s="54"/>
      <c r="BH14" s="54"/>
      <c r="BI14" s="54"/>
      <c r="BJ14" s="54"/>
      <c r="BK14" s="54"/>
      <c r="BL14" s="54"/>
      <c r="BM14" s="54"/>
      <c r="BN14" s="54"/>
    </row>
    <row r="15" spans="1:82" x14ac:dyDescent="0.2">
      <c r="B15" t="s">
        <v>24</v>
      </c>
      <c r="C15" s="81" t="s">
        <v>25</v>
      </c>
      <c r="D15" s="81" t="s">
        <v>25</v>
      </c>
      <c r="E15" s="81" t="s">
        <v>26</v>
      </c>
      <c r="F15" s="81" t="s">
        <v>27</v>
      </c>
      <c r="G15" s="24"/>
      <c r="H15" s="25" t="s">
        <v>24</v>
      </c>
      <c r="I15" s="82" t="s">
        <v>28</v>
      </c>
      <c r="J15" s="82" t="s">
        <v>28</v>
      </c>
      <c r="K15" s="82" t="s">
        <v>26</v>
      </c>
      <c r="L15" s="82" t="s">
        <v>27</v>
      </c>
      <c r="M15" s="25"/>
      <c r="N15" s="25"/>
      <c r="O15" s="25"/>
      <c r="P15" s="25"/>
      <c r="Q15" s="25"/>
      <c r="R15" s="25"/>
      <c r="S15" s="25"/>
      <c r="T15" s="25"/>
      <c r="U15" s="25"/>
      <c r="BT15" s="81"/>
      <c r="BU15" s="53"/>
    </row>
    <row r="16" spans="1:82" x14ac:dyDescent="0.2">
      <c r="A16" s="48">
        <v>10</v>
      </c>
      <c r="B16" s="26" t="s">
        <v>29</v>
      </c>
      <c r="C16" s="67" t="s">
        <v>44</v>
      </c>
      <c r="D16" s="67" t="s">
        <v>54</v>
      </c>
      <c r="E16" s="67" t="s">
        <v>64</v>
      </c>
      <c r="F16" s="67" t="s">
        <v>74</v>
      </c>
      <c r="G16" s="49">
        <v>10</v>
      </c>
      <c r="H16" s="27" t="s">
        <v>29</v>
      </c>
      <c r="I16" s="83" t="s">
        <v>84</v>
      </c>
      <c r="J16" s="83" t="s">
        <v>94</v>
      </c>
      <c r="K16" s="83" t="s">
        <v>104</v>
      </c>
      <c r="L16" s="83" t="s">
        <v>114</v>
      </c>
      <c r="M16" s="25"/>
      <c r="R16" s="28"/>
      <c r="S16" s="28"/>
      <c r="T16" s="25"/>
      <c r="U16" s="25"/>
      <c r="BU16" s="53"/>
    </row>
    <row r="17" spans="1:73" x14ac:dyDescent="0.2">
      <c r="A17" s="48">
        <v>35.01</v>
      </c>
      <c r="B17" s="26" t="s">
        <v>29</v>
      </c>
      <c r="C17" s="67" t="s">
        <v>44</v>
      </c>
      <c r="D17" s="67" t="s">
        <v>54</v>
      </c>
      <c r="E17" s="67" t="s">
        <v>64</v>
      </c>
      <c r="F17" s="67" t="s">
        <v>74</v>
      </c>
      <c r="G17" s="24">
        <v>35.01</v>
      </c>
      <c r="H17" s="27" t="s">
        <v>29</v>
      </c>
      <c r="I17" s="83" t="s">
        <v>84</v>
      </c>
      <c r="J17" s="83" t="s">
        <v>94</v>
      </c>
      <c r="K17" s="83" t="s">
        <v>104</v>
      </c>
      <c r="L17" s="83" t="s">
        <v>114</v>
      </c>
      <c r="M17" s="25"/>
      <c r="N17" s="83"/>
      <c r="O17" s="83"/>
      <c r="R17" s="28"/>
      <c r="S17" s="28"/>
      <c r="T17" s="25"/>
      <c r="U17" s="25"/>
      <c r="AV17" s="23"/>
      <c r="AW17" s="23"/>
      <c r="BG17" s="81"/>
      <c r="BS17" s="23"/>
      <c r="BT17" s="67"/>
      <c r="BU17" s="53"/>
    </row>
    <row r="18" spans="1:73" x14ac:dyDescent="0.2">
      <c r="A18" s="48">
        <v>40.01</v>
      </c>
      <c r="B18" s="26" t="s">
        <v>29</v>
      </c>
      <c r="C18" s="67" t="s">
        <v>44</v>
      </c>
      <c r="D18" s="67" t="s">
        <v>54</v>
      </c>
      <c r="E18" s="67" t="s">
        <v>64</v>
      </c>
      <c r="F18" s="67" t="s">
        <v>74</v>
      </c>
      <c r="G18" s="29">
        <v>40.01</v>
      </c>
      <c r="H18" s="27" t="s">
        <v>29</v>
      </c>
      <c r="I18" s="83" t="s">
        <v>85</v>
      </c>
      <c r="J18" s="83" t="s">
        <v>95</v>
      </c>
      <c r="K18" s="83" t="s">
        <v>104</v>
      </c>
      <c r="L18" s="83" t="s">
        <v>114</v>
      </c>
      <c r="M18" s="25"/>
      <c r="R18" s="28"/>
      <c r="S18" s="28"/>
      <c r="T18" s="25"/>
      <c r="U18" s="25"/>
      <c r="AV18" s="23"/>
      <c r="AW18" s="23"/>
      <c r="BS18" s="23"/>
      <c r="BT18" s="67"/>
      <c r="BU18" s="53"/>
    </row>
    <row r="19" spans="1:73" x14ac:dyDescent="0.2">
      <c r="A19" s="48">
        <v>45.01</v>
      </c>
      <c r="B19" s="26" t="s">
        <v>29</v>
      </c>
      <c r="C19" s="67" t="s">
        <v>44</v>
      </c>
      <c r="D19" s="67" t="s">
        <v>54</v>
      </c>
      <c r="E19" s="67" t="s">
        <v>64</v>
      </c>
      <c r="F19" s="67" t="s">
        <v>74</v>
      </c>
      <c r="G19" s="30">
        <v>45.01</v>
      </c>
      <c r="H19" s="27" t="s">
        <v>29</v>
      </c>
      <c r="I19" s="83" t="s">
        <v>86</v>
      </c>
      <c r="J19" s="83" t="s">
        <v>103</v>
      </c>
      <c r="K19" s="83" t="s">
        <v>105</v>
      </c>
      <c r="L19" s="83" t="s">
        <v>115</v>
      </c>
      <c r="M19" s="31"/>
      <c r="R19" s="28"/>
      <c r="S19" s="28"/>
      <c r="T19" s="31"/>
      <c r="U19" s="31"/>
      <c r="AV19" s="23"/>
      <c r="AW19" s="23"/>
      <c r="BG19" s="81"/>
      <c r="BS19" s="23"/>
      <c r="BT19" s="67"/>
      <c r="BU19" s="53"/>
    </row>
    <row r="20" spans="1:73" x14ac:dyDescent="0.2">
      <c r="A20" s="48">
        <v>49.01</v>
      </c>
      <c r="B20" s="26" t="s">
        <v>29</v>
      </c>
      <c r="C20" s="67" t="s">
        <v>45</v>
      </c>
      <c r="D20" s="67" t="s">
        <v>55</v>
      </c>
      <c r="E20" s="67" t="s">
        <v>64</v>
      </c>
      <c r="F20" s="67" t="s">
        <v>74</v>
      </c>
      <c r="G20" s="30">
        <v>49.01</v>
      </c>
      <c r="H20" s="27" t="s">
        <v>29</v>
      </c>
      <c r="I20" s="83" t="s">
        <v>96</v>
      </c>
      <c r="J20" s="83" t="s">
        <v>87</v>
      </c>
      <c r="K20" s="83" t="s">
        <v>106</v>
      </c>
      <c r="L20" s="83" t="s">
        <v>116</v>
      </c>
      <c r="M20" s="31"/>
      <c r="R20" s="28"/>
      <c r="S20" s="28"/>
      <c r="T20" s="31"/>
      <c r="U20" s="31"/>
      <c r="BS20" s="23"/>
      <c r="BT20" s="67"/>
      <c r="BU20" s="53"/>
    </row>
    <row r="21" spans="1:73" x14ac:dyDescent="0.2">
      <c r="A21" s="48">
        <v>55.01</v>
      </c>
      <c r="B21" s="26" t="s">
        <v>29</v>
      </c>
      <c r="C21" s="67" t="s">
        <v>46</v>
      </c>
      <c r="D21" s="67" t="s">
        <v>56</v>
      </c>
      <c r="E21" s="67" t="s">
        <v>65</v>
      </c>
      <c r="F21" s="67" t="s">
        <v>75</v>
      </c>
      <c r="G21" s="30">
        <v>55.01</v>
      </c>
      <c r="H21" s="27" t="s">
        <v>29</v>
      </c>
      <c r="I21" s="84" t="s">
        <v>88</v>
      </c>
      <c r="J21" s="84" t="s">
        <v>97</v>
      </c>
      <c r="K21" s="84" t="s">
        <v>107</v>
      </c>
      <c r="L21" s="84" t="s">
        <v>117</v>
      </c>
      <c r="M21" s="31"/>
      <c r="R21" s="32"/>
      <c r="S21" s="32"/>
      <c r="T21" s="31"/>
      <c r="U21" s="31"/>
      <c r="BG21" s="81"/>
      <c r="BT21" s="67"/>
      <c r="BU21" s="53"/>
    </row>
    <row r="22" spans="1:73" x14ac:dyDescent="0.2">
      <c r="A22" s="48">
        <v>61.01</v>
      </c>
      <c r="B22" s="26" t="s">
        <v>29</v>
      </c>
      <c r="C22" s="67" t="s">
        <v>47</v>
      </c>
      <c r="D22" s="67" t="s">
        <v>57</v>
      </c>
      <c r="E22" s="67" t="s">
        <v>66</v>
      </c>
      <c r="F22" s="67" t="s">
        <v>76</v>
      </c>
      <c r="G22" s="30">
        <v>59.01</v>
      </c>
      <c r="H22" s="27" t="s">
        <v>29</v>
      </c>
      <c r="I22" s="84" t="s">
        <v>89</v>
      </c>
      <c r="J22" s="84" t="s">
        <v>98</v>
      </c>
      <c r="K22" s="84" t="s">
        <v>108</v>
      </c>
      <c r="L22" s="84" t="s">
        <v>118</v>
      </c>
      <c r="M22" s="31"/>
      <c r="R22" s="32"/>
      <c r="S22" s="32"/>
      <c r="T22" s="31"/>
      <c r="U22" s="31"/>
      <c r="BU22" s="53"/>
    </row>
    <row r="23" spans="1:73" x14ac:dyDescent="0.2">
      <c r="A23" s="48">
        <v>67.010000000000005</v>
      </c>
      <c r="B23" s="26" t="s">
        <v>29</v>
      </c>
      <c r="C23" s="67" t="s">
        <v>48</v>
      </c>
      <c r="D23" s="67" t="s">
        <v>58</v>
      </c>
      <c r="E23" s="67" t="s">
        <v>67</v>
      </c>
      <c r="F23" s="67" t="s">
        <v>77</v>
      </c>
      <c r="G23" s="30">
        <v>64.010000000000005</v>
      </c>
      <c r="H23" s="27" t="s">
        <v>29</v>
      </c>
      <c r="I23" s="84" t="s">
        <v>90</v>
      </c>
      <c r="J23" s="84" t="s">
        <v>99</v>
      </c>
      <c r="K23" s="84" t="s">
        <v>109</v>
      </c>
      <c r="L23" s="84" t="s">
        <v>119</v>
      </c>
      <c r="M23" s="31"/>
      <c r="R23" s="32"/>
      <c r="S23" s="32"/>
      <c r="T23" s="31"/>
      <c r="U23" s="31"/>
      <c r="BG23" s="81"/>
    </row>
    <row r="24" spans="1:73" x14ac:dyDescent="0.2">
      <c r="A24" s="48">
        <v>73.010000000000005</v>
      </c>
      <c r="B24" s="26" t="s">
        <v>29</v>
      </c>
      <c r="C24" s="67" t="s">
        <v>49</v>
      </c>
      <c r="D24" s="67" t="s">
        <v>59</v>
      </c>
      <c r="E24" s="67" t="s">
        <v>68</v>
      </c>
      <c r="F24" s="67" t="s">
        <v>78</v>
      </c>
      <c r="G24" s="30">
        <v>71.010000000000005</v>
      </c>
      <c r="H24" s="27" t="s">
        <v>29</v>
      </c>
      <c r="I24" s="84" t="s">
        <v>91</v>
      </c>
      <c r="J24" s="84" t="s">
        <v>100</v>
      </c>
      <c r="K24" s="84" t="s">
        <v>110</v>
      </c>
      <c r="L24" s="84" t="s">
        <v>120</v>
      </c>
      <c r="M24" s="31"/>
      <c r="R24" s="32"/>
      <c r="S24" s="32"/>
      <c r="T24" s="31"/>
      <c r="U24" s="31"/>
    </row>
    <row r="25" spans="1:73" x14ac:dyDescent="0.2">
      <c r="A25" s="48">
        <v>81.010000000000005</v>
      </c>
      <c r="B25" s="26" t="s">
        <v>29</v>
      </c>
      <c r="C25" s="67" t="s">
        <v>50</v>
      </c>
      <c r="D25" s="67" t="s">
        <v>60</v>
      </c>
      <c r="E25" s="67" t="s">
        <v>69</v>
      </c>
      <c r="F25" s="67" t="s">
        <v>79</v>
      </c>
      <c r="G25" s="30">
        <v>76.010000000000005</v>
      </c>
      <c r="H25" s="27" t="s">
        <v>29</v>
      </c>
      <c r="I25" s="84" t="s">
        <v>92</v>
      </c>
      <c r="J25" s="84" t="s">
        <v>101</v>
      </c>
      <c r="K25" s="84" t="s">
        <v>111</v>
      </c>
      <c r="L25" s="84" t="s">
        <v>121</v>
      </c>
      <c r="M25" s="31"/>
      <c r="R25" s="32"/>
      <c r="S25" s="32"/>
      <c r="T25" s="31"/>
      <c r="U25" s="31"/>
      <c r="BG25" s="81"/>
    </row>
    <row r="26" spans="1:73" x14ac:dyDescent="0.2">
      <c r="A26" s="48">
        <v>89.01</v>
      </c>
      <c r="B26" s="26" t="s">
        <v>29</v>
      </c>
      <c r="C26" s="67" t="s">
        <v>51</v>
      </c>
      <c r="D26" s="67" t="s">
        <v>61</v>
      </c>
      <c r="E26" s="67" t="s">
        <v>70</v>
      </c>
      <c r="F26" s="67" t="s">
        <v>80</v>
      </c>
      <c r="G26" s="30">
        <v>81.010000000000005</v>
      </c>
      <c r="H26" s="27" t="s">
        <v>29</v>
      </c>
      <c r="I26" s="84" t="s">
        <v>93</v>
      </c>
      <c r="J26" s="84" t="s">
        <v>102</v>
      </c>
      <c r="K26" s="84" t="s">
        <v>112</v>
      </c>
      <c r="L26" s="84" t="s">
        <v>122</v>
      </c>
      <c r="M26" s="31"/>
      <c r="R26" s="32"/>
      <c r="S26" s="32"/>
      <c r="T26" s="31"/>
      <c r="U26" s="31"/>
    </row>
    <row r="27" spans="1:73" x14ac:dyDescent="0.2">
      <c r="A27" s="48">
        <v>96.01</v>
      </c>
      <c r="B27" s="26" t="s">
        <v>29</v>
      </c>
      <c r="C27" s="67" t="s">
        <v>52</v>
      </c>
      <c r="D27" s="67" t="s">
        <v>62</v>
      </c>
      <c r="E27" s="67" t="s">
        <v>71</v>
      </c>
      <c r="F27" s="67" t="s">
        <v>81</v>
      </c>
      <c r="G27" s="30">
        <v>87.01</v>
      </c>
      <c r="H27" s="27" t="s">
        <v>29</v>
      </c>
      <c r="I27" s="84" t="s">
        <v>93</v>
      </c>
      <c r="J27" s="84" t="s">
        <v>102</v>
      </c>
      <c r="K27" s="84" t="s">
        <v>113</v>
      </c>
      <c r="L27" s="84" t="s">
        <v>123</v>
      </c>
      <c r="M27" s="31"/>
      <c r="R27" s="32"/>
      <c r="S27" s="32"/>
      <c r="T27" s="31"/>
      <c r="U27" s="31"/>
      <c r="BG27" s="81"/>
    </row>
    <row r="28" spans="1:73" x14ac:dyDescent="0.2">
      <c r="A28" s="48">
        <v>102.01</v>
      </c>
      <c r="B28" s="26" t="s">
        <v>29</v>
      </c>
      <c r="C28" s="67" t="s">
        <v>53</v>
      </c>
      <c r="D28" s="67" t="s">
        <v>63</v>
      </c>
      <c r="E28" s="67" t="s">
        <v>72</v>
      </c>
      <c r="F28" s="67" t="s">
        <v>82</v>
      </c>
      <c r="G28" s="30"/>
      <c r="H28" s="27"/>
      <c r="I28" s="32"/>
      <c r="J28" s="32"/>
      <c r="K28" s="32"/>
      <c r="L28" s="32"/>
      <c r="M28" s="31"/>
      <c r="P28" s="32"/>
      <c r="Q28" s="32"/>
      <c r="R28" s="32"/>
      <c r="S28" s="32"/>
      <c r="T28" s="31"/>
      <c r="U28" s="31"/>
    </row>
    <row r="29" spans="1:73" x14ac:dyDescent="0.2">
      <c r="A29" s="48">
        <v>109.1</v>
      </c>
      <c r="B29" s="26" t="s">
        <v>29</v>
      </c>
      <c r="C29" s="67" t="s">
        <v>53</v>
      </c>
      <c r="D29" s="67" t="s">
        <v>63</v>
      </c>
      <c r="E29" s="67" t="s">
        <v>73</v>
      </c>
      <c r="F29" s="67" t="s">
        <v>83</v>
      </c>
      <c r="G29" s="30"/>
      <c r="H29" s="27"/>
      <c r="I29" s="32"/>
      <c r="J29" s="32"/>
      <c r="K29" s="32"/>
      <c r="L29" s="32"/>
      <c r="M29" s="31"/>
      <c r="P29" s="32"/>
      <c r="Q29" s="32"/>
      <c r="R29" s="32"/>
      <c r="S29" s="32"/>
      <c r="T29" s="31"/>
      <c r="U29" s="31"/>
      <c r="AV29" s="23"/>
      <c r="AW29" s="23"/>
      <c r="BG29" s="81"/>
    </row>
    <row r="30" spans="1:73" x14ac:dyDescent="0.2">
      <c r="M30" s="31"/>
      <c r="O30" s="32"/>
      <c r="P30" s="32"/>
      <c r="Q30" s="32"/>
      <c r="R30" s="32"/>
      <c r="S30" s="32"/>
      <c r="T30" s="31"/>
      <c r="U30" s="31"/>
    </row>
    <row r="31" spans="1:73" x14ac:dyDescent="0.2">
      <c r="M31" s="31"/>
      <c r="N31" s="32"/>
      <c r="O31" s="32"/>
      <c r="P31" s="32"/>
      <c r="Q31" s="32"/>
      <c r="R31" s="32"/>
      <c r="S31" s="32"/>
      <c r="T31" s="31"/>
      <c r="U31" s="31"/>
      <c r="BG31" s="81"/>
    </row>
    <row r="32" spans="1:73" x14ac:dyDescent="0.2">
      <c r="M32" s="31"/>
      <c r="N32" s="32"/>
      <c r="O32" s="32"/>
      <c r="P32" s="32"/>
      <c r="Q32" s="32"/>
      <c r="R32" s="32"/>
      <c r="S32" s="32"/>
      <c r="T32" s="31"/>
      <c r="U32" s="31"/>
    </row>
    <row r="33" spans="13:59" x14ac:dyDescent="0.2">
      <c r="M33" s="31"/>
      <c r="N33" s="32"/>
      <c r="O33" s="32"/>
      <c r="P33" s="32"/>
      <c r="Q33" s="32"/>
      <c r="R33" s="32"/>
      <c r="S33" s="32"/>
      <c r="T33" s="31"/>
      <c r="U33" s="31"/>
      <c r="BG33" s="81"/>
    </row>
    <row r="35" spans="13:59" x14ac:dyDescent="0.2">
      <c r="BG35" s="81"/>
    </row>
    <row r="37" spans="13:59" x14ac:dyDescent="0.2">
      <c r="BG37" s="81"/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FEMININES</vt:lpstr>
      <vt:lpstr>MASCULINS</vt:lpstr>
      <vt:lpstr>Minimas</vt:lpstr>
      <vt:lpstr>FEMININES!Zone_d_impression</vt:lpstr>
      <vt:lpstr>MASCULINS!Zone_d_impression</vt:lpstr>
    </vt:vector>
  </TitlesOfParts>
  <Company>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FFHM</dc:creator>
  <cp:lastModifiedBy>Mr.N</cp:lastModifiedBy>
  <cp:lastPrinted>2017-09-19T09:23:09Z</cp:lastPrinted>
  <dcterms:created xsi:type="dcterms:W3CDTF">2004-10-09T07:29:01Z</dcterms:created>
  <dcterms:modified xsi:type="dcterms:W3CDTF">2019-12-30T22:55:47Z</dcterms:modified>
</cp:coreProperties>
</file>