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3256" windowHeight="13068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FEMININES!$A$1:$X$214</definedName>
    <definedName name="_xlnm.Print_Area" localSheetId="1">MASCULINS!$A$1:$X$509</definedName>
  </definedNames>
  <calcPr calcId="125725"/>
</workbook>
</file>

<file path=xl/calcChain.xml><?xml version="1.0" encoding="utf-8"?>
<calcChain xmlns="http://schemas.openxmlformats.org/spreadsheetml/2006/main">
  <c r="V28" i="3"/>
  <c r="S28"/>
  <c r="O28"/>
  <c r="T28" s="1"/>
  <c r="W28" s="1"/>
  <c r="V27"/>
  <c r="S27"/>
  <c r="T27" s="1"/>
  <c r="W27" s="1"/>
  <c r="O27"/>
  <c r="W26"/>
  <c r="V26"/>
  <c r="T26"/>
  <c r="S26"/>
  <c r="O26"/>
  <c r="V25"/>
  <c r="T25"/>
  <c r="W25" s="1"/>
  <c r="S25"/>
  <c r="O25"/>
  <c r="V24"/>
  <c r="S24"/>
  <c r="O24"/>
  <c r="T24" s="1"/>
  <c r="W24" s="1"/>
  <c r="V23"/>
  <c r="S23"/>
  <c r="T23" s="1"/>
  <c r="W23" s="1"/>
  <c r="O23"/>
  <c r="W22"/>
  <c r="V22"/>
  <c r="T22"/>
  <c r="S22"/>
  <c r="O22"/>
  <c r="V21"/>
  <c r="T21"/>
  <c r="W21" s="1"/>
  <c r="S21"/>
  <c r="O21"/>
  <c r="V20"/>
  <c r="S20"/>
  <c r="O20"/>
  <c r="T20" s="1"/>
  <c r="W20" s="1"/>
  <c r="V19"/>
  <c r="S19"/>
  <c r="T19" s="1"/>
  <c r="W19" s="1"/>
  <c r="O19"/>
  <c r="W18"/>
  <c r="V18"/>
  <c r="T18"/>
  <c r="S18"/>
  <c r="O18"/>
  <c r="V17"/>
  <c r="T17"/>
  <c r="W17" s="1"/>
  <c r="S17"/>
  <c r="O17"/>
  <c r="V16"/>
  <c r="S16"/>
  <c r="O16"/>
  <c r="T16" s="1"/>
  <c r="W16" s="1"/>
  <c r="V15"/>
  <c r="S15"/>
  <c r="T15" s="1"/>
  <c r="W15" s="1"/>
  <c r="O15"/>
  <c r="W14"/>
  <c r="V14"/>
  <c r="T14"/>
  <c r="S14"/>
  <c r="O14"/>
  <c r="V28" i="5" l="1"/>
  <c r="S28"/>
  <c r="O28"/>
  <c r="T28" s="1"/>
  <c r="W28" s="1"/>
  <c r="V13" i="3"/>
  <c r="T13"/>
  <c r="W13" s="1"/>
  <c r="S13"/>
  <c r="O13"/>
  <c r="V12"/>
  <c r="S12"/>
  <c r="O12"/>
  <c r="T12" s="1"/>
  <c r="W12" s="1"/>
  <c r="W11"/>
  <c r="V11"/>
  <c r="T11"/>
  <c r="S11"/>
  <c r="O11"/>
  <c r="V10"/>
  <c r="S10"/>
  <c r="O10"/>
  <c r="T10" s="1"/>
  <c r="W10" s="1"/>
  <c r="V9"/>
  <c r="T9"/>
  <c r="W9" s="1"/>
  <c r="S9"/>
  <c r="O9"/>
  <c r="V8"/>
  <c r="S8"/>
  <c r="O8"/>
  <c r="T8" s="1"/>
  <c r="W8" s="1"/>
  <c r="W7"/>
  <c r="V7"/>
  <c r="T7"/>
  <c r="S7"/>
  <c r="O7"/>
  <c r="V27" i="5" l="1"/>
  <c r="S27"/>
  <c r="O27"/>
  <c r="T27" s="1"/>
  <c r="W27" s="1"/>
  <c r="V26"/>
  <c r="T26"/>
  <c r="W26" s="1"/>
  <c r="S26"/>
  <c r="O26"/>
  <c r="V25"/>
  <c r="S25"/>
  <c r="O25"/>
  <c r="T25" s="1"/>
  <c r="W25" s="1"/>
  <c r="V24"/>
  <c r="S24"/>
  <c r="O24"/>
  <c r="T24" s="1"/>
  <c r="W24" s="1"/>
  <c r="V23"/>
  <c r="S23"/>
  <c r="O23"/>
  <c r="T23" s="1"/>
  <c r="W23" s="1"/>
  <c r="V22"/>
  <c r="T22"/>
  <c r="W22" s="1"/>
  <c r="S22"/>
  <c r="O22"/>
  <c r="V21"/>
  <c r="S21"/>
  <c r="O21"/>
  <c r="T21" s="1"/>
  <c r="W21" s="1"/>
  <c r="V20"/>
  <c r="S20"/>
  <c r="O20"/>
  <c r="T20" s="1"/>
  <c r="W20" s="1"/>
  <c r="V19"/>
  <c r="S19"/>
  <c r="O19"/>
  <c r="T19" s="1"/>
  <c r="W19" s="1"/>
  <c r="V18"/>
  <c r="T18"/>
  <c r="W18" s="1"/>
  <c r="S18"/>
  <c r="O18"/>
  <c r="V17"/>
  <c r="S17"/>
  <c r="T17" s="1"/>
  <c r="W17" s="1"/>
  <c r="O17"/>
  <c r="V16"/>
  <c r="S16"/>
  <c r="O16"/>
  <c r="T16" s="1"/>
  <c r="W16" s="1"/>
  <c r="V15" l="1"/>
  <c r="S15"/>
  <c r="O15"/>
  <c r="T15" s="1"/>
  <c r="W15" s="1"/>
  <c r="V14"/>
  <c r="S14"/>
  <c r="O14"/>
  <c r="T14" s="1"/>
  <c r="W14" s="1"/>
  <c r="V13"/>
  <c r="S13"/>
  <c r="O13"/>
  <c r="T13" s="1"/>
  <c r="W13" s="1"/>
  <c r="V12"/>
  <c r="T12"/>
  <c r="W12" s="1"/>
  <c r="S12"/>
  <c r="O12"/>
  <c r="V11"/>
  <c r="S11"/>
  <c r="O11"/>
  <c r="T11" s="1"/>
  <c r="W11" s="1"/>
  <c r="V10"/>
  <c r="S10"/>
  <c r="O10"/>
  <c r="T10" s="1"/>
  <c r="W10" s="1"/>
  <c r="V9"/>
  <c r="S9"/>
  <c r="O9"/>
  <c r="T9" s="1"/>
  <c r="W9" s="1"/>
  <c r="V8"/>
  <c r="T8"/>
  <c r="W8" s="1"/>
  <c r="S8"/>
  <c r="O8"/>
  <c r="V7"/>
  <c r="S7"/>
  <c r="O7"/>
  <c r="T7" s="1"/>
  <c r="W7" s="1"/>
  <c r="AE10" i="3"/>
  <c r="AC10"/>
  <c r="AD10"/>
  <c r="AF10"/>
  <c r="AI10"/>
  <c r="AJ10"/>
  <c r="AE11"/>
  <c r="AD11"/>
  <c r="AH11"/>
  <c r="AI11"/>
  <c r="AJ12"/>
  <c r="AB12"/>
  <c r="AG14"/>
  <c r="AB14"/>
  <c r="AC14"/>
  <c r="AJ14"/>
  <c r="AI15"/>
  <c r="AB16"/>
  <c r="AJ16"/>
  <c r="AI17"/>
  <c r="AD17"/>
  <c r="AH17"/>
  <c r="AJ18"/>
  <c r="AE19"/>
  <c r="AH19"/>
  <c r="AI19"/>
  <c r="AJ20"/>
  <c r="AB20"/>
  <c r="AH21"/>
  <c r="AB22"/>
  <c r="AC22"/>
  <c r="AG22"/>
  <c r="AJ22"/>
  <c r="AI23"/>
  <c r="AD23"/>
  <c r="AE23"/>
  <c r="AH23"/>
  <c r="AF24"/>
  <c r="AH25"/>
  <c r="AB26"/>
  <c r="AC26"/>
  <c r="AF26"/>
  <c r="AG26"/>
  <c r="AJ26"/>
  <c r="AI27"/>
  <c r="AE27"/>
  <c r="AG28"/>
  <c r="AE28"/>
  <c r="AJ28"/>
  <c r="O29"/>
  <c r="S29"/>
  <c r="T29"/>
  <c r="V29"/>
  <c r="W29"/>
  <c r="AD29"/>
  <c r="AE29"/>
  <c r="AG29"/>
  <c r="AI29"/>
  <c r="AK29"/>
  <c r="AM29" s="1"/>
  <c r="U29" s="1"/>
  <c r="AN29"/>
  <c r="O30"/>
  <c r="S30"/>
  <c r="T30"/>
  <c r="V30"/>
  <c r="AJ30" s="1"/>
  <c r="W30"/>
  <c r="AE30"/>
  <c r="AK30"/>
  <c r="AM30" s="1"/>
  <c r="AN30"/>
  <c r="O31"/>
  <c r="S31"/>
  <c r="T31"/>
  <c r="V31"/>
  <c r="AI31" s="1"/>
  <c r="W31"/>
  <c r="AK31"/>
  <c r="AM31"/>
  <c r="U31" s="1"/>
  <c r="AN31"/>
  <c r="O32"/>
  <c r="S32"/>
  <c r="T32"/>
  <c r="V32"/>
  <c r="W32"/>
  <c r="AI32"/>
  <c r="AK32"/>
  <c r="AM32" s="1"/>
  <c r="AN32"/>
  <c r="O33"/>
  <c r="S33"/>
  <c r="T33"/>
  <c r="V33"/>
  <c r="W33"/>
  <c r="AK33"/>
  <c r="AM33" s="1"/>
  <c r="AN33"/>
  <c r="O34"/>
  <c r="S34"/>
  <c r="T34"/>
  <c r="V34"/>
  <c r="AJ34" s="1"/>
  <c r="W34"/>
  <c r="AB34"/>
  <c r="AE34"/>
  <c r="AF34"/>
  <c r="AK34"/>
  <c r="AM34" s="1"/>
  <c r="AN34"/>
  <c r="O35"/>
  <c r="S35"/>
  <c r="T35"/>
  <c r="V35"/>
  <c r="AI35" s="1"/>
  <c r="W35"/>
  <c r="AK35"/>
  <c r="AM35" s="1"/>
  <c r="U35" s="1"/>
  <c r="AN35"/>
  <c r="O36"/>
  <c r="S36"/>
  <c r="T36"/>
  <c r="U36"/>
  <c r="V36"/>
  <c r="AI36" s="1"/>
  <c r="W36"/>
  <c r="AK36"/>
  <c r="AM36" s="1"/>
  <c r="AN36"/>
  <c r="O37"/>
  <c r="S37"/>
  <c r="T37"/>
  <c r="V37"/>
  <c r="AI37" s="1"/>
  <c r="W37"/>
  <c r="AD37"/>
  <c r="AG37"/>
  <c r="AK37"/>
  <c r="AM37" s="1"/>
  <c r="AN37"/>
  <c r="O38"/>
  <c r="S38"/>
  <c r="T38"/>
  <c r="V38"/>
  <c r="W38"/>
  <c r="AB38"/>
  <c r="AE38"/>
  <c r="AF38"/>
  <c r="AG38"/>
  <c r="AJ38"/>
  <c r="AK38"/>
  <c r="AM38" s="1"/>
  <c r="AN38"/>
  <c r="O39"/>
  <c r="S39"/>
  <c r="T39"/>
  <c r="V39"/>
  <c r="AI39" s="1"/>
  <c r="W39"/>
  <c r="AB39"/>
  <c r="AJ39"/>
  <c r="AK39"/>
  <c r="AM39" s="1"/>
  <c r="AN39"/>
  <c r="O40"/>
  <c r="S40"/>
  <c r="T40"/>
  <c r="V40"/>
  <c r="AG40" s="1"/>
  <c r="W40"/>
  <c r="AC40"/>
  <c r="AE40"/>
  <c r="AH40"/>
  <c r="AK40"/>
  <c r="AM40" s="1"/>
  <c r="AN40"/>
  <c r="O41"/>
  <c r="S41"/>
  <c r="T41"/>
  <c r="V41"/>
  <c r="AI41" s="1"/>
  <c r="W41"/>
  <c r="AK41"/>
  <c r="AM41" s="1"/>
  <c r="U41" s="1"/>
  <c r="AN41"/>
  <c r="O42"/>
  <c r="S42"/>
  <c r="T42"/>
  <c r="V42"/>
  <c r="W42"/>
  <c r="AK42"/>
  <c r="AM42" s="1"/>
  <c r="AN42"/>
  <c r="O43"/>
  <c r="S43"/>
  <c r="T43"/>
  <c r="V43"/>
  <c r="AI43" s="1"/>
  <c r="W43"/>
  <c r="AB43"/>
  <c r="AC43"/>
  <c r="AE43"/>
  <c r="AF43"/>
  <c r="AG43"/>
  <c r="AJ43"/>
  <c r="AK43"/>
  <c r="AM43" s="1"/>
  <c r="AN43"/>
  <c r="O44"/>
  <c r="S44"/>
  <c r="T44"/>
  <c r="V44"/>
  <c r="AG44" s="1"/>
  <c r="W44"/>
  <c r="AK44"/>
  <c r="AM44" s="1"/>
  <c r="AN44"/>
  <c r="O45"/>
  <c r="S45"/>
  <c r="T45"/>
  <c r="V45"/>
  <c r="AI45" s="1"/>
  <c r="W45"/>
  <c r="AB45"/>
  <c r="AC45"/>
  <c r="AF45"/>
  <c r="AG45"/>
  <c r="AK45"/>
  <c r="AM45" s="1"/>
  <c r="U45" s="1"/>
  <c r="AN45"/>
  <c r="O46"/>
  <c r="S46"/>
  <c r="T46"/>
  <c r="V46"/>
  <c r="W46"/>
  <c r="AK46"/>
  <c r="AM46" s="1"/>
  <c r="AN46"/>
  <c r="O47"/>
  <c r="S47"/>
  <c r="T47"/>
  <c r="V47"/>
  <c r="AI47" s="1"/>
  <c r="W47"/>
  <c r="AB47"/>
  <c r="AJ47"/>
  <c r="AK47"/>
  <c r="AM47" s="1"/>
  <c r="AN47"/>
  <c r="O48"/>
  <c r="S48"/>
  <c r="T48"/>
  <c r="V48"/>
  <c r="AG48" s="1"/>
  <c r="W48"/>
  <c r="AC48"/>
  <c r="AE48"/>
  <c r="AH48"/>
  <c r="AK48"/>
  <c r="AM48" s="1"/>
  <c r="AN48"/>
  <c r="O49"/>
  <c r="S49"/>
  <c r="T49"/>
  <c r="V49"/>
  <c r="AI49" s="1"/>
  <c r="W49"/>
  <c r="AK49"/>
  <c r="AM49" s="1"/>
  <c r="U49" s="1"/>
  <c r="AN49"/>
  <c r="O50"/>
  <c r="S50"/>
  <c r="T50"/>
  <c r="V50"/>
  <c r="AE50" s="1"/>
  <c r="W50"/>
  <c r="AK50"/>
  <c r="AM50" s="1"/>
  <c r="AN50"/>
  <c r="O51"/>
  <c r="S51"/>
  <c r="T51"/>
  <c r="V51"/>
  <c r="AI51" s="1"/>
  <c r="W51"/>
  <c r="AB51"/>
  <c r="AC51"/>
  <c r="AE51"/>
  <c r="AF51"/>
  <c r="AG51"/>
  <c r="AJ51"/>
  <c r="AK51"/>
  <c r="AM51" s="1"/>
  <c r="AN51"/>
  <c r="O52"/>
  <c r="S52"/>
  <c r="T52"/>
  <c r="V52"/>
  <c r="AG52" s="1"/>
  <c r="W52"/>
  <c r="AK52"/>
  <c r="AM52" s="1"/>
  <c r="AN52"/>
  <c r="O53"/>
  <c r="S53"/>
  <c r="T53"/>
  <c r="V53"/>
  <c r="W53"/>
  <c r="AB53"/>
  <c r="AC53"/>
  <c r="AF53"/>
  <c r="AG53"/>
  <c r="AI53"/>
  <c r="AK53"/>
  <c r="AM53" s="1"/>
  <c r="AN53"/>
  <c r="O54"/>
  <c r="S54"/>
  <c r="T54"/>
  <c r="V54"/>
  <c r="AH54" s="1"/>
  <c r="W54"/>
  <c r="AC54"/>
  <c r="AK54"/>
  <c r="AM54" s="1"/>
  <c r="AN54"/>
  <c r="O55"/>
  <c r="S55"/>
  <c r="T55"/>
  <c r="U55"/>
  <c r="V55"/>
  <c r="W55"/>
  <c r="AB55"/>
  <c r="AC55"/>
  <c r="AE55"/>
  <c r="AF55"/>
  <c r="AG55"/>
  <c r="AI55"/>
  <c r="AJ55"/>
  <c r="AK55"/>
  <c r="AM55" s="1"/>
  <c r="AN55"/>
  <c r="O56"/>
  <c r="S56"/>
  <c r="T56"/>
  <c r="V56"/>
  <c r="AH56" s="1"/>
  <c r="W56"/>
  <c r="AK56"/>
  <c r="AM56" s="1"/>
  <c r="U56" s="1"/>
  <c r="AN56"/>
  <c r="O57"/>
  <c r="T57" s="1"/>
  <c r="S57"/>
  <c r="V57"/>
  <c r="O58"/>
  <c r="S58"/>
  <c r="T58"/>
  <c r="V58"/>
  <c r="W58"/>
  <c r="AC58"/>
  <c r="AH58"/>
  <c r="AK58"/>
  <c r="AM58" s="1"/>
  <c r="AN58"/>
  <c r="O59"/>
  <c r="S59"/>
  <c r="T59"/>
  <c r="V59"/>
  <c r="AI59" s="1"/>
  <c r="W59"/>
  <c r="AB59"/>
  <c r="AJ59"/>
  <c r="AK59"/>
  <c r="AM59" s="1"/>
  <c r="U59" s="1"/>
  <c r="AN59"/>
  <c r="O60"/>
  <c r="S60"/>
  <c r="T60"/>
  <c r="V60"/>
  <c r="W60"/>
  <c r="AC60"/>
  <c r="AE60"/>
  <c r="AH60"/>
  <c r="AK60"/>
  <c r="AM60" s="1"/>
  <c r="AN60"/>
  <c r="O61"/>
  <c r="S61"/>
  <c r="T61"/>
  <c r="V61"/>
  <c r="AI61" s="1"/>
  <c r="W61"/>
  <c r="AB61"/>
  <c r="AK61"/>
  <c r="AM61" s="1"/>
  <c r="AN61"/>
  <c r="O62"/>
  <c r="S62"/>
  <c r="T62"/>
  <c r="V62"/>
  <c r="W62"/>
  <c r="AC62"/>
  <c r="AH62"/>
  <c r="AK62"/>
  <c r="AM62" s="1"/>
  <c r="AN62"/>
  <c r="O63"/>
  <c r="S63"/>
  <c r="T63"/>
  <c r="V63"/>
  <c r="AI63" s="1"/>
  <c r="W63"/>
  <c r="AB63"/>
  <c r="AC63"/>
  <c r="AE63"/>
  <c r="AJ63"/>
  <c r="AK63"/>
  <c r="AM63" s="1"/>
  <c r="U63" s="1"/>
  <c r="AN63"/>
  <c r="O64"/>
  <c r="S64"/>
  <c r="T64"/>
  <c r="V64"/>
  <c r="W64"/>
  <c r="AC64"/>
  <c r="AE64"/>
  <c r="AH64"/>
  <c r="AK64"/>
  <c r="AM64" s="1"/>
  <c r="AN64"/>
  <c r="O65"/>
  <c r="S65"/>
  <c r="T65"/>
  <c r="V65"/>
  <c r="AI65" s="1"/>
  <c r="W65"/>
  <c r="AB65"/>
  <c r="AC65"/>
  <c r="AF65"/>
  <c r="AK65"/>
  <c r="AM65" s="1"/>
  <c r="AN65"/>
  <c r="O66"/>
  <c r="S66"/>
  <c r="T66"/>
  <c r="V66"/>
  <c r="AI66" s="1"/>
  <c r="W66"/>
  <c r="AK66"/>
  <c r="AM66" s="1"/>
  <c r="AN66"/>
  <c r="O67"/>
  <c r="S67"/>
  <c r="T67"/>
  <c r="V67"/>
  <c r="AI67" s="1"/>
  <c r="W67"/>
  <c r="AB67"/>
  <c r="AC67"/>
  <c r="AE67"/>
  <c r="AJ67"/>
  <c r="AK67"/>
  <c r="AM67" s="1"/>
  <c r="AN67"/>
  <c r="O68"/>
  <c r="S68"/>
  <c r="T68"/>
  <c r="V68"/>
  <c r="AH68" s="1"/>
  <c r="W68"/>
  <c r="AC68"/>
  <c r="AG68"/>
  <c r="AK68"/>
  <c r="AM68" s="1"/>
  <c r="U68" s="1"/>
  <c r="AN68"/>
  <c r="O69"/>
  <c r="S69"/>
  <c r="T69"/>
  <c r="V69"/>
  <c r="W69"/>
  <c r="AB69"/>
  <c r="AC69"/>
  <c r="AG69"/>
  <c r="AI69"/>
  <c r="AK69"/>
  <c r="AM69" s="1"/>
  <c r="AN69"/>
  <c r="O70"/>
  <c r="S70"/>
  <c r="T70"/>
  <c r="V70"/>
  <c r="AE70" s="1"/>
  <c r="W70"/>
  <c r="AK70"/>
  <c r="AM70" s="1"/>
  <c r="U70" s="1"/>
  <c r="AN70"/>
  <c r="O71"/>
  <c r="S71"/>
  <c r="T71"/>
  <c r="V71"/>
  <c r="AI71" s="1"/>
  <c r="W71"/>
  <c r="AB71"/>
  <c r="AJ71"/>
  <c r="AK71"/>
  <c r="AM71" s="1"/>
  <c r="U71" s="1"/>
  <c r="AN71"/>
  <c r="O72"/>
  <c r="S72"/>
  <c r="T72"/>
  <c r="V72"/>
  <c r="AH72" s="1"/>
  <c r="W72"/>
  <c r="AC72"/>
  <c r="AE72"/>
  <c r="AG72"/>
  <c r="AK72"/>
  <c r="AM72"/>
  <c r="AN72"/>
  <c r="O73"/>
  <c r="S73"/>
  <c r="T73"/>
  <c r="V73"/>
  <c r="AI73" s="1"/>
  <c r="W73"/>
  <c r="AK73"/>
  <c r="AM73" s="1"/>
  <c r="AN73"/>
  <c r="O74"/>
  <c r="S74"/>
  <c r="T74"/>
  <c r="V74"/>
  <c r="AC74" s="1"/>
  <c r="W74"/>
  <c r="AD74"/>
  <c r="AE74"/>
  <c r="AH74"/>
  <c r="AK74"/>
  <c r="AM74" s="1"/>
  <c r="AN74"/>
  <c r="O75"/>
  <c r="S75"/>
  <c r="T75"/>
  <c r="V75"/>
  <c r="AG75" s="1"/>
  <c r="W75"/>
  <c r="AB75"/>
  <c r="AC75"/>
  <c r="AI75"/>
  <c r="AJ75"/>
  <c r="AK75"/>
  <c r="AM75" s="1"/>
  <c r="U75" s="1"/>
  <c r="AN75"/>
  <c r="O76"/>
  <c r="S76"/>
  <c r="T76"/>
  <c r="V76"/>
  <c r="W76"/>
  <c r="AK76"/>
  <c r="AM76" s="1"/>
  <c r="AN76"/>
  <c r="O77"/>
  <c r="S77"/>
  <c r="T77"/>
  <c r="V77"/>
  <c r="W77"/>
  <c r="AB77"/>
  <c r="AC77"/>
  <c r="AF77"/>
  <c r="AG77"/>
  <c r="AI77"/>
  <c r="AK77"/>
  <c r="AM77" s="1"/>
  <c r="AN77"/>
  <c r="O78"/>
  <c r="S78"/>
  <c r="T78"/>
  <c r="V78"/>
  <c r="AH78" s="1"/>
  <c r="W78"/>
  <c r="AK78"/>
  <c r="AM78" s="1"/>
  <c r="AN78"/>
  <c r="O79"/>
  <c r="S79"/>
  <c r="T79"/>
  <c r="V79"/>
  <c r="AI79" s="1"/>
  <c r="W79"/>
  <c r="AG79"/>
  <c r="AJ79"/>
  <c r="AK79"/>
  <c r="AM79" s="1"/>
  <c r="AN79"/>
  <c r="O80"/>
  <c r="S80"/>
  <c r="T80"/>
  <c r="V80"/>
  <c r="AC80" s="1"/>
  <c r="W80"/>
  <c r="AK80"/>
  <c r="AM80"/>
  <c r="U80" s="1"/>
  <c r="AN80"/>
  <c r="O81"/>
  <c r="S81"/>
  <c r="T81"/>
  <c r="V81"/>
  <c r="W81"/>
  <c r="AB81"/>
  <c r="AI81"/>
  <c r="AK81"/>
  <c r="AM81" s="1"/>
  <c r="AN81"/>
  <c r="O82"/>
  <c r="S82"/>
  <c r="T82"/>
  <c r="V82"/>
  <c r="W82"/>
  <c r="AC82"/>
  <c r="AD82"/>
  <c r="AE82"/>
  <c r="AH82"/>
  <c r="AI82"/>
  <c r="AK82"/>
  <c r="AM82" s="1"/>
  <c r="AN82"/>
  <c r="O83"/>
  <c r="S83"/>
  <c r="T83"/>
  <c r="V83"/>
  <c r="AI83" s="1"/>
  <c r="W83"/>
  <c r="AJ83"/>
  <c r="AK83"/>
  <c r="AM83" s="1"/>
  <c r="AN83"/>
  <c r="O84"/>
  <c r="S84"/>
  <c r="T84"/>
  <c r="V84"/>
  <c r="AI84" s="1"/>
  <c r="W84"/>
  <c r="AC84"/>
  <c r="AD84"/>
  <c r="AE84"/>
  <c r="AK84"/>
  <c r="AM84" s="1"/>
  <c r="U84" s="1"/>
  <c r="AN84"/>
  <c r="O85"/>
  <c r="S85"/>
  <c r="T85"/>
  <c r="V85"/>
  <c r="W85"/>
  <c r="AE85"/>
  <c r="AK85"/>
  <c r="AM85" s="1"/>
  <c r="AN85"/>
  <c r="U85" s="1"/>
  <c r="O86"/>
  <c r="S86"/>
  <c r="T86"/>
  <c r="V86"/>
  <c r="AC86" s="1"/>
  <c r="W86"/>
  <c r="AD86"/>
  <c r="AE86"/>
  <c r="AG86"/>
  <c r="AI86"/>
  <c r="AK86"/>
  <c r="AM86" s="1"/>
  <c r="U86" s="1"/>
  <c r="AN86"/>
  <c r="O87"/>
  <c r="S87"/>
  <c r="T87"/>
  <c r="V87"/>
  <c r="AE87" s="1"/>
  <c r="W87"/>
  <c r="AK87"/>
  <c r="AM87" s="1"/>
  <c r="AN87"/>
  <c r="O88"/>
  <c r="S88"/>
  <c r="T88"/>
  <c r="U88"/>
  <c r="V88"/>
  <c r="AH88" s="1"/>
  <c r="W88"/>
  <c r="AI88"/>
  <c r="AK88"/>
  <c r="AM88"/>
  <c r="AN88"/>
  <c r="O89"/>
  <c r="S89"/>
  <c r="T89"/>
  <c r="AC89" s="1"/>
  <c r="V89"/>
  <c r="AI89" s="1"/>
  <c r="W89"/>
  <c r="AB89"/>
  <c r="AE89"/>
  <c r="AK89"/>
  <c r="AM89" s="1"/>
  <c r="AN89"/>
  <c r="U89" s="1"/>
  <c r="O90"/>
  <c r="S90"/>
  <c r="T90"/>
  <c r="V90"/>
  <c r="AI90" s="1"/>
  <c r="W90"/>
  <c r="AK90"/>
  <c r="AM90" s="1"/>
  <c r="AN90"/>
  <c r="O91"/>
  <c r="S91"/>
  <c r="T91"/>
  <c r="V91"/>
  <c r="W91"/>
  <c r="AB91"/>
  <c r="AE91"/>
  <c r="AJ91"/>
  <c r="AK91"/>
  <c r="AM91" s="1"/>
  <c r="AN91"/>
  <c r="O92"/>
  <c r="S92"/>
  <c r="T92"/>
  <c r="V92"/>
  <c r="AI92" s="1"/>
  <c r="W92"/>
  <c r="AC92"/>
  <c r="AD92"/>
  <c r="AE92"/>
  <c r="AK92"/>
  <c r="AM92" s="1"/>
  <c r="U92" s="1"/>
  <c r="AN92"/>
  <c r="O93"/>
  <c r="S93"/>
  <c r="T93"/>
  <c r="V93"/>
  <c r="W93"/>
  <c r="AB93"/>
  <c r="AI93"/>
  <c r="AK93"/>
  <c r="AM93" s="1"/>
  <c r="U93" s="1"/>
  <c r="AN93"/>
  <c r="O94"/>
  <c r="S94"/>
  <c r="T94"/>
  <c r="V94"/>
  <c r="AG94" s="1"/>
  <c r="W94"/>
  <c r="AK94"/>
  <c r="AM94" s="1"/>
  <c r="U94" s="1"/>
  <c r="AN94"/>
  <c r="O95"/>
  <c r="S95"/>
  <c r="T95"/>
  <c r="V95"/>
  <c r="AJ95" s="1"/>
  <c r="W95"/>
  <c r="AB95"/>
  <c r="AE95"/>
  <c r="AF95"/>
  <c r="AG95"/>
  <c r="AK95"/>
  <c r="AM95" s="1"/>
  <c r="AN95"/>
  <c r="O96"/>
  <c r="S96"/>
  <c r="T96"/>
  <c r="V96"/>
  <c r="AI96" s="1"/>
  <c r="W96"/>
  <c r="AH96"/>
  <c r="AK96"/>
  <c r="AM96" s="1"/>
  <c r="U96" s="1"/>
  <c r="AN96"/>
  <c r="O97"/>
  <c r="S97"/>
  <c r="T97"/>
  <c r="V97"/>
  <c r="AI97" s="1"/>
  <c r="W97"/>
  <c r="AK97"/>
  <c r="AM97" s="1"/>
  <c r="AN97"/>
  <c r="O98"/>
  <c r="S98"/>
  <c r="T98"/>
  <c r="V98"/>
  <c r="AI98" s="1"/>
  <c r="W98"/>
  <c r="AD98"/>
  <c r="AE98"/>
  <c r="AG98"/>
  <c r="AK98"/>
  <c r="AM98" s="1"/>
  <c r="U98" s="1"/>
  <c r="AN98"/>
  <c r="O99"/>
  <c r="S99"/>
  <c r="T99"/>
  <c r="V99"/>
  <c r="W99"/>
  <c r="AB99"/>
  <c r="AE99"/>
  <c r="AJ99"/>
  <c r="AK99"/>
  <c r="AM99" s="1"/>
  <c r="U99" s="1"/>
  <c r="AN99"/>
  <c r="O100"/>
  <c r="S100"/>
  <c r="T100"/>
  <c r="V100"/>
  <c r="AH100" s="1"/>
  <c r="W100"/>
  <c r="AC100"/>
  <c r="AD100"/>
  <c r="AI100"/>
  <c r="AK100"/>
  <c r="AM100"/>
  <c r="U100" s="1"/>
  <c r="AN100"/>
  <c r="O101"/>
  <c r="S101"/>
  <c r="T101"/>
  <c r="V101"/>
  <c r="W101"/>
  <c r="AB101"/>
  <c r="AK101"/>
  <c r="AM101" s="1"/>
  <c r="U101" s="1"/>
  <c r="AN101"/>
  <c r="O102"/>
  <c r="S102"/>
  <c r="T102"/>
  <c r="V102"/>
  <c r="W102"/>
  <c r="AG102"/>
  <c r="AK102"/>
  <c r="AM102" s="1"/>
  <c r="U102" s="1"/>
  <c r="AN102"/>
  <c r="O103"/>
  <c r="S103"/>
  <c r="T103"/>
  <c r="V103"/>
  <c r="AJ103" s="1"/>
  <c r="W103"/>
  <c r="AB103"/>
  <c r="AE103"/>
  <c r="AF103"/>
  <c r="AK103"/>
  <c r="AM103" s="1"/>
  <c r="AN103"/>
  <c r="O104"/>
  <c r="S104"/>
  <c r="T104"/>
  <c r="U104"/>
  <c r="V104"/>
  <c r="W104"/>
  <c r="AC104"/>
  <c r="AD104"/>
  <c r="AE104"/>
  <c r="AG104"/>
  <c r="AH104"/>
  <c r="AI104"/>
  <c r="AK104"/>
  <c r="AM104"/>
  <c r="AN104"/>
  <c r="O105"/>
  <c r="S105"/>
  <c r="T105"/>
  <c r="AC105" s="1"/>
  <c r="V105"/>
  <c r="AI105" s="1"/>
  <c r="W105"/>
  <c r="AK105"/>
  <c r="AM105" s="1"/>
  <c r="AN105"/>
  <c r="U105" s="1"/>
  <c r="O106"/>
  <c r="S106"/>
  <c r="T106"/>
  <c r="V106"/>
  <c r="AI106" s="1"/>
  <c r="W106"/>
  <c r="AD106"/>
  <c r="AE106"/>
  <c r="AG106"/>
  <c r="AK106"/>
  <c r="AM106" s="1"/>
  <c r="U106" s="1"/>
  <c r="AN106"/>
  <c r="O107"/>
  <c r="S107"/>
  <c r="T107"/>
  <c r="V107"/>
  <c r="W107"/>
  <c r="AB107"/>
  <c r="AE107"/>
  <c r="AJ107"/>
  <c r="AK107"/>
  <c r="AM107" s="1"/>
  <c r="AN107"/>
  <c r="O108"/>
  <c r="S108"/>
  <c r="T108"/>
  <c r="V108"/>
  <c r="AI108" s="1"/>
  <c r="W108"/>
  <c r="AK108"/>
  <c r="AM108" s="1"/>
  <c r="AN108"/>
  <c r="O109"/>
  <c r="S109"/>
  <c r="T109"/>
  <c r="V109"/>
  <c r="AJ109" s="1"/>
  <c r="W109"/>
  <c r="AB109"/>
  <c r="AC109"/>
  <c r="AK109"/>
  <c r="AM109" s="1"/>
  <c r="AN109"/>
  <c r="U109" s="1"/>
  <c r="O110"/>
  <c r="S110"/>
  <c r="T110"/>
  <c r="V110"/>
  <c r="AG110" s="1"/>
  <c r="W110"/>
  <c r="AK110"/>
  <c r="AM110" s="1"/>
  <c r="AN110"/>
  <c r="O111"/>
  <c r="S111"/>
  <c r="T111"/>
  <c r="V111"/>
  <c r="AG111" s="1"/>
  <c r="W111"/>
  <c r="AJ111"/>
  <c r="AK111"/>
  <c r="AM111" s="1"/>
  <c r="AN111"/>
  <c r="O112"/>
  <c r="S112"/>
  <c r="T112"/>
  <c r="V112"/>
  <c r="AH112" s="1"/>
  <c r="W112"/>
  <c r="AC112"/>
  <c r="AD112"/>
  <c r="AI112"/>
  <c r="AK112"/>
  <c r="AM112"/>
  <c r="U112" s="1"/>
  <c r="AN112"/>
  <c r="O113"/>
  <c r="S113"/>
  <c r="T113"/>
  <c r="V113"/>
  <c r="W113"/>
  <c r="AB113"/>
  <c r="AE113"/>
  <c r="AG113"/>
  <c r="AI113"/>
  <c r="AK113"/>
  <c r="AM113" s="1"/>
  <c r="AN113"/>
  <c r="U113" s="1"/>
  <c r="O114"/>
  <c r="S114"/>
  <c r="T114"/>
  <c r="V114"/>
  <c r="AI114" s="1"/>
  <c r="W114"/>
  <c r="AK114"/>
  <c r="AM114" s="1"/>
  <c r="AN114"/>
  <c r="O115"/>
  <c r="S115"/>
  <c r="T115"/>
  <c r="AJ115" s="1"/>
  <c r="V115"/>
  <c r="AE115" s="1"/>
  <c r="W115"/>
  <c r="AK115"/>
  <c r="AM115" s="1"/>
  <c r="U115" s="1"/>
  <c r="AN115"/>
  <c r="O116"/>
  <c r="S116"/>
  <c r="T116"/>
  <c r="V116"/>
  <c r="W116"/>
  <c r="AC116"/>
  <c r="AD116"/>
  <c r="AE116"/>
  <c r="AG116"/>
  <c r="AH116"/>
  <c r="AI116"/>
  <c r="AK116"/>
  <c r="AM116"/>
  <c r="AN116"/>
  <c r="O117"/>
  <c r="S117"/>
  <c r="T117"/>
  <c r="AC117" s="1"/>
  <c r="U117"/>
  <c r="V117"/>
  <c r="AJ117" s="1"/>
  <c r="W117"/>
  <c r="AK117"/>
  <c r="AM117" s="1"/>
  <c r="AN117"/>
  <c r="O118"/>
  <c r="S118"/>
  <c r="T118"/>
  <c r="V118"/>
  <c r="W118"/>
  <c r="AG118"/>
  <c r="AI118"/>
  <c r="AK118"/>
  <c r="AM118" s="1"/>
  <c r="AN118"/>
  <c r="O119"/>
  <c r="S119"/>
  <c r="T119"/>
  <c r="V119"/>
  <c r="W119"/>
  <c r="AB119"/>
  <c r="AE119"/>
  <c r="AF119"/>
  <c r="AG119"/>
  <c r="AJ119"/>
  <c r="AK119"/>
  <c r="AM119" s="1"/>
  <c r="AN119"/>
  <c r="O120"/>
  <c r="S120"/>
  <c r="T120"/>
  <c r="V120"/>
  <c r="AI120" s="1"/>
  <c r="W120"/>
  <c r="AK120"/>
  <c r="AM120" s="1"/>
  <c r="U120" s="1"/>
  <c r="AN120"/>
  <c r="O121"/>
  <c r="S121"/>
  <c r="T121"/>
  <c r="V121"/>
  <c r="W121"/>
  <c r="AB121"/>
  <c r="AE121"/>
  <c r="AK121"/>
  <c r="AM121" s="1"/>
  <c r="AN121"/>
  <c r="O122"/>
  <c r="S122"/>
  <c r="T122"/>
  <c r="V122"/>
  <c r="AG122" s="1"/>
  <c r="W122"/>
  <c r="AD122"/>
  <c r="AE122"/>
  <c r="AK122"/>
  <c r="AM122"/>
  <c r="AN122"/>
  <c r="O123"/>
  <c r="S123"/>
  <c r="T123"/>
  <c r="V123"/>
  <c r="W123"/>
  <c r="AK123"/>
  <c r="AM123" s="1"/>
  <c r="AN123"/>
  <c r="O124"/>
  <c r="S124"/>
  <c r="T124"/>
  <c r="V124"/>
  <c r="AH124" s="1"/>
  <c r="W124"/>
  <c r="AK124"/>
  <c r="AM124"/>
  <c r="U124" s="1"/>
  <c r="AN124"/>
  <c r="O125"/>
  <c r="S125"/>
  <c r="T125"/>
  <c r="V125"/>
  <c r="W125"/>
  <c r="AI125"/>
  <c r="AK125"/>
  <c r="AM125" s="1"/>
  <c r="U125" s="1"/>
  <c r="AN125"/>
  <c r="O126"/>
  <c r="S126"/>
  <c r="T126"/>
  <c r="V126"/>
  <c r="W126"/>
  <c r="AC126"/>
  <c r="AE126"/>
  <c r="AH126"/>
  <c r="AI126"/>
  <c r="AK126"/>
  <c r="AM126" s="1"/>
  <c r="U126" s="1"/>
  <c r="AN126"/>
  <c r="O127"/>
  <c r="S127"/>
  <c r="T127"/>
  <c r="V127"/>
  <c r="AI127" s="1"/>
  <c r="W127"/>
  <c r="AB127"/>
  <c r="AC127"/>
  <c r="AE127"/>
  <c r="AJ127"/>
  <c r="AK127"/>
  <c r="AM127" s="1"/>
  <c r="AN127"/>
  <c r="O128"/>
  <c r="S128"/>
  <c r="T128"/>
  <c r="V128"/>
  <c r="W128"/>
  <c r="AC128"/>
  <c r="AE128"/>
  <c r="AG128"/>
  <c r="AH128"/>
  <c r="AK128"/>
  <c r="AM128" s="1"/>
  <c r="U128" s="1"/>
  <c r="AN128"/>
  <c r="O129"/>
  <c r="S129"/>
  <c r="T129"/>
  <c r="AC129" s="1"/>
  <c r="V129"/>
  <c r="AI129" s="1"/>
  <c r="W129"/>
  <c r="AB129"/>
  <c r="AG129"/>
  <c r="AK129"/>
  <c r="AM129" s="1"/>
  <c r="AN129"/>
  <c r="O130"/>
  <c r="S130"/>
  <c r="T130"/>
  <c r="V130"/>
  <c r="W130"/>
  <c r="AK130"/>
  <c r="AM130" s="1"/>
  <c r="AN130"/>
  <c r="O131"/>
  <c r="S131"/>
  <c r="T131"/>
  <c r="U131"/>
  <c r="V131"/>
  <c r="AG131" s="1"/>
  <c r="W131"/>
  <c r="AI131"/>
  <c r="AJ131"/>
  <c r="AK131"/>
  <c r="AM131" s="1"/>
  <c r="AN131"/>
  <c r="O132"/>
  <c r="S132"/>
  <c r="T132"/>
  <c r="V132"/>
  <c r="AH132" s="1"/>
  <c r="W132"/>
  <c r="AC132"/>
  <c r="AG132"/>
  <c r="AK132"/>
  <c r="AM132" s="1"/>
  <c r="AN132"/>
  <c r="O133"/>
  <c r="S133"/>
  <c r="T133"/>
  <c r="V133"/>
  <c r="AI133" s="1"/>
  <c r="W133"/>
  <c r="AK133"/>
  <c r="AM133" s="1"/>
  <c r="U133" s="1"/>
  <c r="AN133"/>
  <c r="O134"/>
  <c r="S134"/>
  <c r="T134"/>
  <c r="V134"/>
  <c r="AH134" s="1"/>
  <c r="W134"/>
  <c r="AD134"/>
  <c r="AE134"/>
  <c r="AK134"/>
  <c r="AM134" s="1"/>
  <c r="U134" s="1"/>
  <c r="AN134"/>
  <c r="O135"/>
  <c r="S135"/>
  <c r="T135"/>
  <c r="V135"/>
  <c r="AG135" s="1"/>
  <c r="W135"/>
  <c r="AB135"/>
  <c r="AC135"/>
  <c r="AI135"/>
  <c r="AJ135"/>
  <c r="AK135"/>
  <c r="AM135" s="1"/>
  <c r="U135" s="1"/>
  <c r="AN135"/>
  <c r="O136"/>
  <c r="S136"/>
  <c r="T136"/>
  <c r="V136"/>
  <c r="W136"/>
  <c r="AG136"/>
  <c r="AK136"/>
  <c r="AM136" s="1"/>
  <c r="AN136"/>
  <c r="O137"/>
  <c r="S137"/>
  <c r="T137"/>
  <c r="V137"/>
  <c r="AF137" s="1"/>
  <c r="W137"/>
  <c r="AB137"/>
  <c r="AC137"/>
  <c r="AK137"/>
  <c r="AM137" s="1"/>
  <c r="AN137"/>
  <c r="O138"/>
  <c r="S138"/>
  <c r="T138"/>
  <c r="V138"/>
  <c r="AI138" s="1"/>
  <c r="W138"/>
  <c r="AK138"/>
  <c r="AM138" s="1"/>
  <c r="U138" s="1"/>
  <c r="AN138"/>
  <c r="O139"/>
  <c r="S139"/>
  <c r="T139"/>
  <c r="V139"/>
  <c r="AI139" s="1"/>
  <c r="W139"/>
  <c r="AB139"/>
  <c r="AC139"/>
  <c r="AE139"/>
  <c r="AF139"/>
  <c r="AJ139"/>
  <c r="AK139"/>
  <c r="AM139" s="1"/>
  <c r="U139" s="1"/>
  <c r="AN139"/>
  <c r="O140"/>
  <c r="S140"/>
  <c r="T140"/>
  <c r="V140"/>
  <c r="AH140" s="1"/>
  <c r="W140"/>
  <c r="AE140"/>
  <c r="AG140"/>
  <c r="AK140"/>
  <c r="AM140"/>
  <c r="U140" s="1"/>
  <c r="AN140"/>
  <c r="O141"/>
  <c r="S141"/>
  <c r="T141"/>
  <c r="V141"/>
  <c r="W141"/>
  <c r="AB141"/>
  <c r="AI141"/>
  <c r="AK141"/>
  <c r="AM141" s="1"/>
  <c r="U141" s="1"/>
  <c r="AN141"/>
  <c r="O142"/>
  <c r="S142"/>
  <c r="T142"/>
  <c r="V142"/>
  <c r="AH142" s="1"/>
  <c r="W142"/>
  <c r="AC142"/>
  <c r="AE142"/>
  <c r="AK142"/>
  <c r="AM142" s="1"/>
  <c r="AN142"/>
  <c r="O143"/>
  <c r="S143"/>
  <c r="T143"/>
  <c r="V143"/>
  <c r="AG143" s="1"/>
  <c r="W143"/>
  <c r="AI143"/>
  <c r="AJ143"/>
  <c r="AK143"/>
  <c r="AM143" s="1"/>
  <c r="U143" s="1"/>
  <c r="AN143"/>
  <c r="O144"/>
  <c r="S144"/>
  <c r="T144"/>
  <c r="V144"/>
  <c r="AH144" s="1"/>
  <c r="W144"/>
  <c r="AC144"/>
  <c r="AE144"/>
  <c r="AK144"/>
  <c r="AM144" s="1"/>
  <c r="AN144"/>
  <c r="O145"/>
  <c r="S145"/>
  <c r="T145"/>
  <c r="AC145" s="1"/>
  <c r="V145"/>
  <c r="AG145" s="1"/>
  <c r="W145"/>
  <c r="AI145"/>
  <c r="AK145"/>
  <c r="AM145" s="1"/>
  <c r="AN145"/>
  <c r="O146"/>
  <c r="S146"/>
  <c r="T146"/>
  <c r="V146"/>
  <c r="W146"/>
  <c r="AE146"/>
  <c r="AK146"/>
  <c r="AM146" s="1"/>
  <c r="AN146"/>
  <c r="O147"/>
  <c r="S147"/>
  <c r="T147"/>
  <c r="V147"/>
  <c r="AI147" s="1"/>
  <c r="W147"/>
  <c r="AB147"/>
  <c r="AC147"/>
  <c r="AE147"/>
  <c r="AF147"/>
  <c r="AJ147"/>
  <c r="AK147"/>
  <c r="AM147" s="1"/>
  <c r="U147" s="1"/>
  <c r="AN147"/>
  <c r="O148"/>
  <c r="S148"/>
  <c r="T148"/>
  <c r="V148"/>
  <c r="W148"/>
  <c r="AC148"/>
  <c r="AG148"/>
  <c r="AH148"/>
  <c r="AK148"/>
  <c r="AM148" s="1"/>
  <c r="U148" s="1"/>
  <c r="AN148"/>
  <c r="O149"/>
  <c r="S149"/>
  <c r="T149"/>
  <c r="V149"/>
  <c r="AI149" s="1"/>
  <c r="W149"/>
  <c r="AB149"/>
  <c r="AC149"/>
  <c r="AF149"/>
  <c r="AG149"/>
  <c r="AK149"/>
  <c r="AM149" s="1"/>
  <c r="AN149"/>
  <c r="O150"/>
  <c r="S150"/>
  <c r="T150"/>
  <c r="V150"/>
  <c r="AH150" s="1"/>
  <c r="W150"/>
  <c r="AK150"/>
  <c r="AM150" s="1"/>
  <c r="AN150"/>
  <c r="O151"/>
  <c r="S151"/>
  <c r="T151"/>
  <c r="U151"/>
  <c r="V151"/>
  <c r="W151"/>
  <c r="AB151"/>
  <c r="AC151"/>
  <c r="AE151"/>
  <c r="AF151"/>
  <c r="AG151"/>
  <c r="AI151"/>
  <c r="AJ151"/>
  <c r="AK151"/>
  <c r="AM151" s="1"/>
  <c r="AN151"/>
  <c r="O152"/>
  <c r="S152"/>
  <c r="T152"/>
  <c r="V152"/>
  <c r="W152"/>
  <c r="AK152"/>
  <c r="AM152" s="1"/>
  <c r="AN152"/>
  <c r="O153"/>
  <c r="S153"/>
  <c r="T153"/>
  <c r="V153"/>
  <c r="AI153" s="1"/>
  <c r="W153"/>
  <c r="AK153"/>
  <c r="AM153" s="1"/>
  <c r="AN153"/>
  <c r="O154"/>
  <c r="S154"/>
  <c r="T154"/>
  <c r="V154"/>
  <c r="AH154" s="1"/>
  <c r="W154"/>
  <c r="AC154"/>
  <c r="AD154"/>
  <c r="AE154"/>
  <c r="AI154"/>
  <c r="AK154"/>
  <c r="AM154" s="1"/>
  <c r="U154" s="1"/>
  <c r="AN154"/>
  <c r="O155"/>
  <c r="S155"/>
  <c r="T155"/>
  <c r="V155"/>
  <c r="AG155" s="1"/>
  <c r="W155"/>
  <c r="AB155"/>
  <c r="AI155"/>
  <c r="AJ155"/>
  <c r="AK155"/>
  <c r="AM155" s="1"/>
  <c r="U155" s="1"/>
  <c r="AN155"/>
  <c r="O156"/>
  <c r="S156"/>
  <c r="T156"/>
  <c r="V156"/>
  <c r="AH156" s="1"/>
  <c r="W156"/>
  <c r="AE156"/>
  <c r="AG156"/>
  <c r="AK156"/>
  <c r="AM156" s="1"/>
  <c r="U156" s="1"/>
  <c r="AN156"/>
  <c r="O157"/>
  <c r="S157"/>
  <c r="T157"/>
  <c r="V157"/>
  <c r="AI157" s="1"/>
  <c r="W157"/>
  <c r="AB157"/>
  <c r="AK157"/>
  <c r="AM157" s="1"/>
  <c r="AN157"/>
  <c r="O158"/>
  <c r="S158"/>
  <c r="T158"/>
  <c r="V158"/>
  <c r="AI158" s="1"/>
  <c r="W158"/>
  <c r="AK158"/>
  <c r="AM158" s="1"/>
  <c r="AN158"/>
  <c r="O159"/>
  <c r="S159"/>
  <c r="T159"/>
  <c r="V159"/>
  <c r="AI159" s="1"/>
  <c r="W159"/>
  <c r="AB159"/>
  <c r="AC159"/>
  <c r="AE159"/>
  <c r="AF159"/>
  <c r="AG159"/>
  <c r="AJ159"/>
  <c r="AK159"/>
  <c r="AM159" s="1"/>
  <c r="AN159"/>
  <c r="O160"/>
  <c r="S160"/>
  <c r="T160"/>
  <c r="V160"/>
  <c r="AE160" s="1"/>
  <c r="W160"/>
  <c r="AG160"/>
  <c r="AH160"/>
  <c r="AK160"/>
  <c r="AM160" s="1"/>
  <c r="U160" s="1"/>
  <c r="AN160"/>
  <c r="O161"/>
  <c r="S161"/>
  <c r="T161"/>
  <c r="V161"/>
  <c r="W161"/>
  <c r="AG161"/>
  <c r="AK161"/>
  <c r="AM161" s="1"/>
  <c r="U161" s="1"/>
  <c r="AN161"/>
  <c r="O162"/>
  <c r="S162"/>
  <c r="T162"/>
  <c r="V162"/>
  <c r="AE162" s="1"/>
  <c r="W162"/>
  <c r="AH162"/>
  <c r="AK162"/>
  <c r="AM162" s="1"/>
  <c r="AN162"/>
  <c r="O163"/>
  <c r="S163"/>
  <c r="T163"/>
  <c r="V163"/>
  <c r="AG163" s="1"/>
  <c r="W163"/>
  <c r="AB163"/>
  <c r="AI163"/>
  <c r="AJ163"/>
  <c r="AK163"/>
  <c r="AM163" s="1"/>
  <c r="U163" s="1"/>
  <c r="AN163"/>
  <c r="O164"/>
  <c r="S164"/>
  <c r="T164"/>
  <c r="V164"/>
  <c r="W164"/>
  <c r="AC164"/>
  <c r="AE164"/>
  <c r="AG164"/>
  <c r="AH164"/>
  <c r="AK164"/>
  <c r="AM164" s="1"/>
  <c r="AN164"/>
  <c r="O165"/>
  <c r="S165"/>
  <c r="T165"/>
  <c r="V165"/>
  <c r="AH165" s="1"/>
  <c r="W165"/>
  <c r="AK165"/>
  <c r="AM165" s="1"/>
  <c r="U165" s="1"/>
  <c r="AN165"/>
  <c r="O166"/>
  <c r="S166"/>
  <c r="T166"/>
  <c r="V166"/>
  <c r="W166"/>
  <c r="AB166"/>
  <c r="AD166"/>
  <c r="AH166"/>
  <c r="AI166"/>
  <c r="AK166"/>
  <c r="AM166" s="1"/>
  <c r="AN166"/>
  <c r="O167"/>
  <c r="S167"/>
  <c r="T167"/>
  <c r="V167"/>
  <c r="AH167" s="1"/>
  <c r="W167"/>
  <c r="AB167"/>
  <c r="AK167"/>
  <c r="AM167"/>
  <c r="U167" s="1"/>
  <c r="AN167"/>
  <c r="O168"/>
  <c r="S168"/>
  <c r="T168"/>
  <c r="V168"/>
  <c r="W168"/>
  <c r="AE168"/>
  <c r="AJ168"/>
  <c r="AK168"/>
  <c r="AM168"/>
  <c r="AN168"/>
  <c r="O169"/>
  <c r="S169"/>
  <c r="T169"/>
  <c r="V169"/>
  <c r="AJ169" s="1"/>
  <c r="W169"/>
  <c r="AH169"/>
  <c r="AK169"/>
  <c r="AM169" s="1"/>
  <c r="U169" s="1"/>
  <c r="AN169"/>
  <c r="O170"/>
  <c r="S170"/>
  <c r="T170"/>
  <c r="V170"/>
  <c r="AE170" s="1"/>
  <c r="W170"/>
  <c r="AF170"/>
  <c r="AJ170"/>
  <c r="AK170"/>
  <c r="AM170" s="1"/>
  <c r="U170" s="1"/>
  <c r="AN170"/>
  <c r="O171"/>
  <c r="S171"/>
  <c r="T171"/>
  <c r="V171"/>
  <c r="AJ171" s="1"/>
  <c r="W171"/>
  <c r="AK171"/>
  <c r="AM171" s="1"/>
  <c r="AN171"/>
  <c r="O172"/>
  <c r="S172"/>
  <c r="T172"/>
  <c r="V172"/>
  <c r="AI172" s="1"/>
  <c r="W172"/>
  <c r="AK172"/>
  <c r="AM172"/>
  <c r="U172" s="1"/>
  <c r="AN172"/>
  <c r="O173"/>
  <c r="S173"/>
  <c r="T173"/>
  <c r="V173"/>
  <c r="W173"/>
  <c r="AF173"/>
  <c r="AK173"/>
  <c r="AM173" s="1"/>
  <c r="U173" s="1"/>
  <c r="AN173"/>
  <c r="O174"/>
  <c r="S174"/>
  <c r="T174"/>
  <c r="V174"/>
  <c r="W174"/>
  <c r="AB174"/>
  <c r="AD174"/>
  <c r="AH174"/>
  <c r="AK174"/>
  <c r="AM174" s="1"/>
  <c r="AN174"/>
  <c r="O175"/>
  <c r="S175"/>
  <c r="T175"/>
  <c r="V175"/>
  <c r="AH175" s="1"/>
  <c r="W175"/>
  <c r="AK175"/>
  <c r="AM175"/>
  <c r="U175" s="1"/>
  <c r="AN175"/>
  <c r="O176"/>
  <c r="S176"/>
  <c r="T176"/>
  <c r="AI176" s="1"/>
  <c r="V176"/>
  <c r="W176"/>
  <c r="AE176"/>
  <c r="AK176"/>
  <c r="AM176" s="1"/>
  <c r="AN176"/>
  <c r="O177"/>
  <c r="S177"/>
  <c r="T177"/>
  <c r="V177"/>
  <c r="W177"/>
  <c r="AC177"/>
  <c r="AH177"/>
  <c r="AK177"/>
  <c r="AM177" s="1"/>
  <c r="U177" s="1"/>
  <c r="AN177"/>
  <c r="O178"/>
  <c r="S178"/>
  <c r="T178"/>
  <c r="V178"/>
  <c r="W178"/>
  <c r="AE178"/>
  <c r="AF178"/>
  <c r="AJ178"/>
  <c r="AK178"/>
  <c r="AM178" s="1"/>
  <c r="U178" s="1"/>
  <c r="AN178"/>
  <c r="O179"/>
  <c r="S179"/>
  <c r="T179"/>
  <c r="V179"/>
  <c r="AD179" s="1"/>
  <c r="W179"/>
  <c r="AK179"/>
  <c r="AM179" s="1"/>
  <c r="AN179"/>
  <c r="O180"/>
  <c r="S180"/>
  <c r="T180"/>
  <c r="V180"/>
  <c r="AI180" s="1"/>
  <c r="W180"/>
  <c r="AK180"/>
  <c r="AM180"/>
  <c r="U180" s="1"/>
  <c r="AN180"/>
  <c r="O181"/>
  <c r="S181"/>
  <c r="T181"/>
  <c r="V181"/>
  <c r="W181"/>
  <c r="AF181"/>
  <c r="AK181"/>
  <c r="AM181" s="1"/>
  <c r="U181" s="1"/>
  <c r="AN181"/>
  <c r="O182"/>
  <c r="S182"/>
  <c r="T182"/>
  <c r="V182"/>
  <c r="AJ182" s="1"/>
  <c r="W182"/>
  <c r="AB182"/>
  <c r="AE182"/>
  <c r="AF182"/>
  <c r="AI182"/>
  <c r="AK182"/>
  <c r="AM182" s="1"/>
  <c r="AN182"/>
  <c r="O183"/>
  <c r="S183"/>
  <c r="T183"/>
  <c r="V183"/>
  <c r="AC183" s="1"/>
  <c r="W183"/>
  <c r="AK183"/>
  <c r="AM183"/>
  <c r="AN183"/>
  <c r="O184"/>
  <c r="S184"/>
  <c r="T184"/>
  <c r="V184"/>
  <c r="W184"/>
  <c r="AE184"/>
  <c r="AI184"/>
  <c r="AK184"/>
  <c r="AM184" s="1"/>
  <c r="U184" s="1"/>
  <c r="AN184"/>
  <c r="O185"/>
  <c r="S185"/>
  <c r="T185"/>
  <c r="V185"/>
  <c r="W185"/>
  <c r="AE185"/>
  <c r="AK185"/>
  <c r="AM185" s="1"/>
  <c r="U185" s="1"/>
  <c r="AN185"/>
  <c r="O186"/>
  <c r="S186"/>
  <c r="T186"/>
  <c r="V186"/>
  <c r="AI186" s="1"/>
  <c r="W186"/>
  <c r="AB186"/>
  <c r="AC186"/>
  <c r="AE186"/>
  <c r="AF186"/>
  <c r="AJ186"/>
  <c r="AK186"/>
  <c r="AM186" s="1"/>
  <c r="AN186"/>
  <c r="O187"/>
  <c r="S187"/>
  <c r="T187"/>
  <c r="V187"/>
  <c r="W187"/>
  <c r="AC187"/>
  <c r="AE187"/>
  <c r="AH187"/>
  <c r="AK187"/>
  <c r="AM187" s="1"/>
  <c r="U187" s="1"/>
  <c r="AN187"/>
  <c r="O188"/>
  <c r="S188"/>
  <c r="T188"/>
  <c r="V188"/>
  <c r="AI188" s="1"/>
  <c r="W188"/>
  <c r="AB188"/>
  <c r="AK188"/>
  <c r="AM188" s="1"/>
  <c r="U188" s="1"/>
  <c r="AN188"/>
  <c r="O189"/>
  <c r="S189"/>
  <c r="T189"/>
  <c r="V189"/>
  <c r="AC189" s="1"/>
  <c r="W189"/>
  <c r="AK189"/>
  <c r="AM189" s="1"/>
  <c r="AN189"/>
  <c r="O190"/>
  <c r="S190"/>
  <c r="T190"/>
  <c r="V190"/>
  <c r="AC190" s="1"/>
  <c r="W190"/>
  <c r="AE190"/>
  <c r="AF190"/>
  <c r="AG190"/>
  <c r="AI190"/>
  <c r="AJ190"/>
  <c r="AK190"/>
  <c r="AM190" s="1"/>
  <c r="AN190"/>
  <c r="O191"/>
  <c r="S191"/>
  <c r="T191"/>
  <c r="V191"/>
  <c r="AC191" s="1"/>
  <c r="W191"/>
  <c r="AK191"/>
  <c r="AM191" s="1"/>
  <c r="AN191"/>
  <c r="O192"/>
  <c r="S192"/>
  <c r="T192"/>
  <c r="AE192" s="1"/>
  <c r="V192"/>
  <c r="W192"/>
  <c r="AB192"/>
  <c r="AC192"/>
  <c r="AF192"/>
  <c r="AG192"/>
  <c r="AI192"/>
  <c r="AK192"/>
  <c r="AM192" s="1"/>
  <c r="U192" s="1"/>
  <c r="AN192"/>
  <c r="O193"/>
  <c r="S193"/>
  <c r="T193"/>
  <c r="V193"/>
  <c r="AE193" s="1"/>
  <c r="W193"/>
  <c r="AK193"/>
  <c r="AM193" s="1"/>
  <c r="U193" s="1"/>
  <c r="AN193"/>
  <c r="O194"/>
  <c r="S194"/>
  <c r="T194"/>
  <c r="V194"/>
  <c r="AI194" s="1"/>
  <c r="W194"/>
  <c r="AJ194"/>
  <c r="AK194"/>
  <c r="AM194" s="1"/>
  <c r="U194" s="1"/>
  <c r="AN194"/>
  <c r="O195"/>
  <c r="S195"/>
  <c r="T195"/>
  <c r="V195"/>
  <c r="W195"/>
  <c r="AC195"/>
  <c r="AE195"/>
  <c r="AH195"/>
  <c r="AK195"/>
  <c r="AM195" s="1"/>
  <c r="U195" s="1"/>
  <c r="AN195"/>
  <c r="O196"/>
  <c r="S196"/>
  <c r="T196"/>
  <c r="V196"/>
  <c r="AI196" s="1"/>
  <c r="W196"/>
  <c r="AK196"/>
  <c r="AM196" s="1"/>
  <c r="U196" s="1"/>
  <c r="AN196"/>
  <c r="O197"/>
  <c r="S197"/>
  <c r="T197"/>
  <c r="V197"/>
  <c r="AC197" s="1"/>
  <c r="W197"/>
  <c r="AE197"/>
  <c r="AK197"/>
  <c r="AM197" s="1"/>
  <c r="U197" s="1"/>
  <c r="AN197"/>
  <c r="O198"/>
  <c r="S198"/>
  <c r="T198"/>
  <c r="V198"/>
  <c r="AI198" s="1"/>
  <c r="W198"/>
  <c r="AB198"/>
  <c r="AC198"/>
  <c r="AE198"/>
  <c r="AF198"/>
  <c r="AG198"/>
  <c r="AJ198"/>
  <c r="AK198"/>
  <c r="AM198" s="1"/>
  <c r="AN198"/>
  <c r="O199"/>
  <c r="S199"/>
  <c r="T199"/>
  <c r="V199"/>
  <c r="AE199" s="1"/>
  <c r="W199"/>
  <c r="AH199"/>
  <c r="AK199"/>
  <c r="AM199" s="1"/>
  <c r="U199" s="1"/>
  <c r="AN199"/>
  <c r="O200"/>
  <c r="S200"/>
  <c r="T200"/>
  <c r="V200"/>
  <c r="AI200" s="1"/>
  <c r="W200"/>
  <c r="AB200"/>
  <c r="AC200"/>
  <c r="AF200"/>
  <c r="AG200"/>
  <c r="AK200"/>
  <c r="AM200" s="1"/>
  <c r="U200" s="1"/>
  <c r="AN200"/>
  <c r="O201"/>
  <c r="S201"/>
  <c r="T201"/>
  <c r="V201"/>
  <c r="AE201" s="1"/>
  <c r="W201"/>
  <c r="AK201"/>
  <c r="AM201" s="1"/>
  <c r="AN201"/>
  <c r="O202"/>
  <c r="S202"/>
  <c r="T202"/>
  <c r="V202"/>
  <c r="AE202" s="1"/>
  <c r="W202"/>
  <c r="AF202"/>
  <c r="AG202"/>
  <c r="AI202"/>
  <c r="AJ202"/>
  <c r="AK202"/>
  <c r="AM202" s="1"/>
  <c r="U202" s="1"/>
  <c r="AN202"/>
  <c r="O203"/>
  <c r="S203"/>
  <c r="T203"/>
  <c r="V203"/>
  <c r="AC203" s="1"/>
  <c r="W203"/>
  <c r="AK203"/>
  <c r="AM203" s="1"/>
  <c r="AN203"/>
  <c r="O204"/>
  <c r="S204"/>
  <c r="T204"/>
  <c r="AE204" s="1"/>
  <c r="V204"/>
  <c r="AC204" s="1"/>
  <c r="W204"/>
  <c r="AF204"/>
  <c r="AG204"/>
  <c r="AI204"/>
  <c r="AK204"/>
  <c r="AM204" s="1"/>
  <c r="U204" s="1"/>
  <c r="AN204"/>
  <c r="O205"/>
  <c r="S205"/>
  <c r="T205"/>
  <c r="V205"/>
  <c r="AC205" s="1"/>
  <c r="W205"/>
  <c r="AK205"/>
  <c r="AM205" s="1"/>
  <c r="U205" s="1"/>
  <c r="AN205"/>
  <c r="O206"/>
  <c r="S206"/>
  <c r="T206"/>
  <c r="V206"/>
  <c r="AI206" s="1"/>
  <c r="W206"/>
  <c r="AJ206"/>
  <c r="AK206"/>
  <c r="AM206" s="1"/>
  <c r="U206" s="1"/>
  <c r="AN206"/>
  <c r="O207"/>
  <c r="S207"/>
  <c r="T207"/>
  <c r="V207"/>
  <c r="W207"/>
  <c r="AC207"/>
  <c r="AE207"/>
  <c r="AH207"/>
  <c r="AK207"/>
  <c r="AM207" s="1"/>
  <c r="U207" s="1"/>
  <c r="AN207"/>
  <c r="O208"/>
  <c r="S208"/>
  <c r="T208"/>
  <c r="V208"/>
  <c r="AI208" s="1"/>
  <c r="W208"/>
  <c r="AK208"/>
  <c r="AM208" s="1"/>
  <c r="U208" s="1"/>
  <c r="AN208"/>
  <c r="O209"/>
  <c r="S209"/>
  <c r="T209"/>
  <c r="V209"/>
  <c r="AC209" s="1"/>
  <c r="W209"/>
  <c r="AE209"/>
  <c r="AK209"/>
  <c r="AM209" s="1"/>
  <c r="U209" s="1"/>
  <c r="AN209"/>
  <c r="O210"/>
  <c r="S210"/>
  <c r="T210"/>
  <c r="V210"/>
  <c r="W210"/>
  <c r="AB210"/>
  <c r="AC210"/>
  <c r="AE210"/>
  <c r="AF210"/>
  <c r="AG210"/>
  <c r="AI210"/>
  <c r="AJ210"/>
  <c r="AK210"/>
  <c r="AM210" s="1"/>
  <c r="AN210"/>
  <c r="O211"/>
  <c r="S211"/>
  <c r="T211"/>
  <c r="V211"/>
  <c r="AG211" s="1"/>
  <c r="W211"/>
  <c r="AH211"/>
  <c r="AK211"/>
  <c r="AM211" s="1"/>
  <c r="U211" s="1"/>
  <c r="AN211"/>
  <c r="O212"/>
  <c r="T212" s="1"/>
  <c r="S212"/>
  <c r="V212"/>
  <c r="AN18" l="1"/>
  <c r="AN10"/>
  <c r="AB206"/>
  <c r="AB208"/>
  <c r="AC188"/>
  <c r="AD171"/>
  <c r="AC208"/>
  <c r="AE206"/>
  <c r="AE203"/>
  <c r="AB180"/>
  <c r="AJ179"/>
  <c r="AC158"/>
  <c r="AC155"/>
  <c r="AB153"/>
  <c r="AD114"/>
  <c r="AC108"/>
  <c r="AE80"/>
  <c r="AC211"/>
  <c r="AF208"/>
  <c r="AF206"/>
  <c r="AH203"/>
  <c r="AB202"/>
  <c r="AE200"/>
  <c r="AC196"/>
  <c r="AE194"/>
  <c r="AE191"/>
  <c r="U190"/>
  <c r="AG188"/>
  <c r="AG186"/>
  <c r="AD183"/>
  <c r="AD180"/>
  <c r="U179"/>
  <c r="AC175"/>
  <c r="AD172"/>
  <c r="U171"/>
  <c r="AG167"/>
  <c r="AF165"/>
  <c r="U164"/>
  <c r="AE163"/>
  <c r="AD158"/>
  <c r="U157"/>
  <c r="AE155"/>
  <c r="AC153"/>
  <c r="AD150"/>
  <c r="AG147"/>
  <c r="AG144"/>
  <c r="AB143"/>
  <c r="AI142"/>
  <c r="AG139"/>
  <c r="AC138"/>
  <c r="AI137"/>
  <c r="AE135"/>
  <c r="AB133"/>
  <c r="AB131"/>
  <c r="AF127"/>
  <c r="AE124"/>
  <c r="U121"/>
  <c r="AD120"/>
  <c r="AE114"/>
  <c r="AE112"/>
  <c r="AI109"/>
  <c r="AD108"/>
  <c r="U107"/>
  <c r="AB105"/>
  <c r="AG103"/>
  <c r="AE100"/>
  <c r="AE97"/>
  <c r="AG92"/>
  <c r="AF91"/>
  <c r="AG89"/>
  <c r="AC88"/>
  <c r="AG84"/>
  <c r="AC83"/>
  <c r="U82"/>
  <c r="AG80"/>
  <c r="U79"/>
  <c r="AE78"/>
  <c r="U77"/>
  <c r="AE75"/>
  <c r="AC71"/>
  <c r="U69"/>
  <c r="AF67"/>
  <c r="AG65"/>
  <c r="AF63"/>
  <c r="AC61"/>
  <c r="U60"/>
  <c r="AC59"/>
  <c r="AC56"/>
  <c r="AE54"/>
  <c r="U53"/>
  <c r="AB49"/>
  <c r="AC47"/>
  <c r="U46"/>
  <c r="AB41"/>
  <c r="AC39"/>
  <c r="AB36"/>
  <c r="U32"/>
  <c r="AC31"/>
  <c r="AH27"/>
  <c r="AF20"/>
  <c r="AB18"/>
  <c r="AF12"/>
  <c r="AG10"/>
  <c r="AC206"/>
  <c r="AB194"/>
  <c r="AB196"/>
  <c r="AF188"/>
  <c r="AB175"/>
  <c r="AB172"/>
  <c r="AC167"/>
  <c r="AB165"/>
  <c r="AC120"/>
  <c r="AB97"/>
  <c r="AB83"/>
  <c r="AC78"/>
  <c r="AE211"/>
  <c r="U210"/>
  <c r="AG208"/>
  <c r="AG206"/>
  <c r="AB204"/>
  <c r="U203"/>
  <c r="AC202"/>
  <c r="U201"/>
  <c r="AC199"/>
  <c r="AF196"/>
  <c r="AF194"/>
  <c r="AH191"/>
  <c r="AB190"/>
  <c r="AE189"/>
  <c r="AE188"/>
  <c r="AG183"/>
  <c r="AF180"/>
  <c r="AI174"/>
  <c r="AG173"/>
  <c r="AF172"/>
  <c r="AG165"/>
  <c r="AF163"/>
  <c r="AC160"/>
  <c r="AE158"/>
  <c r="AF155"/>
  <c r="AF153"/>
  <c r="AE150"/>
  <c r="U149"/>
  <c r="AB145"/>
  <c r="AC143"/>
  <c r="U142"/>
  <c r="AD138"/>
  <c r="U137"/>
  <c r="AF135"/>
  <c r="AC133"/>
  <c r="U132"/>
  <c r="AC131"/>
  <c r="U129"/>
  <c r="AG127"/>
  <c r="AG124"/>
  <c r="U123"/>
  <c r="AE120"/>
  <c r="AB117"/>
  <c r="U116"/>
  <c r="AB115"/>
  <c r="AG114"/>
  <c r="AC113"/>
  <c r="AG112"/>
  <c r="AB111"/>
  <c r="AE108"/>
  <c r="AE105"/>
  <c r="AG100"/>
  <c r="AF99"/>
  <c r="AG97"/>
  <c r="AC96"/>
  <c r="AH92"/>
  <c r="AD90"/>
  <c r="AD88"/>
  <c r="AH84"/>
  <c r="AE83"/>
  <c r="AH80"/>
  <c r="AB79"/>
  <c r="AI78"/>
  <c r="AF75"/>
  <c r="AB73"/>
  <c r="AE71"/>
  <c r="AF69"/>
  <c r="AG67"/>
  <c r="AC66"/>
  <c r="AG63"/>
  <c r="AF61"/>
  <c r="AE59"/>
  <c r="AE56"/>
  <c r="AC52"/>
  <c r="AC49"/>
  <c r="AE47"/>
  <c r="AC44"/>
  <c r="AC41"/>
  <c r="AE39"/>
  <c r="AE36"/>
  <c r="AC35"/>
  <c r="AD31"/>
  <c r="AD25"/>
  <c r="AC18"/>
  <c r="AD15"/>
  <c r="AH10"/>
  <c r="AK10" s="1"/>
  <c r="AM10" s="1"/>
  <c r="U10" s="1"/>
  <c r="AC194"/>
  <c r="AC163"/>
  <c r="AE208"/>
  <c r="U198"/>
  <c r="AG196"/>
  <c r="AG194"/>
  <c r="U191"/>
  <c r="U189"/>
  <c r="AH183"/>
  <c r="AH180"/>
  <c r="AH172"/>
  <c r="AI161"/>
  <c r="U159"/>
  <c r="AH158"/>
  <c r="AG153"/>
  <c r="U150"/>
  <c r="U144"/>
  <c r="AE143"/>
  <c r="AE138"/>
  <c r="AF133"/>
  <c r="AE131"/>
  <c r="U122"/>
  <c r="AG121"/>
  <c r="AG120"/>
  <c r="U114"/>
  <c r="AE111"/>
  <c r="U110"/>
  <c r="AG108"/>
  <c r="AF107"/>
  <c r="AG105"/>
  <c r="AD96"/>
  <c r="AE90"/>
  <c r="AE88"/>
  <c r="AF83"/>
  <c r="AC79"/>
  <c r="U78"/>
  <c r="AF73"/>
  <c r="U72"/>
  <c r="AF71"/>
  <c r="AD66"/>
  <c r="U65"/>
  <c r="AG61"/>
  <c r="AF59"/>
  <c r="AE52"/>
  <c r="U51"/>
  <c r="AF49"/>
  <c r="AF47"/>
  <c r="AE44"/>
  <c r="U43"/>
  <c r="AF41"/>
  <c r="AF39"/>
  <c r="AD35"/>
  <c r="AE31"/>
  <c r="AF18"/>
  <c r="AE15"/>
  <c r="AE196"/>
  <c r="U186"/>
  <c r="AF143"/>
  <c r="AH138"/>
  <c r="AG133"/>
  <c r="AF131"/>
  <c r="AH120"/>
  <c r="AF111"/>
  <c r="AH108"/>
  <c r="AE96"/>
  <c r="AG90"/>
  <c r="AG88"/>
  <c r="AG83"/>
  <c r="AE79"/>
  <c r="AG71"/>
  <c r="AE66"/>
  <c r="AG59"/>
  <c r="AH52"/>
  <c r="AG49"/>
  <c r="AG47"/>
  <c r="AH44"/>
  <c r="AG41"/>
  <c r="AG39"/>
  <c r="AE35"/>
  <c r="AG31"/>
  <c r="AG18"/>
  <c r="AH15"/>
  <c r="U183"/>
  <c r="AE180"/>
  <c r="AG175"/>
  <c r="AE172"/>
  <c r="AC165"/>
  <c r="U158"/>
  <c r="U153"/>
  <c r="U146"/>
  <c r="U145"/>
  <c r="U127"/>
  <c r="U118"/>
  <c r="U97"/>
  <c r="AC97"/>
  <c r="AG96"/>
  <c r="U90"/>
  <c r="U81"/>
  <c r="AF79"/>
  <c r="U73"/>
  <c r="U67"/>
  <c r="AH66"/>
  <c r="U61"/>
  <c r="U52"/>
  <c r="U50"/>
  <c r="U44"/>
  <c r="U42"/>
  <c r="U37"/>
  <c r="AC36"/>
  <c r="AG35"/>
  <c r="AH31"/>
  <c r="AG30"/>
  <c r="AC20"/>
  <c r="AC12"/>
  <c r="AE205"/>
  <c r="AH35"/>
  <c r="U91"/>
  <c r="U83"/>
  <c r="U74"/>
  <c r="AC73"/>
  <c r="U66"/>
  <c r="U64"/>
  <c r="U47"/>
  <c r="U39"/>
  <c r="U33"/>
  <c r="AJ24"/>
  <c r="AC57"/>
  <c r="AG57"/>
  <c r="AF57"/>
  <c r="W57"/>
  <c r="AB57"/>
  <c r="AI57"/>
  <c r="AH13"/>
  <c r="AB212"/>
  <c r="AG212"/>
  <c r="AI212"/>
  <c r="AC212"/>
  <c r="W212"/>
  <c r="AB201"/>
  <c r="AF201"/>
  <c r="AJ201"/>
  <c r="AB193"/>
  <c r="AF193"/>
  <c r="AJ193"/>
  <c r="AB185"/>
  <c r="AF185"/>
  <c r="AJ185"/>
  <c r="AD212"/>
  <c r="AH212"/>
  <c r="AB211"/>
  <c r="AF211"/>
  <c r="AJ211"/>
  <c r="AH209"/>
  <c r="AH205"/>
  <c r="AB203"/>
  <c r="AF203"/>
  <c r="AJ203"/>
  <c r="AH201"/>
  <c r="AC201"/>
  <c r="AB199"/>
  <c r="AF199"/>
  <c r="AJ199"/>
  <c r="AH197"/>
  <c r="AB195"/>
  <c r="AF195"/>
  <c r="AJ195"/>
  <c r="AH193"/>
  <c r="AC193"/>
  <c r="AB191"/>
  <c r="AF191"/>
  <c r="AJ191"/>
  <c r="AH189"/>
  <c r="AB187"/>
  <c r="AF187"/>
  <c r="AJ187"/>
  <c r="AH185"/>
  <c r="AC185"/>
  <c r="AE181"/>
  <c r="AI181"/>
  <c r="AC181"/>
  <c r="AH181"/>
  <c r="AD181"/>
  <c r="AJ181"/>
  <c r="AF177"/>
  <c r="AB177"/>
  <c r="AG177"/>
  <c r="AJ176"/>
  <c r="AB171"/>
  <c r="AG171"/>
  <c r="AC169"/>
  <c r="AC168"/>
  <c r="AG168"/>
  <c r="AF168"/>
  <c r="AB168"/>
  <c r="AH168"/>
  <c r="AB152"/>
  <c r="AF152"/>
  <c r="AJ152"/>
  <c r="AD152"/>
  <c r="AI152"/>
  <c r="AH152"/>
  <c r="AC152"/>
  <c r="AE152"/>
  <c r="AB130"/>
  <c r="AF130"/>
  <c r="AJ130"/>
  <c r="AG130"/>
  <c r="AH130"/>
  <c r="AC130"/>
  <c r="AI130"/>
  <c r="AD130"/>
  <c r="AD125"/>
  <c r="AH125"/>
  <c r="AE125"/>
  <c r="AJ125"/>
  <c r="AC125"/>
  <c r="AF125"/>
  <c r="AG125"/>
  <c r="AB209"/>
  <c r="AF209"/>
  <c r="AJ209"/>
  <c r="AB205"/>
  <c r="AF205"/>
  <c r="AJ205"/>
  <c r="AB197"/>
  <c r="AF197"/>
  <c r="AJ197"/>
  <c r="AB189"/>
  <c r="AF189"/>
  <c r="AJ189"/>
  <c r="AF212"/>
  <c r="AB207"/>
  <c r="AF207"/>
  <c r="AJ207"/>
  <c r="AC184"/>
  <c r="AG184"/>
  <c r="AD184"/>
  <c r="AH184"/>
  <c r="AJ212"/>
  <c r="AE212"/>
  <c r="AI211"/>
  <c r="AD211"/>
  <c r="AD210"/>
  <c r="AH210"/>
  <c r="AG209"/>
  <c r="AJ208"/>
  <c r="AI207"/>
  <c r="AD207"/>
  <c r="AD206"/>
  <c r="AH206"/>
  <c r="AG205"/>
  <c r="AJ204"/>
  <c r="AI203"/>
  <c r="AD203"/>
  <c r="AD202"/>
  <c r="AH202"/>
  <c r="AG201"/>
  <c r="AJ200"/>
  <c r="AI199"/>
  <c r="AD199"/>
  <c r="AD198"/>
  <c r="AH198"/>
  <c r="AG197"/>
  <c r="AJ196"/>
  <c r="AI195"/>
  <c r="AD195"/>
  <c r="AD194"/>
  <c r="AH194"/>
  <c r="AG193"/>
  <c r="AJ192"/>
  <c r="AI191"/>
  <c r="AD191"/>
  <c r="AD190"/>
  <c r="AH190"/>
  <c r="AG189"/>
  <c r="AJ188"/>
  <c r="AI187"/>
  <c r="AD187"/>
  <c r="AD186"/>
  <c r="AH186"/>
  <c r="AG185"/>
  <c r="AJ184"/>
  <c r="AB184"/>
  <c r="U182"/>
  <c r="AC182"/>
  <c r="AG182"/>
  <c r="AD182"/>
  <c r="AH182"/>
  <c r="AB181"/>
  <c r="AB178"/>
  <c r="AH178"/>
  <c r="AD178"/>
  <c r="AI178"/>
  <c r="AD177"/>
  <c r="AF171"/>
  <c r="AC171"/>
  <c r="AD168"/>
  <c r="AE167"/>
  <c r="AI167"/>
  <c r="AD167"/>
  <c r="AJ167"/>
  <c r="AF167"/>
  <c r="U166"/>
  <c r="AC166"/>
  <c r="AG166"/>
  <c r="AE166"/>
  <c r="AJ166"/>
  <c r="AF166"/>
  <c r="AD157"/>
  <c r="AH157"/>
  <c r="AE157"/>
  <c r="AJ157"/>
  <c r="AC157"/>
  <c r="AF157"/>
  <c r="AG157"/>
  <c r="U152"/>
  <c r="U130"/>
  <c r="AB125"/>
  <c r="AB179"/>
  <c r="AG179"/>
  <c r="AC176"/>
  <c r="AG176"/>
  <c r="AF176"/>
  <c r="AB176"/>
  <c r="AH176"/>
  <c r="AE173"/>
  <c r="AI173"/>
  <c r="AC173"/>
  <c r="AH173"/>
  <c r="AD173"/>
  <c r="AJ173"/>
  <c r="AF169"/>
  <c r="AB169"/>
  <c r="AG169"/>
  <c r="AD161"/>
  <c r="AH161"/>
  <c r="AE161"/>
  <c r="AJ161"/>
  <c r="AC161"/>
  <c r="AF161"/>
  <c r="AG152"/>
  <c r="AB146"/>
  <c r="AF146"/>
  <c r="AJ146"/>
  <c r="AG146"/>
  <c r="AH146"/>
  <c r="AC146"/>
  <c r="AI146"/>
  <c r="AD146"/>
  <c r="AD141"/>
  <c r="AH141"/>
  <c r="AE141"/>
  <c r="AJ141"/>
  <c r="AC141"/>
  <c r="AF141"/>
  <c r="AG141"/>
  <c r="AB136"/>
  <c r="AF136"/>
  <c r="AJ136"/>
  <c r="AD136"/>
  <c r="AI136"/>
  <c r="AH136"/>
  <c r="AC136"/>
  <c r="AE136"/>
  <c r="AE130"/>
  <c r="AD123"/>
  <c r="AH123"/>
  <c r="AC123"/>
  <c r="AG123"/>
  <c r="AF123"/>
  <c r="AI123"/>
  <c r="AB123"/>
  <c r="AJ123"/>
  <c r="AI209"/>
  <c r="AD209"/>
  <c r="AD208"/>
  <c r="AH208"/>
  <c r="AG207"/>
  <c r="AI205"/>
  <c r="AD205"/>
  <c r="AD204"/>
  <c r="AH204"/>
  <c r="AG203"/>
  <c r="AI201"/>
  <c r="AD201"/>
  <c r="AD200"/>
  <c r="AH200"/>
  <c r="AG199"/>
  <c r="AI197"/>
  <c r="AD197"/>
  <c r="AD196"/>
  <c r="AH196"/>
  <c r="AG195"/>
  <c r="AI193"/>
  <c r="AD193"/>
  <c r="AD192"/>
  <c r="AH192"/>
  <c r="AG191"/>
  <c r="AI189"/>
  <c r="AD189"/>
  <c r="AD188"/>
  <c r="AH188"/>
  <c r="AG187"/>
  <c r="AI185"/>
  <c r="AD185"/>
  <c r="AF184"/>
  <c r="AE183"/>
  <c r="AI183"/>
  <c r="AB183"/>
  <c r="AF183"/>
  <c r="AJ183"/>
  <c r="AG181"/>
  <c r="AF179"/>
  <c r="AC179"/>
  <c r="AJ177"/>
  <c r="AD176"/>
  <c r="AE175"/>
  <c r="AI175"/>
  <c r="AD175"/>
  <c r="AJ175"/>
  <c r="AF175"/>
  <c r="U174"/>
  <c r="AC174"/>
  <c r="AG174"/>
  <c r="AE174"/>
  <c r="AJ174"/>
  <c r="AF174"/>
  <c r="AB173"/>
  <c r="AB170"/>
  <c r="AH170"/>
  <c r="AD170"/>
  <c r="AI170"/>
  <c r="AD169"/>
  <c r="AI168"/>
  <c r="U162"/>
  <c r="AB162"/>
  <c r="AF162"/>
  <c r="AJ162"/>
  <c r="AG162"/>
  <c r="AC162"/>
  <c r="AI162"/>
  <c r="AD162"/>
  <c r="AB161"/>
  <c r="AE123"/>
  <c r="AD101"/>
  <c r="AH101"/>
  <c r="AF101"/>
  <c r="AC101"/>
  <c r="AJ101"/>
  <c r="AE101"/>
  <c r="AG101"/>
  <c r="AI101"/>
  <c r="AJ180"/>
  <c r="AH179"/>
  <c r="AC178"/>
  <c r="AG178"/>
  <c r="AE177"/>
  <c r="AI177"/>
  <c r="U176"/>
  <c r="AJ172"/>
  <c r="AH171"/>
  <c r="AC170"/>
  <c r="AG170"/>
  <c r="AE169"/>
  <c r="AI169"/>
  <c r="U168"/>
  <c r="AJ165"/>
  <c r="AB164"/>
  <c r="AF164"/>
  <c r="AJ164"/>
  <c r="AD164"/>
  <c r="AI164"/>
  <c r="AB158"/>
  <c r="AF158"/>
  <c r="AJ158"/>
  <c r="AG158"/>
  <c r="AC156"/>
  <c r="AD153"/>
  <c r="AH153"/>
  <c r="AE153"/>
  <c r="AJ153"/>
  <c r="AI150"/>
  <c r="AC150"/>
  <c r="AB148"/>
  <c r="AF148"/>
  <c r="AJ148"/>
  <c r="AD148"/>
  <c r="AI148"/>
  <c r="AF145"/>
  <c r="AB142"/>
  <c r="AF142"/>
  <c r="AJ142"/>
  <c r="AG142"/>
  <c r="AC140"/>
  <c r="AD137"/>
  <c r="AH137"/>
  <c r="AE137"/>
  <c r="AJ137"/>
  <c r="U136"/>
  <c r="AI134"/>
  <c r="AC134"/>
  <c r="AB132"/>
  <c r="AF132"/>
  <c r="AJ132"/>
  <c r="AD132"/>
  <c r="AI132"/>
  <c r="AF129"/>
  <c r="AB126"/>
  <c r="AF126"/>
  <c r="AJ126"/>
  <c r="AG126"/>
  <c r="AC124"/>
  <c r="AI121"/>
  <c r="AI117"/>
  <c r="AB110"/>
  <c r="AF110"/>
  <c r="AJ110"/>
  <c r="AC110"/>
  <c r="AH110"/>
  <c r="AD110"/>
  <c r="AE110"/>
  <c r="AB102"/>
  <c r="AF102"/>
  <c r="AJ102"/>
  <c r="AC102"/>
  <c r="AH102"/>
  <c r="AI102"/>
  <c r="AD102"/>
  <c r="AE102"/>
  <c r="AC180"/>
  <c r="AG180"/>
  <c r="AE179"/>
  <c r="AI179"/>
  <c r="AC172"/>
  <c r="AG172"/>
  <c r="AE171"/>
  <c r="AI171"/>
  <c r="AD165"/>
  <c r="AE165"/>
  <c r="AI165"/>
  <c r="AB160"/>
  <c r="AF160"/>
  <c r="AJ160"/>
  <c r="AD160"/>
  <c r="AI160"/>
  <c r="AB154"/>
  <c r="AF154"/>
  <c r="AJ154"/>
  <c r="AG154"/>
  <c r="AD149"/>
  <c r="AH149"/>
  <c r="AE149"/>
  <c r="AJ149"/>
  <c r="AE148"/>
  <c r="AB144"/>
  <c r="AF144"/>
  <c r="AJ144"/>
  <c r="AD144"/>
  <c r="AI144"/>
  <c r="AD142"/>
  <c r="AB138"/>
  <c r="AF138"/>
  <c r="AJ138"/>
  <c r="AG138"/>
  <c r="AG137"/>
  <c r="AD133"/>
  <c r="AH133"/>
  <c r="AE133"/>
  <c r="AJ133"/>
  <c r="AE132"/>
  <c r="AB128"/>
  <c r="AF128"/>
  <c r="AJ128"/>
  <c r="AD128"/>
  <c r="AI128"/>
  <c r="AD126"/>
  <c r="AB122"/>
  <c r="AF122"/>
  <c r="AJ122"/>
  <c r="AC122"/>
  <c r="AH122"/>
  <c r="AI122"/>
  <c r="AB118"/>
  <c r="AF118"/>
  <c r="AJ118"/>
  <c r="AC118"/>
  <c r="AH118"/>
  <c r="AD118"/>
  <c r="AE118"/>
  <c r="AI110"/>
  <c r="AD109"/>
  <c r="AH109"/>
  <c r="AF109"/>
  <c r="AE109"/>
  <c r="AG109"/>
  <c r="U108"/>
  <c r="AD93"/>
  <c r="AH93"/>
  <c r="AF93"/>
  <c r="AC93"/>
  <c r="AJ93"/>
  <c r="AE93"/>
  <c r="AG93"/>
  <c r="AD87"/>
  <c r="AH87"/>
  <c r="AF87"/>
  <c r="AC87"/>
  <c r="AI87"/>
  <c r="AG87"/>
  <c r="AJ87"/>
  <c r="AB87"/>
  <c r="AB76"/>
  <c r="AF76"/>
  <c r="AJ76"/>
  <c r="AD76"/>
  <c r="AI76"/>
  <c r="AH76"/>
  <c r="AC76"/>
  <c r="AE76"/>
  <c r="AG76"/>
  <c r="AB156"/>
  <c r="AF156"/>
  <c r="AJ156"/>
  <c r="AD156"/>
  <c r="AI156"/>
  <c r="AB150"/>
  <c r="AF150"/>
  <c r="AJ150"/>
  <c r="AG150"/>
  <c r="AD145"/>
  <c r="AH145"/>
  <c r="AE145"/>
  <c r="AJ145"/>
  <c r="AB140"/>
  <c r="AF140"/>
  <c r="AJ140"/>
  <c r="AD140"/>
  <c r="AI140"/>
  <c r="AB134"/>
  <c r="AF134"/>
  <c r="AJ134"/>
  <c r="AG134"/>
  <c r="AD129"/>
  <c r="AH129"/>
  <c r="AE129"/>
  <c r="AJ129"/>
  <c r="AB124"/>
  <c r="AF124"/>
  <c r="AJ124"/>
  <c r="AD124"/>
  <c r="AI124"/>
  <c r="AD121"/>
  <c r="AH121"/>
  <c r="AF121"/>
  <c r="AC121"/>
  <c r="AJ121"/>
  <c r="AD117"/>
  <c r="AH117"/>
  <c r="AF117"/>
  <c r="AE117"/>
  <c r="AG117"/>
  <c r="AD115"/>
  <c r="AH115"/>
  <c r="AC115"/>
  <c r="AI115"/>
  <c r="AF115"/>
  <c r="AG115"/>
  <c r="AB94"/>
  <c r="AF94"/>
  <c r="AJ94"/>
  <c r="AC94"/>
  <c r="AH94"/>
  <c r="AI94"/>
  <c r="AD94"/>
  <c r="AE94"/>
  <c r="AD85"/>
  <c r="AH85"/>
  <c r="AC85"/>
  <c r="AI85"/>
  <c r="AF85"/>
  <c r="AG85"/>
  <c r="AJ85"/>
  <c r="AB85"/>
  <c r="AD163"/>
  <c r="AH163"/>
  <c r="AD159"/>
  <c r="AH159"/>
  <c r="AD155"/>
  <c r="AH155"/>
  <c r="AD151"/>
  <c r="AH151"/>
  <c r="AD147"/>
  <c r="AH147"/>
  <c r="AD143"/>
  <c r="AH143"/>
  <c r="AD139"/>
  <c r="AH139"/>
  <c r="AD135"/>
  <c r="AH135"/>
  <c r="AD131"/>
  <c r="AH131"/>
  <c r="AD127"/>
  <c r="AH127"/>
  <c r="U119"/>
  <c r="AD119"/>
  <c r="AH119"/>
  <c r="AC119"/>
  <c r="AI119"/>
  <c r="AJ113"/>
  <c r="U111"/>
  <c r="AD111"/>
  <c r="AH111"/>
  <c r="AC111"/>
  <c r="AI111"/>
  <c r="AG107"/>
  <c r="AJ105"/>
  <c r="U103"/>
  <c r="AD103"/>
  <c r="AH103"/>
  <c r="AC103"/>
  <c r="AI103"/>
  <c r="AG99"/>
  <c r="AJ97"/>
  <c r="U95"/>
  <c r="AD95"/>
  <c r="AH95"/>
  <c r="AC95"/>
  <c r="AI95"/>
  <c r="AG91"/>
  <c r="AJ89"/>
  <c r="U87"/>
  <c r="AD81"/>
  <c r="AH81"/>
  <c r="AE81"/>
  <c r="AJ81"/>
  <c r="AC81"/>
  <c r="AF81"/>
  <c r="AG81"/>
  <c r="U76"/>
  <c r="AB33"/>
  <c r="AF33"/>
  <c r="AJ33"/>
  <c r="AC33"/>
  <c r="AH33"/>
  <c r="AI33"/>
  <c r="AD33"/>
  <c r="AE33"/>
  <c r="AG33"/>
  <c r="AB114"/>
  <c r="AF114"/>
  <c r="AJ114"/>
  <c r="AC114"/>
  <c r="AH114"/>
  <c r="AD113"/>
  <c r="AH113"/>
  <c r="AF113"/>
  <c r="AB106"/>
  <c r="AF106"/>
  <c r="AJ106"/>
  <c r="AC106"/>
  <c r="AH106"/>
  <c r="AD105"/>
  <c r="AH105"/>
  <c r="AF105"/>
  <c r="AB98"/>
  <c r="AF98"/>
  <c r="AJ98"/>
  <c r="AC98"/>
  <c r="AH98"/>
  <c r="AD97"/>
  <c r="AH97"/>
  <c r="AF97"/>
  <c r="AB90"/>
  <c r="AF90"/>
  <c r="AJ90"/>
  <c r="AC90"/>
  <c r="AH90"/>
  <c r="AD89"/>
  <c r="AH89"/>
  <c r="AF89"/>
  <c r="AD107"/>
  <c r="AH107"/>
  <c r="AC107"/>
  <c r="AI107"/>
  <c r="AD99"/>
  <c r="AH99"/>
  <c r="AC99"/>
  <c r="AI99"/>
  <c r="AD91"/>
  <c r="AH91"/>
  <c r="AC91"/>
  <c r="AI91"/>
  <c r="AB70"/>
  <c r="AF70"/>
  <c r="AJ70"/>
  <c r="AG70"/>
  <c r="AH70"/>
  <c r="AC70"/>
  <c r="AI70"/>
  <c r="AD70"/>
  <c r="AB46"/>
  <c r="AF46"/>
  <c r="AJ46"/>
  <c r="AG46"/>
  <c r="AC46"/>
  <c r="AH46"/>
  <c r="AD46"/>
  <c r="AI46"/>
  <c r="AE46"/>
  <c r="AB120"/>
  <c r="AF120"/>
  <c r="AJ120"/>
  <c r="AB116"/>
  <c r="AF116"/>
  <c r="AJ116"/>
  <c r="AB112"/>
  <c r="AF112"/>
  <c r="AJ112"/>
  <c r="AB108"/>
  <c r="AF108"/>
  <c r="AJ108"/>
  <c r="AB104"/>
  <c r="AF104"/>
  <c r="AJ104"/>
  <c r="AB100"/>
  <c r="AF100"/>
  <c r="AJ100"/>
  <c r="AB96"/>
  <c r="AF96"/>
  <c r="AJ96"/>
  <c r="AB92"/>
  <c r="AF92"/>
  <c r="AJ92"/>
  <c r="AB88"/>
  <c r="AF88"/>
  <c r="AJ88"/>
  <c r="AH86"/>
  <c r="AB84"/>
  <c r="AF84"/>
  <c r="AJ84"/>
  <c r="AB82"/>
  <c r="AF82"/>
  <c r="AJ82"/>
  <c r="AG82"/>
  <c r="AD77"/>
  <c r="AH77"/>
  <c r="AE77"/>
  <c r="AJ77"/>
  <c r="AI74"/>
  <c r="AB72"/>
  <c r="AF72"/>
  <c r="AJ72"/>
  <c r="AD72"/>
  <c r="AI72"/>
  <c r="AB66"/>
  <c r="AF66"/>
  <c r="AJ66"/>
  <c r="AG66"/>
  <c r="AB64"/>
  <c r="AF64"/>
  <c r="AJ64"/>
  <c r="AD64"/>
  <c r="AI64"/>
  <c r="AG64"/>
  <c r="U62"/>
  <c r="AB60"/>
  <c r="AF60"/>
  <c r="AJ60"/>
  <c r="AD60"/>
  <c r="AI60"/>
  <c r="AG60"/>
  <c r="U58"/>
  <c r="AB56"/>
  <c r="AF56"/>
  <c r="AJ56"/>
  <c r="AD56"/>
  <c r="AI56"/>
  <c r="AG56"/>
  <c r="U54"/>
  <c r="U48"/>
  <c r="AB42"/>
  <c r="AF42"/>
  <c r="AJ42"/>
  <c r="AG42"/>
  <c r="AC42"/>
  <c r="AH42"/>
  <c r="AD42"/>
  <c r="AI42"/>
  <c r="AB78"/>
  <c r="AF78"/>
  <c r="AJ78"/>
  <c r="AG78"/>
  <c r="AD73"/>
  <c r="AH73"/>
  <c r="AE73"/>
  <c r="AJ73"/>
  <c r="AB68"/>
  <c r="AF68"/>
  <c r="AJ68"/>
  <c r="AD68"/>
  <c r="AI68"/>
  <c r="AB62"/>
  <c r="AF62"/>
  <c r="AJ62"/>
  <c r="AG62"/>
  <c r="AD62"/>
  <c r="AI62"/>
  <c r="AB58"/>
  <c r="AF58"/>
  <c r="AJ58"/>
  <c r="AG58"/>
  <c r="AD58"/>
  <c r="AI58"/>
  <c r="AB54"/>
  <c r="AF54"/>
  <c r="AJ54"/>
  <c r="AG54"/>
  <c r="AD54"/>
  <c r="AI54"/>
  <c r="AD32"/>
  <c r="AH32"/>
  <c r="AF32"/>
  <c r="AC32"/>
  <c r="AJ32"/>
  <c r="AE32"/>
  <c r="AG32"/>
  <c r="AB86"/>
  <c r="AF86"/>
  <c r="AJ86"/>
  <c r="AB80"/>
  <c r="AF80"/>
  <c r="AJ80"/>
  <c r="AD80"/>
  <c r="AI80"/>
  <c r="AD78"/>
  <c r="AB74"/>
  <c r="AF74"/>
  <c r="AJ74"/>
  <c r="AG74"/>
  <c r="AG73"/>
  <c r="AD69"/>
  <c r="AH69"/>
  <c r="AE69"/>
  <c r="AJ69"/>
  <c r="AE68"/>
  <c r="AE62"/>
  <c r="AE58"/>
  <c r="AB50"/>
  <c r="AF50"/>
  <c r="AJ50"/>
  <c r="AG50"/>
  <c r="AC50"/>
  <c r="AH50"/>
  <c r="AD50"/>
  <c r="AI50"/>
  <c r="AE42"/>
  <c r="U40"/>
  <c r="AB32"/>
  <c r="AD65"/>
  <c r="AH65"/>
  <c r="AD61"/>
  <c r="AH61"/>
  <c r="AD57"/>
  <c r="AH57"/>
  <c r="AD53"/>
  <c r="AH53"/>
  <c r="AD49"/>
  <c r="AH49"/>
  <c r="AD45"/>
  <c r="AH45"/>
  <c r="AD41"/>
  <c r="AH41"/>
  <c r="AJ36"/>
  <c r="U34"/>
  <c r="AD34"/>
  <c r="AH34"/>
  <c r="AC34"/>
  <c r="AI34"/>
  <c r="AB52"/>
  <c r="AF52"/>
  <c r="AJ52"/>
  <c r="AB48"/>
  <c r="AF48"/>
  <c r="AJ48"/>
  <c r="AB44"/>
  <c r="AF44"/>
  <c r="AJ44"/>
  <c r="AB40"/>
  <c r="AF40"/>
  <c r="AJ40"/>
  <c r="AB37"/>
  <c r="AF37"/>
  <c r="AJ37"/>
  <c r="AC37"/>
  <c r="AH37"/>
  <c r="AD36"/>
  <c r="AH36"/>
  <c r="AF36"/>
  <c r="AD30"/>
  <c r="AH30"/>
  <c r="AC30"/>
  <c r="AI30"/>
  <c r="AF30"/>
  <c r="AD28"/>
  <c r="AH28"/>
  <c r="AF28"/>
  <c r="AC28"/>
  <c r="AI28"/>
  <c r="AN28" s="1"/>
  <c r="AD24"/>
  <c r="AH24"/>
  <c r="AE24"/>
  <c r="AI24"/>
  <c r="AC24"/>
  <c r="AG24"/>
  <c r="AB21"/>
  <c r="AF21"/>
  <c r="AJ21"/>
  <c r="AC21"/>
  <c r="AG21"/>
  <c r="AI21"/>
  <c r="AD21"/>
  <c r="AE21"/>
  <c r="AD83"/>
  <c r="AH83"/>
  <c r="AD79"/>
  <c r="AH79"/>
  <c r="AD75"/>
  <c r="AH75"/>
  <c r="AD71"/>
  <c r="AH71"/>
  <c r="AD67"/>
  <c r="AH67"/>
  <c r="AJ65"/>
  <c r="AE65"/>
  <c r="AD63"/>
  <c r="AH63"/>
  <c r="AJ61"/>
  <c r="AE61"/>
  <c r="AD59"/>
  <c r="AH59"/>
  <c r="AJ57"/>
  <c r="AE57"/>
  <c r="AD55"/>
  <c r="AH55"/>
  <c r="AJ53"/>
  <c r="AE53"/>
  <c r="AI52"/>
  <c r="AD52"/>
  <c r="AD51"/>
  <c r="AH51"/>
  <c r="AJ49"/>
  <c r="AE49"/>
  <c r="AI48"/>
  <c r="AD48"/>
  <c r="AD47"/>
  <c r="AH47"/>
  <c r="AJ45"/>
  <c r="AE45"/>
  <c r="AI44"/>
  <c r="AD44"/>
  <c r="AD43"/>
  <c r="AH43"/>
  <c r="AJ41"/>
  <c r="AE41"/>
  <c r="AI40"/>
  <c r="AD40"/>
  <c r="AD39"/>
  <c r="AH39"/>
  <c r="U38"/>
  <c r="AD38"/>
  <c r="AH38"/>
  <c r="AC38"/>
  <c r="AI38"/>
  <c r="AE37"/>
  <c r="AG36"/>
  <c r="AG34"/>
  <c r="U30"/>
  <c r="AB30"/>
  <c r="AB28"/>
  <c r="AB25"/>
  <c r="AF25"/>
  <c r="AJ25"/>
  <c r="AC25"/>
  <c r="AG25"/>
  <c r="AE25"/>
  <c r="AI25"/>
  <c r="AB24"/>
  <c r="AD16"/>
  <c r="AH16"/>
  <c r="AE16"/>
  <c r="AI16"/>
  <c r="AK16" s="1"/>
  <c r="AM16" s="1"/>
  <c r="AC16"/>
  <c r="AF16"/>
  <c r="AG16"/>
  <c r="AB13"/>
  <c r="AF13"/>
  <c r="AJ13"/>
  <c r="AC13"/>
  <c r="AG13"/>
  <c r="AI13"/>
  <c r="AD13"/>
  <c r="AE13"/>
  <c r="AB29"/>
  <c r="AF29"/>
  <c r="AJ29"/>
  <c r="AB27"/>
  <c r="AF27"/>
  <c r="AJ27"/>
  <c r="AC27"/>
  <c r="AG27"/>
  <c r="AD22"/>
  <c r="AH22"/>
  <c r="AE22"/>
  <c r="AI22"/>
  <c r="AK22" s="1"/>
  <c r="AM22" s="1"/>
  <c r="AB19"/>
  <c r="AF19"/>
  <c r="AJ19"/>
  <c r="AC19"/>
  <c r="AG19"/>
  <c r="AD14"/>
  <c r="AH14"/>
  <c r="AE14"/>
  <c r="AI14"/>
  <c r="AB11"/>
  <c r="AF11"/>
  <c r="AJ11"/>
  <c r="AC11"/>
  <c r="AG11"/>
  <c r="AD20"/>
  <c r="AH20"/>
  <c r="AE20"/>
  <c r="AI20"/>
  <c r="AB17"/>
  <c r="AF17"/>
  <c r="AJ17"/>
  <c r="AC17"/>
  <c r="AG17"/>
  <c r="AD12"/>
  <c r="AH12"/>
  <c r="AE12"/>
  <c r="AI12"/>
  <c r="AB35"/>
  <c r="AF35"/>
  <c r="AJ35"/>
  <c r="AB31"/>
  <c r="AF31"/>
  <c r="AJ31"/>
  <c r="AH29"/>
  <c r="AC29"/>
  <c r="AD27"/>
  <c r="AD26"/>
  <c r="AH26"/>
  <c r="AE26"/>
  <c r="AI26"/>
  <c r="AB23"/>
  <c r="AF23"/>
  <c r="AJ23"/>
  <c r="AC23"/>
  <c r="AG23"/>
  <c r="AF22"/>
  <c r="AG20"/>
  <c r="AD19"/>
  <c r="AD18"/>
  <c r="AH18"/>
  <c r="AE18"/>
  <c r="AI18"/>
  <c r="AK18" s="1"/>
  <c r="AM18" s="1"/>
  <c r="U18" s="1"/>
  <c r="AE17"/>
  <c r="AB15"/>
  <c r="AF15"/>
  <c r="AJ15"/>
  <c r="AC15"/>
  <c r="AG15"/>
  <c r="AF14"/>
  <c r="AG12"/>
  <c r="AB10"/>
  <c r="AB9"/>
  <c r="V104" i="5"/>
  <c r="S104"/>
  <c r="O104"/>
  <c r="T104" s="1"/>
  <c r="V103"/>
  <c r="AH103" s="1"/>
  <c r="T103"/>
  <c r="S103"/>
  <c r="O103"/>
  <c r="V102"/>
  <c r="T102"/>
  <c r="S102"/>
  <c r="O102"/>
  <c r="W101"/>
  <c r="V101"/>
  <c r="S101"/>
  <c r="O101"/>
  <c r="T101" s="1"/>
  <c r="W100"/>
  <c r="V100"/>
  <c r="S100"/>
  <c r="O100"/>
  <c r="T100" s="1"/>
  <c r="V99"/>
  <c r="AH99" s="1"/>
  <c r="T99"/>
  <c r="S99"/>
  <c r="O99"/>
  <c r="V98"/>
  <c r="T98"/>
  <c r="S98"/>
  <c r="O98"/>
  <c r="V97"/>
  <c r="S97"/>
  <c r="O97"/>
  <c r="T97" s="1"/>
  <c r="W97" s="1"/>
  <c r="V96"/>
  <c r="S96"/>
  <c r="O96"/>
  <c r="T96" s="1"/>
  <c r="V95"/>
  <c r="T95"/>
  <c r="S95"/>
  <c r="O95"/>
  <c r="V94"/>
  <c r="T94"/>
  <c r="S94"/>
  <c r="O94"/>
  <c r="W93"/>
  <c r="V93"/>
  <c r="S93"/>
  <c r="O93"/>
  <c r="T93" s="1"/>
  <c r="W92"/>
  <c r="V92"/>
  <c r="S92"/>
  <c r="O92"/>
  <c r="T92" s="1"/>
  <c r="V91"/>
  <c r="T91"/>
  <c r="S91"/>
  <c r="O91"/>
  <c r="V90"/>
  <c r="T90"/>
  <c r="S90"/>
  <c r="O90"/>
  <c r="V89"/>
  <c r="S89"/>
  <c r="O89"/>
  <c r="T89" s="1"/>
  <c r="V88"/>
  <c r="S88"/>
  <c r="O88"/>
  <c r="T88" s="1"/>
  <c r="V87"/>
  <c r="T87"/>
  <c r="S87"/>
  <c r="O87"/>
  <c r="V86"/>
  <c r="T86"/>
  <c r="S86"/>
  <c r="O86"/>
  <c r="W85"/>
  <c r="V85"/>
  <c r="S85"/>
  <c r="O85"/>
  <c r="T85" s="1"/>
  <c r="W84"/>
  <c r="V84"/>
  <c r="S84"/>
  <c r="O84"/>
  <c r="T84" s="1"/>
  <c r="V83"/>
  <c r="T83"/>
  <c r="S83"/>
  <c r="O83"/>
  <c r="V82"/>
  <c r="T82"/>
  <c r="S82"/>
  <c r="O82"/>
  <c r="V81"/>
  <c r="S81"/>
  <c r="O81"/>
  <c r="T81" s="1"/>
  <c r="W81" s="1"/>
  <c r="V80"/>
  <c r="S80"/>
  <c r="O80"/>
  <c r="T80" s="1"/>
  <c r="V79"/>
  <c r="T79"/>
  <c r="S79"/>
  <c r="O79"/>
  <c r="V78"/>
  <c r="T78"/>
  <c r="S78"/>
  <c r="O78"/>
  <c r="AN77"/>
  <c r="V77"/>
  <c r="T77"/>
  <c r="AD77" s="1"/>
  <c r="S77"/>
  <c r="O77"/>
  <c r="V76"/>
  <c r="T76"/>
  <c r="S76"/>
  <c r="O76"/>
  <c r="V75"/>
  <c r="T75"/>
  <c r="S75"/>
  <c r="O75"/>
  <c r="V74"/>
  <c r="S74"/>
  <c r="O74"/>
  <c r="T74" s="1"/>
  <c r="W74" s="1"/>
  <c r="V73"/>
  <c r="T73"/>
  <c r="S73"/>
  <c r="O73"/>
  <c r="V72"/>
  <c r="AC72" s="1"/>
  <c r="T72"/>
  <c r="S72"/>
  <c r="O72"/>
  <c r="V71"/>
  <c r="T71"/>
  <c r="W71" s="1"/>
  <c r="S71"/>
  <c r="O71"/>
  <c r="V70"/>
  <c r="T70"/>
  <c r="S70"/>
  <c r="O70"/>
  <c r="V69"/>
  <c r="AH69" s="1"/>
  <c r="T69"/>
  <c r="W69" s="1"/>
  <c r="S69"/>
  <c r="O69"/>
  <c r="V68"/>
  <c r="T68"/>
  <c r="W68" s="1"/>
  <c r="S68"/>
  <c r="O68"/>
  <c r="V67"/>
  <c r="S67"/>
  <c r="O67"/>
  <c r="T67" s="1"/>
  <c r="V66"/>
  <c r="S66"/>
  <c r="O66"/>
  <c r="T66" s="1"/>
  <c r="W65"/>
  <c r="V65"/>
  <c r="S65"/>
  <c r="O65"/>
  <c r="T65" s="1"/>
  <c r="V64"/>
  <c r="T64"/>
  <c r="S64"/>
  <c r="O64"/>
  <c r="V63"/>
  <c r="T63"/>
  <c r="W63" s="1"/>
  <c r="S63"/>
  <c r="O63"/>
  <c r="W62"/>
  <c r="V62"/>
  <c r="S62"/>
  <c r="O62"/>
  <c r="T62" s="1"/>
  <c r="V61"/>
  <c r="S61"/>
  <c r="O61"/>
  <c r="T61" s="1"/>
  <c r="W61" s="1"/>
  <c r="W60"/>
  <c r="V60"/>
  <c r="S60"/>
  <c r="O60"/>
  <c r="T60" s="1"/>
  <c r="V59"/>
  <c r="S59"/>
  <c r="O59"/>
  <c r="V58"/>
  <c r="S58"/>
  <c r="T58" s="1"/>
  <c r="O58"/>
  <c r="V57"/>
  <c r="S57"/>
  <c r="O57"/>
  <c r="T57" s="1"/>
  <c r="V56"/>
  <c r="S56"/>
  <c r="O56"/>
  <c r="T56" s="1"/>
  <c r="V55"/>
  <c r="T55"/>
  <c r="W55" s="1"/>
  <c r="S55"/>
  <c r="O55"/>
  <c r="V54"/>
  <c r="S54"/>
  <c r="T54" s="1"/>
  <c r="O54"/>
  <c r="V53"/>
  <c r="AH53" s="1"/>
  <c r="S53"/>
  <c r="T53" s="1"/>
  <c r="W53" s="1"/>
  <c r="O53"/>
  <c r="V52"/>
  <c r="S52"/>
  <c r="T52" s="1"/>
  <c r="O52"/>
  <c r="W51"/>
  <c r="V51"/>
  <c r="S51"/>
  <c r="O51"/>
  <c r="T51" s="1"/>
  <c r="V50"/>
  <c r="AG50" s="1"/>
  <c r="T50"/>
  <c r="S50"/>
  <c r="O50"/>
  <c r="V49"/>
  <c r="S49"/>
  <c r="T49" s="1"/>
  <c r="O49"/>
  <c r="V48"/>
  <c r="S48"/>
  <c r="T48" s="1"/>
  <c r="O48"/>
  <c r="V47"/>
  <c r="S47"/>
  <c r="O47"/>
  <c r="T47" s="1"/>
  <c r="V46"/>
  <c r="S46"/>
  <c r="O46"/>
  <c r="T46" s="1"/>
  <c r="V45"/>
  <c r="S45"/>
  <c r="O45"/>
  <c r="T45" s="1"/>
  <c r="W45" s="1"/>
  <c r="V44"/>
  <c r="S44"/>
  <c r="O44"/>
  <c r="T44" s="1"/>
  <c r="V43"/>
  <c r="S43"/>
  <c r="O43"/>
  <c r="V42"/>
  <c r="T42"/>
  <c r="S42"/>
  <c r="O42"/>
  <c r="V41"/>
  <c r="S41"/>
  <c r="T41" s="1"/>
  <c r="O41"/>
  <c r="V40"/>
  <c r="S40"/>
  <c r="T40" s="1"/>
  <c r="AE40" s="1"/>
  <c r="O40"/>
  <c r="V39"/>
  <c r="S39"/>
  <c r="O39"/>
  <c r="V38"/>
  <c r="S38"/>
  <c r="O38"/>
  <c r="W37"/>
  <c r="V37"/>
  <c r="S37"/>
  <c r="O37"/>
  <c r="T37" s="1"/>
  <c r="V36"/>
  <c r="AI36" s="1"/>
  <c r="S36"/>
  <c r="O36"/>
  <c r="T36" s="1"/>
  <c r="V35"/>
  <c r="S35"/>
  <c r="O35"/>
  <c r="T35" s="1"/>
  <c r="AC35" s="1"/>
  <c r="V34"/>
  <c r="S34"/>
  <c r="O34"/>
  <c r="T34" s="1"/>
  <c r="V33"/>
  <c r="S33"/>
  <c r="T33" s="1"/>
  <c r="O33"/>
  <c r="V32"/>
  <c r="S32"/>
  <c r="T32" s="1"/>
  <c r="O32"/>
  <c r="V31"/>
  <c r="S31"/>
  <c r="O31"/>
  <c r="V30"/>
  <c r="S30"/>
  <c r="O30"/>
  <c r="T30" s="1"/>
  <c r="W30" s="1"/>
  <c r="V29"/>
  <c r="T29"/>
  <c r="W29" s="1"/>
  <c r="S29"/>
  <c r="O29"/>
  <c r="AE25"/>
  <c r="AE24"/>
  <c r="AI16"/>
  <c r="AI15"/>
  <c r="AC12"/>
  <c r="O106"/>
  <c r="T106" s="1"/>
  <c r="S106"/>
  <c r="V106"/>
  <c r="O107"/>
  <c r="S107"/>
  <c r="V107"/>
  <c r="O108"/>
  <c r="T108" s="1"/>
  <c r="S108"/>
  <c r="V108"/>
  <c r="O109"/>
  <c r="S109"/>
  <c r="V109"/>
  <c r="O110"/>
  <c r="T110" s="1"/>
  <c r="S110"/>
  <c r="V110"/>
  <c r="AF110" s="1"/>
  <c r="O111"/>
  <c r="S111"/>
  <c r="V111"/>
  <c r="O112"/>
  <c r="S112"/>
  <c r="T112"/>
  <c r="V112"/>
  <c r="O113"/>
  <c r="S113"/>
  <c r="V113"/>
  <c r="O114"/>
  <c r="S114"/>
  <c r="T114"/>
  <c r="AJ114" s="1"/>
  <c r="V114"/>
  <c r="O115"/>
  <c r="S115"/>
  <c r="V115"/>
  <c r="O116"/>
  <c r="S116"/>
  <c r="T116"/>
  <c r="V116"/>
  <c r="O117"/>
  <c r="S117"/>
  <c r="V117"/>
  <c r="O118"/>
  <c r="S118"/>
  <c r="T118"/>
  <c r="V118"/>
  <c r="O119"/>
  <c r="T119" s="1"/>
  <c r="W119" s="1"/>
  <c r="S119"/>
  <c r="V119"/>
  <c r="O120"/>
  <c r="T120" s="1"/>
  <c r="S120"/>
  <c r="V120"/>
  <c r="O121"/>
  <c r="S121"/>
  <c r="V121"/>
  <c r="O122"/>
  <c r="S122"/>
  <c r="T122" s="1"/>
  <c r="V122"/>
  <c r="O123"/>
  <c r="S123"/>
  <c r="V123"/>
  <c r="O124"/>
  <c r="S124"/>
  <c r="T124"/>
  <c r="V124"/>
  <c r="O125"/>
  <c r="T125" s="1"/>
  <c r="S125"/>
  <c r="V125"/>
  <c r="O126"/>
  <c r="T126" s="1"/>
  <c r="S126"/>
  <c r="V126"/>
  <c r="O127"/>
  <c r="T127" s="1"/>
  <c r="S127"/>
  <c r="V127"/>
  <c r="AF127" s="1"/>
  <c r="W127"/>
  <c r="O128"/>
  <c r="T128" s="1"/>
  <c r="S128"/>
  <c r="V128"/>
  <c r="O129"/>
  <c r="T129" s="1"/>
  <c r="W129" s="1"/>
  <c r="S129"/>
  <c r="V129"/>
  <c r="O130"/>
  <c r="T130" s="1"/>
  <c r="S130"/>
  <c r="V130"/>
  <c r="O131"/>
  <c r="S131"/>
  <c r="V131"/>
  <c r="O132"/>
  <c r="T132" s="1"/>
  <c r="S132"/>
  <c r="V132"/>
  <c r="O133"/>
  <c r="S133"/>
  <c r="T133" s="1"/>
  <c r="V133"/>
  <c r="O134"/>
  <c r="S134"/>
  <c r="V134"/>
  <c r="O135"/>
  <c r="S135"/>
  <c r="V135"/>
  <c r="O136"/>
  <c r="T136" s="1"/>
  <c r="S136"/>
  <c r="V136"/>
  <c r="O137"/>
  <c r="T137" s="1"/>
  <c r="S137"/>
  <c r="V137"/>
  <c r="W137"/>
  <c r="O138"/>
  <c r="T138" s="1"/>
  <c r="S138"/>
  <c r="V138"/>
  <c r="O139"/>
  <c r="S139"/>
  <c r="V139"/>
  <c r="O140"/>
  <c r="S140"/>
  <c r="V140"/>
  <c r="O141"/>
  <c r="S141"/>
  <c r="T141"/>
  <c r="V141"/>
  <c r="O142"/>
  <c r="S142"/>
  <c r="V142"/>
  <c r="O143"/>
  <c r="S143"/>
  <c r="V143"/>
  <c r="O144"/>
  <c r="S144"/>
  <c r="V144"/>
  <c r="O145"/>
  <c r="S145"/>
  <c r="V145"/>
  <c r="O146"/>
  <c r="S146"/>
  <c r="T146"/>
  <c r="V146"/>
  <c r="O147"/>
  <c r="S147"/>
  <c r="T147"/>
  <c r="V147"/>
  <c r="O148"/>
  <c r="S148"/>
  <c r="V148"/>
  <c r="O149"/>
  <c r="T149" s="1"/>
  <c r="S149"/>
  <c r="V149"/>
  <c r="O150"/>
  <c r="T150" s="1"/>
  <c r="S150"/>
  <c r="V150"/>
  <c r="O151"/>
  <c r="T151" s="1"/>
  <c r="S151"/>
  <c r="V151"/>
  <c r="O152"/>
  <c r="T152" s="1"/>
  <c r="S152"/>
  <c r="V152"/>
  <c r="O153"/>
  <c r="T153" s="1"/>
  <c r="S153"/>
  <c r="V153"/>
  <c r="O154"/>
  <c r="T154" s="1"/>
  <c r="AB154" s="1"/>
  <c r="S154"/>
  <c r="V154"/>
  <c r="O155"/>
  <c r="T155" s="1"/>
  <c r="S155"/>
  <c r="V155"/>
  <c r="O156"/>
  <c r="T156" s="1"/>
  <c r="S156"/>
  <c r="V156"/>
  <c r="O157"/>
  <c r="T157" s="1"/>
  <c r="S157"/>
  <c r="V157"/>
  <c r="O158"/>
  <c r="T158" s="1"/>
  <c r="S158"/>
  <c r="V158"/>
  <c r="O159"/>
  <c r="T159" s="1"/>
  <c r="S159"/>
  <c r="V159"/>
  <c r="O160"/>
  <c r="T160" s="1"/>
  <c r="S160"/>
  <c r="V160"/>
  <c r="O161"/>
  <c r="T161" s="1"/>
  <c r="S161"/>
  <c r="V161"/>
  <c r="AB161" s="1"/>
  <c r="O162"/>
  <c r="T162" s="1"/>
  <c r="S162"/>
  <c r="V162"/>
  <c r="O163"/>
  <c r="S163"/>
  <c r="T163" s="1"/>
  <c r="V163"/>
  <c r="O164"/>
  <c r="S164"/>
  <c r="V164"/>
  <c r="O165"/>
  <c r="S165"/>
  <c r="T165"/>
  <c r="V165"/>
  <c r="O166"/>
  <c r="S166"/>
  <c r="V166"/>
  <c r="O167"/>
  <c r="T167" s="1"/>
  <c r="S167"/>
  <c r="V167"/>
  <c r="AC167" s="1"/>
  <c r="O168"/>
  <c r="S168"/>
  <c r="V168"/>
  <c r="O169"/>
  <c r="T169" s="1"/>
  <c r="S169"/>
  <c r="V169"/>
  <c r="O170"/>
  <c r="S170"/>
  <c r="V170"/>
  <c r="O171"/>
  <c r="T171" s="1"/>
  <c r="S171"/>
  <c r="V171"/>
  <c r="AE171" s="1"/>
  <c r="O172"/>
  <c r="T172" s="1"/>
  <c r="S172"/>
  <c r="V172"/>
  <c r="O173"/>
  <c r="S173"/>
  <c r="V173"/>
  <c r="O174"/>
  <c r="T174" s="1"/>
  <c r="AC174" s="1"/>
  <c r="S174"/>
  <c r="V174"/>
  <c r="O175"/>
  <c r="S175"/>
  <c r="V175"/>
  <c r="O176"/>
  <c r="S176"/>
  <c r="V176"/>
  <c r="O177"/>
  <c r="S177"/>
  <c r="T177" s="1"/>
  <c r="V177"/>
  <c r="AI177" s="1"/>
  <c r="W177"/>
  <c r="O178"/>
  <c r="S178"/>
  <c r="V178"/>
  <c r="O179"/>
  <c r="S179"/>
  <c r="T179" s="1"/>
  <c r="V179"/>
  <c r="O180"/>
  <c r="T180" s="1"/>
  <c r="S180"/>
  <c r="V180"/>
  <c r="O181"/>
  <c r="S181"/>
  <c r="V181"/>
  <c r="O182"/>
  <c r="T182" s="1"/>
  <c r="S182"/>
  <c r="V182"/>
  <c r="O183"/>
  <c r="S183"/>
  <c r="V183"/>
  <c r="O184"/>
  <c r="T184" s="1"/>
  <c r="AC184" s="1"/>
  <c r="S184"/>
  <c r="V184"/>
  <c r="O185"/>
  <c r="S185"/>
  <c r="T185" s="1"/>
  <c r="W185" s="1"/>
  <c r="V185"/>
  <c r="O186"/>
  <c r="S186"/>
  <c r="V186"/>
  <c r="O187"/>
  <c r="S187"/>
  <c r="T187" s="1"/>
  <c r="V187"/>
  <c r="O188"/>
  <c r="T188" s="1"/>
  <c r="S188"/>
  <c r="V188"/>
  <c r="O189"/>
  <c r="S189"/>
  <c r="V189"/>
  <c r="O190"/>
  <c r="T190" s="1"/>
  <c r="S190"/>
  <c r="V190"/>
  <c r="O191"/>
  <c r="S191"/>
  <c r="T191" s="1"/>
  <c r="W191" s="1"/>
  <c r="V191"/>
  <c r="O192"/>
  <c r="S192"/>
  <c r="V192"/>
  <c r="O193"/>
  <c r="S193"/>
  <c r="V193"/>
  <c r="O194"/>
  <c r="T194" s="1"/>
  <c r="S194"/>
  <c r="V194"/>
  <c r="AC194" s="1"/>
  <c r="O195"/>
  <c r="S195"/>
  <c r="V195"/>
  <c r="O196"/>
  <c r="S196"/>
  <c r="V196"/>
  <c r="O197"/>
  <c r="S197"/>
  <c r="V197"/>
  <c r="O198"/>
  <c r="S198"/>
  <c r="V198"/>
  <c r="O199"/>
  <c r="S199"/>
  <c r="V199"/>
  <c r="O200"/>
  <c r="S200"/>
  <c r="T200" s="1"/>
  <c r="W200" s="1"/>
  <c r="V200"/>
  <c r="O201"/>
  <c r="S201"/>
  <c r="V201"/>
  <c r="O202"/>
  <c r="S202"/>
  <c r="T202" s="1"/>
  <c r="V202"/>
  <c r="O203"/>
  <c r="T203" s="1"/>
  <c r="S203"/>
  <c r="V203"/>
  <c r="AG203" s="1"/>
  <c r="O204"/>
  <c r="S204"/>
  <c r="T204" s="1"/>
  <c r="V204"/>
  <c r="AI204" s="1"/>
  <c r="W204"/>
  <c r="O205"/>
  <c r="S205"/>
  <c r="V205"/>
  <c r="O206"/>
  <c r="S206"/>
  <c r="T206" s="1"/>
  <c r="V206"/>
  <c r="O207"/>
  <c r="T207" s="1"/>
  <c r="S207"/>
  <c r="V207"/>
  <c r="O208"/>
  <c r="S208"/>
  <c r="V208"/>
  <c r="O209"/>
  <c r="T209" s="1"/>
  <c r="S209"/>
  <c r="V209"/>
  <c r="O210"/>
  <c r="S210"/>
  <c r="T210" s="1"/>
  <c r="V210"/>
  <c r="O211"/>
  <c r="S211"/>
  <c r="V211"/>
  <c r="O212"/>
  <c r="S212"/>
  <c r="V212"/>
  <c r="O213"/>
  <c r="T213" s="1"/>
  <c r="S213"/>
  <c r="V213"/>
  <c r="AG213" s="1"/>
  <c r="O214"/>
  <c r="S214"/>
  <c r="V214"/>
  <c r="O215"/>
  <c r="T215" s="1"/>
  <c r="S215"/>
  <c r="V215"/>
  <c r="O216"/>
  <c r="S216"/>
  <c r="T216" s="1"/>
  <c r="W216" s="1"/>
  <c r="V216"/>
  <c r="O217"/>
  <c r="S217"/>
  <c r="V217"/>
  <c r="O218"/>
  <c r="S218"/>
  <c r="T218" s="1"/>
  <c r="V218"/>
  <c r="O219"/>
  <c r="T219" s="1"/>
  <c r="S219"/>
  <c r="V219"/>
  <c r="O220"/>
  <c r="S220"/>
  <c r="V220"/>
  <c r="O221"/>
  <c r="T221" s="1"/>
  <c r="S221"/>
  <c r="V221"/>
  <c r="O222"/>
  <c r="S222"/>
  <c r="V222"/>
  <c r="O223"/>
  <c r="S223"/>
  <c r="V223"/>
  <c r="O224"/>
  <c r="S224"/>
  <c r="T224" s="1"/>
  <c r="V224"/>
  <c r="W224"/>
  <c r="O225"/>
  <c r="S225"/>
  <c r="T225"/>
  <c r="W225" s="1"/>
  <c r="V225"/>
  <c r="O226"/>
  <c r="S226"/>
  <c r="T226" s="1"/>
  <c r="V226"/>
  <c r="W226"/>
  <c r="O227"/>
  <c r="T227" s="1"/>
  <c r="S227"/>
  <c r="V227"/>
  <c r="O228"/>
  <c r="T228" s="1"/>
  <c r="W228" s="1"/>
  <c r="S228"/>
  <c r="V228"/>
  <c r="O229"/>
  <c r="S229"/>
  <c r="T229"/>
  <c r="V229"/>
  <c r="O230"/>
  <c r="S230"/>
  <c r="T230" s="1"/>
  <c r="V230"/>
  <c r="W230"/>
  <c r="O231"/>
  <c r="S231"/>
  <c r="T231"/>
  <c r="W231" s="1"/>
  <c r="V231"/>
  <c r="O232"/>
  <c r="S232"/>
  <c r="T232" s="1"/>
  <c r="V232"/>
  <c r="O233"/>
  <c r="T233" s="1"/>
  <c r="W233" s="1"/>
  <c r="S233"/>
  <c r="V233"/>
  <c r="O234"/>
  <c r="S234"/>
  <c r="V234"/>
  <c r="O235"/>
  <c r="S235"/>
  <c r="T235" s="1"/>
  <c r="V235"/>
  <c r="O236"/>
  <c r="S236"/>
  <c r="V236"/>
  <c r="O237"/>
  <c r="T237" s="1"/>
  <c r="S237"/>
  <c r="V237"/>
  <c r="O238"/>
  <c r="T238" s="1"/>
  <c r="S238"/>
  <c r="V238"/>
  <c r="O239"/>
  <c r="T239" s="1"/>
  <c r="S239"/>
  <c r="V239"/>
  <c r="O240"/>
  <c r="T240" s="1"/>
  <c r="W240" s="1"/>
  <c r="S240"/>
  <c r="V240"/>
  <c r="O241"/>
  <c r="T241" s="1"/>
  <c r="AG241" s="1"/>
  <c r="S241"/>
  <c r="V241"/>
  <c r="O242"/>
  <c r="S242"/>
  <c r="T242" s="1"/>
  <c r="V242"/>
  <c r="O243"/>
  <c r="T243" s="1"/>
  <c r="S243"/>
  <c r="V243"/>
  <c r="W243"/>
  <c r="O244"/>
  <c r="S244"/>
  <c r="V244"/>
  <c r="O245"/>
  <c r="T245" s="1"/>
  <c r="AH245" s="1"/>
  <c r="S245"/>
  <c r="V245"/>
  <c r="O246"/>
  <c r="S246"/>
  <c r="T246" s="1"/>
  <c r="V246"/>
  <c r="O247"/>
  <c r="S247"/>
  <c r="V247"/>
  <c r="O248"/>
  <c r="S248"/>
  <c r="T248"/>
  <c r="V248"/>
  <c r="O249"/>
  <c r="T249" s="1"/>
  <c r="S249"/>
  <c r="V249"/>
  <c r="O250"/>
  <c r="T250" s="1"/>
  <c r="S250"/>
  <c r="V250"/>
  <c r="O251"/>
  <c r="S251"/>
  <c r="V251"/>
  <c r="O252"/>
  <c r="T252" s="1"/>
  <c r="S252"/>
  <c r="V252"/>
  <c r="O253"/>
  <c r="T253" s="1"/>
  <c r="S253"/>
  <c r="V253"/>
  <c r="O254"/>
  <c r="S254"/>
  <c r="T254" s="1"/>
  <c r="V254"/>
  <c r="O255"/>
  <c r="S255"/>
  <c r="V255"/>
  <c r="O256"/>
  <c r="S256"/>
  <c r="T256"/>
  <c r="V256"/>
  <c r="O257"/>
  <c r="T257" s="1"/>
  <c r="S257"/>
  <c r="V257"/>
  <c r="O258"/>
  <c r="S258"/>
  <c r="T258"/>
  <c r="V258"/>
  <c r="O259"/>
  <c r="S259"/>
  <c r="V259"/>
  <c r="O260"/>
  <c r="T260" s="1"/>
  <c r="S260"/>
  <c r="V260"/>
  <c r="O261"/>
  <c r="S261"/>
  <c r="V261"/>
  <c r="O262"/>
  <c r="S262"/>
  <c r="T262"/>
  <c r="AC262" s="1"/>
  <c r="V262"/>
  <c r="O263"/>
  <c r="S263"/>
  <c r="V263"/>
  <c r="O264"/>
  <c r="S264"/>
  <c r="T264"/>
  <c r="W264" s="1"/>
  <c r="V264"/>
  <c r="O265"/>
  <c r="S265"/>
  <c r="V265"/>
  <c r="O266"/>
  <c r="S266"/>
  <c r="T266"/>
  <c r="V266"/>
  <c r="O267"/>
  <c r="S267"/>
  <c r="V267"/>
  <c r="O268"/>
  <c r="S268"/>
  <c r="T268" s="1"/>
  <c r="V268"/>
  <c r="O269"/>
  <c r="T269" s="1"/>
  <c r="W269" s="1"/>
  <c r="S269"/>
  <c r="V269"/>
  <c r="O270"/>
  <c r="T270" s="1"/>
  <c r="S270"/>
  <c r="V270"/>
  <c r="O271"/>
  <c r="S271"/>
  <c r="V271"/>
  <c r="O272"/>
  <c r="S272"/>
  <c r="T272" s="1"/>
  <c r="AI272" s="1"/>
  <c r="V272"/>
  <c r="O273"/>
  <c r="T273" s="1"/>
  <c r="S273"/>
  <c r="V273"/>
  <c r="O274"/>
  <c r="T274" s="1"/>
  <c r="S274"/>
  <c r="V274"/>
  <c r="O275"/>
  <c r="S275"/>
  <c r="V275"/>
  <c r="O276"/>
  <c r="S276"/>
  <c r="V276"/>
  <c r="O277"/>
  <c r="S277"/>
  <c r="V277"/>
  <c r="O278"/>
  <c r="S278"/>
  <c r="T278" s="1"/>
  <c r="V278"/>
  <c r="O279"/>
  <c r="S279"/>
  <c r="V279"/>
  <c r="O280"/>
  <c r="S280"/>
  <c r="T280" s="1"/>
  <c r="V280"/>
  <c r="O281"/>
  <c r="T281" s="1"/>
  <c r="S281"/>
  <c r="V281"/>
  <c r="O282"/>
  <c r="T282" s="1"/>
  <c r="S282"/>
  <c r="V282"/>
  <c r="O283"/>
  <c r="T283" s="1"/>
  <c r="S283"/>
  <c r="V283"/>
  <c r="O284"/>
  <c r="S284"/>
  <c r="V284"/>
  <c r="O285"/>
  <c r="T285" s="1"/>
  <c r="S285"/>
  <c r="V285"/>
  <c r="O286"/>
  <c r="T286" s="1"/>
  <c r="S286"/>
  <c r="V286"/>
  <c r="O287"/>
  <c r="S287"/>
  <c r="T287" s="1"/>
  <c r="V287"/>
  <c r="O288"/>
  <c r="S288"/>
  <c r="V288"/>
  <c r="O289"/>
  <c r="S289"/>
  <c r="T289"/>
  <c r="AB289" s="1"/>
  <c r="V289"/>
  <c r="O290"/>
  <c r="T290" s="1"/>
  <c r="S290"/>
  <c r="V290"/>
  <c r="O291"/>
  <c r="T291" s="1"/>
  <c r="S291"/>
  <c r="V291"/>
  <c r="O292"/>
  <c r="S292"/>
  <c r="V292"/>
  <c r="O293"/>
  <c r="T293" s="1"/>
  <c r="AF293" s="1"/>
  <c r="S293"/>
  <c r="V293"/>
  <c r="O294"/>
  <c r="S294"/>
  <c r="V294"/>
  <c r="O295"/>
  <c r="T295" s="1"/>
  <c r="S295"/>
  <c r="V295"/>
  <c r="O296"/>
  <c r="T296" s="1"/>
  <c r="S296"/>
  <c r="V296"/>
  <c r="O297"/>
  <c r="T297" s="1"/>
  <c r="S297"/>
  <c r="V297"/>
  <c r="O298"/>
  <c r="S298"/>
  <c r="V298"/>
  <c r="O299"/>
  <c r="T299" s="1"/>
  <c r="S299"/>
  <c r="V299"/>
  <c r="O300"/>
  <c r="T300" s="1"/>
  <c r="S300"/>
  <c r="V300"/>
  <c r="O301"/>
  <c r="S301"/>
  <c r="T301" s="1"/>
  <c r="V301"/>
  <c r="O302"/>
  <c r="S302"/>
  <c r="V302"/>
  <c r="O303"/>
  <c r="S303"/>
  <c r="T303"/>
  <c r="V303"/>
  <c r="O304"/>
  <c r="T304" s="1"/>
  <c r="S304"/>
  <c r="V304"/>
  <c r="O305"/>
  <c r="T305" s="1"/>
  <c r="S305"/>
  <c r="V305"/>
  <c r="O306"/>
  <c r="S306"/>
  <c r="V306"/>
  <c r="O307"/>
  <c r="T307" s="1"/>
  <c r="S307"/>
  <c r="V307"/>
  <c r="O308"/>
  <c r="T308" s="1"/>
  <c r="S308"/>
  <c r="V308"/>
  <c r="O309"/>
  <c r="T309" s="1"/>
  <c r="S309"/>
  <c r="V309"/>
  <c r="O310"/>
  <c r="S310"/>
  <c r="V310"/>
  <c r="O311"/>
  <c r="T311" s="1"/>
  <c r="S311"/>
  <c r="V311"/>
  <c r="O312"/>
  <c r="S312"/>
  <c r="V312"/>
  <c r="O313"/>
  <c r="S313"/>
  <c r="T313"/>
  <c r="V313"/>
  <c r="O314"/>
  <c r="T314" s="1"/>
  <c r="S314"/>
  <c r="V314"/>
  <c r="O315"/>
  <c r="T315" s="1"/>
  <c r="S315"/>
  <c r="V315"/>
  <c r="O316"/>
  <c r="S316"/>
  <c r="V316"/>
  <c r="O317"/>
  <c r="T317" s="1"/>
  <c r="S317"/>
  <c r="V317"/>
  <c r="O318"/>
  <c r="T318" s="1"/>
  <c r="S318"/>
  <c r="V318"/>
  <c r="O319"/>
  <c r="T319" s="1"/>
  <c r="S319"/>
  <c r="V319"/>
  <c r="O320"/>
  <c r="S320"/>
  <c r="V320"/>
  <c r="O321"/>
  <c r="S321"/>
  <c r="T321"/>
  <c r="V321"/>
  <c r="O322"/>
  <c r="S322"/>
  <c r="V322"/>
  <c r="O323"/>
  <c r="S323"/>
  <c r="T323"/>
  <c r="V323"/>
  <c r="O324"/>
  <c r="S324"/>
  <c r="V324"/>
  <c r="O325"/>
  <c r="S325"/>
  <c r="T325"/>
  <c r="V325"/>
  <c r="O326"/>
  <c r="T326" s="1"/>
  <c r="S326"/>
  <c r="V326"/>
  <c r="O327"/>
  <c r="T327" s="1"/>
  <c r="S327"/>
  <c r="V327"/>
  <c r="O328"/>
  <c r="S328"/>
  <c r="V328"/>
  <c r="O329"/>
  <c r="S329"/>
  <c r="T329"/>
  <c r="V329"/>
  <c r="AH329" s="1"/>
  <c r="O330"/>
  <c r="S330"/>
  <c r="T330"/>
  <c r="V330"/>
  <c r="O331"/>
  <c r="T331" s="1"/>
  <c r="S331"/>
  <c r="V331"/>
  <c r="O332"/>
  <c r="T332" s="1"/>
  <c r="S332"/>
  <c r="V332"/>
  <c r="O333"/>
  <c r="T333" s="1"/>
  <c r="S333"/>
  <c r="V333"/>
  <c r="O334"/>
  <c r="T334" s="1"/>
  <c r="S334"/>
  <c r="V334"/>
  <c r="O335"/>
  <c r="S335"/>
  <c r="V335"/>
  <c r="O336"/>
  <c r="S336"/>
  <c r="T336"/>
  <c r="V336"/>
  <c r="O337"/>
  <c r="S337"/>
  <c r="V337"/>
  <c r="O338"/>
  <c r="S338"/>
  <c r="T338"/>
  <c r="V338"/>
  <c r="O339"/>
  <c r="S339"/>
  <c r="V339"/>
  <c r="O340"/>
  <c r="S340"/>
  <c r="T340"/>
  <c r="V340"/>
  <c r="O341"/>
  <c r="T341" s="1"/>
  <c r="S341"/>
  <c r="V341"/>
  <c r="O342"/>
  <c r="T342" s="1"/>
  <c r="AC342" s="1"/>
  <c r="S342"/>
  <c r="V342"/>
  <c r="O343"/>
  <c r="T343" s="1"/>
  <c r="S343"/>
  <c r="V343"/>
  <c r="O344"/>
  <c r="S344"/>
  <c r="V344"/>
  <c r="O345"/>
  <c r="S345"/>
  <c r="T345" s="1"/>
  <c r="V345"/>
  <c r="AJ345" s="1"/>
  <c r="O346"/>
  <c r="T346" s="1"/>
  <c r="AC346" s="1"/>
  <c r="S346"/>
  <c r="V346"/>
  <c r="O347"/>
  <c r="S347"/>
  <c r="T347"/>
  <c r="W347" s="1"/>
  <c r="V347"/>
  <c r="O348"/>
  <c r="T348" s="1"/>
  <c r="AC348" s="1"/>
  <c r="S348"/>
  <c r="V348"/>
  <c r="O349"/>
  <c r="S349"/>
  <c r="T349"/>
  <c r="V349"/>
  <c r="AE349" s="1"/>
  <c r="O350"/>
  <c r="T350" s="1"/>
  <c r="S350"/>
  <c r="V350"/>
  <c r="O351"/>
  <c r="T351" s="1"/>
  <c r="S351"/>
  <c r="V351"/>
  <c r="O352"/>
  <c r="T352" s="1"/>
  <c r="S352"/>
  <c r="V352"/>
  <c r="O353"/>
  <c r="S353"/>
  <c r="T353" s="1"/>
  <c r="V353"/>
  <c r="O354"/>
  <c r="S354"/>
  <c r="V354"/>
  <c r="O355"/>
  <c r="S355"/>
  <c r="T355"/>
  <c r="W355" s="1"/>
  <c r="V355"/>
  <c r="O356"/>
  <c r="S356"/>
  <c r="V356"/>
  <c r="O357"/>
  <c r="S357"/>
  <c r="T357" s="1"/>
  <c r="V357"/>
  <c r="AF357" s="1"/>
  <c r="O358"/>
  <c r="T358" s="1"/>
  <c r="S358"/>
  <c r="V358"/>
  <c r="AC358" s="1"/>
  <c r="O359"/>
  <c r="T359" s="1"/>
  <c r="S359"/>
  <c r="V359"/>
  <c r="O360"/>
  <c r="T360" s="1"/>
  <c r="S360"/>
  <c r="V360"/>
  <c r="O361"/>
  <c r="S361"/>
  <c r="T361" s="1"/>
  <c r="V361"/>
  <c r="O362"/>
  <c r="T362" s="1"/>
  <c r="S362"/>
  <c r="V362"/>
  <c r="O363"/>
  <c r="T363" s="1"/>
  <c r="S363"/>
  <c r="V363"/>
  <c r="O364"/>
  <c r="T364" s="1"/>
  <c r="S364"/>
  <c r="V364"/>
  <c r="O365"/>
  <c r="S365"/>
  <c r="T365" s="1"/>
  <c r="V365"/>
  <c r="O366"/>
  <c r="T366" s="1"/>
  <c r="S366"/>
  <c r="V366"/>
  <c r="O367"/>
  <c r="S367"/>
  <c r="T367"/>
  <c r="V367"/>
  <c r="O368"/>
  <c r="T368" s="1"/>
  <c r="S368"/>
  <c r="V368"/>
  <c r="AH368" s="1"/>
  <c r="O369"/>
  <c r="S369"/>
  <c r="T369" s="1"/>
  <c r="V369"/>
  <c r="O370"/>
  <c r="T370" s="1"/>
  <c r="S370"/>
  <c r="V370"/>
  <c r="AG370" s="1"/>
  <c r="O371"/>
  <c r="S371"/>
  <c r="T371"/>
  <c r="V371"/>
  <c r="AI371" s="1"/>
  <c r="W371"/>
  <c r="O372"/>
  <c r="T372" s="1"/>
  <c r="S372"/>
  <c r="V372"/>
  <c r="AH372" s="1"/>
  <c r="O373"/>
  <c r="S373"/>
  <c r="T373" s="1"/>
  <c r="V373"/>
  <c r="O374"/>
  <c r="T374" s="1"/>
  <c r="S374"/>
  <c r="V374"/>
  <c r="AC374" s="1"/>
  <c r="O375"/>
  <c r="S375"/>
  <c r="T375"/>
  <c r="V375"/>
  <c r="AE375" s="1"/>
  <c r="O376"/>
  <c r="T376" s="1"/>
  <c r="S376"/>
  <c r="V376"/>
  <c r="O377"/>
  <c r="S377"/>
  <c r="T377" s="1"/>
  <c r="V377"/>
  <c r="AJ377" s="1"/>
  <c r="O378"/>
  <c r="T378" s="1"/>
  <c r="S378"/>
  <c r="V378"/>
  <c r="AC378" s="1"/>
  <c r="O379"/>
  <c r="S379"/>
  <c r="T379"/>
  <c r="V379"/>
  <c r="W379"/>
  <c r="AI379"/>
  <c r="O380"/>
  <c r="T380" s="1"/>
  <c r="S380"/>
  <c r="V380"/>
  <c r="AH380" s="1"/>
  <c r="AD380"/>
  <c r="O381"/>
  <c r="S381"/>
  <c r="T381" s="1"/>
  <c r="V381"/>
  <c r="O382"/>
  <c r="T382" s="1"/>
  <c r="S382"/>
  <c r="V382"/>
  <c r="O383"/>
  <c r="S383"/>
  <c r="T383"/>
  <c r="V383"/>
  <c r="AE383" s="1"/>
  <c r="O384"/>
  <c r="T384" s="1"/>
  <c r="S384"/>
  <c r="V384"/>
  <c r="AH384" s="1"/>
  <c r="O385"/>
  <c r="S385"/>
  <c r="T385" s="1"/>
  <c r="V385"/>
  <c r="AB385" s="1"/>
  <c r="O386"/>
  <c r="T386" s="1"/>
  <c r="S386"/>
  <c r="V386"/>
  <c r="AG386" s="1"/>
  <c r="O387"/>
  <c r="S387"/>
  <c r="T387"/>
  <c r="V387"/>
  <c r="W387"/>
  <c r="O388"/>
  <c r="T388" s="1"/>
  <c r="AD388" s="1"/>
  <c r="S388"/>
  <c r="V388"/>
  <c r="AH388"/>
  <c r="O389"/>
  <c r="S389"/>
  <c r="T389" s="1"/>
  <c r="V389"/>
  <c r="AF389"/>
  <c r="O390"/>
  <c r="T390" s="1"/>
  <c r="S390"/>
  <c r="V390"/>
  <c r="AC390"/>
  <c r="O391"/>
  <c r="S391"/>
  <c r="T391"/>
  <c r="V391"/>
  <c r="O392"/>
  <c r="T392" s="1"/>
  <c r="S392"/>
  <c r="V392"/>
  <c r="AH392" s="1"/>
  <c r="O393"/>
  <c r="S393"/>
  <c r="T393" s="1"/>
  <c r="V393"/>
  <c r="AB393" s="1"/>
  <c r="O394"/>
  <c r="T394" s="1"/>
  <c r="S394"/>
  <c r="V394"/>
  <c r="AC394" s="1"/>
  <c r="O395"/>
  <c r="S395"/>
  <c r="T395"/>
  <c r="V395"/>
  <c r="AG395" s="1"/>
  <c r="O396"/>
  <c r="S396"/>
  <c r="V396"/>
  <c r="O397"/>
  <c r="S397"/>
  <c r="T397" s="1"/>
  <c r="V397"/>
  <c r="W397"/>
  <c r="O398"/>
  <c r="T398" s="1"/>
  <c r="S398"/>
  <c r="V398"/>
  <c r="AD398" s="1"/>
  <c r="W398"/>
  <c r="O399"/>
  <c r="S399"/>
  <c r="T399"/>
  <c r="V399"/>
  <c r="AG399" s="1"/>
  <c r="AE399"/>
  <c r="O400"/>
  <c r="S400"/>
  <c r="V400"/>
  <c r="O401"/>
  <c r="S401"/>
  <c r="T401" s="1"/>
  <c r="V401"/>
  <c r="AI401" s="1"/>
  <c r="O402"/>
  <c r="T402" s="1"/>
  <c r="S402"/>
  <c r="V402"/>
  <c r="AG402" s="1"/>
  <c r="W402"/>
  <c r="O403"/>
  <c r="S403"/>
  <c r="T403"/>
  <c r="V403"/>
  <c r="O404"/>
  <c r="S404"/>
  <c r="V404"/>
  <c r="O405"/>
  <c r="S405"/>
  <c r="T405" s="1"/>
  <c r="V405"/>
  <c r="W405"/>
  <c r="O406"/>
  <c r="T406" s="1"/>
  <c r="S406"/>
  <c r="V406"/>
  <c r="AD406" s="1"/>
  <c r="W406"/>
  <c r="O407"/>
  <c r="S407"/>
  <c r="T407"/>
  <c r="V407"/>
  <c r="O408"/>
  <c r="S408"/>
  <c r="V408"/>
  <c r="O409"/>
  <c r="S409"/>
  <c r="T409" s="1"/>
  <c r="V409"/>
  <c r="AI409" s="1"/>
  <c r="O410"/>
  <c r="T410" s="1"/>
  <c r="S410"/>
  <c r="V410"/>
  <c r="AG410" s="1"/>
  <c r="W410"/>
  <c r="O411"/>
  <c r="S411"/>
  <c r="T411"/>
  <c r="AG411" s="1"/>
  <c r="V411"/>
  <c r="O412"/>
  <c r="S412"/>
  <c r="V412"/>
  <c r="O413"/>
  <c r="S413"/>
  <c r="T413" s="1"/>
  <c r="V413"/>
  <c r="W413"/>
  <c r="O414"/>
  <c r="T414" s="1"/>
  <c r="S414"/>
  <c r="V414"/>
  <c r="W414"/>
  <c r="O415"/>
  <c r="S415"/>
  <c r="T415"/>
  <c r="V415"/>
  <c r="AG415" s="1"/>
  <c r="O416"/>
  <c r="S416"/>
  <c r="V416"/>
  <c r="O417"/>
  <c r="S417"/>
  <c r="T417"/>
  <c r="V417"/>
  <c r="AJ417" s="1"/>
  <c r="O418"/>
  <c r="T418" s="1"/>
  <c r="S418"/>
  <c r="V418"/>
  <c r="O419"/>
  <c r="S419"/>
  <c r="T419"/>
  <c r="V419"/>
  <c r="AJ419" s="1"/>
  <c r="O420"/>
  <c r="T420" s="1"/>
  <c r="S420"/>
  <c r="V420"/>
  <c r="AH420" s="1"/>
  <c r="O421"/>
  <c r="S421"/>
  <c r="T421"/>
  <c r="V421"/>
  <c r="O422"/>
  <c r="T422" s="1"/>
  <c r="S422"/>
  <c r="V422"/>
  <c r="O423"/>
  <c r="S423"/>
  <c r="T423"/>
  <c r="V423"/>
  <c r="AB423" s="1"/>
  <c r="O424"/>
  <c r="T424" s="1"/>
  <c r="S424"/>
  <c r="V424"/>
  <c r="AH424" s="1"/>
  <c r="O425"/>
  <c r="S425"/>
  <c r="T425"/>
  <c r="V425"/>
  <c r="AJ425"/>
  <c r="O426"/>
  <c r="T426" s="1"/>
  <c r="AD426" s="1"/>
  <c r="S426"/>
  <c r="V426"/>
  <c r="O427"/>
  <c r="S427"/>
  <c r="T427"/>
  <c r="V427"/>
  <c r="O428"/>
  <c r="T428" s="1"/>
  <c r="AD428" s="1"/>
  <c r="S428"/>
  <c r="V428"/>
  <c r="O429"/>
  <c r="S429"/>
  <c r="T429"/>
  <c r="V429"/>
  <c r="AJ429" s="1"/>
  <c r="AF429"/>
  <c r="O430"/>
  <c r="T430" s="1"/>
  <c r="S430"/>
  <c r="V430"/>
  <c r="AH430" s="1"/>
  <c r="O431"/>
  <c r="S431"/>
  <c r="T431"/>
  <c r="V431"/>
  <c r="O432"/>
  <c r="T432" s="1"/>
  <c r="AD432" s="1"/>
  <c r="S432"/>
  <c r="V432"/>
  <c r="O433"/>
  <c r="S433"/>
  <c r="T433"/>
  <c r="V433"/>
  <c r="AF433" s="1"/>
  <c r="O434"/>
  <c r="T434" s="1"/>
  <c r="S434"/>
  <c r="V434"/>
  <c r="O435"/>
  <c r="S435"/>
  <c r="T435"/>
  <c r="V435"/>
  <c r="O436"/>
  <c r="T436" s="1"/>
  <c r="S436"/>
  <c r="V436"/>
  <c r="AH436" s="1"/>
  <c r="O437"/>
  <c r="S437"/>
  <c r="T437"/>
  <c r="V437"/>
  <c r="AF437" s="1"/>
  <c r="O438"/>
  <c r="T438" s="1"/>
  <c r="S438"/>
  <c r="V438"/>
  <c r="AH438" s="1"/>
  <c r="O439"/>
  <c r="S439"/>
  <c r="T439"/>
  <c r="V439"/>
  <c r="AJ439" s="1"/>
  <c r="O440"/>
  <c r="S440"/>
  <c r="T440"/>
  <c r="V440"/>
  <c r="O441"/>
  <c r="T441" s="1"/>
  <c r="S441"/>
  <c r="V441"/>
  <c r="O442"/>
  <c r="S442"/>
  <c r="T442"/>
  <c r="V442"/>
  <c r="O443"/>
  <c r="T443" s="1"/>
  <c r="S443"/>
  <c r="V443"/>
  <c r="O444"/>
  <c r="S444"/>
  <c r="T444"/>
  <c r="V444"/>
  <c r="O445"/>
  <c r="T445" s="1"/>
  <c r="S445"/>
  <c r="V445"/>
  <c r="O446"/>
  <c r="S446"/>
  <c r="T446"/>
  <c r="V446"/>
  <c r="O447"/>
  <c r="T447" s="1"/>
  <c r="S447"/>
  <c r="V447"/>
  <c r="O448"/>
  <c r="S448"/>
  <c r="T448"/>
  <c r="V448"/>
  <c r="O449"/>
  <c r="T449" s="1"/>
  <c r="S449"/>
  <c r="V449"/>
  <c r="O450"/>
  <c r="S450"/>
  <c r="T450"/>
  <c r="V450"/>
  <c r="O451"/>
  <c r="T451" s="1"/>
  <c r="S451"/>
  <c r="V451"/>
  <c r="O452"/>
  <c r="S452"/>
  <c r="T452"/>
  <c r="V452"/>
  <c r="O453"/>
  <c r="T453" s="1"/>
  <c r="S453"/>
  <c r="V453"/>
  <c r="O454"/>
  <c r="S454"/>
  <c r="T454"/>
  <c r="V454"/>
  <c r="O455"/>
  <c r="T455" s="1"/>
  <c r="S455"/>
  <c r="V455"/>
  <c r="O456"/>
  <c r="S456"/>
  <c r="T456"/>
  <c r="V456"/>
  <c r="O457"/>
  <c r="T457" s="1"/>
  <c r="S457"/>
  <c r="V457"/>
  <c r="O458"/>
  <c r="S458"/>
  <c r="T458"/>
  <c r="V458"/>
  <c r="O459"/>
  <c r="T459" s="1"/>
  <c r="S459"/>
  <c r="V459"/>
  <c r="O460"/>
  <c r="S460"/>
  <c r="T460"/>
  <c r="V460"/>
  <c r="O461"/>
  <c r="T461" s="1"/>
  <c r="S461"/>
  <c r="V461"/>
  <c r="O462"/>
  <c r="S462"/>
  <c r="T462"/>
  <c r="V462"/>
  <c r="AJ462" s="1"/>
  <c r="AK462" s="1"/>
  <c r="AM462" s="1"/>
  <c r="O463"/>
  <c r="T463" s="1"/>
  <c r="S463"/>
  <c r="V463"/>
  <c r="O464"/>
  <c r="S464"/>
  <c r="T464"/>
  <c r="V464"/>
  <c r="AJ464" s="1"/>
  <c r="AK464" s="1"/>
  <c r="AM464" s="1"/>
  <c r="O465"/>
  <c r="T465" s="1"/>
  <c r="S465"/>
  <c r="V465"/>
  <c r="O466"/>
  <c r="S466"/>
  <c r="T466"/>
  <c r="V466"/>
  <c r="O467"/>
  <c r="T467" s="1"/>
  <c r="S467"/>
  <c r="V467"/>
  <c r="O468"/>
  <c r="S468"/>
  <c r="T468"/>
  <c r="V468"/>
  <c r="AJ468" s="1"/>
  <c r="AK468" s="1"/>
  <c r="AM468" s="1"/>
  <c r="O469"/>
  <c r="T469" s="1"/>
  <c r="S469"/>
  <c r="V469"/>
  <c r="O470"/>
  <c r="S470"/>
  <c r="T470"/>
  <c r="V470"/>
  <c r="O471"/>
  <c r="T471" s="1"/>
  <c r="S471"/>
  <c r="V471"/>
  <c r="O472"/>
  <c r="S472"/>
  <c r="T472"/>
  <c r="V472"/>
  <c r="AJ472" s="1"/>
  <c r="AK472" s="1"/>
  <c r="AM472" s="1"/>
  <c r="O473"/>
  <c r="T473" s="1"/>
  <c r="S473"/>
  <c r="V473"/>
  <c r="O474"/>
  <c r="S474"/>
  <c r="T474"/>
  <c r="V474"/>
  <c r="AJ474" s="1"/>
  <c r="AK474" s="1"/>
  <c r="AM474" s="1"/>
  <c r="O475"/>
  <c r="T475" s="1"/>
  <c r="S475"/>
  <c r="V475"/>
  <c r="O476"/>
  <c r="S476"/>
  <c r="T476"/>
  <c r="V476"/>
  <c r="O477"/>
  <c r="T477" s="1"/>
  <c r="S477"/>
  <c r="V477"/>
  <c r="O478"/>
  <c r="S478"/>
  <c r="T478"/>
  <c r="V478"/>
  <c r="O479"/>
  <c r="T479" s="1"/>
  <c r="S479"/>
  <c r="V479"/>
  <c r="O480"/>
  <c r="S480"/>
  <c r="T480"/>
  <c r="AC480" s="1"/>
  <c r="V480"/>
  <c r="O481"/>
  <c r="T481" s="1"/>
  <c r="S481"/>
  <c r="V481"/>
  <c r="O482"/>
  <c r="S482"/>
  <c r="T482"/>
  <c r="V482"/>
  <c r="O483"/>
  <c r="T483" s="1"/>
  <c r="S483"/>
  <c r="V483"/>
  <c r="O484"/>
  <c r="S484"/>
  <c r="T484"/>
  <c r="V484"/>
  <c r="O485"/>
  <c r="T485" s="1"/>
  <c r="S485"/>
  <c r="V485"/>
  <c r="O486"/>
  <c r="S486"/>
  <c r="T486"/>
  <c r="V486"/>
  <c r="O487"/>
  <c r="T487" s="1"/>
  <c r="S487"/>
  <c r="V487"/>
  <c r="O488"/>
  <c r="S488"/>
  <c r="T488"/>
  <c r="V488"/>
  <c r="O489"/>
  <c r="T489" s="1"/>
  <c r="S489"/>
  <c r="V489"/>
  <c r="O490"/>
  <c r="S490"/>
  <c r="T490"/>
  <c r="V490"/>
  <c r="O491"/>
  <c r="T491" s="1"/>
  <c r="S491"/>
  <c r="V491"/>
  <c r="O492"/>
  <c r="S492"/>
  <c r="T492"/>
  <c r="V492"/>
  <c r="O493"/>
  <c r="T493" s="1"/>
  <c r="S493"/>
  <c r="V493"/>
  <c r="O494"/>
  <c r="S494"/>
  <c r="T494"/>
  <c r="V494"/>
  <c r="O495"/>
  <c r="T495" s="1"/>
  <c r="S495"/>
  <c r="V495"/>
  <c r="O496"/>
  <c r="S496"/>
  <c r="T496"/>
  <c r="V496"/>
  <c r="AJ496"/>
  <c r="AK496" s="1"/>
  <c r="AM496" s="1"/>
  <c r="O497"/>
  <c r="T497" s="1"/>
  <c r="S497"/>
  <c r="V497"/>
  <c r="O498"/>
  <c r="S498"/>
  <c r="T498"/>
  <c r="V498"/>
  <c r="O499"/>
  <c r="T499" s="1"/>
  <c r="S499"/>
  <c r="V499"/>
  <c r="O500"/>
  <c r="S500"/>
  <c r="T500"/>
  <c r="V500"/>
  <c r="O501"/>
  <c r="T501" s="1"/>
  <c r="S501"/>
  <c r="V501"/>
  <c r="O502"/>
  <c r="S502"/>
  <c r="T502"/>
  <c r="V502"/>
  <c r="O503"/>
  <c r="T503" s="1"/>
  <c r="S503"/>
  <c r="V503"/>
  <c r="O504"/>
  <c r="S504"/>
  <c r="T504"/>
  <c r="V504"/>
  <c r="O505"/>
  <c r="T505" s="1"/>
  <c r="S505"/>
  <c r="V505"/>
  <c r="O506"/>
  <c r="S506"/>
  <c r="T506"/>
  <c r="V506"/>
  <c r="O507"/>
  <c r="T507" s="1"/>
  <c r="S507"/>
  <c r="V507"/>
  <c r="V105"/>
  <c r="S105"/>
  <c r="O105"/>
  <c r="T105" s="1"/>
  <c r="U16" i="3" l="1"/>
  <c r="AN14"/>
  <c r="AK14"/>
  <c r="AM14" s="1"/>
  <c r="U14" s="1"/>
  <c r="AK28"/>
  <c r="AM28" s="1"/>
  <c r="U28" s="1"/>
  <c r="AK27"/>
  <c r="AM27" s="1"/>
  <c r="AN27"/>
  <c r="AN20"/>
  <c r="AN22"/>
  <c r="U22" s="1"/>
  <c r="AN23"/>
  <c r="AK23"/>
  <c r="AM23" s="1"/>
  <c r="AK19"/>
  <c r="AM19" s="1"/>
  <c r="U19" s="1"/>
  <c r="AN19"/>
  <c r="AK20"/>
  <c r="AM20" s="1"/>
  <c r="U20" s="1"/>
  <c r="AN26"/>
  <c r="AK26"/>
  <c r="AM26" s="1"/>
  <c r="U26" s="1"/>
  <c r="AN24"/>
  <c r="AK24"/>
  <c r="AM24" s="1"/>
  <c r="AN16"/>
  <c r="AK17"/>
  <c r="AM17" s="1"/>
  <c r="U17" s="1"/>
  <c r="AN17"/>
  <c r="AN25"/>
  <c r="AK25"/>
  <c r="AM25" s="1"/>
  <c r="AK21"/>
  <c r="AM21" s="1"/>
  <c r="AN21"/>
  <c r="AK15"/>
  <c r="AM15" s="1"/>
  <c r="AN15"/>
  <c r="AN12"/>
  <c r="AK12"/>
  <c r="AM12" s="1"/>
  <c r="U12" s="1"/>
  <c r="AK11"/>
  <c r="AM11" s="1"/>
  <c r="U11" s="1"/>
  <c r="AN11"/>
  <c r="AB439" i="5"/>
  <c r="AC203"/>
  <c r="AD239"/>
  <c r="AE160"/>
  <c r="AF80"/>
  <c r="AC458"/>
  <c r="AB442"/>
  <c r="AB429"/>
  <c r="AG406"/>
  <c r="AC386"/>
  <c r="AG155"/>
  <c r="AH47"/>
  <c r="AG34"/>
  <c r="AD372"/>
  <c r="AF417"/>
  <c r="AC169"/>
  <c r="AE156"/>
  <c r="AD19"/>
  <c r="AH83"/>
  <c r="AH87"/>
  <c r="AB450"/>
  <c r="AD424"/>
  <c r="AG398"/>
  <c r="AB159"/>
  <c r="AC118"/>
  <c r="AH64"/>
  <c r="AF100"/>
  <c r="AE7"/>
  <c r="AK57" i="3"/>
  <c r="AM57" s="1"/>
  <c r="AN57"/>
  <c r="AK13"/>
  <c r="AM13" s="1"/>
  <c r="U13" s="1"/>
  <c r="AN13"/>
  <c r="AK212"/>
  <c r="AM212" s="1"/>
  <c r="AN212"/>
  <c r="AH9"/>
  <c r="AC9"/>
  <c r="AJ9"/>
  <c r="AI9"/>
  <c r="AD9"/>
  <c r="AF9"/>
  <c r="AE9"/>
  <c r="AG9"/>
  <c r="AF355" i="5"/>
  <c r="AD348"/>
  <c r="AG346"/>
  <c r="AH314"/>
  <c r="AJ278"/>
  <c r="AD257"/>
  <c r="AC239"/>
  <c r="AC231"/>
  <c r="AB229"/>
  <c r="AE228"/>
  <c r="AI226"/>
  <c r="AI224"/>
  <c r="AE177"/>
  <c r="AB157"/>
  <c r="AJ152"/>
  <c r="AH130"/>
  <c r="AD125"/>
  <c r="AJ14"/>
  <c r="AD51"/>
  <c r="AB57"/>
  <c r="AB62"/>
  <c r="AD67"/>
  <c r="AH79"/>
  <c r="AF92"/>
  <c r="AJ96"/>
  <c r="AB361"/>
  <c r="AB321"/>
  <c r="AG194"/>
  <c r="AJ171"/>
  <c r="AE158"/>
  <c r="AD138"/>
  <c r="AD110"/>
  <c r="AH60"/>
  <c r="AG66"/>
  <c r="AJ77"/>
  <c r="AK77" s="1"/>
  <c r="AM77" s="1"/>
  <c r="U77" s="1"/>
  <c r="AF84"/>
  <c r="AE48"/>
  <c r="AC64"/>
  <c r="AH95"/>
  <c r="AF327"/>
  <c r="AB327"/>
  <c r="AC252"/>
  <c r="AB252"/>
  <c r="AG252"/>
  <c r="AJ252"/>
  <c r="AF295"/>
  <c r="AJ295"/>
  <c r="AN295" s="1"/>
  <c r="AB295"/>
  <c r="W235"/>
  <c r="AC235"/>
  <c r="AH235"/>
  <c r="AD235"/>
  <c r="AE363"/>
  <c r="W363"/>
  <c r="AB260"/>
  <c r="AJ260"/>
  <c r="AG260"/>
  <c r="AJ361"/>
  <c r="AE347"/>
  <c r="T344"/>
  <c r="T335"/>
  <c r="AH335" s="1"/>
  <c r="AJ327"/>
  <c r="T322"/>
  <c r="T320"/>
  <c r="T312"/>
  <c r="T310"/>
  <c r="AD310" s="1"/>
  <c r="AJ307"/>
  <c r="T302"/>
  <c r="AE302" s="1"/>
  <c r="AJ299"/>
  <c r="T288"/>
  <c r="T277"/>
  <c r="W277" s="1"/>
  <c r="T265"/>
  <c r="AG265" s="1"/>
  <c r="T261"/>
  <c r="AF252"/>
  <c r="AH243"/>
  <c r="W241"/>
  <c r="W239"/>
  <c r="AH239"/>
  <c r="AJ239"/>
  <c r="AD233"/>
  <c r="AD225"/>
  <c r="W171"/>
  <c r="AB171"/>
  <c r="AI171"/>
  <c r="AH167"/>
  <c r="AH161"/>
  <c r="AC161"/>
  <c r="AD161"/>
  <c r="AJ161"/>
  <c r="AN161" s="1"/>
  <c r="AN114"/>
  <c r="U114" s="1"/>
  <c r="AK114"/>
  <c r="AM114" s="1"/>
  <c r="AJ13"/>
  <c r="AE13"/>
  <c r="AF16"/>
  <c r="AE16"/>
  <c r="AC16"/>
  <c r="AJ16"/>
  <c r="AG17"/>
  <c r="AE17"/>
  <c r="AJ19"/>
  <c r="AI19"/>
  <c r="AC19"/>
  <c r="AH19"/>
  <c r="AG19"/>
  <c r="AJ47"/>
  <c r="AG47"/>
  <c r="AD47"/>
  <c r="AI47"/>
  <c r="AC47"/>
  <c r="W47"/>
  <c r="AJ58"/>
  <c r="W58"/>
  <c r="AG58"/>
  <c r="AF73"/>
  <c r="AJ73"/>
  <c r="AJ89"/>
  <c r="AH89"/>
  <c r="AD89"/>
  <c r="W89"/>
  <c r="AI347"/>
  <c r="AF157"/>
  <c r="AC157"/>
  <c r="AD157"/>
  <c r="AH157"/>
  <c r="AF28"/>
  <c r="AJ28"/>
  <c r="AI28"/>
  <c r="AE28"/>
  <c r="AC28"/>
  <c r="AI363"/>
  <c r="AG362"/>
  <c r="AH360"/>
  <c r="T356"/>
  <c r="AD356" s="1"/>
  <c r="T354"/>
  <c r="AB354" s="1"/>
  <c r="AH352"/>
  <c r="T339"/>
  <c r="T337"/>
  <c r="AJ337" s="1"/>
  <c r="AH333"/>
  <c r="T328"/>
  <c r="T324"/>
  <c r="AF319"/>
  <c r="AB311"/>
  <c r="AD300"/>
  <c r="AD253"/>
  <c r="AG237"/>
  <c r="AC233"/>
  <c r="AK171"/>
  <c r="AM171" s="1"/>
  <c r="U171" s="1"/>
  <c r="AN171"/>
  <c r="AG12"/>
  <c r="AF12"/>
  <c r="AE15"/>
  <c r="AF32"/>
  <c r="AC32"/>
  <c r="AJ32"/>
  <c r="W32"/>
  <c r="AI32"/>
  <c r="AE32"/>
  <c r="W46"/>
  <c r="AB46"/>
  <c r="AH324"/>
  <c r="AJ297"/>
  <c r="AJ283"/>
  <c r="AK283" s="1"/>
  <c r="AM283" s="1"/>
  <c r="AC241"/>
  <c r="AD241"/>
  <c r="AJ157"/>
  <c r="AN157" s="1"/>
  <c r="AB18"/>
  <c r="AG18"/>
  <c r="AB22"/>
  <c r="AB26"/>
  <c r="AF44"/>
  <c r="AE44"/>
  <c r="AC44"/>
  <c r="AJ44"/>
  <c r="W44"/>
  <c r="AI44"/>
  <c r="AF347"/>
  <c r="AD346"/>
  <c r="AB341"/>
  <c r="AD326"/>
  <c r="T316"/>
  <c r="AH316" s="1"/>
  <c r="T306"/>
  <c r="T298"/>
  <c r="AB298" s="1"/>
  <c r="T294"/>
  <c r="AH294" s="1"/>
  <c r="T292"/>
  <c r="AH292" s="1"/>
  <c r="T284"/>
  <c r="AH284" s="1"/>
  <c r="AI280"/>
  <c r="T276"/>
  <c r="AJ248"/>
  <c r="AN248" s="1"/>
  <c r="T244"/>
  <c r="AE243"/>
  <c r="AI243"/>
  <c r="AH241"/>
  <c r="AE226"/>
  <c r="AE204"/>
  <c r="AC106"/>
  <c r="AG106"/>
  <c r="AG26"/>
  <c r="AB30"/>
  <c r="AB42"/>
  <c r="W42"/>
  <c r="AG42"/>
  <c r="AE240"/>
  <c r="T234"/>
  <c r="W234" s="1"/>
  <c r="AF227"/>
  <c r="T223"/>
  <c r="AC223" s="1"/>
  <c r="T217"/>
  <c r="AE217" s="1"/>
  <c r="AC213"/>
  <c r="T205"/>
  <c r="AD205" s="1"/>
  <c r="T201"/>
  <c r="AG201" s="1"/>
  <c r="AG188"/>
  <c r="T186"/>
  <c r="AG186" s="1"/>
  <c r="T178"/>
  <c r="T176"/>
  <c r="AG174"/>
  <c r="T164"/>
  <c r="AE164" s="1"/>
  <c r="T145"/>
  <c r="T140"/>
  <c r="T135"/>
  <c r="T134"/>
  <c r="AH134" s="1"/>
  <c r="AF120"/>
  <c r="T115"/>
  <c r="AC110"/>
  <c r="T107"/>
  <c r="W107" s="1"/>
  <c r="AE19"/>
  <c r="AJ24"/>
  <c r="AG25"/>
  <c r="AB34"/>
  <c r="W34"/>
  <c r="AJ35"/>
  <c r="AH35"/>
  <c r="W35"/>
  <c r="AG35"/>
  <c r="AD35"/>
  <c r="AI35"/>
  <c r="AF40"/>
  <c r="AC40"/>
  <c r="AJ40"/>
  <c r="W40"/>
  <c r="AI40"/>
  <c r="AG49"/>
  <c r="AE49"/>
  <c r="W49"/>
  <c r="AF88"/>
  <c r="W88"/>
  <c r="AF104"/>
  <c r="W104"/>
  <c r="AD245"/>
  <c r="T214"/>
  <c r="AI214" s="1"/>
  <c r="T212"/>
  <c r="W212" s="1"/>
  <c r="T211"/>
  <c r="AG211" s="1"/>
  <c r="T197"/>
  <c r="T196"/>
  <c r="T195"/>
  <c r="T193"/>
  <c r="W193" s="1"/>
  <c r="T192"/>
  <c r="T173"/>
  <c r="W173" s="1"/>
  <c r="T170"/>
  <c r="AJ170" s="1"/>
  <c r="AK170" s="1"/>
  <c r="AM170" s="1"/>
  <c r="T168"/>
  <c r="T166"/>
  <c r="AJ166" s="1"/>
  <c r="AE162"/>
  <c r="AJ154"/>
  <c r="T148"/>
  <c r="AJ148" s="1"/>
  <c r="T143"/>
  <c r="T142"/>
  <c r="AC142" s="1"/>
  <c r="AC132"/>
  <c r="T131"/>
  <c r="AF131" s="1"/>
  <c r="AE119"/>
  <c r="T111"/>
  <c r="W111" s="1"/>
  <c r="T109"/>
  <c r="AG108"/>
  <c r="AD15"/>
  <c r="AE23"/>
  <c r="T31"/>
  <c r="AG33"/>
  <c r="AE33"/>
  <c r="W33"/>
  <c r="AF36"/>
  <c r="AE36"/>
  <c r="AC36"/>
  <c r="AJ36"/>
  <c r="W36"/>
  <c r="T38"/>
  <c r="T39"/>
  <c r="AE39" s="1"/>
  <c r="AB50"/>
  <c r="W50"/>
  <c r="AF86"/>
  <c r="W86"/>
  <c r="AJ91"/>
  <c r="AD91"/>
  <c r="W91"/>
  <c r="AH91"/>
  <c r="AF102"/>
  <c r="W102"/>
  <c r="T222"/>
  <c r="T220"/>
  <c r="AI220" s="1"/>
  <c r="AI216"/>
  <c r="AI210"/>
  <c r="T208"/>
  <c r="W208" s="1"/>
  <c r="T199"/>
  <c r="AD199" s="1"/>
  <c r="T189"/>
  <c r="AI185"/>
  <c r="T183"/>
  <c r="AI183" s="1"/>
  <c r="T181"/>
  <c r="AI181" s="1"/>
  <c r="AG178"/>
  <c r="AG176"/>
  <c r="T175"/>
  <c r="AI175" s="1"/>
  <c r="AC165"/>
  <c r="AF147"/>
  <c r="AB146"/>
  <c r="AH145"/>
  <c r="T139"/>
  <c r="AF139" s="1"/>
  <c r="AG116"/>
  <c r="AE115"/>
  <c r="AF112"/>
  <c r="AF24"/>
  <c r="AI24"/>
  <c r="AC24"/>
  <c r="AG41"/>
  <c r="AE41"/>
  <c r="W41"/>
  <c r="T43"/>
  <c r="AF48"/>
  <c r="AC48"/>
  <c r="AJ48"/>
  <c r="W48"/>
  <c r="AI48"/>
  <c r="AH52"/>
  <c r="W52"/>
  <c r="AB54"/>
  <c r="W54"/>
  <c r="AJ57"/>
  <c r="AH57"/>
  <c r="W57"/>
  <c r="AF56"/>
  <c r="T59"/>
  <c r="AJ65"/>
  <c r="AH65"/>
  <c r="AB65"/>
  <c r="W67"/>
  <c r="W72"/>
  <c r="AJ72"/>
  <c r="AH72"/>
  <c r="AD75"/>
  <c r="W80"/>
  <c r="AJ82"/>
  <c r="W82"/>
  <c r="AJ85"/>
  <c r="AH85"/>
  <c r="AD85"/>
  <c r="AJ87"/>
  <c r="AD87"/>
  <c r="W87"/>
  <c r="W96"/>
  <c r="AJ98"/>
  <c r="W98"/>
  <c r="AJ101"/>
  <c r="AH101"/>
  <c r="AD101"/>
  <c r="AJ103"/>
  <c r="AD103"/>
  <c r="W103"/>
  <c r="AE35"/>
  <c r="AC56"/>
  <c r="W56"/>
  <c r="AH56"/>
  <c r="AH61"/>
  <c r="AJ66"/>
  <c r="W66"/>
  <c r="AJ74"/>
  <c r="AG74"/>
  <c r="AH76"/>
  <c r="W76"/>
  <c r="AJ78"/>
  <c r="AJ81"/>
  <c r="AH81"/>
  <c r="AD81"/>
  <c r="AJ83"/>
  <c r="AD83"/>
  <c r="W83"/>
  <c r="AF94"/>
  <c r="W94"/>
  <c r="AN96"/>
  <c r="AK96"/>
  <c r="AM96" s="1"/>
  <c r="AG97"/>
  <c r="AH97"/>
  <c r="AD97"/>
  <c r="AG99"/>
  <c r="AD99"/>
  <c r="W99"/>
  <c r="AE31"/>
  <c r="AE47"/>
  <c r="AJ56"/>
  <c r="AB70"/>
  <c r="AH73"/>
  <c r="AJ79"/>
  <c r="AD79"/>
  <c r="W79"/>
  <c r="AJ90"/>
  <c r="W90"/>
  <c r="AJ93"/>
  <c r="AH93"/>
  <c r="AD93"/>
  <c r="AJ95"/>
  <c r="AD95"/>
  <c r="W95"/>
  <c r="AF58"/>
  <c r="AF64"/>
  <c r="AJ64"/>
  <c r="W70"/>
  <c r="W73"/>
  <c r="W75"/>
  <c r="AG77"/>
  <c r="AH77"/>
  <c r="W78"/>
  <c r="AF57"/>
  <c r="W64"/>
  <c r="AF66"/>
  <c r="AF72"/>
  <c r="AB73"/>
  <c r="W77"/>
  <c r="AE78"/>
  <c r="AF65"/>
  <c r="AH68"/>
  <c r="AF74"/>
  <c r="AC77"/>
  <c r="AC97"/>
  <c r="AC460"/>
  <c r="AC264"/>
  <c r="AB264"/>
  <c r="AG11"/>
  <c r="AC11"/>
  <c r="AH11"/>
  <c r="AB14"/>
  <c r="AH21"/>
  <c r="AI45"/>
  <c r="AD45"/>
  <c r="AH45"/>
  <c r="AC45"/>
  <c r="AG55"/>
  <c r="AC55"/>
  <c r="AH55"/>
  <c r="AB55"/>
  <c r="AJ55"/>
  <c r="AD55"/>
  <c r="AI55"/>
  <c r="AF55"/>
  <c r="AG63"/>
  <c r="AC63"/>
  <c r="AH63"/>
  <c r="AB63"/>
  <c r="AJ63"/>
  <c r="AD63"/>
  <c r="AI63"/>
  <c r="AF63"/>
  <c r="AG71"/>
  <c r="AC71"/>
  <c r="AH71"/>
  <c r="AB71"/>
  <c r="AJ71"/>
  <c r="AD71"/>
  <c r="AI71"/>
  <c r="AF71"/>
  <c r="AG76"/>
  <c r="AJ423"/>
  <c r="AJ415"/>
  <c r="AG378"/>
  <c r="AF349"/>
  <c r="AF329"/>
  <c r="AJ319"/>
  <c r="AK319" s="1"/>
  <c r="AM319" s="1"/>
  <c r="AH300"/>
  <c r="AG281"/>
  <c r="AG273"/>
  <c r="AI264"/>
  <c r="AI11"/>
  <c r="AH30"/>
  <c r="AD30"/>
  <c r="AJ30"/>
  <c r="AE30"/>
  <c r="AI30"/>
  <c r="AC30"/>
  <c r="AF30"/>
  <c r="AE38"/>
  <c r="AH46"/>
  <c r="AD46"/>
  <c r="AJ46"/>
  <c r="AE46"/>
  <c r="AI46"/>
  <c r="AC46"/>
  <c r="AF46"/>
  <c r="AI54"/>
  <c r="AE54"/>
  <c r="AF54"/>
  <c r="AD54"/>
  <c r="AJ54"/>
  <c r="AC54"/>
  <c r="AG54"/>
  <c r="AI62"/>
  <c r="AE62"/>
  <c r="AF62"/>
  <c r="AD62"/>
  <c r="AJ62"/>
  <c r="AC62"/>
  <c r="AG62"/>
  <c r="AI70"/>
  <c r="AE70"/>
  <c r="AF70"/>
  <c r="AD70"/>
  <c r="AJ70"/>
  <c r="AC70"/>
  <c r="AG70"/>
  <c r="AI96"/>
  <c r="AE96"/>
  <c r="AH96"/>
  <c r="AD96"/>
  <c r="AG96"/>
  <c r="AC96"/>
  <c r="AB96"/>
  <c r="AF96"/>
  <c r="AI104"/>
  <c r="AE104"/>
  <c r="AH104"/>
  <c r="AD104"/>
  <c r="AG104"/>
  <c r="AC104"/>
  <c r="AB104"/>
  <c r="AJ104"/>
  <c r="AC500"/>
  <c r="AC490"/>
  <c r="AD452"/>
  <c r="AB444"/>
  <c r="AB437"/>
  <c r="AG403"/>
  <c r="AJ270"/>
  <c r="AB270"/>
  <c r="AI14"/>
  <c r="AE14"/>
  <c r="AH14"/>
  <c r="AD14"/>
  <c r="AI29"/>
  <c r="AD29"/>
  <c r="AH29"/>
  <c r="AC29"/>
  <c r="AI37"/>
  <c r="AD37"/>
  <c r="AH37"/>
  <c r="AC37"/>
  <c r="AI52"/>
  <c r="AE52"/>
  <c r="AJ52"/>
  <c r="AD52"/>
  <c r="AF52"/>
  <c r="AC52"/>
  <c r="AG52"/>
  <c r="AI60"/>
  <c r="AE60"/>
  <c r="AJ60"/>
  <c r="AD60"/>
  <c r="AF60"/>
  <c r="AC60"/>
  <c r="AG60"/>
  <c r="AI68"/>
  <c r="AE68"/>
  <c r="AJ68"/>
  <c r="AD68"/>
  <c r="AF68"/>
  <c r="AC68"/>
  <c r="AG68"/>
  <c r="AI76"/>
  <c r="AE76"/>
  <c r="AJ76"/>
  <c r="AD76"/>
  <c r="AF76"/>
  <c r="AC76"/>
  <c r="AJ437"/>
  <c r="AD436"/>
  <c r="AJ393"/>
  <c r="AD378"/>
  <c r="AD370"/>
  <c r="AH253"/>
  <c r="AJ227"/>
  <c r="AE216"/>
  <c r="AF151"/>
  <c r="AE141"/>
  <c r="AG13"/>
  <c r="AC13"/>
  <c r="AH13"/>
  <c r="AC14"/>
  <c r="AH22"/>
  <c r="AD22"/>
  <c r="AJ22"/>
  <c r="AE22"/>
  <c r="AI22"/>
  <c r="AC22"/>
  <c r="AF22"/>
  <c r="AC478"/>
  <c r="AF425"/>
  <c r="AB415"/>
  <c r="AI406"/>
  <c r="AD386"/>
  <c r="AF363"/>
  <c r="AB333"/>
  <c r="AD329"/>
  <c r="AD277"/>
  <c r="AG277"/>
  <c r="AF264"/>
  <c r="AH237"/>
  <c r="AJ233"/>
  <c r="AI232"/>
  <c r="AG227"/>
  <c r="AE191"/>
  <c r="AI191"/>
  <c r="AG167"/>
  <c r="AI10"/>
  <c r="AE10"/>
  <c r="AH10"/>
  <c r="AD10"/>
  <c r="AB10"/>
  <c r="AJ10"/>
  <c r="AD11"/>
  <c r="AI13"/>
  <c r="AF14"/>
  <c r="AG15"/>
  <c r="AC15"/>
  <c r="AH15"/>
  <c r="AI17"/>
  <c r="AD17"/>
  <c r="AH17"/>
  <c r="AC17"/>
  <c r="AE21"/>
  <c r="AG22"/>
  <c r="AI25"/>
  <c r="AD25"/>
  <c r="AH25"/>
  <c r="AC25"/>
  <c r="AE29"/>
  <c r="AG30"/>
  <c r="AI33"/>
  <c r="AD33"/>
  <c r="AH33"/>
  <c r="AC33"/>
  <c r="AE37"/>
  <c r="AI41"/>
  <c r="AD41"/>
  <c r="AH41"/>
  <c r="AC41"/>
  <c r="AE45"/>
  <c r="AG46"/>
  <c r="AI49"/>
  <c r="AD49"/>
  <c r="AH49"/>
  <c r="AC49"/>
  <c r="AG51"/>
  <c r="AC51"/>
  <c r="AJ51"/>
  <c r="AE51"/>
  <c r="AI51"/>
  <c r="AB51"/>
  <c r="AH51"/>
  <c r="AF51"/>
  <c r="AE53"/>
  <c r="AH54"/>
  <c r="AG59"/>
  <c r="AC59"/>
  <c r="AJ59"/>
  <c r="AE59"/>
  <c r="AI59"/>
  <c r="AB59"/>
  <c r="AH59"/>
  <c r="AF59"/>
  <c r="AE61"/>
  <c r="AH62"/>
  <c r="AG67"/>
  <c r="AC67"/>
  <c r="AJ67"/>
  <c r="AE67"/>
  <c r="AI67"/>
  <c r="AB67"/>
  <c r="AH67"/>
  <c r="AF67"/>
  <c r="AE69"/>
  <c r="AH70"/>
  <c r="AG75"/>
  <c r="AC75"/>
  <c r="AJ75"/>
  <c r="AE75"/>
  <c r="AI75"/>
  <c r="AB75"/>
  <c r="AH75"/>
  <c r="AF75"/>
  <c r="AH233"/>
  <c r="AD227"/>
  <c r="AC225"/>
  <c r="AH225"/>
  <c r="AC211"/>
  <c r="AG192"/>
  <c r="AC192"/>
  <c r="AB148"/>
  <c r="AJ11"/>
  <c r="AE11"/>
  <c r="AI12"/>
  <c r="AE12"/>
  <c r="AH12"/>
  <c r="AD12"/>
  <c r="AB12"/>
  <c r="AJ12"/>
  <c r="AD13"/>
  <c r="AG14"/>
  <c r="AH18"/>
  <c r="AD18"/>
  <c r="AJ18"/>
  <c r="AE18"/>
  <c r="AI18"/>
  <c r="AC18"/>
  <c r="AF18"/>
  <c r="AG21"/>
  <c r="AH26"/>
  <c r="AD26"/>
  <c r="AJ26"/>
  <c r="AE26"/>
  <c r="AI26"/>
  <c r="AC26"/>
  <c r="AF26"/>
  <c r="AG29"/>
  <c r="AH34"/>
  <c r="AD34"/>
  <c r="AJ34"/>
  <c r="AE34"/>
  <c r="AI34"/>
  <c r="AC34"/>
  <c r="AF34"/>
  <c r="AG37"/>
  <c r="AH42"/>
  <c r="AD42"/>
  <c r="AJ42"/>
  <c r="AE42"/>
  <c r="AI42"/>
  <c r="AC42"/>
  <c r="AF42"/>
  <c r="AG45"/>
  <c r="AI50"/>
  <c r="AH50"/>
  <c r="AD50"/>
  <c r="AE50"/>
  <c r="AJ50"/>
  <c r="AC50"/>
  <c r="AF50"/>
  <c r="AB52"/>
  <c r="AI53"/>
  <c r="AE55"/>
  <c r="AB60"/>
  <c r="AI61"/>
  <c r="AE63"/>
  <c r="AB68"/>
  <c r="AI69"/>
  <c r="AE71"/>
  <c r="AB76"/>
  <c r="AI82"/>
  <c r="AE82"/>
  <c r="AH82"/>
  <c r="AD82"/>
  <c r="AG82"/>
  <c r="AC82"/>
  <c r="AB82"/>
  <c r="AF82"/>
  <c r="AD336"/>
  <c r="AB305"/>
  <c r="AI202"/>
  <c r="AB152"/>
  <c r="AD130"/>
  <c r="AB11"/>
  <c r="AF11"/>
  <c r="AB13"/>
  <c r="AF13"/>
  <c r="AJ15"/>
  <c r="AB15"/>
  <c r="AF15"/>
  <c r="AJ17"/>
  <c r="AJ21"/>
  <c r="AJ25"/>
  <c r="AJ29"/>
  <c r="AJ33"/>
  <c r="AJ37"/>
  <c r="AJ41"/>
  <c r="AJ45"/>
  <c r="AJ49"/>
  <c r="AB53"/>
  <c r="AD56"/>
  <c r="AE57"/>
  <c r="AB58"/>
  <c r="AB61"/>
  <c r="AD64"/>
  <c r="AE65"/>
  <c r="AB66"/>
  <c r="AB69"/>
  <c r="AD72"/>
  <c r="AE73"/>
  <c r="AB74"/>
  <c r="AH78"/>
  <c r="AD78"/>
  <c r="AG78"/>
  <c r="AC78"/>
  <c r="AF78"/>
  <c r="AB78"/>
  <c r="AI78"/>
  <c r="AI80"/>
  <c r="AE80"/>
  <c r="AH80"/>
  <c r="AD80"/>
  <c r="AG80"/>
  <c r="AC80"/>
  <c r="AB80"/>
  <c r="AJ80"/>
  <c r="AI90"/>
  <c r="AE90"/>
  <c r="AH90"/>
  <c r="AD90"/>
  <c r="AG90"/>
  <c r="AC90"/>
  <c r="AB90"/>
  <c r="AF90"/>
  <c r="AE111"/>
  <c r="AH16"/>
  <c r="AD16"/>
  <c r="AB16"/>
  <c r="AG16"/>
  <c r="AH20"/>
  <c r="AD20"/>
  <c r="AB20"/>
  <c r="AG20"/>
  <c r="AH24"/>
  <c r="AD24"/>
  <c r="AB24"/>
  <c r="AG24"/>
  <c r="AH28"/>
  <c r="AD28"/>
  <c r="AB28"/>
  <c r="AG28"/>
  <c r="AH32"/>
  <c r="AD32"/>
  <c r="AB32"/>
  <c r="AG32"/>
  <c r="AH36"/>
  <c r="AD36"/>
  <c r="AB36"/>
  <c r="AG36"/>
  <c r="AH40"/>
  <c r="AD40"/>
  <c r="AB40"/>
  <c r="AG40"/>
  <c r="AH44"/>
  <c r="AD44"/>
  <c r="AB44"/>
  <c r="AG44"/>
  <c r="AH48"/>
  <c r="AD48"/>
  <c r="AB48"/>
  <c r="AG48"/>
  <c r="AG53"/>
  <c r="AC53"/>
  <c r="AF53"/>
  <c r="AD53"/>
  <c r="AJ53"/>
  <c r="AI58"/>
  <c r="AE58"/>
  <c r="AH58"/>
  <c r="AC58"/>
  <c r="AD58"/>
  <c r="AG61"/>
  <c r="AC61"/>
  <c r="AF61"/>
  <c r="AD61"/>
  <c r="AJ61"/>
  <c r="AI66"/>
  <c r="AE66"/>
  <c r="AH66"/>
  <c r="AC66"/>
  <c r="AD66"/>
  <c r="AG69"/>
  <c r="AC69"/>
  <c r="AF69"/>
  <c r="AD69"/>
  <c r="AJ69"/>
  <c r="AI74"/>
  <c r="AE74"/>
  <c r="AH74"/>
  <c r="AC74"/>
  <c r="AD74"/>
  <c r="AI88"/>
  <c r="AE88"/>
  <c r="AH88"/>
  <c r="AD88"/>
  <c r="AG88"/>
  <c r="AC88"/>
  <c r="AB88"/>
  <c r="AJ88"/>
  <c r="AI98"/>
  <c r="AE98"/>
  <c r="AH98"/>
  <c r="AD98"/>
  <c r="AG98"/>
  <c r="AC98"/>
  <c r="AB98"/>
  <c r="AF98"/>
  <c r="AI86"/>
  <c r="AE86"/>
  <c r="AH86"/>
  <c r="AD86"/>
  <c r="AG86"/>
  <c r="AC86"/>
  <c r="AB86"/>
  <c r="AJ86"/>
  <c r="AI94"/>
  <c r="AE94"/>
  <c r="AH94"/>
  <c r="AD94"/>
  <c r="AG94"/>
  <c r="AC94"/>
  <c r="AB94"/>
  <c r="AJ94"/>
  <c r="AI102"/>
  <c r="AE102"/>
  <c r="AH102"/>
  <c r="AD102"/>
  <c r="AG102"/>
  <c r="AC102"/>
  <c r="AB102"/>
  <c r="AJ102"/>
  <c r="AB17"/>
  <c r="AF17"/>
  <c r="AB19"/>
  <c r="AF19"/>
  <c r="AF21"/>
  <c r="AB23"/>
  <c r="AF23"/>
  <c r="AB25"/>
  <c r="AF25"/>
  <c r="AB27"/>
  <c r="AF27"/>
  <c r="AB29"/>
  <c r="AF29"/>
  <c r="AB31"/>
  <c r="AF31"/>
  <c r="AB33"/>
  <c r="AF33"/>
  <c r="AB35"/>
  <c r="AF35"/>
  <c r="AB37"/>
  <c r="AF37"/>
  <c r="AB39"/>
  <c r="AF39"/>
  <c r="AB41"/>
  <c r="AF41"/>
  <c r="AB43"/>
  <c r="AF43"/>
  <c r="AB45"/>
  <c r="AF45"/>
  <c r="AB47"/>
  <c r="AF47"/>
  <c r="AB49"/>
  <c r="AF49"/>
  <c r="AI56"/>
  <c r="AE56"/>
  <c r="AB56"/>
  <c r="AG56"/>
  <c r="AG57"/>
  <c r="AC57"/>
  <c r="AD57"/>
  <c r="AI57"/>
  <c r="AI64"/>
  <c r="AE64"/>
  <c r="AB64"/>
  <c r="AG64"/>
  <c r="AG65"/>
  <c r="AC65"/>
  <c r="AD65"/>
  <c r="AI65"/>
  <c r="AI72"/>
  <c r="AE72"/>
  <c r="AB72"/>
  <c r="AG72"/>
  <c r="AG73"/>
  <c r="AC73"/>
  <c r="AD73"/>
  <c r="AI73"/>
  <c r="AI84"/>
  <c r="AE84"/>
  <c r="AH84"/>
  <c r="AD84"/>
  <c r="AG84"/>
  <c r="AC84"/>
  <c r="AB84"/>
  <c r="AJ84"/>
  <c r="AI92"/>
  <c r="AE92"/>
  <c r="AH92"/>
  <c r="AD92"/>
  <c r="AG92"/>
  <c r="AC92"/>
  <c r="AB92"/>
  <c r="AJ92"/>
  <c r="AI100"/>
  <c r="AE100"/>
  <c r="AH100"/>
  <c r="AD100"/>
  <c r="AG100"/>
  <c r="AC100"/>
  <c r="AB100"/>
  <c r="AJ100"/>
  <c r="AG79"/>
  <c r="AC79"/>
  <c r="AG81"/>
  <c r="AC81"/>
  <c r="AG83"/>
  <c r="AC83"/>
  <c r="AG85"/>
  <c r="AC85"/>
  <c r="AG87"/>
  <c r="AC87"/>
  <c r="AI87"/>
  <c r="AE87"/>
  <c r="AG89"/>
  <c r="AC89"/>
  <c r="AG91"/>
  <c r="AC91"/>
  <c r="AG93"/>
  <c r="AC93"/>
  <c r="AG95"/>
  <c r="AC95"/>
  <c r="AG101"/>
  <c r="AC101"/>
  <c r="AG103"/>
  <c r="AC103"/>
  <c r="AE77"/>
  <c r="AI77"/>
  <c r="AE79"/>
  <c r="AI79"/>
  <c r="AE81"/>
  <c r="AI81"/>
  <c r="AE83"/>
  <c r="AI83"/>
  <c r="AE85"/>
  <c r="AI85"/>
  <c r="AE89"/>
  <c r="AI89"/>
  <c r="AE91"/>
  <c r="AI91"/>
  <c r="AE93"/>
  <c r="AI93"/>
  <c r="AE95"/>
  <c r="AI95"/>
  <c r="AE97"/>
  <c r="AI97"/>
  <c r="AE99"/>
  <c r="AI99"/>
  <c r="AE101"/>
  <c r="AI101"/>
  <c r="AE103"/>
  <c r="AI103"/>
  <c r="AB77"/>
  <c r="AF77"/>
  <c r="AB79"/>
  <c r="AF79"/>
  <c r="AB81"/>
  <c r="AF81"/>
  <c r="AB83"/>
  <c r="AF83"/>
  <c r="AB85"/>
  <c r="AF85"/>
  <c r="AB87"/>
  <c r="AF87"/>
  <c r="AB89"/>
  <c r="AF89"/>
  <c r="AB91"/>
  <c r="AF91"/>
  <c r="AB93"/>
  <c r="AF93"/>
  <c r="AB95"/>
  <c r="AF95"/>
  <c r="AB97"/>
  <c r="AF97"/>
  <c r="AJ97"/>
  <c r="AB99"/>
  <c r="AF99"/>
  <c r="AJ99"/>
  <c r="AB101"/>
  <c r="AF101"/>
  <c r="AB103"/>
  <c r="AF103"/>
  <c r="AC99"/>
  <c r="AC488"/>
  <c r="AJ488"/>
  <c r="AK488" s="1"/>
  <c r="AM488" s="1"/>
  <c r="AB421"/>
  <c r="AF421"/>
  <c r="AD414"/>
  <c r="AG414"/>
  <c r="AD354"/>
  <c r="AB313"/>
  <c r="AF313"/>
  <c r="AF303"/>
  <c r="AB303"/>
  <c r="AJ303"/>
  <c r="AF244"/>
  <c r="AB244"/>
  <c r="AG244"/>
  <c r="AC244"/>
  <c r="AC407"/>
  <c r="AB407"/>
  <c r="AE407"/>
  <c r="AF365"/>
  <c r="AJ289"/>
  <c r="AB256"/>
  <c r="AF256"/>
  <c r="AC256"/>
  <c r="AC180"/>
  <c r="AG180"/>
  <c r="AJ150"/>
  <c r="AB150"/>
  <c r="AC502"/>
  <c r="AC492"/>
  <c r="AC472"/>
  <c r="AF472"/>
  <c r="AB435"/>
  <c r="AJ435"/>
  <c r="AJ433"/>
  <c r="AB431"/>
  <c r="AJ431"/>
  <c r="AJ421"/>
  <c r="AI414"/>
  <c r="AJ407"/>
  <c r="AF371"/>
  <c r="AE371"/>
  <c r="AC370"/>
  <c r="AC362"/>
  <c r="AE355"/>
  <c r="AD334"/>
  <c r="AF334"/>
  <c r="AJ321"/>
  <c r="AF321"/>
  <c r="AJ313"/>
  <c r="AK313" s="1"/>
  <c r="AM313" s="1"/>
  <c r="AJ305"/>
  <c r="AF297"/>
  <c r="AB297"/>
  <c r="AF289"/>
  <c r="AF285"/>
  <c r="AC278"/>
  <c r="AE278"/>
  <c r="AB278"/>
  <c r="AG278"/>
  <c r="AE230"/>
  <c r="AI230"/>
  <c r="AC215"/>
  <c r="AG215"/>
  <c r="AF387"/>
  <c r="AE387"/>
  <c r="AC364"/>
  <c r="AH364"/>
  <c r="AF254"/>
  <c r="AG254"/>
  <c r="AC254"/>
  <c r="AG221"/>
  <c r="AC221"/>
  <c r="AG163"/>
  <c r="AH163"/>
  <c r="AB163"/>
  <c r="AE107"/>
  <c r="AI107"/>
  <c r="AH432"/>
  <c r="AG394"/>
  <c r="AI394"/>
  <c r="AI387"/>
  <c r="AC486"/>
  <c r="AJ486"/>
  <c r="AK486" s="1"/>
  <c r="AM486" s="1"/>
  <c r="AD420"/>
  <c r="AG407"/>
  <c r="AC399"/>
  <c r="AJ399"/>
  <c r="AB399"/>
  <c r="AC398"/>
  <c r="AI398"/>
  <c r="AF379"/>
  <c r="AE379"/>
  <c r="AD364"/>
  <c r="AI355"/>
  <c r="AF325"/>
  <c r="AJ325"/>
  <c r="AF305"/>
  <c r="AD302"/>
  <c r="AF287"/>
  <c r="AB287"/>
  <c r="AJ287"/>
  <c r="AD269"/>
  <c r="AG269"/>
  <c r="AI269"/>
  <c r="AJ256"/>
  <c r="AN256" s="1"/>
  <c r="AJ244"/>
  <c r="AN244" s="1"/>
  <c r="AC219"/>
  <c r="AG219"/>
  <c r="AG205"/>
  <c r="AG184"/>
  <c r="AB248"/>
  <c r="AF246"/>
  <c r="AG246"/>
  <c r="W237"/>
  <c r="AD237"/>
  <c r="AI237"/>
  <c r="AC237"/>
  <c r="AJ237"/>
  <c r="AB231"/>
  <c r="AG231"/>
  <c r="AD231"/>
  <c r="W229"/>
  <c r="AC229"/>
  <c r="AG229"/>
  <c r="AE173"/>
  <c r="AJ168"/>
  <c r="AE168"/>
  <c r="AD159"/>
  <c r="AG159"/>
  <c r="AD128"/>
  <c r="AC128"/>
  <c r="AJ9"/>
  <c r="AC504"/>
  <c r="AC494"/>
  <c r="AC482"/>
  <c r="AC466"/>
  <c r="AC464"/>
  <c r="AC462"/>
  <c r="AH439"/>
  <c r="AH422"/>
  <c r="AC415"/>
  <c r="AC406"/>
  <c r="AC388"/>
  <c r="AC380"/>
  <c r="AC372"/>
  <c r="AC356"/>
  <c r="AB345"/>
  <c r="AF317"/>
  <c r="AF311"/>
  <c r="AH310"/>
  <c r="AJ293"/>
  <c r="AC270"/>
  <c r="AE270"/>
  <c r="AC260"/>
  <c r="AF248"/>
  <c r="AF237"/>
  <c r="AH229"/>
  <c r="AI200"/>
  <c r="AE200"/>
  <c r="AG190"/>
  <c r="AC190"/>
  <c r="W179"/>
  <c r="AE179"/>
  <c r="AI179"/>
  <c r="AI173"/>
  <c r="AD169"/>
  <c r="AH169"/>
  <c r="AB169"/>
  <c r="AD136"/>
  <c r="AC136"/>
  <c r="AG136"/>
  <c r="AE129"/>
  <c r="AI129"/>
  <c r="AG128"/>
  <c r="AI127"/>
  <c r="AJ127"/>
  <c r="AC207"/>
  <c r="AG207"/>
  <c r="AC126"/>
  <c r="AJ126"/>
  <c r="AD114"/>
  <c r="AF114"/>
  <c r="AG114"/>
  <c r="AB114"/>
  <c r="AC506"/>
  <c r="AC498"/>
  <c r="AC496"/>
  <c r="AC484"/>
  <c r="AC476"/>
  <c r="AC474"/>
  <c r="AC470"/>
  <c r="AC468"/>
  <c r="AC456"/>
  <c r="AF439"/>
  <c r="AH428"/>
  <c r="AD418"/>
  <c r="AE415"/>
  <c r="AC414"/>
  <c r="AD394"/>
  <c r="AD362"/>
  <c r="AB329"/>
  <c r="AJ329"/>
  <c r="AN329" s="1"/>
  <c r="AB319"/>
  <c r="AJ311"/>
  <c r="AD294"/>
  <c r="AI277"/>
  <c r="AG270"/>
  <c r="AG264"/>
  <c r="AF262"/>
  <c r="AG262"/>
  <c r="AF260"/>
  <c r="AC248"/>
  <c r="AC246"/>
  <c r="AE245"/>
  <c r="AB237"/>
  <c r="AI233"/>
  <c r="AF233"/>
  <c r="AG233"/>
  <c r="AH231"/>
  <c r="AD229"/>
  <c r="AC196"/>
  <c r="AG196"/>
  <c r="W187"/>
  <c r="AI187"/>
  <c r="AE187"/>
  <c r="AG172"/>
  <c r="AC172"/>
  <c r="AG169"/>
  <c r="AG165"/>
  <c r="AH165"/>
  <c r="AH159"/>
  <c r="AF155"/>
  <c r="AB155"/>
  <c r="AH155"/>
  <c r="AC155"/>
  <c r="AJ155"/>
  <c r="AN155" s="1"/>
  <c r="AD155"/>
  <c r="AH138"/>
  <c r="AB122"/>
  <c r="AJ122"/>
  <c r="AN122" s="1"/>
  <c r="AC122"/>
  <c r="AF122"/>
  <c r="AG122"/>
  <c r="AD116"/>
  <c r="AB116"/>
  <c r="AJ116"/>
  <c r="AC116"/>
  <c r="AF116"/>
  <c r="AC114"/>
  <c r="AH344"/>
  <c r="AH341"/>
  <c r="AH326"/>
  <c r="AC277"/>
  <c r="AC269"/>
  <c r="AC243"/>
  <c r="AE239"/>
  <c r="AG239"/>
  <c r="AB235"/>
  <c r="AG235"/>
  <c r="AI234"/>
  <c r="AB227"/>
  <c r="AE224"/>
  <c r="AE212"/>
  <c r="AC201"/>
  <c r="AC188"/>
  <c r="AC178"/>
  <c r="W175"/>
  <c r="AC171"/>
  <c r="AF171"/>
  <c r="AE166"/>
  <c r="AD165"/>
  <c r="AB165"/>
  <c r="AD163"/>
  <c r="AC163"/>
  <c r="AJ162"/>
  <c r="AK162" s="1"/>
  <c r="AM162" s="1"/>
  <c r="AJ160"/>
  <c r="AF159"/>
  <c r="AC159"/>
  <c r="AJ159"/>
  <c r="AN159" s="1"/>
  <c r="AJ158"/>
  <c r="AE137"/>
  <c r="AI137"/>
  <c r="AD120"/>
  <c r="AB120"/>
  <c r="AJ120"/>
  <c r="AC120"/>
  <c r="AD118"/>
  <c r="AG118"/>
  <c r="AB118"/>
  <c r="AJ118"/>
  <c r="AD112"/>
  <c r="AB112"/>
  <c r="AJ112"/>
  <c r="AC112"/>
  <c r="W227"/>
  <c r="AC227"/>
  <c r="AH227"/>
  <c r="AB225"/>
  <c r="AG225"/>
  <c r="AE183"/>
  <c r="AG182"/>
  <c r="AC182"/>
  <c r="AC176"/>
  <c r="AE170"/>
  <c r="AD167"/>
  <c r="AB167"/>
  <c r="AF161"/>
  <c r="AG161"/>
  <c r="AF146"/>
  <c r="AJ146"/>
  <c r="AB135"/>
  <c r="AJ135"/>
  <c r="AN135" s="1"/>
  <c r="AG120"/>
  <c r="AF118"/>
  <c r="AG112"/>
  <c r="AE241"/>
  <c r="AI240"/>
  <c r="AG223"/>
  <c r="AG157"/>
  <c r="AH146"/>
  <c r="AF137"/>
  <c r="AF129"/>
  <c r="AJ110"/>
  <c r="AB110"/>
  <c r="AJ156"/>
  <c r="AC138"/>
  <c r="AC130"/>
  <c r="AI125"/>
  <c r="AG110"/>
  <c r="W507"/>
  <c r="AE507"/>
  <c r="AI507"/>
  <c r="AD507"/>
  <c r="AB507"/>
  <c r="AF507"/>
  <c r="AJ507"/>
  <c r="AC507"/>
  <c r="AG507"/>
  <c r="AH507"/>
  <c r="W499"/>
  <c r="AE499"/>
  <c r="AI499"/>
  <c r="AJ499"/>
  <c r="AB499"/>
  <c r="AF499"/>
  <c r="AC499"/>
  <c r="AG499"/>
  <c r="AD499"/>
  <c r="AH499"/>
  <c r="W489"/>
  <c r="AE489"/>
  <c r="AI489"/>
  <c r="AB489"/>
  <c r="AF489"/>
  <c r="AJ489"/>
  <c r="AD489"/>
  <c r="AC489"/>
  <c r="AG489"/>
  <c r="AH489"/>
  <c r="W487"/>
  <c r="AE487"/>
  <c r="AI487"/>
  <c r="AB487"/>
  <c r="AF487"/>
  <c r="AJ487"/>
  <c r="AD487"/>
  <c r="AC487"/>
  <c r="AG487"/>
  <c r="AH487"/>
  <c r="W485"/>
  <c r="AE485"/>
  <c r="AI485"/>
  <c r="AB485"/>
  <c r="AF485"/>
  <c r="AJ485"/>
  <c r="AC485"/>
  <c r="AG485"/>
  <c r="AD485"/>
  <c r="AH485"/>
  <c r="W477"/>
  <c r="AE477"/>
  <c r="AI477"/>
  <c r="AB477"/>
  <c r="AF477"/>
  <c r="AJ477"/>
  <c r="AD477"/>
  <c r="AH477"/>
  <c r="AC477"/>
  <c r="AG477"/>
  <c r="W471"/>
  <c r="AE471"/>
  <c r="AI471"/>
  <c r="AB471"/>
  <c r="AF471"/>
  <c r="AH471"/>
  <c r="AJ471"/>
  <c r="AC471"/>
  <c r="AG471"/>
  <c r="AD471"/>
  <c r="W457"/>
  <c r="AE457"/>
  <c r="AI457"/>
  <c r="AH457"/>
  <c r="AB457"/>
  <c r="AF457"/>
  <c r="AJ457"/>
  <c r="AC457"/>
  <c r="AG457"/>
  <c r="AD457"/>
  <c r="AC449"/>
  <c r="AG449"/>
  <c r="W449"/>
  <c r="AE449"/>
  <c r="AI449"/>
  <c r="AD449"/>
  <c r="AF449"/>
  <c r="AB449"/>
  <c r="AJ449"/>
  <c r="AH449"/>
  <c r="AC441"/>
  <c r="AG441"/>
  <c r="W441"/>
  <c r="AE441"/>
  <c r="AI441"/>
  <c r="AD441"/>
  <c r="AB441"/>
  <c r="AF441"/>
  <c r="AH441"/>
  <c r="AJ441"/>
  <c r="W501"/>
  <c r="AE501"/>
  <c r="AI501"/>
  <c r="AJ501"/>
  <c r="AD501"/>
  <c r="AH501"/>
  <c r="AB501"/>
  <c r="AF501"/>
  <c r="AC501"/>
  <c r="AG501"/>
  <c r="AC451"/>
  <c r="AG451"/>
  <c r="W451"/>
  <c r="AE451"/>
  <c r="AI451"/>
  <c r="AD451"/>
  <c r="AF451"/>
  <c r="AB451"/>
  <c r="AJ451"/>
  <c r="AH451"/>
  <c r="W503"/>
  <c r="AE503"/>
  <c r="AI503"/>
  <c r="AJ503"/>
  <c r="AH503"/>
  <c r="AB503"/>
  <c r="AF503"/>
  <c r="AC503"/>
  <c r="AG503"/>
  <c r="AD503"/>
  <c r="W493"/>
  <c r="AE493"/>
  <c r="AI493"/>
  <c r="AB493"/>
  <c r="AF493"/>
  <c r="AJ493"/>
  <c r="AH493"/>
  <c r="AC493"/>
  <c r="AG493"/>
  <c r="AD493"/>
  <c r="W481"/>
  <c r="AE481"/>
  <c r="AI481"/>
  <c r="AB481"/>
  <c r="AF481"/>
  <c r="AJ481"/>
  <c r="AD481"/>
  <c r="AH481"/>
  <c r="AC481"/>
  <c r="AG481"/>
  <c r="W465"/>
  <c r="AE465"/>
  <c r="AI465"/>
  <c r="AB465"/>
  <c r="AF465"/>
  <c r="AJ465"/>
  <c r="AD465"/>
  <c r="AC465"/>
  <c r="AG465"/>
  <c r="AH465"/>
  <c r="W463"/>
  <c r="AE463"/>
  <c r="AI463"/>
  <c r="AB463"/>
  <c r="AF463"/>
  <c r="AJ463"/>
  <c r="AH463"/>
  <c r="AC463"/>
  <c r="AG463"/>
  <c r="AD463"/>
  <c r="W461"/>
  <c r="AE461"/>
  <c r="AI461"/>
  <c r="AB461"/>
  <c r="AF461"/>
  <c r="AJ461"/>
  <c r="AH461"/>
  <c r="AC461"/>
  <c r="AG461"/>
  <c r="AD461"/>
  <c r="AC453"/>
  <c r="AG453"/>
  <c r="W453"/>
  <c r="AE453"/>
  <c r="AI453"/>
  <c r="AD453"/>
  <c r="AF453"/>
  <c r="AJ453"/>
  <c r="AH453"/>
  <c r="AB453"/>
  <c r="AC445"/>
  <c r="AG445"/>
  <c r="W445"/>
  <c r="AE445"/>
  <c r="AI445"/>
  <c r="AD445"/>
  <c r="AJ445"/>
  <c r="AF445"/>
  <c r="AH445"/>
  <c r="AB445"/>
  <c r="W491"/>
  <c r="AE491"/>
  <c r="AI491"/>
  <c r="AB491"/>
  <c r="AF491"/>
  <c r="AH491"/>
  <c r="AJ491"/>
  <c r="AD491"/>
  <c r="AC491"/>
  <c r="AG491"/>
  <c r="W479"/>
  <c r="AE479"/>
  <c r="AI479"/>
  <c r="AB479"/>
  <c r="AF479"/>
  <c r="AJ479"/>
  <c r="AH479"/>
  <c r="AC479"/>
  <c r="AG479"/>
  <c r="AD479"/>
  <c r="W459"/>
  <c r="AE459"/>
  <c r="AI459"/>
  <c r="AB459"/>
  <c r="AF459"/>
  <c r="AJ459"/>
  <c r="AD459"/>
  <c r="AH459"/>
  <c r="AC459"/>
  <c r="AG459"/>
  <c r="AC443"/>
  <c r="AG443"/>
  <c r="W443"/>
  <c r="AE443"/>
  <c r="AI443"/>
  <c r="AD443"/>
  <c r="AF443"/>
  <c r="AB443"/>
  <c r="AJ443"/>
  <c r="AH443"/>
  <c r="W505"/>
  <c r="AE505"/>
  <c r="AI505"/>
  <c r="AB505"/>
  <c r="AF505"/>
  <c r="AJ505"/>
  <c r="AC505"/>
  <c r="AG505"/>
  <c r="AD505"/>
  <c r="AH505"/>
  <c r="W497"/>
  <c r="AE497"/>
  <c r="AI497"/>
  <c r="AB497"/>
  <c r="AF497"/>
  <c r="AJ497"/>
  <c r="AD497"/>
  <c r="AC497"/>
  <c r="AG497"/>
  <c r="AH497"/>
  <c r="W495"/>
  <c r="AE495"/>
  <c r="AI495"/>
  <c r="AB495"/>
  <c r="AF495"/>
  <c r="AJ495"/>
  <c r="AD495"/>
  <c r="AH495"/>
  <c r="AC495"/>
  <c r="AG495"/>
  <c r="W483"/>
  <c r="AE483"/>
  <c r="AI483"/>
  <c r="AB483"/>
  <c r="AF483"/>
  <c r="AJ483"/>
  <c r="AD483"/>
  <c r="AH483"/>
  <c r="AC483"/>
  <c r="AG483"/>
  <c r="W475"/>
  <c r="AE475"/>
  <c r="AI475"/>
  <c r="AB475"/>
  <c r="AF475"/>
  <c r="AJ475"/>
  <c r="AD475"/>
  <c r="AC475"/>
  <c r="AG475"/>
  <c r="AH475"/>
  <c r="W473"/>
  <c r="AE473"/>
  <c r="AI473"/>
  <c r="AB473"/>
  <c r="AF473"/>
  <c r="AJ473"/>
  <c r="AH473"/>
  <c r="AC473"/>
  <c r="AG473"/>
  <c r="AD473"/>
  <c r="W469"/>
  <c r="AE469"/>
  <c r="AI469"/>
  <c r="AF469"/>
  <c r="AH469"/>
  <c r="AB469"/>
  <c r="AJ469"/>
  <c r="AD469"/>
  <c r="AC469"/>
  <c r="AG469"/>
  <c r="W467"/>
  <c r="AE467"/>
  <c r="AI467"/>
  <c r="AB467"/>
  <c r="AF467"/>
  <c r="AD467"/>
  <c r="AJ467"/>
  <c r="AH467"/>
  <c r="AC467"/>
  <c r="AG467"/>
  <c r="AC455"/>
  <c r="AG455"/>
  <c r="W455"/>
  <c r="AE455"/>
  <c r="AI455"/>
  <c r="AD455"/>
  <c r="AF455"/>
  <c r="AB455"/>
  <c r="AJ455"/>
  <c r="AH455"/>
  <c r="AC447"/>
  <c r="AG447"/>
  <c r="W447"/>
  <c r="AE447"/>
  <c r="AI447"/>
  <c r="AD447"/>
  <c r="AF447"/>
  <c r="AB447"/>
  <c r="AJ447"/>
  <c r="AH447"/>
  <c r="AJ506"/>
  <c r="AF506"/>
  <c r="AB506"/>
  <c r="AJ504"/>
  <c r="AF504"/>
  <c r="AB504"/>
  <c r="AF496"/>
  <c r="AB496"/>
  <c r="AJ494"/>
  <c r="AF494"/>
  <c r="AB494"/>
  <c r="AJ482"/>
  <c r="AF482"/>
  <c r="AB482"/>
  <c r="AF474"/>
  <c r="AB474"/>
  <c r="AF464"/>
  <c r="AB464"/>
  <c r="AJ458"/>
  <c r="AF458"/>
  <c r="AB458"/>
  <c r="W454"/>
  <c r="AE454"/>
  <c r="AI454"/>
  <c r="AC454"/>
  <c r="AG454"/>
  <c r="W448"/>
  <c r="AE448"/>
  <c r="AI448"/>
  <c r="AC448"/>
  <c r="AG448"/>
  <c r="W446"/>
  <c r="AE446"/>
  <c r="AI446"/>
  <c r="AC446"/>
  <c r="AG446"/>
  <c r="AF444"/>
  <c r="W440"/>
  <c r="AE440"/>
  <c r="AI440"/>
  <c r="AC440"/>
  <c r="AG440"/>
  <c r="AK439"/>
  <c r="AM439" s="1"/>
  <c r="AN439"/>
  <c r="W434"/>
  <c r="AE434"/>
  <c r="AI434"/>
  <c r="AB434"/>
  <c r="AF434"/>
  <c r="AJ434"/>
  <c r="AC434"/>
  <c r="AG434"/>
  <c r="AC427"/>
  <c r="AG427"/>
  <c r="AD427"/>
  <c r="AH427"/>
  <c r="W427"/>
  <c r="AE427"/>
  <c r="AI427"/>
  <c r="AH426"/>
  <c r="AK419"/>
  <c r="AM419" s="1"/>
  <c r="AN419"/>
  <c r="AC419"/>
  <c r="AG419"/>
  <c r="AD419"/>
  <c r="AH419"/>
  <c r="W419"/>
  <c r="AE419"/>
  <c r="AI419"/>
  <c r="AH418"/>
  <c r="AK393"/>
  <c r="AM393" s="1"/>
  <c r="AN393"/>
  <c r="AC391"/>
  <c r="AG391"/>
  <c r="AD391"/>
  <c r="AH391"/>
  <c r="AF391"/>
  <c r="W391"/>
  <c r="AI391"/>
  <c r="AB391"/>
  <c r="AJ391"/>
  <c r="AC376"/>
  <c r="AD376"/>
  <c r="AG376"/>
  <c r="AC373"/>
  <c r="AG373"/>
  <c r="AD373"/>
  <c r="AH373"/>
  <c r="W373"/>
  <c r="AI373"/>
  <c r="AB373"/>
  <c r="AJ373"/>
  <c r="AE373"/>
  <c r="AC369"/>
  <c r="AG369"/>
  <c r="AD369"/>
  <c r="AH369"/>
  <c r="AE369"/>
  <c r="AF369"/>
  <c r="W369"/>
  <c r="AI369"/>
  <c r="W366"/>
  <c r="AE366"/>
  <c r="AI366"/>
  <c r="AB366"/>
  <c r="AF366"/>
  <c r="AJ366"/>
  <c r="AD366"/>
  <c r="AG366"/>
  <c r="AH366"/>
  <c r="AK361"/>
  <c r="AM361" s="1"/>
  <c r="AN361"/>
  <c r="AC359"/>
  <c r="AG359"/>
  <c r="AD359"/>
  <c r="AH359"/>
  <c r="AF359"/>
  <c r="W359"/>
  <c r="AI359"/>
  <c r="AB359"/>
  <c r="AJ359"/>
  <c r="AC353"/>
  <c r="AG353"/>
  <c r="AD353"/>
  <c r="AH353"/>
  <c r="AE353"/>
  <c r="AF353"/>
  <c r="W353"/>
  <c r="AI353"/>
  <c r="W350"/>
  <c r="AE350"/>
  <c r="AI350"/>
  <c r="AB350"/>
  <c r="AF350"/>
  <c r="AJ350"/>
  <c r="AD350"/>
  <c r="AG350"/>
  <c r="AH350"/>
  <c r="AK345"/>
  <c r="AM345" s="1"/>
  <c r="AN345"/>
  <c r="AC343"/>
  <c r="AG343"/>
  <c r="AD343"/>
  <c r="AH343"/>
  <c r="AF343"/>
  <c r="W343"/>
  <c r="AI343"/>
  <c r="AB343"/>
  <c r="AJ343"/>
  <c r="AC339"/>
  <c r="AG339"/>
  <c r="W339"/>
  <c r="AE339"/>
  <c r="AI339"/>
  <c r="AD339"/>
  <c r="AF339"/>
  <c r="AJ339"/>
  <c r="AB339"/>
  <c r="AC331"/>
  <c r="AG331"/>
  <c r="W331"/>
  <c r="AE331"/>
  <c r="AI331"/>
  <c r="AD331"/>
  <c r="AF331"/>
  <c r="AJ331"/>
  <c r="AB331"/>
  <c r="AK325"/>
  <c r="AM325" s="1"/>
  <c r="AN325"/>
  <c r="AH318"/>
  <c r="AD318"/>
  <c r="W308"/>
  <c r="AE308"/>
  <c r="AI308"/>
  <c r="AB308"/>
  <c r="AF308"/>
  <c r="AJ308"/>
  <c r="AC308"/>
  <c r="AG308"/>
  <c r="AD308"/>
  <c r="AK293"/>
  <c r="AM293" s="1"/>
  <c r="AN293"/>
  <c r="AH286"/>
  <c r="AD286"/>
  <c r="AK158"/>
  <c r="AM158" s="1"/>
  <c r="AN158"/>
  <c r="W149"/>
  <c r="AE149"/>
  <c r="AI149"/>
  <c r="AC149"/>
  <c r="AG149"/>
  <c r="AH149"/>
  <c r="AB149"/>
  <c r="AJ149"/>
  <c r="AD149"/>
  <c r="AF149"/>
  <c r="AD124"/>
  <c r="AH124"/>
  <c r="W124"/>
  <c r="AE124"/>
  <c r="AI124"/>
  <c r="AG124"/>
  <c r="AB124"/>
  <c r="AJ124"/>
  <c r="AC124"/>
  <c r="AF124"/>
  <c r="AI506"/>
  <c r="AE506"/>
  <c r="W506"/>
  <c r="AI504"/>
  <c r="AE504"/>
  <c r="W504"/>
  <c r="AI502"/>
  <c r="AE502"/>
  <c r="W502"/>
  <c r="AI500"/>
  <c r="AE500"/>
  <c r="W500"/>
  <c r="AI498"/>
  <c r="AE498"/>
  <c r="W498"/>
  <c r="AN496"/>
  <c r="U496" s="1"/>
  <c r="AI496"/>
  <c r="AE496"/>
  <c r="W496"/>
  <c r="AI494"/>
  <c r="AE494"/>
  <c r="W494"/>
  <c r="AI492"/>
  <c r="AE492"/>
  <c r="W492"/>
  <c r="AI490"/>
  <c r="AE490"/>
  <c r="W490"/>
  <c r="AN488"/>
  <c r="U488" s="1"/>
  <c r="AI488"/>
  <c r="AE488"/>
  <c r="W488"/>
  <c r="AN486"/>
  <c r="U486" s="1"/>
  <c r="AI486"/>
  <c r="AE486"/>
  <c r="W486"/>
  <c r="AI484"/>
  <c r="AE484"/>
  <c r="W484"/>
  <c r="AI482"/>
  <c r="AE482"/>
  <c r="W482"/>
  <c r="AI480"/>
  <c r="AE480"/>
  <c r="W480"/>
  <c r="AI478"/>
  <c r="AE478"/>
  <c r="W478"/>
  <c r="AI476"/>
  <c r="AE476"/>
  <c r="W476"/>
  <c r="AN474"/>
  <c r="U474" s="1"/>
  <c r="AI474"/>
  <c r="AE474"/>
  <c r="W474"/>
  <c r="AN472"/>
  <c r="U472" s="1"/>
  <c r="AI472"/>
  <c r="AE472"/>
  <c r="W472"/>
  <c r="AI470"/>
  <c r="AE470"/>
  <c r="W470"/>
  <c r="AN468"/>
  <c r="U468" s="1"/>
  <c r="AI468"/>
  <c r="AE468"/>
  <c r="W468"/>
  <c r="AI466"/>
  <c r="AE466"/>
  <c r="W466"/>
  <c r="AN464"/>
  <c r="U464" s="1"/>
  <c r="AI464"/>
  <c r="AE464"/>
  <c r="W464"/>
  <c r="AN462"/>
  <c r="U462" s="1"/>
  <c r="AI462"/>
  <c r="AE462"/>
  <c r="W462"/>
  <c r="AI460"/>
  <c r="AE460"/>
  <c r="W460"/>
  <c r="AI458"/>
  <c r="AE458"/>
  <c r="W458"/>
  <c r="AI456"/>
  <c r="AE456"/>
  <c r="W456"/>
  <c r="AD454"/>
  <c r="AD450"/>
  <c r="AD448"/>
  <c r="AD446"/>
  <c r="AD444"/>
  <c r="AD442"/>
  <c r="AD440"/>
  <c r="AF435"/>
  <c r="AD434"/>
  <c r="AK433"/>
  <c r="AM433" s="1"/>
  <c r="AN433"/>
  <c r="AC433"/>
  <c r="AG433"/>
  <c r="AD433"/>
  <c r="AH433"/>
  <c r="W433"/>
  <c r="AE433"/>
  <c r="AI433"/>
  <c r="W432"/>
  <c r="AE432"/>
  <c r="AI432"/>
  <c r="AB432"/>
  <c r="AF432"/>
  <c r="AJ432"/>
  <c r="AC432"/>
  <c r="AG432"/>
  <c r="AF427"/>
  <c r="AK425"/>
  <c r="AM425" s="1"/>
  <c r="AN425"/>
  <c r="AC425"/>
  <c r="AG425"/>
  <c r="AD425"/>
  <c r="AH425"/>
  <c r="W425"/>
  <c r="AE425"/>
  <c r="AI425"/>
  <c r="W424"/>
  <c r="AE424"/>
  <c r="AI424"/>
  <c r="AB424"/>
  <c r="AF424"/>
  <c r="AJ424"/>
  <c r="AC424"/>
  <c r="AG424"/>
  <c r="AF419"/>
  <c r="AK417"/>
  <c r="AM417" s="1"/>
  <c r="AN417"/>
  <c r="AC417"/>
  <c r="AG417"/>
  <c r="AD417"/>
  <c r="AH417"/>
  <c r="W417"/>
  <c r="AE417"/>
  <c r="AI417"/>
  <c r="AD411"/>
  <c r="AH411"/>
  <c r="AC411"/>
  <c r="AI411"/>
  <c r="AE411"/>
  <c r="AJ411"/>
  <c r="W411"/>
  <c r="AF411"/>
  <c r="AB410"/>
  <c r="AF410"/>
  <c r="AJ410"/>
  <c r="AC410"/>
  <c r="AH410"/>
  <c r="AD410"/>
  <c r="AI410"/>
  <c r="AE410"/>
  <c r="AD403"/>
  <c r="AH403"/>
  <c r="AC403"/>
  <c r="AI403"/>
  <c r="AE403"/>
  <c r="AJ403"/>
  <c r="W403"/>
  <c r="AF403"/>
  <c r="AB402"/>
  <c r="AF402"/>
  <c r="AJ402"/>
  <c r="AC402"/>
  <c r="AH402"/>
  <c r="AD402"/>
  <c r="AI402"/>
  <c r="AE402"/>
  <c r="AD395"/>
  <c r="AH395"/>
  <c r="AC395"/>
  <c r="AI395"/>
  <c r="AE395"/>
  <c r="AJ395"/>
  <c r="W395"/>
  <c r="AF395"/>
  <c r="AC384"/>
  <c r="AD384"/>
  <c r="AG384"/>
  <c r="AC381"/>
  <c r="AG381"/>
  <c r="AD381"/>
  <c r="AH381"/>
  <c r="W381"/>
  <c r="AI381"/>
  <c r="AB381"/>
  <c r="AJ381"/>
  <c r="AE381"/>
  <c r="AC377"/>
  <c r="AG377"/>
  <c r="AD377"/>
  <c r="AH377"/>
  <c r="AE377"/>
  <c r="AF377"/>
  <c r="W377"/>
  <c r="AI377"/>
  <c r="W374"/>
  <c r="AE374"/>
  <c r="AI374"/>
  <c r="AB374"/>
  <c r="AF374"/>
  <c r="AJ374"/>
  <c r="AD374"/>
  <c r="AG374"/>
  <c r="AH374"/>
  <c r="AJ369"/>
  <c r="AC367"/>
  <c r="AG367"/>
  <c r="AD367"/>
  <c r="AH367"/>
  <c r="AF367"/>
  <c r="W367"/>
  <c r="AI367"/>
  <c r="AB367"/>
  <c r="AJ367"/>
  <c r="AC366"/>
  <c r="AJ353"/>
  <c r="AC351"/>
  <c r="AG351"/>
  <c r="AD351"/>
  <c r="AH351"/>
  <c r="AF351"/>
  <c r="W351"/>
  <c r="AI351"/>
  <c r="AB351"/>
  <c r="AJ351"/>
  <c r="AC350"/>
  <c r="AH339"/>
  <c r="AK337"/>
  <c r="AM337" s="1"/>
  <c r="AN337"/>
  <c r="AH331"/>
  <c r="AK329"/>
  <c r="AM329" s="1"/>
  <c r="W322"/>
  <c r="AE322"/>
  <c r="AI322"/>
  <c r="AB322"/>
  <c r="AF322"/>
  <c r="AJ322"/>
  <c r="AC322"/>
  <c r="AG322"/>
  <c r="AD322"/>
  <c r="AH322"/>
  <c r="AC315"/>
  <c r="AG315"/>
  <c r="AD315"/>
  <c r="AH315"/>
  <c r="W315"/>
  <c r="AE315"/>
  <c r="AI315"/>
  <c r="AB315"/>
  <c r="AF315"/>
  <c r="AJ315"/>
  <c r="AH308"/>
  <c r="W290"/>
  <c r="AE290"/>
  <c r="AI290"/>
  <c r="AB290"/>
  <c r="AF290"/>
  <c r="AJ290"/>
  <c r="AC290"/>
  <c r="AG290"/>
  <c r="AD290"/>
  <c r="AH290"/>
  <c r="AJ498"/>
  <c r="AF498"/>
  <c r="AB498"/>
  <c r="AJ480"/>
  <c r="AF480"/>
  <c r="AB480"/>
  <c r="AJ478"/>
  <c r="AF478"/>
  <c r="AB478"/>
  <c r="AJ476"/>
  <c r="AF476"/>
  <c r="AB476"/>
  <c r="AJ470"/>
  <c r="AF470"/>
  <c r="AB470"/>
  <c r="AJ466"/>
  <c r="AF466"/>
  <c r="AB466"/>
  <c r="AF462"/>
  <c r="AB462"/>
  <c r="AJ456"/>
  <c r="AB456"/>
  <c r="AF454"/>
  <c r="W452"/>
  <c r="AE452"/>
  <c r="AI452"/>
  <c r="AC452"/>
  <c r="AG452"/>
  <c r="AF450"/>
  <c r="AF448"/>
  <c r="AF446"/>
  <c r="AF442"/>
  <c r="AF440"/>
  <c r="W426"/>
  <c r="AE426"/>
  <c r="AI426"/>
  <c r="AB426"/>
  <c r="AF426"/>
  <c r="AJ426"/>
  <c r="AC426"/>
  <c r="AG426"/>
  <c r="AH506"/>
  <c r="AD506"/>
  <c r="AH504"/>
  <c r="AD504"/>
  <c r="AH502"/>
  <c r="AD502"/>
  <c r="AH500"/>
  <c r="AD500"/>
  <c r="AH498"/>
  <c r="AD498"/>
  <c r="AH496"/>
  <c r="AD496"/>
  <c r="AH494"/>
  <c r="AD494"/>
  <c r="AH480"/>
  <c r="AD480"/>
  <c r="AH478"/>
  <c r="AD478"/>
  <c r="AD466"/>
  <c r="AH464"/>
  <c r="AD464"/>
  <c r="AH462"/>
  <c r="AH460"/>
  <c r="AD460"/>
  <c r="AH458"/>
  <c r="AD458"/>
  <c r="AH456"/>
  <c r="AD456"/>
  <c r="AJ454"/>
  <c r="AB454"/>
  <c r="AJ452"/>
  <c r="AB452"/>
  <c r="AJ450"/>
  <c r="AJ448"/>
  <c r="AB448"/>
  <c r="AJ446"/>
  <c r="AB446"/>
  <c r="AJ444"/>
  <c r="AJ442"/>
  <c r="AJ440"/>
  <c r="AB440"/>
  <c r="AC439"/>
  <c r="AG439"/>
  <c r="W439"/>
  <c r="AE439"/>
  <c r="AI439"/>
  <c r="W438"/>
  <c r="AE438"/>
  <c r="AI438"/>
  <c r="AB438"/>
  <c r="AF438"/>
  <c r="AJ438"/>
  <c r="AC438"/>
  <c r="AG438"/>
  <c r="AK431"/>
  <c r="AM431" s="1"/>
  <c r="AN431"/>
  <c r="AC431"/>
  <c r="AG431"/>
  <c r="AD431"/>
  <c r="AH431"/>
  <c r="W431"/>
  <c r="AE431"/>
  <c r="AI431"/>
  <c r="W430"/>
  <c r="AE430"/>
  <c r="AI430"/>
  <c r="AB430"/>
  <c r="AF430"/>
  <c r="AJ430"/>
  <c r="AC430"/>
  <c r="AG430"/>
  <c r="AB427"/>
  <c r="AK423"/>
  <c r="AM423" s="1"/>
  <c r="AN423"/>
  <c r="AC423"/>
  <c r="AG423"/>
  <c r="AD423"/>
  <c r="AH423"/>
  <c r="W423"/>
  <c r="AE423"/>
  <c r="AI423"/>
  <c r="W422"/>
  <c r="AE422"/>
  <c r="AI422"/>
  <c r="AB422"/>
  <c r="AF422"/>
  <c r="AJ422"/>
  <c r="AC422"/>
  <c r="AG422"/>
  <c r="AB419"/>
  <c r="AK415"/>
  <c r="AM415" s="1"/>
  <c r="AN415"/>
  <c r="AD413"/>
  <c r="AH413"/>
  <c r="AB413"/>
  <c r="AG413"/>
  <c r="AC413"/>
  <c r="AI413"/>
  <c r="AE413"/>
  <c r="AJ413"/>
  <c r="AD409"/>
  <c r="AH409"/>
  <c r="AE409"/>
  <c r="AJ409"/>
  <c r="W409"/>
  <c r="AF409"/>
  <c r="AB409"/>
  <c r="AG409"/>
  <c r="AK407"/>
  <c r="AM407" s="1"/>
  <c r="AN407"/>
  <c r="AD405"/>
  <c r="AH405"/>
  <c r="AB405"/>
  <c r="AG405"/>
  <c r="AC405"/>
  <c r="AI405"/>
  <c r="AE405"/>
  <c r="AJ405"/>
  <c r="AD401"/>
  <c r="AH401"/>
  <c r="AE401"/>
  <c r="AJ401"/>
  <c r="W401"/>
  <c r="AF401"/>
  <c r="AB401"/>
  <c r="AG401"/>
  <c r="AK399"/>
  <c r="AM399" s="1"/>
  <c r="AN399"/>
  <c r="AD397"/>
  <c r="AH397"/>
  <c r="AB397"/>
  <c r="AG397"/>
  <c r="AC397"/>
  <c r="AI397"/>
  <c r="AE397"/>
  <c r="AJ397"/>
  <c r="AC392"/>
  <c r="AD392"/>
  <c r="AG392"/>
  <c r="AE391"/>
  <c r="AC389"/>
  <c r="AG389"/>
  <c r="AD389"/>
  <c r="AH389"/>
  <c r="W389"/>
  <c r="AI389"/>
  <c r="AB389"/>
  <c r="AJ389"/>
  <c r="AE389"/>
  <c r="AC385"/>
  <c r="AG385"/>
  <c r="AD385"/>
  <c r="AH385"/>
  <c r="AE385"/>
  <c r="AF385"/>
  <c r="W385"/>
  <c r="AI385"/>
  <c r="W382"/>
  <c r="AE382"/>
  <c r="AI382"/>
  <c r="AB382"/>
  <c r="AF382"/>
  <c r="AJ382"/>
  <c r="AD382"/>
  <c r="AG382"/>
  <c r="AH382"/>
  <c r="AK377"/>
  <c r="AM377" s="1"/>
  <c r="AN377"/>
  <c r="AC375"/>
  <c r="AG375"/>
  <c r="AD375"/>
  <c r="AH375"/>
  <c r="AF375"/>
  <c r="W375"/>
  <c r="AI375"/>
  <c r="AB375"/>
  <c r="AJ375"/>
  <c r="AF373"/>
  <c r="AB369"/>
  <c r="AC360"/>
  <c r="AD360"/>
  <c r="AG360"/>
  <c r="AE359"/>
  <c r="AC357"/>
  <c r="AG357"/>
  <c r="AD357"/>
  <c r="AH357"/>
  <c r="W357"/>
  <c r="AI357"/>
  <c r="AB357"/>
  <c r="AJ357"/>
  <c r="AE357"/>
  <c r="AB353"/>
  <c r="AC344"/>
  <c r="AD344"/>
  <c r="AG344"/>
  <c r="AE343"/>
  <c r="W340"/>
  <c r="AE340"/>
  <c r="AI340"/>
  <c r="AC340"/>
  <c r="AG340"/>
  <c r="AH340"/>
  <c r="AB340"/>
  <c r="AJ340"/>
  <c r="AD340"/>
  <c r="AF340"/>
  <c r="W332"/>
  <c r="AE332"/>
  <c r="AI332"/>
  <c r="AC332"/>
  <c r="AG332"/>
  <c r="AH332"/>
  <c r="AB332"/>
  <c r="AJ332"/>
  <c r="AD332"/>
  <c r="AF332"/>
  <c r="AJ502"/>
  <c r="AF502"/>
  <c r="AB502"/>
  <c r="AJ500"/>
  <c r="AF500"/>
  <c r="AB500"/>
  <c r="AJ492"/>
  <c r="AF492"/>
  <c r="AB492"/>
  <c r="AJ490"/>
  <c r="AF490"/>
  <c r="AB490"/>
  <c r="AF488"/>
  <c r="AB488"/>
  <c r="AF486"/>
  <c r="AB486"/>
  <c r="AJ484"/>
  <c r="AF484"/>
  <c r="AB484"/>
  <c r="AB472"/>
  <c r="AF468"/>
  <c r="AB468"/>
  <c r="AJ460"/>
  <c r="AF460"/>
  <c r="AB460"/>
  <c r="AF456"/>
  <c r="AF452"/>
  <c r="W450"/>
  <c r="AE450"/>
  <c r="AI450"/>
  <c r="AC450"/>
  <c r="AG450"/>
  <c r="W444"/>
  <c r="AE444"/>
  <c r="AI444"/>
  <c r="AC444"/>
  <c r="AG444"/>
  <c r="W442"/>
  <c r="AE442"/>
  <c r="AI442"/>
  <c r="AC442"/>
  <c r="AG442"/>
  <c r="AK435"/>
  <c r="AM435" s="1"/>
  <c r="AN435"/>
  <c r="AC435"/>
  <c r="AG435"/>
  <c r="AD435"/>
  <c r="AH435"/>
  <c r="W435"/>
  <c r="AE435"/>
  <c r="AI435"/>
  <c r="AH434"/>
  <c r="AJ427"/>
  <c r="W418"/>
  <c r="AE418"/>
  <c r="AI418"/>
  <c r="AB418"/>
  <c r="AF418"/>
  <c r="AJ418"/>
  <c r="AC418"/>
  <c r="AG418"/>
  <c r="AH492"/>
  <c r="AD492"/>
  <c r="AH490"/>
  <c r="AD490"/>
  <c r="AH488"/>
  <c r="AD488"/>
  <c r="AH486"/>
  <c r="AD486"/>
  <c r="AH484"/>
  <c r="AD484"/>
  <c r="AH482"/>
  <c r="AD482"/>
  <c r="AH476"/>
  <c r="AD476"/>
  <c r="AH474"/>
  <c r="AD474"/>
  <c r="AH472"/>
  <c r="AD472"/>
  <c r="AH470"/>
  <c r="AD470"/>
  <c r="AH468"/>
  <c r="AD468"/>
  <c r="AH466"/>
  <c r="AD462"/>
  <c r="AG506"/>
  <c r="AG504"/>
  <c r="AG502"/>
  <c r="AG500"/>
  <c r="AG498"/>
  <c r="AG496"/>
  <c r="AG494"/>
  <c r="AG492"/>
  <c r="AG490"/>
  <c r="AG488"/>
  <c r="AG486"/>
  <c r="AG484"/>
  <c r="AG482"/>
  <c r="AG480"/>
  <c r="AG478"/>
  <c r="AG476"/>
  <c r="AG474"/>
  <c r="AG472"/>
  <c r="AG470"/>
  <c r="AG468"/>
  <c r="AG466"/>
  <c r="AG464"/>
  <c r="AG462"/>
  <c r="AG460"/>
  <c r="AG458"/>
  <c r="AG456"/>
  <c r="AH454"/>
  <c r="AH452"/>
  <c r="AH450"/>
  <c r="AH448"/>
  <c r="AH446"/>
  <c r="AH444"/>
  <c r="AH442"/>
  <c r="AH440"/>
  <c r="AD439"/>
  <c r="AD438"/>
  <c r="AK437"/>
  <c r="AM437" s="1"/>
  <c r="AN437"/>
  <c r="AC437"/>
  <c r="AG437"/>
  <c r="AD437"/>
  <c r="AH437"/>
  <c r="W437"/>
  <c r="AE437"/>
  <c r="AI437"/>
  <c r="W436"/>
  <c r="AE436"/>
  <c r="AI436"/>
  <c r="AB436"/>
  <c r="AF436"/>
  <c r="AJ436"/>
  <c r="AC436"/>
  <c r="AG436"/>
  <c r="AB433"/>
  <c r="AF431"/>
  <c r="AD430"/>
  <c r="AK429"/>
  <c r="AM429" s="1"/>
  <c r="AN429"/>
  <c r="AC429"/>
  <c r="AG429"/>
  <c r="AD429"/>
  <c r="AH429"/>
  <c r="W429"/>
  <c r="AE429"/>
  <c r="AI429"/>
  <c r="W428"/>
  <c r="AE428"/>
  <c r="AI428"/>
  <c r="AB428"/>
  <c r="AF428"/>
  <c r="AJ428"/>
  <c r="AC428"/>
  <c r="AG428"/>
  <c r="AB425"/>
  <c r="AF423"/>
  <c r="AD422"/>
  <c r="AK421"/>
  <c r="AM421" s="1"/>
  <c r="AN421"/>
  <c r="AC421"/>
  <c r="AG421"/>
  <c r="AD421"/>
  <c r="AH421"/>
  <c r="W421"/>
  <c r="AE421"/>
  <c r="AI421"/>
  <c r="W420"/>
  <c r="AE420"/>
  <c r="AI420"/>
  <c r="AB420"/>
  <c r="AF420"/>
  <c r="AJ420"/>
  <c r="AC420"/>
  <c r="AG420"/>
  <c r="AB417"/>
  <c r="AF413"/>
  <c r="AB411"/>
  <c r="AC409"/>
  <c r="AF405"/>
  <c r="AB403"/>
  <c r="AC401"/>
  <c r="AF397"/>
  <c r="AB395"/>
  <c r="AC393"/>
  <c r="AG393"/>
  <c r="AD393"/>
  <c r="AH393"/>
  <c r="AE393"/>
  <c r="AF393"/>
  <c r="W393"/>
  <c r="AI393"/>
  <c r="W390"/>
  <c r="AE390"/>
  <c r="AI390"/>
  <c r="AB390"/>
  <c r="AF390"/>
  <c r="AJ390"/>
  <c r="AD390"/>
  <c r="AG390"/>
  <c r="AH390"/>
  <c r="AJ385"/>
  <c r="AC383"/>
  <c r="AG383"/>
  <c r="AD383"/>
  <c r="AH383"/>
  <c r="AF383"/>
  <c r="W383"/>
  <c r="AI383"/>
  <c r="AB383"/>
  <c r="AJ383"/>
  <c r="AC382"/>
  <c r="AF381"/>
  <c r="AB377"/>
  <c r="AH376"/>
  <c r="AC368"/>
  <c r="AD368"/>
  <c r="AG368"/>
  <c r="AE367"/>
  <c r="AC365"/>
  <c r="AG365"/>
  <c r="AD365"/>
  <c r="AH365"/>
  <c r="W365"/>
  <c r="AI365"/>
  <c r="AB365"/>
  <c r="AJ365"/>
  <c r="AE365"/>
  <c r="AC361"/>
  <c r="AG361"/>
  <c r="AD361"/>
  <c r="AH361"/>
  <c r="AE361"/>
  <c r="AF361"/>
  <c r="W361"/>
  <c r="AI361"/>
  <c r="W358"/>
  <c r="AE358"/>
  <c r="AI358"/>
  <c r="AB358"/>
  <c r="AF358"/>
  <c r="AJ358"/>
  <c r="AD358"/>
  <c r="AG358"/>
  <c r="AH358"/>
  <c r="AC352"/>
  <c r="AD352"/>
  <c r="AG352"/>
  <c r="AE351"/>
  <c r="AC345"/>
  <c r="AG345"/>
  <c r="AD345"/>
  <c r="AH345"/>
  <c r="AE345"/>
  <c r="AF345"/>
  <c r="W345"/>
  <c r="AI345"/>
  <c r="W342"/>
  <c r="AE342"/>
  <c r="AI342"/>
  <c r="AB342"/>
  <c r="AF342"/>
  <c r="AJ342"/>
  <c r="AD342"/>
  <c r="AG342"/>
  <c r="AH342"/>
  <c r="AJ335"/>
  <c r="AD312"/>
  <c r="AH312"/>
  <c r="AC301"/>
  <c r="AG301"/>
  <c r="AD301"/>
  <c r="AH301"/>
  <c r="W301"/>
  <c r="AE301"/>
  <c r="AI301"/>
  <c r="AB301"/>
  <c r="AF301"/>
  <c r="AJ301"/>
  <c r="AK299"/>
  <c r="AM299" s="1"/>
  <c r="AN299"/>
  <c r="T416"/>
  <c r="AI415"/>
  <c r="AH414"/>
  <c r="T408"/>
  <c r="AI407"/>
  <c r="AH406"/>
  <c r="T400"/>
  <c r="AI399"/>
  <c r="AH398"/>
  <c r="W388"/>
  <c r="AE388"/>
  <c r="AI388"/>
  <c r="AB388"/>
  <c r="AF388"/>
  <c r="AJ388"/>
  <c r="W380"/>
  <c r="AE380"/>
  <c r="AI380"/>
  <c r="AB380"/>
  <c r="AF380"/>
  <c r="AJ380"/>
  <c r="W372"/>
  <c r="AE372"/>
  <c r="AI372"/>
  <c r="AB372"/>
  <c r="AF372"/>
  <c r="AJ372"/>
  <c r="W364"/>
  <c r="AE364"/>
  <c r="AI364"/>
  <c r="AB364"/>
  <c r="AF364"/>
  <c r="AJ364"/>
  <c r="W356"/>
  <c r="AE356"/>
  <c r="AI356"/>
  <c r="AB356"/>
  <c r="AF356"/>
  <c r="AJ356"/>
  <c r="AC349"/>
  <c r="AG349"/>
  <c r="AD349"/>
  <c r="AH349"/>
  <c r="W348"/>
  <c r="AE348"/>
  <c r="AI348"/>
  <c r="AB348"/>
  <c r="AF348"/>
  <c r="AJ348"/>
  <c r="W338"/>
  <c r="AE338"/>
  <c r="AI338"/>
  <c r="AC338"/>
  <c r="AG338"/>
  <c r="AH338"/>
  <c r="AB338"/>
  <c r="AJ338"/>
  <c r="AC337"/>
  <c r="AG337"/>
  <c r="W337"/>
  <c r="AE337"/>
  <c r="AI337"/>
  <c r="AD337"/>
  <c r="AF337"/>
  <c r="W330"/>
  <c r="AE330"/>
  <c r="AI330"/>
  <c r="AC330"/>
  <c r="AG330"/>
  <c r="AH330"/>
  <c r="AB330"/>
  <c r="AJ330"/>
  <c r="AC323"/>
  <c r="AG323"/>
  <c r="AD323"/>
  <c r="AH323"/>
  <c r="W323"/>
  <c r="AE323"/>
  <c r="AI323"/>
  <c r="AB323"/>
  <c r="AF323"/>
  <c r="AD320"/>
  <c r="AH320"/>
  <c r="W316"/>
  <c r="AE316"/>
  <c r="AI316"/>
  <c r="AB316"/>
  <c r="AF316"/>
  <c r="AJ316"/>
  <c r="AC316"/>
  <c r="AG316"/>
  <c r="AC309"/>
  <c r="AG309"/>
  <c r="AD309"/>
  <c r="AH309"/>
  <c r="W309"/>
  <c r="AE309"/>
  <c r="AI309"/>
  <c r="AB309"/>
  <c r="AK307"/>
  <c r="AM307" s="1"/>
  <c r="AN307"/>
  <c r="W298"/>
  <c r="AI298"/>
  <c r="AF298"/>
  <c r="AC298"/>
  <c r="AD298"/>
  <c r="AC291"/>
  <c r="AG291"/>
  <c r="AD291"/>
  <c r="AH291"/>
  <c r="W291"/>
  <c r="AE291"/>
  <c r="AI291"/>
  <c r="AB291"/>
  <c r="AF291"/>
  <c r="AD288"/>
  <c r="AH288"/>
  <c r="W284"/>
  <c r="AE284"/>
  <c r="AI284"/>
  <c r="AB284"/>
  <c r="AF284"/>
  <c r="AJ284"/>
  <c r="AC284"/>
  <c r="AG284"/>
  <c r="AD282"/>
  <c r="AH282"/>
  <c r="AC282"/>
  <c r="AI282"/>
  <c r="AE282"/>
  <c r="AJ282"/>
  <c r="W282"/>
  <c r="AF282"/>
  <c r="AB282"/>
  <c r="AG282"/>
  <c r="AD274"/>
  <c r="AH274"/>
  <c r="AC274"/>
  <c r="AI274"/>
  <c r="AE274"/>
  <c r="AJ274"/>
  <c r="W274"/>
  <c r="AF274"/>
  <c r="AB274"/>
  <c r="AG274"/>
  <c r="AD266"/>
  <c r="AH266"/>
  <c r="AC266"/>
  <c r="AI266"/>
  <c r="AE266"/>
  <c r="AJ266"/>
  <c r="W266"/>
  <c r="AF266"/>
  <c r="AB266"/>
  <c r="AG266"/>
  <c r="AD261"/>
  <c r="AH261"/>
  <c r="AB249"/>
  <c r="AF249"/>
  <c r="AJ249"/>
  <c r="AC249"/>
  <c r="AG249"/>
  <c r="AE249"/>
  <c r="AH249"/>
  <c r="W249"/>
  <c r="AI249"/>
  <c r="AD249"/>
  <c r="AD209"/>
  <c r="AH209"/>
  <c r="W209"/>
  <c r="AE209"/>
  <c r="AI209"/>
  <c r="AB209"/>
  <c r="AF209"/>
  <c r="AJ209"/>
  <c r="AC209"/>
  <c r="AG209"/>
  <c r="AD415"/>
  <c r="AH415"/>
  <c r="AB414"/>
  <c r="AF414"/>
  <c r="AJ414"/>
  <c r="AD407"/>
  <c r="AH407"/>
  <c r="AB406"/>
  <c r="AF406"/>
  <c r="AJ406"/>
  <c r="AD399"/>
  <c r="AH399"/>
  <c r="AB398"/>
  <c r="AF398"/>
  <c r="AJ398"/>
  <c r="W394"/>
  <c r="AE394"/>
  <c r="AB394"/>
  <c r="AF394"/>
  <c r="AJ394"/>
  <c r="AC387"/>
  <c r="AG387"/>
  <c r="AD387"/>
  <c r="AH387"/>
  <c r="W386"/>
  <c r="AE386"/>
  <c r="AI386"/>
  <c r="AB386"/>
  <c r="AF386"/>
  <c r="AJ386"/>
  <c r="AC379"/>
  <c r="AG379"/>
  <c r="AD379"/>
  <c r="AH379"/>
  <c r="W378"/>
  <c r="AE378"/>
  <c r="AI378"/>
  <c r="AB378"/>
  <c r="AF378"/>
  <c r="AJ378"/>
  <c r="AC371"/>
  <c r="AG371"/>
  <c r="AD371"/>
  <c r="AH371"/>
  <c r="W370"/>
  <c r="AE370"/>
  <c r="AI370"/>
  <c r="AB370"/>
  <c r="AF370"/>
  <c r="AJ370"/>
  <c r="AC363"/>
  <c r="AG363"/>
  <c r="AD363"/>
  <c r="AH363"/>
  <c r="W362"/>
  <c r="AE362"/>
  <c r="AI362"/>
  <c r="AB362"/>
  <c r="AF362"/>
  <c r="AJ362"/>
  <c r="AC355"/>
  <c r="AG355"/>
  <c r="AD355"/>
  <c r="AH355"/>
  <c r="W354"/>
  <c r="AI354"/>
  <c r="AF354"/>
  <c r="AJ349"/>
  <c r="AB349"/>
  <c r="AH348"/>
  <c r="AC347"/>
  <c r="AG347"/>
  <c r="AD347"/>
  <c r="AH347"/>
  <c r="W346"/>
  <c r="AE346"/>
  <c r="AI346"/>
  <c r="AB346"/>
  <c r="AF346"/>
  <c r="AJ346"/>
  <c r="AI341"/>
  <c r="AF338"/>
  <c r="AB337"/>
  <c r="W336"/>
  <c r="AE336"/>
  <c r="AI336"/>
  <c r="AC336"/>
  <c r="AG336"/>
  <c r="AH336"/>
  <c r="AB336"/>
  <c r="AJ336"/>
  <c r="AC335"/>
  <c r="W335"/>
  <c r="AI335"/>
  <c r="AF335"/>
  <c r="AJ333"/>
  <c r="AF330"/>
  <c r="AD328"/>
  <c r="AH328"/>
  <c r="W324"/>
  <c r="AE324"/>
  <c r="AI324"/>
  <c r="AB324"/>
  <c r="AF324"/>
  <c r="AJ324"/>
  <c r="AC324"/>
  <c r="AG324"/>
  <c r="AC317"/>
  <c r="AG317"/>
  <c r="AD317"/>
  <c r="AH317"/>
  <c r="W317"/>
  <c r="AE317"/>
  <c r="AI317"/>
  <c r="AB317"/>
  <c r="AD316"/>
  <c r="AJ309"/>
  <c r="W306"/>
  <c r="AE306"/>
  <c r="AI306"/>
  <c r="AB306"/>
  <c r="AF306"/>
  <c r="AJ306"/>
  <c r="AC306"/>
  <c r="AG306"/>
  <c r="AD306"/>
  <c r="AC299"/>
  <c r="AG299"/>
  <c r="AD299"/>
  <c r="AH299"/>
  <c r="W299"/>
  <c r="AE299"/>
  <c r="AI299"/>
  <c r="AB299"/>
  <c r="AF299"/>
  <c r="AD296"/>
  <c r="AH296"/>
  <c r="W292"/>
  <c r="AE292"/>
  <c r="AI292"/>
  <c r="AB292"/>
  <c r="AF292"/>
  <c r="AJ292"/>
  <c r="AC292"/>
  <c r="AG292"/>
  <c r="AC285"/>
  <c r="AG285"/>
  <c r="AD285"/>
  <c r="AH285"/>
  <c r="W285"/>
  <c r="AE285"/>
  <c r="AI285"/>
  <c r="AB285"/>
  <c r="AD284"/>
  <c r="AD258"/>
  <c r="AH258"/>
  <c r="W258"/>
  <c r="AE258"/>
  <c r="AI258"/>
  <c r="AF258"/>
  <c r="AG258"/>
  <c r="AB258"/>
  <c r="AJ258"/>
  <c r="AC258"/>
  <c r="AN252"/>
  <c r="AK252"/>
  <c r="AM252" s="1"/>
  <c r="AF415"/>
  <c r="W415"/>
  <c r="AE414"/>
  <c r="T412"/>
  <c r="AF407"/>
  <c r="W407"/>
  <c r="AE406"/>
  <c r="T404"/>
  <c r="AF399"/>
  <c r="W399"/>
  <c r="AE398"/>
  <c r="T396"/>
  <c r="AH394"/>
  <c r="W392"/>
  <c r="AE392"/>
  <c r="AI392"/>
  <c r="AB392"/>
  <c r="AF392"/>
  <c r="AJ392"/>
  <c r="AG388"/>
  <c r="AJ387"/>
  <c r="AB387"/>
  <c r="AH386"/>
  <c r="W384"/>
  <c r="AE384"/>
  <c r="AI384"/>
  <c r="AB384"/>
  <c r="AF384"/>
  <c r="AJ384"/>
  <c r="AG380"/>
  <c r="AJ379"/>
  <c r="AB379"/>
  <c r="AH378"/>
  <c r="W376"/>
  <c r="AE376"/>
  <c r="AI376"/>
  <c r="AB376"/>
  <c r="AF376"/>
  <c r="AJ376"/>
  <c r="AG372"/>
  <c r="AJ371"/>
  <c r="AB371"/>
  <c r="AH370"/>
  <c r="W368"/>
  <c r="AE368"/>
  <c r="AI368"/>
  <c r="AB368"/>
  <c r="AF368"/>
  <c r="AJ368"/>
  <c r="AG364"/>
  <c r="AJ363"/>
  <c r="AB363"/>
  <c r="AH362"/>
  <c r="W360"/>
  <c r="AE360"/>
  <c r="AI360"/>
  <c r="AB360"/>
  <c r="AF360"/>
  <c r="AJ360"/>
  <c r="AG356"/>
  <c r="AJ355"/>
  <c r="AB355"/>
  <c r="W352"/>
  <c r="AE352"/>
  <c r="AI352"/>
  <c r="AB352"/>
  <c r="AF352"/>
  <c r="AJ352"/>
  <c r="AI349"/>
  <c r="W349"/>
  <c r="AG348"/>
  <c r="AJ347"/>
  <c r="AB347"/>
  <c r="AH346"/>
  <c r="W344"/>
  <c r="AE344"/>
  <c r="AI344"/>
  <c r="AB344"/>
  <c r="AF344"/>
  <c r="AJ344"/>
  <c r="AC341"/>
  <c r="AG341"/>
  <c r="W341"/>
  <c r="AE341"/>
  <c r="AD341"/>
  <c r="AJ341"/>
  <c r="AF341"/>
  <c r="AD338"/>
  <c r="AF336"/>
  <c r="W334"/>
  <c r="AE334"/>
  <c r="AI334"/>
  <c r="AC334"/>
  <c r="AG334"/>
  <c r="AH334"/>
  <c r="AB334"/>
  <c r="AJ334"/>
  <c r="AC333"/>
  <c r="AG333"/>
  <c r="W333"/>
  <c r="AE333"/>
  <c r="AI333"/>
  <c r="AD333"/>
  <c r="AF333"/>
  <c r="AD330"/>
  <c r="AC325"/>
  <c r="AG325"/>
  <c r="AD325"/>
  <c r="AH325"/>
  <c r="W325"/>
  <c r="AE325"/>
  <c r="AI325"/>
  <c r="AB325"/>
  <c r="AD324"/>
  <c r="AJ323"/>
  <c r="AJ317"/>
  <c r="W314"/>
  <c r="AE314"/>
  <c r="AI314"/>
  <c r="AB314"/>
  <c r="AF314"/>
  <c r="AJ314"/>
  <c r="AC314"/>
  <c r="AG314"/>
  <c r="AD314"/>
  <c r="AF309"/>
  <c r="AC307"/>
  <c r="AG307"/>
  <c r="AD307"/>
  <c r="AH307"/>
  <c r="W307"/>
  <c r="AE307"/>
  <c r="AI307"/>
  <c r="AB307"/>
  <c r="AF307"/>
  <c r="AH306"/>
  <c r="AD304"/>
  <c r="AH304"/>
  <c r="W300"/>
  <c r="AE300"/>
  <c r="AI300"/>
  <c r="AB300"/>
  <c r="AF300"/>
  <c r="AJ300"/>
  <c r="AC300"/>
  <c r="AG300"/>
  <c r="AC293"/>
  <c r="AG293"/>
  <c r="AD293"/>
  <c r="AH293"/>
  <c r="W293"/>
  <c r="AE293"/>
  <c r="AI293"/>
  <c r="AB293"/>
  <c r="AD292"/>
  <c r="AJ291"/>
  <c r="AJ285"/>
  <c r="AB281"/>
  <c r="AF281"/>
  <c r="AJ281"/>
  <c r="AC281"/>
  <c r="AH281"/>
  <c r="AD281"/>
  <c r="AI281"/>
  <c r="AE281"/>
  <c r="W281"/>
  <c r="AB273"/>
  <c r="AF273"/>
  <c r="AJ273"/>
  <c r="AC273"/>
  <c r="AH273"/>
  <c r="AD273"/>
  <c r="AI273"/>
  <c r="AE273"/>
  <c r="W273"/>
  <c r="AB265"/>
  <c r="AF265"/>
  <c r="AJ265"/>
  <c r="AC265"/>
  <c r="AH265"/>
  <c r="AD265"/>
  <c r="AI265"/>
  <c r="AE265"/>
  <c r="W265"/>
  <c r="AN283"/>
  <c r="AC283"/>
  <c r="AG283"/>
  <c r="AD283"/>
  <c r="AH283"/>
  <c r="W283"/>
  <c r="AE283"/>
  <c r="AI283"/>
  <c r="AD280"/>
  <c r="AH280"/>
  <c r="AE280"/>
  <c r="AJ280"/>
  <c r="W280"/>
  <c r="AF280"/>
  <c r="AB280"/>
  <c r="AG280"/>
  <c r="AK278"/>
  <c r="AM278" s="1"/>
  <c r="AN278"/>
  <c r="AD276"/>
  <c r="AH276"/>
  <c r="AB276"/>
  <c r="AG276"/>
  <c r="AC276"/>
  <c r="AI276"/>
  <c r="AE276"/>
  <c r="AJ276"/>
  <c r="AD272"/>
  <c r="AH272"/>
  <c r="AE272"/>
  <c r="AJ272"/>
  <c r="W272"/>
  <c r="AF272"/>
  <c r="AB272"/>
  <c r="AG272"/>
  <c r="AK270"/>
  <c r="AM270" s="1"/>
  <c r="AN270"/>
  <c r="AD268"/>
  <c r="AH268"/>
  <c r="AB268"/>
  <c r="AG268"/>
  <c r="AC268"/>
  <c r="AI268"/>
  <c r="AE268"/>
  <c r="AJ268"/>
  <c r="AD250"/>
  <c r="AH250"/>
  <c r="W250"/>
  <c r="AE250"/>
  <c r="AI250"/>
  <c r="AF250"/>
  <c r="AG250"/>
  <c r="AB250"/>
  <c r="AJ250"/>
  <c r="AK244"/>
  <c r="AM244" s="1"/>
  <c r="AB218"/>
  <c r="AF218"/>
  <c r="AJ218"/>
  <c r="AC218"/>
  <c r="AG218"/>
  <c r="AD218"/>
  <c r="AH218"/>
  <c r="W218"/>
  <c r="AE218"/>
  <c r="AI218"/>
  <c r="AC329"/>
  <c r="AG329"/>
  <c r="W329"/>
  <c r="AE329"/>
  <c r="AI329"/>
  <c r="W328"/>
  <c r="AE328"/>
  <c r="AI328"/>
  <c r="AB328"/>
  <c r="AF328"/>
  <c r="AJ328"/>
  <c r="AC328"/>
  <c r="AG328"/>
  <c r="AK321"/>
  <c r="AM321" s="1"/>
  <c r="AN321"/>
  <c r="AC321"/>
  <c r="AG321"/>
  <c r="AD321"/>
  <c r="AH321"/>
  <c r="W321"/>
  <c r="AE321"/>
  <c r="AI321"/>
  <c r="W320"/>
  <c r="AE320"/>
  <c r="AI320"/>
  <c r="AB320"/>
  <c r="AF320"/>
  <c r="AJ320"/>
  <c r="AC320"/>
  <c r="AG320"/>
  <c r="AC313"/>
  <c r="AG313"/>
  <c r="AD313"/>
  <c r="AH313"/>
  <c r="W313"/>
  <c r="AE313"/>
  <c r="AI313"/>
  <c r="W312"/>
  <c r="AE312"/>
  <c r="AI312"/>
  <c r="AB312"/>
  <c r="AF312"/>
  <c r="AJ312"/>
  <c r="AC312"/>
  <c r="AG312"/>
  <c r="AK305"/>
  <c r="AM305" s="1"/>
  <c r="AN305"/>
  <c r="AC305"/>
  <c r="AG305"/>
  <c r="AD305"/>
  <c r="AH305"/>
  <c r="W305"/>
  <c r="AE305"/>
  <c r="AI305"/>
  <c r="W304"/>
  <c r="AE304"/>
  <c r="AI304"/>
  <c r="AB304"/>
  <c r="AF304"/>
  <c r="AJ304"/>
  <c r="AC304"/>
  <c r="AG304"/>
  <c r="AK297"/>
  <c r="AM297" s="1"/>
  <c r="AN297"/>
  <c r="AC297"/>
  <c r="AG297"/>
  <c r="AD297"/>
  <c r="AH297"/>
  <c r="W297"/>
  <c r="AE297"/>
  <c r="AI297"/>
  <c r="W296"/>
  <c r="AE296"/>
  <c r="AI296"/>
  <c r="AB296"/>
  <c r="AF296"/>
  <c r="AJ296"/>
  <c r="AC296"/>
  <c r="AG296"/>
  <c r="AK289"/>
  <c r="AM289" s="1"/>
  <c r="AN289"/>
  <c r="AC289"/>
  <c r="AG289"/>
  <c r="AD289"/>
  <c r="AH289"/>
  <c r="W289"/>
  <c r="AE289"/>
  <c r="AI289"/>
  <c r="W288"/>
  <c r="AE288"/>
  <c r="AI288"/>
  <c r="AB288"/>
  <c r="AF288"/>
  <c r="AJ288"/>
  <c r="AC288"/>
  <c r="AG288"/>
  <c r="AF283"/>
  <c r="AC280"/>
  <c r="AF276"/>
  <c r="AC272"/>
  <c r="AF268"/>
  <c r="AE261"/>
  <c r="AB238"/>
  <c r="AF238"/>
  <c r="AJ238"/>
  <c r="AC238"/>
  <c r="AG238"/>
  <c r="AD238"/>
  <c r="AH238"/>
  <c r="W238"/>
  <c r="AE238"/>
  <c r="AK327"/>
  <c r="AM327" s="1"/>
  <c r="AN327"/>
  <c r="AC327"/>
  <c r="AG327"/>
  <c r="AD327"/>
  <c r="AH327"/>
  <c r="W327"/>
  <c r="AE327"/>
  <c r="AI327"/>
  <c r="W326"/>
  <c r="AE326"/>
  <c r="AI326"/>
  <c r="AB326"/>
  <c r="AF326"/>
  <c r="AJ326"/>
  <c r="AC326"/>
  <c r="AG326"/>
  <c r="AN319"/>
  <c r="AC319"/>
  <c r="AG319"/>
  <c r="AD319"/>
  <c r="AH319"/>
  <c r="W319"/>
  <c r="AE319"/>
  <c r="AI319"/>
  <c r="W318"/>
  <c r="AE318"/>
  <c r="AI318"/>
  <c r="AB318"/>
  <c r="AF318"/>
  <c r="AJ318"/>
  <c r="AC318"/>
  <c r="AG318"/>
  <c r="AK311"/>
  <c r="AM311" s="1"/>
  <c r="AN311"/>
  <c r="AC311"/>
  <c r="AG311"/>
  <c r="AD311"/>
  <c r="AH311"/>
  <c r="W311"/>
  <c r="AE311"/>
  <c r="AI311"/>
  <c r="W310"/>
  <c r="AE310"/>
  <c r="AI310"/>
  <c r="AB310"/>
  <c r="AF310"/>
  <c r="AJ310"/>
  <c r="AC310"/>
  <c r="AG310"/>
  <c r="AK303"/>
  <c r="AM303" s="1"/>
  <c r="AN303"/>
  <c r="AC303"/>
  <c r="AG303"/>
  <c r="AD303"/>
  <c r="AH303"/>
  <c r="W303"/>
  <c r="AE303"/>
  <c r="AI303"/>
  <c r="W302"/>
  <c r="AI302"/>
  <c r="AF302"/>
  <c r="AC302"/>
  <c r="AK295"/>
  <c r="AM295" s="1"/>
  <c r="AC295"/>
  <c r="AG295"/>
  <c r="AD295"/>
  <c r="AH295"/>
  <c r="W295"/>
  <c r="AE295"/>
  <c r="AI295"/>
  <c r="W294"/>
  <c r="AE294"/>
  <c r="AI294"/>
  <c r="AB294"/>
  <c r="AF294"/>
  <c r="AJ294"/>
  <c r="AC294"/>
  <c r="AG294"/>
  <c r="AK287"/>
  <c r="AM287" s="1"/>
  <c r="AN287"/>
  <c r="AC287"/>
  <c r="AG287"/>
  <c r="AD287"/>
  <c r="AH287"/>
  <c r="W287"/>
  <c r="AE287"/>
  <c r="AI287"/>
  <c r="W286"/>
  <c r="AE286"/>
  <c r="AI286"/>
  <c r="AB286"/>
  <c r="AF286"/>
  <c r="AJ286"/>
  <c r="AC286"/>
  <c r="AG286"/>
  <c r="AB283"/>
  <c r="W276"/>
  <c r="W268"/>
  <c r="AN260"/>
  <c r="AK260"/>
  <c r="AM260" s="1"/>
  <c r="AB257"/>
  <c r="AF257"/>
  <c r="AJ257"/>
  <c r="AC257"/>
  <c r="AG257"/>
  <c r="AE257"/>
  <c r="AH257"/>
  <c r="W257"/>
  <c r="AI257"/>
  <c r="AE253"/>
  <c r="AC250"/>
  <c r="AB242"/>
  <c r="AF242"/>
  <c r="AJ242"/>
  <c r="AC242"/>
  <c r="AG242"/>
  <c r="AD242"/>
  <c r="AH242"/>
  <c r="W242"/>
  <c r="AE242"/>
  <c r="AI242"/>
  <c r="AI238"/>
  <c r="T279"/>
  <c r="AI278"/>
  <c r="AH277"/>
  <c r="T271"/>
  <c r="AI270"/>
  <c r="AH269"/>
  <c r="AD264"/>
  <c r="AH264"/>
  <c r="T263"/>
  <c r="AK256"/>
  <c r="AM256" s="1"/>
  <c r="AD256"/>
  <c r="AH256"/>
  <c r="W256"/>
  <c r="AE256"/>
  <c r="AI256"/>
  <c r="T255"/>
  <c r="AK248"/>
  <c r="AM248" s="1"/>
  <c r="U248" s="1"/>
  <c r="AD248"/>
  <c r="AH248"/>
  <c r="W248"/>
  <c r="AE248"/>
  <c r="AI248"/>
  <c r="T247"/>
  <c r="AB243"/>
  <c r="AF243"/>
  <c r="AJ243"/>
  <c r="AB228"/>
  <c r="AF228"/>
  <c r="AJ228"/>
  <c r="AC228"/>
  <c r="AG228"/>
  <c r="AD228"/>
  <c r="AH228"/>
  <c r="AI228"/>
  <c r="AB222"/>
  <c r="AF222"/>
  <c r="AJ222"/>
  <c r="AC222"/>
  <c r="AG222"/>
  <c r="AD222"/>
  <c r="AH222"/>
  <c r="W222"/>
  <c r="AE222"/>
  <c r="AD213"/>
  <c r="AH213"/>
  <c r="W213"/>
  <c r="AE213"/>
  <c r="AI213"/>
  <c r="AB213"/>
  <c r="AF213"/>
  <c r="AJ213"/>
  <c r="AB206"/>
  <c r="AF206"/>
  <c r="AJ206"/>
  <c r="AC206"/>
  <c r="AG206"/>
  <c r="AD206"/>
  <c r="AH206"/>
  <c r="W206"/>
  <c r="AE206"/>
  <c r="AH199"/>
  <c r="AF199"/>
  <c r="AG199"/>
  <c r="AI199"/>
  <c r="AJ199"/>
  <c r="AN170"/>
  <c r="AD278"/>
  <c r="AH278"/>
  <c r="AB277"/>
  <c r="AF277"/>
  <c r="AJ277"/>
  <c r="AD270"/>
  <c r="AH270"/>
  <c r="AB269"/>
  <c r="AF269"/>
  <c r="AJ269"/>
  <c r="AD262"/>
  <c r="AH262"/>
  <c r="W262"/>
  <c r="AE262"/>
  <c r="AI262"/>
  <c r="AB261"/>
  <c r="AF261"/>
  <c r="AJ261"/>
  <c r="AC261"/>
  <c r="AG261"/>
  <c r="AD254"/>
  <c r="AH254"/>
  <c r="W254"/>
  <c r="AE254"/>
  <c r="AI254"/>
  <c r="AB253"/>
  <c r="AF253"/>
  <c r="AJ253"/>
  <c r="AC253"/>
  <c r="AG253"/>
  <c r="AD246"/>
  <c r="AH246"/>
  <c r="W246"/>
  <c r="AE246"/>
  <c r="AI246"/>
  <c r="AB245"/>
  <c r="AF245"/>
  <c r="AJ245"/>
  <c r="AC245"/>
  <c r="AG245"/>
  <c r="AB232"/>
  <c r="AF232"/>
  <c r="AJ232"/>
  <c r="AC232"/>
  <c r="AG232"/>
  <c r="AD232"/>
  <c r="AH232"/>
  <c r="W232"/>
  <c r="AE232"/>
  <c r="AD217"/>
  <c r="W217"/>
  <c r="AI217"/>
  <c r="AF217"/>
  <c r="AB210"/>
  <c r="AF210"/>
  <c r="AJ210"/>
  <c r="AC210"/>
  <c r="AG210"/>
  <c r="AD210"/>
  <c r="AH210"/>
  <c r="W210"/>
  <c r="AE210"/>
  <c r="AF278"/>
  <c r="W278"/>
  <c r="AE277"/>
  <c r="T275"/>
  <c r="AF270"/>
  <c r="W270"/>
  <c r="AE269"/>
  <c r="T267"/>
  <c r="AJ264"/>
  <c r="AE264"/>
  <c r="AJ262"/>
  <c r="AB262"/>
  <c r="AI261"/>
  <c r="W261"/>
  <c r="AD260"/>
  <c r="AH260"/>
  <c r="W260"/>
  <c r="AE260"/>
  <c r="AI260"/>
  <c r="T259"/>
  <c r="AG256"/>
  <c r="AJ254"/>
  <c r="AB254"/>
  <c r="AI253"/>
  <c r="W253"/>
  <c r="AD252"/>
  <c r="AH252"/>
  <c r="W252"/>
  <c r="AE252"/>
  <c r="AI252"/>
  <c r="T251"/>
  <c r="AG248"/>
  <c r="AJ246"/>
  <c r="AB246"/>
  <c r="AI245"/>
  <c r="W245"/>
  <c r="AD244"/>
  <c r="AH244"/>
  <c r="W244"/>
  <c r="AE244"/>
  <c r="AI244"/>
  <c r="AD243"/>
  <c r="AI222"/>
  <c r="AD221"/>
  <c r="AH221"/>
  <c r="W221"/>
  <c r="AE221"/>
  <c r="AI221"/>
  <c r="AB221"/>
  <c r="AF221"/>
  <c r="AJ221"/>
  <c r="AC217"/>
  <c r="AB214"/>
  <c r="AF214"/>
  <c r="AJ214"/>
  <c r="AC214"/>
  <c r="AG214"/>
  <c r="AD214"/>
  <c r="AH214"/>
  <c r="W214"/>
  <c r="AE214"/>
  <c r="AI206"/>
  <c r="AH205"/>
  <c r="AE205"/>
  <c r="AB205"/>
  <c r="AJ205"/>
  <c r="AB202"/>
  <c r="AF202"/>
  <c r="AJ202"/>
  <c r="AC202"/>
  <c r="AG202"/>
  <c r="AD202"/>
  <c r="AH202"/>
  <c r="AD201"/>
  <c r="AH201"/>
  <c r="W201"/>
  <c r="AE201"/>
  <c r="AI201"/>
  <c r="AB201"/>
  <c r="AF201"/>
  <c r="AJ201"/>
  <c r="W153"/>
  <c r="AE153"/>
  <c r="AI153"/>
  <c r="AC153"/>
  <c r="AG153"/>
  <c r="AH153"/>
  <c r="AB153"/>
  <c r="AJ153"/>
  <c r="AD153"/>
  <c r="AF153"/>
  <c r="AG243"/>
  <c r="T236"/>
  <c r="AB230"/>
  <c r="AF230"/>
  <c r="AJ230"/>
  <c r="AC230"/>
  <c r="AG230"/>
  <c r="AD230"/>
  <c r="AH230"/>
  <c r="AB226"/>
  <c r="AF226"/>
  <c r="AJ226"/>
  <c r="AC226"/>
  <c r="AG226"/>
  <c r="AD226"/>
  <c r="AH226"/>
  <c r="AE202"/>
  <c r="AK160"/>
  <c r="AM160" s="1"/>
  <c r="AN160"/>
  <c r="AK156"/>
  <c r="AM156" s="1"/>
  <c r="AN156"/>
  <c r="AB240"/>
  <c r="AF240"/>
  <c r="AJ240"/>
  <c r="AC240"/>
  <c r="AG240"/>
  <c r="AD240"/>
  <c r="AH240"/>
  <c r="AB234"/>
  <c r="AF234"/>
  <c r="AJ234"/>
  <c r="AC234"/>
  <c r="AG234"/>
  <c r="AD234"/>
  <c r="AH234"/>
  <c r="AB224"/>
  <c r="AF224"/>
  <c r="AJ224"/>
  <c r="AC224"/>
  <c r="AG224"/>
  <c r="AD224"/>
  <c r="AH224"/>
  <c r="AD223"/>
  <c r="AH223"/>
  <c r="W223"/>
  <c r="AE223"/>
  <c r="AI223"/>
  <c r="AB223"/>
  <c r="AF223"/>
  <c r="AJ223"/>
  <c r="AB220"/>
  <c r="AF220"/>
  <c r="AJ220"/>
  <c r="AC220"/>
  <c r="AG220"/>
  <c r="AD220"/>
  <c r="AH220"/>
  <c r="AD219"/>
  <c r="AH219"/>
  <c r="W219"/>
  <c r="AE219"/>
  <c r="AI219"/>
  <c r="AB219"/>
  <c r="AF219"/>
  <c r="AJ219"/>
  <c r="AB216"/>
  <c r="AF216"/>
  <c r="AJ216"/>
  <c r="AC216"/>
  <c r="AG216"/>
  <c r="AD216"/>
  <c r="AH216"/>
  <c r="AD215"/>
  <c r="AH215"/>
  <c r="W215"/>
  <c r="AE215"/>
  <c r="AI215"/>
  <c r="AB215"/>
  <c r="AF215"/>
  <c r="AJ215"/>
  <c r="AB212"/>
  <c r="AF212"/>
  <c r="AJ212"/>
  <c r="AC212"/>
  <c r="AG212"/>
  <c r="AD212"/>
  <c r="AH212"/>
  <c r="AD211"/>
  <c r="AH211"/>
  <c r="W211"/>
  <c r="AE211"/>
  <c r="AI211"/>
  <c r="AB211"/>
  <c r="AF211"/>
  <c r="AJ211"/>
  <c r="AB208"/>
  <c r="AF208"/>
  <c r="AJ208"/>
  <c r="AC208"/>
  <c r="AG208"/>
  <c r="AD208"/>
  <c r="AH208"/>
  <c r="AD207"/>
  <c r="AH207"/>
  <c r="W207"/>
  <c r="AE207"/>
  <c r="AI207"/>
  <c r="AB207"/>
  <c r="AF207"/>
  <c r="AJ207"/>
  <c r="AB204"/>
  <c r="AF204"/>
  <c r="AJ204"/>
  <c r="AC204"/>
  <c r="AG204"/>
  <c r="AD204"/>
  <c r="AH204"/>
  <c r="AD203"/>
  <c r="AH203"/>
  <c r="W203"/>
  <c r="AE203"/>
  <c r="AI203"/>
  <c r="AB203"/>
  <c r="AF203"/>
  <c r="AJ203"/>
  <c r="W202"/>
  <c r="AB200"/>
  <c r="AF200"/>
  <c r="AJ200"/>
  <c r="AC200"/>
  <c r="AG200"/>
  <c r="AD200"/>
  <c r="AH200"/>
  <c r="AC143"/>
  <c r="AG143"/>
  <c r="AD143"/>
  <c r="AH143"/>
  <c r="AE143"/>
  <c r="AF143"/>
  <c r="W143"/>
  <c r="AI143"/>
  <c r="AB143"/>
  <c r="AJ143"/>
  <c r="AJ241"/>
  <c r="AF241"/>
  <c r="AB241"/>
  <c r="AF239"/>
  <c r="AB239"/>
  <c r="AJ235"/>
  <c r="AF235"/>
  <c r="AB233"/>
  <c r="AJ231"/>
  <c r="AF231"/>
  <c r="AJ229"/>
  <c r="AF229"/>
  <c r="AJ225"/>
  <c r="AF225"/>
  <c r="AB197"/>
  <c r="AF197"/>
  <c r="AJ197"/>
  <c r="AC197"/>
  <c r="AG197"/>
  <c r="AD197"/>
  <c r="AH197"/>
  <c r="AD196"/>
  <c r="AH196"/>
  <c r="W196"/>
  <c r="AE196"/>
  <c r="AI196"/>
  <c r="AB196"/>
  <c r="AF196"/>
  <c r="AJ196"/>
  <c r="AB193"/>
  <c r="AJ193"/>
  <c r="AG193"/>
  <c r="AH193"/>
  <c r="AD192"/>
  <c r="AH192"/>
  <c r="W192"/>
  <c r="AE192"/>
  <c r="AI192"/>
  <c r="AB192"/>
  <c r="AF192"/>
  <c r="AJ192"/>
  <c r="AB189"/>
  <c r="AF189"/>
  <c r="AJ189"/>
  <c r="AC189"/>
  <c r="AG189"/>
  <c r="AD189"/>
  <c r="AH189"/>
  <c r="AD188"/>
  <c r="AH188"/>
  <c r="W188"/>
  <c r="AE188"/>
  <c r="AI188"/>
  <c r="AB188"/>
  <c r="AF188"/>
  <c r="AJ188"/>
  <c r="AB185"/>
  <c r="AF185"/>
  <c r="AJ185"/>
  <c r="AC185"/>
  <c r="AG185"/>
  <c r="AD185"/>
  <c r="AH185"/>
  <c r="AD184"/>
  <c r="AH184"/>
  <c r="W184"/>
  <c r="AE184"/>
  <c r="AI184"/>
  <c r="AB184"/>
  <c r="AF184"/>
  <c r="AJ184"/>
  <c r="AB181"/>
  <c r="AF181"/>
  <c r="AJ181"/>
  <c r="AC181"/>
  <c r="AG181"/>
  <c r="AD181"/>
  <c r="AH181"/>
  <c r="AD180"/>
  <c r="AH180"/>
  <c r="W180"/>
  <c r="AE180"/>
  <c r="AI180"/>
  <c r="AB180"/>
  <c r="AF180"/>
  <c r="AJ180"/>
  <c r="AB177"/>
  <c r="AF177"/>
  <c r="AJ177"/>
  <c r="AC177"/>
  <c r="AG177"/>
  <c r="AD177"/>
  <c r="AH177"/>
  <c r="AD176"/>
  <c r="AH176"/>
  <c r="W176"/>
  <c r="AE176"/>
  <c r="AI176"/>
  <c r="AB176"/>
  <c r="AF176"/>
  <c r="AJ176"/>
  <c r="AF173"/>
  <c r="AC173"/>
  <c r="AD173"/>
  <c r="AD172"/>
  <c r="AH172"/>
  <c r="W172"/>
  <c r="AE172"/>
  <c r="AI172"/>
  <c r="AB172"/>
  <c r="AF172"/>
  <c r="AJ172"/>
  <c r="AC170"/>
  <c r="AG170"/>
  <c r="W170"/>
  <c r="AF170"/>
  <c r="AB170"/>
  <c r="AH170"/>
  <c r="AD170"/>
  <c r="AI170"/>
  <c r="AC166"/>
  <c r="AG166"/>
  <c r="W166"/>
  <c r="AF166"/>
  <c r="AB166"/>
  <c r="AH166"/>
  <c r="AD166"/>
  <c r="AI166"/>
  <c r="AC162"/>
  <c r="AG162"/>
  <c r="W162"/>
  <c r="AF162"/>
  <c r="AB162"/>
  <c r="AH162"/>
  <c r="AD162"/>
  <c r="AI162"/>
  <c r="AC160"/>
  <c r="AG160"/>
  <c r="W160"/>
  <c r="AF160"/>
  <c r="AB160"/>
  <c r="AH160"/>
  <c r="AD160"/>
  <c r="AI160"/>
  <c r="AC158"/>
  <c r="AG158"/>
  <c r="W158"/>
  <c r="AF158"/>
  <c r="AB158"/>
  <c r="AH158"/>
  <c r="AD158"/>
  <c r="AI158"/>
  <c r="AC156"/>
  <c r="AG156"/>
  <c r="W156"/>
  <c r="AF156"/>
  <c r="AB156"/>
  <c r="AH156"/>
  <c r="AD156"/>
  <c r="AI156"/>
  <c r="AK154"/>
  <c r="AM154" s="1"/>
  <c r="AN154"/>
  <c r="AC154"/>
  <c r="AG154"/>
  <c r="W154"/>
  <c r="AE154"/>
  <c r="AI154"/>
  <c r="AD154"/>
  <c r="AF154"/>
  <c r="AH154"/>
  <c r="AK150"/>
  <c r="AM150" s="1"/>
  <c r="AN150"/>
  <c r="AC150"/>
  <c r="AG150"/>
  <c r="W150"/>
  <c r="AE150"/>
  <c r="AI150"/>
  <c r="AD150"/>
  <c r="AF150"/>
  <c r="AH150"/>
  <c r="AK146"/>
  <c r="AM146" s="1"/>
  <c r="AN146"/>
  <c r="AI241"/>
  <c r="AI239"/>
  <c r="AE237"/>
  <c r="AI235"/>
  <c r="AE235"/>
  <c r="AE233"/>
  <c r="AI231"/>
  <c r="AE231"/>
  <c r="AI229"/>
  <c r="AE229"/>
  <c r="AI227"/>
  <c r="AE227"/>
  <c r="AI225"/>
  <c r="AE225"/>
  <c r="T198"/>
  <c r="AE197"/>
  <c r="AE193"/>
  <c r="AE189"/>
  <c r="AE185"/>
  <c r="W151"/>
  <c r="AE151"/>
  <c r="AI151"/>
  <c r="AC151"/>
  <c r="AG151"/>
  <c r="AH151"/>
  <c r="AB151"/>
  <c r="AJ151"/>
  <c r="AD151"/>
  <c r="W147"/>
  <c r="AE147"/>
  <c r="AI147"/>
  <c r="AC147"/>
  <c r="AG147"/>
  <c r="AH147"/>
  <c r="AB147"/>
  <c r="AJ147"/>
  <c r="AD147"/>
  <c r="W140"/>
  <c r="AE140"/>
  <c r="AI140"/>
  <c r="AB140"/>
  <c r="AF140"/>
  <c r="AJ140"/>
  <c r="AD140"/>
  <c r="AG140"/>
  <c r="AH140"/>
  <c r="AC140"/>
  <c r="AB195"/>
  <c r="AF195"/>
  <c r="AJ195"/>
  <c r="AC195"/>
  <c r="AG195"/>
  <c r="AD195"/>
  <c r="AH195"/>
  <c r="AD194"/>
  <c r="AH194"/>
  <c r="W194"/>
  <c r="AE194"/>
  <c r="AI194"/>
  <c r="AB194"/>
  <c r="AF194"/>
  <c r="AJ194"/>
  <c r="AB191"/>
  <c r="AF191"/>
  <c r="AJ191"/>
  <c r="AC191"/>
  <c r="AG191"/>
  <c r="AD191"/>
  <c r="AH191"/>
  <c r="AD190"/>
  <c r="AH190"/>
  <c r="W190"/>
  <c r="AE190"/>
  <c r="AI190"/>
  <c r="AB190"/>
  <c r="AF190"/>
  <c r="AJ190"/>
  <c r="AB187"/>
  <c r="AF187"/>
  <c r="AJ187"/>
  <c r="AC187"/>
  <c r="AG187"/>
  <c r="AD187"/>
  <c r="AH187"/>
  <c r="AD186"/>
  <c r="W186"/>
  <c r="AI186"/>
  <c r="AF186"/>
  <c r="AB183"/>
  <c r="AJ183"/>
  <c r="AG183"/>
  <c r="AH183"/>
  <c r="AD182"/>
  <c r="AH182"/>
  <c r="W182"/>
  <c r="AE182"/>
  <c r="AI182"/>
  <c r="AB182"/>
  <c r="AF182"/>
  <c r="AJ182"/>
  <c r="AB179"/>
  <c r="AF179"/>
  <c r="AJ179"/>
  <c r="AC179"/>
  <c r="AG179"/>
  <c r="AD179"/>
  <c r="AH179"/>
  <c r="AD178"/>
  <c r="AH178"/>
  <c r="W178"/>
  <c r="AE178"/>
  <c r="AI178"/>
  <c r="AB178"/>
  <c r="AF178"/>
  <c r="AJ178"/>
  <c r="AB175"/>
  <c r="AJ175"/>
  <c r="AG175"/>
  <c r="AH175"/>
  <c r="AD174"/>
  <c r="AH174"/>
  <c r="W174"/>
  <c r="AE174"/>
  <c r="AI174"/>
  <c r="AB174"/>
  <c r="AF174"/>
  <c r="AJ174"/>
  <c r="AK168"/>
  <c r="AM168" s="1"/>
  <c r="AN168"/>
  <c r="AC168"/>
  <c r="AG168"/>
  <c r="W168"/>
  <c r="AF168"/>
  <c r="AB168"/>
  <c r="AH168"/>
  <c r="AD168"/>
  <c r="AI168"/>
  <c r="AC164"/>
  <c r="W164"/>
  <c r="AB164"/>
  <c r="AD164"/>
  <c r="AK152"/>
  <c r="AM152" s="1"/>
  <c r="AN152"/>
  <c r="AC152"/>
  <c r="AG152"/>
  <c r="W152"/>
  <c r="AE152"/>
  <c r="AI152"/>
  <c r="AD152"/>
  <c r="AF152"/>
  <c r="AH152"/>
  <c r="AC148"/>
  <c r="AG148"/>
  <c r="W148"/>
  <c r="AE148"/>
  <c r="AI148"/>
  <c r="AD148"/>
  <c r="AF148"/>
  <c r="AH148"/>
  <c r="AK135"/>
  <c r="AM135" s="1"/>
  <c r="AC133"/>
  <c r="AG133"/>
  <c r="AD133"/>
  <c r="AH133"/>
  <c r="AF133"/>
  <c r="W133"/>
  <c r="AI133"/>
  <c r="AB133"/>
  <c r="AJ133"/>
  <c r="AE133"/>
  <c r="AH171"/>
  <c r="AD171"/>
  <c r="AF169"/>
  <c r="AF167"/>
  <c r="AF165"/>
  <c r="AF163"/>
  <c r="AK161"/>
  <c r="AM161" s="1"/>
  <c r="U161" s="1"/>
  <c r="AK159"/>
  <c r="AM159" s="1"/>
  <c r="U159" s="1"/>
  <c r="AK157"/>
  <c r="AM157" s="1"/>
  <c r="U157" s="1"/>
  <c r="AK155"/>
  <c r="AM155" s="1"/>
  <c r="U155" s="1"/>
  <c r="AC141"/>
  <c r="AG141"/>
  <c r="AD141"/>
  <c r="AH141"/>
  <c r="AF141"/>
  <c r="W141"/>
  <c r="AI141"/>
  <c r="AB141"/>
  <c r="AJ141"/>
  <c r="AG171"/>
  <c r="AJ169"/>
  <c r="AJ167"/>
  <c r="AJ165"/>
  <c r="AJ163"/>
  <c r="AC146"/>
  <c r="AG146"/>
  <c r="W146"/>
  <c r="AE146"/>
  <c r="AI146"/>
  <c r="W145"/>
  <c r="AE145"/>
  <c r="AI145"/>
  <c r="AB145"/>
  <c r="AF145"/>
  <c r="AJ145"/>
  <c r="AC145"/>
  <c r="AG145"/>
  <c r="AD134"/>
  <c r="AC131"/>
  <c r="AG131"/>
  <c r="AD131"/>
  <c r="AH131"/>
  <c r="W131"/>
  <c r="AI131"/>
  <c r="AB131"/>
  <c r="AJ131"/>
  <c r="AE131"/>
  <c r="W169"/>
  <c r="AE169"/>
  <c r="AI169"/>
  <c r="W167"/>
  <c r="AE167"/>
  <c r="AI167"/>
  <c r="W165"/>
  <c r="AE165"/>
  <c r="AI165"/>
  <c r="W163"/>
  <c r="AE163"/>
  <c r="AI163"/>
  <c r="W161"/>
  <c r="AE161"/>
  <c r="AI161"/>
  <c r="W159"/>
  <c r="AE159"/>
  <c r="AI159"/>
  <c r="W157"/>
  <c r="AE157"/>
  <c r="AI157"/>
  <c r="W155"/>
  <c r="AE155"/>
  <c r="AI155"/>
  <c r="AD146"/>
  <c r="AD145"/>
  <c r="AD142"/>
  <c r="AC139"/>
  <c r="AG139"/>
  <c r="AD139"/>
  <c r="AH139"/>
  <c r="W139"/>
  <c r="AI139"/>
  <c r="AB139"/>
  <c r="AJ139"/>
  <c r="AE139"/>
  <c r="AC135"/>
  <c r="AG135"/>
  <c r="AD135"/>
  <c r="AH135"/>
  <c r="AE135"/>
  <c r="AF135"/>
  <c r="W135"/>
  <c r="AI135"/>
  <c r="W132"/>
  <c r="AE132"/>
  <c r="AI132"/>
  <c r="AB132"/>
  <c r="AF132"/>
  <c r="AJ132"/>
  <c r="AD132"/>
  <c r="AG132"/>
  <c r="AH132"/>
  <c r="AK127"/>
  <c r="AM127" s="1"/>
  <c r="AN127"/>
  <c r="AB109"/>
  <c r="AF109"/>
  <c r="AJ109"/>
  <c r="AC109"/>
  <c r="AG109"/>
  <c r="AD109"/>
  <c r="AH109"/>
  <c r="W109"/>
  <c r="AE109"/>
  <c r="AI109"/>
  <c r="T144"/>
  <c r="W138"/>
  <c r="AE138"/>
  <c r="AI138"/>
  <c r="AB138"/>
  <c r="AF138"/>
  <c r="AJ138"/>
  <c r="W130"/>
  <c r="AE130"/>
  <c r="AI130"/>
  <c r="AB130"/>
  <c r="AF130"/>
  <c r="AJ130"/>
  <c r="AC127"/>
  <c r="AG127"/>
  <c r="AD126"/>
  <c r="AH126"/>
  <c r="W126"/>
  <c r="AE126"/>
  <c r="AI126"/>
  <c r="AF126"/>
  <c r="AG126"/>
  <c r="T123"/>
  <c r="AF111"/>
  <c r="AC111"/>
  <c r="AD111"/>
  <c r="AI111"/>
  <c r="AC137"/>
  <c r="AG137"/>
  <c r="AD137"/>
  <c r="AH137"/>
  <c r="W136"/>
  <c r="AE136"/>
  <c r="AI136"/>
  <c r="AB136"/>
  <c r="AF136"/>
  <c r="AJ136"/>
  <c r="AC129"/>
  <c r="AG129"/>
  <c r="AD129"/>
  <c r="AH129"/>
  <c r="W128"/>
  <c r="AE128"/>
  <c r="AI128"/>
  <c r="AB128"/>
  <c r="AF128"/>
  <c r="AJ128"/>
  <c r="AB125"/>
  <c r="AF125"/>
  <c r="AJ125"/>
  <c r="AC125"/>
  <c r="AG125"/>
  <c r="AE125"/>
  <c r="AH125"/>
  <c r="AN120"/>
  <c r="AK120"/>
  <c r="AM120" s="1"/>
  <c r="AB115"/>
  <c r="AF115"/>
  <c r="AJ115"/>
  <c r="AC115"/>
  <c r="AG115"/>
  <c r="AD115"/>
  <c r="AH115"/>
  <c r="AI115"/>
  <c r="AD108"/>
  <c r="AH108"/>
  <c r="W108"/>
  <c r="AE108"/>
  <c r="AI108"/>
  <c r="AB108"/>
  <c r="AF108"/>
  <c r="AJ108"/>
  <c r="W142"/>
  <c r="AI142"/>
  <c r="AF142"/>
  <c r="AG138"/>
  <c r="AJ137"/>
  <c r="AB137"/>
  <c r="AH136"/>
  <c r="W134"/>
  <c r="AI134"/>
  <c r="AF134"/>
  <c r="AG130"/>
  <c r="AJ129"/>
  <c r="AB129"/>
  <c r="AH128"/>
  <c r="AE127"/>
  <c r="AD127"/>
  <c r="AB126"/>
  <c r="W125"/>
  <c r="AB119"/>
  <c r="AF119"/>
  <c r="AJ119"/>
  <c r="AC119"/>
  <c r="AG119"/>
  <c r="AD119"/>
  <c r="AH119"/>
  <c r="AI119"/>
  <c r="W115"/>
  <c r="AC108"/>
  <c r="AH127"/>
  <c r="AK122"/>
  <c r="AM122" s="1"/>
  <c r="U122" s="1"/>
  <c r="AD122"/>
  <c r="AH122"/>
  <c r="W122"/>
  <c r="AE122"/>
  <c r="AI122"/>
  <c r="T121"/>
  <c r="T117"/>
  <c r="T113"/>
  <c r="AB127"/>
  <c r="AB107"/>
  <c r="AF107"/>
  <c r="AJ107"/>
  <c r="AC107"/>
  <c r="AG107"/>
  <c r="AD107"/>
  <c r="AH107"/>
  <c r="AD106"/>
  <c r="AH106"/>
  <c r="W106"/>
  <c r="AE106"/>
  <c r="AI106"/>
  <c r="AB106"/>
  <c r="AF106"/>
  <c r="AJ106"/>
  <c r="AI120"/>
  <c r="AE120"/>
  <c r="W120"/>
  <c r="AI118"/>
  <c r="AE118"/>
  <c r="W118"/>
  <c r="AI116"/>
  <c r="AE116"/>
  <c r="W116"/>
  <c r="AI114"/>
  <c r="AE114"/>
  <c r="W114"/>
  <c r="AI112"/>
  <c r="AE112"/>
  <c r="W112"/>
  <c r="AI110"/>
  <c r="AE110"/>
  <c r="W110"/>
  <c r="AH120"/>
  <c r="AH118"/>
  <c r="AH116"/>
  <c r="AH114"/>
  <c r="AH112"/>
  <c r="AH110"/>
  <c r="W105"/>
  <c r="AG105"/>
  <c r="AC9"/>
  <c r="AI9"/>
  <c r="AH7"/>
  <c r="AD7"/>
  <c r="AI7"/>
  <c r="AC7"/>
  <c r="AG7"/>
  <c r="AB7"/>
  <c r="AF7"/>
  <c r="AI105"/>
  <c r="AD105"/>
  <c r="AH105"/>
  <c r="AC105"/>
  <c r="AJ7"/>
  <c r="AH9"/>
  <c r="AD9"/>
  <c r="AG9"/>
  <c r="AB9"/>
  <c r="AF9"/>
  <c r="AE9"/>
  <c r="AE105"/>
  <c r="AJ105"/>
  <c r="AB105"/>
  <c r="AF105"/>
  <c r="AF8" i="3"/>
  <c r="U15" l="1"/>
  <c r="U24"/>
  <c r="U23"/>
  <c r="U27"/>
  <c r="U25"/>
  <c r="U21"/>
  <c r="AK14" i="5"/>
  <c r="AM14" s="1"/>
  <c r="U14" s="1"/>
  <c r="AN14"/>
  <c r="U419"/>
  <c r="U256"/>
  <c r="AB8" i="3"/>
  <c r="U57"/>
  <c r="U212"/>
  <c r="AN9"/>
  <c r="AK9"/>
  <c r="AM9" s="1"/>
  <c r="U9" s="1"/>
  <c r="AD8"/>
  <c r="AJ8"/>
  <c r="AE8"/>
  <c r="AH8"/>
  <c r="AC8"/>
  <c r="AI8"/>
  <c r="AG8"/>
  <c r="AK8" s="1"/>
  <c r="AM8" s="1"/>
  <c r="AH337" i="5"/>
  <c r="AE208"/>
  <c r="U96"/>
  <c r="AI208"/>
  <c r="AE234"/>
  <c r="AN148"/>
  <c r="AK148"/>
  <c r="AM148" s="1"/>
  <c r="AK166"/>
  <c r="AM166" s="1"/>
  <c r="AN166"/>
  <c r="AN118"/>
  <c r="AK118"/>
  <c r="AM118" s="1"/>
  <c r="AK97"/>
  <c r="AM97" s="1"/>
  <c r="U97" s="1"/>
  <c r="AN97"/>
  <c r="AN37"/>
  <c r="AK37"/>
  <c r="AM37" s="1"/>
  <c r="U37" s="1"/>
  <c r="AN21"/>
  <c r="AN15"/>
  <c r="AK15"/>
  <c r="AM15" s="1"/>
  <c r="AK26"/>
  <c r="AM26" s="1"/>
  <c r="U26" s="1"/>
  <c r="AN26"/>
  <c r="AK75"/>
  <c r="AM75" s="1"/>
  <c r="AN75"/>
  <c r="AK59"/>
  <c r="AM59" s="1"/>
  <c r="AN59"/>
  <c r="AN22"/>
  <c r="AK22"/>
  <c r="AM22" s="1"/>
  <c r="U22" s="1"/>
  <c r="AK68"/>
  <c r="AM68" s="1"/>
  <c r="U68" s="1"/>
  <c r="AN68"/>
  <c r="AK30"/>
  <c r="AM30" s="1"/>
  <c r="AN30"/>
  <c r="AN64"/>
  <c r="AK64"/>
  <c r="AM64" s="1"/>
  <c r="AK93"/>
  <c r="AM93" s="1"/>
  <c r="AN93"/>
  <c r="AN56"/>
  <c r="AK56"/>
  <c r="AM56" s="1"/>
  <c r="AN83"/>
  <c r="AK83"/>
  <c r="AM83" s="1"/>
  <c r="U83" s="1"/>
  <c r="AN78"/>
  <c r="AK78"/>
  <c r="AM78" s="1"/>
  <c r="AK74"/>
  <c r="AM74" s="1"/>
  <c r="AN74"/>
  <c r="AN98"/>
  <c r="AK98"/>
  <c r="AM98" s="1"/>
  <c r="AN87"/>
  <c r="AK87"/>
  <c r="AM87" s="1"/>
  <c r="W38"/>
  <c r="AB38"/>
  <c r="AK32"/>
  <c r="AM32" s="1"/>
  <c r="AN32"/>
  <c r="AN73"/>
  <c r="AK73"/>
  <c r="AM73" s="1"/>
  <c r="AN58"/>
  <c r="AK58"/>
  <c r="AM58" s="1"/>
  <c r="AB134"/>
  <c r="AJ142"/>
  <c r="AE142"/>
  <c r="AH111"/>
  <c r="AJ111"/>
  <c r="AK111" s="1"/>
  <c r="AM111" s="1"/>
  <c r="AG142"/>
  <c r="AC134"/>
  <c r="AH164"/>
  <c r="AG164"/>
  <c r="AD175"/>
  <c r="AF175"/>
  <c r="AC183"/>
  <c r="AJ186"/>
  <c r="AN186" s="1"/>
  <c r="AE186"/>
  <c r="AG173"/>
  <c r="AB173"/>
  <c r="AC193"/>
  <c r="AF205"/>
  <c r="W205"/>
  <c r="AB217"/>
  <c r="AH217"/>
  <c r="AC199"/>
  <c r="W199"/>
  <c r="AG302"/>
  <c r="AB302"/>
  <c r="AH298"/>
  <c r="AE335"/>
  <c r="AJ354"/>
  <c r="AN354" s="1"/>
  <c r="AE354"/>
  <c r="AJ298"/>
  <c r="AE298"/>
  <c r="AN162"/>
  <c r="U162" s="1"/>
  <c r="AN110"/>
  <c r="AK110"/>
  <c r="AM110" s="1"/>
  <c r="W183"/>
  <c r="AN112"/>
  <c r="AK112"/>
  <c r="AM112" s="1"/>
  <c r="U112" s="1"/>
  <c r="AN116"/>
  <c r="AK116"/>
  <c r="AM116" s="1"/>
  <c r="AJ164"/>
  <c r="AN126"/>
  <c r="AK126"/>
  <c r="AM126" s="1"/>
  <c r="AC205"/>
  <c r="AC354"/>
  <c r="AN99"/>
  <c r="AK99"/>
  <c r="AM99" s="1"/>
  <c r="AN100"/>
  <c r="AK100"/>
  <c r="AM100" s="1"/>
  <c r="U100" s="1"/>
  <c r="AN92"/>
  <c r="AK92"/>
  <c r="AM92" s="1"/>
  <c r="AN84"/>
  <c r="AK84"/>
  <c r="AM84" s="1"/>
  <c r="AB21"/>
  <c r="AK61"/>
  <c r="AM61" s="1"/>
  <c r="AN61"/>
  <c r="AH142"/>
  <c r="AN49"/>
  <c r="AK49"/>
  <c r="AM49" s="1"/>
  <c r="AN33"/>
  <c r="AK33"/>
  <c r="AM33" s="1"/>
  <c r="AK17"/>
  <c r="AM17" s="1"/>
  <c r="U17" s="1"/>
  <c r="AN17"/>
  <c r="AN18"/>
  <c r="AK18"/>
  <c r="AM18" s="1"/>
  <c r="U18" s="1"/>
  <c r="AK76"/>
  <c r="AM76" s="1"/>
  <c r="AN76"/>
  <c r="AN104"/>
  <c r="AK104"/>
  <c r="AM104" s="1"/>
  <c r="AK54"/>
  <c r="AM54" s="1"/>
  <c r="U54" s="1"/>
  <c r="AN54"/>
  <c r="AF38"/>
  <c r="AJ38"/>
  <c r="AD21"/>
  <c r="AN95"/>
  <c r="AK95"/>
  <c r="AM95" s="1"/>
  <c r="AN79"/>
  <c r="AK79"/>
  <c r="AM79" s="1"/>
  <c r="U79" s="1"/>
  <c r="AN82"/>
  <c r="AK82"/>
  <c r="AM82" s="1"/>
  <c r="AK72"/>
  <c r="AM72" s="1"/>
  <c r="AN72"/>
  <c r="AJ43"/>
  <c r="AH43"/>
  <c r="W43"/>
  <c r="AG43"/>
  <c r="AD43"/>
  <c r="AI43"/>
  <c r="AC43"/>
  <c r="AG217"/>
  <c r="AJ31"/>
  <c r="AG31"/>
  <c r="AI31"/>
  <c r="AC31"/>
  <c r="AD31"/>
  <c r="W31"/>
  <c r="AH31"/>
  <c r="AE175"/>
  <c r="W195"/>
  <c r="AI195"/>
  <c r="AE195"/>
  <c r="AI212"/>
  <c r="AH302"/>
  <c r="AG10"/>
  <c r="AF10"/>
  <c r="AN10" s="1"/>
  <c r="AC10"/>
  <c r="AN28"/>
  <c r="AK28"/>
  <c r="AM28" s="1"/>
  <c r="U28" s="1"/>
  <c r="AN19"/>
  <c r="AK19"/>
  <c r="AM19" s="1"/>
  <c r="U19" s="1"/>
  <c r="AN16"/>
  <c r="AK16"/>
  <c r="AM16" s="1"/>
  <c r="U337"/>
  <c r="U293"/>
  <c r="AG354"/>
  <c r="AN102"/>
  <c r="AK102"/>
  <c r="AM102" s="1"/>
  <c r="U102" s="1"/>
  <c r="AN94"/>
  <c r="AK94"/>
  <c r="AM94" s="1"/>
  <c r="AN86"/>
  <c r="AK86"/>
  <c r="AM86" s="1"/>
  <c r="AN88"/>
  <c r="AK88"/>
  <c r="AM88" s="1"/>
  <c r="AN80"/>
  <c r="AK80"/>
  <c r="AM80" s="1"/>
  <c r="U80" s="1"/>
  <c r="AN45"/>
  <c r="AK45"/>
  <c r="AM45" s="1"/>
  <c r="AK29"/>
  <c r="AM29" s="1"/>
  <c r="AN29"/>
  <c r="AN42"/>
  <c r="AK42"/>
  <c r="AM42" s="1"/>
  <c r="AN12"/>
  <c r="AK12"/>
  <c r="AM12" s="1"/>
  <c r="AK11"/>
  <c r="AM11" s="1"/>
  <c r="AN11"/>
  <c r="AK67"/>
  <c r="AM67" s="1"/>
  <c r="AN67"/>
  <c r="AK51"/>
  <c r="AM51" s="1"/>
  <c r="AN51"/>
  <c r="AN233"/>
  <c r="AK233"/>
  <c r="AM233" s="1"/>
  <c r="U233" s="1"/>
  <c r="AK52"/>
  <c r="AM52" s="1"/>
  <c r="AN52"/>
  <c r="AK62"/>
  <c r="AM62" s="1"/>
  <c r="AN62"/>
  <c r="AN46"/>
  <c r="AK46"/>
  <c r="AM46" s="1"/>
  <c r="AC38"/>
  <c r="AD38"/>
  <c r="AK71"/>
  <c r="AM71" s="1"/>
  <c r="AN71"/>
  <c r="AK63"/>
  <c r="AM63" s="1"/>
  <c r="AN63"/>
  <c r="AK55"/>
  <c r="AM55" s="1"/>
  <c r="AN55"/>
  <c r="AI21"/>
  <c r="AK21" s="1"/>
  <c r="AM21" s="1"/>
  <c r="U21" s="1"/>
  <c r="AN90"/>
  <c r="AK90"/>
  <c r="AM90" s="1"/>
  <c r="AN66"/>
  <c r="AK66"/>
  <c r="AM66" s="1"/>
  <c r="U66" s="1"/>
  <c r="AK101"/>
  <c r="AM101" s="1"/>
  <c r="AN101"/>
  <c r="AN65"/>
  <c r="AK65"/>
  <c r="AM65" s="1"/>
  <c r="AK48"/>
  <c r="AM48" s="1"/>
  <c r="U48" s="1"/>
  <c r="AN48"/>
  <c r="AC186"/>
  <c r="W220"/>
  <c r="AE220"/>
  <c r="AN91"/>
  <c r="AK91"/>
  <c r="AM91" s="1"/>
  <c r="AN36"/>
  <c r="AK36"/>
  <c r="AM36" s="1"/>
  <c r="U36" s="1"/>
  <c r="AJ27"/>
  <c r="AD27"/>
  <c r="AG27"/>
  <c r="AC27"/>
  <c r="AI27"/>
  <c r="AH27"/>
  <c r="AI193"/>
  <c r="AN44"/>
  <c r="AK44"/>
  <c r="AM44" s="1"/>
  <c r="AK47"/>
  <c r="AM47" s="1"/>
  <c r="AN47"/>
  <c r="AK13"/>
  <c r="AM13" s="1"/>
  <c r="AN13"/>
  <c r="AH356"/>
  <c r="AN313"/>
  <c r="U313" s="1"/>
  <c r="AJ134"/>
  <c r="AE134"/>
  <c r="AB142"/>
  <c r="AG111"/>
  <c r="AB111"/>
  <c r="AG134"/>
  <c r="AI164"/>
  <c r="AF164"/>
  <c r="AC175"/>
  <c r="AD183"/>
  <c r="AF183"/>
  <c r="AB186"/>
  <c r="AH186"/>
  <c r="AH173"/>
  <c r="AJ173"/>
  <c r="AD193"/>
  <c r="AF193"/>
  <c r="AI205"/>
  <c r="AJ217"/>
  <c r="AN217" s="1"/>
  <c r="AE199"/>
  <c r="AB199"/>
  <c r="AJ302"/>
  <c r="AB335"/>
  <c r="AH354"/>
  <c r="AD335"/>
  <c r="AG335"/>
  <c r="AG298"/>
  <c r="AN237"/>
  <c r="AK237"/>
  <c r="AM237" s="1"/>
  <c r="AK69"/>
  <c r="AM69" s="1"/>
  <c r="AN69"/>
  <c r="AK53"/>
  <c r="AM53" s="1"/>
  <c r="U53" s="1"/>
  <c r="AN53"/>
  <c r="AN41"/>
  <c r="AK41"/>
  <c r="AM41" s="1"/>
  <c r="U41" s="1"/>
  <c r="AN25"/>
  <c r="AK25"/>
  <c r="AM25" s="1"/>
  <c r="U25" s="1"/>
  <c r="AN50"/>
  <c r="AK50"/>
  <c r="AM50" s="1"/>
  <c r="AN34"/>
  <c r="AK34"/>
  <c r="AM34" s="1"/>
  <c r="AG38"/>
  <c r="AN227"/>
  <c r="AK227"/>
  <c r="AM227" s="1"/>
  <c r="AK60"/>
  <c r="AM60" s="1"/>
  <c r="AN60"/>
  <c r="AK70"/>
  <c r="AM70" s="1"/>
  <c r="AN70"/>
  <c r="AI38"/>
  <c r="AH38"/>
  <c r="AC21"/>
  <c r="AK81"/>
  <c r="AM81" s="1"/>
  <c r="AN81"/>
  <c r="AE43"/>
  <c r="AN103"/>
  <c r="AK103"/>
  <c r="AM103" s="1"/>
  <c r="AK85"/>
  <c r="AM85" s="1"/>
  <c r="AN85"/>
  <c r="AD59"/>
  <c r="W59"/>
  <c r="AN57"/>
  <c r="AK57"/>
  <c r="AM57" s="1"/>
  <c r="U57" s="1"/>
  <c r="W181"/>
  <c r="AE181"/>
  <c r="AI189"/>
  <c r="W189"/>
  <c r="AJ39"/>
  <c r="AG39"/>
  <c r="AD39"/>
  <c r="AI39"/>
  <c r="AC39"/>
  <c r="AH39"/>
  <c r="W39"/>
  <c r="AJ23"/>
  <c r="AI23"/>
  <c r="AC23"/>
  <c r="AD23"/>
  <c r="AH23"/>
  <c r="AG23"/>
  <c r="AI197"/>
  <c r="W197"/>
  <c r="AK40"/>
  <c r="AM40" s="1"/>
  <c r="AN40"/>
  <c r="AN35"/>
  <c r="AK35"/>
  <c r="AM35" s="1"/>
  <c r="AN24"/>
  <c r="AK24"/>
  <c r="AM24" s="1"/>
  <c r="AE27"/>
  <c r="AK89"/>
  <c r="AM89" s="1"/>
  <c r="AN89"/>
  <c r="AF20"/>
  <c r="AI20"/>
  <c r="AE20"/>
  <c r="AC20"/>
  <c r="AJ20"/>
  <c r="AN239"/>
  <c r="AK239"/>
  <c r="AM239" s="1"/>
  <c r="U156"/>
  <c r="U170"/>
  <c r="U303"/>
  <c r="U297"/>
  <c r="U299"/>
  <c r="U120"/>
  <c r="U160"/>
  <c r="U287"/>
  <c r="U319"/>
  <c r="U283"/>
  <c r="U421"/>
  <c r="U429"/>
  <c r="U437"/>
  <c r="U377"/>
  <c r="U399"/>
  <c r="U415"/>
  <c r="U431"/>
  <c r="U329"/>
  <c r="U417"/>
  <c r="U433"/>
  <c r="U325"/>
  <c r="AB117"/>
  <c r="AF117"/>
  <c r="AJ117"/>
  <c r="AC117"/>
  <c r="AG117"/>
  <c r="AD117"/>
  <c r="AH117"/>
  <c r="W117"/>
  <c r="AE117"/>
  <c r="AI117"/>
  <c r="AN134"/>
  <c r="AK134"/>
  <c r="AM134" s="1"/>
  <c r="AK137"/>
  <c r="AM137" s="1"/>
  <c r="AN137"/>
  <c r="AN108"/>
  <c r="AK108"/>
  <c r="AM108" s="1"/>
  <c r="AK131"/>
  <c r="AM131" s="1"/>
  <c r="AN131"/>
  <c r="AN163"/>
  <c r="AK163"/>
  <c r="AM163" s="1"/>
  <c r="AN178"/>
  <c r="AK178"/>
  <c r="AM178" s="1"/>
  <c r="AK179"/>
  <c r="AM179" s="1"/>
  <c r="AN179"/>
  <c r="AN194"/>
  <c r="AK194"/>
  <c r="AM194" s="1"/>
  <c r="AK195"/>
  <c r="AM195" s="1"/>
  <c r="AN195"/>
  <c r="AN172"/>
  <c r="AK172"/>
  <c r="AM172" s="1"/>
  <c r="AK173"/>
  <c r="AM173" s="1"/>
  <c r="AN173"/>
  <c r="AN188"/>
  <c r="AK188"/>
  <c r="AM188" s="1"/>
  <c r="AK189"/>
  <c r="AM189" s="1"/>
  <c r="AN189"/>
  <c r="AN229"/>
  <c r="AK229"/>
  <c r="AM229" s="1"/>
  <c r="AN207"/>
  <c r="AK207"/>
  <c r="AM207" s="1"/>
  <c r="AK208"/>
  <c r="AM208" s="1"/>
  <c r="AN208"/>
  <c r="AN223"/>
  <c r="AK223"/>
  <c r="AM223" s="1"/>
  <c r="AK224"/>
  <c r="AM224" s="1"/>
  <c r="AN224"/>
  <c r="AK226"/>
  <c r="AM226" s="1"/>
  <c r="AN226"/>
  <c r="AK214"/>
  <c r="AM214" s="1"/>
  <c r="AN214"/>
  <c r="AN221"/>
  <c r="AK221"/>
  <c r="AM221" s="1"/>
  <c r="AB251"/>
  <c r="AF251"/>
  <c r="AJ251"/>
  <c r="AC251"/>
  <c r="AG251"/>
  <c r="AD251"/>
  <c r="AE251"/>
  <c r="AH251"/>
  <c r="W251"/>
  <c r="AI251"/>
  <c r="AN262"/>
  <c r="AK262"/>
  <c r="AM262" s="1"/>
  <c r="AK277"/>
  <c r="AM277" s="1"/>
  <c r="AN277"/>
  <c r="AK222"/>
  <c r="AM222" s="1"/>
  <c r="AN222"/>
  <c r="AK228"/>
  <c r="AM228" s="1"/>
  <c r="AN228"/>
  <c r="AB263"/>
  <c r="AF263"/>
  <c r="AJ263"/>
  <c r="AC263"/>
  <c r="AG263"/>
  <c r="AH263"/>
  <c r="W263"/>
  <c r="AI263"/>
  <c r="AD263"/>
  <c r="AE263"/>
  <c r="AB279"/>
  <c r="AF279"/>
  <c r="AJ279"/>
  <c r="AD279"/>
  <c r="AI279"/>
  <c r="AE279"/>
  <c r="W279"/>
  <c r="AG279"/>
  <c r="AC279"/>
  <c r="AH279"/>
  <c r="AK257"/>
  <c r="AM257" s="1"/>
  <c r="AN257"/>
  <c r="AN302"/>
  <c r="AK302"/>
  <c r="AM302" s="1"/>
  <c r="AK238"/>
  <c r="AM238" s="1"/>
  <c r="AN238"/>
  <c r="AN296"/>
  <c r="AK296"/>
  <c r="AM296" s="1"/>
  <c r="AN328"/>
  <c r="AK328"/>
  <c r="AM328" s="1"/>
  <c r="AN268"/>
  <c r="AK268"/>
  <c r="AM268" s="1"/>
  <c r="AK280"/>
  <c r="AM280" s="1"/>
  <c r="AN280"/>
  <c r="AN273"/>
  <c r="AK273"/>
  <c r="AM273" s="1"/>
  <c r="AK285"/>
  <c r="AM285" s="1"/>
  <c r="AN285"/>
  <c r="AN334"/>
  <c r="AK334"/>
  <c r="AM334" s="1"/>
  <c r="AK341"/>
  <c r="AM341" s="1"/>
  <c r="AN341"/>
  <c r="AN360"/>
  <c r="AK360"/>
  <c r="AM360" s="1"/>
  <c r="AK363"/>
  <c r="AM363" s="1"/>
  <c r="AN363"/>
  <c r="AN376"/>
  <c r="AK376"/>
  <c r="AM376" s="1"/>
  <c r="U376" s="1"/>
  <c r="AK379"/>
  <c r="AM379" s="1"/>
  <c r="AN379"/>
  <c r="AN392"/>
  <c r="AK392"/>
  <c r="AM392" s="1"/>
  <c r="U392" s="1"/>
  <c r="AN362"/>
  <c r="AK362"/>
  <c r="AM362" s="1"/>
  <c r="AN378"/>
  <c r="AK378"/>
  <c r="AM378" s="1"/>
  <c r="U378" s="1"/>
  <c r="AN394"/>
  <c r="AK394"/>
  <c r="AM394" s="1"/>
  <c r="AK274"/>
  <c r="AM274" s="1"/>
  <c r="AN274"/>
  <c r="AN316"/>
  <c r="AK316"/>
  <c r="AM316" s="1"/>
  <c r="AN338"/>
  <c r="AK338"/>
  <c r="AM338" s="1"/>
  <c r="AN348"/>
  <c r="AK348"/>
  <c r="AM348" s="1"/>
  <c r="AN364"/>
  <c r="AK364"/>
  <c r="AM364" s="1"/>
  <c r="U364" s="1"/>
  <c r="AN380"/>
  <c r="AK380"/>
  <c r="AM380" s="1"/>
  <c r="AB416"/>
  <c r="AF416"/>
  <c r="AD416"/>
  <c r="AI416"/>
  <c r="AE416"/>
  <c r="AJ416"/>
  <c r="W416"/>
  <c r="AG416"/>
  <c r="AC416"/>
  <c r="AH416"/>
  <c r="AN342"/>
  <c r="AK342"/>
  <c r="AM342" s="1"/>
  <c r="AK365"/>
  <c r="AM365" s="1"/>
  <c r="AN365"/>
  <c r="AK383"/>
  <c r="AM383" s="1"/>
  <c r="AN383"/>
  <c r="AK490"/>
  <c r="AM490" s="1"/>
  <c r="AN490"/>
  <c r="AN332"/>
  <c r="AK332"/>
  <c r="AM332" s="1"/>
  <c r="AK357"/>
  <c r="AM357" s="1"/>
  <c r="AN357"/>
  <c r="AN382"/>
  <c r="AK382"/>
  <c r="AM382" s="1"/>
  <c r="AN422"/>
  <c r="AK422"/>
  <c r="AM422" s="1"/>
  <c r="U422" s="1"/>
  <c r="AN442"/>
  <c r="AK442"/>
  <c r="AM442" s="1"/>
  <c r="AN452"/>
  <c r="AK452"/>
  <c r="AM452" s="1"/>
  <c r="U452" s="1"/>
  <c r="AK466"/>
  <c r="AM466" s="1"/>
  <c r="AN466"/>
  <c r="AK480"/>
  <c r="AM480" s="1"/>
  <c r="AN480"/>
  <c r="AN290"/>
  <c r="AK290"/>
  <c r="AM290" s="1"/>
  <c r="AN424"/>
  <c r="AK424"/>
  <c r="AM424" s="1"/>
  <c r="U424" s="1"/>
  <c r="AN149"/>
  <c r="AK149"/>
  <c r="AM149" s="1"/>
  <c r="AK373"/>
  <c r="AM373" s="1"/>
  <c r="AN373"/>
  <c r="AK482"/>
  <c r="AM482" s="1"/>
  <c r="AN482"/>
  <c r="AK504"/>
  <c r="AM504" s="1"/>
  <c r="AN504"/>
  <c r="AN475"/>
  <c r="AK475"/>
  <c r="AM475" s="1"/>
  <c r="AN495"/>
  <c r="AK495"/>
  <c r="AM495" s="1"/>
  <c r="U495" s="1"/>
  <c r="AN505"/>
  <c r="AK505"/>
  <c r="AM505" s="1"/>
  <c r="AN459"/>
  <c r="AK459"/>
  <c r="AM459" s="1"/>
  <c r="U459" s="1"/>
  <c r="AN491"/>
  <c r="AK491"/>
  <c r="AM491" s="1"/>
  <c r="AK451"/>
  <c r="AM451" s="1"/>
  <c r="AN451"/>
  <c r="AN501"/>
  <c r="AK501"/>
  <c r="AM501" s="1"/>
  <c r="AK441"/>
  <c r="AM441" s="1"/>
  <c r="AN441"/>
  <c r="AB121"/>
  <c r="AF121"/>
  <c r="AJ121"/>
  <c r="AC121"/>
  <c r="AG121"/>
  <c r="W121"/>
  <c r="AI121"/>
  <c r="AD121"/>
  <c r="AE121"/>
  <c r="AH121"/>
  <c r="AK119"/>
  <c r="AM119" s="1"/>
  <c r="AN119"/>
  <c r="AK115"/>
  <c r="AM115" s="1"/>
  <c r="AN115"/>
  <c r="AN128"/>
  <c r="AK128"/>
  <c r="AM128" s="1"/>
  <c r="AB123"/>
  <c r="AF123"/>
  <c r="AJ123"/>
  <c r="AC123"/>
  <c r="AG123"/>
  <c r="AH123"/>
  <c r="W123"/>
  <c r="AI123"/>
  <c r="AD123"/>
  <c r="AE123"/>
  <c r="AN138"/>
  <c r="AK138"/>
  <c r="AM138" s="1"/>
  <c r="AN145"/>
  <c r="AK145"/>
  <c r="AM145" s="1"/>
  <c r="AN165"/>
  <c r="AK165"/>
  <c r="AM165" s="1"/>
  <c r="AK141"/>
  <c r="AM141" s="1"/>
  <c r="AN141"/>
  <c r="AK133"/>
  <c r="AM133" s="1"/>
  <c r="AN133"/>
  <c r="U148"/>
  <c r="AN174"/>
  <c r="AK174"/>
  <c r="AM174" s="1"/>
  <c r="U174" s="1"/>
  <c r="AK175"/>
  <c r="AM175" s="1"/>
  <c r="AN175"/>
  <c r="AN190"/>
  <c r="AK190"/>
  <c r="AM190" s="1"/>
  <c r="AK191"/>
  <c r="AM191" s="1"/>
  <c r="AN191"/>
  <c r="U150"/>
  <c r="AN184"/>
  <c r="AK184"/>
  <c r="AM184" s="1"/>
  <c r="AK185"/>
  <c r="AM185" s="1"/>
  <c r="AN185"/>
  <c r="AN235"/>
  <c r="AK235"/>
  <c r="AM235" s="1"/>
  <c r="AK200"/>
  <c r="AM200" s="1"/>
  <c r="AN200"/>
  <c r="AN203"/>
  <c r="AK203"/>
  <c r="AM203" s="1"/>
  <c r="AK204"/>
  <c r="AM204" s="1"/>
  <c r="AN204"/>
  <c r="AN219"/>
  <c r="AK219"/>
  <c r="AM219" s="1"/>
  <c r="AK220"/>
  <c r="AM220" s="1"/>
  <c r="AN220"/>
  <c r="AN205"/>
  <c r="AK205"/>
  <c r="AM205" s="1"/>
  <c r="AN254"/>
  <c r="AK254"/>
  <c r="AM254" s="1"/>
  <c r="AK210"/>
  <c r="AM210" s="1"/>
  <c r="AN210"/>
  <c r="AK253"/>
  <c r="AM253" s="1"/>
  <c r="AN253"/>
  <c r="AB255"/>
  <c r="AF255"/>
  <c r="AJ255"/>
  <c r="AC255"/>
  <c r="AG255"/>
  <c r="AH255"/>
  <c r="W255"/>
  <c r="AI255"/>
  <c r="AD255"/>
  <c r="AE255"/>
  <c r="AB271"/>
  <c r="AF271"/>
  <c r="AJ271"/>
  <c r="AD271"/>
  <c r="AI271"/>
  <c r="AE271"/>
  <c r="W271"/>
  <c r="AG271"/>
  <c r="AC271"/>
  <c r="AH271"/>
  <c r="AK242"/>
  <c r="AM242" s="1"/>
  <c r="AN242"/>
  <c r="U295"/>
  <c r="AN310"/>
  <c r="AK310"/>
  <c r="AM310" s="1"/>
  <c r="U310" s="1"/>
  <c r="U327"/>
  <c r="U289"/>
  <c r="AN304"/>
  <c r="AK304"/>
  <c r="AM304" s="1"/>
  <c r="U321"/>
  <c r="U244"/>
  <c r="U270"/>
  <c r="AN281"/>
  <c r="AK281"/>
  <c r="AM281" s="1"/>
  <c r="AK291"/>
  <c r="AM291" s="1"/>
  <c r="AN291"/>
  <c r="AN300"/>
  <c r="AK300"/>
  <c r="AM300" s="1"/>
  <c r="AK317"/>
  <c r="AM317" s="1"/>
  <c r="AN317"/>
  <c r="AK309"/>
  <c r="AM309" s="1"/>
  <c r="AN309"/>
  <c r="AN324"/>
  <c r="AK324"/>
  <c r="AM324" s="1"/>
  <c r="AN346"/>
  <c r="AK346"/>
  <c r="AM346" s="1"/>
  <c r="AK349"/>
  <c r="AM349" s="1"/>
  <c r="AN349"/>
  <c r="AK398"/>
  <c r="AM398" s="1"/>
  <c r="AN398"/>
  <c r="AK249"/>
  <c r="AM249" s="1"/>
  <c r="AN249"/>
  <c r="U307"/>
  <c r="AN330"/>
  <c r="AK330"/>
  <c r="AM330" s="1"/>
  <c r="AB408"/>
  <c r="AF408"/>
  <c r="AJ408"/>
  <c r="AD408"/>
  <c r="AI408"/>
  <c r="AE408"/>
  <c r="W408"/>
  <c r="AG408"/>
  <c r="AC408"/>
  <c r="AH408"/>
  <c r="AN358"/>
  <c r="AK358"/>
  <c r="AM358" s="1"/>
  <c r="AK385"/>
  <c r="AM385" s="1"/>
  <c r="AN385"/>
  <c r="AN390"/>
  <c r="AK390"/>
  <c r="AM390" s="1"/>
  <c r="AK427"/>
  <c r="AM427" s="1"/>
  <c r="AN427"/>
  <c r="AK484"/>
  <c r="AM484" s="1"/>
  <c r="AN484"/>
  <c r="AK502"/>
  <c r="AM502" s="1"/>
  <c r="AN502"/>
  <c r="AK401"/>
  <c r="AM401" s="1"/>
  <c r="AN401"/>
  <c r="AN405"/>
  <c r="AK405"/>
  <c r="AM405" s="1"/>
  <c r="U405" s="1"/>
  <c r="AN444"/>
  <c r="AK444"/>
  <c r="AM444" s="1"/>
  <c r="AN448"/>
  <c r="AK448"/>
  <c r="AM448" s="1"/>
  <c r="AN426"/>
  <c r="AK426"/>
  <c r="AM426" s="1"/>
  <c r="AK478"/>
  <c r="AM478" s="1"/>
  <c r="AN478"/>
  <c r="AN322"/>
  <c r="AK322"/>
  <c r="AM322" s="1"/>
  <c r="AK367"/>
  <c r="AM367" s="1"/>
  <c r="AN367"/>
  <c r="AK381"/>
  <c r="AM381" s="1"/>
  <c r="AN381"/>
  <c r="AN402"/>
  <c r="AK402"/>
  <c r="AM402" s="1"/>
  <c r="U402" s="1"/>
  <c r="AN410"/>
  <c r="AK410"/>
  <c r="AM410" s="1"/>
  <c r="U158"/>
  <c r="U345"/>
  <c r="AN350"/>
  <c r="AK350"/>
  <c r="AM350" s="1"/>
  <c r="U361"/>
  <c r="AN366"/>
  <c r="AK366"/>
  <c r="AM366" s="1"/>
  <c r="U393"/>
  <c r="U439"/>
  <c r="AK458"/>
  <c r="AM458" s="1"/>
  <c r="AN458"/>
  <c r="AK447"/>
  <c r="AM447" s="1"/>
  <c r="AN447"/>
  <c r="AN467"/>
  <c r="AK467"/>
  <c r="AM467" s="1"/>
  <c r="AN463"/>
  <c r="AK463"/>
  <c r="AM463" s="1"/>
  <c r="AN481"/>
  <c r="AK481"/>
  <c r="AM481" s="1"/>
  <c r="AN485"/>
  <c r="AK485"/>
  <c r="AM485" s="1"/>
  <c r="AN489"/>
  <c r="AK489"/>
  <c r="AM489" s="1"/>
  <c r="AN499"/>
  <c r="AK499"/>
  <c r="AM499" s="1"/>
  <c r="AN507"/>
  <c r="AK507"/>
  <c r="AM507" s="1"/>
  <c r="AK500"/>
  <c r="AM500" s="1"/>
  <c r="AN500"/>
  <c r="AN340"/>
  <c r="AK340"/>
  <c r="AM340" s="1"/>
  <c r="AK375"/>
  <c r="AM375" s="1"/>
  <c r="AN375"/>
  <c r="U407"/>
  <c r="U423"/>
  <c r="AN430"/>
  <c r="AK430"/>
  <c r="AM430" s="1"/>
  <c r="AN450"/>
  <c r="AK450"/>
  <c r="AM450" s="1"/>
  <c r="AN454"/>
  <c r="AK454"/>
  <c r="AM454" s="1"/>
  <c r="AK476"/>
  <c r="AM476" s="1"/>
  <c r="AN476"/>
  <c r="AK351"/>
  <c r="AM351" s="1"/>
  <c r="AN351"/>
  <c r="AK369"/>
  <c r="AM369" s="1"/>
  <c r="AN369"/>
  <c r="AN374"/>
  <c r="AK374"/>
  <c r="AM374" s="1"/>
  <c r="AK395"/>
  <c r="AM395" s="1"/>
  <c r="AN395"/>
  <c r="AK403"/>
  <c r="AM403" s="1"/>
  <c r="AN403"/>
  <c r="AK411"/>
  <c r="AM411" s="1"/>
  <c r="AN411"/>
  <c r="U425"/>
  <c r="AN432"/>
  <c r="AK432"/>
  <c r="AM432" s="1"/>
  <c r="AN124"/>
  <c r="AK124"/>
  <c r="AM124" s="1"/>
  <c r="AK331"/>
  <c r="AM331" s="1"/>
  <c r="AN331"/>
  <c r="AN434"/>
  <c r="AK434"/>
  <c r="AM434" s="1"/>
  <c r="AN473"/>
  <c r="AK473"/>
  <c r="AM473" s="1"/>
  <c r="AN483"/>
  <c r="AK483"/>
  <c r="AM483" s="1"/>
  <c r="AN497"/>
  <c r="AK497"/>
  <c r="AM497" s="1"/>
  <c r="U497" s="1"/>
  <c r="AN479"/>
  <c r="AK479"/>
  <c r="AM479" s="1"/>
  <c r="AK445"/>
  <c r="AM445" s="1"/>
  <c r="AN445"/>
  <c r="AN471"/>
  <c r="AK471"/>
  <c r="AM471" s="1"/>
  <c r="AK129"/>
  <c r="AM129" s="1"/>
  <c r="AN129"/>
  <c r="AN142"/>
  <c r="AK142"/>
  <c r="AM142" s="1"/>
  <c r="AK125"/>
  <c r="AM125" s="1"/>
  <c r="AN125"/>
  <c r="AK139"/>
  <c r="AM139" s="1"/>
  <c r="AN139"/>
  <c r="AN167"/>
  <c r="AK167"/>
  <c r="AM167" s="1"/>
  <c r="AK186"/>
  <c r="AM186" s="1"/>
  <c r="AK187"/>
  <c r="AM187" s="1"/>
  <c r="AN187"/>
  <c r="AN147"/>
  <c r="AK147"/>
  <c r="AM147" s="1"/>
  <c r="AN180"/>
  <c r="AK180"/>
  <c r="AM180" s="1"/>
  <c r="AK181"/>
  <c r="AM181" s="1"/>
  <c r="AN181"/>
  <c r="AN196"/>
  <c r="AK196"/>
  <c r="AM196" s="1"/>
  <c r="AN197"/>
  <c r="AK197"/>
  <c r="AM197" s="1"/>
  <c r="AN225"/>
  <c r="AK225"/>
  <c r="AM225" s="1"/>
  <c r="AN231"/>
  <c r="AK231"/>
  <c r="AM231" s="1"/>
  <c r="AN241"/>
  <c r="AK241"/>
  <c r="AM241" s="1"/>
  <c r="AN215"/>
  <c r="AK215"/>
  <c r="AM215" s="1"/>
  <c r="AK216"/>
  <c r="AM216" s="1"/>
  <c r="AN216"/>
  <c r="AK240"/>
  <c r="AM240" s="1"/>
  <c r="AN240"/>
  <c r="AB236"/>
  <c r="AF236"/>
  <c r="AJ236"/>
  <c r="AC236"/>
  <c r="AG236"/>
  <c r="AD236"/>
  <c r="AH236"/>
  <c r="W236"/>
  <c r="AE236"/>
  <c r="AI236"/>
  <c r="AN153"/>
  <c r="AK153"/>
  <c r="AM153" s="1"/>
  <c r="AN201"/>
  <c r="AK201"/>
  <c r="AM201" s="1"/>
  <c r="AK202"/>
  <c r="AM202" s="1"/>
  <c r="AN202"/>
  <c r="AN246"/>
  <c r="AK246"/>
  <c r="AM246" s="1"/>
  <c r="AK264"/>
  <c r="AM264" s="1"/>
  <c r="AN264"/>
  <c r="AK232"/>
  <c r="AM232" s="1"/>
  <c r="AN232"/>
  <c r="AN213"/>
  <c r="AK213"/>
  <c r="AM213" s="1"/>
  <c r="AB247"/>
  <c r="AF247"/>
  <c r="AJ247"/>
  <c r="AC247"/>
  <c r="AG247"/>
  <c r="AH247"/>
  <c r="W247"/>
  <c r="AI247"/>
  <c r="AD247"/>
  <c r="AE247"/>
  <c r="AN286"/>
  <c r="AK286"/>
  <c r="AM286" s="1"/>
  <c r="AN318"/>
  <c r="AK318"/>
  <c r="AM318" s="1"/>
  <c r="AN312"/>
  <c r="AK312"/>
  <c r="AM312" s="1"/>
  <c r="AK218"/>
  <c r="AM218" s="1"/>
  <c r="AN218"/>
  <c r="AK272"/>
  <c r="AM272" s="1"/>
  <c r="AN272"/>
  <c r="AN276"/>
  <c r="AK276"/>
  <c r="AM276" s="1"/>
  <c r="AK323"/>
  <c r="AM323" s="1"/>
  <c r="AN323"/>
  <c r="AN344"/>
  <c r="AK344"/>
  <c r="AM344" s="1"/>
  <c r="AK347"/>
  <c r="AM347" s="1"/>
  <c r="AN347"/>
  <c r="AN352"/>
  <c r="AK352"/>
  <c r="AM352" s="1"/>
  <c r="AK355"/>
  <c r="AM355" s="1"/>
  <c r="AN355"/>
  <c r="AN368"/>
  <c r="AK368"/>
  <c r="AM368" s="1"/>
  <c r="AK371"/>
  <c r="AM371" s="1"/>
  <c r="AN371"/>
  <c r="AN384"/>
  <c r="AK384"/>
  <c r="AM384" s="1"/>
  <c r="AK387"/>
  <c r="AM387" s="1"/>
  <c r="AN387"/>
  <c r="AN258"/>
  <c r="AK258"/>
  <c r="AM258" s="1"/>
  <c r="AN292"/>
  <c r="AK292"/>
  <c r="AM292" s="1"/>
  <c r="AK333"/>
  <c r="AM333" s="1"/>
  <c r="AN333"/>
  <c r="AN336"/>
  <c r="AK336"/>
  <c r="AM336" s="1"/>
  <c r="AN370"/>
  <c r="AK370"/>
  <c r="AM370" s="1"/>
  <c r="AN386"/>
  <c r="AK386"/>
  <c r="AM386" s="1"/>
  <c r="AK406"/>
  <c r="AM406" s="1"/>
  <c r="AN406"/>
  <c r="AN209"/>
  <c r="AK209"/>
  <c r="AM209" s="1"/>
  <c r="AK266"/>
  <c r="AM266" s="1"/>
  <c r="AN266"/>
  <c r="AN282"/>
  <c r="AK282"/>
  <c r="AM282" s="1"/>
  <c r="AN284"/>
  <c r="AK284"/>
  <c r="AM284" s="1"/>
  <c r="AN298"/>
  <c r="AK298"/>
  <c r="AM298" s="1"/>
  <c r="AN356"/>
  <c r="AK356"/>
  <c r="AM356" s="1"/>
  <c r="AN372"/>
  <c r="AK372"/>
  <c r="AM372" s="1"/>
  <c r="AN388"/>
  <c r="AK388"/>
  <c r="AM388" s="1"/>
  <c r="AB400"/>
  <c r="AF400"/>
  <c r="AJ400"/>
  <c r="AD400"/>
  <c r="AI400"/>
  <c r="AE400"/>
  <c r="W400"/>
  <c r="AG400"/>
  <c r="AC400"/>
  <c r="AH400"/>
  <c r="AN420"/>
  <c r="AK420"/>
  <c r="AM420" s="1"/>
  <c r="AN428"/>
  <c r="AK428"/>
  <c r="AM428" s="1"/>
  <c r="AN436"/>
  <c r="AK436"/>
  <c r="AM436" s="1"/>
  <c r="AN106"/>
  <c r="AK106"/>
  <c r="AM106" s="1"/>
  <c r="AK107"/>
  <c r="AM107" s="1"/>
  <c r="AN107"/>
  <c r="AB113"/>
  <c r="AF113"/>
  <c r="AJ113"/>
  <c r="AC113"/>
  <c r="AG113"/>
  <c r="AD113"/>
  <c r="AH113"/>
  <c r="W113"/>
  <c r="AE113"/>
  <c r="AI113"/>
  <c r="AN136"/>
  <c r="AK136"/>
  <c r="AM136" s="1"/>
  <c r="AN130"/>
  <c r="AK130"/>
  <c r="AM130" s="1"/>
  <c r="AC144"/>
  <c r="AG144"/>
  <c r="AD144"/>
  <c r="AH144"/>
  <c r="W144"/>
  <c r="AE144"/>
  <c r="AI144"/>
  <c r="AJ144"/>
  <c r="AB144"/>
  <c r="AF144"/>
  <c r="AK109"/>
  <c r="AM109" s="1"/>
  <c r="AN109"/>
  <c r="U127"/>
  <c r="AN132"/>
  <c r="AK132"/>
  <c r="AM132" s="1"/>
  <c r="AN169"/>
  <c r="AK169"/>
  <c r="AM169" s="1"/>
  <c r="U135"/>
  <c r="U152"/>
  <c r="U168"/>
  <c r="AN182"/>
  <c r="AK182"/>
  <c r="AM182" s="1"/>
  <c r="AK183"/>
  <c r="AM183" s="1"/>
  <c r="AN183"/>
  <c r="AN140"/>
  <c r="AK140"/>
  <c r="AM140" s="1"/>
  <c r="AN151"/>
  <c r="AK151"/>
  <c r="AM151" s="1"/>
  <c r="AB198"/>
  <c r="AF198"/>
  <c r="AJ198"/>
  <c r="AE198"/>
  <c r="W198"/>
  <c r="AG198"/>
  <c r="AC198"/>
  <c r="AH198"/>
  <c r="AD198"/>
  <c r="AI198"/>
  <c r="U146"/>
  <c r="U154"/>
  <c r="AN176"/>
  <c r="AK176"/>
  <c r="AM176" s="1"/>
  <c r="AK177"/>
  <c r="AM177" s="1"/>
  <c r="AN177"/>
  <c r="AN192"/>
  <c r="AK192"/>
  <c r="AM192" s="1"/>
  <c r="AK193"/>
  <c r="AM193" s="1"/>
  <c r="AN193"/>
  <c r="AK143"/>
  <c r="AM143" s="1"/>
  <c r="AN143"/>
  <c r="AN211"/>
  <c r="AK211"/>
  <c r="AM211" s="1"/>
  <c r="AK212"/>
  <c r="AM212" s="1"/>
  <c r="AN212"/>
  <c r="AK234"/>
  <c r="AM234" s="1"/>
  <c r="AN234"/>
  <c r="AK230"/>
  <c r="AM230" s="1"/>
  <c r="AN230"/>
  <c r="AB259"/>
  <c r="AF259"/>
  <c r="AJ259"/>
  <c r="AC259"/>
  <c r="AG259"/>
  <c r="AD259"/>
  <c r="AE259"/>
  <c r="AH259"/>
  <c r="W259"/>
  <c r="AI259"/>
  <c r="AB267"/>
  <c r="AF267"/>
  <c r="AJ267"/>
  <c r="W267"/>
  <c r="AG267"/>
  <c r="AC267"/>
  <c r="AH267"/>
  <c r="AD267"/>
  <c r="AI267"/>
  <c r="AE267"/>
  <c r="AB275"/>
  <c r="AF275"/>
  <c r="AJ275"/>
  <c r="W275"/>
  <c r="AG275"/>
  <c r="AC275"/>
  <c r="AH275"/>
  <c r="AD275"/>
  <c r="AI275"/>
  <c r="AE275"/>
  <c r="AK245"/>
  <c r="AM245" s="1"/>
  <c r="AN245"/>
  <c r="AK261"/>
  <c r="AM261" s="1"/>
  <c r="AN261"/>
  <c r="AK269"/>
  <c r="AM269" s="1"/>
  <c r="AN269"/>
  <c r="AK199"/>
  <c r="AM199" s="1"/>
  <c r="AN199"/>
  <c r="AK206"/>
  <c r="AM206" s="1"/>
  <c r="AN206"/>
  <c r="AK243"/>
  <c r="AM243" s="1"/>
  <c r="AN243"/>
  <c r="U260"/>
  <c r="AN294"/>
  <c r="AK294"/>
  <c r="AM294" s="1"/>
  <c r="U311"/>
  <c r="AN326"/>
  <c r="AK326"/>
  <c r="AM326" s="1"/>
  <c r="AN288"/>
  <c r="AK288"/>
  <c r="AM288" s="1"/>
  <c r="U305"/>
  <c r="AN320"/>
  <c r="AK320"/>
  <c r="AM320" s="1"/>
  <c r="AN250"/>
  <c r="AK250"/>
  <c r="AM250" s="1"/>
  <c r="U278"/>
  <c r="AN265"/>
  <c r="AK265"/>
  <c r="AM265" s="1"/>
  <c r="AN314"/>
  <c r="AK314"/>
  <c r="AM314" s="1"/>
  <c r="AB396"/>
  <c r="AF396"/>
  <c r="AJ396"/>
  <c r="W396"/>
  <c r="AG396"/>
  <c r="AC396"/>
  <c r="AH396"/>
  <c r="AD396"/>
  <c r="AI396"/>
  <c r="AE396"/>
  <c r="AB404"/>
  <c r="AF404"/>
  <c r="AJ404"/>
  <c r="W404"/>
  <c r="AG404"/>
  <c r="AC404"/>
  <c r="AH404"/>
  <c r="AD404"/>
  <c r="AI404"/>
  <c r="AE404"/>
  <c r="AB412"/>
  <c r="AF412"/>
  <c r="AJ412"/>
  <c r="W412"/>
  <c r="AG412"/>
  <c r="AC412"/>
  <c r="AH412"/>
  <c r="AD412"/>
  <c r="AI412"/>
  <c r="AE412"/>
  <c r="U252"/>
  <c r="AN306"/>
  <c r="AK306"/>
  <c r="AM306" s="1"/>
  <c r="AK414"/>
  <c r="AM414" s="1"/>
  <c r="AN414"/>
  <c r="AK301"/>
  <c r="AM301" s="1"/>
  <c r="AN301"/>
  <c r="AK335"/>
  <c r="AM335" s="1"/>
  <c r="AN335"/>
  <c r="AN418"/>
  <c r="AK418"/>
  <c r="AM418" s="1"/>
  <c r="U435"/>
  <c r="AK460"/>
  <c r="AM460" s="1"/>
  <c r="AN460"/>
  <c r="AK492"/>
  <c r="AM492" s="1"/>
  <c r="AN492"/>
  <c r="AK389"/>
  <c r="AM389" s="1"/>
  <c r="AN389"/>
  <c r="AN397"/>
  <c r="AK397"/>
  <c r="AM397" s="1"/>
  <c r="AK409"/>
  <c r="AM409" s="1"/>
  <c r="AN409"/>
  <c r="AN413"/>
  <c r="AK413"/>
  <c r="AM413" s="1"/>
  <c r="AN438"/>
  <c r="AK438"/>
  <c r="AM438" s="1"/>
  <c r="AN440"/>
  <c r="AK440"/>
  <c r="AM440" s="1"/>
  <c r="AN446"/>
  <c r="AK446"/>
  <c r="AM446" s="1"/>
  <c r="AK456"/>
  <c r="AM456" s="1"/>
  <c r="AN456"/>
  <c r="AK470"/>
  <c r="AM470" s="1"/>
  <c r="AN470"/>
  <c r="AK498"/>
  <c r="AM498" s="1"/>
  <c r="AN498"/>
  <c r="AK315"/>
  <c r="AM315" s="1"/>
  <c r="AN315"/>
  <c r="AK353"/>
  <c r="AM353" s="1"/>
  <c r="AN353"/>
  <c r="AN308"/>
  <c r="AK308"/>
  <c r="AM308" s="1"/>
  <c r="AK339"/>
  <c r="AM339" s="1"/>
  <c r="AN339"/>
  <c r="AK343"/>
  <c r="AM343" s="1"/>
  <c r="AN343"/>
  <c r="AK359"/>
  <c r="AM359" s="1"/>
  <c r="AN359"/>
  <c r="AK391"/>
  <c r="AM391" s="1"/>
  <c r="AN391"/>
  <c r="AK494"/>
  <c r="AM494" s="1"/>
  <c r="AN494"/>
  <c r="AK506"/>
  <c r="AM506" s="1"/>
  <c r="AN506"/>
  <c r="AK455"/>
  <c r="AM455" s="1"/>
  <c r="AN455"/>
  <c r="AN469"/>
  <c r="AK469"/>
  <c r="AM469" s="1"/>
  <c r="AK443"/>
  <c r="AM443" s="1"/>
  <c r="AN443"/>
  <c r="AK453"/>
  <c r="AM453" s="1"/>
  <c r="AN453"/>
  <c r="AN461"/>
  <c r="AK461"/>
  <c r="AM461" s="1"/>
  <c r="AN465"/>
  <c r="AK465"/>
  <c r="AM465" s="1"/>
  <c r="AN493"/>
  <c r="AK493"/>
  <c r="AM493" s="1"/>
  <c r="AN503"/>
  <c r="AK503"/>
  <c r="AM503" s="1"/>
  <c r="AK449"/>
  <c r="AM449" s="1"/>
  <c r="AN449"/>
  <c r="AN457"/>
  <c r="AK457"/>
  <c r="AM457" s="1"/>
  <c r="AN477"/>
  <c r="AK477"/>
  <c r="AM477" s="1"/>
  <c r="AN487"/>
  <c r="AK487"/>
  <c r="AM487" s="1"/>
  <c r="AN105"/>
  <c r="AK105"/>
  <c r="AM105" s="1"/>
  <c r="AK9"/>
  <c r="AM9" s="1"/>
  <c r="AN9"/>
  <c r="AJ8"/>
  <c r="AF8"/>
  <c r="AB8"/>
  <c r="AG8"/>
  <c r="AE8"/>
  <c r="AH8"/>
  <c r="AI8"/>
  <c r="AD8"/>
  <c r="AC8"/>
  <c r="AN7"/>
  <c r="AK7"/>
  <c r="AM7" s="1"/>
  <c r="AN8" i="3" l="1"/>
  <c r="U8" s="1"/>
  <c r="U24" i="5"/>
  <c r="U16"/>
  <c r="U7"/>
  <c r="U13"/>
  <c r="U12"/>
  <c r="U15"/>
  <c r="AK10"/>
  <c r="AM10" s="1"/>
  <c r="U10" s="1"/>
  <c r="U9"/>
  <c r="U11"/>
  <c r="U473"/>
  <c r="U432"/>
  <c r="U395"/>
  <c r="U476"/>
  <c r="U458"/>
  <c r="U448"/>
  <c r="U304"/>
  <c r="U242"/>
  <c r="U190"/>
  <c r="U50"/>
  <c r="U65"/>
  <c r="U104"/>
  <c r="U33"/>
  <c r="U84"/>
  <c r="U487"/>
  <c r="U356"/>
  <c r="U370"/>
  <c r="U46"/>
  <c r="U42"/>
  <c r="U88"/>
  <c r="U503"/>
  <c r="U446"/>
  <c r="U176"/>
  <c r="U140"/>
  <c r="U91"/>
  <c r="U95"/>
  <c r="U457"/>
  <c r="U465"/>
  <c r="U469"/>
  <c r="U308"/>
  <c r="U438"/>
  <c r="U314"/>
  <c r="U192"/>
  <c r="U182"/>
  <c r="U136"/>
  <c r="U436"/>
  <c r="U388"/>
  <c r="U284"/>
  <c r="U103"/>
  <c r="U44"/>
  <c r="U45"/>
  <c r="U94"/>
  <c r="U82"/>
  <c r="U326"/>
  <c r="U420"/>
  <c r="U411"/>
  <c r="U369"/>
  <c r="U398"/>
  <c r="U309"/>
  <c r="U89"/>
  <c r="U101"/>
  <c r="U86"/>
  <c r="U126"/>
  <c r="U59"/>
  <c r="U166"/>
  <c r="U58"/>
  <c r="U87"/>
  <c r="U336"/>
  <c r="U292"/>
  <c r="U312"/>
  <c r="U286"/>
  <c r="U213"/>
  <c r="U153"/>
  <c r="U215"/>
  <c r="U231"/>
  <c r="U197"/>
  <c r="U147"/>
  <c r="U165"/>
  <c r="U138"/>
  <c r="U128"/>
  <c r="U338"/>
  <c r="U360"/>
  <c r="U334"/>
  <c r="U273"/>
  <c r="U268"/>
  <c r="U296"/>
  <c r="U302"/>
  <c r="U229"/>
  <c r="U188"/>
  <c r="U172"/>
  <c r="U194"/>
  <c r="U178"/>
  <c r="U63"/>
  <c r="U72"/>
  <c r="AK354"/>
  <c r="AM354" s="1"/>
  <c r="AN111"/>
  <c r="U111" s="1"/>
  <c r="AK217"/>
  <c r="AM217" s="1"/>
  <c r="U217" s="1"/>
  <c r="U81"/>
  <c r="U69"/>
  <c r="U32"/>
  <c r="U74"/>
  <c r="U93"/>
  <c r="U30"/>
  <c r="U75"/>
  <c r="U118"/>
  <c r="U186"/>
  <c r="AK23"/>
  <c r="AM23" s="1"/>
  <c r="U23" s="1"/>
  <c r="AN23"/>
  <c r="AN20"/>
  <c r="AK20"/>
  <c r="AM20" s="1"/>
  <c r="U20" s="1"/>
  <c r="U35"/>
  <c r="U85"/>
  <c r="U60"/>
  <c r="U47"/>
  <c r="U62"/>
  <c r="U67"/>
  <c r="U29"/>
  <c r="AN38"/>
  <c r="AK38"/>
  <c r="AM38" s="1"/>
  <c r="U38" s="1"/>
  <c r="AN164"/>
  <c r="AK164"/>
  <c r="AM164" s="1"/>
  <c r="U239"/>
  <c r="U40"/>
  <c r="AK39"/>
  <c r="AM39" s="1"/>
  <c r="AN39"/>
  <c r="U70"/>
  <c r="U227"/>
  <c r="U34"/>
  <c r="U237"/>
  <c r="AK27"/>
  <c r="AM27" s="1"/>
  <c r="AN27"/>
  <c r="U90"/>
  <c r="U55"/>
  <c r="U71"/>
  <c r="U52"/>
  <c r="U51"/>
  <c r="AN31"/>
  <c r="AK31"/>
  <c r="AM31" s="1"/>
  <c r="AN43"/>
  <c r="AK43"/>
  <c r="AM43" s="1"/>
  <c r="U76"/>
  <c r="U49"/>
  <c r="U61"/>
  <c r="U92"/>
  <c r="U99"/>
  <c r="U116"/>
  <c r="U110"/>
  <c r="U73"/>
  <c r="U98"/>
  <c r="U78"/>
  <c r="U56"/>
  <c r="U64"/>
  <c r="U449"/>
  <c r="U443"/>
  <c r="U455"/>
  <c r="U494"/>
  <c r="U359"/>
  <c r="U339"/>
  <c r="U353"/>
  <c r="U498"/>
  <c r="U456"/>
  <c r="U492"/>
  <c r="U243"/>
  <c r="U199"/>
  <c r="U261"/>
  <c r="U234"/>
  <c r="U193"/>
  <c r="U177"/>
  <c r="U183"/>
  <c r="U109"/>
  <c r="U333"/>
  <c r="U218"/>
  <c r="U232"/>
  <c r="U216"/>
  <c r="U187"/>
  <c r="U381"/>
  <c r="U401"/>
  <c r="U484"/>
  <c r="U191"/>
  <c r="U175"/>
  <c r="U141"/>
  <c r="U115"/>
  <c r="U482"/>
  <c r="U466"/>
  <c r="U383"/>
  <c r="U379"/>
  <c r="U363"/>
  <c r="U341"/>
  <c r="U285"/>
  <c r="U280"/>
  <c r="U238"/>
  <c r="U257"/>
  <c r="U301"/>
  <c r="U210"/>
  <c r="U262"/>
  <c r="U221"/>
  <c r="U223"/>
  <c r="U207"/>
  <c r="U163"/>
  <c r="U108"/>
  <c r="U134"/>
  <c r="U250"/>
  <c r="U169"/>
  <c r="U374"/>
  <c r="U454"/>
  <c r="U430"/>
  <c r="U499"/>
  <c r="U485"/>
  <c r="U463"/>
  <c r="U324"/>
  <c r="U254"/>
  <c r="AN416"/>
  <c r="AK416"/>
  <c r="AM416" s="1"/>
  <c r="U453"/>
  <c r="U506"/>
  <c r="U391"/>
  <c r="U343"/>
  <c r="U315"/>
  <c r="U470"/>
  <c r="U409"/>
  <c r="U389"/>
  <c r="U460"/>
  <c r="AN412"/>
  <c r="AK412"/>
  <c r="AM412" s="1"/>
  <c r="U412" s="1"/>
  <c r="AN396"/>
  <c r="AK396"/>
  <c r="AM396" s="1"/>
  <c r="U206"/>
  <c r="U269"/>
  <c r="U245"/>
  <c r="AN275"/>
  <c r="AK275"/>
  <c r="AM275" s="1"/>
  <c r="AK259"/>
  <c r="AM259" s="1"/>
  <c r="AN259"/>
  <c r="U230"/>
  <c r="U212"/>
  <c r="U143"/>
  <c r="AK113"/>
  <c r="AM113" s="1"/>
  <c r="AN113"/>
  <c r="U107"/>
  <c r="AK400"/>
  <c r="AM400" s="1"/>
  <c r="AN400"/>
  <c r="U266"/>
  <c r="U406"/>
  <c r="U387"/>
  <c r="U371"/>
  <c r="U355"/>
  <c r="U347"/>
  <c r="U323"/>
  <c r="U272"/>
  <c r="AK247"/>
  <c r="AM247" s="1"/>
  <c r="AN247"/>
  <c r="U264"/>
  <c r="U202"/>
  <c r="AK236"/>
  <c r="AM236" s="1"/>
  <c r="AN236"/>
  <c r="U240"/>
  <c r="U181"/>
  <c r="U139"/>
  <c r="U125"/>
  <c r="U129"/>
  <c r="U445"/>
  <c r="U331"/>
  <c r="U367"/>
  <c r="U478"/>
  <c r="U502"/>
  <c r="U427"/>
  <c r="U385"/>
  <c r="U133"/>
  <c r="AK123"/>
  <c r="AM123" s="1"/>
  <c r="AN123"/>
  <c r="U119"/>
  <c r="AK121"/>
  <c r="AM121" s="1"/>
  <c r="AN121"/>
  <c r="U441"/>
  <c r="U451"/>
  <c r="U504"/>
  <c r="U373"/>
  <c r="U480"/>
  <c r="U357"/>
  <c r="U490"/>
  <c r="U365"/>
  <c r="U274"/>
  <c r="AK263"/>
  <c r="AM263" s="1"/>
  <c r="AN263"/>
  <c r="U228"/>
  <c r="U277"/>
  <c r="AK251"/>
  <c r="AM251" s="1"/>
  <c r="AN251"/>
  <c r="U226"/>
  <c r="U189"/>
  <c r="U173"/>
  <c r="U195"/>
  <c r="U179"/>
  <c r="AK117"/>
  <c r="AM117" s="1"/>
  <c r="AN117"/>
  <c r="AK271"/>
  <c r="AM271" s="1"/>
  <c r="AN271"/>
  <c r="U105"/>
  <c r="U477"/>
  <c r="U493"/>
  <c r="U461"/>
  <c r="U440"/>
  <c r="U413"/>
  <c r="U397"/>
  <c r="U335"/>
  <c r="U414"/>
  <c r="U265"/>
  <c r="U288"/>
  <c r="U211"/>
  <c r="U151"/>
  <c r="AK144"/>
  <c r="AM144" s="1"/>
  <c r="AN144"/>
  <c r="U130"/>
  <c r="U106"/>
  <c r="U428"/>
  <c r="U372"/>
  <c r="U298"/>
  <c r="U282"/>
  <c r="U209"/>
  <c r="U386"/>
  <c r="U354"/>
  <c r="U258"/>
  <c r="U384"/>
  <c r="U368"/>
  <c r="U352"/>
  <c r="U344"/>
  <c r="U276"/>
  <c r="U318"/>
  <c r="U246"/>
  <c r="U201"/>
  <c r="U241"/>
  <c r="U225"/>
  <c r="U196"/>
  <c r="U180"/>
  <c r="U167"/>
  <c r="U142"/>
  <c r="U471"/>
  <c r="U479"/>
  <c r="U483"/>
  <c r="U434"/>
  <c r="U124"/>
  <c r="U403"/>
  <c r="U351"/>
  <c r="U375"/>
  <c r="U500"/>
  <c r="U447"/>
  <c r="U350"/>
  <c r="U410"/>
  <c r="U322"/>
  <c r="U426"/>
  <c r="U444"/>
  <c r="U390"/>
  <c r="U358"/>
  <c r="U330"/>
  <c r="U249"/>
  <c r="U349"/>
  <c r="U317"/>
  <c r="U291"/>
  <c r="AK255"/>
  <c r="AM255" s="1"/>
  <c r="AN255"/>
  <c r="U253"/>
  <c r="U220"/>
  <c r="U204"/>
  <c r="U200"/>
  <c r="U185"/>
  <c r="U145"/>
  <c r="U501"/>
  <c r="U491"/>
  <c r="U505"/>
  <c r="U475"/>
  <c r="U149"/>
  <c r="U290"/>
  <c r="U442"/>
  <c r="U382"/>
  <c r="U332"/>
  <c r="U342"/>
  <c r="U380"/>
  <c r="U348"/>
  <c r="U316"/>
  <c r="U394"/>
  <c r="U362"/>
  <c r="U328"/>
  <c r="U418"/>
  <c r="U306"/>
  <c r="AN404"/>
  <c r="AK404"/>
  <c r="AM404" s="1"/>
  <c r="U320"/>
  <c r="U294"/>
  <c r="AN267"/>
  <c r="AK267"/>
  <c r="AM267" s="1"/>
  <c r="AK198"/>
  <c r="AM198" s="1"/>
  <c r="AN198"/>
  <c r="U132"/>
  <c r="U450"/>
  <c r="U340"/>
  <c r="U507"/>
  <c r="U489"/>
  <c r="U481"/>
  <c r="U467"/>
  <c r="U366"/>
  <c r="AK408"/>
  <c r="AM408" s="1"/>
  <c r="AN408"/>
  <c r="U346"/>
  <c r="U300"/>
  <c r="U281"/>
  <c r="U205"/>
  <c r="U219"/>
  <c r="U203"/>
  <c r="U235"/>
  <c r="U184"/>
  <c r="AK279"/>
  <c r="AM279" s="1"/>
  <c r="AN279"/>
  <c r="U222"/>
  <c r="U214"/>
  <c r="U224"/>
  <c r="U208"/>
  <c r="U131"/>
  <c r="U137"/>
  <c r="AK8"/>
  <c r="AM8" s="1"/>
  <c r="AN8"/>
  <c r="U27" l="1"/>
  <c r="U8"/>
  <c r="U236"/>
  <c r="U31"/>
  <c r="U164"/>
  <c r="U43"/>
  <c r="U39"/>
  <c r="U271"/>
  <c r="U121"/>
  <c r="U400"/>
  <c r="U259"/>
  <c r="U275"/>
  <c r="U267"/>
  <c r="U404"/>
  <c r="U117"/>
  <c r="U396"/>
  <c r="U279"/>
  <c r="U198"/>
  <c r="U255"/>
  <c r="U144"/>
  <c r="U251"/>
  <c r="U263"/>
  <c r="U247"/>
  <c r="U408"/>
  <c r="U123"/>
  <c r="U113"/>
  <c r="U416"/>
  <c r="AG7" i="3" l="1"/>
  <c r="AB7"/>
  <c r="AJ7"/>
  <c r="AF7"/>
  <c r="AH7"/>
  <c r="AI7"/>
  <c r="AE7"/>
  <c r="AD7"/>
  <c r="AC7"/>
  <c r="AK7" l="1"/>
  <c r="AN7"/>
  <c r="AM7" l="1"/>
  <c r="U7" s="1"/>
</calcChain>
</file>

<file path=xl/sharedStrings.xml><?xml version="1.0" encoding="utf-8"?>
<sst xmlns="http://schemas.openxmlformats.org/spreadsheetml/2006/main" count="1536" uniqueCount="233">
  <si>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</si>
  <si>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</si>
  <si>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</si>
  <si>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</si>
  <si>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</si>
  <si>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</si>
  <si>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</si>
  <si>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</si>
  <si>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</si>
  <si>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</si>
  <si>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</si>
  <si>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</si>
  <si>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</si>
  <si>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</si>
  <si>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</si>
  <si>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</si>
  <si>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</si>
  <si>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</si>
  <si>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</si>
  <si>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</si>
  <si>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</si>
  <si>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</si>
  <si>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</si>
  <si>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</si>
  <si>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</si>
  <si>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</si>
  <si>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</si>
  <si>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</si>
  <si>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</si>
  <si>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</si>
  <si>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</si>
  <si>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</si>
  <si>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</si>
  <si>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</si>
  <si>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</si>
  <si>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</si>
  <si>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</si>
  <si>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</si>
  <si>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</si>
  <si>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</si>
  <si>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/>
  </si>
  <si>
    <t>DPT +</t>
  </si>
  <si>
    <t>DEB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</si>
  <si>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</si>
  <si>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</si>
  <si>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</si>
  <si>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</si>
  <si>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</si>
  <si>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</si>
  <si>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</si>
  <si>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</si>
  <si>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</si>
  <si>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</si>
  <si>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</si>
  <si>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</si>
  <si>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</si>
  <si>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</si>
  <si>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</si>
  <si>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</si>
  <si>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</si>
  <si>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</si>
  <si>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</si>
  <si>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</si>
  <si>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</si>
  <si>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</si>
  <si>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</si>
  <si>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</si>
  <si>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</si>
  <si>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</si>
  <si>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</si>
  <si>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</si>
  <si>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</si>
  <si>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</si>
  <si>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</si>
  <si>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</si>
  <si>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</si>
  <si>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</si>
  <si>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</si>
  <si>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</si>
  <si>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</si>
  <si>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</si>
  <si>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</si>
  <si>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</si>
  <si>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</si>
  <si>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</si>
  <si>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</si>
  <si>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</si>
  <si>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</si>
  <si>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</si>
  <si>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</si>
  <si>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</si>
  <si>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</si>
  <si>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</si>
  <si>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</si>
  <si>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</si>
  <si>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</si>
  <si>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</si>
  <si>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</si>
  <si>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</si>
  <si>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</si>
  <si>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</si>
  <si>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</si>
  <si>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</si>
  <si>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</si>
  <si>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</si>
  <si>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</si>
  <si>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</si>
  <si>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</si>
  <si>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</si>
  <si>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</si>
  <si>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</si>
  <si>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</si>
  <si>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</si>
  <si>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</si>
  <si>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</si>
  <si>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</si>
  <si>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</si>
  <si>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</si>
  <si>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</si>
  <si>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</si>
  <si>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</si>
  <si>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</si>
  <si>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</si>
  <si>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</si>
  <si>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</si>
  <si>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LISTING REGIONAL    U17 - U20 - SE</t>
  </si>
  <si>
    <t>SUD PACA LISTING ELIMINATOIRE DE LIGUE</t>
  </si>
  <si>
    <t>6ET 7 AVRIL 2019</t>
  </si>
  <si>
    <t>6 ET 7 AVRIL</t>
  </si>
  <si>
    <t>SUD</t>
  </si>
  <si>
    <t>H</t>
  </si>
  <si>
    <t>MARI</t>
  </si>
  <si>
    <t>EDOUARD</t>
  </si>
  <si>
    <t>HM STE TULLE</t>
  </si>
  <si>
    <t>JULLIEN</t>
  </si>
  <si>
    <t>Gabriel</t>
  </si>
  <si>
    <t>ASLDD TOULON</t>
  </si>
  <si>
    <t>FOLCHER</t>
  </si>
  <si>
    <t>GUILHEM</t>
  </si>
  <si>
    <t>ES VILLENEUVE LOUBET</t>
  </si>
  <si>
    <t>ABRIL</t>
  </si>
  <si>
    <t>Damien</t>
  </si>
  <si>
    <t>ASPTT DRAGUIGNAN</t>
  </si>
  <si>
    <t>-</t>
  </si>
  <si>
    <t>VILLEMINOT</t>
  </si>
  <si>
    <t>ALEX</t>
  </si>
  <si>
    <t>AVIGNON SORGUES H</t>
  </si>
  <si>
    <t>LE NAGARD</t>
  </si>
  <si>
    <t>ROMAIN</t>
  </si>
  <si>
    <t>HC MARSEILLE</t>
  </si>
  <si>
    <t>GALAND</t>
  </si>
  <si>
    <t>Kevin</t>
  </si>
  <si>
    <t>TOUMI BRADLEY</t>
  </si>
  <si>
    <t>ALEXANDRE</t>
  </si>
  <si>
    <t>SERVAL CROSS FIT</t>
  </si>
  <si>
    <t>USSEGLIO</t>
  </si>
  <si>
    <t>JULIEN</t>
  </si>
  <si>
    <t>BAILLIEUX</t>
  </si>
  <si>
    <t>CYRIL</t>
  </si>
  <si>
    <t>EEAR MONTEUX</t>
  </si>
  <si>
    <t>F</t>
  </si>
  <si>
    <t>JOLY</t>
  </si>
  <si>
    <t>THIBAUT</t>
  </si>
  <si>
    <t>DE BARROS</t>
  </si>
  <si>
    <t>FABIO</t>
  </si>
  <si>
    <t>ISTRES SPORTS</t>
  </si>
  <si>
    <t xml:space="preserve"> -</t>
  </si>
  <si>
    <t>PELLERIN</t>
  </si>
  <si>
    <t>Luca</t>
  </si>
  <si>
    <t>ROUSSET</t>
  </si>
  <si>
    <t>HUGO</t>
  </si>
  <si>
    <t>Lucas</t>
  </si>
  <si>
    <t>LANGLOIS</t>
  </si>
  <si>
    <t>Colin</t>
  </si>
  <si>
    <t>LANDAIS</t>
  </si>
  <si>
    <t>Alexis</t>
  </si>
  <si>
    <t>BIGGI</t>
  </si>
  <si>
    <t>Marc</t>
  </si>
  <si>
    <t>RICHET</t>
  </si>
  <si>
    <t>Benoit</t>
  </si>
  <si>
    <t>ZAPPA</t>
  </si>
  <si>
    <t>Fabien</t>
  </si>
  <si>
    <t>CROSFIT HYERES</t>
  </si>
  <si>
    <t>ORTUNIO</t>
  </si>
  <si>
    <t>Vincent</t>
  </si>
  <si>
    <t>GAALOUL</t>
  </si>
  <si>
    <t>Linda</t>
  </si>
  <si>
    <t>HC HYERES</t>
  </si>
  <si>
    <t>TEISSIER</t>
  </si>
  <si>
    <t>AUDREY</t>
  </si>
  <si>
    <t>VATRY</t>
  </si>
  <si>
    <t>AURIANE</t>
  </si>
  <si>
    <t>UNBROKEN BARBELL</t>
  </si>
  <si>
    <t>PASTOR</t>
  </si>
  <si>
    <t>LUCILE</t>
  </si>
  <si>
    <t>FRANQUINE</t>
  </si>
  <si>
    <t>Nina</t>
  </si>
  <si>
    <t>TEAM LA FOURNAISE</t>
  </si>
  <si>
    <t>TESTE</t>
  </si>
  <si>
    <t>Flavie</t>
  </si>
  <si>
    <t>GAUJARD</t>
  </si>
  <si>
    <t>Marine</t>
  </si>
  <si>
    <t>REY</t>
  </si>
  <si>
    <t>Dorian</t>
  </si>
  <si>
    <t>ARBONA</t>
  </si>
  <si>
    <t>ROMANE</t>
  </si>
  <si>
    <t>GOUDE</t>
  </si>
  <si>
    <t>Zoé</t>
  </si>
  <si>
    <t>Manon</t>
  </si>
  <si>
    <t>MAILLOT</t>
  </si>
  <si>
    <t>Bahia</t>
  </si>
  <si>
    <t>COLLADO</t>
  </si>
  <si>
    <t>Noa</t>
  </si>
  <si>
    <t>GIANETTI</t>
  </si>
  <si>
    <t>Margot</t>
  </si>
  <si>
    <t>BEAUCHET</t>
  </si>
  <si>
    <t>CHLOE</t>
  </si>
  <si>
    <t>CROSS FIT EPSILON</t>
  </si>
  <si>
    <t>JANKOVITS</t>
  </si>
  <si>
    <t>Mylene</t>
  </si>
  <si>
    <t>FONSECA BRAS</t>
  </si>
  <si>
    <t>MYLENE</t>
  </si>
  <si>
    <t>MARIOTTINI-DARBAS</t>
  </si>
  <si>
    <t>Marie-Charlotte</t>
  </si>
  <si>
    <t>AURORE</t>
  </si>
  <si>
    <t xml:space="preserve">PAGE </t>
  </si>
  <si>
    <t>LOUISIANE</t>
  </si>
  <si>
    <t>FERRARI</t>
  </si>
  <si>
    <t>ELODIE</t>
  </si>
  <si>
    <t>DELAHAYE</t>
  </si>
  <si>
    <t>Elodie</t>
  </si>
  <si>
    <t>VILLANO</t>
  </si>
  <si>
    <t>Elisabeth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</si>
</sst>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5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8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9" fillId="10" borderId="0" xfId="0" applyFont="1" applyFill="1"/>
    <xf numFmtId="0" fontId="19" fillId="10" borderId="0" xfId="0" applyFont="1" applyFill="1" applyBorder="1"/>
    <xf numFmtId="0" fontId="18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15" fillId="11" borderId="9" xfId="0" applyFont="1" applyFill="1" applyBorder="1" applyAlignment="1" applyProtection="1">
      <alignment horizontal="center" vertical="center"/>
    </xf>
    <xf numFmtId="164" fontId="15" fillId="11" borderId="9" xfId="0" applyNumberFormat="1" applyFont="1" applyFill="1" applyBorder="1" applyAlignment="1" applyProtection="1">
      <alignment horizontal="center" vertical="center"/>
    </xf>
    <xf numFmtId="164" fontId="15" fillId="11" borderId="10" xfId="0" applyNumberFormat="1" applyFont="1" applyFill="1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vertical="center"/>
      <protection locked="0"/>
    </xf>
    <xf numFmtId="2" fontId="20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2" fontId="12" fillId="2" borderId="20" xfId="0" applyNumberFormat="1" applyFont="1" applyFill="1" applyBorder="1" applyAlignment="1" applyProtection="1">
      <alignment horizontal="center" vertical="center"/>
    </xf>
    <xf numFmtId="164" fontId="15" fillId="11" borderId="21" xfId="0" applyNumberFormat="1" applyFont="1" applyFill="1" applyBorder="1" applyAlignment="1" applyProtection="1">
      <alignment horizontal="center" vertical="center"/>
    </xf>
    <xf numFmtId="1" fontId="22" fillId="2" borderId="11" xfId="0" applyNumberFormat="1" applyFont="1" applyFill="1" applyBorder="1" applyAlignment="1" applyProtection="1">
      <alignment horizontal="center" vertical="center"/>
    </xf>
    <xf numFmtId="1" fontId="8" fillId="12" borderId="19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5" fillId="11" borderId="22" xfId="0" applyNumberFormat="1" applyFont="1" applyFill="1" applyBorder="1" applyAlignment="1" applyProtection="1">
      <alignment horizontal="center" vertical="center"/>
    </xf>
    <xf numFmtId="164" fontId="15" fillId="11" borderId="23" xfId="0" applyNumberFormat="1" applyFont="1" applyFill="1" applyBorder="1" applyAlignment="1" applyProtection="1">
      <alignment horizontal="center" vertical="center"/>
    </xf>
    <xf numFmtId="0" fontId="15" fillId="11" borderId="24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3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5" fillId="8" borderId="0" xfId="0" applyFont="1" applyFill="1" applyAlignment="1">
      <alignment horizontal="center"/>
    </xf>
    <xf numFmtId="0" fontId="15" fillId="11" borderId="9" xfId="0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vertical="center"/>
      <protection locked="0" hidden="1"/>
    </xf>
    <xf numFmtId="0" fontId="26" fillId="2" borderId="0" xfId="0" applyFont="1" applyFill="1" applyBorder="1" applyAlignment="1">
      <alignment vertical="center"/>
    </xf>
    <xf numFmtId="0" fontId="26" fillId="2" borderId="0" xfId="0" applyFont="1" applyFill="1" applyBorder="1" applyAlignment="1" applyProtection="1">
      <alignment horizontal="center" vertical="center" textRotation="90"/>
    </xf>
    <xf numFmtId="0" fontId="17" fillId="11" borderId="8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center" vertical="center" textRotation="90"/>
    </xf>
    <xf numFmtId="0" fontId="26" fillId="2" borderId="11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 textRotation="90"/>
    </xf>
    <xf numFmtId="0" fontId="26" fillId="3" borderId="0" xfId="0" applyFont="1" applyFill="1" applyBorder="1" applyAlignment="1">
      <alignment vertical="center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164" fontId="2" fillId="2" borderId="27" xfId="0" applyNumberFormat="1" applyFont="1" applyFill="1" applyBorder="1" applyAlignment="1" applyProtection="1">
      <alignment horizontal="left" vertical="center"/>
      <protection locked="0"/>
    </xf>
    <xf numFmtId="164" fontId="2" fillId="2" borderId="13" xfId="0" applyNumberFormat="1" applyFont="1" applyFill="1" applyBorder="1" applyAlignment="1" applyProtection="1">
      <alignment horizontal="left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11" borderId="9" xfId="0" applyFont="1" applyFill="1" applyBorder="1" applyAlignment="1" applyProtection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167" fontId="29" fillId="2" borderId="6" xfId="0" applyNumberFormat="1" applyFont="1" applyFill="1" applyBorder="1" applyAlignment="1">
      <alignment horizontal="center" vertical="center"/>
    </xf>
    <xf numFmtId="167" fontId="29" fillId="2" borderId="7" xfId="0" applyNumberFormat="1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28" fillId="2" borderId="6" xfId="0" applyNumberFormat="1" applyFont="1" applyFill="1" applyBorder="1" applyAlignment="1">
      <alignment horizontal="center" vertical="center"/>
    </xf>
    <xf numFmtId="167" fontId="28" fillId="2" borderId="7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31" fillId="2" borderId="35" xfId="0" applyFont="1" applyFill="1" applyBorder="1" applyAlignment="1" applyProtection="1">
      <alignment horizontal="center" vertical="center"/>
      <protection locked="0"/>
    </xf>
    <xf numFmtId="164" fontId="32" fillId="2" borderId="26" xfId="0" applyNumberFormat="1" applyFont="1" applyFill="1" applyBorder="1" applyAlignment="1" applyProtection="1">
      <alignment horizontal="center" vertical="center"/>
      <protection locked="0"/>
    </xf>
    <xf numFmtId="164" fontId="32" fillId="2" borderId="27" xfId="0" applyNumberFormat="1" applyFont="1" applyFill="1" applyBorder="1" applyAlignment="1" applyProtection="1">
      <alignment horizontal="left" vertical="center"/>
      <protection locked="0"/>
    </xf>
    <xf numFmtId="0" fontId="32" fillId="2" borderId="28" xfId="0" applyFont="1" applyFill="1" applyBorder="1" applyAlignment="1" applyProtection="1">
      <alignment vertical="center"/>
      <protection locked="0"/>
    </xf>
    <xf numFmtId="1" fontId="32" fillId="2" borderId="36" xfId="0" applyNumberFormat="1" applyFont="1" applyFill="1" applyBorder="1" applyAlignment="1" applyProtection="1">
      <alignment horizontal="center" vertical="center"/>
      <protection locked="0"/>
    </xf>
    <xf numFmtId="0" fontId="32" fillId="3" borderId="35" xfId="0" applyFont="1" applyFill="1" applyBorder="1" applyAlignment="1" applyProtection="1">
      <alignment horizontal="center" vertical="center"/>
      <protection locked="0"/>
    </xf>
    <xf numFmtId="164" fontId="33" fillId="2" borderId="37" xfId="0" applyNumberFormat="1" applyFont="1" applyFill="1" applyBorder="1" applyAlignment="1" applyProtection="1">
      <alignment horizontal="center" vertical="center"/>
      <protection locked="0"/>
    </xf>
    <xf numFmtId="2" fontId="20" fillId="3" borderId="29" xfId="0" applyNumberFormat="1" applyFont="1" applyFill="1" applyBorder="1" applyAlignment="1" applyProtection="1">
      <alignment horizontal="center" vertical="center"/>
      <protection locked="0"/>
    </xf>
    <xf numFmtId="1" fontId="4" fillId="15" borderId="30" xfId="0" applyNumberFormat="1" applyFont="1" applyFill="1" applyBorder="1" applyAlignment="1" applyProtection="1">
      <alignment horizontal="center" vertical="center"/>
      <protection locked="0"/>
    </xf>
    <xf numFmtId="1" fontId="4" fillId="15" borderId="31" xfId="0" applyNumberFormat="1" applyFont="1" applyFill="1" applyBorder="1" applyAlignment="1" applyProtection="1">
      <alignment horizontal="center" vertical="center"/>
      <protection locked="0"/>
    </xf>
    <xf numFmtId="1" fontId="4" fillId="3" borderId="31" xfId="0" applyNumberFormat="1" applyFont="1" applyFill="1" applyBorder="1" applyAlignment="1" applyProtection="1">
      <alignment horizontal="center" vertical="center"/>
      <protection locked="0"/>
    </xf>
    <xf numFmtId="1" fontId="8" fillId="12" borderId="32" xfId="0" applyNumberFormat="1" applyFont="1" applyFill="1" applyBorder="1" applyAlignment="1">
      <alignment horizontal="center" vertical="center"/>
    </xf>
    <xf numFmtId="1" fontId="22" fillId="2" borderId="2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2" fontId="12" fillId="2" borderId="3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 applyProtection="1">
      <alignment horizontal="center" vertical="center"/>
      <protection locked="0"/>
    </xf>
    <xf numFmtId="164" fontId="32" fillId="2" borderId="12" xfId="0" applyNumberFormat="1" applyFont="1" applyFill="1" applyBorder="1" applyAlignment="1" applyProtection="1">
      <alignment horizontal="center" vertical="center"/>
      <protection locked="0"/>
    </xf>
    <xf numFmtId="164" fontId="32" fillId="2" borderId="13" xfId="0" applyNumberFormat="1" applyFont="1" applyFill="1" applyBorder="1" applyAlignment="1" applyProtection="1">
      <alignment horizontal="left" vertical="center"/>
      <protection locked="0"/>
    </xf>
    <xf numFmtId="0" fontId="32" fillId="2" borderId="14" xfId="0" applyFont="1" applyFill="1" applyBorder="1" applyAlignment="1" applyProtection="1">
      <alignment vertical="center"/>
      <protection locked="0"/>
    </xf>
    <xf numFmtId="1" fontId="32" fillId="2" borderId="38" xfId="0" applyNumberFormat="1" applyFont="1" applyFill="1" applyBorder="1" applyAlignment="1" applyProtection="1">
      <alignment horizontal="center" vertical="center"/>
      <protection locked="0"/>
    </xf>
    <xf numFmtId="0" fontId="32" fillId="3" borderId="12" xfId="0" applyFont="1" applyFill="1" applyBorder="1" applyAlignment="1" applyProtection="1">
      <alignment horizontal="center" vertical="center"/>
      <protection locked="0"/>
    </xf>
    <xf numFmtId="164" fontId="33" fillId="2" borderId="39" xfId="0" applyNumberFormat="1" applyFont="1" applyFill="1" applyBorder="1" applyAlignment="1" applyProtection="1">
      <alignment horizontal="center" vertical="center"/>
      <protection locked="0"/>
    </xf>
    <xf numFmtId="2" fontId="20" fillId="3" borderId="16" xfId="0" applyNumberFormat="1" applyFont="1" applyFill="1" applyBorder="1" applyAlignment="1" applyProtection="1">
      <alignment horizontal="center" vertical="center"/>
      <protection locked="0"/>
    </xf>
    <xf numFmtId="1" fontId="4" fillId="15" borderId="17" xfId="0" applyNumberFormat="1" applyFont="1" applyFill="1" applyBorder="1" applyAlignment="1" applyProtection="1">
      <alignment horizontal="center" vertical="center"/>
      <protection locked="0"/>
    </xf>
    <xf numFmtId="1" fontId="4" fillId="15" borderId="18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" fontId="8" fillId="12" borderId="19" xfId="0" applyNumberFormat="1" applyFont="1" applyFill="1" applyBorder="1" applyAlignment="1">
      <alignment horizontal="center" vertical="center"/>
    </xf>
    <xf numFmtId="1" fontId="22" fillId="2" borderId="11" xfId="0" applyNumberFormat="1" applyFont="1" applyFill="1" applyBorder="1" applyAlignment="1">
      <alignment horizontal="center" vertical="center"/>
    </xf>
    <xf numFmtId="2" fontId="12" fillId="2" borderId="20" xfId="0" applyNumberFormat="1" applyFont="1" applyFill="1" applyBorder="1" applyAlignment="1">
      <alignment horizontal="center" vertical="center"/>
    </xf>
    <xf numFmtId="164" fontId="20" fillId="2" borderId="39" xfId="0" applyNumberFormat="1" applyFont="1" applyFill="1" applyBorder="1" applyAlignment="1" applyProtection="1">
      <alignment horizontal="center" vertical="center"/>
      <protection locked="0"/>
    </xf>
    <xf numFmtId="2" fontId="32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7" xfId="0" applyNumberFormat="1" applyFont="1" applyFill="1" applyBorder="1" applyAlignment="1" applyProtection="1">
      <alignment horizontal="center" vertical="center"/>
      <protection locked="0"/>
    </xf>
    <xf numFmtId="1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30" fillId="2" borderId="1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1" fontId="2" fillId="2" borderId="36" xfId="0" applyNumberFormat="1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164" fontId="2" fillId="2" borderId="37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1" fontId="34" fillId="15" borderId="30" xfId="0" applyNumberFormat="1" applyFont="1" applyFill="1" applyBorder="1" applyAlignment="1" applyProtection="1">
      <alignment horizontal="center" vertical="center"/>
      <protection locked="0"/>
    </xf>
    <xf numFmtId="1" fontId="34" fillId="15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1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64" fontId="2" fillId="2" borderId="39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gue2019\CHPT%20LIGUE%20SUD%202019%20SENIOR%20HOM%20PLAT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gue2019\CHPT%20LIGUE%20SUD%202019%20U15-U20%20HOM%20PLAT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gue2019\CHPT%20LIGUE%20SUD%202019%20SF%2059%20SF64CSF%2071%20PLAT%2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gue2019\CHPT%20LIGUE%20SUD%202019%20U15-U20%20SF49%20SF%2055%20PLAT%204%20corrig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FF"/>
    <pageSetUpPr fitToPage="1"/>
  </sheetPr>
  <dimension ref="A1:DT216"/>
  <sheetViews>
    <sheetView tabSelected="1" topLeftCell="A16" zoomScale="75" zoomScaleNormal="75" workbookViewId="0">
      <selection activeCell="D13" sqref="D13"/>
    </sheetView>
  </sheetViews>
  <sheetFormatPr baseColWidth="10" defaultColWidth="11.44140625" defaultRowHeight="13.2"/>
  <cols>
    <col min="1" max="1" width="1.6640625" style="1" customWidth="1"/>
    <col min="2" max="2" width="5.6640625" style="123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0" hidden="1" customWidth="1"/>
    <col min="42" max="42" width="11.44140625" style="40" customWidth="1"/>
    <col min="43" max="124" width="11.44140625" style="40"/>
    <col min="125" max="16384" width="11.44140625" style="1"/>
  </cols>
  <sheetData>
    <row r="1" spans="1:124" ht="5.0999999999999996" customHeight="1" thickBot="1"/>
    <row r="2" spans="1:124" s="10" customFormat="1" ht="30" customHeight="1">
      <c r="B2" s="124"/>
      <c r="C2" s="45"/>
      <c r="D2" s="137" t="s">
        <v>125</v>
      </c>
      <c r="E2" s="138"/>
      <c r="F2" s="138"/>
      <c r="G2" s="138"/>
      <c r="H2" s="138"/>
      <c r="I2" s="138"/>
      <c r="J2" s="138"/>
      <c r="K2" s="138"/>
      <c r="L2" s="46"/>
      <c r="M2" s="47"/>
      <c r="N2" s="144" t="s">
        <v>123</v>
      </c>
      <c r="O2" s="144"/>
      <c r="P2" s="144"/>
      <c r="Q2" s="144"/>
      <c r="R2" s="144"/>
      <c r="S2" s="144"/>
      <c r="T2" s="47"/>
      <c r="U2" s="47"/>
      <c r="V2" s="138" t="s">
        <v>14</v>
      </c>
      <c r="W2" s="139"/>
      <c r="X2" s="11"/>
      <c r="Y2" s="11"/>
      <c r="Z2" s="1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</row>
    <row r="3" spans="1:124" s="10" customFormat="1" ht="30" customHeight="1" thickBot="1">
      <c r="B3" s="124"/>
      <c r="C3" s="45"/>
      <c r="D3" s="140" t="s">
        <v>126</v>
      </c>
      <c r="E3" s="141"/>
      <c r="F3" s="141"/>
      <c r="G3" s="141"/>
      <c r="H3" s="141"/>
      <c r="I3" s="141"/>
      <c r="J3" s="141"/>
      <c r="K3" s="141"/>
      <c r="L3" s="48"/>
      <c r="M3" s="48"/>
      <c r="N3" s="145"/>
      <c r="O3" s="145"/>
      <c r="P3" s="145"/>
      <c r="Q3" s="145"/>
      <c r="R3" s="145"/>
      <c r="S3" s="145"/>
      <c r="T3" s="48"/>
      <c r="U3" s="48"/>
      <c r="V3" s="142" t="s">
        <v>127</v>
      </c>
      <c r="W3" s="143"/>
      <c r="X3" s="11"/>
      <c r="Y3" s="11"/>
      <c r="Z3" s="1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</row>
    <row r="4" spans="1:124" s="9" customFormat="1" ht="9.9" customHeight="1" thickBot="1">
      <c r="A4" s="8"/>
      <c r="B4" s="125"/>
      <c r="C4" s="19"/>
      <c r="D4" s="20"/>
      <c r="E4" s="20"/>
      <c r="F4" s="21"/>
      <c r="G4" s="22"/>
      <c r="H4" s="23"/>
      <c r="I4" s="24"/>
      <c r="J4" s="25"/>
      <c r="K4" s="26"/>
      <c r="L4" s="27"/>
      <c r="M4" s="27"/>
      <c r="N4" s="27"/>
      <c r="O4" s="28"/>
      <c r="P4" s="27"/>
      <c r="Q4" s="27"/>
      <c r="R4" s="27"/>
      <c r="S4" s="28"/>
      <c r="T4" s="28"/>
      <c r="U4" s="29"/>
      <c r="V4" s="21"/>
      <c r="W4" s="21"/>
      <c r="X4" s="7"/>
      <c r="Y4" s="7"/>
      <c r="Z4" s="7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126" t="s">
        <v>8</v>
      </c>
      <c r="C5" s="49" t="s">
        <v>9</v>
      </c>
      <c r="D5" s="49" t="s">
        <v>6</v>
      </c>
      <c r="E5" s="49" t="s">
        <v>39</v>
      </c>
      <c r="F5" s="136" t="s">
        <v>0</v>
      </c>
      <c r="G5" s="136"/>
      <c r="H5" s="49" t="s">
        <v>11</v>
      </c>
      <c r="I5" s="49" t="s">
        <v>10</v>
      </c>
      <c r="J5" s="50" t="s">
        <v>5</v>
      </c>
      <c r="K5" s="51" t="s">
        <v>1</v>
      </c>
      <c r="L5" s="52">
        <v>1</v>
      </c>
      <c r="M5" s="53">
        <v>2</v>
      </c>
      <c r="N5" s="53">
        <v>3</v>
      </c>
      <c r="O5" s="63" t="s">
        <v>12</v>
      </c>
      <c r="P5" s="52">
        <v>1</v>
      </c>
      <c r="Q5" s="53">
        <v>2</v>
      </c>
      <c r="R5" s="53">
        <v>3</v>
      </c>
      <c r="S5" s="63" t="s">
        <v>13</v>
      </c>
      <c r="T5" s="68" t="s">
        <v>2</v>
      </c>
      <c r="U5" s="69" t="s">
        <v>3</v>
      </c>
      <c r="V5" s="69" t="s">
        <v>7</v>
      </c>
      <c r="W5" s="70" t="s">
        <v>4</v>
      </c>
      <c r="X5" s="54"/>
      <c r="Y5" s="17"/>
      <c r="Z5" s="17"/>
      <c r="AA5" s="43"/>
      <c r="AB5" s="116" t="s">
        <v>42</v>
      </c>
      <c r="AC5" s="116" t="s">
        <v>41</v>
      </c>
      <c r="AD5" s="116" t="s">
        <v>32</v>
      </c>
      <c r="AE5" s="116" t="s">
        <v>33</v>
      </c>
      <c r="AF5" s="116" t="s">
        <v>34</v>
      </c>
      <c r="AG5" s="116" t="s">
        <v>35</v>
      </c>
      <c r="AH5" s="116" t="s">
        <v>36</v>
      </c>
      <c r="AI5" s="116" t="s">
        <v>37</v>
      </c>
      <c r="AJ5" s="116" t="s">
        <v>38</v>
      </c>
      <c r="AK5" s="117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</row>
    <row r="6" spans="1:124" s="9" customFormat="1" ht="5.0999999999999996" customHeight="1" thickBot="1">
      <c r="A6" s="8"/>
      <c r="B6" s="127"/>
      <c r="C6" s="74"/>
      <c r="D6" s="75"/>
      <c r="E6" s="75"/>
      <c r="F6" s="76"/>
      <c r="G6" s="77"/>
      <c r="H6" s="78"/>
      <c r="I6" s="79"/>
      <c r="J6" s="80"/>
      <c r="K6" s="81"/>
      <c r="L6" s="82"/>
      <c r="M6" s="82"/>
      <c r="N6" s="82"/>
      <c r="O6" s="83"/>
      <c r="P6" s="82"/>
      <c r="Q6" s="82"/>
      <c r="R6" s="82"/>
      <c r="S6" s="83"/>
      <c r="T6" s="83"/>
      <c r="U6" s="84"/>
      <c r="V6" s="84"/>
      <c r="W6" s="84"/>
      <c r="X6" s="7"/>
      <c r="Y6" s="7"/>
      <c r="Z6" s="7"/>
      <c r="AA6" s="42"/>
      <c r="AB6" s="118" t="s">
        <v>30</v>
      </c>
      <c r="AC6" s="118" t="s">
        <v>31</v>
      </c>
      <c r="AD6" s="118" t="s">
        <v>32</v>
      </c>
      <c r="AE6" s="118" t="s">
        <v>33</v>
      </c>
      <c r="AF6" s="118" t="s">
        <v>34</v>
      </c>
      <c r="AG6" s="118" t="s">
        <v>35</v>
      </c>
      <c r="AH6" s="118" t="s">
        <v>36</v>
      </c>
      <c r="AI6" s="118" t="s">
        <v>37</v>
      </c>
      <c r="AJ6" s="118" t="s">
        <v>38</v>
      </c>
      <c r="AK6" s="118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0" customHeight="1">
      <c r="B7" s="189" t="s">
        <v>129</v>
      </c>
      <c r="C7" s="170">
        <v>440309</v>
      </c>
      <c r="D7" s="171"/>
      <c r="E7" s="172" t="s">
        <v>160</v>
      </c>
      <c r="F7" s="173" t="s">
        <v>185</v>
      </c>
      <c r="G7" s="174" t="s">
        <v>186</v>
      </c>
      <c r="H7" s="175">
        <v>1990</v>
      </c>
      <c r="I7" s="176" t="s">
        <v>187</v>
      </c>
      <c r="J7" s="177" t="s">
        <v>160</v>
      </c>
      <c r="K7" s="178">
        <v>58</v>
      </c>
      <c r="L7" s="179">
        <v>61</v>
      </c>
      <c r="M7" s="180">
        <v>63</v>
      </c>
      <c r="N7" s="180">
        <v>65</v>
      </c>
      <c r="O7" s="182">
        <f t="shared" ref="O7:O28" si="0">IF(E7="","",IF(MAXA(L7:N7)&lt;=0,0,MAXA(L7:N7)))</f>
        <v>65</v>
      </c>
      <c r="P7" s="187">
        <v>-76</v>
      </c>
      <c r="Q7" s="180">
        <v>76</v>
      </c>
      <c r="R7" s="180">
        <v>80</v>
      </c>
      <c r="S7" s="182">
        <f t="shared" ref="S7:S28" si="1">IF(E7="","",IF(MAXA(P7:R7)&lt;=0,0,MAXA(P7:R7)))</f>
        <v>80</v>
      </c>
      <c r="T7" s="183">
        <f t="shared" ref="T7:T28" si="2">IF(E7="","",IF(OR(O7=0,S7=0),0,O7+S7))</f>
        <v>145</v>
      </c>
      <c r="U7" s="167" t="str">
        <f t="shared" ref="U7:U15" si="3">+CONCATENATE(AM7," ",AN7)</f>
        <v>NAT + 0</v>
      </c>
      <c r="V7" s="167" t="str">
        <f>IF(E7=0," ",IF(E7="H",IF(H7&lt;1999,VLOOKUP(K7,[3]Minimas!$A$15:$F$29,6),IF(AND(H7&gt;1998,H7&lt;2002),VLOOKUP(K7,[3]Minimas!$A$15:$F$29,5),IF(AND(H7&gt;2001,H7&lt;2004),VLOOKUP(K7,[3]Minimas!$A$15:$F$29,4),IF(AND(H7&gt;2003,H7&lt;2006),VLOOKUP(K7,[3]Minimas!$A$15:$F$29,3),VLOOKUP(K7,[3]Minimas!$A$15:$F$29,2))))),IF(H7&lt;1999,VLOOKUP(K7,[3]Minimas!$G$15:$L$29,6),IF(AND(H7&gt;1998,H7&lt;2002),VLOOKUP(K7,[3]Minimas!$G$15:$L$29,5),IF(AND(H7&gt;2001,H7&lt;2004),VLOOKUP(K7,[3]Minimas!$G$15:$L$29,4),IF(AND(H7&gt;2003,H7&lt;2006),VLOOKUP(K7,[3]Minimas!$G$15:$L$29,3),VLOOKUP(K7,[3]Minimas!$G$15:$L$29,2)))))))</f>
        <v>SE F59</v>
      </c>
      <c r="W7" s="184">
        <f t="shared" ref="W7:W28" si="4">IF(E7=" "," ",IF(E7="H",10^(0.75194503*LOG(K7/175.508)^2)*T7,IF(E7="F",10^(0.783497476* LOG(K7/153.655)^2)*T7,"")))</f>
        <v>200.27978401544215</v>
      </c>
      <c r="X7" s="55"/>
      <c r="AA7" s="44"/>
      <c r="AB7" s="119">
        <f>T7-HLOOKUP(V7,Minimas!$C$3:$CD$12,2,FALSE)</f>
        <v>80</v>
      </c>
      <c r="AC7" s="119">
        <f>T7-HLOOKUP(V7,Minimas!$C$3:$CD$12,3,FALSE)</f>
        <v>65</v>
      </c>
      <c r="AD7" s="119">
        <f>T7-HLOOKUP(V7,Minimas!$C$3:$CD$12,4,FALSE)</f>
        <v>53</v>
      </c>
      <c r="AE7" s="119">
        <f>T7-HLOOKUP(V7,Minimas!$C$3:$CD$12,5,FALSE)</f>
        <v>38</v>
      </c>
      <c r="AF7" s="119">
        <f>T7-HLOOKUP(V7,Minimas!$C$3:$CD$12,6,FALSE)</f>
        <v>15</v>
      </c>
      <c r="AG7" s="119">
        <f>T7-HLOOKUP(V7,Minimas!$C$3:$CD$12,7,FALSE)</f>
        <v>0</v>
      </c>
      <c r="AH7" s="119">
        <f>T7-HLOOKUP(V7,Minimas!$C$3:$CD$12,8,FALSE)</f>
        <v>-20</v>
      </c>
      <c r="AI7" s="119">
        <f>T7-HLOOKUP(V7,Minimas!$C$3:$CD$12,9,FALSE)</f>
        <v>-40</v>
      </c>
      <c r="AJ7" s="119">
        <f>T7-HLOOKUP(V7,Minimas!$C$3:$CD$12,10,FALSE)</f>
        <v>-55</v>
      </c>
      <c r="AK7" s="120" t="str">
        <f>IF(E7=0," ",IF(AJ7&gt;=0,$AJ$5,IF(AI7&gt;=0,$AI$5,IF(AH7&gt;=0,$AH$5,IF(AG7&gt;=0,$AG$5,IF(AF7&gt;=0,$AF$5,IF(AE7&gt;=0,$AE$5,IF(AD7&gt;=0,$AD$5,IF(AC7&gt;=0,$AC$5,$AB$5)))))))))</f>
        <v>NAT +</v>
      </c>
      <c r="AL7" s="44"/>
      <c r="AM7" s="44" t="str">
        <f>IF(AK7="","",AK7)</f>
        <v>NAT +</v>
      </c>
      <c r="AN7" s="44">
        <f>IF(E7=0," ",IF(AJ7&gt;=0,AJ7,IF(AI7&gt;=0,AI7,IF(AH7&gt;=0,AH7,IF(AG7&gt;=0,AG7,IF(AF7&gt;=0,AF7,IF(AE7&gt;=0,AE7,IF(AD7&gt;=0,AD7,IF(AC7&gt;=0,AC7,AB7)))))))))</f>
        <v>0</v>
      </c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1:124" s="5" customFormat="1" ht="30" customHeight="1">
      <c r="B8" s="189" t="s">
        <v>129</v>
      </c>
      <c r="C8" s="170">
        <v>432395</v>
      </c>
      <c r="D8" s="171"/>
      <c r="E8" s="172" t="s">
        <v>160</v>
      </c>
      <c r="F8" s="173" t="s">
        <v>188</v>
      </c>
      <c r="G8" s="174" t="s">
        <v>189</v>
      </c>
      <c r="H8" s="175">
        <v>1990</v>
      </c>
      <c r="I8" s="176" t="s">
        <v>154</v>
      </c>
      <c r="J8" s="177" t="s">
        <v>160</v>
      </c>
      <c r="K8" s="58">
        <v>58.1</v>
      </c>
      <c r="L8" s="179">
        <v>57</v>
      </c>
      <c r="M8" s="60">
        <v>-60</v>
      </c>
      <c r="N8" s="180">
        <v>60</v>
      </c>
      <c r="O8" s="182">
        <f t="shared" si="0"/>
        <v>60</v>
      </c>
      <c r="P8" s="179">
        <v>70</v>
      </c>
      <c r="Q8" s="60">
        <v>-73</v>
      </c>
      <c r="R8" s="60">
        <v>-74</v>
      </c>
      <c r="S8" s="182">
        <f t="shared" si="1"/>
        <v>70</v>
      </c>
      <c r="T8" s="183">
        <f t="shared" si="2"/>
        <v>130</v>
      </c>
      <c r="U8" s="167" t="str">
        <f t="shared" si="3"/>
        <v>FED + 0</v>
      </c>
      <c r="V8" s="167" t="str">
        <f>IF(E8=0," ",IF(E8="H",IF(H8&lt;1999,VLOOKUP(K8,[3]Minimas!$A$15:$F$29,6),IF(AND(H8&gt;1998,H8&lt;2002),VLOOKUP(K8,[3]Minimas!$A$15:$F$29,5),IF(AND(H8&gt;2001,H8&lt;2004),VLOOKUP(K8,[3]Minimas!$A$15:$F$29,4),IF(AND(H8&gt;2003,H8&lt;2006),VLOOKUP(K8,[3]Minimas!$A$15:$F$29,3),VLOOKUP(K8,[3]Minimas!$A$15:$F$29,2))))),IF(H8&lt;1999,VLOOKUP(K8,[3]Minimas!$G$15:$L$29,6),IF(AND(H8&gt;1998,H8&lt;2002),VLOOKUP(K8,[3]Minimas!$G$15:$L$29,5),IF(AND(H8&gt;2001,H8&lt;2004),VLOOKUP(K8,[3]Minimas!$G$15:$L$29,4),IF(AND(H8&gt;2003,H8&lt;2006),VLOOKUP(K8,[3]Minimas!$G$15:$L$29,3),VLOOKUP(K8,[3]Minimas!$G$15:$L$29,2)))))))</f>
        <v>SE F59</v>
      </c>
      <c r="W8" s="184">
        <f t="shared" si="4"/>
        <v>179.35639589141479</v>
      </c>
      <c r="X8" s="55"/>
      <c r="AA8" s="44"/>
      <c r="AB8" s="119">
        <f>T8-HLOOKUP(V8,Minimas!$C$3:$CD$12,2,FALSE)</f>
        <v>65</v>
      </c>
      <c r="AC8" s="119">
        <f>T8-HLOOKUP(V8,Minimas!$C$3:$CD$12,3,FALSE)</f>
        <v>50</v>
      </c>
      <c r="AD8" s="119">
        <f>T8-HLOOKUP(V8,Minimas!$C$3:$CD$12,4,FALSE)</f>
        <v>38</v>
      </c>
      <c r="AE8" s="119">
        <f>T8-HLOOKUP(V8,Minimas!$C$3:$CD$12,5,FALSE)</f>
        <v>23</v>
      </c>
      <c r="AF8" s="119">
        <f>T8-HLOOKUP(V8,Minimas!$C$3:$CD$12,6,FALSE)</f>
        <v>0</v>
      </c>
      <c r="AG8" s="119">
        <f>T8-HLOOKUP(V8,Minimas!$C$3:$CD$12,7,FALSE)</f>
        <v>-15</v>
      </c>
      <c r="AH8" s="119">
        <f>T8-HLOOKUP(V8,Minimas!$C$3:$CD$12,8,FALSE)</f>
        <v>-35</v>
      </c>
      <c r="AI8" s="119">
        <f>T8-HLOOKUP(V8,Minimas!$C$3:$CD$12,9,FALSE)</f>
        <v>-55</v>
      </c>
      <c r="AJ8" s="119">
        <f>T8-HLOOKUP(V8,Minimas!$C$3:$CD$12,10,FALSE)</f>
        <v>-70</v>
      </c>
      <c r="AK8" s="120" t="str">
        <f t="shared" ref="AK8" si="5">IF(E8=0," ",IF(AJ8&gt;=0,$AJ$5,IF(AI8&gt;=0,$AI$5,IF(AH8&gt;=0,$AH$5,IF(AG8&gt;=0,$AG$5,IF(AF8&gt;=0,$AF$5,IF(AE8&gt;=0,$AE$5,IF(AD8&gt;=0,$AD$5,IF(AC8&gt;=0,$AC$5,$AB$5)))))))))</f>
        <v>FED +</v>
      </c>
      <c r="AL8" s="44"/>
      <c r="AM8" s="44" t="str">
        <f t="shared" ref="AM8" si="6">IF(AK8="","",AK8)</f>
        <v>FED +</v>
      </c>
      <c r="AN8" s="44">
        <f t="shared" ref="AN8" si="7">IF(E8=0," ",IF(AJ8&gt;=0,AJ8,IF(AI8&gt;=0,AI8,IF(AH8&gt;=0,AH8,IF(AG8&gt;=0,AG8,IF(AF8&gt;=0,AF8,IF(AE8&gt;=0,AE8,IF(AD8&gt;=0,AD8,IF(AC8&gt;=0,AC8,AB8)))))))))</f>
        <v>0</v>
      </c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1:124" s="5" customFormat="1" ht="30" customHeight="1">
      <c r="B9" s="189" t="s">
        <v>129</v>
      </c>
      <c r="C9" s="170">
        <v>447614</v>
      </c>
      <c r="D9" s="171"/>
      <c r="E9" s="155" t="s">
        <v>160</v>
      </c>
      <c r="F9" s="173" t="s">
        <v>190</v>
      </c>
      <c r="G9" s="174" t="s">
        <v>191</v>
      </c>
      <c r="H9" s="175">
        <v>1985</v>
      </c>
      <c r="I9" s="186" t="s">
        <v>192</v>
      </c>
      <c r="J9" s="177" t="s">
        <v>160</v>
      </c>
      <c r="K9" s="178">
        <v>58.5</v>
      </c>
      <c r="L9" s="179">
        <v>50</v>
      </c>
      <c r="M9" s="181">
        <v>-52</v>
      </c>
      <c r="N9" s="180">
        <v>52</v>
      </c>
      <c r="O9" s="182">
        <f t="shared" si="0"/>
        <v>52</v>
      </c>
      <c r="P9" s="187">
        <v>-60</v>
      </c>
      <c r="Q9" s="180">
        <v>60</v>
      </c>
      <c r="R9" s="181">
        <v>-62</v>
      </c>
      <c r="S9" s="182">
        <f t="shared" si="1"/>
        <v>60</v>
      </c>
      <c r="T9" s="183">
        <f t="shared" si="2"/>
        <v>112</v>
      </c>
      <c r="U9" s="167" t="str">
        <f t="shared" si="3"/>
        <v>IRG + 5</v>
      </c>
      <c r="V9" s="167" t="str">
        <f>IF(E9=0," ",IF(E9="H",IF(H9&lt;1999,VLOOKUP(K9,[3]Minimas!$A$15:$F$29,6),IF(AND(H9&gt;1998,H9&lt;2002),VLOOKUP(K9,[3]Minimas!$A$15:$F$29,5),IF(AND(H9&gt;2001,H9&lt;2004),VLOOKUP(K9,[3]Minimas!$A$15:$F$29,4),IF(AND(H9&gt;2003,H9&lt;2006),VLOOKUP(K9,[3]Minimas!$A$15:$F$29,3),VLOOKUP(K9,[3]Minimas!$A$15:$F$29,2))))),IF(H9&lt;1999,VLOOKUP(K9,[3]Minimas!$G$15:$L$29,6),IF(AND(H9&gt;1998,H9&lt;2002),VLOOKUP(K9,[3]Minimas!$G$15:$L$29,5),IF(AND(H9&gt;2001,H9&lt;2004),VLOOKUP(K9,[3]Minimas!$G$15:$L$29,4),IF(AND(H9&gt;2003,H9&lt;2006),VLOOKUP(K9,[3]Minimas!$G$15:$L$29,3),VLOOKUP(K9,[3]Minimas!$G$15:$L$29,2)))))))</f>
        <v>SE F59</v>
      </c>
      <c r="W9" s="184">
        <f t="shared" si="4"/>
        <v>153.8247970968113</v>
      </c>
      <c r="X9" s="55"/>
      <c r="AA9" s="44"/>
      <c r="AB9" s="119">
        <f>T9-HLOOKUP(V9,Minimas!$C$3:$CD$12,2,FALSE)</f>
        <v>47</v>
      </c>
      <c r="AC9" s="119">
        <f>T9-HLOOKUP(V9,Minimas!$C$3:$CD$12,3,FALSE)</f>
        <v>32</v>
      </c>
      <c r="AD9" s="119">
        <f>T9-HLOOKUP(V9,Minimas!$C$3:$CD$12,4,FALSE)</f>
        <v>20</v>
      </c>
      <c r="AE9" s="119">
        <f>T9-HLOOKUP(V9,Minimas!$C$3:$CD$12,5,FALSE)</f>
        <v>5</v>
      </c>
      <c r="AF9" s="119">
        <f>T9-HLOOKUP(V9,Minimas!$C$3:$CD$12,6,FALSE)</f>
        <v>-18</v>
      </c>
      <c r="AG9" s="119">
        <f>T9-HLOOKUP(V9,Minimas!$C$3:$CD$12,7,FALSE)</f>
        <v>-33</v>
      </c>
      <c r="AH9" s="119">
        <f>T9-HLOOKUP(V9,Minimas!$C$3:$CD$12,8,FALSE)</f>
        <v>-53</v>
      </c>
      <c r="AI9" s="119">
        <f>T9-HLOOKUP(V9,Minimas!$C$3:$CD$12,9,FALSE)</f>
        <v>-73</v>
      </c>
      <c r="AJ9" s="119">
        <f>T9-HLOOKUP(V9,Minimas!$C$3:$CD$12,10,FALSE)</f>
        <v>-88</v>
      </c>
      <c r="AK9" s="120" t="str">
        <f t="shared" ref="AK9" si="8">IF(E9=0," ",IF(AJ9&gt;=0,$AJ$5,IF(AI9&gt;=0,$AI$5,IF(AH9&gt;=0,$AH$5,IF(AG9&gt;=0,$AG$5,IF(AF9&gt;=0,$AF$5,IF(AE9&gt;=0,$AE$5,IF(AD9&gt;=0,$AD$5,IF(AC9&gt;=0,$AC$5,$AB$5)))))))))</f>
        <v>IRG +</v>
      </c>
      <c r="AL9" s="44"/>
      <c r="AM9" s="44" t="str">
        <f t="shared" ref="AM9" si="9">IF(AK9="","",AK9)</f>
        <v>IRG +</v>
      </c>
      <c r="AN9" s="44">
        <f t="shared" ref="AN9" si="10">IF(E9=0," ",IF(AJ9&gt;=0,AJ9,IF(AI9&gt;=0,AI9,IF(AH9&gt;=0,AH9,IF(AG9&gt;=0,AG9,IF(AF9&gt;=0,AF9,IF(AE9&gt;=0,AE9,IF(AD9&gt;=0,AD9,IF(AC9&gt;=0,AC9,AB9)))))))))</f>
        <v>5</v>
      </c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1:124" s="5" customFormat="1" ht="30" customHeight="1">
      <c r="B10" s="189" t="s">
        <v>129</v>
      </c>
      <c r="C10" s="170">
        <v>431354</v>
      </c>
      <c r="D10" s="171"/>
      <c r="E10" s="172" t="s">
        <v>160</v>
      </c>
      <c r="F10" s="173" t="s">
        <v>193</v>
      </c>
      <c r="G10" s="174" t="s">
        <v>194</v>
      </c>
      <c r="H10" s="175">
        <v>1997</v>
      </c>
      <c r="I10" s="176" t="s">
        <v>133</v>
      </c>
      <c r="J10" s="177" t="s">
        <v>160</v>
      </c>
      <c r="K10" s="58">
        <v>61.7</v>
      </c>
      <c r="L10" s="179">
        <v>68</v>
      </c>
      <c r="M10" s="180">
        <v>71</v>
      </c>
      <c r="N10" s="60">
        <v>-72</v>
      </c>
      <c r="O10" s="182">
        <f t="shared" si="0"/>
        <v>71</v>
      </c>
      <c r="P10" s="179">
        <v>78</v>
      </c>
      <c r="Q10" s="180">
        <v>84</v>
      </c>
      <c r="R10" s="60">
        <v>-85</v>
      </c>
      <c r="S10" s="182">
        <f t="shared" si="1"/>
        <v>84</v>
      </c>
      <c r="T10" s="183">
        <f t="shared" si="2"/>
        <v>155</v>
      </c>
      <c r="U10" s="167" t="str">
        <f t="shared" si="3"/>
        <v>NAT + 0</v>
      </c>
      <c r="V10" s="167" t="str">
        <f>IF(E10=0," ",IF(E10="H",IF(H10&lt;1999,VLOOKUP(K10,[3]Minimas!$A$15:$F$29,6),IF(AND(H10&gt;1998,H10&lt;2002),VLOOKUP(K10,[3]Minimas!$A$15:$F$29,5),IF(AND(H10&gt;2001,H10&lt;2004),VLOOKUP(K10,[3]Minimas!$A$15:$F$29,4),IF(AND(H10&gt;2003,H10&lt;2006),VLOOKUP(K10,[3]Minimas!$A$15:$F$29,3),VLOOKUP(K10,[3]Minimas!$A$15:$F$29,2))))),IF(H10&lt;1999,VLOOKUP(K10,[3]Minimas!$G$15:$L$29,6),IF(AND(H10&gt;1998,H10&lt;2002),VLOOKUP(K10,[3]Minimas!$G$15:$L$29,5),IF(AND(H10&gt;2001,H10&lt;2004),VLOOKUP(K10,[3]Minimas!$G$15:$L$29,4),IF(AND(H10&gt;2003,H10&lt;2006),VLOOKUP(K10,[3]Minimas!$G$15:$L$29,3),VLOOKUP(K10,[3]Minimas!$G$15:$L$29,2)))))))</f>
        <v>SE F64</v>
      </c>
      <c r="W10" s="184">
        <f t="shared" si="4"/>
        <v>205.759066530539</v>
      </c>
      <c r="X10" s="55"/>
      <c r="AA10" s="44"/>
      <c r="AB10" s="119">
        <f>T10-HLOOKUP(V10,Minimas!$C$3:$CD$12,2,FALSE)</f>
        <v>85</v>
      </c>
      <c r="AC10" s="119">
        <f>T10-HLOOKUP(V10,Minimas!$C$3:$CD$12,3,FALSE)</f>
        <v>70</v>
      </c>
      <c r="AD10" s="119">
        <f>T10-HLOOKUP(V10,Minimas!$C$3:$CD$12,4,FALSE)</f>
        <v>55</v>
      </c>
      <c r="AE10" s="119">
        <f>T10-HLOOKUP(V10,Minimas!$C$3:$CD$12,5,FALSE)</f>
        <v>38</v>
      </c>
      <c r="AF10" s="119">
        <f>T10-HLOOKUP(V10,Minimas!$C$3:$CD$12,6,FALSE)</f>
        <v>18</v>
      </c>
      <c r="AG10" s="119">
        <f>T10-HLOOKUP(V10,Minimas!$C$3:$CD$12,7,FALSE)</f>
        <v>0</v>
      </c>
      <c r="AH10" s="119">
        <f>T10-HLOOKUP(V10,Minimas!$C$3:$CD$12,8,FALSE)</f>
        <v>-20</v>
      </c>
      <c r="AI10" s="119">
        <f>T10-HLOOKUP(V10,Minimas!$C$3:$CD$12,9,FALSE)</f>
        <v>-40</v>
      </c>
      <c r="AJ10" s="119">
        <f>T10-HLOOKUP(V10,Minimas!$C$3:$CD$12,10,FALSE)</f>
        <v>-55</v>
      </c>
      <c r="AK10" s="120" t="str">
        <f t="shared" ref="AK10:AK73" si="11">IF(E10=0," ",IF(AJ10&gt;=0,$AJ$5,IF(AI10&gt;=0,$AI$5,IF(AH10&gt;=0,$AH$5,IF(AG10&gt;=0,$AG$5,IF(AF10&gt;=0,$AF$5,IF(AE10&gt;=0,$AE$5,IF(AD10&gt;=0,$AD$5,IF(AC10&gt;=0,$AC$5,$AB$5)))))))))</f>
        <v>NAT +</v>
      </c>
      <c r="AL10" s="44"/>
      <c r="AM10" s="44" t="str">
        <f t="shared" ref="AM10:AM73" si="12">IF(AK10="","",AK10)</f>
        <v>NAT +</v>
      </c>
      <c r="AN10" s="44">
        <f t="shared" ref="AN10:AN73" si="13">IF(E10=0," ",IF(AJ10&gt;=0,AJ10,IF(AI10&gt;=0,AI10,IF(AH10&gt;=0,AH10,IF(AG10&gt;=0,AG10,IF(AF10&gt;=0,AF10,IF(AE10&gt;=0,AE10,IF(AD10&gt;=0,AD10,IF(AC10&gt;=0,AC10,AB10)))))))))</f>
        <v>0</v>
      </c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1:124" s="5" customFormat="1" ht="30" customHeight="1">
      <c r="B11" s="189" t="s">
        <v>129</v>
      </c>
      <c r="C11" s="170">
        <v>419250</v>
      </c>
      <c r="D11" s="171"/>
      <c r="E11" s="172" t="s">
        <v>160</v>
      </c>
      <c r="F11" s="173" t="s">
        <v>195</v>
      </c>
      <c r="G11" s="174" t="s">
        <v>196</v>
      </c>
      <c r="H11" s="175">
        <v>1991</v>
      </c>
      <c r="I11" s="176" t="s">
        <v>197</v>
      </c>
      <c r="J11" s="177" t="s">
        <v>160</v>
      </c>
      <c r="K11" s="58">
        <v>63.5</v>
      </c>
      <c r="L11" s="179">
        <v>66</v>
      </c>
      <c r="M11" s="180">
        <v>69</v>
      </c>
      <c r="N11" s="60">
        <v>-71</v>
      </c>
      <c r="O11" s="182">
        <f t="shared" si="0"/>
        <v>69</v>
      </c>
      <c r="P11" s="179">
        <v>76</v>
      </c>
      <c r="Q11" s="60">
        <v>-78</v>
      </c>
      <c r="R11" s="180">
        <v>78</v>
      </c>
      <c r="S11" s="182">
        <f t="shared" si="1"/>
        <v>78</v>
      </c>
      <c r="T11" s="183">
        <f t="shared" si="2"/>
        <v>147</v>
      </c>
      <c r="U11" s="167" t="str">
        <f t="shared" si="3"/>
        <v>FED + 10</v>
      </c>
      <c r="V11" s="167" t="str">
        <f>IF(E11=0," ",IF(E11="H",IF(H11&lt;1999,VLOOKUP(K11,[3]Minimas!$A$15:$F$29,6),IF(AND(H11&gt;1998,H11&lt;2002),VLOOKUP(K11,[3]Minimas!$A$15:$F$29,5),IF(AND(H11&gt;2001,H11&lt;2004),VLOOKUP(K11,[3]Minimas!$A$15:$F$29,4),IF(AND(H11&gt;2003,H11&lt;2006),VLOOKUP(K11,[3]Minimas!$A$15:$F$29,3),VLOOKUP(K11,[3]Minimas!$A$15:$F$29,2))))),IF(H11&lt;1999,VLOOKUP(K11,[3]Minimas!$G$15:$L$29,6),IF(AND(H11&gt;1998,H11&lt;2002),VLOOKUP(K11,[3]Minimas!$G$15:$L$29,5),IF(AND(H11&gt;2001,H11&lt;2004),VLOOKUP(K11,[3]Minimas!$G$15:$L$29,4),IF(AND(H11&gt;2003,H11&lt;2006),VLOOKUP(K11,[3]Minimas!$G$15:$L$29,3),VLOOKUP(K11,[3]Minimas!$G$15:$L$29,2)))))))</f>
        <v>SE F64</v>
      </c>
      <c r="W11" s="184">
        <f t="shared" si="4"/>
        <v>191.73975587318739</v>
      </c>
      <c r="X11" s="55"/>
      <c r="AA11" s="44"/>
      <c r="AB11" s="119">
        <f>T11-HLOOKUP(V11,Minimas!$C$3:$CD$12,2,FALSE)</f>
        <v>77</v>
      </c>
      <c r="AC11" s="119">
        <f>T11-HLOOKUP(V11,Minimas!$C$3:$CD$12,3,FALSE)</f>
        <v>62</v>
      </c>
      <c r="AD11" s="119">
        <f>T11-HLOOKUP(V11,Minimas!$C$3:$CD$12,4,FALSE)</f>
        <v>47</v>
      </c>
      <c r="AE11" s="119">
        <f>T11-HLOOKUP(V11,Minimas!$C$3:$CD$12,5,FALSE)</f>
        <v>30</v>
      </c>
      <c r="AF11" s="119">
        <f>T11-HLOOKUP(V11,Minimas!$C$3:$CD$12,6,FALSE)</f>
        <v>10</v>
      </c>
      <c r="AG11" s="119">
        <f>T11-HLOOKUP(V11,Minimas!$C$3:$CD$12,7,FALSE)</f>
        <v>-8</v>
      </c>
      <c r="AH11" s="119">
        <f>T11-HLOOKUP(V11,Minimas!$C$3:$CD$12,8,FALSE)</f>
        <v>-28</v>
      </c>
      <c r="AI11" s="119">
        <f>T11-HLOOKUP(V11,Minimas!$C$3:$CD$12,9,FALSE)</f>
        <v>-48</v>
      </c>
      <c r="AJ11" s="119">
        <f>T11-HLOOKUP(V11,Minimas!$C$3:$CD$12,10,FALSE)</f>
        <v>-63</v>
      </c>
      <c r="AK11" s="120" t="str">
        <f t="shared" si="11"/>
        <v>FED +</v>
      </c>
      <c r="AL11" s="44"/>
      <c r="AM11" s="44" t="str">
        <f t="shared" si="12"/>
        <v>FED +</v>
      </c>
      <c r="AN11" s="44">
        <f t="shared" si="13"/>
        <v>10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1:124" s="5" customFormat="1" ht="30" customHeight="1">
      <c r="B12" s="189" t="s">
        <v>129</v>
      </c>
      <c r="C12" s="170">
        <v>392577</v>
      </c>
      <c r="D12" s="171"/>
      <c r="E12" s="172" t="s">
        <v>160</v>
      </c>
      <c r="F12" s="173" t="s">
        <v>198</v>
      </c>
      <c r="G12" s="174" t="s">
        <v>199</v>
      </c>
      <c r="H12" s="175">
        <v>1998</v>
      </c>
      <c r="I12" s="176" t="s">
        <v>139</v>
      </c>
      <c r="J12" s="177" t="s">
        <v>160</v>
      </c>
      <c r="K12" s="58">
        <v>63.8</v>
      </c>
      <c r="L12" s="59">
        <v>-66</v>
      </c>
      <c r="M12" s="180">
        <v>66</v>
      </c>
      <c r="N12" s="60">
        <v>-70</v>
      </c>
      <c r="O12" s="182">
        <f t="shared" si="0"/>
        <v>66</v>
      </c>
      <c r="P12" s="179">
        <v>71</v>
      </c>
      <c r="Q12" s="60">
        <v>-75</v>
      </c>
      <c r="R12" s="60">
        <v>-75</v>
      </c>
      <c r="S12" s="182">
        <f t="shared" si="1"/>
        <v>71</v>
      </c>
      <c r="T12" s="183">
        <f t="shared" si="2"/>
        <v>137</v>
      </c>
      <c r="U12" s="167" t="str">
        <f t="shared" si="3"/>
        <v>FED + 0</v>
      </c>
      <c r="V12" s="167" t="str">
        <f>IF(E12=0," ",IF(E12="H",IF(H12&lt;1999,VLOOKUP(K12,[3]Minimas!$A$15:$F$29,6),IF(AND(H12&gt;1998,H12&lt;2002),VLOOKUP(K12,[3]Minimas!$A$15:$F$29,5),IF(AND(H12&gt;2001,H12&lt;2004),VLOOKUP(K12,[3]Minimas!$A$15:$F$29,4),IF(AND(H12&gt;2003,H12&lt;2006),VLOOKUP(K12,[3]Minimas!$A$15:$F$29,3),VLOOKUP(K12,[3]Minimas!$A$15:$F$29,2))))),IF(H12&lt;1999,VLOOKUP(K12,[3]Minimas!$G$15:$L$29,6),IF(AND(H12&gt;1998,H12&lt;2002),VLOOKUP(K12,[3]Minimas!$G$15:$L$29,5),IF(AND(H12&gt;2001,H12&lt;2004),VLOOKUP(K12,[3]Minimas!$G$15:$L$29,4),IF(AND(H12&gt;2003,H12&lt;2006),VLOOKUP(K12,[3]Minimas!$G$15:$L$29,3),VLOOKUP(K12,[3]Minimas!$G$15:$L$29,2)))))))</f>
        <v>SE F64</v>
      </c>
      <c r="W12" s="184">
        <f t="shared" si="4"/>
        <v>178.19179732180186</v>
      </c>
      <c r="X12" s="55"/>
      <c r="AA12" s="44"/>
      <c r="AB12" s="119">
        <f>T12-HLOOKUP(V12,Minimas!$C$3:$CD$12,2,FALSE)</f>
        <v>67</v>
      </c>
      <c r="AC12" s="119">
        <f>T12-HLOOKUP(V12,Minimas!$C$3:$CD$12,3,FALSE)</f>
        <v>52</v>
      </c>
      <c r="AD12" s="119">
        <f>T12-HLOOKUP(V12,Minimas!$C$3:$CD$12,4,FALSE)</f>
        <v>37</v>
      </c>
      <c r="AE12" s="119">
        <f>T12-HLOOKUP(V12,Minimas!$C$3:$CD$12,5,FALSE)</f>
        <v>20</v>
      </c>
      <c r="AF12" s="119">
        <f>T12-HLOOKUP(V12,Minimas!$C$3:$CD$12,6,FALSE)</f>
        <v>0</v>
      </c>
      <c r="AG12" s="119">
        <f>T12-HLOOKUP(V12,Minimas!$C$3:$CD$12,7,FALSE)</f>
        <v>-18</v>
      </c>
      <c r="AH12" s="119">
        <f>T12-HLOOKUP(V12,Minimas!$C$3:$CD$12,8,FALSE)</f>
        <v>-38</v>
      </c>
      <c r="AI12" s="119">
        <f>T12-HLOOKUP(V12,Minimas!$C$3:$CD$12,9,FALSE)</f>
        <v>-58</v>
      </c>
      <c r="AJ12" s="119">
        <f>T12-HLOOKUP(V12,Minimas!$C$3:$CD$12,10,FALSE)</f>
        <v>-73</v>
      </c>
      <c r="AK12" s="120" t="str">
        <f t="shared" si="11"/>
        <v>FED +</v>
      </c>
      <c r="AL12" s="44"/>
      <c r="AM12" s="44" t="str">
        <f t="shared" si="12"/>
        <v>FED +</v>
      </c>
      <c r="AN12" s="44">
        <f t="shared" si="13"/>
        <v>0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</row>
    <row r="13" spans="1:124" s="5" customFormat="1" ht="30" customHeight="1" thickBot="1">
      <c r="B13" s="189" t="s">
        <v>129</v>
      </c>
      <c r="C13" s="170">
        <v>365254</v>
      </c>
      <c r="D13" s="171"/>
      <c r="E13" s="172" t="s">
        <v>160</v>
      </c>
      <c r="F13" s="173" t="s">
        <v>200</v>
      </c>
      <c r="G13" s="174" t="s">
        <v>201</v>
      </c>
      <c r="H13" s="175">
        <v>1998</v>
      </c>
      <c r="I13" s="176" t="s">
        <v>136</v>
      </c>
      <c r="J13" s="177" t="s">
        <v>160</v>
      </c>
      <c r="K13" s="58">
        <v>70.2</v>
      </c>
      <c r="L13" s="59">
        <v>-56</v>
      </c>
      <c r="M13" s="60">
        <v>-56</v>
      </c>
      <c r="N13" s="60">
        <v>-56</v>
      </c>
      <c r="O13" s="182">
        <f t="shared" si="0"/>
        <v>0</v>
      </c>
      <c r="P13" s="59" t="s">
        <v>166</v>
      </c>
      <c r="Q13" s="60"/>
      <c r="R13" s="60"/>
      <c r="S13" s="182">
        <f t="shared" si="1"/>
        <v>0</v>
      </c>
      <c r="T13" s="183">
        <f t="shared" si="2"/>
        <v>0</v>
      </c>
      <c r="U13" s="167" t="str">
        <f t="shared" si="3"/>
        <v>DEB -75</v>
      </c>
      <c r="V13" s="167" t="str">
        <f>IF(E13=0," ",IF(E13="H",IF(H13&lt;1999,VLOOKUP(K13,[3]Minimas!$A$15:$F$29,6),IF(AND(H13&gt;1998,H13&lt;2002),VLOOKUP(K13,[3]Minimas!$A$15:$F$29,5),IF(AND(H13&gt;2001,H13&lt;2004),VLOOKUP(K13,[3]Minimas!$A$15:$F$29,4),IF(AND(H13&gt;2003,H13&lt;2006),VLOOKUP(K13,[3]Minimas!$A$15:$F$29,3),VLOOKUP(K13,[3]Minimas!$A$15:$F$29,2))))),IF(H13&lt;1999,VLOOKUP(K13,[3]Minimas!$G$15:$L$29,6),IF(AND(H13&gt;1998,H13&lt;2002),VLOOKUP(K13,[3]Minimas!$G$15:$L$29,5),IF(AND(H13&gt;2001,H13&lt;2004),VLOOKUP(K13,[3]Minimas!$G$15:$L$29,4),IF(AND(H13&gt;2003,H13&lt;2006),VLOOKUP(K13,[3]Minimas!$G$15:$L$29,3),VLOOKUP(K13,[3]Minimas!$G$15:$L$29,2)))))))</f>
        <v>SE F71</v>
      </c>
      <c r="W13" s="184">
        <f t="shared" si="4"/>
        <v>0</v>
      </c>
      <c r="X13" s="55"/>
      <c r="AA13" s="44"/>
      <c r="AB13" s="119">
        <f>T13-HLOOKUP(V13,Minimas!$C$3:$CD$12,2,FALSE)</f>
        <v>-75</v>
      </c>
      <c r="AC13" s="119">
        <f>T13-HLOOKUP(V13,Minimas!$C$3:$CD$12,3,FALSE)</f>
        <v>-90</v>
      </c>
      <c r="AD13" s="119">
        <f>T13-HLOOKUP(V13,Minimas!$C$3:$CD$12,4,FALSE)</f>
        <v>-107</v>
      </c>
      <c r="AE13" s="119">
        <f>T13-HLOOKUP(V13,Minimas!$C$3:$CD$12,5,FALSE)</f>
        <v>-122</v>
      </c>
      <c r="AF13" s="119">
        <f>T13-HLOOKUP(V13,Minimas!$C$3:$CD$12,6,FALSE)</f>
        <v>-142</v>
      </c>
      <c r="AG13" s="119">
        <f>T13-HLOOKUP(V13,Minimas!$C$3:$CD$12,7,FALSE)</f>
        <v>-165</v>
      </c>
      <c r="AH13" s="119">
        <f>T13-HLOOKUP(V13,Minimas!$C$3:$CD$12,8,FALSE)</f>
        <v>-185</v>
      </c>
      <c r="AI13" s="119">
        <f>T13-HLOOKUP(V13,Minimas!$C$3:$CD$12,9,FALSE)</f>
        <v>-205</v>
      </c>
      <c r="AJ13" s="119">
        <f>T13-HLOOKUP(V13,Minimas!$C$3:$CD$12,10,FALSE)</f>
        <v>-225</v>
      </c>
      <c r="AK13" s="120" t="str">
        <f t="shared" si="11"/>
        <v>DEB</v>
      </c>
      <c r="AL13" s="44"/>
      <c r="AM13" s="44" t="str">
        <f t="shared" si="12"/>
        <v>DEB</v>
      </c>
      <c r="AN13" s="44">
        <f t="shared" si="13"/>
        <v>-75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</row>
    <row r="14" spans="1:124" s="5" customFormat="1" ht="30" customHeight="1">
      <c r="B14" s="152" t="s">
        <v>129</v>
      </c>
      <c r="C14" s="190">
        <v>423149</v>
      </c>
      <c r="D14" s="191"/>
      <c r="E14" s="131" t="s">
        <v>160</v>
      </c>
      <c r="F14" s="132" t="s">
        <v>204</v>
      </c>
      <c r="G14" s="73" t="s">
        <v>205</v>
      </c>
      <c r="H14" s="192">
        <v>2005</v>
      </c>
      <c r="I14" s="193" t="s">
        <v>159</v>
      </c>
      <c r="J14" s="194" t="s">
        <v>160</v>
      </c>
      <c r="K14" s="195">
        <v>80.819999999999993</v>
      </c>
      <c r="L14" s="196">
        <v>43</v>
      </c>
      <c r="M14" s="197">
        <v>-47</v>
      </c>
      <c r="N14" s="197">
        <v>-50</v>
      </c>
      <c r="O14" s="165">
        <f t="shared" si="0"/>
        <v>43</v>
      </c>
      <c r="P14" s="196">
        <v>58</v>
      </c>
      <c r="Q14" s="197">
        <v>61</v>
      </c>
      <c r="R14" s="163">
        <v>-65</v>
      </c>
      <c r="S14" s="165">
        <f t="shared" si="1"/>
        <v>61</v>
      </c>
      <c r="T14" s="166">
        <f t="shared" si="2"/>
        <v>104</v>
      </c>
      <c r="U14" s="167" t="str">
        <f t="shared" si="3"/>
        <v>FED + 2</v>
      </c>
      <c r="V14" s="167" t="str">
        <f>IF(E14=0," ",IF(E14="H",IF(H14&lt;1999,VLOOKUP(K14,[4]Minimas!$A$15:$F$29,6),IF(AND(H14&gt;1998,H14&lt;2002),VLOOKUP(K14,[4]Minimas!$A$15:$F$29,5),IF(AND(H14&gt;2001,H14&lt;2004),VLOOKUP(K14,[4]Minimas!$A$15:$F$29,4),IF(AND(H14&gt;2003,H14&lt;2006),VLOOKUP(K14,[4]Minimas!$A$15:$F$29,3),VLOOKUP(K14,[4]Minimas!$A$15:$F$29,2))))),IF(H14&lt;1999,VLOOKUP(K14,[4]Minimas!$G$15:$L$29,6),IF(AND(H14&gt;1998,H14&lt;2002),VLOOKUP(K14,[4]Minimas!$G$15:$L$29,5),IF(AND(H14&gt;2001,H14&lt;2004),VLOOKUP(K14,[4]Minimas!$G$15:$L$29,4),IF(AND(H14&gt;2003,H14&lt;2006),VLOOKUP(K14,[4]Minimas!$G$15:$L$29,3),VLOOKUP(K14,[4]Minimas!$G$15:$L$29,2)))))))</f>
        <v>U15 F81</v>
      </c>
      <c r="W14" s="168">
        <f t="shared" si="4"/>
        <v>119.68335172776253</v>
      </c>
      <c r="X14" s="55"/>
      <c r="AA14" s="44"/>
      <c r="AB14" s="119">
        <f>T14-HLOOKUP(V14,Minimas!$C$3:$CD$12,2,FALSE)</f>
        <v>47</v>
      </c>
      <c r="AC14" s="119">
        <f>T14-HLOOKUP(V14,Minimas!$C$3:$CD$12,3,FALSE)</f>
        <v>37</v>
      </c>
      <c r="AD14" s="119">
        <f>T14-HLOOKUP(V14,Minimas!$C$3:$CD$12,4,FALSE)</f>
        <v>27</v>
      </c>
      <c r="AE14" s="119">
        <f>T14-HLOOKUP(V14,Minimas!$C$3:$CD$12,5,FALSE)</f>
        <v>17</v>
      </c>
      <c r="AF14" s="119">
        <f>T14-HLOOKUP(V14,Minimas!$C$3:$CD$12,6,FALSE)</f>
        <v>2</v>
      </c>
      <c r="AG14" s="119">
        <f>T14-HLOOKUP(V14,Minimas!$C$3:$CD$12,7,FALSE)</f>
        <v>-13</v>
      </c>
      <c r="AH14" s="119">
        <f>T14-HLOOKUP(V14,Minimas!$C$3:$CD$12,8,FALSE)</f>
        <v>-28</v>
      </c>
      <c r="AI14" s="119">
        <f>T14-HLOOKUP(V14,Minimas!$C$3:$CD$12,9,FALSE)</f>
        <v>-43</v>
      </c>
      <c r="AJ14" s="119">
        <f>T14-HLOOKUP(V14,Minimas!$C$3:$CD$12,10,FALSE)</f>
        <v>-126</v>
      </c>
      <c r="AK14" s="120" t="str">
        <f t="shared" si="11"/>
        <v>FED +</v>
      </c>
      <c r="AL14" s="44"/>
      <c r="AM14" s="44" t="str">
        <f t="shared" si="12"/>
        <v>FED +</v>
      </c>
      <c r="AN14" s="44">
        <f t="shared" si="13"/>
        <v>2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</row>
    <row r="15" spans="1:124" s="5" customFormat="1" ht="30" customHeight="1">
      <c r="B15" s="169" t="s">
        <v>129</v>
      </c>
      <c r="C15" s="198">
        <v>385815</v>
      </c>
      <c r="D15" s="199"/>
      <c r="E15" s="135" t="s">
        <v>160</v>
      </c>
      <c r="F15" s="133" t="s">
        <v>206</v>
      </c>
      <c r="G15" s="57" t="s">
        <v>207</v>
      </c>
      <c r="H15" s="200">
        <v>1999</v>
      </c>
      <c r="I15" s="201" t="s">
        <v>136</v>
      </c>
      <c r="J15" s="202" t="s">
        <v>160</v>
      </c>
      <c r="K15" s="203">
        <v>52.4</v>
      </c>
      <c r="L15" s="179">
        <v>44</v>
      </c>
      <c r="M15" s="180">
        <v>47</v>
      </c>
      <c r="N15" s="180">
        <v>-49</v>
      </c>
      <c r="O15" s="182">
        <f t="shared" si="0"/>
        <v>47</v>
      </c>
      <c r="P15" s="179">
        <v>54</v>
      </c>
      <c r="Q15" s="180">
        <v>-58</v>
      </c>
      <c r="R15" s="180">
        <v>58</v>
      </c>
      <c r="S15" s="182">
        <f t="shared" si="1"/>
        <v>58</v>
      </c>
      <c r="T15" s="183">
        <f t="shared" si="2"/>
        <v>105</v>
      </c>
      <c r="U15" s="167" t="str">
        <f>+CONCATENATE(AM15," ",AN15)</f>
        <v>FED + 2</v>
      </c>
      <c r="V15" s="167" t="str">
        <f>IF(E15=0," ",IF(E15="H",IF(H15&lt;1999,VLOOKUP(K15,[4]Minimas!$A$15:$F$29,6),IF(AND(H15&gt;1998,H15&lt;2002),VLOOKUP(K15,[4]Minimas!$A$15:$F$29,5),IF(AND(H15&gt;2001,H15&lt;2004),VLOOKUP(K15,[4]Minimas!$A$15:$F$29,4),IF(AND(H15&gt;2003,H15&lt;2006),VLOOKUP(K15,[4]Minimas!$A$15:$F$29,3),VLOOKUP(K15,[4]Minimas!$A$15:$F$29,2))))),IF(H15&lt;1999,VLOOKUP(K15,[4]Minimas!$G$15:$L$29,6),IF(AND(H15&gt;1998,H15&lt;2002),VLOOKUP(K15,[4]Minimas!$G$15:$L$29,5),IF(AND(H15&gt;2001,H15&lt;2004),VLOOKUP(K15,[4]Minimas!$G$15:$L$29,4),IF(AND(H15&gt;2003,H15&lt;2006),VLOOKUP(K15,[4]Minimas!$G$15:$L$29,3),VLOOKUP(K15,[4]Minimas!$G$15:$L$29,2)))))))</f>
        <v>U20 F55</v>
      </c>
      <c r="W15" s="184">
        <f t="shared" si="4"/>
        <v>155.6750990098983</v>
      </c>
      <c r="X15" s="55"/>
      <c r="AA15" s="44"/>
      <c r="AB15" s="119">
        <f>T15-HLOOKUP(V15,Minimas!$C$3:$CD$12,2,FALSE)</f>
        <v>55</v>
      </c>
      <c r="AC15" s="119">
        <f>T15-HLOOKUP(V15,Minimas!$C$3:$CD$12,3,FALSE)</f>
        <v>43</v>
      </c>
      <c r="AD15" s="119">
        <f>T15-HLOOKUP(V15,Minimas!$C$3:$CD$12,4,FALSE)</f>
        <v>30</v>
      </c>
      <c r="AE15" s="119">
        <f>T15-HLOOKUP(V15,Minimas!$C$3:$CD$12,5,FALSE)</f>
        <v>18</v>
      </c>
      <c r="AF15" s="119">
        <f>T15-HLOOKUP(V15,Minimas!$C$3:$CD$12,6,FALSE)</f>
        <v>2</v>
      </c>
      <c r="AG15" s="119">
        <f>T15-HLOOKUP(V15,Minimas!$C$3:$CD$12,7,FALSE)</f>
        <v>-13</v>
      </c>
      <c r="AH15" s="119">
        <f>T15-HLOOKUP(V15,Minimas!$C$3:$CD$12,8,FALSE)</f>
        <v>-33</v>
      </c>
      <c r="AI15" s="119">
        <f>T15-HLOOKUP(V15,Minimas!$C$3:$CD$12,9,FALSE)</f>
        <v>-55</v>
      </c>
      <c r="AJ15" s="119">
        <f>T15-HLOOKUP(V15,Minimas!$C$3:$CD$12,10,FALSE)</f>
        <v>-85</v>
      </c>
      <c r="AK15" s="120" t="str">
        <f t="shared" si="11"/>
        <v>FED +</v>
      </c>
      <c r="AL15" s="44"/>
      <c r="AM15" s="44" t="str">
        <f t="shared" si="12"/>
        <v>FED +</v>
      </c>
      <c r="AN15" s="44">
        <f t="shared" si="13"/>
        <v>2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</row>
    <row r="16" spans="1:124" s="5" customFormat="1" ht="30" customHeight="1">
      <c r="B16" s="169" t="s">
        <v>129</v>
      </c>
      <c r="C16" s="198">
        <v>429786</v>
      </c>
      <c r="D16" s="199"/>
      <c r="E16" s="135" t="s">
        <v>160</v>
      </c>
      <c r="F16" s="133" t="s">
        <v>140</v>
      </c>
      <c r="G16" s="57" t="s">
        <v>208</v>
      </c>
      <c r="H16" s="200">
        <v>2001</v>
      </c>
      <c r="I16" s="201" t="s">
        <v>142</v>
      </c>
      <c r="J16" s="202" t="s">
        <v>160</v>
      </c>
      <c r="K16" s="203">
        <v>58.4</v>
      </c>
      <c r="L16" s="179">
        <v>46</v>
      </c>
      <c r="M16" s="180">
        <v>-50</v>
      </c>
      <c r="N16" s="180">
        <v>50</v>
      </c>
      <c r="O16" s="182">
        <f t="shared" si="0"/>
        <v>50</v>
      </c>
      <c r="P16" s="179">
        <v>60</v>
      </c>
      <c r="Q16" s="180">
        <v>66</v>
      </c>
      <c r="R16" s="180">
        <v>-70</v>
      </c>
      <c r="S16" s="182">
        <f t="shared" si="1"/>
        <v>66</v>
      </c>
      <c r="T16" s="183">
        <f t="shared" si="2"/>
        <v>116</v>
      </c>
      <c r="U16" s="167" t="str">
        <f>+CONCATENATE(AM16," ",AN16)</f>
        <v>FED + 6</v>
      </c>
      <c r="V16" s="167" t="str">
        <f>IF(E16=0," ",IF(E16="H",IF(H16&lt;1999,VLOOKUP(K16,[4]Minimas!$A$15:$F$29,6),IF(AND(H16&gt;1998,H16&lt;2002),VLOOKUP(K16,[4]Minimas!$A$15:$F$29,5),IF(AND(H16&gt;2001,H16&lt;2004),VLOOKUP(K16,[4]Minimas!$A$15:$F$29,4),IF(AND(H16&gt;2003,H16&lt;2006),VLOOKUP(K16,[4]Minimas!$A$15:$F$29,3),VLOOKUP(K16,[4]Minimas!$A$15:$F$29,2))))),IF(H16&lt;1999,VLOOKUP(K16,[4]Minimas!$G$15:$L$29,6),IF(AND(H16&gt;1998,H16&lt;2002),VLOOKUP(K16,[4]Minimas!$G$15:$L$29,5),IF(AND(H16&gt;2001,H16&lt;2004),VLOOKUP(K16,[4]Minimas!$G$15:$L$29,4),IF(AND(H16&gt;2003,H16&lt;2006),VLOOKUP(K16,[4]Minimas!$G$15:$L$29,3),VLOOKUP(K16,[4]Minimas!$G$15:$L$29,2)))))))</f>
        <v>U20 F59</v>
      </c>
      <c r="W16" s="184">
        <f t="shared" si="4"/>
        <v>159.49792949381444</v>
      </c>
      <c r="X16" s="55"/>
      <c r="AA16" s="44"/>
      <c r="AB16" s="119">
        <f>T16-HLOOKUP(V16,Minimas!$C$3:$CD$12,2,FALSE)</f>
        <v>61</v>
      </c>
      <c r="AC16" s="119">
        <f>T16-HLOOKUP(V16,Minimas!$C$3:$CD$12,3,FALSE)</f>
        <v>46</v>
      </c>
      <c r="AD16" s="119">
        <f>T16-HLOOKUP(V16,Minimas!$C$3:$CD$12,4,FALSE)</f>
        <v>34</v>
      </c>
      <c r="AE16" s="119">
        <f>T16-HLOOKUP(V16,Minimas!$C$3:$CD$12,5,FALSE)</f>
        <v>21</v>
      </c>
      <c r="AF16" s="119">
        <f>T16-HLOOKUP(V16,Minimas!$C$3:$CD$12,6,FALSE)</f>
        <v>6</v>
      </c>
      <c r="AG16" s="119">
        <f>T16-HLOOKUP(V16,Minimas!$C$3:$CD$12,7,FALSE)</f>
        <v>-9</v>
      </c>
      <c r="AH16" s="119">
        <f>T16-HLOOKUP(V16,Minimas!$C$3:$CD$12,8,FALSE)</f>
        <v>-29</v>
      </c>
      <c r="AI16" s="119">
        <f>T16-HLOOKUP(V16,Minimas!$C$3:$CD$12,9,FALSE)</f>
        <v>-49</v>
      </c>
      <c r="AJ16" s="119">
        <f>T16-HLOOKUP(V16,Minimas!$C$3:$CD$12,10,FALSE)</f>
        <v>-84</v>
      </c>
      <c r="AK16" s="120" t="str">
        <f t="shared" si="11"/>
        <v>FED +</v>
      </c>
      <c r="AL16" s="44"/>
      <c r="AM16" s="44" t="str">
        <f t="shared" si="12"/>
        <v>FED +</v>
      </c>
      <c r="AN16" s="44">
        <f t="shared" si="13"/>
        <v>6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</row>
    <row r="17" spans="2:124" s="5" customFormat="1" ht="30" customHeight="1">
      <c r="B17" s="169" t="s">
        <v>129</v>
      </c>
      <c r="C17" s="198">
        <v>397293</v>
      </c>
      <c r="D17" s="199"/>
      <c r="E17" s="135" t="s">
        <v>160</v>
      </c>
      <c r="F17" s="133" t="s">
        <v>209</v>
      </c>
      <c r="G17" s="57" t="s">
        <v>210</v>
      </c>
      <c r="H17" s="200">
        <v>2001</v>
      </c>
      <c r="I17" s="204" t="s">
        <v>136</v>
      </c>
      <c r="J17" s="202" t="s">
        <v>160</v>
      </c>
      <c r="K17" s="203">
        <v>62.63</v>
      </c>
      <c r="L17" s="179">
        <v>58</v>
      </c>
      <c r="M17" s="180">
        <v>-60</v>
      </c>
      <c r="N17" s="180">
        <v>-61</v>
      </c>
      <c r="O17" s="182">
        <f t="shared" si="0"/>
        <v>58</v>
      </c>
      <c r="P17" s="179">
        <v>66</v>
      </c>
      <c r="Q17" s="180">
        <v>69</v>
      </c>
      <c r="R17" s="180">
        <v>-72</v>
      </c>
      <c r="S17" s="182">
        <f t="shared" si="1"/>
        <v>69</v>
      </c>
      <c r="T17" s="183">
        <f t="shared" si="2"/>
        <v>127</v>
      </c>
      <c r="U17" s="167" t="str">
        <f>+CONCATENATE(AM17," ",AN17)</f>
        <v>FED + 9</v>
      </c>
      <c r="V17" s="167" t="str">
        <f>IF(E17=0," ",IF(E17="H",IF(H17&lt;1999,VLOOKUP(K17,[4]Minimas!$A$15:$F$29,6),IF(AND(H17&gt;1998,H17&lt;2002),VLOOKUP(K17,[4]Minimas!$A$15:$F$29,5),IF(AND(H17&gt;2001,H17&lt;2004),VLOOKUP(K17,[4]Minimas!$A$15:$F$29,4),IF(AND(H17&gt;2003,H17&lt;2006),VLOOKUP(K17,[4]Minimas!$A$15:$F$29,3),VLOOKUP(K17,[4]Minimas!$A$15:$F$29,2))))),IF(H17&lt;1999,VLOOKUP(K17,[4]Minimas!$G$15:$L$29,6),IF(AND(H17&gt;1998,H17&lt;2002),VLOOKUP(K17,[4]Minimas!$G$15:$L$29,5),IF(AND(H17&gt;2001,H17&lt;2004),VLOOKUP(K17,[4]Minimas!$G$15:$L$29,4),IF(AND(H17&gt;2003,H17&lt;2006),VLOOKUP(K17,[4]Minimas!$G$15:$L$29,3),VLOOKUP(K17,[4]Minimas!$G$15:$L$29,2)))))))</f>
        <v>U20 F64</v>
      </c>
      <c r="W17" s="184">
        <f t="shared" si="4"/>
        <v>167.04353756693001</v>
      </c>
      <c r="X17" s="55"/>
      <c r="AA17" s="44"/>
      <c r="AB17" s="119">
        <f>T17-HLOOKUP(V17,Minimas!$C$3:$CD$12,2,FALSE)</f>
        <v>67</v>
      </c>
      <c r="AC17" s="119">
        <f>T17-HLOOKUP(V17,Minimas!$C$3:$CD$12,3,FALSE)</f>
        <v>52</v>
      </c>
      <c r="AD17" s="119">
        <f>T17-HLOOKUP(V17,Minimas!$C$3:$CD$12,4,FALSE)</f>
        <v>37</v>
      </c>
      <c r="AE17" s="119">
        <f>T17-HLOOKUP(V17,Minimas!$C$3:$CD$12,5,FALSE)</f>
        <v>22</v>
      </c>
      <c r="AF17" s="119">
        <f>T17-HLOOKUP(V17,Minimas!$C$3:$CD$12,6,FALSE)</f>
        <v>9</v>
      </c>
      <c r="AG17" s="119">
        <f>T17-HLOOKUP(V17,Minimas!$C$3:$CD$12,7,FALSE)</f>
        <v>-8</v>
      </c>
      <c r="AH17" s="119">
        <f>T17-HLOOKUP(V17,Minimas!$C$3:$CD$12,8,FALSE)</f>
        <v>-28</v>
      </c>
      <c r="AI17" s="119">
        <f>T17-HLOOKUP(V17,Minimas!$C$3:$CD$12,9,FALSE)</f>
        <v>-48</v>
      </c>
      <c r="AJ17" s="119">
        <f>T17-HLOOKUP(V17,Minimas!$C$3:$CD$12,10,FALSE)</f>
        <v>-83</v>
      </c>
      <c r="AK17" s="120" t="str">
        <f t="shared" si="11"/>
        <v>FED +</v>
      </c>
      <c r="AL17" s="44"/>
      <c r="AM17" s="44" t="str">
        <f t="shared" si="12"/>
        <v>FED +</v>
      </c>
      <c r="AN17" s="44">
        <f t="shared" si="13"/>
        <v>9</v>
      </c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</row>
    <row r="18" spans="2:124" s="5" customFormat="1" ht="30" customHeight="1">
      <c r="B18" s="169" t="s">
        <v>129</v>
      </c>
      <c r="C18" s="198">
        <v>508512</v>
      </c>
      <c r="D18" s="199"/>
      <c r="E18" s="135" t="s">
        <v>160</v>
      </c>
      <c r="F18" s="133" t="s">
        <v>211</v>
      </c>
      <c r="G18" s="57" t="s">
        <v>212</v>
      </c>
      <c r="H18" s="200">
        <v>2001</v>
      </c>
      <c r="I18" s="201" t="s">
        <v>182</v>
      </c>
      <c r="J18" s="202" t="s">
        <v>160</v>
      </c>
      <c r="K18" s="203">
        <v>66.61</v>
      </c>
      <c r="L18" s="179">
        <v>45</v>
      </c>
      <c r="M18" s="180">
        <v>50</v>
      </c>
      <c r="N18" s="180">
        <v>-55</v>
      </c>
      <c r="O18" s="182">
        <f t="shared" si="0"/>
        <v>50</v>
      </c>
      <c r="P18" s="179">
        <v>65</v>
      </c>
      <c r="Q18" s="180">
        <v>67</v>
      </c>
      <c r="R18" s="180">
        <v>-70</v>
      </c>
      <c r="S18" s="182">
        <f t="shared" si="1"/>
        <v>67</v>
      </c>
      <c r="T18" s="183">
        <f t="shared" si="2"/>
        <v>117</v>
      </c>
      <c r="U18" s="167" t="str">
        <f>+CONCATENATE(AM18," ",AN18)</f>
        <v>IRG + 7</v>
      </c>
      <c r="V18" s="167" t="str">
        <f>IF(E18=0," ",IF(E18="H",IF(H18&lt;1999,VLOOKUP(K18,[4]Minimas!$A$15:$F$29,6),IF(AND(H18&gt;1998,H18&lt;2002),VLOOKUP(K18,[4]Minimas!$A$15:$F$29,5),IF(AND(H18&gt;2001,H18&lt;2004),VLOOKUP(K18,[4]Minimas!$A$15:$F$29,4),IF(AND(H18&gt;2003,H18&lt;2006),VLOOKUP(K18,[4]Minimas!$A$15:$F$29,3),VLOOKUP(K18,[4]Minimas!$A$15:$F$29,2))))),IF(H18&lt;1999,VLOOKUP(K18,[4]Minimas!$G$15:$L$29,6),IF(AND(H18&gt;1998,H18&lt;2002),VLOOKUP(K18,[4]Minimas!$G$15:$L$29,5),IF(AND(H18&gt;2001,H18&lt;2004),VLOOKUP(K18,[4]Minimas!$G$15:$L$29,4),IF(AND(H18&gt;2003,H18&lt;2006),VLOOKUP(K18,[4]Minimas!$G$15:$L$29,3),VLOOKUP(K18,[4]Minimas!$G$15:$L$29,2)))))))</f>
        <v>U20 F71</v>
      </c>
      <c r="W18" s="184">
        <f t="shared" si="4"/>
        <v>148.39889673231349</v>
      </c>
      <c r="X18" s="55"/>
      <c r="AA18" s="44"/>
      <c r="AB18" s="119">
        <f>T18-HLOOKUP(V18,Minimas!$C$3:$CD$12,2,FALSE)</f>
        <v>52</v>
      </c>
      <c r="AC18" s="119">
        <f>T18-HLOOKUP(V18,Minimas!$C$3:$CD$12,3,FALSE)</f>
        <v>37</v>
      </c>
      <c r="AD18" s="119">
        <f>T18-HLOOKUP(V18,Minimas!$C$3:$CD$12,4,FALSE)</f>
        <v>22</v>
      </c>
      <c r="AE18" s="119">
        <f>T18-HLOOKUP(V18,Minimas!$C$3:$CD$12,5,FALSE)</f>
        <v>7</v>
      </c>
      <c r="AF18" s="119">
        <f>T18-HLOOKUP(V18,Minimas!$C$3:$CD$12,6,FALSE)</f>
        <v>-6</v>
      </c>
      <c r="AG18" s="119">
        <f>T18-HLOOKUP(V18,Minimas!$C$3:$CD$12,7,FALSE)</f>
        <v>-25</v>
      </c>
      <c r="AH18" s="119">
        <f>T18-HLOOKUP(V18,Minimas!$C$3:$CD$12,8,FALSE)</f>
        <v>-45</v>
      </c>
      <c r="AI18" s="119">
        <f>T18-HLOOKUP(V18,Minimas!$C$3:$CD$12,9,FALSE)</f>
        <v>-65</v>
      </c>
      <c r="AJ18" s="119">
        <f>T18-HLOOKUP(V18,Minimas!$C$3:$CD$12,10,FALSE)</f>
        <v>-108</v>
      </c>
      <c r="AK18" s="120" t="str">
        <f t="shared" si="11"/>
        <v>IRG +</v>
      </c>
      <c r="AL18" s="44"/>
      <c r="AM18" s="44" t="str">
        <f t="shared" si="12"/>
        <v>IRG +</v>
      </c>
      <c r="AN18" s="44">
        <f t="shared" si="13"/>
        <v>7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</row>
    <row r="19" spans="2:124" s="5" customFormat="1" ht="30" customHeight="1">
      <c r="B19" s="169" t="s">
        <v>129</v>
      </c>
      <c r="C19" s="198">
        <v>415787</v>
      </c>
      <c r="D19" s="199"/>
      <c r="E19" s="131" t="s">
        <v>160</v>
      </c>
      <c r="F19" s="133" t="s">
        <v>213</v>
      </c>
      <c r="G19" s="57" t="s">
        <v>214</v>
      </c>
      <c r="H19" s="200">
        <v>2000</v>
      </c>
      <c r="I19" s="201" t="s">
        <v>139</v>
      </c>
      <c r="J19" s="202" t="s">
        <v>160</v>
      </c>
      <c r="K19" s="203">
        <v>74.819999999999993</v>
      </c>
      <c r="L19" s="179">
        <v>-60</v>
      </c>
      <c r="M19" s="180">
        <v>-60</v>
      </c>
      <c r="N19" s="180">
        <v>60</v>
      </c>
      <c r="O19" s="182">
        <f t="shared" si="0"/>
        <v>60</v>
      </c>
      <c r="P19" s="179">
        <v>70</v>
      </c>
      <c r="Q19" s="180">
        <v>75</v>
      </c>
      <c r="R19" s="180">
        <v>-78</v>
      </c>
      <c r="S19" s="182">
        <f t="shared" si="1"/>
        <v>75</v>
      </c>
      <c r="T19" s="183">
        <f t="shared" si="2"/>
        <v>135</v>
      </c>
      <c r="U19" s="167" t="str">
        <f>+CONCATENATE(AM19," ",AN19)</f>
        <v>FED + 8</v>
      </c>
      <c r="V19" s="167" t="str">
        <f>IF(E19=0," ",IF(E19="H",IF(H19&lt;1999,VLOOKUP(K19,[4]Minimas!$A$15:$F$29,6),IF(AND(H19&gt;1998,H19&lt;2002),VLOOKUP(K19,[4]Minimas!$A$15:$F$29,5),IF(AND(H19&gt;2001,H19&lt;2004),VLOOKUP(K19,[4]Minimas!$A$15:$F$29,4),IF(AND(H19&gt;2003,H19&lt;2006),VLOOKUP(K19,[4]Minimas!$A$15:$F$29,3),VLOOKUP(K19,[4]Minimas!$A$15:$F$29,2))))),IF(H19&lt;1999,VLOOKUP(K19,[4]Minimas!$G$15:$L$29,6),IF(AND(H19&gt;1998,H19&lt;2002),VLOOKUP(K19,[4]Minimas!$G$15:$L$29,5),IF(AND(H19&gt;2001,H19&lt;2004),VLOOKUP(K19,[4]Minimas!$G$15:$L$29,4),IF(AND(H19&gt;2003,H19&lt;2006),VLOOKUP(K19,[4]Minimas!$G$15:$L$29,3),VLOOKUP(K19,[4]Minimas!$G$15:$L$29,2)))))))</f>
        <v>U20 F76</v>
      </c>
      <c r="W19" s="184">
        <f t="shared" si="4"/>
        <v>161.0131669025003</v>
      </c>
      <c r="X19" s="55"/>
      <c r="AA19" s="44"/>
      <c r="AB19" s="119">
        <f>T19-HLOOKUP(V19,Minimas!$C$3:$CD$12,2,FALSE)</f>
        <v>65</v>
      </c>
      <c r="AC19" s="119">
        <f>T19-HLOOKUP(V19,Minimas!$C$3:$CD$12,3,FALSE)</f>
        <v>50</v>
      </c>
      <c r="AD19" s="119">
        <f>T19-HLOOKUP(V19,Minimas!$C$3:$CD$12,4,FALSE)</f>
        <v>35</v>
      </c>
      <c r="AE19" s="119">
        <f>T19-HLOOKUP(V19,Minimas!$C$3:$CD$12,5,FALSE)</f>
        <v>20</v>
      </c>
      <c r="AF19" s="119">
        <f>T19-HLOOKUP(V19,Minimas!$C$3:$CD$12,6,FALSE)</f>
        <v>8</v>
      </c>
      <c r="AG19" s="119">
        <f>T19-HLOOKUP(V19,Minimas!$C$3:$CD$12,7,FALSE)</f>
        <v>-12</v>
      </c>
      <c r="AH19" s="119">
        <f>T19-HLOOKUP(V19,Minimas!$C$3:$CD$12,8,FALSE)</f>
        <v>-32</v>
      </c>
      <c r="AI19" s="119">
        <f>T19-HLOOKUP(V19,Minimas!$C$3:$CD$12,9,FALSE)</f>
        <v>-52</v>
      </c>
      <c r="AJ19" s="119">
        <f>T19-HLOOKUP(V19,Minimas!$C$3:$CD$12,10,FALSE)</f>
        <v>-90</v>
      </c>
      <c r="AK19" s="120" t="str">
        <f t="shared" si="11"/>
        <v>FED +</v>
      </c>
      <c r="AL19" s="44"/>
      <c r="AM19" s="44" t="str">
        <f t="shared" si="12"/>
        <v>FED +</v>
      </c>
      <c r="AN19" s="44">
        <f t="shared" si="13"/>
        <v>8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</row>
    <row r="20" spans="2:124" s="5" customFormat="1" ht="30" customHeight="1">
      <c r="B20" s="169" t="s">
        <v>129</v>
      </c>
      <c r="C20" s="198">
        <v>443730</v>
      </c>
      <c r="D20" s="199"/>
      <c r="E20" s="135" t="s">
        <v>160</v>
      </c>
      <c r="F20" s="133" t="s">
        <v>215</v>
      </c>
      <c r="G20" s="57" t="s">
        <v>216</v>
      </c>
      <c r="H20" s="200">
        <v>1993</v>
      </c>
      <c r="I20" s="201" t="s">
        <v>217</v>
      </c>
      <c r="J20" s="202" t="s">
        <v>160</v>
      </c>
      <c r="K20" s="203">
        <v>54.6</v>
      </c>
      <c r="L20" s="179">
        <v>50</v>
      </c>
      <c r="M20" s="180">
        <v>52</v>
      </c>
      <c r="N20" s="180">
        <v>54</v>
      </c>
      <c r="O20" s="182">
        <f t="shared" si="0"/>
        <v>54</v>
      </c>
      <c r="P20" s="179">
        <v>62</v>
      </c>
      <c r="Q20" s="180">
        <v>-64</v>
      </c>
      <c r="R20" s="180">
        <v>-65</v>
      </c>
      <c r="S20" s="182">
        <f t="shared" si="1"/>
        <v>62</v>
      </c>
      <c r="T20" s="183">
        <f t="shared" si="2"/>
        <v>116</v>
      </c>
      <c r="U20" s="167" t="str">
        <f t="shared" ref="U20:U28" si="14">+CONCATENATE(AM20," ",AN20)</f>
        <v>IRG + 14</v>
      </c>
      <c r="V20" s="167" t="str">
        <f>IF(E20=0," ",IF(E20="H",IF(H20&lt;1999,VLOOKUP(K20,[4]Minimas!$A$15:$F$29,6),IF(AND(H20&gt;1998,H20&lt;2002),VLOOKUP(K20,[4]Minimas!$A$15:$F$29,5),IF(AND(H20&gt;2001,H20&lt;2004),VLOOKUP(K20,[4]Minimas!$A$15:$F$29,4),IF(AND(H20&gt;2003,H20&lt;2006),VLOOKUP(K20,[4]Minimas!$A$15:$F$29,3),VLOOKUP(K20,[4]Minimas!$A$15:$F$29,2))))),IF(H20&lt;1999,VLOOKUP(K20,[4]Minimas!$G$15:$L$29,6),IF(AND(H20&gt;1998,H20&lt;2002),VLOOKUP(K20,[4]Minimas!$G$15:$L$29,5),IF(AND(H20&gt;2001,H20&lt;2004),VLOOKUP(K20,[4]Minimas!$G$15:$L$29,4),IF(AND(H20&gt;2003,H20&lt;2006),VLOOKUP(K20,[4]Minimas!$G$15:$L$29,3),VLOOKUP(K20,[4]Minimas!$G$15:$L$29,2)))))))</f>
        <v>SE F55</v>
      </c>
      <c r="W20" s="184">
        <f t="shared" si="4"/>
        <v>166.97869703326876</v>
      </c>
      <c r="X20" s="55"/>
      <c r="AA20" s="44"/>
      <c r="AB20" s="119">
        <f>T20-HLOOKUP(V20,Minimas!$C$3:$CD$12,2,FALSE)</f>
        <v>56</v>
      </c>
      <c r="AC20" s="119">
        <f>T20-HLOOKUP(V20,Minimas!$C$3:$CD$12,3,FALSE)</f>
        <v>41</v>
      </c>
      <c r="AD20" s="119">
        <f>T20-HLOOKUP(V20,Minimas!$C$3:$CD$12,4,FALSE)</f>
        <v>29</v>
      </c>
      <c r="AE20" s="119">
        <f>T20-HLOOKUP(V20,Minimas!$C$3:$CD$12,5,FALSE)</f>
        <v>14</v>
      </c>
      <c r="AF20" s="119">
        <f>T20-HLOOKUP(V20,Minimas!$C$3:$CD$12,6,FALSE)</f>
        <v>-7</v>
      </c>
      <c r="AG20" s="119">
        <f>T20-HLOOKUP(V20,Minimas!$C$3:$CD$12,7,FALSE)</f>
        <v>-22</v>
      </c>
      <c r="AH20" s="119">
        <f>T20-HLOOKUP(V20,Minimas!$C$3:$CD$12,8,FALSE)</f>
        <v>-39</v>
      </c>
      <c r="AI20" s="119">
        <f>T20-HLOOKUP(V20,Minimas!$C$3:$CD$12,9,FALSE)</f>
        <v>-59</v>
      </c>
      <c r="AJ20" s="119">
        <f>T20-HLOOKUP(V20,Minimas!$C$3:$CD$12,10,FALSE)</f>
        <v>-74</v>
      </c>
      <c r="AK20" s="120" t="str">
        <f t="shared" si="11"/>
        <v>IRG +</v>
      </c>
      <c r="AL20" s="44"/>
      <c r="AM20" s="44" t="str">
        <f t="shared" si="12"/>
        <v>IRG +</v>
      </c>
      <c r="AN20" s="44">
        <f t="shared" si="13"/>
        <v>14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</row>
    <row r="21" spans="2:124" s="5" customFormat="1" ht="30" customHeight="1">
      <c r="B21" s="169" t="s">
        <v>129</v>
      </c>
      <c r="C21" s="198">
        <v>435579</v>
      </c>
      <c r="D21" s="199"/>
      <c r="E21" s="135" t="s">
        <v>160</v>
      </c>
      <c r="F21" s="133" t="s">
        <v>218</v>
      </c>
      <c r="G21" s="57" t="s">
        <v>219</v>
      </c>
      <c r="H21" s="200">
        <v>1988</v>
      </c>
      <c r="I21" s="201" t="s">
        <v>136</v>
      </c>
      <c r="J21" s="202" t="s">
        <v>160</v>
      </c>
      <c r="K21" s="203">
        <v>51.84</v>
      </c>
      <c r="L21" s="179">
        <v>57</v>
      </c>
      <c r="M21" s="180">
        <v>60</v>
      </c>
      <c r="N21" s="180">
        <v>62</v>
      </c>
      <c r="O21" s="182">
        <f t="shared" si="0"/>
        <v>62</v>
      </c>
      <c r="P21" s="179">
        <v>76</v>
      </c>
      <c r="Q21" s="180">
        <v>78</v>
      </c>
      <c r="R21" s="180">
        <v>-80</v>
      </c>
      <c r="S21" s="182">
        <f t="shared" si="1"/>
        <v>78</v>
      </c>
      <c r="T21" s="183">
        <f t="shared" si="2"/>
        <v>140</v>
      </c>
      <c r="U21" s="167" t="str">
        <f t="shared" si="14"/>
        <v>NAT + 2</v>
      </c>
      <c r="V21" s="167" t="str">
        <f>IF(E21=0," ",IF(E21="H",IF(H21&lt;1999,VLOOKUP(K21,[4]Minimas!$A$15:$F$29,6),IF(AND(H21&gt;1998,H21&lt;2002),VLOOKUP(K21,[4]Minimas!$A$15:$F$29,5),IF(AND(H21&gt;2001,H21&lt;2004),VLOOKUP(K21,[4]Minimas!$A$15:$F$29,4),IF(AND(H21&gt;2003,H21&lt;2006),VLOOKUP(K21,[4]Minimas!$A$15:$F$29,3),VLOOKUP(K21,[4]Minimas!$A$15:$F$29,2))))),IF(H21&lt;1999,VLOOKUP(K21,[4]Minimas!$G$15:$L$29,6),IF(AND(H21&gt;1998,H21&lt;2002),VLOOKUP(K21,[4]Minimas!$G$15:$L$29,5),IF(AND(H21&gt;2001,H21&lt;2004),VLOOKUP(K21,[4]Minimas!$G$15:$L$29,4),IF(AND(H21&gt;2003,H21&lt;2006),VLOOKUP(K21,[4]Minimas!$G$15:$L$29,3),VLOOKUP(K21,[4]Minimas!$G$15:$L$29,2)))))))</f>
        <v>SE F55</v>
      </c>
      <c r="W21" s="184">
        <f t="shared" si="4"/>
        <v>209.21424626979569</v>
      </c>
      <c r="X21" s="55"/>
      <c r="AA21" s="44"/>
      <c r="AB21" s="119">
        <f>T21-HLOOKUP(V21,Minimas!$C$3:$CD$12,2,FALSE)</f>
        <v>80</v>
      </c>
      <c r="AC21" s="119">
        <f>T21-HLOOKUP(V21,Minimas!$C$3:$CD$12,3,FALSE)</f>
        <v>65</v>
      </c>
      <c r="AD21" s="119">
        <f>T21-HLOOKUP(V21,Minimas!$C$3:$CD$12,4,FALSE)</f>
        <v>53</v>
      </c>
      <c r="AE21" s="119">
        <f>T21-HLOOKUP(V21,Minimas!$C$3:$CD$12,5,FALSE)</f>
        <v>38</v>
      </c>
      <c r="AF21" s="119">
        <f>T21-HLOOKUP(V21,Minimas!$C$3:$CD$12,6,FALSE)</f>
        <v>17</v>
      </c>
      <c r="AG21" s="119">
        <f>T21-HLOOKUP(V21,Minimas!$C$3:$CD$12,7,FALSE)</f>
        <v>2</v>
      </c>
      <c r="AH21" s="119">
        <f>T21-HLOOKUP(V21,Minimas!$C$3:$CD$12,8,FALSE)</f>
        <v>-15</v>
      </c>
      <c r="AI21" s="119">
        <f>T21-HLOOKUP(V21,Minimas!$C$3:$CD$12,9,FALSE)</f>
        <v>-35</v>
      </c>
      <c r="AJ21" s="119">
        <f>T21-HLOOKUP(V21,Minimas!$C$3:$CD$12,10,FALSE)</f>
        <v>-50</v>
      </c>
      <c r="AK21" s="120" t="str">
        <f t="shared" si="11"/>
        <v>NAT +</v>
      </c>
      <c r="AL21" s="44"/>
      <c r="AM21" s="44" t="str">
        <f t="shared" si="12"/>
        <v>NAT +</v>
      </c>
      <c r="AN21" s="44">
        <f t="shared" si="13"/>
        <v>2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</row>
    <row r="22" spans="2:124" s="5" customFormat="1" ht="30" customHeight="1">
      <c r="B22" s="169" t="s">
        <v>129</v>
      </c>
      <c r="C22" s="198">
        <v>447891</v>
      </c>
      <c r="D22" s="199"/>
      <c r="E22" s="135" t="s">
        <v>160</v>
      </c>
      <c r="F22" s="133" t="s">
        <v>220</v>
      </c>
      <c r="G22" s="57" t="s">
        <v>221</v>
      </c>
      <c r="H22" s="200">
        <v>1992</v>
      </c>
      <c r="I22" s="204" t="s">
        <v>165</v>
      </c>
      <c r="J22" s="202" t="s">
        <v>160</v>
      </c>
      <c r="K22" s="203">
        <v>50.38</v>
      </c>
      <c r="L22" s="179">
        <v>47</v>
      </c>
      <c r="M22" s="180">
        <v>50</v>
      </c>
      <c r="N22" s="180">
        <v>-53</v>
      </c>
      <c r="O22" s="182">
        <f t="shared" si="0"/>
        <v>50</v>
      </c>
      <c r="P22" s="179">
        <v>57</v>
      </c>
      <c r="Q22" s="180">
        <v>60</v>
      </c>
      <c r="R22" s="180">
        <v>64</v>
      </c>
      <c r="S22" s="182">
        <f t="shared" si="1"/>
        <v>64</v>
      </c>
      <c r="T22" s="183">
        <f t="shared" si="2"/>
        <v>114</v>
      </c>
      <c r="U22" s="167" t="str">
        <f t="shared" si="14"/>
        <v>IRG + 12</v>
      </c>
      <c r="V22" s="167" t="str">
        <f>IF(E22=0," ",IF(E22="H",IF(H22&lt;1999,VLOOKUP(K22,[4]Minimas!$A$15:$F$29,6),IF(AND(H22&gt;1998,H22&lt;2002),VLOOKUP(K22,[4]Minimas!$A$15:$F$29,5),IF(AND(H22&gt;2001,H22&lt;2004),VLOOKUP(K22,[4]Minimas!$A$15:$F$29,4),IF(AND(H22&gt;2003,H22&lt;2006),VLOOKUP(K22,[4]Minimas!$A$15:$F$29,3),VLOOKUP(K22,[4]Minimas!$A$15:$F$29,2))))),IF(H22&lt;1999,VLOOKUP(K22,[4]Minimas!$G$15:$L$29,6),IF(AND(H22&gt;1998,H22&lt;2002),VLOOKUP(K22,[4]Minimas!$G$15:$L$29,5),IF(AND(H22&gt;2001,H22&lt;2004),VLOOKUP(K22,[4]Minimas!$G$15:$L$29,4),IF(AND(H22&gt;2003,H22&lt;2006),VLOOKUP(K22,[4]Minimas!$G$15:$L$29,3),VLOOKUP(K22,[4]Minimas!$G$15:$L$29,2)))))))</f>
        <v>SE F55</v>
      </c>
      <c r="W22" s="184">
        <f t="shared" si="4"/>
        <v>174.04547345175487</v>
      </c>
      <c r="X22" s="55"/>
      <c r="AA22" s="44"/>
      <c r="AB22" s="119">
        <f>T22-HLOOKUP(V22,Minimas!$C$3:$CD$12,2,FALSE)</f>
        <v>54</v>
      </c>
      <c r="AC22" s="119">
        <f>T22-HLOOKUP(V22,Minimas!$C$3:$CD$12,3,FALSE)</f>
        <v>39</v>
      </c>
      <c r="AD22" s="119">
        <f>T22-HLOOKUP(V22,Minimas!$C$3:$CD$12,4,FALSE)</f>
        <v>27</v>
      </c>
      <c r="AE22" s="119">
        <f>T22-HLOOKUP(V22,Minimas!$C$3:$CD$12,5,FALSE)</f>
        <v>12</v>
      </c>
      <c r="AF22" s="119">
        <f>T22-HLOOKUP(V22,Minimas!$C$3:$CD$12,6,FALSE)</f>
        <v>-9</v>
      </c>
      <c r="AG22" s="119">
        <f>T22-HLOOKUP(V22,Minimas!$C$3:$CD$12,7,FALSE)</f>
        <v>-24</v>
      </c>
      <c r="AH22" s="119">
        <f>T22-HLOOKUP(V22,Minimas!$C$3:$CD$12,8,FALSE)</f>
        <v>-41</v>
      </c>
      <c r="AI22" s="119">
        <f>T22-HLOOKUP(V22,Minimas!$C$3:$CD$12,9,FALSE)</f>
        <v>-61</v>
      </c>
      <c r="AJ22" s="119">
        <f>T22-HLOOKUP(V22,Minimas!$C$3:$CD$12,10,FALSE)</f>
        <v>-76</v>
      </c>
      <c r="AK22" s="120" t="str">
        <f t="shared" si="11"/>
        <v>IRG +</v>
      </c>
      <c r="AL22" s="44"/>
      <c r="AM22" s="44" t="str">
        <f t="shared" si="12"/>
        <v>IRG +</v>
      </c>
      <c r="AN22" s="44">
        <f t="shared" si="13"/>
        <v>12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</row>
    <row r="23" spans="2:124" s="5" customFormat="1" ht="30" customHeight="1">
      <c r="B23" s="169" t="s">
        <v>129</v>
      </c>
      <c r="C23" s="198">
        <v>420305</v>
      </c>
      <c r="D23" s="199"/>
      <c r="E23" s="135" t="s">
        <v>160</v>
      </c>
      <c r="F23" s="133" t="s">
        <v>222</v>
      </c>
      <c r="G23" s="57" t="s">
        <v>223</v>
      </c>
      <c r="H23" s="200">
        <v>1991</v>
      </c>
      <c r="I23" s="201" t="s">
        <v>139</v>
      </c>
      <c r="J23" s="202" t="s">
        <v>160</v>
      </c>
      <c r="K23" s="203">
        <v>51.73</v>
      </c>
      <c r="L23" s="179">
        <v>-55</v>
      </c>
      <c r="M23" s="180">
        <v>56</v>
      </c>
      <c r="N23" s="180">
        <v>-59</v>
      </c>
      <c r="O23" s="182">
        <f t="shared" si="0"/>
        <v>56</v>
      </c>
      <c r="P23" s="179">
        <v>72</v>
      </c>
      <c r="Q23" s="180">
        <v>-76</v>
      </c>
      <c r="R23" s="180">
        <v>78</v>
      </c>
      <c r="S23" s="182">
        <f t="shared" si="1"/>
        <v>78</v>
      </c>
      <c r="T23" s="183">
        <f t="shared" si="2"/>
        <v>134</v>
      </c>
      <c r="U23" s="167" t="str">
        <f t="shared" si="14"/>
        <v>FED + 11</v>
      </c>
      <c r="V23" s="167" t="str">
        <f>IF(E23=0," ",IF(E23="H",IF(H23&lt;1999,VLOOKUP(K23,[4]Minimas!$A$15:$F$29,6),IF(AND(H23&gt;1998,H23&lt;2002),VLOOKUP(K23,[4]Minimas!$A$15:$F$29,5),IF(AND(H23&gt;2001,H23&lt;2004),VLOOKUP(K23,[4]Minimas!$A$15:$F$29,4),IF(AND(H23&gt;2003,H23&lt;2006),VLOOKUP(K23,[4]Minimas!$A$15:$F$29,3),VLOOKUP(K23,[4]Minimas!$A$15:$F$29,2))))),IF(H23&lt;1999,VLOOKUP(K23,[4]Minimas!$G$15:$L$29,6),IF(AND(H23&gt;1998,H23&lt;2002),VLOOKUP(K23,[4]Minimas!$G$15:$L$29,5),IF(AND(H23&gt;2001,H23&lt;2004),VLOOKUP(K23,[4]Minimas!$G$15:$L$29,4),IF(AND(H23&gt;2003,H23&lt;2006),VLOOKUP(K23,[4]Minimas!$G$15:$L$29,3),VLOOKUP(K23,[4]Minimas!$G$15:$L$29,2)))))))</f>
        <v>SE F55</v>
      </c>
      <c r="W23" s="184">
        <f t="shared" si="4"/>
        <v>200.56300327371991</v>
      </c>
      <c r="X23" s="55"/>
      <c r="AA23" s="44"/>
      <c r="AB23" s="119">
        <f>T23-HLOOKUP(V23,Minimas!$C$3:$CD$12,2,FALSE)</f>
        <v>74</v>
      </c>
      <c r="AC23" s="119">
        <f>T23-HLOOKUP(V23,Minimas!$C$3:$CD$12,3,FALSE)</f>
        <v>59</v>
      </c>
      <c r="AD23" s="119">
        <f>T23-HLOOKUP(V23,Minimas!$C$3:$CD$12,4,FALSE)</f>
        <v>47</v>
      </c>
      <c r="AE23" s="119">
        <f>T23-HLOOKUP(V23,Minimas!$C$3:$CD$12,5,FALSE)</f>
        <v>32</v>
      </c>
      <c r="AF23" s="119">
        <f>T23-HLOOKUP(V23,Minimas!$C$3:$CD$12,6,FALSE)</f>
        <v>11</v>
      </c>
      <c r="AG23" s="119">
        <f>T23-HLOOKUP(V23,Minimas!$C$3:$CD$12,7,FALSE)</f>
        <v>-4</v>
      </c>
      <c r="AH23" s="119">
        <f>T23-HLOOKUP(V23,Minimas!$C$3:$CD$12,8,FALSE)</f>
        <v>-21</v>
      </c>
      <c r="AI23" s="119">
        <f>T23-HLOOKUP(V23,Minimas!$C$3:$CD$12,9,FALSE)</f>
        <v>-41</v>
      </c>
      <c r="AJ23" s="119">
        <f>T23-HLOOKUP(V23,Minimas!$C$3:$CD$12,10,FALSE)</f>
        <v>-56</v>
      </c>
      <c r="AK23" s="120" t="str">
        <f t="shared" si="11"/>
        <v>FED +</v>
      </c>
      <c r="AL23" s="44"/>
      <c r="AM23" s="44" t="str">
        <f t="shared" si="12"/>
        <v>FED +</v>
      </c>
      <c r="AN23" s="44">
        <f t="shared" si="13"/>
        <v>11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</row>
    <row r="24" spans="2:124" s="5" customFormat="1" ht="30" customHeight="1">
      <c r="B24" s="169" t="s">
        <v>129</v>
      </c>
      <c r="C24" s="198">
        <v>429564</v>
      </c>
      <c r="D24" s="199"/>
      <c r="E24" s="131" t="s">
        <v>160</v>
      </c>
      <c r="F24" s="133" t="s">
        <v>190</v>
      </c>
      <c r="G24" s="57" t="s">
        <v>224</v>
      </c>
      <c r="H24" s="200">
        <v>1989</v>
      </c>
      <c r="I24" s="201" t="s">
        <v>192</v>
      </c>
      <c r="J24" s="202" t="s">
        <v>160</v>
      </c>
      <c r="K24" s="203">
        <v>50.79</v>
      </c>
      <c r="L24" s="179">
        <v>53</v>
      </c>
      <c r="M24" s="180">
        <v>-55</v>
      </c>
      <c r="N24" s="180">
        <v>-56</v>
      </c>
      <c r="O24" s="182">
        <f t="shared" si="0"/>
        <v>53</v>
      </c>
      <c r="P24" s="179">
        <v>66</v>
      </c>
      <c r="Q24" s="180">
        <v>-70</v>
      </c>
      <c r="R24" s="180">
        <v>-70</v>
      </c>
      <c r="S24" s="182">
        <f t="shared" si="1"/>
        <v>66</v>
      </c>
      <c r="T24" s="183">
        <f t="shared" si="2"/>
        <v>119</v>
      </c>
      <c r="U24" s="167" t="str">
        <f t="shared" si="14"/>
        <v>IRG + 17</v>
      </c>
      <c r="V24" s="167" t="str">
        <f>IF(E24=0," ",IF(E24="H",IF(H24&lt;1999,VLOOKUP(K24,[4]Minimas!$A$15:$F$29,6),IF(AND(H24&gt;1998,H24&lt;2002),VLOOKUP(K24,[4]Minimas!$A$15:$F$29,5),IF(AND(H24&gt;2001,H24&lt;2004),VLOOKUP(K24,[4]Minimas!$A$15:$F$29,4),IF(AND(H24&gt;2003,H24&lt;2006),VLOOKUP(K24,[4]Minimas!$A$15:$F$29,3),VLOOKUP(K24,[4]Minimas!$A$15:$F$29,2))))),IF(H24&lt;1999,VLOOKUP(K24,[4]Minimas!$G$15:$L$29,6),IF(AND(H24&gt;1998,H24&lt;2002),VLOOKUP(K24,[4]Minimas!$G$15:$L$29,5),IF(AND(H24&gt;2001,H24&lt;2004),VLOOKUP(K24,[4]Minimas!$G$15:$L$29,4),IF(AND(H24&gt;2003,H24&lt;2006),VLOOKUP(K24,[4]Minimas!$G$15:$L$29,3),VLOOKUP(K24,[4]Minimas!$G$15:$L$29,2)))))))</f>
        <v>SE F55</v>
      </c>
      <c r="W24" s="184">
        <f t="shared" si="4"/>
        <v>180.5690294455332</v>
      </c>
      <c r="X24" s="55"/>
      <c r="AA24" s="44"/>
      <c r="AB24" s="119">
        <f>T24-HLOOKUP(V24,Minimas!$C$3:$CD$12,2,FALSE)</f>
        <v>59</v>
      </c>
      <c r="AC24" s="119">
        <f>T24-HLOOKUP(V24,Minimas!$C$3:$CD$12,3,FALSE)</f>
        <v>44</v>
      </c>
      <c r="AD24" s="119">
        <f>T24-HLOOKUP(V24,Minimas!$C$3:$CD$12,4,FALSE)</f>
        <v>32</v>
      </c>
      <c r="AE24" s="119">
        <f>T24-HLOOKUP(V24,Minimas!$C$3:$CD$12,5,FALSE)</f>
        <v>17</v>
      </c>
      <c r="AF24" s="119">
        <f>T24-HLOOKUP(V24,Minimas!$C$3:$CD$12,6,FALSE)</f>
        <v>-4</v>
      </c>
      <c r="AG24" s="119">
        <f>T24-HLOOKUP(V24,Minimas!$C$3:$CD$12,7,FALSE)</f>
        <v>-19</v>
      </c>
      <c r="AH24" s="119">
        <f>T24-HLOOKUP(V24,Minimas!$C$3:$CD$12,8,FALSE)</f>
        <v>-36</v>
      </c>
      <c r="AI24" s="119">
        <f>T24-HLOOKUP(V24,Minimas!$C$3:$CD$12,9,FALSE)</f>
        <v>-56</v>
      </c>
      <c r="AJ24" s="119">
        <f>T24-HLOOKUP(V24,Minimas!$C$3:$CD$12,10,FALSE)</f>
        <v>-71</v>
      </c>
      <c r="AK24" s="120" t="str">
        <f t="shared" si="11"/>
        <v>IRG +</v>
      </c>
      <c r="AL24" s="44"/>
      <c r="AM24" s="44" t="str">
        <f t="shared" si="12"/>
        <v>IRG +</v>
      </c>
      <c r="AN24" s="44">
        <f t="shared" si="13"/>
        <v>17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</row>
    <row r="25" spans="2:124" s="5" customFormat="1" ht="30" customHeight="1">
      <c r="B25" s="169" t="s">
        <v>129</v>
      </c>
      <c r="C25" s="198">
        <v>409113</v>
      </c>
      <c r="D25" s="199"/>
      <c r="E25" s="135" t="s">
        <v>160</v>
      </c>
      <c r="F25" s="133" t="s">
        <v>225</v>
      </c>
      <c r="G25" s="57" t="s">
        <v>226</v>
      </c>
      <c r="H25" s="200">
        <v>1997</v>
      </c>
      <c r="I25" s="201" t="s">
        <v>159</v>
      </c>
      <c r="J25" s="202" t="s">
        <v>160</v>
      </c>
      <c r="K25" s="203">
        <v>53.54</v>
      </c>
      <c r="L25" s="179">
        <v>64</v>
      </c>
      <c r="M25" s="180">
        <v>-67</v>
      </c>
      <c r="N25" s="180">
        <v>67</v>
      </c>
      <c r="O25" s="182">
        <f t="shared" si="0"/>
        <v>67</v>
      </c>
      <c r="P25" s="179">
        <v>84</v>
      </c>
      <c r="Q25" s="180">
        <v>87</v>
      </c>
      <c r="R25" s="180">
        <v>-90</v>
      </c>
      <c r="S25" s="182">
        <f t="shared" si="1"/>
        <v>87</v>
      </c>
      <c r="T25" s="183">
        <f t="shared" si="2"/>
        <v>154</v>
      </c>
      <c r="U25" s="167" t="str">
        <f t="shared" si="14"/>
        <v>NAT + 16</v>
      </c>
      <c r="V25" s="167" t="str">
        <f>IF(E25=0," ",IF(E25="H",IF(H25&lt;1999,VLOOKUP(K25,[4]Minimas!$A$15:$F$29,6),IF(AND(H25&gt;1998,H25&lt;2002),VLOOKUP(K25,[4]Minimas!$A$15:$F$29,5),IF(AND(H25&gt;2001,H25&lt;2004),VLOOKUP(K25,[4]Minimas!$A$15:$F$29,4),IF(AND(H25&gt;2003,H25&lt;2006),VLOOKUP(K25,[4]Minimas!$A$15:$F$29,3),VLOOKUP(K25,[4]Minimas!$A$15:$F$29,2))))),IF(H25&lt;1999,VLOOKUP(K25,[4]Minimas!$G$15:$L$29,6),IF(AND(H25&gt;1998,H25&lt;2002),VLOOKUP(K25,[4]Minimas!$G$15:$L$29,5),IF(AND(H25&gt;2001,H25&lt;2004),VLOOKUP(K25,[4]Minimas!$G$15:$L$29,4),IF(AND(H25&gt;2003,H25&lt;2006),VLOOKUP(K25,[4]Minimas!$G$15:$L$29,3),VLOOKUP(K25,[4]Minimas!$G$15:$L$29,2)))))))</f>
        <v>SE F55</v>
      </c>
      <c r="W25" s="184">
        <f t="shared" si="4"/>
        <v>224.7893862947551</v>
      </c>
      <c r="X25" s="55"/>
      <c r="AA25" s="44"/>
      <c r="AB25" s="119">
        <f>T25-HLOOKUP(V25,Minimas!$C$3:$CD$12,2,FALSE)</f>
        <v>94</v>
      </c>
      <c r="AC25" s="119">
        <f>T25-HLOOKUP(V25,Minimas!$C$3:$CD$12,3,FALSE)</f>
        <v>79</v>
      </c>
      <c r="AD25" s="119">
        <f>T25-HLOOKUP(V25,Minimas!$C$3:$CD$12,4,FALSE)</f>
        <v>67</v>
      </c>
      <c r="AE25" s="119">
        <f>T25-HLOOKUP(V25,Minimas!$C$3:$CD$12,5,FALSE)</f>
        <v>52</v>
      </c>
      <c r="AF25" s="119">
        <f>T25-HLOOKUP(V25,Minimas!$C$3:$CD$12,6,FALSE)</f>
        <v>31</v>
      </c>
      <c r="AG25" s="119">
        <f>T25-HLOOKUP(V25,Minimas!$C$3:$CD$12,7,FALSE)</f>
        <v>16</v>
      </c>
      <c r="AH25" s="119">
        <f>T25-HLOOKUP(V25,Minimas!$C$3:$CD$12,8,FALSE)</f>
        <v>-1</v>
      </c>
      <c r="AI25" s="119">
        <f>T25-HLOOKUP(V25,Minimas!$C$3:$CD$12,9,FALSE)</f>
        <v>-21</v>
      </c>
      <c r="AJ25" s="119">
        <f>T25-HLOOKUP(V25,Minimas!$C$3:$CD$12,10,FALSE)</f>
        <v>-36</v>
      </c>
      <c r="AK25" s="120" t="str">
        <f t="shared" si="11"/>
        <v>NAT +</v>
      </c>
      <c r="AL25" s="44"/>
      <c r="AM25" s="44" t="str">
        <f t="shared" si="12"/>
        <v>NAT +</v>
      </c>
      <c r="AN25" s="44">
        <f t="shared" si="13"/>
        <v>16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</row>
    <row r="26" spans="2:124" s="5" customFormat="1" ht="30" customHeight="1">
      <c r="B26" s="169" t="s">
        <v>129</v>
      </c>
      <c r="C26" s="198">
        <v>307137</v>
      </c>
      <c r="D26" s="199"/>
      <c r="E26" s="135" t="s">
        <v>160</v>
      </c>
      <c r="F26" s="133" t="s">
        <v>227</v>
      </c>
      <c r="G26" s="57" t="s">
        <v>228</v>
      </c>
      <c r="H26" s="200">
        <v>1991</v>
      </c>
      <c r="I26" s="201" t="s">
        <v>139</v>
      </c>
      <c r="J26" s="202" t="s">
        <v>160</v>
      </c>
      <c r="K26" s="203">
        <v>53.04</v>
      </c>
      <c r="L26" s="179">
        <v>48</v>
      </c>
      <c r="M26" s="180">
        <v>51</v>
      </c>
      <c r="N26" s="180">
        <v>-54</v>
      </c>
      <c r="O26" s="182">
        <f t="shared" si="0"/>
        <v>51</v>
      </c>
      <c r="P26" s="179">
        <v>55</v>
      </c>
      <c r="Q26" s="180">
        <v>60</v>
      </c>
      <c r="R26" s="180">
        <v>-64</v>
      </c>
      <c r="S26" s="182">
        <f t="shared" si="1"/>
        <v>60</v>
      </c>
      <c r="T26" s="183">
        <f t="shared" si="2"/>
        <v>111</v>
      </c>
      <c r="U26" s="167" t="str">
        <f t="shared" si="14"/>
        <v>IRG + 9</v>
      </c>
      <c r="V26" s="167" t="str">
        <f>IF(E26=0," ",IF(E26="H",IF(H26&lt;1999,VLOOKUP(K26,[4]Minimas!$A$15:$F$29,6),IF(AND(H26&gt;1998,H26&lt;2002),VLOOKUP(K26,[4]Minimas!$A$15:$F$29,5),IF(AND(H26&gt;2001,H26&lt;2004),VLOOKUP(K26,[4]Minimas!$A$15:$F$29,4),IF(AND(H26&gt;2003,H26&lt;2006),VLOOKUP(K26,[4]Minimas!$A$15:$F$29,3),VLOOKUP(K26,[4]Minimas!$A$15:$F$29,2))))),IF(H26&lt;1999,VLOOKUP(K26,[4]Minimas!$G$15:$L$29,6),IF(AND(H26&gt;1998,H26&lt;2002),VLOOKUP(K26,[4]Minimas!$G$15:$L$29,5),IF(AND(H26&gt;2001,H26&lt;2004),VLOOKUP(K26,[4]Minimas!$G$15:$L$29,4),IF(AND(H26&gt;2003,H26&lt;2006),VLOOKUP(K26,[4]Minimas!$G$15:$L$29,3),VLOOKUP(K26,[4]Minimas!$G$15:$L$29,2)))))))</f>
        <v>SE F55</v>
      </c>
      <c r="W26" s="184">
        <f t="shared" si="4"/>
        <v>163.12280574091164</v>
      </c>
      <c r="X26" s="55"/>
      <c r="AA26" s="44"/>
      <c r="AB26" s="119">
        <f>T26-HLOOKUP(V26,Minimas!$C$3:$CD$12,2,FALSE)</f>
        <v>51</v>
      </c>
      <c r="AC26" s="119">
        <f>T26-HLOOKUP(V26,Minimas!$C$3:$CD$12,3,FALSE)</f>
        <v>36</v>
      </c>
      <c r="AD26" s="119">
        <f>T26-HLOOKUP(V26,Minimas!$C$3:$CD$12,4,FALSE)</f>
        <v>24</v>
      </c>
      <c r="AE26" s="119">
        <f>T26-HLOOKUP(V26,Minimas!$C$3:$CD$12,5,FALSE)</f>
        <v>9</v>
      </c>
      <c r="AF26" s="119">
        <f>T26-HLOOKUP(V26,Minimas!$C$3:$CD$12,6,FALSE)</f>
        <v>-12</v>
      </c>
      <c r="AG26" s="119">
        <f>T26-HLOOKUP(V26,Minimas!$C$3:$CD$12,7,FALSE)</f>
        <v>-27</v>
      </c>
      <c r="AH26" s="119">
        <f>T26-HLOOKUP(V26,Minimas!$C$3:$CD$12,8,FALSE)</f>
        <v>-44</v>
      </c>
      <c r="AI26" s="119">
        <f>T26-HLOOKUP(V26,Minimas!$C$3:$CD$12,9,FALSE)</f>
        <v>-64</v>
      </c>
      <c r="AJ26" s="119">
        <f>T26-HLOOKUP(V26,Minimas!$C$3:$CD$12,10,FALSE)</f>
        <v>-79</v>
      </c>
      <c r="AK26" s="120" t="str">
        <f t="shared" si="11"/>
        <v>IRG +</v>
      </c>
      <c r="AL26" s="44"/>
      <c r="AM26" s="44" t="str">
        <f t="shared" si="12"/>
        <v>IRG +</v>
      </c>
      <c r="AN26" s="44">
        <f t="shared" si="13"/>
        <v>9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</row>
    <row r="27" spans="2:124" s="5" customFormat="1" ht="30" customHeight="1">
      <c r="B27" s="169" t="s">
        <v>129</v>
      </c>
      <c r="C27" s="198">
        <v>441734</v>
      </c>
      <c r="D27" s="199"/>
      <c r="E27" s="135" t="s">
        <v>160</v>
      </c>
      <c r="F27" s="133" t="s">
        <v>229</v>
      </c>
      <c r="G27" s="57" t="s">
        <v>230</v>
      </c>
      <c r="H27" s="200">
        <v>1990</v>
      </c>
      <c r="I27" s="201" t="s">
        <v>142</v>
      </c>
      <c r="J27" s="202" t="s">
        <v>160</v>
      </c>
      <c r="K27" s="203">
        <v>53.72</v>
      </c>
      <c r="L27" s="179">
        <v>46</v>
      </c>
      <c r="M27" s="180">
        <v>51</v>
      </c>
      <c r="N27" s="180">
        <v>-55</v>
      </c>
      <c r="O27" s="182">
        <f t="shared" si="0"/>
        <v>51</v>
      </c>
      <c r="P27" s="179">
        <v>-65</v>
      </c>
      <c r="Q27" s="180">
        <v>-65</v>
      </c>
      <c r="R27" s="180">
        <v>-65</v>
      </c>
      <c r="S27" s="182">
        <f t="shared" si="1"/>
        <v>0</v>
      </c>
      <c r="T27" s="183">
        <f t="shared" si="2"/>
        <v>0</v>
      </c>
      <c r="U27" s="167" t="str">
        <f t="shared" si="14"/>
        <v>DEB -60</v>
      </c>
      <c r="V27" s="167" t="str">
        <f>IF(E27=0," ",IF(E27="H",IF(H27&lt;1999,VLOOKUP(K27,[4]Minimas!$A$15:$F$29,6),IF(AND(H27&gt;1998,H27&lt;2002),VLOOKUP(K27,[4]Minimas!$A$15:$F$29,5),IF(AND(H27&gt;2001,H27&lt;2004),VLOOKUP(K27,[4]Minimas!$A$15:$F$29,4),IF(AND(H27&gt;2003,H27&lt;2006),VLOOKUP(K27,[4]Minimas!$A$15:$F$29,3),VLOOKUP(K27,[4]Minimas!$A$15:$F$29,2))))),IF(H27&lt;1999,VLOOKUP(K27,[4]Minimas!$G$15:$L$29,6),IF(AND(H27&gt;1998,H27&lt;2002),VLOOKUP(K27,[4]Minimas!$G$15:$L$29,5),IF(AND(H27&gt;2001,H27&lt;2004),VLOOKUP(K27,[4]Minimas!$G$15:$L$29,4),IF(AND(H27&gt;2003,H27&lt;2006),VLOOKUP(K27,[4]Minimas!$G$15:$L$29,3),VLOOKUP(K27,[4]Minimas!$G$15:$L$29,2)))))))</f>
        <v>SE F55</v>
      </c>
      <c r="W27" s="184">
        <f t="shared" si="4"/>
        <v>0</v>
      </c>
      <c r="X27" s="55"/>
      <c r="AA27" s="44"/>
      <c r="AB27" s="119">
        <f>T27-HLOOKUP(V27,Minimas!$C$3:$CD$12,2,FALSE)</f>
        <v>-60</v>
      </c>
      <c r="AC27" s="119">
        <f>T27-HLOOKUP(V27,Minimas!$C$3:$CD$12,3,FALSE)</f>
        <v>-75</v>
      </c>
      <c r="AD27" s="119">
        <f>T27-HLOOKUP(V27,Minimas!$C$3:$CD$12,4,FALSE)</f>
        <v>-87</v>
      </c>
      <c r="AE27" s="119">
        <f>T27-HLOOKUP(V27,Minimas!$C$3:$CD$12,5,FALSE)</f>
        <v>-102</v>
      </c>
      <c r="AF27" s="119">
        <f>T27-HLOOKUP(V27,Minimas!$C$3:$CD$12,6,FALSE)</f>
        <v>-123</v>
      </c>
      <c r="AG27" s="119">
        <f>T27-HLOOKUP(V27,Minimas!$C$3:$CD$12,7,FALSE)</f>
        <v>-138</v>
      </c>
      <c r="AH27" s="119">
        <f>T27-HLOOKUP(V27,Minimas!$C$3:$CD$12,8,FALSE)</f>
        <v>-155</v>
      </c>
      <c r="AI27" s="119">
        <f>T27-HLOOKUP(V27,Minimas!$C$3:$CD$12,9,FALSE)</f>
        <v>-175</v>
      </c>
      <c r="AJ27" s="119">
        <f>T27-HLOOKUP(V27,Minimas!$C$3:$CD$12,10,FALSE)</f>
        <v>-190</v>
      </c>
      <c r="AK27" s="120" t="str">
        <f t="shared" si="11"/>
        <v>DEB</v>
      </c>
      <c r="AL27" s="44"/>
      <c r="AM27" s="44" t="str">
        <f t="shared" si="12"/>
        <v>DEB</v>
      </c>
      <c r="AN27" s="44">
        <f t="shared" si="13"/>
        <v>-60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4" s="5" customFormat="1" ht="30" customHeight="1">
      <c r="B28" s="169" t="s">
        <v>129</v>
      </c>
      <c r="C28" s="198">
        <v>432964</v>
      </c>
      <c r="D28" s="199"/>
      <c r="E28" s="135" t="s">
        <v>160</v>
      </c>
      <c r="F28" s="133" t="s">
        <v>231</v>
      </c>
      <c r="G28" s="57" t="s">
        <v>232</v>
      </c>
      <c r="H28" s="200">
        <v>1970</v>
      </c>
      <c r="I28" s="201" t="s">
        <v>139</v>
      </c>
      <c r="J28" s="202" t="s">
        <v>160</v>
      </c>
      <c r="K28" s="203">
        <v>53.77</v>
      </c>
      <c r="L28" s="179">
        <v>46</v>
      </c>
      <c r="M28" s="180">
        <v>50</v>
      </c>
      <c r="N28" s="180">
        <v>53</v>
      </c>
      <c r="O28" s="182">
        <f t="shared" si="0"/>
        <v>53</v>
      </c>
      <c r="P28" s="179">
        <v>60</v>
      </c>
      <c r="Q28" s="180">
        <v>65</v>
      </c>
      <c r="R28" s="180">
        <v>-70</v>
      </c>
      <c r="S28" s="182">
        <f t="shared" si="1"/>
        <v>65</v>
      </c>
      <c r="T28" s="183">
        <f t="shared" si="2"/>
        <v>118</v>
      </c>
      <c r="U28" s="167" t="str">
        <f t="shared" si="14"/>
        <v>IRG + 16</v>
      </c>
      <c r="V28" s="167" t="str">
        <f>IF(E28=0," ",IF(E28="H",IF(H28&lt;1999,VLOOKUP(K28,[4]Minimas!$A$15:$F$29,6),IF(AND(H28&gt;1998,H28&lt;2002),VLOOKUP(K28,[4]Minimas!$A$15:$F$29,5),IF(AND(H28&gt;2001,H28&lt;2004),VLOOKUP(K28,[4]Minimas!$A$15:$F$29,4),IF(AND(H28&gt;2003,H28&lt;2006),VLOOKUP(K28,[4]Minimas!$A$15:$F$29,3),VLOOKUP(K28,[4]Minimas!$A$15:$F$29,2))))),IF(H28&lt;1999,VLOOKUP(K28,[4]Minimas!$G$15:$L$29,6),IF(AND(H28&gt;1998,H28&lt;2002),VLOOKUP(K28,[4]Minimas!$G$15:$L$29,5),IF(AND(H28&gt;2001,H28&lt;2004),VLOOKUP(K28,[4]Minimas!$G$15:$L$29,4),IF(AND(H28&gt;2003,H28&lt;2006),VLOOKUP(K28,[4]Minimas!$G$15:$L$29,3),VLOOKUP(K28,[4]Minimas!$G$15:$L$29,2)))))))</f>
        <v>SE F55</v>
      </c>
      <c r="W28" s="184">
        <f t="shared" si="4"/>
        <v>171.71336450452091</v>
      </c>
      <c r="X28" s="55"/>
      <c r="AA28" s="44"/>
      <c r="AB28" s="119">
        <f>T28-HLOOKUP(V28,Minimas!$C$3:$CD$12,2,FALSE)</f>
        <v>58</v>
      </c>
      <c r="AC28" s="119">
        <f>T28-HLOOKUP(V28,Minimas!$C$3:$CD$12,3,FALSE)</f>
        <v>43</v>
      </c>
      <c r="AD28" s="119">
        <f>T28-HLOOKUP(V28,Minimas!$C$3:$CD$12,4,FALSE)</f>
        <v>31</v>
      </c>
      <c r="AE28" s="119">
        <f>T28-HLOOKUP(V28,Minimas!$C$3:$CD$12,5,FALSE)</f>
        <v>16</v>
      </c>
      <c r="AF28" s="119">
        <f>T28-HLOOKUP(V28,Minimas!$C$3:$CD$12,6,FALSE)</f>
        <v>-5</v>
      </c>
      <c r="AG28" s="119">
        <f>T28-HLOOKUP(V28,Minimas!$C$3:$CD$12,7,FALSE)</f>
        <v>-20</v>
      </c>
      <c r="AH28" s="119">
        <f>T28-HLOOKUP(V28,Minimas!$C$3:$CD$12,8,FALSE)</f>
        <v>-37</v>
      </c>
      <c r="AI28" s="119">
        <f>T28-HLOOKUP(V28,Minimas!$C$3:$CD$12,9,FALSE)</f>
        <v>-57</v>
      </c>
      <c r="AJ28" s="119">
        <f>T28-HLOOKUP(V28,Minimas!$C$3:$CD$12,10,FALSE)</f>
        <v>-72</v>
      </c>
      <c r="AK28" s="120" t="str">
        <f t="shared" si="11"/>
        <v>IRG +</v>
      </c>
      <c r="AL28" s="44"/>
      <c r="AM28" s="44" t="str">
        <f t="shared" si="12"/>
        <v>IRG +</v>
      </c>
      <c r="AN28" s="44">
        <f t="shared" si="13"/>
        <v>16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4" s="5" customFormat="1" ht="30" customHeight="1">
      <c r="B29" s="128"/>
      <c r="C29" s="56"/>
      <c r="D29" s="111"/>
      <c r="E29" s="131"/>
      <c r="F29" s="133"/>
      <c r="G29" s="57"/>
      <c r="H29" s="134"/>
      <c r="I29" s="110"/>
      <c r="J29" s="135"/>
      <c r="K29" s="58"/>
      <c r="L29" s="59"/>
      <c r="M29" s="60"/>
      <c r="N29" s="60"/>
      <c r="O29" s="65" t="str">
        <f t="shared" ref="O10:O73" si="15">IF(E29="","",IF(MAXA(L29:N29)&lt;=0,0,MAXA(L29:N29)))</f>
        <v/>
      </c>
      <c r="P29" s="59"/>
      <c r="Q29" s="60"/>
      <c r="R29" s="60"/>
      <c r="S29" s="65" t="str">
        <f t="shared" ref="S10:S73" si="16">IF(E29="","",IF(MAXA(P29:R29)&lt;=0,0,MAXA(P29:R29)))</f>
        <v/>
      </c>
      <c r="T29" s="64" t="str">
        <f t="shared" ref="T10:T73" si="17">IF(E29="","",IF(OR(O29=0,S29=0),0,O29+S29))</f>
        <v/>
      </c>
      <c r="U29" s="61" t="str">
        <f t="shared" ref="U10:U73" si="18">+CONCATENATE(AM29," ",AN29)</f>
        <v xml:space="preserve">   </v>
      </c>
      <c r="V29" s="61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 xml:space="preserve"> </v>
      </c>
      <c r="W29" s="62" t="str">
        <f t="shared" ref="W10:W73" si="19">IF(E29=" "," ",IF(E29="H",10^(0.75194503*LOG(K29/175.508)^2)*T29,IF(E29="F",10^(0.783497476* LOG(K29/153.655)^2)*T29,"")))</f>
        <v/>
      </c>
      <c r="X29" s="55"/>
      <c r="AA29" s="44"/>
      <c r="AB29" s="119" t="e">
        <f>T29-HLOOKUP(V29,Minimas!$C$3:$CD$12,2,FALSE)</f>
        <v>#VALUE!</v>
      </c>
      <c r="AC29" s="119" t="e">
        <f>T29-HLOOKUP(V29,Minimas!$C$3:$CD$12,3,FALSE)</f>
        <v>#VALUE!</v>
      </c>
      <c r="AD29" s="119" t="e">
        <f>T29-HLOOKUP(V29,Minimas!$C$3:$CD$12,4,FALSE)</f>
        <v>#VALUE!</v>
      </c>
      <c r="AE29" s="119" t="e">
        <f>T29-HLOOKUP(V29,Minimas!$C$3:$CD$12,5,FALSE)</f>
        <v>#VALUE!</v>
      </c>
      <c r="AF29" s="119" t="e">
        <f>T29-HLOOKUP(V29,Minimas!$C$3:$CD$12,6,FALSE)</f>
        <v>#VALUE!</v>
      </c>
      <c r="AG29" s="119" t="e">
        <f>T29-HLOOKUP(V29,Minimas!$C$3:$CD$12,7,FALSE)</f>
        <v>#VALUE!</v>
      </c>
      <c r="AH29" s="119" t="e">
        <f>T29-HLOOKUP(V29,Minimas!$C$3:$CD$12,8,FALSE)</f>
        <v>#VALUE!</v>
      </c>
      <c r="AI29" s="119" t="e">
        <f>T29-HLOOKUP(V29,Minimas!$C$3:$CD$12,9,FALSE)</f>
        <v>#VALUE!</v>
      </c>
      <c r="AJ29" s="119" t="e">
        <f>T29-HLOOKUP(V29,Minimas!$C$3:$CD$12,10,FALSE)</f>
        <v>#VALUE!</v>
      </c>
      <c r="AK29" s="120" t="str">
        <f t="shared" si="11"/>
        <v xml:space="preserve"> </v>
      </c>
      <c r="AL29" s="44"/>
      <c r="AM29" s="44" t="str">
        <f t="shared" si="12"/>
        <v xml:space="preserve"> </v>
      </c>
      <c r="AN29" s="44" t="str">
        <f t="shared" si="13"/>
        <v xml:space="preserve"> 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</row>
    <row r="30" spans="2:124" s="5" customFormat="1" ht="30" customHeight="1">
      <c r="B30" s="128"/>
      <c r="C30" s="56"/>
      <c r="D30" s="111"/>
      <c r="E30" s="131"/>
      <c r="F30" s="133"/>
      <c r="G30" s="57"/>
      <c r="H30" s="134"/>
      <c r="I30" s="110"/>
      <c r="J30" s="135"/>
      <c r="K30" s="58"/>
      <c r="L30" s="59"/>
      <c r="M30" s="60"/>
      <c r="N30" s="60"/>
      <c r="O30" s="65" t="str">
        <f t="shared" si="15"/>
        <v/>
      </c>
      <c r="P30" s="59"/>
      <c r="Q30" s="60"/>
      <c r="R30" s="60"/>
      <c r="S30" s="65" t="str">
        <f t="shared" si="16"/>
        <v/>
      </c>
      <c r="T30" s="64" t="str">
        <f t="shared" si="17"/>
        <v/>
      </c>
      <c r="U30" s="61" t="str">
        <f t="shared" si="18"/>
        <v xml:space="preserve">   </v>
      </c>
      <c r="V30" s="61" t="str">
        <f>IF(E30=0," ",IF(E30="H",IF(H30&lt;1999,VLOOKUP(K30,Minimas!$A$15:$F$29,6),IF(AND(H30&gt;1998,H30&lt;2002),VLOOKUP(K30,Minimas!$A$15:$F$29,5),IF(AND(H30&gt;2001,H30&lt;2004),VLOOKUP(K30,Minimas!$A$15:$F$29,4),IF(AND(H30&gt;2003,H30&lt;2006),VLOOKUP(K30,Minimas!$A$15:$F$29,3),VLOOKUP(K30,Minimas!$A$15:$F$29,2))))),IF(H30&lt;1999,VLOOKUP(K30,Minimas!$G$15:$L$29,6),IF(AND(H30&gt;1998,H30&lt;2002),VLOOKUP(K30,Minimas!$G$15:$L$29,5),IF(AND(H30&gt;2001,H30&lt;2004),VLOOKUP(K30,Minimas!$G$15:$L$29,4),IF(AND(H30&gt;2003,H30&lt;2006),VLOOKUP(K30,Minimas!$G$15:$L$29,3),VLOOKUP(K30,Minimas!$G$15:$L$29,2)))))))</f>
        <v xml:space="preserve"> </v>
      </c>
      <c r="W30" s="62" t="str">
        <f t="shared" si="19"/>
        <v/>
      </c>
      <c r="X30" s="55"/>
      <c r="AA30" s="44"/>
      <c r="AB30" s="119" t="e">
        <f>T30-HLOOKUP(V30,Minimas!$C$3:$CD$12,2,FALSE)</f>
        <v>#VALUE!</v>
      </c>
      <c r="AC30" s="119" t="e">
        <f>T30-HLOOKUP(V30,Minimas!$C$3:$CD$12,3,FALSE)</f>
        <v>#VALUE!</v>
      </c>
      <c r="AD30" s="119" t="e">
        <f>T30-HLOOKUP(V30,Minimas!$C$3:$CD$12,4,FALSE)</f>
        <v>#VALUE!</v>
      </c>
      <c r="AE30" s="119" t="e">
        <f>T30-HLOOKUP(V30,Minimas!$C$3:$CD$12,5,FALSE)</f>
        <v>#VALUE!</v>
      </c>
      <c r="AF30" s="119" t="e">
        <f>T30-HLOOKUP(V30,Minimas!$C$3:$CD$12,6,FALSE)</f>
        <v>#VALUE!</v>
      </c>
      <c r="AG30" s="119" t="e">
        <f>T30-HLOOKUP(V30,Minimas!$C$3:$CD$12,7,FALSE)</f>
        <v>#VALUE!</v>
      </c>
      <c r="AH30" s="119" t="e">
        <f>T30-HLOOKUP(V30,Minimas!$C$3:$CD$12,8,FALSE)</f>
        <v>#VALUE!</v>
      </c>
      <c r="AI30" s="119" t="e">
        <f>T30-HLOOKUP(V30,Minimas!$C$3:$CD$12,9,FALSE)</f>
        <v>#VALUE!</v>
      </c>
      <c r="AJ30" s="119" t="e">
        <f>T30-HLOOKUP(V30,Minimas!$C$3:$CD$12,10,FALSE)</f>
        <v>#VALUE!</v>
      </c>
      <c r="AK30" s="120" t="str">
        <f t="shared" si="11"/>
        <v xml:space="preserve"> </v>
      </c>
      <c r="AL30" s="44"/>
      <c r="AM30" s="44" t="str">
        <f t="shared" si="12"/>
        <v xml:space="preserve"> </v>
      </c>
      <c r="AN30" s="44" t="str">
        <f t="shared" si="13"/>
        <v xml:space="preserve"> 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</row>
    <row r="31" spans="2:124" s="5" customFormat="1" ht="30" customHeight="1">
      <c r="B31" s="128"/>
      <c r="C31" s="56"/>
      <c r="D31" s="111"/>
      <c r="E31" s="131"/>
      <c r="F31" s="133"/>
      <c r="G31" s="57"/>
      <c r="H31" s="134"/>
      <c r="I31" s="110"/>
      <c r="J31" s="135"/>
      <c r="K31" s="58"/>
      <c r="L31" s="59"/>
      <c r="M31" s="60"/>
      <c r="N31" s="60"/>
      <c r="O31" s="65" t="str">
        <f t="shared" si="15"/>
        <v/>
      </c>
      <c r="P31" s="59"/>
      <c r="Q31" s="60"/>
      <c r="R31" s="60"/>
      <c r="S31" s="65" t="str">
        <f t="shared" si="16"/>
        <v/>
      </c>
      <c r="T31" s="64" t="str">
        <f t="shared" si="17"/>
        <v/>
      </c>
      <c r="U31" s="61" t="str">
        <f t="shared" si="18"/>
        <v xml:space="preserve">   </v>
      </c>
      <c r="V31" s="61" t="str">
        <f>IF(E31=0," ",IF(E31="H",IF(H31&lt;1999,VLOOKUP(K31,Minimas!$A$15:$F$29,6),IF(AND(H31&gt;1998,H31&lt;2002),VLOOKUP(K31,Minimas!$A$15:$F$29,5),IF(AND(H31&gt;2001,H31&lt;2004),VLOOKUP(K31,Minimas!$A$15:$F$29,4),IF(AND(H31&gt;2003,H31&lt;2006),VLOOKUP(K31,Minimas!$A$15:$F$29,3),VLOOKUP(K31,Minimas!$A$15:$F$29,2))))),IF(H31&lt;1999,VLOOKUP(K31,Minimas!$G$15:$L$29,6),IF(AND(H31&gt;1998,H31&lt;2002),VLOOKUP(K31,Minimas!$G$15:$L$29,5),IF(AND(H31&gt;2001,H31&lt;2004),VLOOKUP(K31,Minimas!$G$15:$L$29,4),IF(AND(H31&gt;2003,H31&lt;2006),VLOOKUP(K31,Minimas!$G$15:$L$29,3),VLOOKUP(K31,Minimas!$G$15:$L$29,2)))))))</f>
        <v xml:space="preserve"> </v>
      </c>
      <c r="W31" s="62" t="str">
        <f t="shared" si="19"/>
        <v/>
      </c>
      <c r="X31" s="55"/>
      <c r="AA31" s="44"/>
      <c r="AB31" s="119" t="e">
        <f>T31-HLOOKUP(V31,Minimas!$C$3:$CD$12,2,FALSE)</f>
        <v>#VALUE!</v>
      </c>
      <c r="AC31" s="119" t="e">
        <f>T31-HLOOKUP(V31,Minimas!$C$3:$CD$12,3,FALSE)</f>
        <v>#VALUE!</v>
      </c>
      <c r="AD31" s="119" t="e">
        <f>T31-HLOOKUP(V31,Minimas!$C$3:$CD$12,4,FALSE)</f>
        <v>#VALUE!</v>
      </c>
      <c r="AE31" s="119" t="e">
        <f>T31-HLOOKUP(V31,Minimas!$C$3:$CD$12,5,FALSE)</f>
        <v>#VALUE!</v>
      </c>
      <c r="AF31" s="119" t="e">
        <f>T31-HLOOKUP(V31,Minimas!$C$3:$CD$12,6,FALSE)</f>
        <v>#VALUE!</v>
      </c>
      <c r="AG31" s="119" t="e">
        <f>T31-HLOOKUP(V31,Minimas!$C$3:$CD$12,7,FALSE)</f>
        <v>#VALUE!</v>
      </c>
      <c r="AH31" s="119" t="e">
        <f>T31-HLOOKUP(V31,Minimas!$C$3:$CD$12,8,FALSE)</f>
        <v>#VALUE!</v>
      </c>
      <c r="AI31" s="119" t="e">
        <f>T31-HLOOKUP(V31,Minimas!$C$3:$CD$12,9,FALSE)</f>
        <v>#VALUE!</v>
      </c>
      <c r="AJ31" s="119" t="e">
        <f>T31-HLOOKUP(V31,Minimas!$C$3:$CD$12,10,FALSE)</f>
        <v>#VALUE!</v>
      </c>
      <c r="AK31" s="120" t="str">
        <f t="shared" si="11"/>
        <v xml:space="preserve"> </v>
      </c>
      <c r="AL31" s="44"/>
      <c r="AM31" s="44" t="str">
        <f t="shared" si="12"/>
        <v xml:space="preserve"> </v>
      </c>
      <c r="AN31" s="44" t="str">
        <f t="shared" si="13"/>
        <v xml:space="preserve"> 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</row>
    <row r="32" spans="2:124" s="5" customFormat="1" ht="30" customHeight="1">
      <c r="B32" s="128"/>
      <c r="C32" s="56"/>
      <c r="D32" s="111"/>
      <c r="E32" s="131"/>
      <c r="F32" s="133"/>
      <c r="G32" s="57"/>
      <c r="H32" s="134"/>
      <c r="I32" s="110"/>
      <c r="J32" s="135"/>
      <c r="K32" s="58"/>
      <c r="L32" s="59"/>
      <c r="M32" s="60"/>
      <c r="N32" s="60"/>
      <c r="O32" s="65" t="str">
        <f t="shared" si="15"/>
        <v/>
      </c>
      <c r="P32" s="59"/>
      <c r="Q32" s="60"/>
      <c r="R32" s="60"/>
      <c r="S32" s="65" t="str">
        <f t="shared" si="16"/>
        <v/>
      </c>
      <c r="T32" s="64" t="str">
        <f t="shared" si="17"/>
        <v/>
      </c>
      <c r="U32" s="61" t="str">
        <f t="shared" si="18"/>
        <v xml:space="preserve">   </v>
      </c>
      <c r="V32" s="61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 xml:space="preserve"> </v>
      </c>
      <c r="W32" s="62" t="str">
        <f t="shared" si="19"/>
        <v/>
      </c>
      <c r="X32" s="55"/>
      <c r="AA32" s="44"/>
      <c r="AB32" s="119" t="e">
        <f>T32-HLOOKUP(V32,Minimas!$C$3:$CD$12,2,FALSE)</f>
        <v>#VALUE!</v>
      </c>
      <c r="AC32" s="119" t="e">
        <f>T32-HLOOKUP(V32,Minimas!$C$3:$CD$12,3,FALSE)</f>
        <v>#VALUE!</v>
      </c>
      <c r="AD32" s="119" t="e">
        <f>T32-HLOOKUP(V32,Minimas!$C$3:$CD$12,4,FALSE)</f>
        <v>#VALUE!</v>
      </c>
      <c r="AE32" s="119" t="e">
        <f>T32-HLOOKUP(V32,Minimas!$C$3:$CD$12,5,FALSE)</f>
        <v>#VALUE!</v>
      </c>
      <c r="AF32" s="119" t="e">
        <f>T32-HLOOKUP(V32,Minimas!$C$3:$CD$12,6,FALSE)</f>
        <v>#VALUE!</v>
      </c>
      <c r="AG32" s="119" t="e">
        <f>T32-HLOOKUP(V32,Minimas!$C$3:$CD$12,7,FALSE)</f>
        <v>#VALUE!</v>
      </c>
      <c r="AH32" s="119" t="e">
        <f>T32-HLOOKUP(V32,Minimas!$C$3:$CD$12,8,FALSE)</f>
        <v>#VALUE!</v>
      </c>
      <c r="AI32" s="119" t="e">
        <f>T32-HLOOKUP(V32,Minimas!$C$3:$CD$12,9,FALSE)</f>
        <v>#VALUE!</v>
      </c>
      <c r="AJ32" s="119" t="e">
        <f>T32-HLOOKUP(V32,Minimas!$C$3:$CD$12,10,FALSE)</f>
        <v>#VALUE!</v>
      </c>
      <c r="AK32" s="120" t="str">
        <f t="shared" si="11"/>
        <v xml:space="preserve"> </v>
      </c>
      <c r="AL32" s="44"/>
      <c r="AM32" s="44" t="str">
        <f t="shared" si="12"/>
        <v xml:space="preserve"> </v>
      </c>
      <c r="AN32" s="44" t="str">
        <f t="shared" si="13"/>
        <v xml:space="preserve"> 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</row>
    <row r="33" spans="2:124" s="5" customFormat="1" ht="30" customHeight="1">
      <c r="B33" s="128"/>
      <c r="C33" s="56"/>
      <c r="D33" s="111"/>
      <c r="E33" s="131"/>
      <c r="F33" s="133"/>
      <c r="G33" s="57"/>
      <c r="H33" s="134"/>
      <c r="I33" s="110"/>
      <c r="J33" s="135"/>
      <c r="K33" s="58"/>
      <c r="L33" s="59"/>
      <c r="M33" s="60"/>
      <c r="N33" s="60"/>
      <c r="O33" s="65" t="str">
        <f t="shared" si="15"/>
        <v/>
      </c>
      <c r="P33" s="59"/>
      <c r="Q33" s="60"/>
      <c r="R33" s="60"/>
      <c r="S33" s="65" t="str">
        <f t="shared" si="16"/>
        <v/>
      </c>
      <c r="T33" s="64" t="str">
        <f t="shared" si="17"/>
        <v/>
      </c>
      <c r="U33" s="61" t="str">
        <f t="shared" si="18"/>
        <v xml:space="preserve">   </v>
      </c>
      <c r="V33" s="61" t="str">
        <f>IF(E33=0," ",IF(E33="H",IF(H33&lt;1999,VLOOKUP(K33,Minimas!$A$15:$F$29,6),IF(AND(H33&gt;1998,H33&lt;2002),VLOOKUP(K33,Minimas!$A$15:$F$29,5),IF(AND(H33&gt;2001,H33&lt;2004),VLOOKUP(K33,Minimas!$A$15:$F$29,4),IF(AND(H33&gt;2003,H33&lt;2006),VLOOKUP(K33,Minimas!$A$15:$F$29,3),VLOOKUP(K33,Minimas!$A$15:$F$29,2))))),IF(H33&lt;1999,VLOOKUP(K33,Minimas!$G$15:$L$29,6),IF(AND(H33&gt;1998,H33&lt;2002),VLOOKUP(K33,Minimas!$G$15:$L$29,5),IF(AND(H33&gt;2001,H33&lt;2004),VLOOKUP(K33,Minimas!$G$15:$L$29,4),IF(AND(H33&gt;2003,H33&lt;2006),VLOOKUP(K33,Minimas!$G$15:$L$29,3),VLOOKUP(K33,Minimas!$G$15:$L$29,2)))))))</f>
        <v xml:space="preserve"> </v>
      </c>
      <c r="W33" s="62" t="str">
        <f t="shared" si="19"/>
        <v/>
      </c>
      <c r="X33" s="55"/>
      <c r="AA33" s="44"/>
      <c r="AB33" s="119" t="e">
        <f>T33-HLOOKUP(V33,Minimas!$C$3:$CD$12,2,FALSE)</f>
        <v>#VALUE!</v>
      </c>
      <c r="AC33" s="119" t="e">
        <f>T33-HLOOKUP(V33,Minimas!$C$3:$CD$12,3,FALSE)</f>
        <v>#VALUE!</v>
      </c>
      <c r="AD33" s="119" t="e">
        <f>T33-HLOOKUP(V33,Minimas!$C$3:$CD$12,4,FALSE)</f>
        <v>#VALUE!</v>
      </c>
      <c r="AE33" s="119" t="e">
        <f>T33-HLOOKUP(V33,Minimas!$C$3:$CD$12,5,FALSE)</f>
        <v>#VALUE!</v>
      </c>
      <c r="AF33" s="119" t="e">
        <f>T33-HLOOKUP(V33,Minimas!$C$3:$CD$12,6,FALSE)</f>
        <v>#VALUE!</v>
      </c>
      <c r="AG33" s="119" t="e">
        <f>T33-HLOOKUP(V33,Minimas!$C$3:$CD$12,7,FALSE)</f>
        <v>#VALUE!</v>
      </c>
      <c r="AH33" s="119" t="e">
        <f>T33-HLOOKUP(V33,Minimas!$C$3:$CD$12,8,FALSE)</f>
        <v>#VALUE!</v>
      </c>
      <c r="AI33" s="119" t="e">
        <f>T33-HLOOKUP(V33,Minimas!$C$3:$CD$12,9,FALSE)</f>
        <v>#VALUE!</v>
      </c>
      <c r="AJ33" s="119" t="e">
        <f>T33-HLOOKUP(V33,Minimas!$C$3:$CD$12,10,FALSE)</f>
        <v>#VALUE!</v>
      </c>
      <c r="AK33" s="120" t="str">
        <f t="shared" si="11"/>
        <v xml:space="preserve"> </v>
      </c>
      <c r="AL33" s="44"/>
      <c r="AM33" s="44" t="str">
        <f t="shared" si="12"/>
        <v xml:space="preserve"> </v>
      </c>
      <c r="AN33" s="44" t="str">
        <f t="shared" si="13"/>
        <v xml:space="preserve"> 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</row>
    <row r="34" spans="2:124" s="5" customFormat="1" ht="30" customHeight="1">
      <c r="B34" s="128"/>
      <c r="C34" s="56"/>
      <c r="D34" s="111"/>
      <c r="E34" s="131"/>
      <c r="F34" s="133"/>
      <c r="G34" s="57"/>
      <c r="H34" s="134"/>
      <c r="I34" s="110"/>
      <c r="J34" s="135"/>
      <c r="K34" s="58"/>
      <c r="L34" s="59"/>
      <c r="M34" s="60"/>
      <c r="N34" s="60"/>
      <c r="O34" s="65" t="str">
        <f t="shared" si="15"/>
        <v/>
      </c>
      <c r="P34" s="59"/>
      <c r="Q34" s="60"/>
      <c r="R34" s="60"/>
      <c r="S34" s="65" t="str">
        <f t="shared" si="16"/>
        <v/>
      </c>
      <c r="T34" s="64" t="str">
        <f t="shared" si="17"/>
        <v/>
      </c>
      <c r="U34" s="61" t="str">
        <f t="shared" si="18"/>
        <v xml:space="preserve">   </v>
      </c>
      <c r="V34" s="61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 xml:space="preserve"> </v>
      </c>
      <c r="W34" s="62" t="str">
        <f t="shared" si="19"/>
        <v/>
      </c>
      <c r="X34" s="55"/>
      <c r="AA34" s="44"/>
      <c r="AB34" s="119" t="e">
        <f>T34-HLOOKUP(V34,Minimas!$C$3:$CD$12,2,FALSE)</f>
        <v>#VALUE!</v>
      </c>
      <c r="AC34" s="119" t="e">
        <f>T34-HLOOKUP(V34,Minimas!$C$3:$CD$12,3,FALSE)</f>
        <v>#VALUE!</v>
      </c>
      <c r="AD34" s="119" t="e">
        <f>T34-HLOOKUP(V34,Minimas!$C$3:$CD$12,4,FALSE)</f>
        <v>#VALUE!</v>
      </c>
      <c r="AE34" s="119" t="e">
        <f>T34-HLOOKUP(V34,Minimas!$C$3:$CD$12,5,FALSE)</f>
        <v>#VALUE!</v>
      </c>
      <c r="AF34" s="119" t="e">
        <f>T34-HLOOKUP(V34,Minimas!$C$3:$CD$12,6,FALSE)</f>
        <v>#VALUE!</v>
      </c>
      <c r="AG34" s="119" t="e">
        <f>T34-HLOOKUP(V34,Minimas!$C$3:$CD$12,7,FALSE)</f>
        <v>#VALUE!</v>
      </c>
      <c r="AH34" s="119" t="e">
        <f>T34-HLOOKUP(V34,Minimas!$C$3:$CD$12,8,FALSE)</f>
        <v>#VALUE!</v>
      </c>
      <c r="AI34" s="119" t="e">
        <f>T34-HLOOKUP(V34,Minimas!$C$3:$CD$12,9,FALSE)</f>
        <v>#VALUE!</v>
      </c>
      <c r="AJ34" s="119" t="e">
        <f>T34-HLOOKUP(V34,Minimas!$C$3:$CD$12,10,FALSE)</f>
        <v>#VALUE!</v>
      </c>
      <c r="AK34" s="120" t="str">
        <f t="shared" si="11"/>
        <v xml:space="preserve"> </v>
      </c>
      <c r="AL34" s="44"/>
      <c r="AM34" s="44" t="str">
        <f t="shared" si="12"/>
        <v xml:space="preserve"> </v>
      </c>
      <c r="AN34" s="44" t="str">
        <f t="shared" si="13"/>
        <v xml:space="preserve"> 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</row>
    <row r="35" spans="2:124" s="5" customFormat="1" ht="30" customHeight="1">
      <c r="B35" s="128"/>
      <c r="C35" s="56"/>
      <c r="D35" s="111"/>
      <c r="E35" s="131"/>
      <c r="F35" s="133"/>
      <c r="G35" s="57"/>
      <c r="H35" s="134"/>
      <c r="I35" s="110"/>
      <c r="J35" s="135"/>
      <c r="K35" s="58"/>
      <c r="L35" s="59"/>
      <c r="M35" s="60"/>
      <c r="N35" s="60"/>
      <c r="O35" s="65" t="str">
        <f t="shared" si="15"/>
        <v/>
      </c>
      <c r="P35" s="59"/>
      <c r="Q35" s="60"/>
      <c r="R35" s="60"/>
      <c r="S35" s="65" t="str">
        <f t="shared" si="16"/>
        <v/>
      </c>
      <c r="T35" s="64" t="str">
        <f t="shared" si="17"/>
        <v/>
      </c>
      <c r="U35" s="61" t="str">
        <f t="shared" si="18"/>
        <v xml:space="preserve">   </v>
      </c>
      <c r="V35" s="61" t="str">
        <f>IF(E35=0," ",IF(E35="H",IF(H35&lt;1999,VLOOKUP(K35,Minimas!$A$15:$F$29,6),IF(AND(H35&gt;1998,H35&lt;2002),VLOOKUP(K35,Minimas!$A$15:$F$29,5),IF(AND(H35&gt;2001,H35&lt;2004),VLOOKUP(K35,Minimas!$A$15:$F$29,4),IF(AND(H35&gt;2003,H35&lt;2006),VLOOKUP(K35,Minimas!$A$15:$F$29,3),VLOOKUP(K35,Minimas!$A$15:$F$29,2))))),IF(H35&lt;1999,VLOOKUP(K35,Minimas!$G$15:$L$29,6),IF(AND(H35&gt;1998,H35&lt;2002),VLOOKUP(K35,Minimas!$G$15:$L$29,5),IF(AND(H35&gt;2001,H35&lt;2004),VLOOKUP(K35,Minimas!$G$15:$L$29,4),IF(AND(H35&gt;2003,H35&lt;2006),VLOOKUP(K35,Minimas!$G$15:$L$29,3),VLOOKUP(K35,Minimas!$G$15:$L$29,2)))))))</f>
        <v xml:space="preserve"> </v>
      </c>
      <c r="W35" s="62" t="str">
        <f t="shared" si="19"/>
        <v/>
      </c>
      <c r="X35" s="55"/>
      <c r="AA35" s="44"/>
      <c r="AB35" s="119" t="e">
        <f>T35-HLOOKUP(V35,Minimas!$C$3:$CD$12,2,FALSE)</f>
        <v>#VALUE!</v>
      </c>
      <c r="AC35" s="119" t="e">
        <f>T35-HLOOKUP(V35,Minimas!$C$3:$CD$12,3,FALSE)</f>
        <v>#VALUE!</v>
      </c>
      <c r="AD35" s="119" t="e">
        <f>T35-HLOOKUP(V35,Minimas!$C$3:$CD$12,4,FALSE)</f>
        <v>#VALUE!</v>
      </c>
      <c r="AE35" s="119" t="e">
        <f>T35-HLOOKUP(V35,Minimas!$C$3:$CD$12,5,FALSE)</f>
        <v>#VALUE!</v>
      </c>
      <c r="AF35" s="119" t="e">
        <f>T35-HLOOKUP(V35,Minimas!$C$3:$CD$12,6,FALSE)</f>
        <v>#VALUE!</v>
      </c>
      <c r="AG35" s="119" t="e">
        <f>T35-HLOOKUP(V35,Minimas!$C$3:$CD$12,7,FALSE)</f>
        <v>#VALUE!</v>
      </c>
      <c r="AH35" s="119" t="e">
        <f>T35-HLOOKUP(V35,Minimas!$C$3:$CD$12,8,FALSE)</f>
        <v>#VALUE!</v>
      </c>
      <c r="AI35" s="119" t="e">
        <f>T35-HLOOKUP(V35,Minimas!$C$3:$CD$12,9,FALSE)</f>
        <v>#VALUE!</v>
      </c>
      <c r="AJ35" s="119" t="e">
        <f>T35-HLOOKUP(V35,Minimas!$C$3:$CD$12,10,FALSE)</f>
        <v>#VALUE!</v>
      </c>
      <c r="AK35" s="120" t="str">
        <f t="shared" si="11"/>
        <v xml:space="preserve"> </v>
      </c>
      <c r="AL35" s="44"/>
      <c r="AM35" s="44" t="str">
        <f t="shared" si="12"/>
        <v xml:space="preserve"> </v>
      </c>
      <c r="AN35" s="44" t="str">
        <f t="shared" si="13"/>
        <v xml:space="preserve"> 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</row>
    <row r="36" spans="2:124" s="5" customFormat="1" ht="30" customHeight="1">
      <c r="B36" s="128"/>
      <c r="C36" s="56"/>
      <c r="D36" s="111"/>
      <c r="E36" s="131"/>
      <c r="F36" s="133"/>
      <c r="G36" s="57"/>
      <c r="H36" s="134"/>
      <c r="I36" s="110"/>
      <c r="J36" s="135"/>
      <c r="K36" s="58"/>
      <c r="L36" s="59"/>
      <c r="M36" s="60"/>
      <c r="N36" s="60"/>
      <c r="O36" s="65" t="str">
        <f t="shared" si="15"/>
        <v/>
      </c>
      <c r="P36" s="59"/>
      <c r="Q36" s="60"/>
      <c r="R36" s="60"/>
      <c r="S36" s="65" t="str">
        <f t="shared" si="16"/>
        <v/>
      </c>
      <c r="T36" s="64" t="str">
        <f t="shared" si="17"/>
        <v/>
      </c>
      <c r="U36" s="61" t="str">
        <f t="shared" si="18"/>
        <v xml:space="preserve">   </v>
      </c>
      <c r="V36" s="61" t="str">
        <f>IF(E36=0," ",IF(E36="H",IF(H36&lt;1999,VLOOKUP(K36,Minimas!$A$15:$F$29,6),IF(AND(H36&gt;1998,H36&lt;2002),VLOOKUP(K36,Minimas!$A$15:$F$29,5),IF(AND(H36&gt;2001,H36&lt;2004),VLOOKUP(K36,Minimas!$A$15:$F$29,4),IF(AND(H36&gt;2003,H36&lt;2006),VLOOKUP(K36,Minimas!$A$15:$F$29,3),VLOOKUP(K36,Minimas!$A$15:$F$29,2))))),IF(H36&lt;1999,VLOOKUP(K36,Minimas!$G$15:$L$29,6),IF(AND(H36&gt;1998,H36&lt;2002),VLOOKUP(K36,Minimas!$G$15:$L$29,5),IF(AND(H36&gt;2001,H36&lt;2004),VLOOKUP(K36,Minimas!$G$15:$L$29,4),IF(AND(H36&gt;2003,H36&lt;2006),VLOOKUP(K36,Minimas!$G$15:$L$29,3),VLOOKUP(K36,Minimas!$G$15:$L$29,2)))))))</f>
        <v xml:space="preserve"> </v>
      </c>
      <c r="W36" s="62" t="str">
        <f t="shared" si="19"/>
        <v/>
      </c>
      <c r="X36" s="55"/>
      <c r="AA36" s="44"/>
      <c r="AB36" s="119" t="e">
        <f>T36-HLOOKUP(V36,Minimas!$C$3:$CD$12,2,FALSE)</f>
        <v>#VALUE!</v>
      </c>
      <c r="AC36" s="119" t="e">
        <f>T36-HLOOKUP(V36,Minimas!$C$3:$CD$12,3,FALSE)</f>
        <v>#VALUE!</v>
      </c>
      <c r="AD36" s="119" t="e">
        <f>T36-HLOOKUP(V36,Minimas!$C$3:$CD$12,4,FALSE)</f>
        <v>#VALUE!</v>
      </c>
      <c r="AE36" s="119" t="e">
        <f>T36-HLOOKUP(V36,Minimas!$C$3:$CD$12,5,FALSE)</f>
        <v>#VALUE!</v>
      </c>
      <c r="AF36" s="119" t="e">
        <f>T36-HLOOKUP(V36,Minimas!$C$3:$CD$12,6,FALSE)</f>
        <v>#VALUE!</v>
      </c>
      <c r="AG36" s="119" t="e">
        <f>T36-HLOOKUP(V36,Minimas!$C$3:$CD$12,7,FALSE)</f>
        <v>#VALUE!</v>
      </c>
      <c r="AH36" s="119" t="e">
        <f>T36-HLOOKUP(V36,Minimas!$C$3:$CD$12,8,FALSE)</f>
        <v>#VALUE!</v>
      </c>
      <c r="AI36" s="119" t="e">
        <f>T36-HLOOKUP(V36,Minimas!$C$3:$CD$12,9,FALSE)</f>
        <v>#VALUE!</v>
      </c>
      <c r="AJ36" s="119" t="e">
        <f>T36-HLOOKUP(V36,Minimas!$C$3:$CD$12,10,FALSE)</f>
        <v>#VALUE!</v>
      </c>
      <c r="AK36" s="120" t="str">
        <f t="shared" si="11"/>
        <v xml:space="preserve"> </v>
      </c>
      <c r="AL36" s="44"/>
      <c r="AM36" s="44" t="str">
        <f t="shared" si="12"/>
        <v xml:space="preserve"> </v>
      </c>
      <c r="AN36" s="44" t="str">
        <f t="shared" si="13"/>
        <v xml:space="preserve"> 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</row>
    <row r="37" spans="2:124" s="5" customFormat="1" ht="30" customHeight="1">
      <c r="B37" s="128"/>
      <c r="C37" s="56"/>
      <c r="D37" s="111"/>
      <c r="E37" s="131"/>
      <c r="F37" s="133"/>
      <c r="G37" s="57"/>
      <c r="H37" s="134"/>
      <c r="I37" s="110"/>
      <c r="J37" s="135"/>
      <c r="K37" s="58"/>
      <c r="L37" s="59"/>
      <c r="M37" s="60"/>
      <c r="N37" s="60"/>
      <c r="O37" s="65" t="str">
        <f t="shared" si="15"/>
        <v/>
      </c>
      <c r="P37" s="59"/>
      <c r="Q37" s="60"/>
      <c r="R37" s="60"/>
      <c r="S37" s="65" t="str">
        <f t="shared" si="16"/>
        <v/>
      </c>
      <c r="T37" s="64" t="str">
        <f t="shared" si="17"/>
        <v/>
      </c>
      <c r="U37" s="61" t="str">
        <f t="shared" si="18"/>
        <v xml:space="preserve">   </v>
      </c>
      <c r="V37" s="61" t="str">
        <f>IF(E37=0," ",IF(E37="H",IF(H37&lt;1999,VLOOKUP(K37,Minimas!$A$15:$F$29,6),IF(AND(H37&gt;1998,H37&lt;2002),VLOOKUP(K37,Minimas!$A$15:$F$29,5),IF(AND(H37&gt;2001,H37&lt;2004),VLOOKUP(K37,Minimas!$A$15:$F$29,4),IF(AND(H37&gt;2003,H37&lt;2006),VLOOKUP(K37,Minimas!$A$15:$F$29,3),VLOOKUP(K37,Minimas!$A$15:$F$29,2))))),IF(H37&lt;1999,VLOOKUP(K37,Minimas!$G$15:$L$29,6),IF(AND(H37&gt;1998,H37&lt;2002),VLOOKUP(K37,Minimas!$G$15:$L$29,5),IF(AND(H37&gt;2001,H37&lt;2004),VLOOKUP(K37,Minimas!$G$15:$L$29,4),IF(AND(H37&gt;2003,H37&lt;2006),VLOOKUP(K37,Minimas!$G$15:$L$29,3),VLOOKUP(K37,Minimas!$G$15:$L$29,2)))))))</f>
        <v xml:space="preserve"> </v>
      </c>
      <c r="W37" s="62" t="str">
        <f t="shared" si="19"/>
        <v/>
      </c>
      <c r="X37" s="55"/>
      <c r="AA37" s="44"/>
      <c r="AB37" s="119" t="e">
        <f>T37-HLOOKUP(V37,Minimas!$C$3:$CD$12,2,FALSE)</f>
        <v>#VALUE!</v>
      </c>
      <c r="AC37" s="119" t="e">
        <f>T37-HLOOKUP(V37,Minimas!$C$3:$CD$12,3,FALSE)</f>
        <v>#VALUE!</v>
      </c>
      <c r="AD37" s="119" t="e">
        <f>T37-HLOOKUP(V37,Minimas!$C$3:$CD$12,4,FALSE)</f>
        <v>#VALUE!</v>
      </c>
      <c r="AE37" s="119" t="e">
        <f>T37-HLOOKUP(V37,Minimas!$C$3:$CD$12,5,FALSE)</f>
        <v>#VALUE!</v>
      </c>
      <c r="AF37" s="119" t="e">
        <f>T37-HLOOKUP(V37,Minimas!$C$3:$CD$12,6,FALSE)</f>
        <v>#VALUE!</v>
      </c>
      <c r="AG37" s="119" t="e">
        <f>T37-HLOOKUP(V37,Minimas!$C$3:$CD$12,7,FALSE)</f>
        <v>#VALUE!</v>
      </c>
      <c r="AH37" s="119" t="e">
        <f>T37-HLOOKUP(V37,Minimas!$C$3:$CD$12,8,FALSE)</f>
        <v>#VALUE!</v>
      </c>
      <c r="AI37" s="119" t="e">
        <f>T37-HLOOKUP(V37,Minimas!$C$3:$CD$12,9,FALSE)</f>
        <v>#VALUE!</v>
      </c>
      <c r="AJ37" s="119" t="e">
        <f>T37-HLOOKUP(V37,Minimas!$C$3:$CD$12,10,FALSE)</f>
        <v>#VALUE!</v>
      </c>
      <c r="AK37" s="120" t="str">
        <f t="shared" si="11"/>
        <v xml:space="preserve"> </v>
      </c>
      <c r="AL37" s="44"/>
      <c r="AM37" s="44" t="str">
        <f t="shared" si="12"/>
        <v xml:space="preserve"> </v>
      </c>
      <c r="AN37" s="44" t="str">
        <f t="shared" si="13"/>
        <v xml:space="preserve"> 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</row>
    <row r="38" spans="2:124" s="5" customFormat="1" ht="30" customHeight="1">
      <c r="B38" s="128"/>
      <c r="C38" s="56"/>
      <c r="D38" s="111"/>
      <c r="E38" s="131"/>
      <c r="F38" s="133"/>
      <c r="G38" s="57"/>
      <c r="H38" s="134"/>
      <c r="I38" s="110"/>
      <c r="J38" s="135"/>
      <c r="K38" s="58"/>
      <c r="L38" s="59"/>
      <c r="M38" s="60"/>
      <c r="N38" s="60"/>
      <c r="O38" s="65" t="str">
        <f t="shared" si="15"/>
        <v/>
      </c>
      <c r="P38" s="59"/>
      <c r="Q38" s="60"/>
      <c r="R38" s="60"/>
      <c r="S38" s="65" t="str">
        <f t="shared" si="16"/>
        <v/>
      </c>
      <c r="T38" s="64" t="str">
        <f t="shared" si="17"/>
        <v/>
      </c>
      <c r="U38" s="61" t="str">
        <f t="shared" si="18"/>
        <v xml:space="preserve">   </v>
      </c>
      <c r="V38" s="61" t="str">
        <f>IF(E38=0," ",IF(E38="H",IF(H38&lt;1999,VLOOKUP(K38,Minimas!$A$15:$F$29,6),IF(AND(H38&gt;1998,H38&lt;2002),VLOOKUP(K38,Minimas!$A$15:$F$29,5),IF(AND(H38&gt;2001,H38&lt;2004),VLOOKUP(K38,Minimas!$A$15:$F$29,4),IF(AND(H38&gt;2003,H38&lt;2006),VLOOKUP(K38,Minimas!$A$15:$F$29,3),VLOOKUP(K38,Minimas!$A$15:$F$29,2))))),IF(H38&lt;1999,VLOOKUP(K38,Minimas!$G$15:$L$29,6),IF(AND(H38&gt;1998,H38&lt;2002),VLOOKUP(K38,Minimas!$G$15:$L$29,5),IF(AND(H38&gt;2001,H38&lt;2004),VLOOKUP(K38,Minimas!$G$15:$L$29,4),IF(AND(H38&gt;2003,H38&lt;2006),VLOOKUP(K38,Minimas!$G$15:$L$29,3),VLOOKUP(K38,Minimas!$G$15:$L$29,2)))))))</f>
        <v xml:space="preserve"> </v>
      </c>
      <c r="W38" s="62" t="str">
        <f t="shared" si="19"/>
        <v/>
      </c>
      <c r="X38" s="55"/>
      <c r="AA38" s="44"/>
      <c r="AB38" s="119" t="e">
        <f>T38-HLOOKUP(V38,Minimas!$C$3:$CD$12,2,FALSE)</f>
        <v>#VALUE!</v>
      </c>
      <c r="AC38" s="119" t="e">
        <f>T38-HLOOKUP(V38,Minimas!$C$3:$CD$12,3,FALSE)</f>
        <v>#VALUE!</v>
      </c>
      <c r="AD38" s="119" t="e">
        <f>T38-HLOOKUP(V38,Minimas!$C$3:$CD$12,4,FALSE)</f>
        <v>#VALUE!</v>
      </c>
      <c r="AE38" s="119" t="e">
        <f>T38-HLOOKUP(V38,Minimas!$C$3:$CD$12,5,FALSE)</f>
        <v>#VALUE!</v>
      </c>
      <c r="AF38" s="119" t="e">
        <f>T38-HLOOKUP(V38,Minimas!$C$3:$CD$12,6,FALSE)</f>
        <v>#VALUE!</v>
      </c>
      <c r="AG38" s="119" t="e">
        <f>T38-HLOOKUP(V38,Minimas!$C$3:$CD$12,7,FALSE)</f>
        <v>#VALUE!</v>
      </c>
      <c r="AH38" s="119" t="e">
        <f>T38-HLOOKUP(V38,Minimas!$C$3:$CD$12,8,FALSE)</f>
        <v>#VALUE!</v>
      </c>
      <c r="AI38" s="119" t="e">
        <f>T38-HLOOKUP(V38,Minimas!$C$3:$CD$12,9,FALSE)</f>
        <v>#VALUE!</v>
      </c>
      <c r="AJ38" s="119" t="e">
        <f>T38-HLOOKUP(V38,Minimas!$C$3:$CD$12,10,FALSE)</f>
        <v>#VALUE!</v>
      </c>
      <c r="AK38" s="120" t="str">
        <f t="shared" si="11"/>
        <v xml:space="preserve"> </v>
      </c>
      <c r="AL38" s="44"/>
      <c r="AM38" s="44" t="str">
        <f t="shared" si="12"/>
        <v xml:space="preserve"> </v>
      </c>
      <c r="AN38" s="44" t="str">
        <f t="shared" si="13"/>
        <v xml:space="preserve"> 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</row>
    <row r="39" spans="2:124" s="5" customFormat="1" ht="30" customHeight="1">
      <c r="B39" s="128"/>
      <c r="C39" s="56"/>
      <c r="D39" s="111"/>
      <c r="E39" s="131"/>
      <c r="F39" s="133"/>
      <c r="G39" s="57"/>
      <c r="H39" s="134"/>
      <c r="I39" s="110"/>
      <c r="J39" s="135"/>
      <c r="K39" s="58"/>
      <c r="L39" s="59"/>
      <c r="M39" s="60"/>
      <c r="N39" s="60"/>
      <c r="O39" s="65" t="str">
        <f t="shared" si="15"/>
        <v/>
      </c>
      <c r="P39" s="59"/>
      <c r="Q39" s="60"/>
      <c r="R39" s="60"/>
      <c r="S39" s="65" t="str">
        <f t="shared" si="16"/>
        <v/>
      </c>
      <c r="T39" s="64" t="str">
        <f t="shared" si="17"/>
        <v/>
      </c>
      <c r="U39" s="61" t="str">
        <f t="shared" si="18"/>
        <v xml:space="preserve">   </v>
      </c>
      <c r="V39" s="61" t="str">
        <f>IF(E39=0," ",IF(E39="H",IF(H39&lt;1999,VLOOKUP(K39,Minimas!$A$15:$F$29,6),IF(AND(H39&gt;1998,H39&lt;2002),VLOOKUP(K39,Minimas!$A$15:$F$29,5),IF(AND(H39&gt;2001,H39&lt;2004),VLOOKUP(K39,Minimas!$A$15:$F$29,4),IF(AND(H39&gt;2003,H39&lt;2006),VLOOKUP(K39,Minimas!$A$15:$F$29,3),VLOOKUP(K39,Minimas!$A$15:$F$29,2))))),IF(H39&lt;1999,VLOOKUP(K39,Minimas!$G$15:$L$29,6),IF(AND(H39&gt;1998,H39&lt;2002),VLOOKUP(K39,Minimas!$G$15:$L$29,5),IF(AND(H39&gt;2001,H39&lt;2004),VLOOKUP(K39,Minimas!$G$15:$L$29,4),IF(AND(H39&gt;2003,H39&lt;2006),VLOOKUP(K39,Minimas!$G$15:$L$29,3),VLOOKUP(K39,Minimas!$G$15:$L$29,2)))))))</f>
        <v xml:space="preserve"> </v>
      </c>
      <c r="W39" s="62" t="str">
        <f t="shared" si="19"/>
        <v/>
      </c>
      <c r="X39" s="55"/>
      <c r="AA39" s="44"/>
      <c r="AB39" s="119" t="e">
        <f>T39-HLOOKUP(V39,Minimas!$C$3:$CD$12,2,FALSE)</f>
        <v>#VALUE!</v>
      </c>
      <c r="AC39" s="119" t="e">
        <f>T39-HLOOKUP(V39,Minimas!$C$3:$CD$12,3,FALSE)</f>
        <v>#VALUE!</v>
      </c>
      <c r="AD39" s="119" t="e">
        <f>T39-HLOOKUP(V39,Minimas!$C$3:$CD$12,4,FALSE)</f>
        <v>#VALUE!</v>
      </c>
      <c r="AE39" s="119" t="e">
        <f>T39-HLOOKUP(V39,Minimas!$C$3:$CD$12,5,FALSE)</f>
        <v>#VALUE!</v>
      </c>
      <c r="AF39" s="119" t="e">
        <f>T39-HLOOKUP(V39,Minimas!$C$3:$CD$12,6,FALSE)</f>
        <v>#VALUE!</v>
      </c>
      <c r="AG39" s="119" t="e">
        <f>T39-HLOOKUP(V39,Minimas!$C$3:$CD$12,7,FALSE)</f>
        <v>#VALUE!</v>
      </c>
      <c r="AH39" s="119" t="e">
        <f>T39-HLOOKUP(V39,Minimas!$C$3:$CD$12,8,FALSE)</f>
        <v>#VALUE!</v>
      </c>
      <c r="AI39" s="119" t="e">
        <f>T39-HLOOKUP(V39,Minimas!$C$3:$CD$12,9,FALSE)</f>
        <v>#VALUE!</v>
      </c>
      <c r="AJ39" s="119" t="e">
        <f>T39-HLOOKUP(V39,Minimas!$C$3:$CD$12,10,FALSE)</f>
        <v>#VALUE!</v>
      </c>
      <c r="AK39" s="120" t="str">
        <f t="shared" si="11"/>
        <v xml:space="preserve"> </v>
      </c>
      <c r="AL39" s="44"/>
      <c r="AM39" s="44" t="str">
        <f t="shared" si="12"/>
        <v xml:space="preserve"> </v>
      </c>
      <c r="AN39" s="44" t="str">
        <f t="shared" si="13"/>
        <v xml:space="preserve"> 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</row>
    <row r="40" spans="2:124" s="5" customFormat="1" ht="30" customHeight="1">
      <c r="B40" s="128"/>
      <c r="C40" s="56"/>
      <c r="D40" s="111"/>
      <c r="E40" s="131"/>
      <c r="F40" s="133"/>
      <c r="G40" s="57"/>
      <c r="H40" s="134"/>
      <c r="I40" s="110"/>
      <c r="J40" s="135"/>
      <c r="K40" s="58"/>
      <c r="L40" s="59"/>
      <c r="M40" s="60"/>
      <c r="N40" s="60"/>
      <c r="O40" s="65" t="str">
        <f t="shared" si="15"/>
        <v/>
      </c>
      <c r="P40" s="59"/>
      <c r="Q40" s="60"/>
      <c r="R40" s="60"/>
      <c r="S40" s="65" t="str">
        <f t="shared" si="16"/>
        <v/>
      </c>
      <c r="T40" s="64" t="str">
        <f t="shared" si="17"/>
        <v/>
      </c>
      <c r="U40" s="61" t="str">
        <f t="shared" si="18"/>
        <v xml:space="preserve">   </v>
      </c>
      <c r="V40" s="61" t="str">
        <f>IF(E40=0," ",IF(E40="H",IF(H40&lt;1999,VLOOKUP(K40,Minimas!$A$15:$F$29,6),IF(AND(H40&gt;1998,H40&lt;2002),VLOOKUP(K40,Minimas!$A$15:$F$29,5),IF(AND(H40&gt;2001,H40&lt;2004),VLOOKUP(K40,Minimas!$A$15:$F$29,4),IF(AND(H40&gt;2003,H40&lt;2006),VLOOKUP(K40,Minimas!$A$15:$F$29,3),VLOOKUP(K40,Minimas!$A$15:$F$29,2))))),IF(H40&lt;1999,VLOOKUP(K40,Minimas!$G$15:$L$29,6),IF(AND(H40&gt;1998,H40&lt;2002),VLOOKUP(K40,Minimas!$G$15:$L$29,5),IF(AND(H40&gt;2001,H40&lt;2004),VLOOKUP(K40,Minimas!$G$15:$L$29,4),IF(AND(H40&gt;2003,H40&lt;2006),VLOOKUP(K40,Minimas!$G$15:$L$29,3),VLOOKUP(K40,Minimas!$G$15:$L$29,2)))))))</f>
        <v xml:space="preserve"> </v>
      </c>
      <c r="W40" s="62" t="str">
        <f t="shared" si="19"/>
        <v/>
      </c>
      <c r="X40" s="55"/>
      <c r="AA40" s="44"/>
      <c r="AB40" s="119" t="e">
        <f>T40-HLOOKUP(V40,Minimas!$C$3:$CD$12,2,FALSE)</f>
        <v>#VALUE!</v>
      </c>
      <c r="AC40" s="119" t="e">
        <f>T40-HLOOKUP(V40,Minimas!$C$3:$CD$12,3,FALSE)</f>
        <v>#VALUE!</v>
      </c>
      <c r="AD40" s="119" t="e">
        <f>T40-HLOOKUP(V40,Minimas!$C$3:$CD$12,4,FALSE)</f>
        <v>#VALUE!</v>
      </c>
      <c r="AE40" s="119" t="e">
        <f>T40-HLOOKUP(V40,Minimas!$C$3:$CD$12,5,FALSE)</f>
        <v>#VALUE!</v>
      </c>
      <c r="AF40" s="119" t="e">
        <f>T40-HLOOKUP(V40,Minimas!$C$3:$CD$12,6,FALSE)</f>
        <v>#VALUE!</v>
      </c>
      <c r="AG40" s="119" t="e">
        <f>T40-HLOOKUP(V40,Minimas!$C$3:$CD$12,7,FALSE)</f>
        <v>#VALUE!</v>
      </c>
      <c r="AH40" s="119" t="e">
        <f>T40-HLOOKUP(V40,Minimas!$C$3:$CD$12,8,FALSE)</f>
        <v>#VALUE!</v>
      </c>
      <c r="AI40" s="119" t="e">
        <f>T40-HLOOKUP(V40,Minimas!$C$3:$CD$12,9,FALSE)</f>
        <v>#VALUE!</v>
      </c>
      <c r="AJ40" s="119" t="e">
        <f>T40-HLOOKUP(V40,Minimas!$C$3:$CD$12,10,FALSE)</f>
        <v>#VALUE!</v>
      </c>
      <c r="AK40" s="120" t="str">
        <f t="shared" si="11"/>
        <v xml:space="preserve"> </v>
      </c>
      <c r="AL40" s="44"/>
      <c r="AM40" s="44" t="str">
        <f t="shared" si="12"/>
        <v xml:space="preserve"> </v>
      </c>
      <c r="AN40" s="44" t="str">
        <f t="shared" si="13"/>
        <v xml:space="preserve"> 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</row>
    <row r="41" spans="2:124" s="5" customFormat="1" ht="30" customHeight="1">
      <c r="B41" s="128"/>
      <c r="C41" s="56"/>
      <c r="D41" s="111"/>
      <c r="E41" s="131"/>
      <c r="F41" s="133"/>
      <c r="G41" s="57"/>
      <c r="H41" s="134"/>
      <c r="I41" s="110"/>
      <c r="J41" s="135"/>
      <c r="K41" s="58"/>
      <c r="L41" s="59"/>
      <c r="M41" s="60"/>
      <c r="N41" s="60"/>
      <c r="O41" s="65" t="str">
        <f t="shared" si="15"/>
        <v/>
      </c>
      <c r="P41" s="59"/>
      <c r="Q41" s="60"/>
      <c r="R41" s="60"/>
      <c r="S41" s="65" t="str">
        <f t="shared" si="16"/>
        <v/>
      </c>
      <c r="T41" s="64" t="str">
        <f t="shared" si="17"/>
        <v/>
      </c>
      <c r="U41" s="61" t="str">
        <f t="shared" si="18"/>
        <v xml:space="preserve">   </v>
      </c>
      <c r="V41" s="61" t="str">
        <f>IF(E41=0," ",IF(E41="H",IF(H41&lt;1999,VLOOKUP(K41,Minimas!$A$15:$F$29,6),IF(AND(H41&gt;1998,H41&lt;2002),VLOOKUP(K41,Minimas!$A$15:$F$29,5),IF(AND(H41&gt;2001,H41&lt;2004),VLOOKUP(K41,Minimas!$A$15:$F$29,4),IF(AND(H41&gt;2003,H41&lt;2006),VLOOKUP(K41,Minimas!$A$15:$F$29,3),VLOOKUP(K41,Minimas!$A$15:$F$29,2))))),IF(H41&lt;1999,VLOOKUP(K41,Minimas!$G$15:$L$29,6),IF(AND(H41&gt;1998,H41&lt;2002),VLOOKUP(K41,Minimas!$G$15:$L$29,5),IF(AND(H41&gt;2001,H41&lt;2004),VLOOKUP(K41,Minimas!$G$15:$L$29,4),IF(AND(H41&gt;2003,H41&lt;2006),VLOOKUP(K41,Minimas!$G$15:$L$29,3),VLOOKUP(K41,Minimas!$G$15:$L$29,2)))))))</f>
        <v xml:space="preserve"> </v>
      </c>
      <c r="W41" s="62" t="str">
        <f t="shared" si="19"/>
        <v/>
      </c>
      <c r="X41" s="55"/>
      <c r="AA41" s="44"/>
      <c r="AB41" s="119" t="e">
        <f>T41-HLOOKUP(V41,Minimas!$C$3:$CD$12,2,FALSE)</f>
        <v>#VALUE!</v>
      </c>
      <c r="AC41" s="119" t="e">
        <f>T41-HLOOKUP(V41,Minimas!$C$3:$CD$12,3,FALSE)</f>
        <v>#VALUE!</v>
      </c>
      <c r="AD41" s="119" t="e">
        <f>T41-HLOOKUP(V41,Minimas!$C$3:$CD$12,4,FALSE)</f>
        <v>#VALUE!</v>
      </c>
      <c r="AE41" s="119" t="e">
        <f>T41-HLOOKUP(V41,Minimas!$C$3:$CD$12,5,FALSE)</f>
        <v>#VALUE!</v>
      </c>
      <c r="AF41" s="119" t="e">
        <f>T41-HLOOKUP(V41,Minimas!$C$3:$CD$12,6,FALSE)</f>
        <v>#VALUE!</v>
      </c>
      <c r="AG41" s="119" t="e">
        <f>T41-HLOOKUP(V41,Minimas!$C$3:$CD$12,7,FALSE)</f>
        <v>#VALUE!</v>
      </c>
      <c r="AH41" s="119" t="e">
        <f>T41-HLOOKUP(V41,Minimas!$C$3:$CD$12,8,FALSE)</f>
        <v>#VALUE!</v>
      </c>
      <c r="AI41" s="119" t="e">
        <f>T41-HLOOKUP(V41,Minimas!$C$3:$CD$12,9,FALSE)</f>
        <v>#VALUE!</v>
      </c>
      <c r="AJ41" s="119" t="e">
        <f>T41-HLOOKUP(V41,Minimas!$C$3:$CD$12,10,FALSE)</f>
        <v>#VALUE!</v>
      </c>
      <c r="AK41" s="120" t="str">
        <f t="shared" si="11"/>
        <v xml:space="preserve"> </v>
      </c>
      <c r="AL41" s="44"/>
      <c r="AM41" s="44" t="str">
        <f t="shared" si="12"/>
        <v xml:space="preserve"> </v>
      </c>
      <c r="AN41" s="44" t="str">
        <f t="shared" si="13"/>
        <v xml:space="preserve"> 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</row>
    <row r="42" spans="2:124" s="5" customFormat="1" ht="30" customHeight="1">
      <c r="B42" s="128"/>
      <c r="C42" s="56"/>
      <c r="D42" s="111"/>
      <c r="E42" s="131"/>
      <c r="F42" s="133"/>
      <c r="G42" s="57"/>
      <c r="H42" s="134"/>
      <c r="I42" s="110"/>
      <c r="J42" s="135"/>
      <c r="K42" s="58"/>
      <c r="L42" s="59"/>
      <c r="M42" s="60"/>
      <c r="N42" s="60"/>
      <c r="O42" s="65" t="str">
        <f t="shared" si="15"/>
        <v/>
      </c>
      <c r="P42" s="59"/>
      <c r="Q42" s="60"/>
      <c r="R42" s="60"/>
      <c r="S42" s="65" t="str">
        <f t="shared" si="16"/>
        <v/>
      </c>
      <c r="T42" s="64" t="str">
        <f t="shared" si="17"/>
        <v/>
      </c>
      <c r="U42" s="61" t="str">
        <f t="shared" si="18"/>
        <v xml:space="preserve">   </v>
      </c>
      <c r="V42" s="61" t="str">
        <f>IF(E42=0," ",IF(E42="H",IF(H42&lt;1999,VLOOKUP(K42,Minimas!$A$15:$F$29,6),IF(AND(H42&gt;1998,H42&lt;2002),VLOOKUP(K42,Minimas!$A$15:$F$29,5),IF(AND(H42&gt;2001,H42&lt;2004),VLOOKUP(K42,Minimas!$A$15:$F$29,4),IF(AND(H42&gt;2003,H42&lt;2006),VLOOKUP(K42,Minimas!$A$15:$F$29,3),VLOOKUP(K42,Minimas!$A$15:$F$29,2))))),IF(H42&lt;1999,VLOOKUP(K42,Minimas!$G$15:$L$29,6),IF(AND(H42&gt;1998,H42&lt;2002),VLOOKUP(K42,Minimas!$G$15:$L$29,5),IF(AND(H42&gt;2001,H42&lt;2004),VLOOKUP(K42,Minimas!$G$15:$L$29,4),IF(AND(H42&gt;2003,H42&lt;2006),VLOOKUP(K42,Minimas!$G$15:$L$29,3),VLOOKUP(K42,Minimas!$G$15:$L$29,2)))))))</f>
        <v xml:space="preserve"> </v>
      </c>
      <c r="W42" s="62" t="str">
        <f t="shared" si="19"/>
        <v/>
      </c>
      <c r="X42" s="55"/>
      <c r="AA42" s="44"/>
      <c r="AB42" s="119" t="e">
        <f>T42-HLOOKUP(V42,Minimas!$C$3:$CD$12,2,FALSE)</f>
        <v>#VALUE!</v>
      </c>
      <c r="AC42" s="119" t="e">
        <f>T42-HLOOKUP(V42,Minimas!$C$3:$CD$12,3,FALSE)</f>
        <v>#VALUE!</v>
      </c>
      <c r="AD42" s="119" t="e">
        <f>T42-HLOOKUP(V42,Minimas!$C$3:$CD$12,4,FALSE)</f>
        <v>#VALUE!</v>
      </c>
      <c r="AE42" s="119" t="e">
        <f>T42-HLOOKUP(V42,Minimas!$C$3:$CD$12,5,FALSE)</f>
        <v>#VALUE!</v>
      </c>
      <c r="AF42" s="119" t="e">
        <f>T42-HLOOKUP(V42,Minimas!$C$3:$CD$12,6,FALSE)</f>
        <v>#VALUE!</v>
      </c>
      <c r="AG42" s="119" t="e">
        <f>T42-HLOOKUP(V42,Minimas!$C$3:$CD$12,7,FALSE)</f>
        <v>#VALUE!</v>
      </c>
      <c r="AH42" s="119" t="e">
        <f>T42-HLOOKUP(V42,Minimas!$C$3:$CD$12,8,FALSE)</f>
        <v>#VALUE!</v>
      </c>
      <c r="AI42" s="119" t="e">
        <f>T42-HLOOKUP(V42,Minimas!$C$3:$CD$12,9,FALSE)</f>
        <v>#VALUE!</v>
      </c>
      <c r="AJ42" s="119" t="e">
        <f>T42-HLOOKUP(V42,Minimas!$C$3:$CD$12,10,FALSE)</f>
        <v>#VALUE!</v>
      </c>
      <c r="AK42" s="120" t="str">
        <f t="shared" si="11"/>
        <v xml:space="preserve"> </v>
      </c>
      <c r="AL42" s="44"/>
      <c r="AM42" s="44" t="str">
        <f t="shared" si="12"/>
        <v xml:space="preserve"> </v>
      </c>
      <c r="AN42" s="44" t="str">
        <f t="shared" si="13"/>
        <v xml:space="preserve"> 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</row>
    <row r="43" spans="2:124" s="5" customFormat="1" ht="30" customHeight="1">
      <c r="B43" s="128"/>
      <c r="C43" s="56"/>
      <c r="D43" s="111"/>
      <c r="E43" s="131"/>
      <c r="F43" s="133"/>
      <c r="G43" s="57"/>
      <c r="H43" s="134"/>
      <c r="I43" s="110"/>
      <c r="J43" s="135"/>
      <c r="K43" s="58"/>
      <c r="L43" s="59"/>
      <c r="M43" s="60"/>
      <c r="N43" s="60"/>
      <c r="O43" s="65" t="str">
        <f t="shared" si="15"/>
        <v/>
      </c>
      <c r="P43" s="59"/>
      <c r="Q43" s="60"/>
      <c r="R43" s="60"/>
      <c r="S43" s="65" t="str">
        <f t="shared" si="16"/>
        <v/>
      </c>
      <c r="T43" s="64" t="str">
        <f t="shared" si="17"/>
        <v/>
      </c>
      <c r="U43" s="61" t="str">
        <f t="shared" si="18"/>
        <v xml:space="preserve">   </v>
      </c>
      <c r="V43" s="61" t="str">
        <f>IF(E43=0," ",IF(E43="H",IF(H43&lt;1999,VLOOKUP(K43,Minimas!$A$15:$F$29,6),IF(AND(H43&gt;1998,H43&lt;2002),VLOOKUP(K43,Minimas!$A$15:$F$29,5),IF(AND(H43&gt;2001,H43&lt;2004),VLOOKUP(K43,Minimas!$A$15:$F$29,4),IF(AND(H43&gt;2003,H43&lt;2006),VLOOKUP(K43,Minimas!$A$15:$F$29,3),VLOOKUP(K43,Minimas!$A$15:$F$29,2))))),IF(H43&lt;1999,VLOOKUP(K43,Minimas!$G$15:$L$29,6),IF(AND(H43&gt;1998,H43&lt;2002),VLOOKUP(K43,Minimas!$G$15:$L$29,5),IF(AND(H43&gt;2001,H43&lt;2004),VLOOKUP(K43,Minimas!$G$15:$L$29,4),IF(AND(H43&gt;2003,H43&lt;2006),VLOOKUP(K43,Minimas!$G$15:$L$29,3),VLOOKUP(K43,Minimas!$G$15:$L$29,2)))))))</f>
        <v xml:space="preserve"> </v>
      </c>
      <c r="W43" s="62" t="str">
        <f t="shared" si="19"/>
        <v/>
      </c>
      <c r="X43" s="55"/>
      <c r="AA43" s="44"/>
      <c r="AB43" s="119" t="e">
        <f>T43-HLOOKUP(V43,Minimas!$C$3:$CD$12,2,FALSE)</f>
        <v>#VALUE!</v>
      </c>
      <c r="AC43" s="119" t="e">
        <f>T43-HLOOKUP(V43,Minimas!$C$3:$CD$12,3,FALSE)</f>
        <v>#VALUE!</v>
      </c>
      <c r="AD43" s="119" t="e">
        <f>T43-HLOOKUP(V43,Minimas!$C$3:$CD$12,4,FALSE)</f>
        <v>#VALUE!</v>
      </c>
      <c r="AE43" s="119" t="e">
        <f>T43-HLOOKUP(V43,Minimas!$C$3:$CD$12,5,FALSE)</f>
        <v>#VALUE!</v>
      </c>
      <c r="AF43" s="119" t="e">
        <f>T43-HLOOKUP(V43,Minimas!$C$3:$CD$12,6,FALSE)</f>
        <v>#VALUE!</v>
      </c>
      <c r="AG43" s="119" t="e">
        <f>T43-HLOOKUP(V43,Minimas!$C$3:$CD$12,7,FALSE)</f>
        <v>#VALUE!</v>
      </c>
      <c r="AH43" s="119" t="e">
        <f>T43-HLOOKUP(V43,Minimas!$C$3:$CD$12,8,FALSE)</f>
        <v>#VALUE!</v>
      </c>
      <c r="AI43" s="119" t="e">
        <f>T43-HLOOKUP(V43,Minimas!$C$3:$CD$12,9,FALSE)</f>
        <v>#VALUE!</v>
      </c>
      <c r="AJ43" s="119" t="e">
        <f>T43-HLOOKUP(V43,Minimas!$C$3:$CD$12,10,FALSE)</f>
        <v>#VALUE!</v>
      </c>
      <c r="AK43" s="120" t="str">
        <f t="shared" si="11"/>
        <v xml:space="preserve"> </v>
      </c>
      <c r="AL43" s="44"/>
      <c r="AM43" s="44" t="str">
        <f t="shared" si="12"/>
        <v xml:space="preserve"> </v>
      </c>
      <c r="AN43" s="44" t="str">
        <f t="shared" si="13"/>
        <v xml:space="preserve"> 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</row>
    <row r="44" spans="2:124" s="5" customFormat="1" ht="30" customHeight="1">
      <c r="B44" s="128"/>
      <c r="C44" s="56"/>
      <c r="D44" s="111"/>
      <c r="E44" s="131"/>
      <c r="F44" s="133"/>
      <c r="G44" s="57"/>
      <c r="H44" s="134"/>
      <c r="I44" s="110"/>
      <c r="J44" s="135"/>
      <c r="K44" s="58"/>
      <c r="L44" s="59"/>
      <c r="M44" s="60"/>
      <c r="N44" s="60"/>
      <c r="O44" s="65" t="str">
        <f t="shared" si="15"/>
        <v/>
      </c>
      <c r="P44" s="59"/>
      <c r="Q44" s="60"/>
      <c r="R44" s="60"/>
      <c r="S44" s="65" t="str">
        <f t="shared" si="16"/>
        <v/>
      </c>
      <c r="T44" s="64" t="str">
        <f t="shared" si="17"/>
        <v/>
      </c>
      <c r="U44" s="61" t="str">
        <f t="shared" si="18"/>
        <v xml:space="preserve">   </v>
      </c>
      <c r="V44" s="61" t="str">
        <f>IF(E44=0," ",IF(E44="H",IF(H44&lt;1999,VLOOKUP(K44,Minimas!$A$15:$F$29,6),IF(AND(H44&gt;1998,H44&lt;2002),VLOOKUP(K44,Minimas!$A$15:$F$29,5),IF(AND(H44&gt;2001,H44&lt;2004),VLOOKUP(K44,Minimas!$A$15:$F$29,4),IF(AND(H44&gt;2003,H44&lt;2006),VLOOKUP(K44,Minimas!$A$15:$F$29,3),VLOOKUP(K44,Minimas!$A$15:$F$29,2))))),IF(H44&lt;1999,VLOOKUP(K44,Minimas!$G$15:$L$29,6),IF(AND(H44&gt;1998,H44&lt;2002),VLOOKUP(K44,Minimas!$G$15:$L$29,5),IF(AND(H44&gt;2001,H44&lt;2004),VLOOKUP(K44,Minimas!$G$15:$L$29,4),IF(AND(H44&gt;2003,H44&lt;2006),VLOOKUP(K44,Minimas!$G$15:$L$29,3),VLOOKUP(K44,Minimas!$G$15:$L$29,2)))))))</f>
        <v xml:space="preserve"> </v>
      </c>
      <c r="W44" s="62" t="str">
        <f t="shared" si="19"/>
        <v/>
      </c>
      <c r="X44" s="55"/>
      <c r="AA44" s="44"/>
      <c r="AB44" s="119" t="e">
        <f>T44-HLOOKUP(V44,Minimas!$C$3:$CD$12,2,FALSE)</f>
        <v>#VALUE!</v>
      </c>
      <c r="AC44" s="119" t="e">
        <f>T44-HLOOKUP(V44,Minimas!$C$3:$CD$12,3,FALSE)</f>
        <v>#VALUE!</v>
      </c>
      <c r="AD44" s="119" t="e">
        <f>T44-HLOOKUP(V44,Minimas!$C$3:$CD$12,4,FALSE)</f>
        <v>#VALUE!</v>
      </c>
      <c r="AE44" s="119" t="e">
        <f>T44-HLOOKUP(V44,Minimas!$C$3:$CD$12,5,FALSE)</f>
        <v>#VALUE!</v>
      </c>
      <c r="AF44" s="119" t="e">
        <f>T44-HLOOKUP(V44,Minimas!$C$3:$CD$12,6,FALSE)</f>
        <v>#VALUE!</v>
      </c>
      <c r="AG44" s="119" t="e">
        <f>T44-HLOOKUP(V44,Minimas!$C$3:$CD$12,7,FALSE)</f>
        <v>#VALUE!</v>
      </c>
      <c r="AH44" s="119" t="e">
        <f>T44-HLOOKUP(V44,Minimas!$C$3:$CD$12,8,FALSE)</f>
        <v>#VALUE!</v>
      </c>
      <c r="AI44" s="119" t="e">
        <f>T44-HLOOKUP(V44,Minimas!$C$3:$CD$12,9,FALSE)</f>
        <v>#VALUE!</v>
      </c>
      <c r="AJ44" s="119" t="e">
        <f>T44-HLOOKUP(V44,Minimas!$C$3:$CD$12,10,FALSE)</f>
        <v>#VALUE!</v>
      </c>
      <c r="AK44" s="120" t="str">
        <f t="shared" si="11"/>
        <v xml:space="preserve"> </v>
      </c>
      <c r="AL44" s="44"/>
      <c r="AM44" s="44" t="str">
        <f t="shared" si="12"/>
        <v xml:space="preserve"> </v>
      </c>
      <c r="AN44" s="44" t="str">
        <f t="shared" si="13"/>
        <v xml:space="preserve"> 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</row>
    <row r="45" spans="2:124" s="5" customFormat="1" ht="30" customHeight="1">
      <c r="B45" s="128"/>
      <c r="C45" s="56"/>
      <c r="D45" s="111"/>
      <c r="E45" s="131"/>
      <c r="F45" s="133"/>
      <c r="G45" s="57"/>
      <c r="H45" s="134"/>
      <c r="I45" s="110"/>
      <c r="J45" s="135"/>
      <c r="K45" s="58"/>
      <c r="L45" s="59"/>
      <c r="M45" s="60"/>
      <c r="N45" s="60"/>
      <c r="O45" s="65" t="str">
        <f t="shared" si="15"/>
        <v/>
      </c>
      <c r="P45" s="59"/>
      <c r="Q45" s="60"/>
      <c r="R45" s="60"/>
      <c r="S45" s="65" t="str">
        <f t="shared" si="16"/>
        <v/>
      </c>
      <c r="T45" s="64" t="str">
        <f t="shared" si="17"/>
        <v/>
      </c>
      <c r="U45" s="61" t="str">
        <f t="shared" si="18"/>
        <v xml:space="preserve">   </v>
      </c>
      <c r="V45" s="61" t="str">
        <f>IF(E45=0," ",IF(E45="H",IF(H45&lt;1999,VLOOKUP(K45,Minimas!$A$15:$F$29,6),IF(AND(H45&gt;1998,H45&lt;2002),VLOOKUP(K45,Minimas!$A$15:$F$29,5),IF(AND(H45&gt;2001,H45&lt;2004),VLOOKUP(K45,Minimas!$A$15:$F$29,4),IF(AND(H45&gt;2003,H45&lt;2006),VLOOKUP(K45,Minimas!$A$15:$F$29,3),VLOOKUP(K45,Minimas!$A$15:$F$29,2))))),IF(H45&lt;1999,VLOOKUP(K45,Minimas!$G$15:$L$29,6),IF(AND(H45&gt;1998,H45&lt;2002),VLOOKUP(K45,Minimas!$G$15:$L$29,5),IF(AND(H45&gt;2001,H45&lt;2004),VLOOKUP(K45,Minimas!$G$15:$L$29,4),IF(AND(H45&gt;2003,H45&lt;2006),VLOOKUP(K45,Minimas!$G$15:$L$29,3),VLOOKUP(K45,Minimas!$G$15:$L$29,2)))))))</f>
        <v xml:space="preserve"> </v>
      </c>
      <c r="W45" s="62" t="str">
        <f t="shared" si="19"/>
        <v/>
      </c>
      <c r="X45" s="55"/>
      <c r="AA45" s="44"/>
      <c r="AB45" s="119" t="e">
        <f>T45-HLOOKUP(V45,Minimas!$C$3:$CD$12,2,FALSE)</f>
        <v>#VALUE!</v>
      </c>
      <c r="AC45" s="119" t="e">
        <f>T45-HLOOKUP(V45,Minimas!$C$3:$CD$12,3,FALSE)</f>
        <v>#VALUE!</v>
      </c>
      <c r="AD45" s="119" t="e">
        <f>T45-HLOOKUP(V45,Minimas!$C$3:$CD$12,4,FALSE)</f>
        <v>#VALUE!</v>
      </c>
      <c r="AE45" s="119" t="e">
        <f>T45-HLOOKUP(V45,Minimas!$C$3:$CD$12,5,FALSE)</f>
        <v>#VALUE!</v>
      </c>
      <c r="AF45" s="119" t="e">
        <f>T45-HLOOKUP(V45,Minimas!$C$3:$CD$12,6,FALSE)</f>
        <v>#VALUE!</v>
      </c>
      <c r="AG45" s="119" t="e">
        <f>T45-HLOOKUP(V45,Minimas!$C$3:$CD$12,7,FALSE)</f>
        <v>#VALUE!</v>
      </c>
      <c r="AH45" s="119" t="e">
        <f>T45-HLOOKUP(V45,Minimas!$C$3:$CD$12,8,FALSE)</f>
        <v>#VALUE!</v>
      </c>
      <c r="AI45" s="119" t="e">
        <f>T45-HLOOKUP(V45,Minimas!$C$3:$CD$12,9,FALSE)</f>
        <v>#VALUE!</v>
      </c>
      <c r="AJ45" s="119" t="e">
        <f>T45-HLOOKUP(V45,Minimas!$C$3:$CD$12,10,FALSE)</f>
        <v>#VALUE!</v>
      </c>
      <c r="AK45" s="120" t="str">
        <f t="shared" si="11"/>
        <v xml:space="preserve"> </v>
      </c>
      <c r="AL45" s="44"/>
      <c r="AM45" s="44" t="str">
        <f t="shared" si="12"/>
        <v xml:space="preserve"> </v>
      </c>
      <c r="AN45" s="44" t="str">
        <f t="shared" si="13"/>
        <v xml:space="preserve"> 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</row>
    <row r="46" spans="2:124" s="5" customFormat="1" ht="30" customHeight="1">
      <c r="B46" s="128"/>
      <c r="C46" s="56"/>
      <c r="D46" s="111"/>
      <c r="E46" s="131"/>
      <c r="F46" s="133"/>
      <c r="G46" s="57"/>
      <c r="H46" s="134"/>
      <c r="I46" s="110"/>
      <c r="J46" s="135"/>
      <c r="K46" s="58"/>
      <c r="L46" s="59"/>
      <c r="M46" s="60"/>
      <c r="N46" s="60"/>
      <c r="O46" s="65" t="str">
        <f t="shared" si="15"/>
        <v/>
      </c>
      <c r="P46" s="59"/>
      <c r="Q46" s="60"/>
      <c r="R46" s="60"/>
      <c r="S46" s="65" t="str">
        <f t="shared" si="16"/>
        <v/>
      </c>
      <c r="T46" s="64" t="str">
        <f t="shared" si="17"/>
        <v/>
      </c>
      <c r="U46" s="61" t="str">
        <f t="shared" si="18"/>
        <v xml:space="preserve">   </v>
      </c>
      <c r="V46" s="61" t="str">
        <f>IF(E46=0," ",IF(E46="H",IF(H46&lt;1999,VLOOKUP(K46,Minimas!$A$15:$F$29,6),IF(AND(H46&gt;1998,H46&lt;2002),VLOOKUP(K46,Minimas!$A$15:$F$29,5),IF(AND(H46&gt;2001,H46&lt;2004),VLOOKUP(K46,Minimas!$A$15:$F$29,4),IF(AND(H46&gt;2003,H46&lt;2006),VLOOKUP(K46,Minimas!$A$15:$F$29,3),VLOOKUP(K46,Minimas!$A$15:$F$29,2))))),IF(H46&lt;1999,VLOOKUP(K46,Minimas!$G$15:$L$29,6),IF(AND(H46&gt;1998,H46&lt;2002),VLOOKUP(K46,Minimas!$G$15:$L$29,5),IF(AND(H46&gt;2001,H46&lt;2004),VLOOKUP(K46,Minimas!$G$15:$L$29,4),IF(AND(H46&gt;2003,H46&lt;2006),VLOOKUP(K46,Minimas!$G$15:$L$29,3),VLOOKUP(K46,Minimas!$G$15:$L$29,2)))))))</f>
        <v xml:space="preserve"> </v>
      </c>
      <c r="W46" s="62" t="str">
        <f t="shared" si="19"/>
        <v/>
      </c>
      <c r="X46" s="55"/>
      <c r="AA46" s="44"/>
      <c r="AB46" s="119" t="e">
        <f>T46-HLOOKUP(V46,Minimas!$C$3:$CD$12,2,FALSE)</f>
        <v>#VALUE!</v>
      </c>
      <c r="AC46" s="119" t="e">
        <f>T46-HLOOKUP(V46,Minimas!$C$3:$CD$12,3,FALSE)</f>
        <v>#VALUE!</v>
      </c>
      <c r="AD46" s="119" t="e">
        <f>T46-HLOOKUP(V46,Minimas!$C$3:$CD$12,4,FALSE)</f>
        <v>#VALUE!</v>
      </c>
      <c r="AE46" s="119" t="e">
        <f>T46-HLOOKUP(V46,Minimas!$C$3:$CD$12,5,FALSE)</f>
        <v>#VALUE!</v>
      </c>
      <c r="AF46" s="119" t="e">
        <f>T46-HLOOKUP(V46,Minimas!$C$3:$CD$12,6,FALSE)</f>
        <v>#VALUE!</v>
      </c>
      <c r="AG46" s="119" t="e">
        <f>T46-HLOOKUP(V46,Minimas!$C$3:$CD$12,7,FALSE)</f>
        <v>#VALUE!</v>
      </c>
      <c r="AH46" s="119" t="e">
        <f>T46-HLOOKUP(V46,Minimas!$C$3:$CD$12,8,FALSE)</f>
        <v>#VALUE!</v>
      </c>
      <c r="AI46" s="119" t="e">
        <f>T46-HLOOKUP(V46,Minimas!$C$3:$CD$12,9,FALSE)</f>
        <v>#VALUE!</v>
      </c>
      <c r="AJ46" s="119" t="e">
        <f>T46-HLOOKUP(V46,Minimas!$C$3:$CD$12,10,FALSE)</f>
        <v>#VALUE!</v>
      </c>
      <c r="AK46" s="120" t="str">
        <f t="shared" si="11"/>
        <v xml:space="preserve"> </v>
      </c>
      <c r="AL46" s="44"/>
      <c r="AM46" s="44" t="str">
        <f t="shared" si="12"/>
        <v xml:space="preserve"> </v>
      </c>
      <c r="AN46" s="44" t="str">
        <f t="shared" si="13"/>
        <v xml:space="preserve"> 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</row>
    <row r="47" spans="2:124" s="5" customFormat="1" ht="30" customHeight="1">
      <c r="B47" s="128"/>
      <c r="C47" s="56"/>
      <c r="D47" s="111"/>
      <c r="E47" s="131"/>
      <c r="F47" s="133"/>
      <c r="G47" s="57"/>
      <c r="H47" s="134"/>
      <c r="I47" s="110"/>
      <c r="J47" s="135"/>
      <c r="K47" s="58"/>
      <c r="L47" s="59"/>
      <c r="M47" s="60"/>
      <c r="N47" s="60"/>
      <c r="O47" s="65" t="str">
        <f t="shared" si="15"/>
        <v/>
      </c>
      <c r="P47" s="59"/>
      <c r="Q47" s="60"/>
      <c r="R47" s="60"/>
      <c r="S47" s="65" t="str">
        <f t="shared" si="16"/>
        <v/>
      </c>
      <c r="T47" s="64" t="str">
        <f t="shared" si="17"/>
        <v/>
      </c>
      <c r="U47" s="61" t="str">
        <f t="shared" si="18"/>
        <v xml:space="preserve">   </v>
      </c>
      <c r="V47" s="61" t="str">
        <f>IF(E47=0," ",IF(E47="H",IF(H47&lt;1999,VLOOKUP(K47,Minimas!$A$15:$F$29,6),IF(AND(H47&gt;1998,H47&lt;2002),VLOOKUP(K47,Minimas!$A$15:$F$29,5),IF(AND(H47&gt;2001,H47&lt;2004),VLOOKUP(K47,Minimas!$A$15:$F$29,4),IF(AND(H47&gt;2003,H47&lt;2006),VLOOKUP(K47,Minimas!$A$15:$F$29,3),VLOOKUP(K47,Minimas!$A$15:$F$29,2))))),IF(H47&lt;1999,VLOOKUP(K47,Minimas!$G$15:$L$29,6),IF(AND(H47&gt;1998,H47&lt;2002),VLOOKUP(K47,Minimas!$G$15:$L$29,5),IF(AND(H47&gt;2001,H47&lt;2004),VLOOKUP(K47,Minimas!$G$15:$L$29,4),IF(AND(H47&gt;2003,H47&lt;2006),VLOOKUP(K47,Minimas!$G$15:$L$29,3),VLOOKUP(K47,Minimas!$G$15:$L$29,2)))))))</f>
        <v xml:space="preserve"> </v>
      </c>
      <c r="W47" s="62" t="str">
        <f t="shared" si="19"/>
        <v/>
      </c>
      <c r="X47" s="55"/>
      <c r="AA47" s="44"/>
      <c r="AB47" s="119" t="e">
        <f>T47-HLOOKUP(V47,Minimas!$C$3:$CD$12,2,FALSE)</f>
        <v>#VALUE!</v>
      </c>
      <c r="AC47" s="119" t="e">
        <f>T47-HLOOKUP(V47,Minimas!$C$3:$CD$12,3,FALSE)</f>
        <v>#VALUE!</v>
      </c>
      <c r="AD47" s="119" t="e">
        <f>T47-HLOOKUP(V47,Minimas!$C$3:$CD$12,4,FALSE)</f>
        <v>#VALUE!</v>
      </c>
      <c r="AE47" s="119" t="e">
        <f>T47-HLOOKUP(V47,Minimas!$C$3:$CD$12,5,FALSE)</f>
        <v>#VALUE!</v>
      </c>
      <c r="AF47" s="119" t="e">
        <f>T47-HLOOKUP(V47,Minimas!$C$3:$CD$12,6,FALSE)</f>
        <v>#VALUE!</v>
      </c>
      <c r="AG47" s="119" t="e">
        <f>T47-HLOOKUP(V47,Minimas!$C$3:$CD$12,7,FALSE)</f>
        <v>#VALUE!</v>
      </c>
      <c r="AH47" s="119" t="e">
        <f>T47-HLOOKUP(V47,Minimas!$C$3:$CD$12,8,FALSE)</f>
        <v>#VALUE!</v>
      </c>
      <c r="AI47" s="119" t="e">
        <f>T47-HLOOKUP(V47,Minimas!$C$3:$CD$12,9,FALSE)</f>
        <v>#VALUE!</v>
      </c>
      <c r="AJ47" s="119" t="e">
        <f>T47-HLOOKUP(V47,Minimas!$C$3:$CD$12,10,FALSE)</f>
        <v>#VALUE!</v>
      </c>
      <c r="AK47" s="120" t="str">
        <f t="shared" si="11"/>
        <v xml:space="preserve"> </v>
      </c>
      <c r="AL47" s="44"/>
      <c r="AM47" s="44" t="str">
        <f t="shared" si="12"/>
        <v xml:space="preserve"> </v>
      </c>
      <c r="AN47" s="44" t="str">
        <f t="shared" si="13"/>
        <v xml:space="preserve"> 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</row>
    <row r="48" spans="2:124" s="5" customFormat="1" ht="30" customHeight="1">
      <c r="B48" s="128"/>
      <c r="C48" s="56"/>
      <c r="D48" s="111"/>
      <c r="E48" s="131"/>
      <c r="F48" s="133"/>
      <c r="G48" s="57"/>
      <c r="H48" s="134"/>
      <c r="I48" s="110"/>
      <c r="J48" s="135"/>
      <c r="K48" s="58"/>
      <c r="L48" s="59"/>
      <c r="M48" s="60"/>
      <c r="N48" s="60"/>
      <c r="O48" s="65" t="str">
        <f t="shared" si="15"/>
        <v/>
      </c>
      <c r="P48" s="59"/>
      <c r="Q48" s="60"/>
      <c r="R48" s="60"/>
      <c r="S48" s="65" t="str">
        <f t="shared" si="16"/>
        <v/>
      </c>
      <c r="T48" s="64" t="str">
        <f t="shared" si="17"/>
        <v/>
      </c>
      <c r="U48" s="61" t="str">
        <f t="shared" si="18"/>
        <v xml:space="preserve">   </v>
      </c>
      <c r="V48" s="61" t="str">
        <f>IF(E48=0," ",IF(E48="H",IF(H48&lt;1999,VLOOKUP(K48,Minimas!$A$15:$F$29,6),IF(AND(H48&gt;1998,H48&lt;2002),VLOOKUP(K48,Minimas!$A$15:$F$29,5),IF(AND(H48&gt;2001,H48&lt;2004),VLOOKUP(K48,Minimas!$A$15:$F$29,4),IF(AND(H48&gt;2003,H48&lt;2006),VLOOKUP(K48,Minimas!$A$15:$F$29,3),VLOOKUP(K48,Minimas!$A$15:$F$29,2))))),IF(H48&lt;1999,VLOOKUP(K48,Minimas!$G$15:$L$29,6),IF(AND(H48&gt;1998,H48&lt;2002),VLOOKUP(K48,Minimas!$G$15:$L$29,5),IF(AND(H48&gt;2001,H48&lt;2004),VLOOKUP(K48,Minimas!$G$15:$L$29,4),IF(AND(H48&gt;2003,H48&lt;2006),VLOOKUP(K48,Minimas!$G$15:$L$29,3),VLOOKUP(K48,Minimas!$G$15:$L$29,2)))))))</f>
        <v xml:space="preserve"> </v>
      </c>
      <c r="W48" s="62" t="str">
        <f t="shared" si="19"/>
        <v/>
      </c>
      <c r="X48" s="55"/>
      <c r="AA48" s="44"/>
      <c r="AB48" s="119" t="e">
        <f>T48-HLOOKUP(V48,Minimas!$C$3:$CD$12,2,FALSE)</f>
        <v>#VALUE!</v>
      </c>
      <c r="AC48" s="119" t="e">
        <f>T48-HLOOKUP(V48,Minimas!$C$3:$CD$12,3,FALSE)</f>
        <v>#VALUE!</v>
      </c>
      <c r="AD48" s="119" t="e">
        <f>T48-HLOOKUP(V48,Minimas!$C$3:$CD$12,4,FALSE)</f>
        <v>#VALUE!</v>
      </c>
      <c r="AE48" s="119" t="e">
        <f>T48-HLOOKUP(V48,Minimas!$C$3:$CD$12,5,FALSE)</f>
        <v>#VALUE!</v>
      </c>
      <c r="AF48" s="119" t="e">
        <f>T48-HLOOKUP(V48,Minimas!$C$3:$CD$12,6,FALSE)</f>
        <v>#VALUE!</v>
      </c>
      <c r="AG48" s="119" t="e">
        <f>T48-HLOOKUP(V48,Minimas!$C$3:$CD$12,7,FALSE)</f>
        <v>#VALUE!</v>
      </c>
      <c r="AH48" s="119" t="e">
        <f>T48-HLOOKUP(V48,Minimas!$C$3:$CD$12,8,FALSE)</f>
        <v>#VALUE!</v>
      </c>
      <c r="AI48" s="119" t="e">
        <f>T48-HLOOKUP(V48,Minimas!$C$3:$CD$12,9,FALSE)</f>
        <v>#VALUE!</v>
      </c>
      <c r="AJ48" s="119" t="e">
        <f>T48-HLOOKUP(V48,Minimas!$C$3:$CD$12,10,FALSE)</f>
        <v>#VALUE!</v>
      </c>
      <c r="AK48" s="120" t="str">
        <f t="shared" si="11"/>
        <v xml:space="preserve"> </v>
      </c>
      <c r="AL48" s="44"/>
      <c r="AM48" s="44" t="str">
        <f t="shared" si="12"/>
        <v xml:space="preserve"> </v>
      </c>
      <c r="AN48" s="44" t="str">
        <f t="shared" si="13"/>
        <v xml:space="preserve"> 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</row>
    <row r="49" spans="2:124" s="5" customFormat="1" ht="30" customHeight="1">
      <c r="B49" s="128"/>
      <c r="C49" s="56"/>
      <c r="D49" s="111"/>
      <c r="E49" s="131"/>
      <c r="F49" s="133"/>
      <c r="G49" s="57"/>
      <c r="H49" s="134"/>
      <c r="I49" s="110"/>
      <c r="J49" s="135"/>
      <c r="K49" s="58"/>
      <c r="L49" s="59"/>
      <c r="M49" s="60"/>
      <c r="N49" s="60"/>
      <c r="O49" s="65" t="str">
        <f t="shared" si="15"/>
        <v/>
      </c>
      <c r="P49" s="59"/>
      <c r="Q49" s="60"/>
      <c r="R49" s="60"/>
      <c r="S49" s="65" t="str">
        <f t="shared" si="16"/>
        <v/>
      </c>
      <c r="T49" s="64" t="str">
        <f t="shared" si="17"/>
        <v/>
      </c>
      <c r="U49" s="61" t="str">
        <f t="shared" si="18"/>
        <v xml:space="preserve">   </v>
      </c>
      <c r="V49" s="61" t="str">
        <f>IF(E49=0," ",IF(E49="H",IF(H49&lt;1999,VLOOKUP(K49,Minimas!$A$15:$F$29,6),IF(AND(H49&gt;1998,H49&lt;2002),VLOOKUP(K49,Minimas!$A$15:$F$29,5),IF(AND(H49&gt;2001,H49&lt;2004),VLOOKUP(K49,Minimas!$A$15:$F$29,4),IF(AND(H49&gt;2003,H49&lt;2006),VLOOKUP(K49,Minimas!$A$15:$F$29,3),VLOOKUP(K49,Minimas!$A$15:$F$29,2))))),IF(H49&lt;1999,VLOOKUP(K49,Minimas!$G$15:$L$29,6),IF(AND(H49&gt;1998,H49&lt;2002),VLOOKUP(K49,Minimas!$G$15:$L$29,5),IF(AND(H49&gt;2001,H49&lt;2004),VLOOKUP(K49,Minimas!$G$15:$L$29,4),IF(AND(H49&gt;2003,H49&lt;2006),VLOOKUP(K49,Minimas!$G$15:$L$29,3),VLOOKUP(K49,Minimas!$G$15:$L$29,2)))))))</f>
        <v xml:space="preserve"> </v>
      </c>
      <c r="W49" s="62" t="str">
        <f t="shared" si="19"/>
        <v/>
      </c>
      <c r="X49" s="55"/>
      <c r="AA49" s="44"/>
      <c r="AB49" s="119" t="e">
        <f>T49-HLOOKUP(V49,Minimas!$C$3:$CD$12,2,FALSE)</f>
        <v>#VALUE!</v>
      </c>
      <c r="AC49" s="119" t="e">
        <f>T49-HLOOKUP(V49,Minimas!$C$3:$CD$12,3,FALSE)</f>
        <v>#VALUE!</v>
      </c>
      <c r="AD49" s="119" t="e">
        <f>T49-HLOOKUP(V49,Minimas!$C$3:$CD$12,4,FALSE)</f>
        <v>#VALUE!</v>
      </c>
      <c r="AE49" s="119" t="e">
        <f>T49-HLOOKUP(V49,Minimas!$C$3:$CD$12,5,FALSE)</f>
        <v>#VALUE!</v>
      </c>
      <c r="AF49" s="119" t="e">
        <f>T49-HLOOKUP(V49,Minimas!$C$3:$CD$12,6,FALSE)</f>
        <v>#VALUE!</v>
      </c>
      <c r="AG49" s="119" t="e">
        <f>T49-HLOOKUP(V49,Minimas!$C$3:$CD$12,7,FALSE)</f>
        <v>#VALUE!</v>
      </c>
      <c r="AH49" s="119" t="e">
        <f>T49-HLOOKUP(V49,Minimas!$C$3:$CD$12,8,FALSE)</f>
        <v>#VALUE!</v>
      </c>
      <c r="AI49" s="119" t="e">
        <f>T49-HLOOKUP(V49,Minimas!$C$3:$CD$12,9,FALSE)</f>
        <v>#VALUE!</v>
      </c>
      <c r="AJ49" s="119" t="e">
        <f>T49-HLOOKUP(V49,Minimas!$C$3:$CD$12,10,FALSE)</f>
        <v>#VALUE!</v>
      </c>
      <c r="AK49" s="120" t="str">
        <f t="shared" si="11"/>
        <v xml:space="preserve"> </v>
      </c>
      <c r="AL49" s="44"/>
      <c r="AM49" s="44" t="str">
        <f t="shared" si="12"/>
        <v xml:space="preserve"> </v>
      </c>
      <c r="AN49" s="44" t="str">
        <f t="shared" si="13"/>
        <v xml:space="preserve"> 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</row>
    <row r="50" spans="2:124" s="5" customFormat="1" ht="30" customHeight="1">
      <c r="B50" s="128"/>
      <c r="C50" s="56"/>
      <c r="D50" s="111"/>
      <c r="E50" s="131"/>
      <c r="F50" s="133"/>
      <c r="G50" s="57"/>
      <c r="H50" s="134"/>
      <c r="I50" s="110"/>
      <c r="J50" s="135"/>
      <c r="K50" s="58"/>
      <c r="L50" s="59"/>
      <c r="M50" s="60"/>
      <c r="N50" s="60"/>
      <c r="O50" s="65" t="str">
        <f t="shared" si="15"/>
        <v/>
      </c>
      <c r="P50" s="59"/>
      <c r="Q50" s="60"/>
      <c r="R50" s="60"/>
      <c r="S50" s="65" t="str">
        <f t="shared" si="16"/>
        <v/>
      </c>
      <c r="T50" s="64" t="str">
        <f t="shared" si="17"/>
        <v/>
      </c>
      <c r="U50" s="61" t="str">
        <f t="shared" si="18"/>
        <v xml:space="preserve">   </v>
      </c>
      <c r="V50" s="61" t="str">
        <f>IF(E50=0," ",IF(E50="H",IF(H50&lt;1999,VLOOKUP(K50,Minimas!$A$15:$F$29,6),IF(AND(H50&gt;1998,H50&lt;2002),VLOOKUP(K50,Minimas!$A$15:$F$29,5),IF(AND(H50&gt;2001,H50&lt;2004),VLOOKUP(K50,Minimas!$A$15:$F$29,4),IF(AND(H50&gt;2003,H50&lt;2006),VLOOKUP(K50,Minimas!$A$15:$F$29,3),VLOOKUP(K50,Minimas!$A$15:$F$29,2))))),IF(H50&lt;1999,VLOOKUP(K50,Minimas!$G$15:$L$29,6),IF(AND(H50&gt;1998,H50&lt;2002),VLOOKUP(K50,Minimas!$G$15:$L$29,5),IF(AND(H50&gt;2001,H50&lt;2004),VLOOKUP(K50,Minimas!$G$15:$L$29,4),IF(AND(H50&gt;2003,H50&lt;2006),VLOOKUP(K50,Minimas!$G$15:$L$29,3),VLOOKUP(K50,Minimas!$G$15:$L$29,2)))))))</f>
        <v xml:space="preserve"> </v>
      </c>
      <c r="W50" s="62" t="str">
        <f t="shared" si="19"/>
        <v/>
      </c>
      <c r="X50" s="55"/>
      <c r="AA50" s="44"/>
      <c r="AB50" s="119" t="e">
        <f>T50-HLOOKUP(V50,Minimas!$C$3:$CD$12,2,FALSE)</f>
        <v>#VALUE!</v>
      </c>
      <c r="AC50" s="119" t="e">
        <f>T50-HLOOKUP(V50,Minimas!$C$3:$CD$12,3,FALSE)</f>
        <v>#VALUE!</v>
      </c>
      <c r="AD50" s="119" t="e">
        <f>T50-HLOOKUP(V50,Minimas!$C$3:$CD$12,4,FALSE)</f>
        <v>#VALUE!</v>
      </c>
      <c r="AE50" s="119" t="e">
        <f>T50-HLOOKUP(V50,Minimas!$C$3:$CD$12,5,FALSE)</f>
        <v>#VALUE!</v>
      </c>
      <c r="AF50" s="119" t="e">
        <f>T50-HLOOKUP(V50,Minimas!$C$3:$CD$12,6,FALSE)</f>
        <v>#VALUE!</v>
      </c>
      <c r="AG50" s="119" t="e">
        <f>T50-HLOOKUP(V50,Minimas!$C$3:$CD$12,7,FALSE)</f>
        <v>#VALUE!</v>
      </c>
      <c r="AH50" s="119" t="e">
        <f>T50-HLOOKUP(V50,Minimas!$C$3:$CD$12,8,FALSE)</f>
        <v>#VALUE!</v>
      </c>
      <c r="AI50" s="119" t="e">
        <f>T50-HLOOKUP(V50,Minimas!$C$3:$CD$12,9,FALSE)</f>
        <v>#VALUE!</v>
      </c>
      <c r="AJ50" s="119" t="e">
        <f>T50-HLOOKUP(V50,Minimas!$C$3:$CD$12,10,FALSE)</f>
        <v>#VALUE!</v>
      </c>
      <c r="AK50" s="120" t="str">
        <f t="shared" si="11"/>
        <v xml:space="preserve"> </v>
      </c>
      <c r="AL50" s="44"/>
      <c r="AM50" s="44" t="str">
        <f t="shared" si="12"/>
        <v xml:space="preserve"> </v>
      </c>
      <c r="AN50" s="44" t="str">
        <f t="shared" si="13"/>
        <v xml:space="preserve"> 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</row>
    <row r="51" spans="2:124" s="5" customFormat="1" ht="30" customHeight="1">
      <c r="B51" s="128"/>
      <c r="C51" s="56"/>
      <c r="D51" s="111"/>
      <c r="E51" s="131"/>
      <c r="F51" s="133"/>
      <c r="G51" s="57"/>
      <c r="H51" s="134"/>
      <c r="I51" s="110"/>
      <c r="J51" s="135"/>
      <c r="K51" s="58"/>
      <c r="L51" s="59"/>
      <c r="M51" s="60"/>
      <c r="N51" s="60"/>
      <c r="O51" s="65" t="str">
        <f t="shared" si="15"/>
        <v/>
      </c>
      <c r="P51" s="59"/>
      <c r="Q51" s="60"/>
      <c r="R51" s="60"/>
      <c r="S51" s="65" t="str">
        <f t="shared" si="16"/>
        <v/>
      </c>
      <c r="T51" s="64" t="str">
        <f t="shared" si="17"/>
        <v/>
      </c>
      <c r="U51" s="61" t="str">
        <f t="shared" si="18"/>
        <v xml:space="preserve">   </v>
      </c>
      <c r="V51" s="61" t="str">
        <f>IF(E51=0," ",IF(E51="H",IF(H51&lt;1999,VLOOKUP(K51,Minimas!$A$15:$F$29,6),IF(AND(H51&gt;1998,H51&lt;2002),VLOOKUP(K51,Minimas!$A$15:$F$29,5),IF(AND(H51&gt;2001,H51&lt;2004),VLOOKUP(K51,Minimas!$A$15:$F$29,4),IF(AND(H51&gt;2003,H51&lt;2006),VLOOKUP(K51,Minimas!$A$15:$F$29,3),VLOOKUP(K51,Minimas!$A$15:$F$29,2))))),IF(H51&lt;1999,VLOOKUP(K51,Minimas!$G$15:$L$29,6),IF(AND(H51&gt;1998,H51&lt;2002),VLOOKUP(K51,Minimas!$G$15:$L$29,5),IF(AND(H51&gt;2001,H51&lt;2004),VLOOKUP(K51,Minimas!$G$15:$L$29,4),IF(AND(H51&gt;2003,H51&lt;2006),VLOOKUP(K51,Minimas!$G$15:$L$29,3),VLOOKUP(K51,Minimas!$G$15:$L$29,2)))))))</f>
        <v xml:space="preserve"> </v>
      </c>
      <c r="W51" s="62" t="str">
        <f t="shared" si="19"/>
        <v/>
      </c>
      <c r="X51" s="55"/>
      <c r="AA51" s="44"/>
      <c r="AB51" s="119" t="e">
        <f>T51-HLOOKUP(V51,Minimas!$C$3:$CD$12,2,FALSE)</f>
        <v>#VALUE!</v>
      </c>
      <c r="AC51" s="119" t="e">
        <f>T51-HLOOKUP(V51,Minimas!$C$3:$CD$12,3,FALSE)</f>
        <v>#VALUE!</v>
      </c>
      <c r="AD51" s="119" t="e">
        <f>T51-HLOOKUP(V51,Minimas!$C$3:$CD$12,4,FALSE)</f>
        <v>#VALUE!</v>
      </c>
      <c r="AE51" s="119" t="e">
        <f>T51-HLOOKUP(V51,Minimas!$C$3:$CD$12,5,FALSE)</f>
        <v>#VALUE!</v>
      </c>
      <c r="AF51" s="119" t="e">
        <f>T51-HLOOKUP(V51,Minimas!$C$3:$CD$12,6,FALSE)</f>
        <v>#VALUE!</v>
      </c>
      <c r="AG51" s="119" t="e">
        <f>T51-HLOOKUP(V51,Minimas!$C$3:$CD$12,7,FALSE)</f>
        <v>#VALUE!</v>
      </c>
      <c r="AH51" s="119" t="e">
        <f>T51-HLOOKUP(V51,Minimas!$C$3:$CD$12,8,FALSE)</f>
        <v>#VALUE!</v>
      </c>
      <c r="AI51" s="119" t="e">
        <f>T51-HLOOKUP(V51,Minimas!$C$3:$CD$12,9,FALSE)</f>
        <v>#VALUE!</v>
      </c>
      <c r="AJ51" s="119" t="e">
        <f>T51-HLOOKUP(V51,Minimas!$C$3:$CD$12,10,FALSE)</f>
        <v>#VALUE!</v>
      </c>
      <c r="AK51" s="120" t="str">
        <f t="shared" si="11"/>
        <v xml:space="preserve"> </v>
      </c>
      <c r="AL51" s="44"/>
      <c r="AM51" s="44" t="str">
        <f t="shared" si="12"/>
        <v xml:space="preserve"> </v>
      </c>
      <c r="AN51" s="44" t="str">
        <f t="shared" si="13"/>
        <v xml:space="preserve"> 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</row>
    <row r="52" spans="2:124" s="5" customFormat="1" ht="30" customHeight="1">
      <c r="B52" s="128"/>
      <c r="C52" s="56"/>
      <c r="D52" s="111"/>
      <c r="E52" s="131"/>
      <c r="F52" s="133"/>
      <c r="G52" s="57"/>
      <c r="H52" s="134"/>
      <c r="I52" s="110"/>
      <c r="J52" s="135"/>
      <c r="K52" s="58"/>
      <c r="L52" s="59"/>
      <c r="M52" s="60"/>
      <c r="N52" s="60"/>
      <c r="O52" s="65" t="str">
        <f t="shared" si="15"/>
        <v/>
      </c>
      <c r="P52" s="59"/>
      <c r="Q52" s="60"/>
      <c r="R52" s="60"/>
      <c r="S52" s="65" t="str">
        <f t="shared" si="16"/>
        <v/>
      </c>
      <c r="T52" s="64" t="str">
        <f t="shared" si="17"/>
        <v/>
      </c>
      <c r="U52" s="61" t="str">
        <f t="shared" si="18"/>
        <v xml:space="preserve">   </v>
      </c>
      <c r="V52" s="61" t="str">
        <f>IF(E52=0," ",IF(E52="H",IF(H52&lt;1999,VLOOKUP(K52,Minimas!$A$15:$F$29,6),IF(AND(H52&gt;1998,H52&lt;2002),VLOOKUP(K52,Minimas!$A$15:$F$29,5),IF(AND(H52&gt;2001,H52&lt;2004),VLOOKUP(K52,Minimas!$A$15:$F$29,4),IF(AND(H52&gt;2003,H52&lt;2006),VLOOKUP(K52,Minimas!$A$15:$F$29,3),VLOOKUP(K52,Minimas!$A$15:$F$29,2))))),IF(H52&lt;1999,VLOOKUP(K52,Minimas!$G$15:$L$29,6),IF(AND(H52&gt;1998,H52&lt;2002),VLOOKUP(K52,Minimas!$G$15:$L$29,5),IF(AND(H52&gt;2001,H52&lt;2004),VLOOKUP(K52,Minimas!$G$15:$L$29,4),IF(AND(H52&gt;2003,H52&lt;2006),VLOOKUP(K52,Minimas!$G$15:$L$29,3),VLOOKUP(K52,Minimas!$G$15:$L$29,2)))))))</f>
        <v xml:space="preserve"> </v>
      </c>
      <c r="W52" s="62" t="str">
        <f t="shared" si="19"/>
        <v/>
      </c>
      <c r="X52" s="55"/>
      <c r="AA52" s="44"/>
      <c r="AB52" s="119" t="e">
        <f>T52-HLOOKUP(V52,Minimas!$C$3:$CD$12,2,FALSE)</f>
        <v>#VALUE!</v>
      </c>
      <c r="AC52" s="119" t="e">
        <f>T52-HLOOKUP(V52,Minimas!$C$3:$CD$12,3,FALSE)</f>
        <v>#VALUE!</v>
      </c>
      <c r="AD52" s="119" t="e">
        <f>T52-HLOOKUP(V52,Minimas!$C$3:$CD$12,4,FALSE)</f>
        <v>#VALUE!</v>
      </c>
      <c r="AE52" s="119" t="e">
        <f>T52-HLOOKUP(V52,Minimas!$C$3:$CD$12,5,FALSE)</f>
        <v>#VALUE!</v>
      </c>
      <c r="AF52" s="119" t="e">
        <f>T52-HLOOKUP(V52,Minimas!$C$3:$CD$12,6,FALSE)</f>
        <v>#VALUE!</v>
      </c>
      <c r="AG52" s="119" t="e">
        <f>T52-HLOOKUP(V52,Minimas!$C$3:$CD$12,7,FALSE)</f>
        <v>#VALUE!</v>
      </c>
      <c r="AH52" s="119" t="e">
        <f>T52-HLOOKUP(V52,Minimas!$C$3:$CD$12,8,FALSE)</f>
        <v>#VALUE!</v>
      </c>
      <c r="AI52" s="119" t="e">
        <f>T52-HLOOKUP(V52,Minimas!$C$3:$CD$12,9,FALSE)</f>
        <v>#VALUE!</v>
      </c>
      <c r="AJ52" s="119" t="e">
        <f>T52-HLOOKUP(V52,Minimas!$C$3:$CD$12,10,FALSE)</f>
        <v>#VALUE!</v>
      </c>
      <c r="AK52" s="120" t="str">
        <f t="shared" si="11"/>
        <v xml:space="preserve"> </v>
      </c>
      <c r="AL52" s="44"/>
      <c r="AM52" s="44" t="str">
        <f t="shared" si="12"/>
        <v xml:space="preserve"> </v>
      </c>
      <c r="AN52" s="44" t="str">
        <f t="shared" si="13"/>
        <v xml:space="preserve"> 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</row>
    <row r="53" spans="2:124" s="5" customFormat="1" ht="30" customHeight="1">
      <c r="B53" s="128"/>
      <c r="C53" s="56"/>
      <c r="D53" s="111"/>
      <c r="E53" s="131"/>
      <c r="F53" s="133"/>
      <c r="G53" s="57"/>
      <c r="H53" s="134"/>
      <c r="I53" s="110"/>
      <c r="J53" s="135"/>
      <c r="K53" s="58"/>
      <c r="L53" s="59"/>
      <c r="M53" s="60"/>
      <c r="N53" s="60"/>
      <c r="O53" s="65" t="str">
        <f t="shared" si="15"/>
        <v/>
      </c>
      <c r="P53" s="59"/>
      <c r="Q53" s="60"/>
      <c r="R53" s="60"/>
      <c r="S53" s="65" t="str">
        <f t="shared" si="16"/>
        <v/>
      </c>
      <c r="T53" s="64" t="str">
        <f t="shared" si="17"/>
        <v/>
      </c>
      <c r="U53" s="61" t="str">
        <f t="shared" si="18"/>
        <v xml:space="preserve">   </v>
      </c>
      <c r="V53" s="61" t="str">
        <f>IF(E53=0," ",IF(E53="H",IF(H53&lt;1999,VLOOKUP(K53,Minimas!$A$15:$F$29,6),IF(AND(H53&gt;1998,H53&lt;2002),VLOOKUP(K53,Minimas!$A$15:$F$29,5),IF(AND(H53&gt;2001,H53&lt;2004),VLOOKUP(K53,Minimas!$A$15:$F$29,4),IF(AND(H53&gt;2003,H53&lt;2006),VLOOKUP(K53,Minimas!$A$15:$F$29,3),VLOOKUP(K53,Minimas!$A$15:$F$29,2))))),IF(H53&lt;1999,VLOOKUP(K53,Minimas!$G$15:$L$29,6),IF(AND(H53&gt;1998,H53&lt;2002),VLOOKUP(K53,Minimas!$G$15:$L$29,5),IF(AND(H53&gt;2001,H53&lt;2004),VLOOKUP(K53,Minimas!$G$15:$L$29,4),IF(AND(H53&gt;2003,H53&lt;2006),VLOOKUP(K53,Minimas!$G$15:$L$29,3),VLOOKUP(K53,Minimas!$G$15:$L$29,2)))))))</f>
        <v xml:space="preserve"> </v>
      </c>
      <c r="W53" s="62" t="str">
        <f t="shared" si="19"/>
        <v/>
      </c>
      <c r="X53" s="55"/>
      <c r="AA53" s="44"/>
      <c r="AB53" s="119" t="e">
        <f>T53-HLOOKUP(V53,Minimas!$C$3:$CD$12,2,FALSE)</f>
        <v>#VALUE!</v>
      </c>
      <c r="AC53" s="119" t="e">
        <f>T53-HLOOKUP(V53,Minimas!$C$3:$CD$12,3,FALSE)</f>
        <v>#VALUE!</v>
      </c>
      <c r="AD53" s="119" t="e">
        <f>T53-HLOOKUP(V53,Minimas!$C$3:$CD$12,4,FALSE)</f>
        <v>#VALUE!</v>
      </c>
      <c r="AE53" s="119" t="e">
        <f>T53-HLOOKUP(V53,Minimas!$C$3:$CD$12,5,FALSE)</f>
        <v>#VALUE!</v>
      </c>
      <c r="AF53" s="119" t="e">
        <f>T53-HLOOKUP(V53,Minimas!$C$3:$CD$12,6,FALSE)</f>
        <v>#VALUE!</v>
      </c>
      <c r="AG53" s="119" t="e">
        <f>T53-HLOOKUP(V53,Minimas!$C$3:$CD$12,7,FALSE)</f>
        <v>#VALUE!</v>
      </c>
      <c r="AH53" s="119" t="e">
        <f>T53-HLOOKUP(V53,Minimas!$C$3:$CD$12,8,FALSE)</f>
        <v>#VALUE!</v>
      </c>
      <c r="AI53" s="119" t="e">
        <f>T53-HLOOKUP(V53,Minimas!$C$3:$CD$12,9,FALSE)</f>
        <v>#VALUE!</v>
      </c>
      <c r="AJ53" s="119" t="e">
        <f>T53-HLOOKUP(V53,Minimas!$C$3:$CD$12,10,FALSE)</f>
        <v>#VALUE!</v>
      </c>
      <c r="AK53" s="120" t="str">
        <f t="shared" si="11"/>
        <v xml:space="preserve"> </v>
      </c>
      <c r="AL53" s="44"/>
      <c r="AM53" s="44" t="str">
        <f t="shared" si="12"/>
        <v xml:space="preserve"> </v>
      </c>
      <c r="AN53" s="44" t="str">
        <f t="shared" si="13"/>
        <v xml:space="preserve"> 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</row>
    <row r="54" spans="2:124" s="5" customFormat="1" ht="30" customHeight="1">
      <c r="B54" s="128"/>
      <c r="C54" s="56"/>
      <c r="D54" s="111"/>
      <c r="E54" s="131"/>
      <c r="F54" s="133"/>
      <c r="G54" s="57"/>
      <c r="H54" s="134"/>
      <c r="I54" s="110"/>
      <c r="J54" s="135"/>
      <c r="K54" s="58"/>
      <c r="L54" s="59"/>
      <c r="M54" s="60"/>
      <c r="N54" s="60"/>
      <c r="O54" s="65" t="str">
        <f t="shared" si="15"/>
        <v/>
      </c>
      <c r="P54" s="59"/>
      <c r="Q54" s="60"/>
      <c r="R54" s="60"/>
      <c r="S54" s="65" t="str">
        <f t="shared" si="16"/>
        <v/>
      </c>
      <c r="T54" s="64" t="str">
        <f t="shared" si="17"/>
        <v/>
      </c>
      <c r="U54" s="61" t="str">
        <f t="shared" si="18"/>
        <v xml:space="preserve">   </v>
      </c>
      <c r="V54" s="61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 xml:space="preserve"> </v>
      </c>
      <c r="W54" s="62" t="str">
        <f t="shared" si="19"/>
        <v/>
      </c>
      <c r="X54" s="55"/>
      <c r="AA54" s="44"/>
      <c r="AB54" s="119" t="e">
        <f>T54-HLOOKUP(V54,Minimas!$C$3:$CD$12,2,FALSE)</f>
        <v>#VALUE!</v>
      </c>
      <c r="AC54" s="119" t="e">
        <f>T54-HLOOKUP(V54,Minimas!$C$3:$CD$12,3,FALSE)</f>
        <v>#VALUE!</v>
      </c>
      <c r="AD54" s="119" t="e">
        <f>T54-HLOOKUP(V54,Minimas!$C$3:$CD$12,4,FALSE)</f>
        <v>#VALUE!</v>
      </c>
      <c r="AE54" s="119" t="e">
        <f>T54-HLOOKUP(V54,Minimas!$C$3:$CD$12,5,FALSE)</f>
        <v>#VALUE!</v>
      </c>
      <c r="AF54" s="119" t="e">
        <f>T54-HLOOKUP(V54,Minimas!$C$3:$CD$12,6,FALSE)</f>
        <v>#VALUE!</v>
      </c>
      <c r="AG54" s="119" t="e">
        <f>T54-HLOOKUP(V54,Minimas!$C$3:$CD$12,7,FALSE)</f>
        <v>#VALUE!</v>
      </c>
      <c r="AH54" s="119" t="e">
        <f>T54-HLOOKUP(V54,Minimas!$C$3:$CD$12,8,FALSE)</f>
        <v>#VALUE!</v>
      </c>
      <c r="AI54" s="119" t="e">
        <f>T54-HLOOKUP(V54,Minimas!$C$3:$CD$12,9,FALSE)</f>
        <v>#VALUE!</v>
      </c>
      <c r="AJ54" s="119" t="e">
        <f>T54-HLOOKUP(V54,Minimas!$C$3:$CD$12,10,FALSE)</f>
        <v>#VALUE!</v>
      </c>
      <c r="AK54" s="120" t="str">
        <f t="shared" si="11"/>
        <v xml:space="preserve"> </v>
      </c>
      <c r="AL54" s="44"/>
      <c r="AM54" s="44" t="str">
        <f t="shared" si="12"/>
        <v xml:space="preserve"> </v>
      </c>
      <c r="AN54" s="44" t="str">
        <f t="shared" si="13"/>
        <v xml:space="preserve"> </v>
      </c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</row>
    <row r="55" spans="2:124" s="5" customFormat="1" ht="30" customHeight="1">
      <c r="B55" s="128"/>
      <c r="C55" s="56"/>
      <c r="D55" s="111"/>
      <c r="E55" s="131"/>
      <c r="F55" s="133"/>
      <c r="G55" s="57"/>
      <c r="H55" s="134"/>
      <c r="I55" s="110"/>
      <c r="J55" s="135"/>
      <c r="K55" s="58"/>
      <c r="L55" s="59"/>
      <c r="M55" s="60"/>
      <c r="N55" s="60"/>
      <c r="O55" s="65" t="str">
        <f t="shared" si="15"/>
        <v/>
      </c>
      <c r="P55" s="59"/>
      <c r="Q55" s="60"/>
      <c r="R55" s="60"/>
      <c r="S55" s="65" t="str">
        <f t="shared" si="16"/>
        <v/>
      </c>
      <c r="T55" s="64" t="str">
        <f t="shared" si="17"/>
        <v/>
      </c>
      <c r="U55" s="61" t="str">
        <f t="shared" si="18"/>
        <v xml:space="preserve">   </v>
      </c>
      <c r="V55" s="61" t="str">
        <f>IF(E55=0," ",IF(E55="H",IF(H55&lt;1999,VLOOKUP(K55,Minimas!$A$15:$F$29,6),IF(AND(H55&gt;1998,H55&lt;2002),VLOOKUP(K55,Minimas!$A$15:$F$29,5),IF(AND(H55&gt;2001,H55&lt;2004),VLOOKUP(K55,Minimas!$A$15:$F$29,4),IF(AND(H55&gt;2003,H55&lt;2006),VLOOKUP(K55,Minimas!$A$15:$F$29,3),VLOOKUP(K55,Minimas!$A$15:$F$29,2))))),IF(H55&lt;1999,VLOOKUP(K55,Minimas!$G$15:$L$29,6),IF(AND(H55&gt;1998,H55&lt;2002),VLOOKUP(K55,Minimas!$G$15:$L$29,5),IF(AND(H55&gt;2001,H55&lt;2004),VLOOKUP(K55,Minimas!$G$15:$L$29,4),IF(AND(H55&gt;2003,H55&lt;2006),VLOOKUP(K55,Minimas!$G$15:$L$29,3),VLOOKUP(K55,Minimas!$G$15:$L$29,2)))))))</f>
        <v xml:space="preserve"> </v>
      </c>
      <c r="W55" s="62" t="str">
        <f t="shared" si="19"/>
        <v/>
      </c>
      <c r="X55" s="55"/>
      <c r="AA55" s="44"/>
      <c r="AB55" s="119" t="e">
        <f>T55-HLOOKUP(V55,Minimas!$C$3:$CD$12,2,FALSE)</f>
        <v>#VALUE!</v>
      </c>
      <c r="AC55" s="119" t="e">
        <f>T55-HLOOKUP(V55,Minimas!$C$3:$CD$12,3,FALSE)</f>
        <v>#VALUE!</v>
      </c>
      <c r="AD55" s="119" t="e">
        <f>T55-HLOOKUP(V55,Minimas!$C$3:$CD$12,4,FALSE)</f>
        <v>#VALUE!</v>
      </c>
      <c r="AE55" s="119" t="e">
        <f>T55-HLOOKUP(V55,Minimas!$C$3:$CD$12,5,FALSE)</f>
        <v>#VALUE!</v>
      </c>
      <c r="AF55" s="119" t="e">
        <f>T55-HLOOKUP(V55,Minimas!$C$3:$CD$12,6,FALSE)</f>
        <v>#VALUE!</v>
      </c>
      <c r="AG55" s="119" t="e">
        <f>T55-HLOOKUP(V55,Minimas!$C$3:$CD$12,7,FALSE)</f>
        <v>#VALUE!</v>
      </c>
      <c r="AH55" s="119" t="e">
        <f>T55-HLOOKUP(V55,Minimas!$C$3:$CD$12,8,FALSE)</f>
        <v>#VALUE!</v>
      </c>
      <c r="AI55" s="119" t="e">
        <f>T55-HLOOKUP(V55,Minimas!$C$3:$CD$12,9,FALSE)</f>
        <v>#VALUE!</v>
      </c>
      <c r="AJ55" s="119" t="e">
        <f>T55-HLOOKUP(V55,Minimas!$C$3:$CD$12,10,FALSE)</f>
        <v>#VALUE!</v>
      </c>
      <c r="AK55" s="120" t="str">
        <f t="shared" si="11"/>
        <v xml:space="preserve"> </v>
      </c>
      <c r="AL55" s="44"/>
      <c r="AM55" s="44" t="str">
        <f t="shared" si="12"/>
        <v xml:space="preserve"> </v>
      </c>
      <c r="AN55" s="44" t="str">
        <f t="shared" si="13"/>
        <v xml:space="preserve"> 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</row>
    <row r="56" spans="2:124" s="5" customFormat="1" ht="30" customHeight="1">
      <c r="B56" s="128"/>
      <c r="C56" s="56"/>
      <c r="D56" s="111"/>
      <c r="E56" s="131"/>
      <c r="F56" s="133"/>
      <c r="G56" s="57"/>
      <c r="H56" s="134"/>
      <c r="I56" s="110"/>
      <c r="J56" s="135"/>
      <c r="K56" s="58"/>
      <c r="L56" s="59"/>
      <c r="M56" s="60"/>
      <c r="N56" s="60"/>
      <c r="O56" s="65" t="str">
        <f t="shared" si="15"/>
        <v/>
      </c>
      <c r="P56" s="59"/>
      <c r="Q56" s="60"/>
      <c r="R56" s="60"/>
      <c r="S56" s="65" t="str">
        <f t="shared" si="16"/>
        <v/>
      </c>
      <c r="T56" s="64" t="str">
        <f t="shared" si="17"/>
        <v/>
      </c>
      <c r="U56" s="61" t="str">
        <f t="shared" si="18"/>
        <v xml:space="preserve">   </v>
      </c>
      <c r="V56" s="61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 xml:space="preserve"> </v>
      </c>
      <c r="W56" s="62" t="str">
        <f t="shared" si="19"/>
        <v/>
      </c>
      <c r="X56" s="55"/>
      <c r="AA56" s="44"/>
      <c r="AB56" s="119" t="e">
        <f>T56-HLOOKUP(V56,Minimas!$C$3:$CD$12,2,FALSE)</f>
        <v>#VALUE!</v>
      </c>
      <c r="AC56" s="119" t="e">
        <f>T56-HLOOKUP(V56,Minimas!$C$3:$CD$12,3,FALSE)</f>
        <v>#VALUE!</v>
      </c>
      <c r="AD56" s="119" t="e">
        <f>T56-HLOOKUP(V56,Minimas!$C$3:$CD$12,4,FALSE)</f>
        <v>#VALUE!</v>
      </c>
      <c r="AE56" s="119" t="e">
        <f>T56-HLOOKUP(V56,Minimas!$C$3:$CD$12,5,FALSE)</f>
        <v>#VALUE!</v>
      </c>
      <c r="AF56" s="119" t="e">
        <f>T56-HLOOKUP(V56,Minimas!$C$3:$CD$12,6,FALSE)</f>
        <v>#VALUE!</v>
      </c>
      <c r="AG56" s="119" t="e">
        <f>T56-HLOOKUP(V56,Minimas!$C$3:$CD$12,7,FALSE)</f>
        <v>#VALUE!</v>
      </c>
      <c r="AH56" s="119" t="e">
        <f>T56-HLOOKUP(V56,Minimas!$C$3:$CD$12,8,FALSE)</f>
        <v>#VALUE!</v>
      </c>
      <c r="AI56" s="119" t="e">
        <f>T56-HLOOKUP(V56,Minimas!$C$3:$CD$12,9,FALSE)</f>
        <v>#VALUE!</v>
      </c>
      <c r="AJ56" s="119" t="e">
        <f>T56-HLOOKUP(V56,Minimas!$C$3:$CD$12,10,FALSE)</f>
        <v>#VALUE!</v>
      </c>
      <c r="AK56" s="120" t="str">
        <f t="shared" si="11"/>
        <v xml:space="preserve"> </v>
      </c>
      <c r="AL56" s="44"/>
      <c r="AM56" s="44" t="str">
        <f t="shared" si="12"/>
        <v xml:space="preserve"> </v>
      </c>
      <c r="AN56" s="44" t="str">
        <f t="shared" si="13"/>
        <v xml:space="preserve"> 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</row>
    <row r="57" spans="2:124" s="5" customFormat="1" ht="30" customHeight="1">
      <c r="B57" s="128"/>
      <c r="C57" s="56"/>
      <c r="D57" s="111"/>
      <c r="E57" s="131"/>
      <c r="F57" s="133"/>
      <c r="G57" s="57"/>
      <c r="H57" s="134"/>
      <c r="I57" s="110"/>
      <c r="J57" s="135"/>
      <c r="K57" s="58"/>
      <c r="L57" s="59"/>
      <c r="M57" s="60"/>
      <c r="N57" s="60"/>
      <c r="O57" s="65" t="str">
        <f t="shared" si="15"/>
        <v/>
      </c>
      <c r="P57" s="59"/>
      <c r="Q57" s="60"/>
      <c r="R57" s="60"/>
      <c r="S57" s="65" t="str">
        <f t="shared" si="16"/>
        <v/>
      </c>
      <c r="T57" s="64" t="str">
        <f t="shared" si="17"/>
        <v/>
      </c>
      <c r="U57" s="61" t="str">
        <f t="shared" si="18"/>
        <v xml:space="preserve">   </v>
      </c>
      <c r="V57" s="61" t="str">
        <f>IF(E57=0," ",IF(E57="H",IF(H57&lt;1999,VLOOKUP(K57,Minimas!$A$15:$F$29,6),IF(AND(H57&gt;1998,H57&lt;2002),VLOOKUP(K57,Minimas!$A$15:$F$29,5),IF(AND(H57&gt;2001,H57&lt;2004),VLOOKUP(K57,Minimas!$A$15:$F$29,4),IF(AND(H57&gt;2003,H57&lt;2006),VLOOKUP(K57,Minimas!$A$15:$F$29,3),VLOOKUP(K57,Minimas!$A$15:$F$29,2))))),IF(H57&lt;1999,VLOOKUP(K57,Minimas!$G$15:$L$29,6),IF(AND(H57&gt;1998,H57&lt;2002),VLOOKUP(K57,Minimas!$G$15:$L$29,5),IF(AND(H57&gt;2001,H57&lt;2004),VLOOKUP(K57,Minimas!$G$15:$L$29,4),IF(AND(H57&gt;2003,H57&lt;2006),VLOOKUP(K57,Minimas!$G$15:$L$29,3),VLOOKUP(K57,Minimas!$G$15:$L$29,2)))))))</f>
        <v xml:space="preserve"> </v>
      </c>
      <c r="W57" s="62" t="str">
        <f t="shared" si="19"/>
        <v/>
      </c>
      <c r="X57" s="55"/>
      <c r="AA57" s="44"/>
      <c r="AB57" s="119" t="e">
        <f>T57-HLOOKUP(V57,Minimas!$C$3:$CD$12,2,FALSE)</f>
        <v>#VALUE!</v>
      </c>
      <c r="AC57" s="119" t="e">
        <f>T57-HLOOKUP(V57,Minimas!$C$3:$CD$12,3,FALSE)</f>
        <v>#VALUE!</v>
      </c>
      <c r="AD57" s="119" t="e">
        <f>T57-HLOOKUP(V57,Minimas!$C$3:$CD$12,4,FALSE)</f>
        <v>#VALUE!</v>
      </c>
      <c r="AE57" s="119" t="e">
        <f>T57-HLOOKUP(V57,Minimas!$C$3:$CD$12,5,FALSE)</f>
        <v>#VALUE!</v>
      </c>
      <c r="AF57" s="119" t="e">
        <f>T57-HLOOKUP(V57,Minimas!$C$3:$CD$12,6,FALSE)</f>
        <v>#VALUE!</v>
      </c>
      <c r="AG57" s="119" t="e">
        <f>T57-HLOOKUP(V57,Minimas!$C$3:$CD$12,7,FALSE)</f>
        <v>#VALUE!</v>
      </c>
      <c r="AH57" s="119" t="e">
        <f>T57-HLOOKUP(V57,Minimas!$C$3:$CD$12,8,FALSE)</f>
        <v>#VALUE!</v>
      </c>
      <c r="AI57" s="119" t="e">
        <f>T57-HLOOKUP(V57,Minimas!$C$3:$CD$12,9,FALSE)</f>
        <v>#VALUE!</v>
      </c>
      <c r="AJ57" s="119" t="e">
        <f>T57-HLOOKUP(V57,Minimas!$C$3:$CD$12,10,FALSE)</f>
        <v>#VALUE!</v>
      </c>
      <c r="AK57" s="120" t="str">
        <f t="shared" si="11"/>
        <v xml:space="preserve"> </v>
      </c>
      <c r="AL57" s="44"/>
      <c r="AM57" s="44" t="str">
        <f t="shared" si="12"/>
        <v xml:space="preserve"> </v>
      </c>
      <c r="AN57" s="44" t="str">
        <f t="shared" si="13"/>
        <v xml:space="preserve"> 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</row>
    <row r="58" spans="2:124" s="5" customFormat="1" ht="30" customHeight="1">
      <c r="B58" s="128"/>
      <c r="C58" s="56"/>
      <c r="D58" s="111"/>
      <c r="E58" s="131"/>
      <c r="F58" s="133"/>
      <c r="G58" s="57"/>
      <c r="H58" s="134"/>
      <c r="I58" s="110"/>
      <c r="J58" s="135"/>
      <c r="K58" s="58"/>
      <c r="L58" s="59"/>
      <c r="M58" s="60"/>
      <c r="N58" s="60"/>
      <c r="O58" s="65" t="str">
        <f t="shared" si="15"/>
        <v/>
      </c>
      <c r="P58" s="59"/>
      <c r="Q58" s="60"/>
      <c r="R58" s="60"/>
      <c r="S58" s="65" t="str">
        <f t="shared" si="16"/>
        <v/>
      </c>
      <c r="T58" s="64" t="str">
        <f t="shared" si="17"/>
        <v/>
      </c>
      <c r="U58" s="61" t="str">
        <f t="shared" si="18"/>
        <v xml:space="preserve">   </v>
      </c>
      <c r="V58" s="61" t="str">
        <f>IF(E58=0," ",IF(E58="H",IF(H58&lt;1999,VLOOKUP(K58,Minimas!$A$15:$F$29,6),IF(AND(H58&gt;1998,H58&lt;2002),VLOOKUP(K58,Minimas!$A$15:$F$29,5),IF(AND(H58&gt;2001,H58&lt;2004),VLOOKUP(K58,Minimas!$A$15:$F$29,4),IF(AND(H58&gt;2003,H58&lt;2006),VLOOKUP(K58,Minimas!$A$15:$F$29,3),VLOOKUP(K58,Minimas!$A$15:$F$29,2))))),IF(H58&lt;1999,VLOOKUP(K58,Minimas!$G$15:$L$29,6),IF(AND(H58&gt;1998,H58&lt;2002),VLOOKUP(K58,Minimas!$G$15:$L$29,5),IF(AND(H58&gt;2001,H58&lt;2004),VLOOKUP(K58,Minimas!$G$15:$L$29,4),IF(AND(H58&gt;2003,H58&lt;2006),VLOOKUP(K58,Minimas!$G$15:$L$29,3),VLOOKUP(K58,Minimas!$G$15:$L$29,2)))))))</f>
        <v xml:space="preserve"> </v>
      </c>
      <c r="W58" s="62" t="str">
        <f t="shared" si="19"/>
        <v/>
      </c>
      <c r="X58" s="55"/>
      <c r="AA58" s="44"/>
      <c r="AB58" s="119" t="e">
        <f>T58-HLOOKUP(V58,Minimas!$C$3:$CD$12,2,FALSE)</f>
        <v>#VALUE!</v>
      </c>
      <c r="AC58" s="119" t="e">
        <f>T58-HLOOKUP(V58,Minimas!$C$3:$CD$12,3,FALSE)</f>
        <v>#VALUE!</v>
      </c>
      <c r="AD58" s="119" t="e">
        <f>T58-HLOOKUP(V58,Minimas!$C$3:$CD$12,4,FALSE)</f>
        <v>#VALUE!</v>
      </c>
      <c r="AE58" s="119" t="e">
        <f>T58-HLOOKUP(V58,Minimas!$C$3:$CD$12,5,FALSE)</f>
        <v>#VALUE!</v>
      </c>
      <c r="AF58" s="119" t="e">
        <f>T58-HLOOKUP(V58,Minimas!$C$3:$CD$12,6,FALSE)</f>
        <v>#VALUE!</v>
      </c>
      <c r="AG58" s="119" t="e">
        <f>T58-HLOOKUP(V58,Minimas!$C$3:$CD$12,7,FALSE)</f>
        <v>#VALUE!</v>
      </c>
      <c r="AH58" s="119" t="e">
        <f>T58-HLOOKUP(V58,Minimas!$C$3:$CD$12,8,FALSE)</f>
        <v>#VALUE!</v>
      </c>
      <c r="AI58" s="119" t="e">
        <f>T58-HLOOKUP(V58,Minimas!$C$3:$CD$12,9,FALSE)</f>
        <v>#VALUE!</v>
      </c>
      <c r="AJ58" s="119" t="e">
        <f>T58-HLOOKUP(V58,Minimas!$C$3:$CD$12,10,FALSE)</f>
        <v>#VALUE!</v>
      </c>
      <c r="AK58" s="120" t="str">
        <f t="shared" si="11"/>
        <v xml:space="preserve"> </v>
      </c>
      <c r="AL58" s="44"/>
      <c r="AM58" s="44" t="str">
        <f t="shared" si="12"/>
        <v xml:space="preserve"> </v>
      </c>
      <c r="AN58" s="44" t="str">
        <f t="shared" si="13"/>
        <v xml:space="preserve"> </v>
      </c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</row>
    <row r="59" spans="2:124" s="5" customFormat="1" ht="30" customHeight="1">
      <c r="B59" s="128"/>
      <c r="C59" s="56"/>
      <c r="D59" s="111"/>
      <c r="E59" s="131"/>
      <c r="F59" s="133"/>
      <c r="G59" s="57"/>
      <c r="H59" s="134"/>
      <c r="I59" s="110"/>
      <c r="J59" s="135"/>
      <c r="K59" s="58"/>
      <c r="L59" s="59"/>
      <c r="M59" s="60"/>
      <c r="N59" s="60"/>
      <c r="O59" s="65" t="str">
        <f t="shared" si="15"/>
        <v/>
      </c>
      <c r="P59" s="59"/>
      <c r="Q59" s="60"/>
      <c r="R59" s="60"/>
      <c r="S59" s="65" t="str">
        <f t="shared" si="16"/>
        <v/>
      </c>
      <c r="T59" s="64" t="str">
        <f t="shared" si="17"/>
        <v/>
      </c>
      <c r="U59" s="61" t="str">
        <f t="shared" si="18"/>
        <v xml:space="preserve">   </v>
      </c>
      <c r="V59" s="61" t="str">
        <f>IF(E59=0," ",IF(E59="H",IF(H59&lt;1999,VLOOKUP(K59,Minimas!$A$15:$F$29,6),IF(AND(H59&gt;1998,H59&lt;2002),VLOOKUP(K59,Minimas!$A$15:$F$29,5),IF(AND(H59&gt;2001,H59&lt;2004),VLOOKUP(K59,Minimas!$A$15:$F$29,4),IF(AND(H59&gt;2003,H59&lt;2006),VLOOKUP(K59,Minimas!$A$15:$F$29,3),VLOOKUP(K59,Minimas!$A$15:$F$29,2))))),IF(H59&lt;1999,VLOOKUP(K59,Minimas!$G$15:$L$29,6),IF(AND(H59&gt;1998,H59&lt;2002),VLOOKUP(K59,Minimas!$G$15:$L$29,5),IF(AND(H59&gt;2001,H59&lt;2004),VLOOKUP(K59,Minimas!$G$15:$L$29,4),IF(AND(H59&gt;2003,H59&lt;2006),VLOOKUP(K59,Minimas!$G$15:$L$29,3),VLOOKUP(K59,Minimas!$G$15:$L$29,2)))))))</f>
        <v xml:space="preserve"> </v>
      </c>
      <c r="W59" s="62" t="str">
        <f t="shared" si="19"/>
        <v/>
      </c>
      <c r="X59" s="55"/>
      <c r="AA59" s="44"/>
      <c r="AB59" s="119" t="e">
        <f>T59-HLOOKUP(V59,Minimas!$C$3:$CD$12,2,FALSE)</f>
        <v>#VALUE!</v>
      </c>
      <c r="AC59" s="119" t="e">
        <f>T59-HLOOKUP(V59,Minimas!$C$3:$CD$12,3,FALSE)</f>
        <v>#VALUE!</v>
      </c>
      <c r="AD59" s="119" t="e">
        <f>T59-HLOOKUP(V59,Minimas!$C$3:$CD$12,4,FALSE)</f>
        <v>#VALUE!</v>
      </c>
      <c r="AE59" s="119" t="e">
        <f>T59-HLOOKUP(V59,Minimas!$C$3:$CD$12,5,FALSE)</f>
        <v>#VALUE!</v>
      </c>
      <c r="AF59" s="119" t="e">
        <f>T59-HLOOKUP(V59,Minimas!$C$3:$CD$12,6,FALSE)</f>
        <v>#VALUE!</v>
      </c>
      <c r="AG59" s="119" t="e">
        <f>T59-HLOOKUP(V59,Minimas!$C$3:$CD$12,7,FALSE)</f>
        <v>#VALUE!</v>
      </c>
      <c r="AH59" s="119" t="e">
        <f>T59-HLOOKUP(V59,Minimas!$C$3:$CD$12,8,FALSE)</f>
        <v>#VALUE!</v>
      </c>
      <c r="AI59" s="119" t="e">
        <f>T59-HLOOKUP(V59,Minimas!$C$3:$CD$12,9,FALSE)</f>
        <v>#VALUE!</v>
      </c>
      <c r="AJ59" s="119" t="e">
        <f>T59-HLOOKUP(V59,Minimas!$C$3:$CD$12,10,FALSE)</f>
        <v>#VALUE!</v>
      </c>
      <c r="AK59" s="120" t="str">
        <f t="shared" si="11"/>
        <v xml:space="preserve"> </v>
      </c>
      <c r="AL59" s="44"/>
      <c r="AM59" s="44" t="str">
        <f t="shared" si="12"/>
        <v xml:space="preserve"> </v>
      </c>
      <c r="AN59" s="44" t="str">
        <f t="shared" si="13"/>
        <v xml:space="preserve"> 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</row>
    <row r="60" spans="2:124" s="5" customFormat="1" ht="30" customHeight="1">
      <c r="B60" s="128"/>
      <c r="C60" s="56"/>
      <c r="D60" s="111"/>
      <c r="E60" s="131"/>
      <c r="F60" s="133"/>
      <c r="G60" s="57"/>
      <c r="H60" s="134"/>
      <c r="I60" s="110"/>
      <c r="J60" s="135"/>
      <c r="K60" s="58"/>
      <c r="L60" s="59"/>
      <c r="M60" s="60"/>
      <c r="N60" s="60"/>
      <c r="O60" s="65" t="str">
        <f t="shared" si="15"/>
        <v/>
      </c>
      <c r="P60" s="59"/>
      <c r="Q60" s="60"/>
      <c r="R60" s="60"/>
      <c r="S60" s="65" t="str">
        <f t="shared" si="16"/>
        <v/>
      </c>
      <c r="T60" s="64" t="str">
        <f t="shared" si="17"/>
        <v/>
      </c>
      <c r="U60" s="61" t="str">
        <f t="shared" si="18"/>
        <v xml:space="preserve">   </v>
      </c>
      <c r="V60" s="61" t="str">
        <f>IF(E60=0," ",IF(E60="H",IF(H60&lt;1999,VLOOKUP(K60,Minimas!$A$15:$F$29,6),IF(AND(H60&gt;1998,H60&lt;2002),VLOOKUP(K60,Minimas!$A$15:$F$29,5),IF(AND(H60&gt;2001,H60&lt;2004),VLOOKUP(K60,Minimas!$A$15:$F$29,4),IF(AND(H60&gt;2003,H60&lt;2006),VLOOKUP(K60,Minimas!$A$15:$F$29,3),VLOOKUP(K60,Minimas!$A$15:$F$29,2))))),IF(H60&lt;1999,VLOOKUP(K60,Minimas!$G$15:$L$29,6),IF(AND(H60&gt;1998,H60&lt;2002),VLOOKUP(K60,Minimas!$G$15:$L$29,5),IF(AND(H60&gt;2001,H60&lt;2004),VLOOKUP(K60,Minimas!$G$15:$L$29,4),IF(AND(H60&gt;2003,H60&lt;2006),VLOOKUP(K60,Minimas!$G$15:$L$29,3),VLOOKUP(K60,Minimas!$G$15:$L$29,2)))))))</f>
        <v xml:space="preserve"> </v>
      </c>
      <c r="W60" s="62" t="str">
        <f t="shared" si="19"/>
        <v/>
      </c>
      <c r="X60" s="55"/>
      <c r="AA60" s="44"/>
      <c r="AB60" s="119" t="e">
        <f>T60-HLOOKUP(V60,Minimas!$C$3:$CD$12,2,FALSE)</f>
        <v>#VALUE!</v>
      </c>
      <c r="AC60" s="119" t="e">
        <f>T60-HLOOKUP(V60,Minimas!$C$3:$CD$12,3,FALSE)</f>
        <v>#VALUE!</v>
      </c>
      <c r="AD60" s="119" t="e">
        <f>T60-HLOOKUP(V60,Minimas!$C$3:$CD$12,4,FALSE)</f>
        <v>#VALUE!</v>
      </c>
      <c r="AE60" s="119" t="e">
        <f>T60-HLOOKUP(V60,Minimas!$C$3:$CD$12,5,FALSE)</f>
        <v>#VALUE!</v>
      </c>
      <c r="AF60" s="119" t="e">
        <f>T60-HLOOKUP(V60,Minimas!$C$3:$CD$12,6,FALSE)</f>
        <v>#VALUE!</v>
      </c>
      <c r="AG60" s="119" t="e">
        <f>T60-HLOOKUP(V60,Minimas!$C$3:$CD$12,7,FALSE)</f>
        <v>#VALUE!</v>
      </c>
      <c r="AH60" s="119" t="e">
        <f>T60-HLOOKUP(V60,Minimas!$C$3:$CD$12,8,FALSE)</f>
        <v>#VALUE!</v>
      </c>
      <c r="AI60" s="119" t="e">
        <f>T60-HLOOKUP(V60,Minimas!$C$3:$CD$12,9,FALSE)</f>
        <v>#VALUE!</v>
      </c>
      <c r="AJ60" s="119" t="e">
        <f>T60-HLOOKUP(V60,Minimas!$C$3:$CD$12,10,FALSE)</f>
        <v>#VALUE!</v>
      </c>
      <c r="AK60" s="120" t="str">
        <f t="shared" si="11"/>
        <v xml:space="preserve"> </v>
      </c>
      <c r="AL60" s="44"/>
      <c r="AM60" s="44" t="str">
        <f t="shared" si="12"/>
        <v xml:space="preserve"> </v>
      </c>
      <c r="AN60" s="44" t="str">
        <f t="shared" si="13"/>
        <v xml:space="preserve"> 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</row>
    <row r="61" spans="2:124" s="5" customFormat="1" ht="30" customHeight="1">
      <c r="B61" s="128"/>
      <c r="C61" s="56"/>
      <c r="D61" s="111"/>
      <c r="E61" s="131"/>
      <c r="F61" s="133"/>
      <c r="G61" s="57"/>
      <c r="H61" s="134"/>
      <c r="I61" s="110"/>
      <c r="J61" s="135"/>
      <c r="K61" s="58"/>
      <c r="L61" s="59"/>
      <c r="M61" s="60"/>
      <c r="N61" s="60"/>
      <c r="O61" s="65" t="str">
        <f t="shared" si="15"/>
        <v/>
      </c>
      <c r="P61" s="59"/>
      <c r="Q61" s="60"/>
      <c r="R61" s="60"/>
      <c r="S61" s="65" t="str">
        <f t="shared" si="16"/>
        <v/>
      </c>
      <c r="T61" s="64" t="str">
        <f t="shared" si="17"/>
        <v/>
      </c>
      <c r="U61" s="61" t="str">
        <f t="shared" si="18"/>
        <v xml:space="preserve">   </v>
      </c>
      <c r="V61" s="61" t="str">
        <f>IF(E61=0," ",IF(E61="H",IF(H61&lt;1999,VLOOKUP(K61,Minimas!$A$15:$F$29,6),IF(AND(H61&gt;1998,H61&lt;2002),VLOOKUP(K61,Minimas!$A$15:$F$29,5),IF(AND(H61&gt;2001,H61&lt;2004),VLOOKUP(K61,Minimas!$A$15:$F$29,4),IF(AND(H61&gt;2003,H61&lt;2006),VLOOKUP(K61,Minimas!$A$15:$F$29,3),VLOOKUP(K61,Minimas!$A$15:$F$29,2))))),IF(H61&lt;1999,VLOOKUP(K61,Minimas!$G$15:$L$29,6),IF(AND(H61&gt;1998,H61&lt;2002),VLOOKUP(K61,Minimas!$G$15:$L$29,5),IF(AND(H61&gt;2001,H61&lt;2004),VLOOKUP(K61,Minimas!$G$15:$L$29,4),IF(AND(H61&gt;2003,H61&lt;2006),VLOOKUP(K61,Minimas!$G$15:$L$29,3),VLOOKUP(K61,Minimas!$G$15:$L$29,2)))))))</f>
        <v xml:space="preserve"> </v>
      </c>
      <c r="W61" s="62" t="str">
        <f t="shared" si="19"/>
        <v/>
      </c>
      <c r="X61" s="55"/>
      <c r="AA61" s="44"/>
      <c r="AB61" s="119" t="e">
        <f>T61-HLOOKUP(V61,Minimas!$C$3:$CD$12,2,FALSE)</f>
        <v>#VALUE!</v>
      </c>
      <c r="AC61" s="119" t="e">
        <f>T61-HLOOKUP(V61,Minimas!$C$3:$CD$12,3,FALSE)</f>
        <v>#VALUE!</v>
      </c>
      <c r="AD61" s="119" t="e">
        <f>T61-HLOOKUP(V61,Minimas!$C$3:$CD$12,4,FALSE)</f>
        <v>#VALUE!</v>
      </c>
      <c r="AE61" s="119" t="e">
        <f>T61-HLOOKUP(V61,Minimas!$C$3:$CD$12,5,FALSE)</f>
        <v>#VALUE!</v>
      </c>
      <c r="AF61" s="119" t="e">
        <f>T61-HLOOKUP(V61,Minimas!$C$3:$CD$12,6,FALSE)</f>
        <v>#VALUE!</v>
      </c>
      <c r="AG61" s="119" t="e">
        <f>T61-HLOOKUP(V61,Minimas!$C$3:$CD$12,7,FALSE)</f>
        <v>#VALUE!</v>
      </c>
      <c r="AH61" s="119" t="e">
        <f>T61-HLOOKUP(V61,Minimas!$C$3:$CD$12,8,FALSE)</f>
        <v>#VALUE!</v>
      </c>
      <c r="AI61" s="119" t="e">
        <f>T61-HLOOKUP(V61,Minimas!$C$3:$CD$12,9,FALSE)</f>
        <v>#VALUE!</v>
      </c>
      <c r="AJ61" s="119" t="e">
        <f>T61-HLOOKUP(V61,Minimas!$C$3:$CD$12,10,FALSE)</f>
        <v>#VALUE!</v>
      </c>
      <c r="AK61" s="120" t="str">
        <f t="shared" si="11"/>
        <v xml:space="preserve"> </v>
      </c>
      <c r="AL61" s="44"/>
      <c r="AM61" s="44" t="str">
        <f t="shared" si="12"/>
        <v xml:space="preserve"> </v>
      </c>
      <c r="AN61" s="44" t="str">
        <f t="shared" si="13"/>
        <v xml:space="preserve"> 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</row>
    <row r="62" spans="2:124" s="5" customFormat="1" ht="30" customHeight="1">
      <c r="B62" s="128"/>
      <c r="C62" s="56"/>
      <c r="D62" s="111"/>
      <c r="E62" s="131"/>
      <c r="F62" s="133"/>
      <c r="G62" s="57"/>
      <c r="H62" s="134"/>
      <c r="I62" s="110"/>
      <c r="J62" s="135"/>
      <c r="K62" s="58"/>
      <c r="L62" s="59"/>
      <c r="M62" s="60"/>
      <c r="N62" s="60"/>
      <c r="O62" s="65" t="str">
        <f t="shared" si="15"/>
        <v/>
      </c>
      <c r="P62" s="59"/>
      <c r="Q62" s="60"/>
      <c r="R62" s="60"/>
      <c r="S62" s="65" t="str">
        <f t="shared" si="16"/>
        <v/>
      </c>
      <c r="T62" s="64" t="str">
        <f t="shared" si="17"/>
        <v/>
      </c>
      <c r="U62" s="61" t="str">
        <f t="shared" si="18"/>
        <v xml:space="preserve">   </v>
      </c>
      <c r="V62" s="61" t="str">
        <f>IF(E62=0," ",IF(E62="H",IF(H62&lt;1999,VLOOKUP(K62,Minimas!$A$15:$F$29,6),IF(AND(H62&gt;1998,H62&lt;2002),VLOOKUP(K62,Minimas!$A$15:$F$29,5),IF(AND(H62&gt;2001,H62&lt;2004),VLOOKUP(K62,Minimas!$A$15:$F$29,4),IF(AND(H62&gt;2003,H62&lt;2006),VLOOKUP(K62,Minimas!$A$15:$F$29,3),VLOOKUP(K62,Minimas!$A$15:$F$29,2))))),IF(H62&lt;1999,VLOOKUP(K62,Minimas!$G$15:$L$29,6),IF(AND(H62&gt;1998,H62&lt;2002),VLOOKUP(K62,Minimas!$G$15:$L$29,5),IF(AND(H62&gt;2001,H62&lt;2004),VLOOKUP(K62,Minimas!$G$15:$L$29,4),IF(AND(H62&gt;2003,H62&lt;2006),VLOOKUP(K62,Minimas!$G$15:$L$29,3),VLOOKUP(K62,Minimas!$G$15:$L$29,2)))))))</f>
        <v xml:space="preserve"> </v>
      </c>
      <c r="W62" s="62" t="str">
        <f t="shared" si="19"/>
        <v/>
      </c>
      <c r="X62" s="55"/>
      <c r="AA62" s="44"/>
      <c r="AB62" s="119" t="e">
        <f>T62-HLOOKUP(V62,Minimas!$C$3:$CD$12,2,FALSE)</f>
        <v>#VALUE!</v>
      </c>
      <c r="AC62" s="119" t="e">
        <f>T62-HLOOKUP(V62,Minimas!$C$3:$CD$12,3,FALSE)</f>
        <v>#VALUE!</v>
      </c>
      <c r="AD62" s="119" t="e">
        <f>T62-HLOOKUP(V62,Minimas!$C$3:$CD$12,4,FALSE)</f>
        <v>#VALUE!</v>
      </c>
      <c r="AE62" s="119" t="e">
        <f>T62-HLOOKUP(V62,Minimas!$C$3:$CD$12,5,FALSE)</f>
        <v>#VALUE!</v>
      </c>
      <c r="AF62" s="119" t="e">
        <f>T62-HLOOKUP(V62,Minimas!$C$3:$CD$12,6,FALSE)</f>
        <v>#VALUE!</v>
      </c>
      <c r="AG62" s="119" t="e">
        <f>T62-HLOOKUP(V62,Minimas!$C$3:$CD$12,7,FALSE)</f>
        <v>#VALUE!</v>
      </c>
      <c r="AH62" s="119" t="e">
        <f>T62-HLOOKUP(V62,Minimas!$C$3:$CD$12,8,FALSE)</f>
        <v>#VALUE!</v>
      </c>
      <c r="AI62" s="119" t="e">
        <f>T62-HLOOKUP(V62,Minimas!$C$3:$CD$12,9,FALSE)</f>
        <v>#VALUE!</v>
      </c>
      <c r="AJ62" s="119" t="e">
        <f>T62-HLOOKUP(V62,Minimas!$C$3:$CD$12,10,FALSE)</f>
        <v>#VALUE!</v>
      </c>
      <c r="AK62" s="120" t="str">
        <f t="shared" si="11"/>
        <v xml:space="preserve"> </v>
      </c>
      <c r="AL62" s="44"/>
      <c r="AM62" s="44" t="str">
        <f t="shared" si="12"/>
        <v xml:space="preserve"> </v>
      </c>
      <c r="AN62" s="44" t="str">
        <f t="shared" si="13"/>
        <v xml:space="preserve"> </v>
      </c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</row>
    <row r="63" spans="2:124" s="5" customFormat="1" ht="30" customHeight="1">
      <c r="B63" s="128"/>
      <c r="C63" s="56"/>
      <c r="D63" s="111"/>
      <c r="E63" s="131"/>
      <c r="F63" s="133"/>
      <c r="G63" s="57"/>
      <c r="H63" s="134"/>
      <c r="I63" s="110"/>
      <c r="J63" s="135"/>
      <c r="K63" s="58"/>
      <c r="L63" s="59"/>
      <c r="M63" s="60"/>
      <c r="N63" s="60"/>
      <c r="O63" s="65" t="str">
        <f t="shared" si="15"/>
        <v/>
      </c>
      <c r="P63" s="59"/>
      <c r="Q63" s="60"/>
      <c r="R63" s="60"/>
      <c r="S63" s="65" t="str">
        <f t="shared" si="16"/>
        <v/>
      </c>
      <c r="T63" s="64" t="str">
        <f t="shared" si="17"/>
        <v/>
      </c>
      <c r="U63" s="61" t="str">
        <f t="shared" si="18"/>
        <v xml:space="preserve">   </v>
      </c>
      <c r="V63" s="61" t="str">
        <f>IF(E63=0," ",IF(E63="H",IF(H63&lt;1999,VLOOKUP(K63,Minimas!$A$15:$F$29,6),IF(AND(H63&gt;1998,H63&lt;2002),VLOOKUP(K63,Minimas!$A$15:$F$29,5),IF(AND(H63&gt;2001,H63&lt;2004),VLOOKUP(K63,Minimas!$A$15:$F$29,4),IF(AND(H63&gt;2003,H63&lt;2006),VLOOKUP(K63,Minimas!$A$15:$F$29,3),VLOOKUP(K63,Minimas!$A$15:$F$29,2))))),IF(H63&lt;1999,VLOOKUP(K63,Minimas!$G$15:$L$29,6),IF(AND(H63&gt;1998,H63&lt;2002),VLOOKUP(K63,Minimas!$G$15:$L$29,5),IF(AND(H63&gt;2001,H63&lt;2004),VLOOKUP(K63,Minimas!$G$15:$L$29,4),IF(AND(H63&gt;2003,H63&lt;2006),VLOOKUP(K63,Minimas!$G$15:$L$29,3),VLOOKUP(K63,Minimas!$G$15:$L$29,2)))))))</f>
        <v xml:space="preserve"> </v>
      </c>
      <c r="W63" s="62" t="str">
        <f t="shared" si="19"/>
        <v/>
      </c>
      <c r="X63" s="55"/>
      <c r="AA63" s="44"/>
      <c r="AB63" s="119" t="e">
        <f>T63-HLOOKUP(V63,Minimas!$C$3:$CD$12,2,FALSE)</f>
        <v>#VALUE!</v>
      </c>
      <c r="AC63" s="119" t="e">
        <f>T63-HLOOKUP(V63,Minimas!$C$3:$CD$12,3,FALSE)</f>
        <v>#VALUE!</v>
      </c>
      <c r="AD63" s="119" t="e">
        <f>T63-HLOOKUP(V63,Minimas!$C$3:$CD$12,4,FALSE)</f>
        <v>#VALUE!</v>
      </c>
      <c r="AE63" s="119" t="e">
        <f>T63-HLOOKUP(V63,Minimas!$C$3:$CD$12,5,FALSE)</f>
        <v>#VALUE!</v>
      </c>
      <c r="AF63" s="119" t="e">
        <f>T63-HLOOKUP(V63,Minimas!$C$3:$CD$12,6,FALSE)</f>
        <v>#VALUE!</v>
      </c>
      <c r="AG63" s="119" t="e">
        <f>T63-HLOOKUP(V63,Minimas!$C$3:$CD$12,7,FALSE)</f>
        <v>#VALUE!</v>
      </c>
      <c r="AH63" s="119" t="e">
        <f>T63-HLOOKUP(V63,Minimas!$C$3:$CD$12,8,FALSE)</f>
        <v>#VALUE!</v>
      </c>
      <c r="AI63" s="119" t="e">
        <f>T63-HLOOKUP(V63,Minimas!$C$3:$CD$12,9,FALSE)</f>
        <v>#VALUE!</v>
      </c>
      <c r="AJ63" s="119" t="e">
        <f>T63-HLOOKUP(V63,Minimas!$C$3:$CD$12,10,FALSE)</f>
        <v>#VALUE!</v>
      </c>
      <c r="AK63" s="120" t="str">
        <f t="shared" si="11"/>
        <v xml:space="preserve"> </v>
      </c>
      <c r="AL63" s="44"/>
      <c r="AM63" s="44" t="str">
        <f t="shared" si="12"/>
        <v xml:space="preserve"> </v>
      </c>
      <c r="AN63" s="44" t="str">
        <f t="shared" si="13"/>
        <v xml:space="preserve"> </v>
      </c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</row>
    <row r="64" spans="2:124" s="5" customFormat="1" ht="30" customHeight="1">
      <c r="B64" s="128"/>
      <c r="C64" s="56"/>
      <c r="D64" s="111"/>
      <c r="E64" s="131"/>
      <c r="F64" s="133"/>
      <c r="G64" s="57"/>
      <c r="H64" s="134"/>
      <c r="I64" s="110"/>
      <c r="J64" s="135"/>
      <c r="K64" s="58"/>
      <c r="L64" s="59"/>
      <c r="M64" s="60"/>
      <c r="N64" s="60"/>
      <c r="O64" s="65" t="str">
        <f t="shared" si="15"/>
        <v/>
      </c>
      <c r="P64" s="59"/>
      <c r="Q64" s="60"/>
      <c r="R64" s="60"/>
      <c r="S64" s="65" t="str">
        <f t="shared" si="16"/>
        <v/>
      </c>
      <c r="T64" s="64" t="str">
        <f t="shared" si="17"/>
        <v/>
      </c>
      <c r="U64" s="61" t="str">
        <f t="shared" si="18"/>
        <v xml:space="preserve">   </v>
      </c>
      <c r="V64" s="61" t="str">
        <f>IF(E64=0," ",IF(E64="H",IF(H64&lt;1999,VLOOKUP(K64,Minimas!$A$15:$F$29,6),IF(AND(H64&gt;1998,H64&lt;2002),VLOOKUP(K64,Minimas!$A$15:$F$29,5),IF(AND(H64&gt;2001,H64&lt;2004),VLOOKUP(K64,Minimas!$A$15:$F$29,4),IF(AND(H64&gt;2003,H64&lt;2006),VLOOKUP(K64,Minimas!$A$15:$F$29,3),VLOOKUP(K64,Minimas!$A$15:$F$29,2))))),IF(H64&lt;1999,VLOOKUP(K64,Minimas!$G$15:$L$29,6),IF(AND(H64&gt;1998,H64&lt;2002),VLOOKUP(K64,Minimas!$G$15:$L$29,5),IF(AND(H64&gt;2001,H64&lt;2004),VLOOKUP(K64,Minimas!$G$15:$L$29,4),IF(AND(H64&gt;2003,H64&lt;2006),VLOOKUP(K64,Minimas!$G$15:$L$29,3),VLOOKUP(K64,Minimas!$G$15:$L$29,2)))))))</f>
        <v xml:space="preserve"> </v>
      </c>
      <c r="W64" s="62" t="str">
        <f t="shared" si="19"/>
        <v/>
      </c>
      <c r="X64" s="55"/>
      <c r="AA64" s="44"/>
      <c r="AB64" s="119" t="e">
        <f>T64-HLOOKUP(V64,Minimas!$C$3:$CD$12,2,FALSE)</f>
        <v>#VALUE!</v>
      </c>
      <c r="AC64" s="119" t="e">
        <f>T64-HLOOKUP(V64,Minimas!$C$3:$CD$12,3,FALSE)</f>
        <v>#VALUE!</v>
      </c>
      <c r="AD64" s="119" t="e">
        <f>T64-HLOOKUP(V64,Minimas!$C$3:$CD$12,4,FALSE)</f>
        <v>#VALUE!</v>
      </c>
      <c r="AE64" s="119" t="e">
        <f>T64-HLOOKUP(V64,Minimas!$C$3:$CD$12,5,FALSE)</f>
        <v>#VALUE!</v>
      </c>
      <c r="AF64" s="119" t="e">
        <f>T64-HLOOKUP(V64,Minimas!$C$3:$CD$12,6,FALSE)</f>
        <v>#VALUE!</v>
      </c>
      <c r="AG64" s="119" t="e">
        <f>T64-HLOOKUP(V64,Minimas!$C$3:$CD$12,7,FALSE)</f>
        <v>#VALUE!</v>
      </c>
      <c r="AH64" s="119" t="e">
        <f>T64-HLOOKUP(V64,Minimas!$C$3:$CD$12,8,FALSE)</f>
        <v>#VALUE!</v>
      </c>
      <c r="AI64" s="119" t="e">
        <f>T64-HLOOKUP(V64,Minimas!$C$3:$CD$12,9,FALSE)</f>
        <v>#VALUE!</v>
      </c>
      <c r="AJ64" s="119" t="e">
        <f>T64-HLOOKUP(V64,Minimas!$C$3:$CD$12,10,FALSE)</f>
        <v>#VALUE!</v>
      </c>
      <c r="AK64" s="120" t="str">
        <f t="shared" si="11"/>
        <v xml:space="preserve"> </v>
      </c>
      <c r="AL64" s="44"/>
      <c r="AM64" s="44" t="str">
        <f t="shared" si="12"/>
        <v xml:space="preserve"> </v>
      </c>
      <c r="AN64" s="44" t="str">
        <f t="shared" si="13"/>
        <v xml:space="preserve"> 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</row>
    <row r="65" spans="2:124" s="5" customFormat="1" ht="30" customHeight="1">
      <c r="B65" s="128"/>
      <c r="C65" s="56"/>
      <c r="D65" s="111"/>
      <c r="E65" s="131"/>
      <c r="F65" s="133"/>
      <c r="G65" s="57"/>
      <c r="H65" s="134"/>
      <c r="I65" s="110"/>
      <c r="J65" s="135"/>
      <c r="K65" s="58"/>
      <c r="L65" s="59"/>
      <c r="M65" s="60"/>
      <c r="N65" s="60"/>
      <c r="O65" s="65" t="str">
        <f t="shared" si="15"/>
        <v/>
      </c>
      <c r="P65" s="59"/>
      <c r="Q65" s="60"/>
      <c r="R65" s="60"/>
      <c r="S65" s="65" t="str">
        <f t="shared" si="16"/>
        <v/>
      </c>
      <c r="T65" s="64" t="str">
        <f t="shared" si="17"/>
        <v/>
      </c>
      <c r="U65" s="61" t="str">
        <f t="shared" si="18"/>
        <v xml:space="preserve">   </v>
      </c>
      <c r="V65" s="61" t="str">
        <f>IF(E65=0," ",IF(E65="H",IF(H65&lt;1999,VLOOKUP(K65,Minimas!$A$15:$F$29,6),IF(AND(H65&gt;1998,H65&lt;2002),VLOOKUP(K65,Minimas!$A$15:$F$29,5),IF(AND(H65&gt;2001,H65&lt;2004),VLOOKUP(K65,Minimas!$A$15:$F$29,4),IF(AND(H65&gt;2003,H65&lt;2006),VLOOKUP(K65,Minimas!$A$15:$F$29,3),VLOOKUP(K65,Minimas!$A$15:$F$29,2))))),IF(H65&lt;1999,VLOOKUP(K65,Minimas!$G$15:$L$29,6),IF(AND(H65&gt;1998,H65&lt;2002),VLOOKUP(K65,Minimas!$G$15:$L$29,5),IF(AND(H65&gt;2001,H65&lt;2004),VLOOKUP(K65,Minimas!$G$15:$L$29,4),IF(AND(H65&gt;2003,H65&lt;2006),VLOOKUP(K65,Minimas!$G$15:$L$29,3),VLOOKUP(K65,Minimas!$G$15:$L$29,2)))))))</f>
        <v xml:space="preserve"> </v>
      </c>
      <c r="W65" s="62" t="str">
        <f t="shared" si="19"/>
        <v/>
      </c>
      <c r="X65" s="55"/>
      <c r="AA65" s="44"/>
      <c r="AB65" s="119" t="e">
        <f>T65-HLOOKUP(V65,Minimas!$C$3:$CD$12,2,FALSE)</f>
        <v>#VALUE!</v>
      </c>
      <c r="AC65" s="119" t="e">
        <f>T65-HLOOKUP(V65,Minimas!$C$3:$CD$12,3,FALSE)</f>
        <v>#VALUE!</v>
      </c>
      <c r="AD65" s="119" t="e">
        <f>T65-HLOOKUP(V65,Minimas!$C$3:$CD$12,4,FALSE)</f>
        <v>#VALUE!</v>
      </c>
      <c r="AE65" s="119" t="e">
        <f>T65-HLOOKUP(V65,Minimas!$C$3:$CD$12,5,FALSE)</f>
        <v>#VALUE!</v>
      </c>
      <c r="AF65" s="119" t="e">
        <f>T65-HLOOKUP(V65,Minimas!$C$3:$CD$12,6,FALSE)</f>
        <v>#VALUE!</v>
      </c>
      <c r="AG65" s="119" t="e">
        <f>T65-HLOOKUP(V65,Minimas!$C$3:$CD$12,7,FALSE)</f>
        <v>#VALUE!</v>
      </c>
      <c r="AH65" s="119" t="e">
        <f>T65-HLOOKUP(V65,Minimas!$C$3:$CD$12,8,FALSE)</f>
        <v>#VALUE!</v>
      </c>
      <c r="AI65" s="119" t="e">
        <f>T65-HLOOKUP(V65,Minimas!$C$3:$CD$12,9,FALSE)</f>
        <v>#VALUE!</v>
      </c>
      <c r="AJ65" s="119" t="e">
        <f>T65-HLOOKUP(V65,Minimas!$C$3:$CD$12,10,FALSE)</f>
        <v>#VALUE!</v>
      </c>
      <c r="AK65" s="120" t="str">
        <f t="shared" si="11"/>
        <v xml:space="preserve"> </v>
      </c>
      <c r="AL65" s="44"/>
      <c r="AM65" s="44" t="str">
        <f t="shared" si="12"/>
        <v xml:space="preserve"> </v>
      </c>
      <c r="AN65" s="44" t="str">
        <f t="shared" si="13"/>
        <v xml:space="preserve"> 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</row>
    <row r="66" spans="2:124" s="5" customFormat="1" ht="30" customHeight="1">
      <c r="B66" s="128"/>
      <c r="C66" s="56"/>
      <c r="D66" s="111"/>
      <c r="E66" s="131"/>
      <c r="F66" s="133"/>
      <c r="G66" s="57"/>
      <c r="H66" s="134"/>
      <c r="I66" s="110"/>
      <c r="J66" s="135"/>
      <c r="K66" s="58"/>
      <c r="L66" s="59"/>
      <c r="M66" s="60"/>
      <c r="N66" s="60"/>
      <c r="O66" s="65" t="str">
        <f t="shared" si="15"/>
        <v/>
      </c>
      <c r="P66" s="59"/>
      <c r="Q66" s="60"/>
      <c r="R66" s="60"/>
      <c r="S66" s="65" t="str">
        <f t="shared" si="16"/>
        <v/>
      </c>
      <c r="T66" s="64" t="str">
        <f t="shared" si="17"/>
        <v/>
      </c>
      <c r="U66" s="61" t="str">
        <f t="shared" si="18"/>
        <v xml:space="preserve">   </v>
      </c>
      <c r="V66" s="61" t="str">
        <f>IF(E66=0," ",IF(E66="H",IF(H66&lt;1999,VLOOKUP(K66,Minimas!$A$15:$F$29,6),IF(AND(H66&gt;1998,H66&lt;2002),VLOOKUP(K66,Minimas!$A$15:$F$29,5),IF(AND(H66&gt;2001,H66&lt;2004),VLOOKUP(K66,Minimas!$A$15:$F$29,4),IF(AND(H66&gt;2003,H66&lt;2006),VLOOKUP(K66,Minimas!$A$15:$F$29,3),VLOOKUP(K66,Minimas!$A$15:$F$29,2))))),IF(H66&lt;1999,VLOOKUP(K66,Minimas!$G$15:$L$29,6),IF(AND(H66&gt;1998,H66&lt;2002),VLOOKUP(K66,Minimas!$G$15:$L$29,5),IF(AND(H66&gt;2001,H66&lt;2004),VLOOKUP(K66,Minimas!$G$15:$L$29,4),IF(AND(H66&gt;2003,H66&lt;2006),VLOOKUP(K66,Minimas!$G$15:$L$29,3),VLOOKUP(K66,Minimas!$G$15:$L$29,2)))))))</f>
        <v xml:space="preserve"> </v>
      </c>
      <c r="W66" s="62" t="str">
        <f t="shared" si="19"/>
        <v/>
      </c>
      <c r="X66" s="55"/>
      <c r="AA66" s="44"/>
      <c r="AB66" s="119" t="e">
        <f>T66-HLOOKUP(V66,Minimas!$C$3:$CD$12,2,FALSE)</f>
        <v>#VALUE!</v>
      </c>
      <c r="AC66" s="119" t="e">
        <f>T66-HLOOKUP(V66,Minimas!$C$3:$CD$12,3,FALSE)</f>
        <v>#VALUE!</v>
      </c>
      <c r="AD66" s="119" t="e">
        <f>T66-HLOOKUP(V66,Minimas!$C$3:$CD$12,4,FALSE)</f>
        <v>#VALUE!</v>
      </c>
      <c r="AE66" s="119" t="e">
        <f>T66-HLOOKUP(V66,Minimas!$C$3:$CD$12,5,FALSE)</f>
        <v>#VALUE!</v>
      </c>
      <c r="AF66" s="119" t="e">
        <f>T66-HLOOKUP(V66,Minimas!$C$3:$CD$12,6,FALSE)</f>
        <v>#VALUE!</v>
      </c>
      <c r="AG66" s="119" t="e">
        <f>T66-HLOOKUP(V66,Minimas!$C$3:$CD$12,7,FALSE)</f>
        <v>#VALUE!</v>
      </c>
      <c r="AH66" s="119" t="e">
        <f>T66-HLOOKUP(V66,Minimas!$C$3:$CD$12,8,FALSE)</f>
        <v>#VALUE!</v>
      </c>
      <c r="AI66" s="119" t="e">
        <f>T66-HLOOKUP(V66,Minimas!$C$3:$CD$12,9,FALSE)</f>
        <v>#VALUE!</v>
      </c>
      <c r="AJ66" s="119" t="e">
        <f>T66-HLOOKUP(V66,Minimas!$C$3:$CD$12,10,FALSE)</f>
        <v>#VALUE!</v>
      </c>
      <c r="AK66" s="120" t="str">
        <f t="shared" si="11"/>
        <v xml:space="preserve"> </v>
      </c>
      <c r="AL66" s="44"/>
      <c r="AM66" s="44" t="str">
        <f t="shared" si="12"/>
        <v xml:space="preserve"> </v>
      </c>
      <c r="AN66" s="44" t="str">
        <f t="shared" si="13"/>
        <v xml:space="preserve"> </v>
      </c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</row>
    <row r="67" spans="2:124" s="5" customFormat="1" ht="30" customHeight="1">
      <c r="B67" s="128"/>
      <c r="C67" s="56"/>
      <c r="D67" s="111"/>
      <c r="E67" s="131"/>
      <c r="F67" s="133"/>
      <c r="G67" s="57"/>
      <c r="H67" s="134"/>
      <c r="I67" s="110"/>
      <c r="J67" s="135"/>
      <c r="K67" s="58"/>
      <c r="L67" s="59"/>
      <c r="M67" s="60"/>
      <c r="N67" s="60"/>
      <c r="O67" s="65" t="str">
        <f t="shared" si="15"/>
        <v/>
      </c>
      <c r="P67" s="59"/>
      <c r="Q67" s="60"/>
      <c r="R67" s="60"/>
      <c r="S67" s="65" t="str">
        <f t="shared" si="16"/>
        <v/>
      </c>
      <c r="T67" s="64" t="str">
        <f t="shared" si="17"/>
        <v/>
      </c>
      <c r="U67" s="61" t="str">
        <f t="shared" si="18"/>
        <v xml:space="preserve">   </v>
      </c>
      <c r="V67" s="61" t="str">
        <f>IF(E67=0," ",IF(E67="H",IF(H67&lt;1999,VLOOKUP(K67,Minimas!$A$15:$F$29,6),IF(AND(H67&gt;1998,H67&lt;2002),VLOOKUP(K67,Minimas!$A$15:$F$29,5),IF(AND(H67&gt;2001,H67&lt;2004),VLOOKUP(K67,Minimas!$A$15:$F$29,4),IF(AND(H67&gt;2003,H67&lt;2006),VLOOKUP(K67,Minimas!$A$15:$F$29,3),VLOOKUP(K67,Minimas!$A$15:$F$29,2))))),IF(H67&lt;1999,VLOOKUP(K67,Minimas!$G$15:$L$29,6),IF(AND(H67&gt;1998,H67&lt;2002),VLOOKUP(K67,Minimas!$G$15:$L$29,5),IF(AND(H67&gt;2001,H67&lt;2004),VLOOKUP(K67,Minimas!$G$15:$L$29,4),IF(AND(H67&gt;2003,H67&lt;2006),VLOOKUP(K67,Minimas!$G$15:$L$29,3),VLOOKUP(K67,Minimas!$G$15:$L$29,2)))))))</f>
        <v xml:space="preserve"> </v>
      </c>
      <c r="W67" s="62" t="str">
        <f t="shared" si="19"/>
        <v/>
      </c>
      <c r="X67" s="55"/>
      <c r="AA67" s="44"/>
      <c r="AB67" s="119" t="e">
        <f>T67-HLOOKUP(V67,Minimas!$C$3:$CD$12,2,FALSE)</f>
        <v>#VALUE!</v>
      </c>
      <c r="AC67" s="119" t="e">
        <f>T67-HLOOKUP(V67,Minimas!$C$3:$CD$12,3,FALSE)</f>
        <v>#VALUE!</v>
      </c>
      <c r="AD67" s="119" t="e">
        <f>T67-HLOOKUP(V67,Minimas!$C$3:$CD$12,4,FALSE)</f>
        <v>#VALUE!</v>
      </c>
      <c r="AE67" s="119" t="e">
        <f>T67-HLOOKUP(V67,Minimas!$C$3:$CD$12,5,FALSE)</f>
        <v>#VALUE!</v>
      </c>
      <c r="AF67" s="119" t="e">
        <f>T67-HLOOKUP(V67,Minimas!$C$3:$CD$12,6,FALSE)</f>
        <v>#VALUE!</v>
      </c>
      <c r="AG67" s="119" t="e">
        <f>T67-HLOOKUP(V67,Minimas!$C$3:$CD$12,7,FALSE)</f>
        <v>#VALUE!</v>
      </c>
      <c r="AH67" s="119" t="e">
        <f>T67-HLOOKUP(V67,Minimas!$C$3:$CD$12,8,FALSE)</f>
        <v>#VALUE!</v>
      </c>
      <c r="AI67" s="119" t="e">
        <f>T67-HLOOKUP(V67,Minimas!$C$3:$CD$12,9,FALSE)</f>
        <v>#VALUE!</v>
      </c>
      <c r="AJ67" s="119" t="e">
        <f>T67-HLOOKUP(V67,Minimas!$C$3:$CD$12,10,FALSE)</f>
        <v>#VALUE!</v>
      </c>
      <c r="AK67" s="120" t="str">
        <f t="shared" si="11"/>
        <v xml:space="preserve"> </v>
      </c>
      <c r="AL67" s="44"/>
      <c r="AM67" s="44" t="str">
        <f t="shared" si="12"/>
        <v xml:space="preserve"> </v>
      </c>
      <c r="AN67" s="44" t="str">
        <f t="shared" si="13"/>
        <v xml:space="preserve"> 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</row>
    <row r="68" spans="2:124" s="5" customFormat="1" ht="30" customHeight="1">
      <c r="B68" s="128"/>
      <c r="C68" s="56"/>
      <c r="D68" s="111"/>
      <c r="E68" s="131"/>
      <c r="F68" s="133"/>
      <c r="G68" s="57"/>
      <c r="H68" s="134"/>
      <c r="I68" s="110"/>
      <c r="J68" s="135"/>
      <c r="K68" s="58"/>
      <c r="L68" s="59"/>
      <c r="M68" s="60"/>
      <c r="N68" s="60"/>
      <c r="O68" s="65" t="str">
        <f t="shared" si="15"/>
        <v/>
      </c>
      <c r="P68" s="59"/>
      <c r="Q68" s="60"/>
      <c r="R68" s="60"/>
      <c r="S68" s="65" t="str">
        <f t="shared" si="16"/>
        <v/>
      </c>
      <c r="T68" s="64" t="str">
        <f t="shared" si="17"/>
        <v/>
      </c>
      <c r="U68" s="61" t="str">
        <f t="shared" si="18"/>
        <v xml:space="preserve">   </v>
      </c>
      <c r="V68" s="61" t="str">
        <f>IF(E68=0," ",IF(E68="H",IF(H68&lt;1999,VLOOKUP(K68,Minimas!$A$15:$F$29,6),IF(AND(H68&gt;1998,H68&lt;2002),VLOOKUP(K68,Minimas!$A$15:$F$29,5),IF(AND(H68&gt;2001,H68&lt;2004),VLOOKUP(K68,Minimas!$A$15:$F$29,4),IF(AND(H68&gt;2003,H68&lt;2006),VLOOKUP(K68,Minimas!$A$15:$F$29,3),VLOOKUP(K68,Minimas!$A$15:$F$29,2))))),IF(H68&lt;1999,VLOOKUP(K68,Minimas!$G$15:$L$29,6),IF(AND(H68&gt;1998,H68&lt;2002),VLOOKUP(K68,Minimas!$G$15:$L$29,5),IF(AND(H68&gt;2001,H68&lt;2004),VLOOKUP(K68,Minimas!$G$15:$L$29,4),IF(AND(H68&gt;2003,H68&lt;2006),VLOOKUP(K68,Minimas!$G$15:$L$29,3),VLOOKUP(K68,Minimas!$G$15:$L$29,2)))))))</f>
        <v xml:space="preserve"> </v>
      </c>
      <c r="W68" s="62" t="str">
        <f t="shared" si="19"/>
        <v/>
      </c>
      <c r="X68" s="55"/>
      <c r="AA68" s="44"/>
      <c r="AB68" s="119" t="e">
        <f>T68-HLOOKUP(V68,Minimas!$C$3:$CD$12,2,FALSE)</f>
        <v>#VALUE!</v>
      </c>
      <c r="AC68" s="119" t="e">
        <f>T68-HLOOKUP(V68,Minimas!$C$3:$CD$12,3,FALSE)</f>
        <v>#VALUE!</v>
      </c>
      <c r="AD68" s="119" t="e">
        <f>T68-HLOOKUP(V68,Minimas!$C$3:$CD$12,4,FALSE)</f>
        <v>#VALUE!</v>
      </c>
      <c r="AE68" s="119" t="e">
        <f>T68-HLOOKUP(V68,Minimas!$C$3:$CD$12,5,FALSE)</f>
        <v>#VALUE!</v>
      </c>
      <c r="AF68" s="119" t="e">
        <f>T68-HLOOKUP(V68,Minimas!$C$3:$CD$12,6,FALSE)</f>
        <v>#VALUE!</v>
      </c>
      <c r="AG68" s="119" t="e">
        <f>T68-HLOOKUP(V68,Minimas!$C$3:$CD$12,7,FALSE)</f>
        <v>#VALUE!</v>
      </c>
      <c r="AH68" s="119" t="e">
        <f>T68-HLOOKUP(V68,Minimas!$C$3:$CD$12,8,FALSE)</f>
        <v>#VALUE!</v>
      </c>
      <c r="AI68" s="119" t="e">
        <f>T68-HLOOKUP(V68,Minimas!$C$3:$CD$12,9,FALSE)</f>
        <v>#VALUE!</v>
      </c>
      <c r="AJ68" s="119" t="e">
        <f>T68-HLOOKUP(V68,Minimas!$C$3:$CD$12,10,FALSE)</f>
        <v>#VALUE!</v>
      </c>
      <c r="AK68" s="120" t="str">
        <f t="shared" si="11"/>
        <v xml:space="preserve"> </v>
      </c>
      <c r="AL68" s="44"/>
      <c r="AM68" s="44" t="str">
        <f t="shared" si="12"/>
        <v xml:space="preserve"> </v>
      </c>
      <c r="AN68" s="44" t="str">
        <f t="shared" si="13"/>
        <v xml:space="preserve"> </v>
      </c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</row>
    <row r="69" spans="2:124" s="5" customFormat="1" ht="30" customHeight="1">
      <c r="B69" s="128"/>
      <c r="C69" s="56"/>
      <c r="D69" s="111"/>
      <c r="E69" s="131"/>
      <c r="F69" s="133"/>
      <c r="G69" s="57"/>
      <c r="H69" s="134"/>
      <c r="I69" s="110"/>
      <c r="J69" s="135"/>
      <c r="K69" s="58"/>
      <c r="L69" s="59"/>
      <c r="M69" s="60"/>
      <c r="N69" s="60"/>
      <c r="O69" s="65" t="str">
        <f t="shared" si="15"/>
        <v/>
      </c>
      <c r="P69" s="59"/>
      <c r="Q69" s="60"/>
      <c r="R69" s="60"/>
      <c r="S69" s="65" t="str">
        <f t="shared" si="16"/>
        <v/>
      </c>
      <c r="T69" s="64" t="str">
        <f t="shared" si="17"/>
        <v/>
      </c>
      <c r="U69" s="61" t="str">
        <f t="shared" si="18"/>
        <v xml:space="preserve">   </v>
      </c>
      <c r="V69" s="61" t="str">
        <f>IF(E69=0," ",IF(E69="H",IF(H69&lt;1999,VLOOKUP(K69,Minimas!$A$15:$F$29,6),IF(AND(H69&gt;1998,H69&lt;2002),VLOOKUP(K69,Minimas!$A$15:$F$29,5),IF(AND(H69&gt;2001,H69&lt;2004),VLOOKUP(K69,Minimas!$A$15:$F$29,4),IF(AND(H69&gt;2003,H69&lt;2006),VLOOKUP(K69,Minimas!$A$15:$F$29,3),VLOOKUP(K69,Minimas!$A$15:$F$29,2))))),IF(H69&lt;1999,VLOOKUP(K69,Minimas!$G$15:$L$29,6),IF(AND(H69&gt;1998,H69&lt;2002),VLOOKUP(K69,Minimas!$G$15:$L$29,5),IF(AND(H69&gt;2001,H69&lt;2004),VLOOKUP(K69,Minimas!$G$15:$L$29,4),IF(AND(H69&gt;2003,H69&lt;2006),VLOOKUP(K69,Minimas!$G$15:$L$29,3),VLOOKUP(K69,Minimas!$G$15:$L$29,2)))))))</f>
        <v xml:space="preserve"> </v>
      </c>
      <c r="W69" s="62" t="str">
        <f t="shared" si="19"/>
        <v/>
      </c>
      <c r="X69" s="55"/>
      <c r="AA69" s="44"/>
      <c r="AB69" s="119" t="e">
        <f>T69-HLOOKUP(V69,Minimas!$C$3:$CD$12,2,FALSE)</f>
        <v>#VALUE!</v>
      </c>
      <c r="AC69" s="119" t="e">
        <f>T69-HLOOKUP(V69,Minimas!$C$3:$CD$12,3,FALSE)</f>
        <v>#VALUE!</v>
      </c>
      <c r="AD69" s="119" t="e">
        <f>T69-HLOOKUP(V69,Minimas!$C$3:$CD$12,4,FALSE)</f>
        <v>#VALUE!</v>
      </c>
      <c r="AE69" s="119" t="e">
        <f>T69-HLOOKUP(V69,Minimas!$C$3:$CD$12,5,FALSE)</f>
        <v>#VALUE!</v>
      </c>
      <c r="AF69" s="119" t="e">
        <f>T69-HLOOKUP(V69,Minimas!$C$3:$CD$12,6,FALSE)</f>
        <v>#VALUE!</v>
      </c>
      <c r="AG69" s="119" t="e">
        <f>T69-HLOOKUP(V69,Minimas!$C$3:$CD$12,7,FALSE)</f>
        <v>#VALUE!</v>
      </c>
      <c r="AH69" s="119" t="e">
        <f>T69-HLOOKUP(V69,Minimas!$C$3:$CD$12,8,FALSE)</f>
        <v>#VALUE!</v>
      </c>
      <c r="AI69" s="119" t="e">
        <f>T69-HLOOKUP(V69,Minimas!$C$3:$CD$12,9,FALSE)</f>
        <v>#VALUE!</v>
      </c>
      <c r="AJ69" s="119" t="e">
        <f>T69-HLOOKUP(V69,Minimas!$C$3:$CD$12,10,FALSE)</f>
        <v>#VALUE!</v>
      </c>
      <c r="AK69" s="120" t="str">
        <f t="shared" si="11"/>
        <v xml:space="preserve"> </v>
      </c>
      <c r="AL69" s="44"/>
      <c r="AM69" s="44" t="str">
        <f t="shared" si="12"/>
        <v xml:space="preserve"> </v>
      </c>
      <c r="AN69" s="44" t="str">
        <f t="shared" si="13"/>
        <v xml:space="preserve"> </v>
      </c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</row>
    <row r="70" spans="2:124" s="5" customFormat="1" ht="30" customHeight="1">
      <c r="B70" s="128"/>
      <c r="C70" s="56"/>
      <c r="D70" s="111"/>
      <c r="E70" s="131"/>
      <c r="F70" s="133"/>
      <c r="G70" s="57"/>
      <c r="H70" s="134"/>
      <c r="I70" s="110"/>
      <c r="J70" s="135"/>
      <c r="K70" s="58"/>
      <c r="L70" s="59"/>
      <c r="M70" s="60"/>
      <c r="N70" s="60"/>
      <c r="O70" s="65" t="str">
        <f t="shared" si="15"/>
        <v/>
      </c>
      <c r="P70" s="59"/>
      <c r="Q70" s="60"/>
      <c r="R70" s="60"/>
      <c r="S70" s="65" t="str">
        <f t="shared" si="16"/>
        <v/>
      </c>
      <c r="T70" s="64" t="str">
        <f t="shared" si="17"/>
        <v/>
      </c>
      <c r="U70" s="61" t="str">
        <f t="shared" si="18"/>
        <v xml:space="preserve">   </v>
      </c>
      <c r="V70" s="61" t="str">
        <f>IF(E70=0," ",IF(E70="H",IF(H70&lt;1999,VLOOKUP(K70,Minimas!$A$15:$F$29,6),IF(AND(H70&gt;1998,H70&lt;2002),VLOOKUP(K70,Minimas!$A$15:$F$29,5),IF(AND(H70&gt;2001,H70&lt;2004),VLOOKUP(K70,Minimas!$A$15:$F$29,4),IF(AND(H70&gt;2003,H70&lt;2006),VLOOKUP(K70,Minimas!$A$15:$F$29,3),VLOOKUP(K70,Minimas!$A$15:$F$29,2))))),IF(H70&lt;1999,VLOOKUP(K70,Minimas!$G$15:$L$29,6),IF(AND(H70&gt;1998,H70&lt;2002),VLOOKUP(K70,Minimas!$G$15:$L$29,5),IF(AND(H70&gt;2001,H70&lt;2004),VLOOKUP(K70,Minimas!$G$15:$L$29,4),IF(AND(H70&gt;2003,H70&lt;2006),VLOOKUP(K70,Minimas!$G$15:$L$29,3),VLOOKUP(K70,Minimas!$G$15:$L$29,2)))))))</f>
        <v xml:space="preserve"> </v>
      </c>
      <c r="W70" s="62" t="str">
        <f t="shared" si="19"/>
        <v/>
      </c>
      <c r="X70" s="55"/>
      <c r="AA70" s="44"/>
      <c r="AB70" s="119" t="e">
        <f>T70-HLOOKUP(V70,Minimas!$C$3:$CD$12,2,FALSE)</f>
        <v>#VALUE!</v>
      </c>
      <c r="AC70" s="119" t="e">
        <f>T70-HLOOKUP(V70,Minimas!$C$3:$CD$12,3,FALSE)</f>
        <v>#VALUE!</v>
      </c>
      <c r="AD70" s="119" t="e">
        <f>T70-HLOOKUP(V70,Minimas!$C$3:$CD$12,4,FALSE)</f>
        <v>#VALUE!</v>
      </c>
      <c r="AE70" s="119" t="e">
        <f>T70-HLOOKUP(V70,Minimas!$C$3:$CD$12,5,FALSE)</f>
        <v>#VALUE!</v>
      </c>
      <c r="AF70" s="119" t="e">
        <f>T70-HLOOKUP(V70,Minimas!$C$3:$CD$12,6,FALSE)</f>
        <v>#VALUE!</v>
      </c>
      <c r="AG70" s="119" t="e">
        <f>T70-HLOOKUP(V70,Minimas!$C$3:$CD$12,7,FALSE)</f>
        <v>#VALUE!</v>
      </c>
      <c r="AH70" s="119" t="e">
        <f>T70-HLOOKUP(V70,Minimas!$C$3:$CD$12,8,FALSE)</f>
        <v>#VALUE!</v>
      </c>
      <c r="AI70" s="119" t="e">
        <f>T70-HLOOKUP(V70,Minimas!$C$3:$CD$12,9,FALSE)</f>
        <v>#VALUE!</v>
      </c>
      <c r="AJ70" s="119" t="e">
        <f>T70-HLOOKUP(V70,Minimas!$C$3:$CD$12,10,FALSE)</f>
        <v>#VALUE!</v>
      </c>
      <c r="AK70" s="120" t="str">
        <f t="shared" si="11"/>
        <v xml:space="preserve"> </v>
      </c>
      <c r="AL70" s="44"/>
      <c r="AM70" s="44" t="str">
        <f t="shared" si="12"/>
        <v xml:space="preserve"> </v>
      </c>
      <c r="AN70" s="44" t="str">
        <f t="shared" si="13"/>
        <v xml:space="preserve"> </v>
      </c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</row>
    <row r="71" spans="2:124" s="5" customFormat="1" ht="30" customHeight="1">
      <c r="B71" s="128"/>
      <c r="C71" s="56"/>
      <c r="D71" s="111"/>
      <c r="E71" s="131"/>
      <c r="F71" s="133"/>
      <c r="G71" s="57"/>
      <c r="H71" s="134"/>
      <c r="I71" s="110"/>
      <c r="J71" s="135"/>
      <c r="K71" s="58"/>
      <c r="L71" s="59"/>
      <c r="M71" s="60"/>
      <c r="N71" s="60"/>
      <c r="O71" s="65" t="str">
        <f t="shared" si="15"/>
        <v/>
      </c>
      <c r="P71" s="59"/>
      <c r="Q71" s="60"/>
      <c r="R71" s="60"/>
      <c r="S71" s="65" t="str">
        <f t="shared" si="16"/>
        <v/>
      </c>
      <c r="T71" s="64" t="str">
        <f t="shared" si="17"/>
        <v/>
      </c>
      <c r="U71" s="61" t="str">
        <f t="shared" si="18"/>
        <v xml:space="preserve">   </v>
      </c>
      <c r="V71" s="61" t="str">
        <f>IF(E71=0," ",IF(E71="H",IF(H71&lt;1999,VLOOKUP(K71,Minimas!$A$15:$F$29,6),IF(AND(H71&gt;1998,H71&lt;2002),VLOOKUP(K71,Minimas!$A$15:$F$29,5),IF(AND(H71&gt;2001,H71&lt;2004),VLOOKUP(K71,Minimas!$A$15:$F$29,4),IF(AND(H71&gt;2003,H71&lt;2006),VLOOKUP(K71,Minimas!$A$15:$F$29,3),VLOOKUP(K71,Minimas!$A$15:$F$29,2))))),IF(H71&lt;1999,VLOOKUP(K71,Minimas!$G$15:$L$29,6),IF(AND(H71&gt;1998,H71&lt;2002),VLOOKUP(K71,Minimas!$G$15:$L$29,5),IF(AND(H71&gt;2001,H71&lt;2004),VLOOKUP(K71,Minimas!$G$15:$L$29,4),IF(AND(H71&gt;2003,H71&lt;2006),VLOOKUP(K71,Minimas!$G$15:$L$29,3),VLOOKUP(K71,Minimas!$G$15:$L$29,2)))))))</f>
        <v xml:space="preserve"> </v>
      </c>
      <c r="W71" s="62" t="str">
        <f t="shared" si="19"/>
        <v/>
      </c>
      <c r="X71" s="55"/>
      <c r="AA71" s="44"/>
      <c r="AB71" s="119" t="e">
        <f>T71-HLOOKUP(V71,Minimas!$C$3:$CD$12,2,FALSE)</f>
        <v>#VALUE!</v>
      </c>
      <c r="AC71" s="119" t="e">
        <f>T71-HLOOKUP(V71,Minimas!$C$3:$CD$12,3,FALSE)</f>
        <v>#VALUE!</v>
      </c>
      <c r="AD71" s="119" t="e">
        <f>T71-HLOOKUP(V71,Minimas!$C$3:$CD$12,4,FALSE)</f>
        <v>#VALUE!</v>
      </c>
      <c r="AE71" s="119" t="e">
        <f>T71-HLOOKUP(V71,Minimas!$C$3:$CD$12,5,FALSE)</f>
        <v>#VALUE!</v>
      </c>
      <c r="AF71" s="119" t="e">
        <f>T71-HLOOKUP(V71,Minimas!$C$3:$CD$12,6,FALSE)</f>
        <v>#VALUE!</v>
      </c>
      <c r="AG71" s="119" t="e">
        <f>T71-HLOOKUP(V71,Minimas!$C$3:$CD$12,7,FALSE)</f>
        <v>#VALUE!</v>
      </c>
      <c r="AH71" s="119" t="e">
        <f>T71-HLOOKUP(V71,Minimas!$C$3:$CD$12,8,FALSE)</f>
        <v>#VALUE!</v>
      </c>
      <c r="AI71" s="119" t="e">
        <f>T71-HLOOKUP(V71,Minimas!$C$3:$CD$12,9,FALSE)</f>
        <v>#VALUE!</v>
      </c>
      <c r="AJ71" s="119" t="e">
        <f>T71-HLOOKUP(V71,Minimas!$C$3:$CD$12,10,FALSE)</f>
        <v>#VALUE!</v>
      </c>
      <c r="AK71" s="120" t="str">
        <f t="shared" si="11"/>
        <v xml:space="preserve"> </v>
      </c>
      <c r="AL71" s="44"/>
      <c r="AM71" s="44" t="str">
        <f t="shared" si="12"/>
        <v xml:space="preserve"> </v>
      </c>
      <c r="AN71" s="44" t="str">
        <f t="shared" si="13"/>
        <v xml:space="preserve"> </v>
      </c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</row>
    <row r="72" spans="2:124" s="5" customFormat="1" ht="30" customHeight="1">
      <c r="B72" s="128"/>
      <c r="C72" s="56"/>
      <c r="D72" s="111"/>
      <c r="E72" s="131"/>
      <c r="F72" s="133"/>
      <c r="G72" s="57"/>
      <c r="H72" s="134"/>
      <c r="I72" s="110"/>
      <c r="J72" s="135"/>
      <c r="K72" s="58"/>
      <c r="L72" s="59"/>
      <c r="M72" s="60"/>
      <c r="N72" s="60"/>
      <c r="O72" s="65" t="str">
        <f t="shared" si="15"/>
        <v/>
      </c>
      <c r="P72" s="59"/>
      <c r="Q72" s="60"/>
      <c r="R72" s="60"/>
      <c r="S72" s="65" t="str">
        <f t="shared" si="16"/>
        <v/>
      </c>
      <c r="T72" s="64" t="str">
        <f t="shared" si="17"/>
        <v/>
      </c>
      <c r="U72" s="61" t="str">
        <f t="shared" si="18"/>
        <v xml:space="preserve">   </v>
      </c>
      <c r="V72" s="61" t="str">
        <f>IF(E72=0," ",IF(E72="H",IF(H72&lt;1999,VLOOKUP(K72,Minimas!$A$15:$F$29,6),IF(AND(H72&gt;1998,H72&lt;2002),VLOOKUP(K72,Minimas!$A$15:$F$29,5),IF(AND(H72&gt;2001,H72&lt;2004),VLOOKUP(K72,Minimas!$A$15:$F$29,4),IF(AND(H72&gt;2003,H72&lt;2006),VLOOKUP(K72,Minimas!$A$15:$F$29,3),VLOOKUP(K72,Minimas!$A$15:$F$29,2))))),IF(H72&lt;1999,VLOOKUP(K72,Minimas!$G$15:$L$29,6),IF(AND(H72&gt;1998,H72&lt;2002),VLOOKUP(K72,Minimas!$G$15:$L$29,5),IF(AND(H72&gt;2001,H72&lt;2004),VLOOKUP(K72,Minimas!$G$15:$L$29,4),IF(AND(H72&gt;2003,H72&lt;2006),VLOOKUP(K72,Minimas!$G$15:$L$29,3),VLOOKUP(K72,Minimas!$G$15:$L$29,2)))))))</f>
        <v xml:space="preserve"> </v>
      </c>
      <c r="W72" s="62" t="str">
        <f t="shared" si="19"/>
        <v/>
      </c>
      <c r="X72" s="55"/>
      <c r="AA72" s="44"/>
      <c r="AB72" s="119" t="e">
        <f>T72-HLOOKUP(V72,Minimas!$C$3:$CD$12,2,FALSE)</f>
        <v>#VALUE!</v>
      </c>
      <c r="AC72" s="119" t="e">
        <f>T72-HLOOKUP(V72,Minimas!$C$3:$CD$12,3,FALSE)</f>
        <v>#VALUE!</v>
      </c>
      <c r="AD72" s="119" t="e">
        <f>T72-HLOOKUP(V72,Minimas!$C$3:$CD$12,4,FALSE)</f>
        <v>#VALUE!</v>
      </c>
      <c r="AE72" s="119" t="e">
        <f>T72-HLOOKUP(V72,Minimas!$C$3:$CD$12,5,FALSE)</f>
        <v>#VALUE!</v>
      </c>
      <c r="AF72" s="119" t="e">
        <f>T72-HLOOKUP(V72,Minimas!$C$3:$CD$12,6,FALSE)</f>
        <v>#VALUE!</v>
      </c>
      <c r="AG72" s="119" t="e">
        <f>T72-HLOOKUP(V72,Minimas!$C$3:$CD$12,7,FALSE)</f>
        <v>#VALUE!</v>
      </c>
      <c r="AH72" s="119" t="e">
        <f>T72-HLOOKUP(V72,Minimas!$C$3:$CD$12,8,FALSE)</f>
        <v>#VALUE!</v>
      </c>
      <c r="AI72" s="119" t="e">
        <f>T72-HLOOKUP(V72,Minimas!$C$3:$CD$12,9,FALSE)</f>
        <v>#VALUE!</v>
      </c>
      <c r="AJ72" s="119" t="e">
        <f>T72-HLOOKUP(V72,Minimas!$C$3:$CD$12,10,FALSE)</f>
        <v>#VALUE!</v>
      </c>
      <c r="AK72" s="120" t="str">
        <f t="shared" si="11"/>
        <v xml:space="preserve"> </v>
      </c>
      <c r="AL72" s="44"/>
      <c r="AM72" s="44" t="str">
        <f t="shared" si="12"/>
        <v xml:space="preserve"> </v>
      </c>
      <c r="AN72" s="44" t="str">
        <f t="shared" si="13"/>
        <v xml:space="preserve"> </v>
      </c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</row>
    <row r="73" spans="2:124" s="5" customFormat="1" ht="30" customHeight="1">
      <c r="B73" s="128"/>
      <c r="C73" s="56"/>
      <c r="D73" s="111"/>
      <c r="E73" s="131"/>
      <c r="F73" s="133"/>
      <c r="G73" s="57"/>
      <c r="H73" s="134"/>
      <c r="I73" s="110"/>
      <c r="J73" s="135"/>
      <c r="K73" s="58"/>
      <c r="L73" s="59"/>
      <c r="M73" s="60"/>
      <c r="N73" s="60"/>
      <c r="O73" s="65" t="str">
        <f t="shared" si="15"/>
        <v/>
      </c>
      <c r="P73" s="59"/>
      <c r="Q73" s="60"/>
      <c r="R73" s="60"/>
      <c r="S73" s="65" t="str">
        <f t="shared" si="16"/>
        <v/>
      </c>
      <c r="T73" s="64" t="str">
        <f t="shared" si="17"/>
        <v/>
      </c>
      <c r="U73" s="61" t="str">
        <f t="shared" si="18"/>
        <v xml:space="preserve">   </v>
      </c>
      <c r="V73" s="61" t="str">
        <f>IF(E73=0," ",IF(E73="H",IF(H73&lt;1999,VLOOKUP(K73,Minimas!$A$15:$F$29,6),IF(AND(H73&gt;1998,H73&lt;2002),VLOOKUP(K73,Minimas!$A$15:$F$29,5),IF(AND(H73&gt;2001,H73&lt;2004),VLOOKUP(K73,Minimas!$A$15:$F$29,4),IF(AND(H73&gt;2003,H73&lt;2006),VLOOKUP(K73,Minimas!$A$15:$F$29,3),VLOOKUP(K73,Minimas!$A$15:$F$29,2))))),IF(H73&lt;1999,VLOOKUP(K73,Minimas!$G$15:$L$29,6),IF(AND(H73&gt;1998,H73&lt;2002),VLOOKUP(K73,Minimas!$G$15:$L$29,5),IF(AND(H73&gt;2001,H73&lt;2004),VLOOKUP(K73,Minimas!$G$15:$L$29,4),IF(AND(H73&gt;2003,H73&lt;2006),VLOOKUP(K73,Minimas!$G$15:$L$29,3),VLOOKUP(K73,Minimas!$G$15:$L$29,2)))))))</f>
        <v xml:space="preserve"> </v>
      </c>
      <c r="W73" s="62" t="str">
        <f t="shared" si="19"/>
        <v/>
      </c>
      <c r="X73" s="55"/>
      <c r="AA73" s="44"/>
      <c r="AB73" s="119" t="e">
        <f>T73-HLOOKUP(V73,Minimas!$C$3:$CD$12,2,FALSE)</f>
        <v>#VALUE!</v>
      </c>
      <c r="AC73" s="119" t="e">
        <f>T73-HLOOKUP(V73,Minimas!$C$3:$CD$12,3,FALSE)</f>
        <v>#VALUE!</v>
      </c>
      <c r="AD73" s="119" t="e">
        <f>T73-HLOOKUP(V73,Minimas!$C$3:$CD$12,4,FALSE)</f>
        <v>#VALUE!</v>
      </c>
      <c r="AE73" s="119" t="e">
        <f>T73-HLOOKUP(V73,Minimas!$C$3:$CD$12,5,FALSE)</f>
        <v>#VALUE!</v>
      </c>
      <c r="AF73" s="119" t="e">
        <f>T73-HLOOKUP(V73,Minimas!$C$3:$CD$12,6,FALSE)</f>
        <v>#VALUE!</v>
      </c>
      <c r="AG73" s="119" t="e">
        <f>T73-HLOOKUP(V73,Minimas!$C$3:$CD$12,7,FALSE)</f>
        <v>#VALUE!</v>
      </c>
      <c r="AH73" s="119" t="e">
        <f>T73-HLOOKUP(V73,Minimas!$C$3:$CD$12,8,FALSE)</f>
        <v>#VALUE!</v>
      </c>
      <c r="AI73" s="119" t="e">
        <f>T73-HLOOKUP(V73,Minimas!$C$3:$CD$12,9,FALSE)</f>
        <v>#VALUE!</v>
      </c>
      <c r="AJ73" s="119" t="e">
        <f>T73-HLOOKUP(V73,Minimas!$C$3:$CD$12,10,FALSE)</f>
        <v>#VALUE!</v>
      </c>
      <c r="AK73" s="120" t="str">
        <f t="shared" si="11"/>
        <v xml:space="preserve"> </v>
      </c>
      <c r="AL73" s="44"/>
      <c r="AM73" s="44" t="str">
        <f t="shared" si="12"/>
        <v xml:space="preserve"> </v>
      </c>
      <c r="AN73" s="44" t="str">
        <f t="shared" si="13"/>
        <v xml:space="preserve"> </v>
      </c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</row>
    <row r="74" spans="2:124" s="5" customFormat="1" ht="30" customHeight="1">
      <c r="B74" s="128"/>
      <c r="C74" s="56"/>
      <c r="D74" s="111"/>
      <c r="E74" s="131"/>
      <c r="F74" s="133"/>
      <c r="G74" s="57"/>
      <c r="H74" s="134"/>
      <c r="I74" s="110"/>
      <c r="J74" s="135"/>
      <c r="K74" s="58"/>
      <c r="L74" s="59"/>
      <c r="M74" s="60"/>
      <c r="N74" s="60"/>
      <c r="O74" s="65" t="str">
        <f t="shared" ref="O74:O137" si="20">IF(E74="","",IF(MAXA(L74:N74)&lt;=0,0,MAXA(L74:N74)))</f>
        <v/>
      </c>
      <c r="P74" s="59"/>
      <c r="Q74" s="60"/>
      <c r="R74" s="60"/>
      <c r="S74" s="65" t="str">
        <f t="shared" ref="S74:S137" si="21">IF(E74="","",IF(MAXA(P74:R74)&lt;=0,0,MAXA(P74:R74)))</f>
        <v/>
      </c>
      <c r="T74" s="64" t="str">
        <f t="shared" ref="T74:T137" si="22">IF(E74="","",IF(OR(O74=0,S74=0),0,O74+S74))</f>
        <v/>
      </c>
      <c r="U74" s="61" t="str">
        <f t="shared" ref="U74:U137" si="23">+CONCATENATE(AM74," ",AN74)</f>
        <v xml:space="preserve">   </v>
      </c>
      <c r="V74" s="61" t="str">
        <f>IF(E74=0," ",IF(E74="H",IF(H74&lt;1999,VLOOKUP(K74,Minimas!$A$15:$F$29,6),IF(AND(H74&gt;1998,H74&lt;2002),VLOOKUP(K74,Minimas!$A$15:$F$29,5),IF(AND(H74&gt;2001,H74&lt;2004),VLOOKUP(K74,Minimas!$A$15:$F$29,4),IF(AND(H74&gt;2003,H74&lt;2006),VLOOKUP(K74,Minimas!$A$15:$F$29,3),VLOOKUP(K74,Minimas!$A$15:$F$29,2))))),IF(H74&lt;1999,VLOOKUP(K74,Minimas!$G$15:$L$29,6),IF(AND(H74&gt;1998,H74&lt;2002),VLOOKUP(K74,Minimas!$G$15:$L$29,5),IF(AND(H74&gt;2001,H74&lt;2004),VLOOKUP(K74,Minimas!$G$15:$L$29,4),IF(AND(H74&gt;2003,H74&lt;2006),VLOOKUP(K74,Minimas!$G$15:$L$29,3),VLOOKUP(K74,Minimas!$G$15:$L$29,2)))))))</f>
        <v xml:space="preserve"> </v>
      </c>
      <c r="W74" s="62" t="str">
        <f t="shared" ref="W74:W137" si="24">IF(E74=" "," ",IF(E74="H",10^(0.75194503*LOG(K74/175.508)^2)*T74,IF(E74="F",10^(0.783497476* LOG(K74/153.655)^2)*T74,"")))</f>
        <v/>
      </c>
      <c r="X74" s="55"/>
      <c r="AA74" s="44"/>
      <c r="AB74" s="119" t="e">
        <f>T74-HLOOKUP(V74,Minimas!$C$3:$CD$12,2,FALSE)</f>
        <v>#VALUE!</v>
      </c>
      <c r="AC74" s="119" t="e">
        <f>T74-HLOOKUP(V74,Minimas!$C$3:$CD$12,3,FALSE)</f>
        <v>#VALUE!</v>
      </c>
      <c r="AD74" s="119" t="e">
        <f>T74-HLOOKUP(V74,Minimas!$C$3:$CD$12,4,FALSE)</f>
        <v>#VALUE!</v>
      </c>
      <c r="AE74" s="119" t="e">
        <f>T74-HLOOKUP(V74,Minimas!$C$3:$CD$12,5,FALSE)</f>
        <v>#VALUE!</v>
      </c>
      <c r="AF74" s="119" t="e">
        <f>T74-HLOOKUP(V74,Minimas!$C$3:$CD$12,6,FALSE)</f>
        <v>#VALUE!</v>
      </c>
      <c r="AG74" s="119" t="e">
        <f>T74-HLOOKUP(V74,Minimas!$C$3:$CD$12,7,FALSE)</f>
        <v>#VALUE!</v>
      </c>
      <c r="AH74" s="119" t="e">
        <f>T74-HLOOKUP(V74,Minimas!$C$3:$CD$12,8,FALSE)</f>
        <v>#VALUE!</v>
      </c>
      <c r="AI74" s="119" t="e">
        <f>T74-HLOOKUP(V74,Minimas!$C$3:$CD$12,9,FALSE)</f>
        <v>#VALUE!</v>
      </c>
      <c r="AJ74" s="119" t="e">
        <f>T74-HLOOKUP(V74,Minimas!$C$3:$CD$12,10,FALSE)</f>
        <v>#VALUE!</v>
      </c>
      <c r="AK74" s="120" t="str">
        <f t="shared" ref="AK74:AK137" si="25">IF(E74=0," ",IF(AJ74&gt;=0,$AJ$5,IF(AI74&gt;=0,$AI$5,IF(AH74&gt;=0,$AH$5,IF(AG74&gt;=0,$AG$5,IF(AF74&gt;=0,$AF$5,IF(AE74&gt;=0,$AE$5,IF(AD74&gt;=0,$AD$5,IF(AC74&gt;=0,$AC$5,$AB$5)))))))))</f>
        <v xml:space="preserve"> </v>
      </c>
      <c r="AL74" s="44"/>
      <c r="AM74" s="44" t="str">
        <f t="shared" ref="AM74:AM137" si="26">IF(AK74="","",AK74)</f>
        <v xml:space="preserve"> </v>
      </c>
      <c r="AN74" s="44" t="str">
        <f t="shared" ref="AN74:AN137" si="27">IF(E74=0," ",IF(AJ74&gt;=0,AJ74,IF(AI74&gt;=0,AI74,IF(AH74&gt;=0,AH74,IF(AG74&gt;=0,AG74,IF(AF74&gt;=0,AF74,IF(AE74&gt;=0,AE74,IF(AD74&gt;=0,AD74,IF(AC74&gt;=0,AC74,AB74)))))))))</f>
        <v xml:space="preserve"> </v>
      </c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</row>
    <row r="75" spans="2:124" s="5" customFormat="1" ht="30" customHeight="1">
      <c r="B75" s="128"/>
      <c r="C75" s="56"/>
      <c r="D75" s="111"/>
      <c r="E75" s="131"/>
      <c r="F75" s="133"/>
      <c r="G75" s="57"/>
      <c r="H75" s="134"/>
      <c r="I75" s="110"/>
      <c r="J75" s="135"/>
      <c r="K75" s="58"/>
      <c r="L75" s="59"/>
      <c r="M75" s="60"/>
      <c r="N75" s="60"/>
      <c r="O75" s="65" t="str">
        <f t="shared" si="20"/>
        <v/>
      </c>
      <c r="P75" s="59"/>
      <c r="Q75" s="60"/>
      <c r="R75" s="60"/>
      <c r="S75" s="65" t="str">
        <f t="shared" si="21"/>
        <v/>
      </c>
      <c r="T75" s="64" t="str">
        <f t="shared" si="22"/>
        <v/>
      </c>
      <c r="U75" s="61" t="str">
        <f t="shared" si="23"/>
        <v xml:space="preserve">   </v>
      </c>
      <c r="V75" s="61" t="str">
        <f>IF(E75=0," ",IF(E75="H",IF(H75&lt;1999,VLOOKUP(K75,Minimas!$A$15:$F$29,6),IF(AND(H75&gt;1998,H75&lt;2002),VLOOKUP(K75,Minimas!$A$15:$F$29,5),IF(AND(H75&gt;2001,H75&lt;2004),VLOOKUP(K75,Minimas!$A$15:$F$29,4),IF(AND(H75&gt;2003,H75&lt;2006),VLOOKUP(K75,Minimas!$A$15:$F$29,3),VLOOKUP(K75,Minimas!$A$15:$F$29,2))))),IF(H75&lt;1999,VLOOKUP(K75,Minimas!$G$15:$L$29,6),IF(AND(H75&gt;1998,H75&lt;2002),VLOOKUP(K75,Minimas!$G$15:$L$29,5),IF(AND(H75&gt;2001,H75&lt;2004),VLOOKUP(K75,Minimas!$G$15:$L$29,4),IF(AND(H75&gt;2003,H75&lt;2006),VLOOKUP(K75,Minimas!$G$15:$L$29,3),VLOOKUP(K75,Minimas!$G$15:$L$29,2)))))))</f>
        <v xml:space="preserve"> </v>
      </c>
      <c r="W75" s="62" t="str">
        <f t="shared" si="24"/>
        <v/>
      </c>
      <c r="X75" s="55"/>
      <c r="AA75" s="44"/>
      <c r="AB75" s="119" t="e">
        <f>T75-HLOOKUP(V75,Minimas!$C$3:$CD$12,2,FALSE)</f>
        <v>#VALUE!</v>
      </c>
      <c r="AC75" s="119" t="e">
        <f>T75-HLOOKUP(V75,Minimas!$C$3:$CD$12,3,FALSE)</f>
        <v>#VALUE!</v>
      </c>
      <c r="AD75" s="119" t="e">
        <f>T75-HLOOKUP(V75,Minimas!$C$3:$CD$12,4,FALSE)</f>
        <v>#VALUE!</v>
      </c>
      <c r="AE75" s="119" t="e">
        <f>T75-HLOOKUP(V75,Minimas!$C$3:$CD$12,5,FALSE)</f>
        <v>#VALUE!</v>
      </c>
      <c r="AF75" s="119" t="e">
        <f>T75-HLOOKUP(V75,Minimas!$C$3:$CD$12,6,FALSE)</f>
        <v>#VALUE!</v>
      </c>
      <c r="AG75" s="119" t="e">
        <f>T75-HLOOKUP(V75,Minimas!$C$3:$CD$12,7,FALSE)</f>
        <v>#VALUE!</v>
      </c>
      <c r="AH75" s="119" t="e">
        <f>T75-HLOOKUP(V75,Minimas!$C$3:$CD$12,8,FALSE)</f>
        <v>#VALUE!</v>
      </c>
      <c r="AI75" s="119" t="e">
        <f>T75-HLOOKUP(V75,Minimas!$C$3:$CD$12,9,FALSE)</f>
        <v>#VALUE!</v>
      </c>
      <c r="AJ75" s="119" t="e">
        <f>T75-HLOOKUP(V75,Minimas!$C$3:$CD$12,10,FALSE)</f>
        <v>#VALUE!</v>
      </c>
      <c r="AK75" s="120" t="str">
        <f t="shared" si="25"/>
        <v xml:space="preserve"> </v>
      </c>
      <c r="AL75" s="44"/>
      <c r="AM75" s="44" t="str">
        <f t="shared" si="26"/>
        <v xml:space="preserve"> </v>
      </c>
      <c r="AN75" s="44" t="str">
        <f t="shared" si="27"/>
        <v xml:space="preserve"> </v>
      </c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</row>
    <row r="76" spans="2:124" s="5" customFormat="1" ht="30" customHeight="1">
      <c r="B76" s="128"/>
      <c r="C76" s="56"/>
      <c r="D76" s="111"/>
      <c r="E76" s="131"/>
      <c r="F76" s="133"/>
      <c r="G76" s="57"/>
      <c r="H76" s="134"/>
      <c r="I76" s="110"/>
      <c r="J76" s="135"/>
      <c r="K76" s="58"/>
      <c r="L76" s="59"/>
      <c r="M76" s="60"/>
      <c r="N76" s="60"/>
      <c r="O76" s="65" t="str">
        <f t="shared" si="20"/>
        <v/>
      </c>
      <c r="P76" s="59"/>
      <c r="Q76" s="60"/>
      <c r="R76" s="60"/>
      <c r="S76" s="65" t="str">
        <f t="shared" si="21"/>
        <v/>
      </c>
      <c r="T76" s="64" t="str">
        <f t="shared" si="22"/>
        <v/>
      </c>
      <c r="U76" s="61" t="str">
        <f t="shared" si="23"/>
        <v xml:space="preserve">   </v>
      </c>
      <c r="V76" s="61" t="str">
        <f>IF(E76=0," ",IF(E76="H",IF(H76&lt;1999,VLOOKUP(K76,Minimas!$A$15:$F$29,6),IF(AND(H76&gt;1998,H76&lt;2002),VLOOKUP(K76,Minimas!$A$15:$F$29,5),IF(AND(H76&gt;2001,H76&lt;2004),VLOOKUP(K76,Minimas!$A$15:$F$29,4),IF(AND(H76&gt;2003,H76&lt;2006),VLOOKUP(K76,Minimas!$A$15:$F$29,3),VLOOKUP(K76,Minimas!$A$15:$F$29,2))))),IF(H76&lt;1999,VLOOKUP(K76,Minimas!$G$15:$L$29,6),IF(AND(H76&gt;1998,H76&lt;2002),VLOOKUP(K76,Minimas!$G$15:$L$29,5),IF(AND(H76&gt;2001,H76&lt;2004),VLOOKUP(K76,Minimas!$G$15:$L$29,4),IF(AND(H76&gt;2003,H76&lt;2006),VLOOKUP(K76,Minimas!$G$15:$L$29,3),VLOOKUP(K76,Minimas!$G$15:$L$29,2)))))))</f>
        <v xml:space="preserve"> </v>
      </c>
      <c r="W76" s="62" t="str">
        <f t="shared" si="24"/>
        <v/>
      </c>
      <c r="X76" s="55"/>
      <c r="AA76" s="44"/>
      <c r="AB76" s="119" t="e">
        <f>T76-HLOOKUP(V76,Minimas!$C$3:$CD$12,2,FALSE)</f>
        <v>#VALUE!</v>
      </c>
      <c r="AC76" s="119" t="e">
        <f>T76-HLOOKUP(V76,Minimas!$C$3:$CD$12,3,FALSE)</f>
        <v>#VALUE!</v>
      </c>
      <c r="AD76" s="119" t="e">
        <f>T76-HLOOKUP(V76,Minimas!$C$3:$CD$12,4,FALSE)</f>
        <v>#VALUE!</v>
      </c>
      <c r="AE76" s="119" t="e">
        <f>T76-HLOOKUP(V76,Minimas!$C$3:$CD$12,5,FALSE)</f>
        <v>#VALUE!</v>
      </c>
      <c r="AF76" s="119" t="e">
        <f>T76-HLOOKUP(V76,Minimas!$C$3:$CD$12,6,FALSE)</f>
        <v>#VALUE!</v>
      </c>
      <c r="AG76" s="119" t="e">
        <f>T76-HLOOKUP(V76,Minimas!$C$3:$CD$12,7,FALSE)</f>
        <v>#VALUE!</v>
      </c>
      <c r="AH76" s="119" t="e">
        <f>T76-HLOOKUP(V76,Minimas!$C$3:$CD$12,8,FALSE)</f>
        <v>#VALUE!</v>
      </c>
      <c r="AI76" s="119" t="e">
        <f>T76-HLOOKUP(V76,Minimas!$C$3:$CD$12,9,FALSE)</f>
        <v>#VALUE!</v>
      </c>
      <c r="AJ76" s="119" t="e">
        <f>T76-HLOOKUP(V76,Minimas!$C$3:$CD$12,10,FALSE)</f>
        <v>#VALUE!</v>
      </c>
      <c r="AK76" s="120" t="str">
        <f t="shared" si="25"/>
        <v xml:space="preserve"> </v>
      </c>
      <c r="AL76" s="44"/>
      <c r="AM76" s="44" t="str">
        <f t="shared" si="26"/>
        <v xml:space="preserve"> </v>
      </c>
      <c r="AN76" s="44" t="str">
        <f t="shared" si="27"/>
        <v xml:space="preserve"> 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</row>
    <row r="77" spans="2:124" s="5" customFormat="1" ht="30" customHeight="1">
      <c r="B77" s="128"/>
      <c r="C77" s="56"/>
      <c r="D77" s="111"/>
      <c r="E77" s="131"/>
      <c r="F77" s="133"/>
      <c r="G77" s="57"/>
      <c r="H77" s="134"/>
      <c r="I77" s="110"/>
      <c r="J77" s="135"/>
      <c r="K77" s="58"/>
      <c r="L77" s="59"/>
      <c r="M77" s="60"/>
      <c r="N77" s="60"/>
      <c r="O77" s="65" t="str">
        <f t="shared" si="20"/>
        <v/>
      </c>
      <c r="P77" s="59"/>
      <c r="Q77" s="60"/>
      <c r="R77" s="60"/>
      <c r="S77" s="65" t="str">
        <f t="shared" si="21"/>
        <v/>
      </c>
      <c r="T77" s="64" t="str">
        <f t="shared" si="22"/>
        <v/>
      </c>
      <c r="U77" s="61" t="str">
        <f t="shared" si="23"/>
        <v xml:space="preserve">   </v>
      </c>
      <c r="V77" s="61" t="str">
        <f>IF(E77=0," ",IF(E77="H",IF(H77&lt;1999,VLOOKUP(K77,Minimas!$A$15:$F$29,6),IF(AND(H77&gt;1998,H77&lt;2002),VLOOKUP(K77,Minimas!$A$15:$F$29,5),IF(AND(H77&gt;2001,H77&lt;2004),VLOOKUP(K77,Minimas!$A$15:$F$29,4),IF(AND(H77&gt;2003,H77&lt;2006),VLOOKUP(K77,Minimas!$A$15:$F$29,3),VLOOKUP(K77,Minimas!$A$15:$F$29,2))))),IF(H77&lt;1999,VLOOKUP(K77,Minimas!$G$15:$L$29,6),IF(AND(H77&gt;1998,H77&lt;2002),VLOOKUP(K77,Minimas!$G$15:$L$29,5),IF(AND(H77&gt;2001,H77&lt;2004),VLOOKUP(K77,Minimas!$G$15:$L$29,4),IF(AND(H77&gt;2003,H77&lt;2006),VLOOKUP(K77,Minimas!$G$15:$L$29,3),VLOOKUP(K77,Minimas!$G$15:$L$29,2)))))))</f>
        <v xml:space="preserve"> </v>
      </c>
      <c r="W77" s="62" t="str">
        <f t="shared" si="24"/>
        <v/>
      </c>
      <c r="X77" s="55"/>
      <c r="AA77" s="44"/>
      <c r="AB77" s="119" t="e">
        <f>T77-HLOOKUP(V77,Minimas!$C$3:$CD$12,2,FALSE)</f>
        <v>#VALUE!</v>
      </c>
      <c r="AC77" s="119" t="e">
        <f>T77-HLOOKUP(V77,Minimas!$C$3:$CD$12,3,FALSE)</f>
        <v>#VALUE!</v>
      </c>
      <c r="AD77" s="119" t="e">
        <f>T77-HLOOKUP(V77,Minimas!$C$3:$CD$12,4,FALSE)</f>
        <v>#VALUE!</v>
      </c>
      <c r="AE77" s="119" t="e">
        <f>T77-HLOOKUP(V77,Minimas!$C$3:$CD$12,5,FALSE)</f>
        <v>#VALUE!</v>
      </c>
      <c r="AF77" s="119" t="e">
        <f>T77-HLOOKUP(V77,Minimas!$C$3:$CD$12,6,FALSE)</f>
        <v>#VALUE!</v>
      </c>
      <c r="AG77" s="119" t="e">
        <f>T77-HLOOKUP(V77,Minimas!$C$3:$CD$12,7,FALSE)</f>
        <v>#VALUE!</v>
      </c>
      <c r="AH77" s="119" t="e">
        <f>T77-HLOOKUP(V77,Minimas!$C$3:$CD$12,8,FALSE)</f>
        <v>#VALUE!</v>
      </c>
      <c r="AI77" s="119" t="e">
        <f>T77-HLOOKUP(V77,Minimas!$C$3:$CD$12,9,FALSE)</f>
        <v>#VALUE!</v>
      </c>
      <c r="AJ77" s="119" t="e">
        <f>T77-HLOOKUP(V77,Minimas!$C$3:$CD$12,10,FALSE)</f>
        <v>#VALUE!</v>
      </c>
      <c r="AK77" s="120" t="str">
        <f t="shared" si="25"/>
        <v xml:space="preserve"> </v>
      </c>
      <c r="AL77" s="44"/>
      <c r="AM77" s="44" t="str">
        <f t="shared" si="26"/>
        <v xml:space="preserve"> </v>
      </c>
      <c r="AN77" s="44" t="str">
        <f t="shared" si="27"/>
        <v xml:space="preserve"> </v>
      </c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</row>
    <row r="78" spans="2:124" s="5" customFormat="1" ht="30" customHeight="1">
      <c r="B78" s="128"/>
      <c r="C78" s="56"/>
      <c r="D78" s="111"/>
      <c r="E78" s="131"/>
      <c r="F78" s="133"/>
      <c r="G78" s="57"/>
      <c r="H78" s="134"/>
      <c r="I78" s="110"/>
      <c r="J78" s="135"/>
      <c r="K78" s="58"/>
      <c r="L78" s="59"/>
      <c r="M78" s="60"/>
      <c r="N78" s="60"/>
      <c r="O78" s="65" t="str">
        <f t="shared" si="20"/>
        <v/>
      </c>
      <c r="P78" s="59"/>
      <c r="Q78" s="60"/>
      <c r="R78" s="60"/>
      <c r="S78" s="65" t="str">
        <f t="shared" si="21"/>
        <v/>
      </c>
      <c r="T78" s="64" t="str">
        <f t="shared" si="22"/>
        <v/>
      </c>
      <c r="U78" s="61" t="str">
        <f t="shared" si="23"/>
        <v xml:space="preserve">   </v>
      </c>
      <c r="V78" s="61" t="str">
        <f>IF(E78=0," ",IF(E78="H",IF(H78&lt;1999,VLOOKUP(K78,Minimas!$A$15:$F$29,6),IF(AND(H78&gt;1998,H78&lt;2002),VLOOKUP(K78,Minimas!$A$15:$F$29,5),IF(AND(H78&gt;2001,H78&lt;2004),VLOOKUP(K78,Minimas!$A$15:$F$29,4),IF(AND(H78&gt;2003,H78&lt;2006),VLOOKUP(K78,Minimas!$A$15:$F$29,3),VLOOKUP(K78,Minimas!$A$15:$F$29,2))))),IF(H78&lt;1999,VLOOKUP(K78,Minimas!$G$15:$L$29,6),IF(AND(H78&gt;1998,H78&lt;2002),VLOOKUP(K78,Minimas!$G$15:$L$29,5),IF(AND(H78&gt;2001,H78&lt;2004),VLOOKUP(K78,Minimas!$G$15:$L$29,4),IF(AND(H78&gt;2003,H78&lt;2006),VLOOKUP(K78,Minimas!$G$15:$L$29,3),VLOOKUP(K78,Minimas!$G$15:$L$29,2)))))))</f>
        <v xml:space="preserve"> </v>
      </c>
      <c r="W78" s="62" t="str">
        <f t="shared" si="24"/>
        <v/>
      </c>
      <c r="X78" s="55"/>
      <c r="AA78" s="44"/>
      <c r="AB78" s="119" t="e">
        <f>T78-HLOOKUP(V78,Minimas!$C$3:$CD$12,2,FALSE)</f>
        <v>#VALUE!</v>
      </c>
      <c r="AC78" s="119" t="e">
        <f>T78-HLOOKUP(V78,Minimas!$C$3:$CD$12,3,FALSE)</f>
        <v>#VALUE!</v>
      </c>
      <c r="AD78" s="119" t="e">
        <f>T78-HLOOKUP(V78,Minimas!$C$3:$CD$12,4,FALSE)</f>
        <v>#VALUE!</v>
      </c>
      <c r="AE78" s="119" t="e">
        <f>T78-HLOOKUP(V78,Minimas!$C$3:$CD$12,5,FALSE)</f>
        <v>#VALUE!</v>
      </c>
      <c r="AF78" s="119" t="e">
        <f>T78-HLOOKUP(V78,Minimas!$C$3:$CD$12,6,FALSE)</f>
        <v>#VALUE!</v>
      </c>
      <c r="AG78" s="119" t="e">
        <f>T78-HLOOKUP(V78,Minimas!$C$3:$CD$12,7,FALSE)</f>
        <v>#VALUE!</v>
      </c>
      <c r="AH78" s="119" t="e">
        <f>T78-HLOOKUP(V78,Minimas!$C$3:$CD$12,8,FALSE)</f>
        <v>#VALUE!</v>
      </c>
      <c r="AI78" s="119" t="e">
        <f>T78-HLOOKUP(V78,Minimas!$C$3:$CD$12,9,FALSE)</f>
        <v>#VALUE!</v>
      </c>
      <c r="AJ78" s="119" t="e">
        <f>T78-HLOOKUP(V78,Minimas!$C$3:$CD$12,10,FALSE)</f>
        <v>#VALUE!</v>
      </c>
      <c r="AK78" s="120" t="str">
        <f t="shared" si="25"/>
        <v xml:space="preserve"> </v>
      </c>
      <c r="AL78" s="44"/>
      <c r="AM78" s="44" t="str">
        <f t="shared" si="26"/>
        <v xml:space="preserve"> </v>
      </c>
      <c r="AN78" s="44" t="str">
        <f t="shared" si="27"/>
        <v xml:space="preserve"> </v>
      </c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</row>
    <row r="79" spans="2:124" s="5" customFormat="1" ht="30" customHeight="1">
      <c r="B79" s="128"/>
      <c r="C79" s="56"/>
      <c r="D79" s="111"/>
      <c r="E79" s="131"/>
      <c r="F79" s="133"/>
      <c r="G79" s="57"/>
      <c r="H79" s="134"/>
      <c r="I79" s="110"/>
      <c r="J79" s="135"/>
      <c r="K79" s="58"/>
      <c r="L79" s="59"/>
      <c r="M79" s="60"/>
      <c r="N79" s="60"/>
      <c r="O79" s="65" t="str">
        <f t="shared" si="20"/>
        <v/>
      </c>
      <c r="P79" s="59"/>
      <c r="Q79" s="60"/>
      <c r="R79" s="60"/>
      <c r="S79" s="65" t="str">
        <f t="shared" si="21"/>
        <v/>
      </c>
      <c r="T79" s="64" t="str">
        <f t="shared" si="22"/>
        <v/>
      </c>
      <c r="U79" s="61" t="str">
        <f t="shared" si="23"/>
        <v xml:space="preserve">   </v>
      </c>
      <c r="V79" s="61" t="str">
        <f>IF(E79=0," ",IF(E79="H",IF(H79&lt;1999,VLOOKUP(K79,Minimas!$A$15:$F$29,6),IF(AND(H79&gt;1998,H79&lt;2002),VLOOKUP(K79,Minimas!$A$15:$F$29,5),IF(AND(H79&gt;2001,H79&lt;2004),VLOOKUP(K79,Minimas!$A$15:$F$29,4),IF(AND(H79&gt;2003,H79&lt;2006),VLOOKUP(K79,Minimas!$A$15:$F$29,3),VLOOKUP(K79,Minimas!$A$15:$F$29,2))))),IF(H79&lt;1999,VLOOKUP(K79,Minimas!$G$15:$L$29,6),IF(AND(H79&gt;1998,H79&lt;2002),VLOOKUP(K79,Minimas!$G$15:$L$29,5),IF(AND(H79&gt;2001,H79&lt;2004),VLOOKUP(K79,Minimas!$G$15:$L$29,4),IF(AND(H79&gt;2003,H79&lt;2006),VLOOKUP(K79,Minimas!$G$15:$L$29,3),VLOOKUP(K79,Minimas!$G$15:$L$29,2)))))))</f>
        <v xml:space="preserve"> </v>
      </c>
      <c r="W79" s="62" t="str">
        <f t="shared" si="24"/>
        <v/>
      </c>
      <c r="X79" s="55"/>
      <c r="AA79" s="44"/>
      <c r="AB79" s="119" t="e">
        <f>T79-HLOOKUP(V79,Minimas!$C$3:$CD$12,2,FALSE)</f>
        <v>#VALUE!</v>
      </c>
      <c r="AC79" s="119" t="e">
        <f>T79-HLOOKUP(V79,Minimas!$C$3:$CD$12,3,FALSE)</f>
        <v>#VALUE!</v>
      </c>
      <c r="AD79" s="119" t="e">
        <f>T79-HLOOKUP(V79,Minimas!$C$3:$CD$12,4,FALSE)</f>
        <v>#VALUE!</v>
      </c>
      <c r="AE79" s="119" t="e">
        <f>T79-HLOOKUP(V79,Minimas!$C$3:$CD$12,5,FALSE)</f>
        <v>#VALUE!</v>
      </c>
      <c r="AF79" s="119" t="e">
        <f>T79-HLOOKUP(V79,Minimas!$C$3:$CD$12,6,FALSE)</f>
        <v>#VALUE!</v>
      </c>
      <c r="AG79" s="119" t="e">
        <f>T79-HLOOKUP(V79,Minimas!$C$3:$CD$12,7,FALSE)</f>
        <v>#VALUE!</v>
      </c>
      <c r="AH79" s="119" t="e">
        <f>T79-HLOOKUP(V79,Minimas!$C$3:$CD$12,8,FALSE)</f>
        <v>#VALUE!</v>
      </c>
      <c r="AI79" s="119" t="e">
        <f>T79-HLOOKUP(V79,Minimas!$C$3:$CD$12,9,FALSE)</f>
        <v>#VALUE!</v>
      </c>
      <c r="AJ79" s="119" t="e">
        <f>T79-HLOOKUP(V79,Minimas!$C$3:$CD$12,10,FALSE)</f>
        <v>#VALUE!</v>
      </c>
      <c r="AK79" s="120" t="str">
        <f t="shared" si="25"/>
        <v xml:space="preserve"> </v>
      </c>
      <c r="AL79" s="44"/>
      <c r="AM79" s="44" t="str">
        <f t="shared" si="26"/>
        <v xml:space="preserve"> </v>
      </c>
      <c r="AN79" s="44" t="str">
        <f t="shared" si="27"/>
        <v xml:space="preserve"> </v>
      </c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</row>
    <row r="80" spans="2:124" s="5" customFormat="1" ht="30" customHeight="1">
      <c r="B80" s="128"/>
      <c r="C80" s="56"/>
      <c r="D80" s="111"/>
      <c r="E80" s="131"/>
      <c r="F80" s="133"/>
      <c r="G80" s="57"/>
      <c r="H80" s="134"/>
      <c r="I80" s="110"/>
      <c r="J80" s="135"/>
      <c r="K80" s="58"/>
      <c r="L80" s="59"/>
      <c r="M80" s="60"/>
      <c r="N80" s="60"/>
      <c r="O80" s="65" t="str">
        <f t="shared" si="20"/>
        <v/>
      </c>
      <c r="P80" s="59"/>
      <c r="Q80" s="60"/>
      <c r="R80" s="60"/>
      <c r="S80" s="65" t="str">
        <f t="shared" si="21"/>
        <v/>
      </c>
      <c r="T80" s="64" t="str">
        <f t="shared" si="22"/>
        <v/>
      </c>
      <c r="U80" s="61" t="str">
        <f t="shared" si="23"/>
        <v xml:space="preserve">   </v>
      </c>
      <c r="V80" s="61" t="str">
        <f>IF(E80=0," ",IF(E80="H",IF(H80&lt;1999,VLOOKUP(K80,Minimas!$A$15:$F$29,6),IF(AND(H80&gt;1998,H80&lt;2002),VLOOKUP(K80,Minimas!$A$15:$F$29,5),IF(AND(H80&gt;2001,H80&lt;2004),VLOOKUP(K80,Minimas!$A$15:$F$29,4),IF(AND(H80&gt;2003,H80&lt;2006),VLOOKUP(K80,Minimas!$A$15:$F$29,3),VLOOKUP(K80,Minimas!$A$15:$F$29,2))))),IF(H80&lt;1999,VLOOKUP(K80,Minimas!$G$15:$L$29,6),IF(AND(H80&gt;1998,H80&lt;2002),VLOOKUP(K80,Minimas!$G$15:$L$29,5),IF(AND(H80&gt;2001,H80&lt;2004),VLOOKUP(K80,Minimas!$G$15:$L$29,4),IF(AND(H80&gt;2003,H80&lt;2006),VLOOKUP(K80,Minimas!$G$15:$L$29,3),VLOOKUP(K80,Minimas!$G$15:$L$29,2)))))))</f>
        <v xml:space="preserve"> </v>
      </c>
      <c r="W80" s="62" t="str">
        <f t="shared" si="24"/>
        <v/>
      </c>
      <c r="X80" s="55"/>
      <c r="AA80" s="44"/>
      <c r="AB80" s="119" t="e">
        <f>T80-HLOOKUP(V80,Minimas!$C$3:$CD$12,2,FALSE)</f>
        <v>#VALUE!</v>
      </c>
      <c r="AC80" s="119" t="e">
        <f>T80-HLOOKUP(V80,Minimas!$C$3:$CD$12,3,FALSE)</f>
        <v>#VALUE!</v>
      </c>
      <c r="AD80" s="119" t="e">
        <f>T80-HLOOKUP(V80,Minimas!$C$3:$CD$12,4,FALSE)</f>
        <v>#VALUE!</v>
      </c>
      <c r="AE80" s="119" t="e">
        <f>T80-HLOOKUP(V80,Minimas!$C$3:$CD$12,5,FALSE)</f>
        <v>#VALUE!</v>
      </c>
      <c r="AF80" s="119" t="e">
        <f>T80-HLOOKUP(V80,Minimas!$C$3:$CD$12,6,FALSE)</f>
        <v>#VALUE!</v>
      </c>
      <c r="AG80" s="119" t="e">
        <f>T80-HLOOKUP(V80,Minimas!$C$3:$CD$12,7,FALSE)</f>
        <v>#VALUE!</v>
      </c>
      <c r="AH80" s="119" t="e">
        <f>T80-HLOOKUP(V80,Minimas!$C$3:$CD$12,8,FALSE)</f>
        <v>#VALUE!</v>
      </c>
      <c r="AI80" s="119" t="e">
        <f>T80-HLOOKUP(V80,Minimas!$C$3:$CD$12,9,FALSE)</f>
        <v>#VALUE!</v>
      </c>
      <c r="AJ80" s="119" t="e">
        <f>T80-HLOOKUP(V80,Minimas!$C$3:$CD$12,10,FALSE)</f>
        <v>#VALUE!</v>
      </c>
      <c r="AK80" s="120" t="str">
        <f t="shared" si="25"/>
        <v xml:space="preserve"> </v>
      </c>
      <c r="AL80" s="44"/>
      <c r="AM80" s="44" t="str">
        <f t="shared" si="26"/>
        <v xml:space="preserve"> </v>
      </c>
      <c r="AN80" s="44" t="str">
        <f t="shared" si="27"/>
        <v xml:space="preserve"> </v>
      </c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</row>
    <row r="81" spans="2:124" s="5" customFormat="1" ht="30" customHeight="1">
      <c r="B81" s="128"/>
      <c r="C81" s="56"/>
      <c r="D81" s="111"/>
      <c r="E81" s="131"/>
      <c r="F81" s="133"/>
      <c r="G81" s="57"/>
      <c r="H81" s="134"/>
      <c r="I81" s="110"/>
      <c r="J81" s="135"/>
      <c r="K81" s="58"/>
      <c r="L81" s="59"/>
      <c r="M81" s="60"/>
      <c r="N81" s="60"/>
      <c r="O81" s="65" t="str">
        <f t="shared" si="20"/>
        <v/>
      </c>
      <c r="P81" s="59"/>
      <c r="Q81" s="60"/>
      <c r="R81" s="60"/>
      <c r="S81" s="65" t="str">
        <f t="shared" si="21"/>
        <v/>
      </c>
      <c r="T81" s="64" t="str">
        <f t="shared" si="22"/>
        <v/>
      </c>
      <c r="U81" s="61" t="str">
        <f t="shared" si="23"/>
        <v xml:space="preserve">   </v>
      </c>
      <c r="V81" s="61" t="str">
        <f>IF(E81=0," ",IF(E81="H",IF(H81&lt;1999,VLOOKUP(K81,Minimas!$A$15:$F$29,6),IF(AND(H81&gt;1998,H81&lt;2002),VLOOKUP(K81,Minimas!$A$15:$F$29,5),IF(AND(H81&gt;2001,H81&lt;2004),VLOOKUP(K81,Minimas!$A$15:$F$29,4),IF(AND(H81&gt;2003,H81&lt;2006),VLOOKUP(K81,Minimas!$A$15:$F$29,3),VLOOKUP(K81,Minimas!$A$15:$F$29,2))))),IF(H81&lt;1999,VLOOKUP(K81,Minimas!$G$15:$L$29,6),IF(AND(H81&gt;1998,H81&lt;2002),VLOOKUP(K81,Minimas!$G$15:$L$29,5),IF(AND(H81&gt;2001,H81&lt;2004),VLOOKUP(K81,Minimas!$G$15:$L$29,4),IF(AND(H81&gt;2003,H81&lt;2006),VLOOKUP(K81,Minimas!$G$15:$L$29,3),VLOOKUP(K81,Minimas!$G$15:$L$29,2)))))))</f>
        <v xml:space="preserve"> </v>
      </c>
      <c r="W81" s="62" t="str">
        <f t="shared" si="24"/>
        <v/>
      </c>
      <c r="X81" s="55"/>
      <c r="AA81" s="44"/>
      <c r="AB81" s="119" t="e">
        <f>T81-HLOOKUP(V81,Minimas!$C$3:$CD$12,2,FALSE)</f>
        <v>#VALUE!</v>
      </c>
      <c r="AC81" s="119" t="e">
        <f>T81-HLOOKUP(V81,Minimas!$C$3:$CD$12,3,FALSE)</f>
        <v>#VALUE!</v>
      </c>
      <c r="AD81" s="119" t="e">
        <f>T81-HLOOKUP(V81,Minimas!$C$3:$CD$12,4,FALSE)</f>
        <v>#VALUE!</v>
      </c>
      <c r="AE81" s="119" t="e">
        <f>T81-HLOOKUP(V81,Minimas!$C$3:$CD$12,5,FALSE)</f>
        <v>#VALUE!</v>
      </c>
      <c r="AF81" s="119" t="e">
        <f>T81-HLOOKUP(V81,Minimas!$C$3:$CD$12,6,FALSE)</f>
        <v>#VALUE!</v>
      </c>
      <c r="AG81" s="119" t="e">
        <f>T81-HLOOKUP(V81,Minimas!$C$3:$CD$12,7,FALSE)</f>
        <v>#VALUE!</v>
      </c>
      <c r="AH81" s="119" t="e">
        <f>T81-HLOOKUP(V81,Minimas!$C$3:$CD$12,8,FALSE)</f>
        <v>#VALUE!</v>
      </c>
      <c r="AI81" s="119" t="e">
        <f>T81-HLOOKUP(V81,Minimas!$C$3:$CD$12,9,FALSE)</f>
        <v>#VALUE!</v>
      </c>
      <c r="AJ81" s="119" t="e">
        <f>T81-HLOOKUP(V81,Minimas!$C$3:$CD$12,10,FALSE)</f>
        <v>#VALUE!</v>
      </c>
      <c r="AK81" s="120" t="str">
        <f t="shared" si="25"/>
        <v xml:space="preserve"> </v>
      </c>
      <c r="AL81" s="44"/>
      <c r="AM81" s="44" t="str">
        <f t="shared" si="26"/>
        <v xml:space="preserve"> </v>
      </c>
      <c r="AN81" s="44" t="str">
        <f t="shared" si="27"/>
        <v xml:space="preserve"> </v>
      </c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</row>
    <row r="82" spans="2:124" s="5" customFormat="1" ht="30" customHeight="1">
      <c r="B82" s="128"/>
      <c r="C82" s="56"/>
      <c r="D82" s="111"/>
      <c r="E82" s="131"/>
      <c r="F82" s="133"/>
      <c r="G82" s="57"/>
      <c r="H82" s="134"/>
      <c r="I82" s="110"/>
      <c r="J82" s="135"/>
      <c r="K82" s="58"/>
      <c r="L82" s="59"/>
      <c r="M82" s="60"/>
      <c r="N82" s="60"/>
      <c r="O82" s="65" t="str">
        <f t="shared" si="20"/>
        <v/>
      </c>
      <c r="P82" s="59"/>
      <c r="Q82" s="60"/>
      <c r="R82" s="60"/>
      <c r="S82" s="65" t="str">
        <f t="shared" si="21"/>
        <v/>
      </c>
      <c r="T82" s="64" t="str">
        <f t="shared" si="22"/>
        <v/>
      </c>
      <c r="U82" s="61" t="str">
        <f t="shared" si="23"/>
        <v xml:space="preserve">   </v>
      </c>
      <c r="V82" s="61" t="str">
        <f>IF(E82=0," ",IF(E82="H",IF(H82&lt;1999,VLOOKUP(K82,Minimas!$A$15:$F$29,6),IF(AND(H82&gt;1998,H82&lt;2002),VLOOKUP(K82,Minimas!$A$15:$F$29,5),IF(AND(H82&gt;2001,H82&lt;2004),VLOOKUP(K82,Minimas!$A$15:$F$29,4),IF(AND(H82&gt;2003,H82&lt;2006),VLOOKUP(K82,Minimas!$A$15:$F$29,3),VLOOKUP(K82,Minimas!$A$15:$F$29,2))))),IF(H82&lt;1999,VLOOKUP(K82,Minimas!$G$15:$L$29,6),IF(AND(H82&gt;1998,H82&lt;2002),VLOOKUP(K82,Minimas!$G$15:$L$29,5),IF(AND(H82&gt;2001,H82&lt;2004),VLOOKUP(K82,Minimas!$G$15:$L$29,4),IF(AND(H82&gt;2003,H82&lt;2006),VLOOKUP(K82,Minimas!$G$15:$L$29,3),VLOOKUP(K82,Minimas!$G$15:$L$29,2)))))))</f>
        <v xml:space="preserve"> </v>
      </c>
      <c r="W82" s="62" t="str">
        <f t="shared" si="24"/>
        <v/>
      </c>
      <c r="X82" s="55"/>
      <c r="AA82" s="44"/>
      <c r="AB82" s="119" t="e">
        <f>T82-HLOOKUP(V82,Minimas!$C$3:$CD$12,2,FALSE)</f>
        <v>#VALUE!</v>
      </c>
      <c r="AC82" s="119" t="e">
        <f>T82-HLOOKUP(V82,Minimas!$C$3:$CD$12,3,FALSE)</f>
        <v>#VALUE!</v>
      </c>
      <c r="AD82" s="119" t="e">
        <f>T82-HLOOKUP(V82,Minimas!$C$3:$CD$12,4,FALSE)</f>
        <v>#VALUE!</v>
      </c>
      <c r="AE82" s="119" t="e">
        <f>T82-HLOOKUP(V82,Minimas!$C$3:$CD$12,5,FALSE)</f>
        <v>#VALUE!</v>
      </c>
      <c r="AF82" s="119" t="e">
        <f>T82-HLOOKUP(V82,Minimas!$C$3:$CD$12,6,FALSE)</f>
        <v>#VALUE!</v>
      </c>
      <c r="AG82" s="119" t="e">
        <f>T82-HLOOKUP(V82,Minimas!$C$3:$CD$12,7,FALSE)</f>
        <v>#VALUE!</v>
      </c>
      <c r="AH82" s="119" t="e">
        <f>T82-HLOOKUP(V82,Minimas!$C$3:$CD$12,8,FALSE)</f>
        <v>#VALUE!</v>
      </c>
      <c r="AI82" s="119" t="e">
        <f>T82-HLOOKUP(V82,Minimas!$C$3:$CD$12,9,FALSE)</f>
        <v>#VALUE!</v>
      </c>
      <c r="AJ82" s="119" t="e">
        <f>T82-HLOOKUP(V82,Minimas!$C$3:$CD$12,10,FALSE)</f>
        <v>#VALUE!</v>
      </c>
      <c r="AK82" s="120" t="str">
        <f t="shared" si="25"/>
        <v xml:space="preserve"> </v>
      </c>
      <c r="AL82" s="44"/>
      <c r="AM82" s="44" t="str">
        <f t="shared" si="26"/>
        <v xml:space="preserve"> </v>
      </c>
      <c r="AN82" s="44" t="str">
        <f t="shared" si="27"/>
        <v xml:space="preserve"> </v>
      </c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</row>
    <row r="83" spans="2:124" s="5" customFormat="1" ht="30" customHeight="1">
      <c r="B83" s="128"/>
      <c r="C83" s="56"/>
      <c r="D83" s="111"/>
      <c r="E83" s="131"/>
      <c r="F83" s="133"/>
      <c r="G83" s="57"/>
      <c r="H83" s="134"/>
      <c r="I83" s="110"/>
      <c r="J83" s="135"/>
      <c r="K83" s="58"/>
      <c r="L83" s="59"/>
      <c r="M83" s="60"/>
      <c r="N83" s="60"/>
      <c r="O83" s="65" t="str">
        <f t="shared" si="20"/>
        <v/>
      </c>
      <c r="P83" s="59"/>
      <c r="Q83" s="60"/>
      <c r="R83" s="60"/>
      <c r="S83" s="65" t="str">
        <f t="shared" si="21"/>
        <v/>
      </c>
      <c r="T83" s="64" t="str">
        <f t="shared" si="22"/>
        <v/>
      </c>
      <c r="U83" s="61" t="str">
        <f t="shared" si="23"/>
        <v xml:space="preserve">   </v>
      </c>
      <c r="V83" s="61" t="str">
        <f>IF(E83=0," ",IF(E83="H",IF(H83&lt;1999,VLOOKUP(K83,Minimas!$A$15:$F$29,6),IF(AND(H83&gt;1998,H83&lt;2002),VLOOKUP(K83,Minimas!$A$15:$F$29,5),IF(AND(H83&gt;2001,H83&lt;2004),VLOOKUP(K83,Minimas!$A$15:$F$29,4),IF(AND(H83&gt;2003,H83&lt;2006),VLOOKUP(K83,Minimas!$A$15:$F$29,3),VLOOKUP(K83,Minimas!$A$15:$F$29,2))))),IF(H83&lt;1999,VLOOKUP(K83,Minimas!$G$15:$L$29,6),IF(AND(H83&gt;1998,H83&lt;2002),VLOOKUP(K83,Minimas!$G$15:$L$29,5),IF(AND(H83&gt;2001,H83&lt;2004),VLOOKUP(K83,Minimas!$G$15:$L$29,4),IF(AND(H83&gt;2003,H83&lt;2006),VLOOKUP(K83,Minimas!$G$15:$L$29,3),VLOOKUP(K83,Minimas!$G$15:$L$29,2)))))))</f>
        <v xml:space="preserve"> </v>
      </c>
      <c r="W83" s="62" t="str">
        <f t="shared" si="24"/>
        <v/>
      </c>
      <c r="X83" s="55"/>
      <c r="AA83" s="44"/>
      <c r="AB83" s="119" t="e">
        <f>T83-HLOOKUP(V83,Minimas!$C$3:$CD$12,2,FALSE)</f>
        <v>#VALUE!</v>
      </c>
      <c r="AC83" s="119" t="e">
        <f>T83-HLOOKUP(V83,Minimas!$C$3:$CD$12,3,FALSE)</f>
        <v>#VALUE!</v>
      </c>
      <c r="AD83" s="119" t="e">
        <f>T83-HLOOKUP(V83,Minimas!$C$3:$CD$12,4,FALSE)</f>
        <v>#VALUE!</v>
      </c>
      <c r="AE83" s="119" t="e">
        <f>T83-HLOOKUP(V83,Minimas!$C$3:$CD$12,5,FALSE)</f>
        <v>#VALUE!</v>
      </c>
      <c r="AF83" s="119" t="e">
        <f>T83-HLOOKUP(V83,Minimas!$C$3:$CD$12,6,FALSE)</f>
        <v>#VALUE!</v>
      </c>
      <c r="AG83" s="119" t="e">
        <f>T83-HLOOKUP(V83,Minimas!$C$3:$CD$12,7,FALSE)</f>
        <v>#VALUE!</v>
      </c>
      <c r="AH83" s="119" t="e">
        <f>T83-HLOOKUP(V83,Minimas!$C$3:$CD$12,8,FALSE)</f>
        <v>#VALUE!</v>
      </c>
      <c r="AI83" s="119" t="e">
        <f>T83-HLOOKUP(V83,Minimas!$C$3:$CD$12,9,FALSE)</f>
        <v>#VALUE!</v>
      </c>
      <c r="AJ83" s="119" t="e">
        <f>T83-HLOOKUP(V83,Minimas!$C$3:$CD$12,10,FALSE)</f>
        <v>#VALUE!</v>
      </c>
      <c r="AK83" s="120" t="str">
        <f t="shared" si="25"/>
        <v xml:space="preserve"> </v>
      </c>
      <c r="AL83" s="44"/>
      <c r="AM83" s="44" t="str">
        <f t="shared" si="26"/>
        <v xml:space="preserve"> </v>
      </c>
      <c r="AN83" s="44" t="str">
        <f t="shared" si="27"/>
        <v xml:space="preserve"> </v>
      </c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</row>
    <row r="84" spans="2:124" s="5" customFormat="1" ht="30" customHeight="1">
      <c r="B84" s="128"/>
      <c r="C84" s="56"/>
      <c r="D84" s="111"/>
      <c r="E84" s="131"/>
      <c r="F84" s="133"/>
      <c r="G84" s="57"/>
      <c r="H84" s="134"/>
      <c r="I84" s="110"/>
      <c r="J84" s="135"/>
      <c r="K84" s="58"/>
      <c r="L84" s="59"/>
      <c r="M84" s="60"/>
      <c r="N84" s="60"/>
      <c r="O84" s="65" t="str">
        <f t="shared" si="20"/>
        <v/>
      </c>
      <c r="P84" s="59"/>
      <c r="Q84" s="60"/>
      <c r="R84" s="60"/>
      <c r="S84" s="65" t="str">
        <f t="shared" si="21"/>
        <v/>
      </c>
      <c r="T84" s="64" t="str">
        <f t="shared" si="22"/>
        <v/>
      </c>
      <c r="U84" s="61" t="str">
        <f t="shared" si="23"/>
        <v xml:space="preserve">   </v>
      </c>
      <c r="V84" s="61" t="str">
        <f>IF(E84=0," ",IF(E84="H",IF(H84&lt;1999,VLOOKUP(K84,Minimas!$A$15:$F$29,6),IF(AND(H84&gt;1998,H84&lt;2002),VLOOKUP(K84,Minimas!$A$15:$F$29,5),IF(AND(H84&gt;2001,H84&lt;2004),VLOOKUP(K84,Minimas!$A$15:$F$29,4),IF(AND(H84&gt;2003,H84&lt;2006),VLOOKUP(K84,Minimas!$A$15:$F$29,3),VLOOKUP(K84,Minimas!$A$15:$F$29,2))))),IF(H84&lt;1999,VLOOKUP(K84,Minimas!$G$15:$L$29,6),IF(AND(H84&gt;1998,H84&lt;2002),VLOOKUP(K84,Minimas!$G$15:$L$29,5),IF(AND(H84&gt;2001,H84&lt;2004),VLOOKUP(K84,Minimas!$G$15:$L$29,4),IF(AND(H84&gt;2003,H84&lt;2006),VLOOKUP(K84,Minimas!$G$15:$L$29,3),VLOOKUP(K84,Minimas!$G$15:$L$29,2)))))))</f>
        <v xml:space="preserve"> </v>
      </c>
      <c r="W84" s="62" t="str">
        <f t="shared" si="24"/>
        <v/>
      </c>
      <c r="X84" s="55"/>
      <c r="AA84" s="44"/>
      <c r="AB84" s="119" t="e">
        <f>T84-HLOOKUP(V84,Minimas!$C$3:$CD$12,2,FALSE)</f>
        <v>#VALUE!</v>
      </c>
      <c r="AC84" s="119" t="e">
        <f>T84-HLOOKUP(V84,Minimas!$C$3:$CD$12,3,FALSE)</f>
        <v>#VALUE!</v>
      </c>
      <c r="AD84" s="119" t="e">
        <f>T84-HLOOKUP(V84,Minimas!$C$3:$CD$12,4,FALSE)</f>
        <v>#VALUE!</v>
      </c>
      <c r="AE84" s="119" t="e">
        <f>T84-HLOOKUP(V84,Minimas!$C$3:$CD$12,5,FALSE)</f>
        <v>#VALUE!</v>
      </c>
      <c r="AF84" s="119" t="e">
        <f>T84-HLOOKUP(V84,Minimas!$C$3:$CD$12,6,FALSE)</f>
        <v>#VALUE!</v>
      </c>
      <c r="AG84" s="119" t="e">
        <f>T84-HLOOKUP(V84,Minimas!$C$3:$CD$12,7,FALSE)</f>
        <v>#VALUE!</v>
      </c>
      <c r="AH84" s="119" t="e">
        <f>T84-HLOOKUP(V84,Minimas!$C$3:$CD$12,8,FALSE)</f>
        <v>#VALUE!</v>
      </c>
      <c r="AI84" s="119" t="e">
        <f>T84-HLOOKUP(V84,Minimas!$C$3:$CD$12,9,FALSE)</f>
        <v>#VALUE!</v>
      </c>
      <c r="AJ84" s="119" t="e">
        <f>T84-HLOOKUP(V84,Minimas!$C$3:$CD$12,10,FALSE)</f>
        <v>#VALUE!</v>
      </c>
      <c r="AK84" s="120" t="str">
        <f t="shared" si="25"/>
        <v xml:space="preserve"> </v>
      </c>
      <c r="AL84" s="44"/>
      <c r="AM84" s="44" t="str">
        <f t="shared" si="26"/>
        <v xml:space="preserve"> </v>
      </c>
      <c r="AN84" s="44" t="str">
        <f t="shared" si="27"/>
        <v xml:space="preserve"> </v>
      </c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</row>
    <row r="85" spans="2:124" s="5" customFormat="1" ht="30" customHeight="1">
      <c r="B85" s="128"/>
      <c r="C85" s="56"/>
      <c r="D85" s="111"/>
      <c r="E85" s="131"/>
      <c r="F85" s="133"/>
      <c r="G85" s="57"/>
      <c r="H85" s="134"/>
      <c r="I85" s="110"/>
      <c r="J85" s="135"/>
      <c r="K85" s="58"/>
      <c r="L85" s="59"/>
      <c r="M85" s="60"/>
      <c r="N85" s="60"/>
      <c r="O85" s="65" t="str">
        <f t="shared" si="20"/>
        <v/>
      </c>
      <c r="P85" s="59"/>
      <c r="Q85" s="60"/>
      <c r="R85" s="60"/>
      <c r="S85" s="65" t="str">
        <f t="shared" si="21"/>
        <v/>
      </c>
      <c r="T85" s="64" t="str">
        <f t="shared" si="22"/>
        <v/>
      </c>
      <c r="U85" s="61" t="str">
        <f t="shared" si="23"/>
        <v xml:space="preserve">   </v>
      </c>
      <c r="V85" s="61" t="str">
        <f>IF(E85=0," ",IF(E85="H",IF(H85&lt;1999,VLOOKUP(K85,Minimas!$A$15:$F$29,6),IF(AND(H85&gt;1998,H85&lt;2002),VLOOKUP(K85,Minimas!$A$15:$F$29,5),IF(AND(H85&gt;2001,H85&lt;2004),VLOOKUP(K85,Minimas!$A$15:$F$29,4),IF(AND(H85&gt;2003,H85&lt;2006),VLOOKUP(K85,Minimas!$A$15:$F$29,3),VLOOKUP(K85,Minimas!$A$15:$F$29,2))))),IF(H85&lt;1999,VLOOKUP(K85,Minimas!$G$15:$L$29,6),IF(AND(H85&gt;1998,H85&lt;2002),VLOOKUP(K85,Minimas!$G$15:$L$29,5),IF(AND(H85&gt;2001,H85&lt;2004),VLOOKUP(K85,Minimas!$G$15:$L$29,4),IF(AND(H85&gt;2003,H85&lt;2006),VLOOKUP(K85,Minimas!$G$15:$L$29,3),VLOOKUP(K85,Minimas!$G$15:$L$29,2)))))))</f>
        <v xml:space="preserve"> </v>
      </c>
      <c r="W85" s="62" t="str">
        <f t="shared" si="24"/>
        <v/>
      </c>
      <c r="X85" s="55"/>
      <c r="AA85" s="44"/>
      <c r="AB85" s="119" t="e">
        <f>T85-HLOOKUP(V85,Minimas!$C$3:$CD$12,2,FALSE)</f>
        <v>#VALUE!</v>
      </c>
      <c r="AC85" s="119" t="e">
        <f>T85-HLOOKUP(V85,Minimas!$C$3:$CD$12,3,FALSE)</f>
        <v>#VALUE!</v>
      </c>
      <c r="AD85" s="119" t="e">
        <f>T85-HLOOKUP(V85,Minimas!$C$3:$CD$12,4,FALSE)</f>
        <v>#VALUE!</v>
      </c>
      <c r="AE85" s="119" t="e">
        <f>T85-HLOOKUP(V85,Minimas!$C$3:$CD$12,5,FALSE)</f>
        <v>#VALUE!</v>
      </c>
      <c r="AF85" s="119" t="e">
        <f>T85-HLOOKUP(V85,Minimas!$C$3:$CD$12,6,FALSE)</f>
        <v>#VALUE!</v>
      </c>
      <c r="AG85" s="119" t="e">
        <f>T85-HLOOKUP(V85,Minimas!$C$3:$CD$12,7,FALSE)</f>
        <v>#VALUE!</v>
      </c>
      <c r="AH85" s="119" t="e">
        <f>T85-HLOOKUP(V85,Minimas!$C$3:$CD$12,8,FALSE)</f>
        <v>#VALUE!</v>
      </c>
      <c r="AI85" s="119" t="e">
        <f>T85-HLOOKUP(V85,Minimas!$C$3:$CD$12,9,FALSE)</f>
        <v>#VALUE!</v>
      </c>
      <c r="AJ85" s="119" t="e">
        <f>T85-HLOOKUP(V85,Minimas!$C$3:$CD$12,10,FALSE)</f>
        <v>#VALUE!</v>
      </c>
      <c r="AK85" s="120" t="str">
        <f t="shared" si="25"/>
        <v xml:space="preserve"> </v>
      </c>
      <c r="AL85" s="44"/>
      <c r="AM85" s="44" t="str">
        <f t="shared" si="26"/>
        <v xml:space="preserve"> </v>
      </c>
      <c r="AN85" s="44" t="str">
        <f t="shared" si="27"/>
        <v xml:space="preserve"> </v>
      </c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</row>
    <row r="86" spans="2:124" s="5" customFormat="1" ht="30" customHeight="1">
      <c r="B86" s="128"/>
      <c r="C86" s="56"/>
      <c r="D86" s="111"/>
      <c r="E86" s="131"/>
      <c r="F86" s="133"/>
      <c r="G86" s="57"/>
      <c r="H86" s="134"/>
      <c r="I86" s="110"/>
      <c r="J86" s="135"/>
      <c r="K86" s="58"/>
      <c r="L86" s="59"/>
      <c r="M86" s="60"/>
      <c r="N86" s="60"/>
      <c r="O86" s="65" t="str">
        <f t="shared" si="20"/>
        <v/>
      </c>
      <c r="P86" s="59"/>
      <c r="Q86" s="60"/>
      <c r="R86" s="60"/>
      <c r="S86" s="65" t="str">
        <f t="shared" si="21"/>
        <v/>
      </c>
      <c r="T86" s="64" t="str">
        <f t="shared" si="22"/>
        <v/>
      </c>
      <c r="U86" s="61" t="str">
        <f t="shared" si="23"/>
        <v xml:space="preserve">   </v>
      </c>
      <c r="V86" s="61" t="str">
        <f>IF(E86=0," ",IF(E86="H",IF(H86&lt;1999,VLOOKUP(K86,Minimas!$A$15:$F$29,6),IF(AND(H86&gt;1998,H86&lt;2002),VLOOKUP(K86,Minimas!$A$15:$F$29,5),IF(AND(H86&gt;2001,H86&lt;2004),VLOOKUP(K86,Minimas!$A$15:$F$29,4),IF(AND(H86&gt;2003,H86&lt;2006),VLOOKUP(K86,Minimas!$A$15:$F$29,3),VLOOKUP(K86,Minimas!$A$15:$F$29,2))))),IF(H86&lt;1999,VLOOKUP(K86,Minimas!$G$15:$L$29,6),IF(AND(H86&gt;1998,H86&lt;2002),VLOOKUP(K86,Minimas!$G$15:$L$29,5),IF(AND(H86&gt;2001,H86&lt;2004),VLOOKUP(K86,Minimas!$G$15:$L$29,4),IF(AND(H86&gt;2003,H86&lt;2006),VLOOKUP(K86,Minimas!$G$15:$L$29,3),VLOOKUP(K86,Minimas!$G$15:$L$29,2)))))))</f>
        <v xml:space="preserve"> </v>
      </c>
      <c r="W86" s="62" t="str">
        <f t="shared" si="24"/>
        <v/>
      </c>
      <c r="X86" s="55"/>
      <c r="AA86" s="44"/>
      <c r="AB86" s="119" t="e">
        <f>T86-HLOOKUP(V86,Minimas!$C$3:$CD$12,2,FALSE)</f>
        <v>#VALUE!</v>
      </c>
      <c r="AC86" s="119" t="e">
        <f>T86-HLOOKUP(V86,Minimas!$C$3:$CD$12,3,FALSE)</f>
        <v>#VALUE!</v>
      </c>
      <c r="AD86" s="119" t="e">
        <f>T86-HLOOKUP(V86,Minimas!$C$3:$CD$12,4,FALSE)</f>
        <v>#VALUE!</v>
      </c>
      <c r="AE86" s="119" t="e">
        <f>T86-HLOOKUP(V86,Minimas!$C$3:$CD$12,5,FALSE)</f>
        <v>#VALUE!</v>
      </c>
      <c r="AF86" s="119" t="e">
        <f>T86-HLOOKUP(V86,Minimas!$C$3:$CD$12,6,FALSE)</f>
        <v>#VALUE!</v>
      </c>
      <c r="AG86" s="119" t="e">
        <f>T86-HLOOKUP(V86,Minimas!$C$3:$CD$12,7,FALSE)</f>
        <v>#VALUE!</v>
      </c>
      <c r="AH86" s="119" t="e">
        <f>T86-HLOOKUP(V86,Minimas!$C$3:$CD$12,8,FALSE)</f>
        <v>#VALUE!</v>
      </c>
      <c r="AI86" s="119" t="e">
        <f>T86-HLOOKUP(V86,Minimas!$C$3:$CD$12,9,FALSE)</f>
        <v>#VALUE!</v>
      </c>
      <c r="AJ86" s="119" t="e">
        <f>T86-HLOOKUP(V86,Minimas!$C$3:$CD$12,10,FALSE)</f>
        <v>#VALUE!</v>
      </c>
      <c r="AK86" s="120" t="str">
        <f t="shared" si="25"/>
        <v xml:space="preserve"> </v>
      </c>
      <c r="AL86" s="44"/>
      <c r="AM86" s="44" t="str">
        <f t="shared" si="26"/>
        <v xml:space="preserve"> </v>
      </c>
      <c r="AN86" s="44" t="str">
        <f t="shared" si="27"/>
        <v xml:space="preserve"> 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</row>
    <row r="87" spans="2:124" s="5" customFormat="1" ht="30" customHeight="1">
      <c r="B87" s="128"/>
      <c r="C87" s="56"/>
      <c r="D87" s="111"/>
      <c r="E87" s="131"/>
      <c r="F87" s="133"/>
      <c r="G87" s="57"/>
      <c r="H87" s="134"/>
      <c r="I87" s="110"/>
      <c r="J87" s="135"/>
      <c r="K87" s="58"/>
      <c r="L87" s="59"/>
      <c r="M87" s="60"/>
      <c r="N87" s="60"/>
      <c r="O87" s="65" t="str">
        <f t="shared" si="20"/>
        <v/>
      </c>
      <c r="P87" s="59"/>
      <c r="Q87" s="60"/>
      <c r="R87" s="60"/>
      <c r="S87" s="65" t="str">
        <f t="shared" si="21"/>
        <v/>
      </c>
      <c r="T87" s="64" t="str">
        <f t="shared" si="22"/>
        <v/>
      </c>
      <c r="U87" s="61" t="str">
        <f t="shared" si="23"/>
        <v xml:space="preserve">   </v>
      </c>
      <c r="V87" s="61" t="str">
        <f>IF(E87=0," ",IF(E87="H",IF(H87&lt;1999,VLOOKUP(K87,Minimas!$A$15:$F$29,6),IF(AND(H87&gt;1998,H87&lt;2002),VLOOKUP(K87,Minimas!$A$15:$F$29,5),IF(AND(H87&gt;2001,H87&lt;2004),VLOOKUP(K87,Minimas!$A$15:$F$29,4),IF(AND(H87&gt;2003,H87&lt;2006),VLOOKUP(K87,Minimas!$A$15:$F$29,3),VLOOKUP(K87,Minimas!$A$15:$F$29,2))))),IF(H87&lt;1999,VLOOKUP(K87,Minimas!$G$15:$L$29,6),IF(AND(H87&gt;1998,H87&lt;2002),VLOOKUP(K87,Minimas!$G$15:$L$29,5),IF(AND(H87&gt;2001,H87&lt;2004),VLOOKUP(K87,Minimas!$G$15:$L$29,4),IF(AND(H87&gt;2003,H87&lt;2006),VLOOKUP(K87,Minimas!$G$15:$L$29,3),VLOOKUP(K87,Minimas!$G$15:$L$29,2)))))))</f>
        <v xml:space="preserve"> </v>
      </c>
      <c r="W87" s="62" t="str">
        <f t="shared" si="24"/>
        <v/>
      </c>
      <c r="X87" s="55"/>
      <c r="AA87" s="44"/>
      <c r="AB87" s="119" t="e">
        <f>T87-HLOOKUP(V87,Minimas!$C$3:$CD$12,2,FALSE)</f>
        <v>#VALUE!</v>
      </c>
      <c r="AC87" s="119" t="e">
        <f>T87-HLOOKUP(V87,Minimas!$C$3:$CD$12,3,FALSE)</f>
        <v>#VALUE!</v>
      </c>
      <c r="AD87" s="119" t="e">
        <f>T87-HLOOKUP(V87,Minimas!$C$3:$CD$12,4,FALSE)</f>
        <v>#VALUE!</v>
      </c>
      <c r="AE87" s="119" t="e">
        <f>T87-HLOOKUP(V87,Minimas!$C$3:$CD$12,5,FALSE)</f>
        <v>#VALUE!</v>
      </c>
      <c r="AF87" s="119" t="e">
        <f>T87-HLOOKUP(V87,Minimas!$C$3:$CD$12,6,FALSE)</f>
        <v>#VALUE!</v>
      </c>
      <c r="AG87" s="119" t="e">
        <f>T87-HLOOKUP(V87,Minimas!$C$3:$CD$12,7,FALSE)</f>
        <v>#VALUE!</v>
      </c>
      <c r="AH87" s="119" t="e">
        <f>T87-HLOOKUP(V87,Minimas!$C$3:$CD$12,8,FALSE)</f>
        <v>#VALUE!</v>
      </c>
      <c r="AI87" s="119" t="e">
        <f>T87-HLOOKUP(V87,Minimas!$C$3:$CD$12,9,FALSE)</f>
        <v>#VALUE!</v>
      </c>
      <c r="AJ87" s="119" t="e">
        <f>T87-HLOOKUP(V87,Minimas!$C$3:$CD$12,10,FALSE)</f>
        <v>#VALUE!</v>
      </c>
      <c r="AK87" s="120" t="str">
        <f t="shared" si="25"/>
        <v xml:space="preserve"> </v>
      </c>
      <c r="AL87" s="44"/>
      <c r="AM87" s="44" t="str">
        <f t="shared" si="26"/>
        <v xml:space="preserve"> </v>
      </c>
      <c r="AN87" s="44" t="str">
        <f t="shared" si="27"/>
        <v xml:space="preserve"> </v>
      </c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</row>
    <row r="88" spans="2:124" s="5" customFormat="1" ht="30" customHeight="1">
      <c r="B88" s="128"/>
      <c r="C88" s="56"/>
      <c r="D88" s="111"/>
      <c r="E88" s="131"/>
      <c r="F88" s="133"/>
      <c r="G88" s="57"/>
      <c r="H88" s="134"/>
      <c r="I88" s="110"/>
      <c r="J88" s="135"/>
      <c r="K88" s="58"/>
      <c r="L88" s="59"/>
      <c r="M88" s="60"/>
      <c r="N88" s="60"/>
      <c r="O88" s="65" t="str">
        <f t="shared" si="20"/>
        <v/>
      </c>
      <c r="P88" s="59"/>
      <c r="Q88" s="60"/>
      <c r="R88" s="60"/>
      <c r="S88" s="65" t="str">
        <f t="shared" si="21"/>
        <v/>
      </c>
      <c r="T88" s="64" t="str">
        <f t="shared" si="22"/>
        <v/>
      </c>
      <c r="U88" s="61" t="str">
        <f t="shared" si="23"/>
        <v xml:space="preserve">   </v>
      </c>
      <c r="V88" s="61" t="str">
        <f>IF(E88=0," ",IF(E88="H",IF(H88&lt;1999,VLOOKUP(K88,Minimas!$A$15:$F$29,6),IF(AND(H88&gt;1998,H88&lt;2002),VLOOKUP(K88,Minimas!$A$15:$F$29,5),IF(AND(H88&gt;2001,H88&lt;2004),VLOOKUP(K88,Minimas!$A$15:$F$29,4),IF(AND(H88&gt;2003,H88&lt;2006),VLOOKUP(K88,Minimas!$A$15:$F$29,3),VLOOKUP(K88,Minimas!$A$15:$F$29,2))))),IF(H88&lt;1999,VLOOKUP(K88,Minimas!$G$15:$L$29,6),IF(AND(H88&gt;1998,H88&lt;2002),VLOOKUP(K88,Minimas!$G$15:$L$29,5),IF(AND(H88&gt;2001,H88&lt;2004),VLOOKUP(K88,Minimas!$G$15:$L$29,4),IF(AND(H88&gt;2003,H88&lt;2006),VLOOKUP(K88,Minimas!$G$15:$L$29,3),VLOOKUP(K88,Minimas!$G$15:$L$29,2)))))))</f>
        <v xml:space="preserve"> </v>
      </c>
      <c r="W88" s="62" t="str">
        <f t="shared" si="24"/>
        <v/>
      </c>
      <c r="X88" s="55"/>
      <c r="AA88" s="44"/>
      <c r="AB88" s="119" t="e">
        <f>T88-HLOOKUP(V88,Minimas!$C$3:$CD$12,2,FALSE)</f>
        <v>#VALUE!</v>
      </c>
      <c r="AC88" s="119" t="e">
        <f>T88-HLOOKUP(V88,Minimas!$C$3:$CD$12,3,FALSE)</f>
        <v>#VALUE!</v>
      </c>
      <c r="AD88" s="119" t="e">
        <f>T88-HLOOKUP(V88,Minimas!$C$3:$CD$12,4,FALSE)</f>
        <v>#VALUE!</v>
      </c>
      <c r="AE88" s="119" t="e">
        <f>T88-HLOOKUP(V88,Minimas!$C$3:$CD$12,5,FALSE)</f>
        <v>#VALUE!</v>
      </c>
      <c r="AF88" s="119" t="e">
        <f>T88-HLOOKUP(V88,Minimas!$C$3:$CD$12,6,FALSE)</f>
        <v>#VALUE!</v>
      </c>
      <c r="AG88" s="119" t="e">
        <f>T88-HLOOKUP(V88,Minimas!$C$3:$CD$12,7,FALSE)</f>
        <v>#VALUE!</v>
      </c>
      <c r="AH88" s="119" t="e">
        <f>T88-HLOOKUP(V88,Minimas!$C$3:$CD$12,8,FALSE)</f>
        <v>#VALUE!</v>
      </c>
      <c r="AI88" s="119" t="e">
        <f>T88-HLOOKUP(V88,Minimas!$C$3:$CD$12,9,FALSE)</f>
        <v>#VALUE!</v>
      </c>
      <c r="AJ88" s="119" t="e">
        <f>T88-HLOOKUP(V88,Minimas!$C$3:$CD$12,10,FALSE)</f>
        <v>#VALUE!</v>
      </c>
      <c r="AK88" s="120" t="str">
        <f t="shared" si="25"/>
        <v xml:space="preserve"> </v>
      </c>
      <c r="AL88" s="44"/>
      <c r="AM88" s="44" t="str">
        <f t="shared" si="26"/>
        <v xml:space="preserve"> </v>
      </c>
      <c r="AN88" s="44" t="str">
        <f t="shared" si="27"/>
        <v xml:space="preserve"> </v>
      </c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</row>
    <row r="89" spans="2:124" s="5" customFormat="1" ht="30" customHeight="1">
      <c r="B89" s="128"/>
      <c r="C89" s="56"/>
      <c r="D89" s="111"/>
      <c r="E89" s="131"/>
      <c r="F89" s="133"/>
      <c r="G89" s="57"/>
      <c r="H89" s="134"/>
      <c r="I89" s="110"/>
      <c r="J89" s="135"/>
      <c r="K89" s="58"/>
      <c r="L89" s="59"/>
      <c r="M89" s="60"/>
      <c r="N89" s="60"/>
      <c r="O89" s="65" t="str">
        <f t="shared" si="20"/>
        <v/>
      </c>
      <c r="P89" s="59"/>
      <c r="Q89" s="60"/>
      <c r="R89" s="60"/>
      <c r="S89" s="65" t="str">
        <f t="shared" si="21"/>
        <v/>
      </c>
      <c r="T89" s="64" t="str">
        <f t="shared" si="22"/>
        <v/>
      </c>
      <c r="U89" s="61" t="str">
        <f t="shared" si="23"/>
        <v xml:space="preserve">   </v>
      </c>
      <c r="V89" s="61" t="str">
        <f>IF(E89=0," ",IF(E89="H",IF(H89&lt;1999,VLOOKUP(K89,Minimas!$A$15:$F$29,6),IF(AND(H89&gt;1998,H89&lt;2002),VLOOKUP(K89,Minimas!$A$15:$F$29,5),IF(AND(H89&gt;2001,H89&lt;2004),VLOOKUP(K89,Minimas!$A$15:$F$29,4),IF(AND(H89&gt;2003,H89&lt;2006),VLOOKUP(K89,Minimas!$A$15:$F$29,3),VLOOKUP(K89,Minimas!$A$15:$F$29,2))))),IF(H89&lt;1999,VLOOKUP(K89,Minimas!$G$15:$L$29,6),IF(AND(H89&gt;1998,H89&lt;2002),VLOOKUP(K89,Minimas!$G$15:$L$29,5),IF(AND(H89&gt;2001,H89&lt;2004),VLOOKUP(K89,Minimas!$G$15:$L$29,4),IF(AND(H89&gt;2003,H89&lt;2006),VLOOKUP(K89,Minimas!$G$15:$L$29,3),VLOOKUP(K89,Minimas!$G$15:$L$29,2)))))))</f>
        <v xml:space="preserve"> </v>
      </c>
      <c r="W89" s="62" t="str">
        <f t="shared" si="24"/>
        <v/>
      </c>
      <c r="X89" s="55"/>
      <c r="AA89" s="44"/>
      <c r="AB89" s="119" t="e">
        <f>T89-HLOOKUP(V89,Minimas!$C$3:$CD$12,2,FALSE)</f>
        <v>#VALUE!</v>
      </c>
      <c r="AC89" s="119" t="e">
        <f>T89-HLOOKUP(V89,Minimas!$C$3:$CD$12,3,FALSE)</f>
        <v>#VALUE!</v>
      </c>
      <c r="AD89" s="119" t="e">
        <f>T89-HLOOKUP(V89,Minimas!$C$3:$CD$12,4,FALSE)</f>
        <v>#VALUE!</v>
      </c>
      <c r="AE89" s="119" t="e">
        <f>T89-HLOOKUP(V89,Minimas!$C$3:$CD$12,5,FALSE)</f>
        <v>#VALUE!</v>
      </c>
      <c r="AF89" s="119" t="e">
        <f>T89-HLOOKUP(V89,Minimas!$C$3:$CD$12,6,FALSE)</f>
        <v>#VALUE!</v>
      </c>
      <c r="AG89" s="119" t="e">
        <f>T89-HLOOKUP(V89,Minimas!$C$3:$CD$12,7,FALSE)</f>
        <v>#VALUE!</v>
      </c>
      <c r="AH89" s="119" t="e">
        <f>T89-HLOOKUP(V89,Minimas!$C$3:$CD$12,8,FALSE)</f>
        <v>#VALUE!</v>
      </c>
      <c r="AI89" s="119" t="e">
        <f>T89-HLOOKUP(V89,Minimas!$C$3:$CD$12,9,FALSE)</f>
        <v>#VALUE!</v>
      </c>
      <c r="AJ89" s="119" t="e">
        <f>T89-HLOOKUP(V89,Minimas!$C$3:$CD$12,10,FALSE)</f>
        <v>#VALUE!</v>
      </c>
      <c r="AK89" s="120" t="str">
        <f t="shared" si="25"/>
        <v xml:space="preserve"> </v>
      </c>
      <c r="AL89" s="44"/>
      <c r="AM89" s="44" t="str">
        <f t="shared" si="26"/>
        <v xml:space="preserve"> </v>
      </c>
      <c r="AN89" s="44" t="str">
        <f t="shared" si="27"/>
        <v xml:space="preserve"> </v>
      </c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</row>
    <row r="90" spans="2:124" s="5" customFormat="1" ht="30" customHeight="1">
      <c r="B90" s="128"/>
      <c r="C90" s="56"/>
      <c r="D90" s="111"/>
      <c r="E90" s="131"/>
      <c r="F90" s="133"/>
      <c r="G90" s="57"/>
      <c r="H90" s="134"/>
      <c r="I90" s="110"/>
      <c r="J90" s="135"/>
      <c r="K90" s="58"/>
      <c r="L90" s="59"/>
      <c r="M90" s="60"/>
      <c r="N90" s="60"/>
      <c r="O90" s="65" t="str">
        <f t="shared" si="20"/>
        <v/>
      </c>
      <c r="P90" s="59"/>
      <c r="Q90" s="60"/>
      <c r="R90" s="60"/>
      <c r="S90" s="65" t="str">
        <f t="shared" si="21"/>
        <v/>
      </c>
      <c r="T90" s="64" t="str">
        <f t="shared" si="22"/>
        <v/>
      </c>
      <c r="U90" s="61" t="str">
        <f t="shared" si="23"/>
        <v xml:space="preserve">   </v>
      </c>
      <c r="V90" s="61" t="str">
        <f>IF(E90=0," ",IF(E90="H",IF(H90&lt;1999,VLOOKUP(K90,Minimas!$A$15:$F$29,6),IF(AND(H90&gt;1998,H90&lt;2002),VLOOKUP(K90,Minimas!$A$15:$F$29,5),IF(AND(H90&gt;2001,H90&lt;2004),VLOOKUP(K90,Minimas!$A$15:$F$29,4),IF(AND(H90&gt;2003,H90&lt;2006),VLOOKUP(K90,Minimas!$A$15:$F$29,3),VLOOKUP(K90,Minimas!$A$15:$F$29,2))))),IF(H90&lt;1999,VLOOKUP(K90,Minimas!$G$15:$L$29,6),IF(AND(H90&gt;1998,H90&lt;2002),VLOOKUP(K90,Minimas!$G$15:$L$29,5),IF(AND(H90&gt;2001,H90&lt;2004),VLOOKUP(K90,Minimas!$G$15:$L$29,4),IF(AND(H90&gt;2003,H90&lt;2006),VLOOKUP(K90,Minimas!$G$15:$L$29,3),VLOOKUP(K90,Minimas!$G$15:$L$29,2)))))))</f>
        <v xml:space="preserve"> </v>
      </c>
      <c r="W90" s="62" t="str">
        <f t="shared" si="24"/>
        <v/>
      </c>
      <c r="X90" s="55"/>
      <c r="AA90" s="44"/>
      <c r="AB90" s="119" t="e">
        <f>T90-HLOOKUP(V90,Minimas!$C$3:$CD$12,2,FALSE)</f>
        <v>#VALUE!</v>
      </c>
      <c r="AC90" s="119" t="e">
        <f>T90-HLOOKUP(V90,Minimas!$C$3:$CD$12,3,FALSE)</f>
        <v>#VALUE!</v>
      </c>
      <c r="AD90" s="119" t="e">
        <f>T90-HLOOKUP(V90,Minimas!$C$3:$CD$12,4,FALSE)</f>
        <v>#VALUE!</v>
      </c>
      <c r="AE90" s="119" t="e">
        <f>T90-HLOOKUP(V90,Minimas!$C$3:$CD$12,5,FALSE)</f>
        <v>#VALUE!</v>
      </c>
      <c r="AF90" s="119" t="e">
        <f>T90-HLOOKUP(V90,Minimas!$C$3:$CD$12,6,FALSE)</f>
        <v>#VALUE!</v>
      </c>
      <c r="AG90" s="119" t="e">
        <f>T90-HLOOKUP(V90,Minimas!$C$3:$CD$12,7,FALSE)</f>
        <v>#VALUE!</v>
      </c>
      <c r="AH90" s="119" t="e">
        <f>T90-HLOOKUP(V90,Minimas!$C$3:$CD$12,8,FALSE)</f>
        <v>#VALUE!</v>
      </c>
      <c r="AI90" s="119" t="e">
        <f>T90-HLOOKUP(V90,Minimas!$C$3:$CD$12,9,FALSE)</f>
        <v>#VALUE!</v>
      </c>
      <c r="AJ90" s="119" t="e">
        <f>T90-HLOOKUP(V90,Minimas!$C$3:$CD$12,10,FALSE)</f>
        <v>#VALUE!</v>
      </c>
      <c r="AK90" s="120" t="str">
        <f t="shared" si="25"/>
        <v xml:space="preserve"> </v>
      </c>
      <c r="AL90" s="44"/>
      <c r="AM90" s="44" t="str">
        <f t="shared" si="26"/>
        <v xml:space="preserve"> </v>
      </c>
      <c r="AN90" s="44" t="str">
        <f t="shared" si="27"/>
        <v xml:space="preserve"> </v>
      </c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</row>
    <row r="91" spans="2:124" s="5" customFormat="1" ht="30" customHeight="1">
      <c r="B91" s="128"/>
      <c r="C91" s="56"/>
      <c r="D91" s="111"/>
      <c r="E91" s="131"/>
      <c r="F91" s="133"/>
      <c r="G91" s="57"/>
      <c r="H91" s="134"/>
      <c r="I91" s="110"/>
      <c r="J91" s="135"/>
      <c r="K91" s="58"/>
      <c r="L91" s="59"/>
      <c r="M91" s="60"/>
      <c r="N91" s="60"/>
      <c r="O91" s="65" t="str">
        <f t="shared" si="20"/>
        <v/>
      </c>
      <c r="P91" s="59"/>
      <c r="Q91" s="60"/>
      <c r="R91" s="60"/>
      <c r="S91" s="65" t="str">
        <f t="shared" si="21"/>
        <v/>
      </c>
      <c r="T91" s="64" t="str">
        <f t="shared" si="22"/>
        <v/>
      </c>
      <c r="U91" s="61" t="str">
        <f t="shared" si="23"/>
        <v xml:space="preserve">   </v>
      </c>
      <c r="V91" s="61" t="str">
        <f>IF(E91=0," ",IF(E91="H",IF(H91&lt;1999,VLOOKUP(K91,Minimas!$A$15:$F$29,6),IF(AND(H91&gt;1998,H91&lt;2002),VLOOKUP(K91,Minimas!$A$15:$F$29,5),IF(AND(H91&gt;2001,H91&lt;2004),VLOOKUP(K91,Minimas!$A$15:$F$29,4),IF(AND(H91&gt;2003,H91&lt;2006),VLOOKUP(K91,Minimas!$A$15:$F$29,3),VLOOKUP(K91,Minimas!$A$15:$F$29,2))))),IF(H91&lt;1999,VLOOKUP(K91,Minimas!$G$15:$L$29,6),IF(AND(H91&gt;1998,H91&lt;2002),VLOOKUP(K91,Minimas!$G$15:$L$29,5),IF(AND(H91&gt;2001,H91&lt;2004),VLOOKUP(K91,Minimas!$G$15:$L$29,4),IF(AND(H91&gt;2003,H91&lt;2006),VLOOKUP(K91,Minimas!$G$15:$L$29,3),VLOOKUP(K91,Minimas!$G$15:$L$29,2)))))))</f>
        <v xml:space="preserve"> </v>
      </c>
      <c r="W91" s="62" t="str">
        <f t="shared" si="24"/>
        <v/>
      </c>
      <c r="X91" s="55"/>
      <c r="AA91" s="44"/>
      <c r="AB91" s="119" t="e">
        <f>T91-HLOOKUP(V91,Minimas!$C$3:$CD$12,2,FALSE)</f>
        <v>#VALUE!</v>
      </c>
      <c r="AC91" s="119" t="e">
        <f>T91-HLOOKUP(V91,Minimas!$C$3:$CD$12,3,FALSE)</f>
        <v>#VALUE!</v>
      </c>
      <c r="AD91" s="119" t="e">
        <f>T91-HLOOKUP(V91,Minimas!$C$3:$CD$12,4,FALSE)</f>
        <v>#VALUE!</v>
      </c>
      <c r="AE91" s="119" t="e">
        <f>T91-HLOOKUP(V91,Minimas!$C$3:$CD$12,5,FALSE)</f>
        <v>#VALUE!</v>
      </c>
      <c r="AF91" s="119" t="e">
        <f>T91-HLOOKUP(V91,Minimas!$C$3:$CD$12,6,FALSE)</f>
        <v>#VALUE!</v>
      </c>
      <c r="AG91" s="119" t="e">
        <f>T91-HLOOKUP(V91,Minimas!$C$3:$CD$12,7,FALSE)</f>
        <v>#VALUE!</v>
      </c>
      <c r="AH91" s="119" t="e">
        <f>T91-HLOOKUP(V91,Minimas!$C$3:$CD$12,8,FALSE)</f>
        <v>#VALUE!</v>
      </c>
      <c r="AI91" s="119" t="e">
        <f>T91-HLOOKUP(V91,Minimas!$C$3:$CD$12,9,FALSE)</f>
        <v>#VALUE!</v>
      </c>
      <c r="AJ91" s="119" t="e">
        <f>T91-HLOOKUP(V91,Minimas!$C$3:$CD$12,10,FALSE)</f>
        <v>#VALUE!</v>
      </c>
      <c r="AK91" s="120" t="str">
        <f t="shared" si="25"/>
        <v xml:space="preserve"> </v>
      </c>
      <c r="AL91" s="44"/>
      <c r="AM91" s="44" t="str">
        <f t="shared" si="26"/>
        <v xml:space="preserve"> </v>
      </c>
      <c r="AN91" s="44" t="str">
        <f t="shared" si="27"/>
        <v xml:space="preserve"> </v>
      </c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</row>
    <row r="92" spans="2:124" s="5" customFormat="1" ht="30" customHeight="1">
      <c r="B92" s="128"/>
      <c r="C92" s="56"/>
      <c r="D92" s="111"/>
      <c r="E92" s="131"/>
      <c r="F92" s="133"/>
      <c r="G92" s="57"/>
      <c r="H92" s="134"/>
      <c r="I92" s="110"/>
      <c r="J92" s="135"/>
      <c r="K92" s="58"/>
      <c r="L92" s="59"/>
      <c r="M92" s="60"/>
      <c r="N92" s="60"/>
      <c r="O92" s="65" t="str">
        <f t="shared" si="20"/>
        <v/>
      </c>
      <c r="P92" s="59"/>
      <c r="Q92" s="60"/>
      <c r="R92" s="60"/>
      <c r="S92" s="65" t="str">
        <f t="shared" si="21"/>
        <v/>
      </c>
      <c r="T92" s="64" t="str">
        <f t="shared" si="22"/>
        <v/>
      </c>
      <c r="U92" s="61" t="str">
        <f t="shared" si="23"/>
        <v xml:space="preserve">   </v>
      </c>
      <c r="V92" s="61" t="str">
        <f>IF(E92=0," ",IF(E92="H",IF(H92&lt;1999,VLOOKUP(K92,Minimas!$A$15:$F$29,6),IF(AND(H92&gt;1998,H92&lt;2002),VLOOKUP(K92,Minimas!$A$15:$F$29,5),IF(AND(H92&gt;2001,H92&lt;2004),VLOOKUP(K92,Minimas!$A$15:$F$29,4),IF(AND(H92&gt;2003,H92&lt;2006),VLOOKUP(K92,Minimas!$A$15:$F$29,3),VLOOKUP(K92,Minimas!$A$15:$F$29,2))))),IF(H92&lt;1999,VLOOKUP(K92,Minimas!$G$15:$L$29,6),IF(AND(H92&gt;1998,H92&lt;2002),VLOOKUP(K92,Minimas!$G$15:$L$29,5),IF(AND(H92&gt;2001,H92&lt;2004),VLOOKUP(K92,Minimas!$G$15:$L$29,4),IF(AND(H92&gt;2003,H92&lt;2006),VLOOKUP(K92,Minimas!$G$15:$L$29,3),VLOOKUP(K92,Minimas!$G$15:$L$29,2)))))))</f>
        <v xml:space="preserve"> </v>
      </c>
      <c r="W92" s="62" t="str">
        <f t="shared" si="24"/>
        <v/>
      </c>
      <c r="X92" s="55"/>
      <c r="AA92" s="44"/>
      <c r="AB92" s="119" t="e">
        <f>T92-HLOOKUP(V92,Minimas!$C$3:$CD$12,2,FALSE)</f>
        <v>#VALUE!</v>
      </c>
      <c r="AC92" s="119" t="e">
        <f>T92-HLOOKUP(V92,Minimas!$C$3:$CD$12,3,FALSE)</f>
        <v>#VALUE!</v>
      </c>
      <c r="AD92" s="119" t="e">
        <f>T92-HLOOKUP(V92,Minimas!$C$3:$CD$12,4,FALSE)</f>
        <v>#VALUE!</v>
      </c>
      <c r="AE92" s="119" t="e">
        <f>T92-HLOOKUP(V92,Minimas!$C$3:$CD$12,5,FALSE)</f>
        <v>#VALUE!</v>
      </c>
      <c r="AF92" s="119" t="e">
        <f>T92-HLOOKUP(V92,Minimas!$C$3:$CD$12,6,FALSE)</f>
        <v>#VALUE!</v>
      </c>
      <c r="AG92" s="119" t="e">
        <f>T92-HLOOKUP(V92,Minimas!$C$3:$CD$12,7,FALSE)</f>
        <v>#VALUE!</v>
      </c>
      <c r="AH92" s="119" t="e">
        <f>T92-HLOOKUP(V92,Minimas!$C$3:$CD$12,8,FALSE)</f>
        <v>#VALUE!</v>
      </c>
      <c r="AI92" s="119" t="e">
        <f>T92-HLOOKUP(V92,Minimas!$C$3:$CD$12,9,FALSE)</f>
        <v>#VALUE!</v>
      </c>
      <c r="AJ92" s="119" t="e">
        <f>T92-HLOOKUP(V92,Minimas!$C$3:$CD$12,10,FALSE)</f>
        <v>#VALUE!</v>
      </c>
      <c r="AK92" s="120" t="str">
        <f t="shared" si="25"/>
        <v xml:space="preserve"> </v>
      </c>
      <c r="AL92" s="44"/>
      <c r="AM92" s="44" t="str">
        <f t="shared" si="26"/>
        <v xml:space="preserve"> </v>
      </c>
      <c r="AN92" s="44" t="str">
        <f t="shared" si="27"/>
        <v xml:space="preserve"> </v>
      </c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</row>
    <row r="93" spans="2:124" s="5" customFormat="1" ht="30" customHeight="1">
      <c r="B93" s="128"/>
      <c r="C93" s="56"/>
      <c r="D93" s="111"/>
      <c r="E93" s="131"/>
      <c r="F93" s="133"/>
      <c r="G93" s="57"/>
      <c r="H93" s="134"/>
      <c r="I93" s="110"/>
      <c r="J93" s="135"/>
      <c r="K93" s="58"/>
      <c r="L93" s="59"/>
      <c r="M93" s="60"/>
      <c r="N93" s="60"/>
      <c r="O93" s="65" t="str">
        <f t="shared" si="20"/>
        <v/>
      </c>
      <c r="P93" s="59"/>
      <c r="Q93" s="60"/>
      <c r="R93" s="60"/>
      <c r="S93" s="65" t="str">
        <f t="shared" si="21"/>
        <v/>
      </c>
      <c r="T93" s="64" t="str">
        <f t="shared" si="22"/>
        <v/>
      </c>
      <c r="U93" s="61" t="str">
        <f t="shared" si="23"/>
        <v xml:space="preserve">   </v>
      </c>
      <c r="V93" s="61" t="str">
        <f>IF(E93=0," ",IF(E93="H",IF(H93&lt;1999,VLOOKUP(K93,Minimas!$A$15:$F$29,6),IF(AND(H93&gt;1998,H93&lt;2002),VLOOKUP(K93,Minimas!$A$15:$F$29,5),IF(AND(H93&gt;2001,H93&lt;2004),VLOOKUP(K93,Minimas!$A$15:$F$29,4),IF(AND(H93&gt;2003,H93&lt;2006),VLOOKUP(K93,Minimas!$A$15:$F$29,3),VLOOKUP(K93,Minimas!$A$15:$F$29,2))))),IF(H93&lt;1999,VLOOKUP(K93,Minimas!$G$15:$L$29,6),IF(AND(H93&gt;1998,H93&lt;2002),VLOOKUP(K93,Minimas!$G$15:$L$29,5),IF(AND(H93&gt;2001,H93&lt;2004),VLOOKUP(K93,Minimas!$G$15:$L$29,4),IF(AND(H93&gt;2003,H93&lt;2006),VLOOKUP(K93,Minimas!$G$15:$L$29,3),VLOOKUP(K93,Minimas!$G$15:$L$29,2)))))))</f>
        <v xml:space="preserve"> </v>
      </c>
      <c r="W93" s="62" t="str">
        <f t="shared" si="24"/>
        <v/>
      </c>
      <c r="X93" s="55"/>
      <c r="AA93" s="44"/>
      <c r="AB93" s="119" t="e">
        <f>T93-HLOOKUP(V93,Minimas!$C$3:$CD$12,2,FALSE)</f>
        <v>#VALUE!</v>
      </c>
      <c r="AC93" s="119" t="e">
        <f>T93-HLOOKUP(V93,Minimas!$C$3:$CD$12,3,FALSE)</f>
        <v>#VALUE!</v>
      </c>
      <c r="AD93" s="119" t="e">
        <f>T93-HLOOKUP(V93,Minimas!$C$3:$CD$12,4,FALSE)</f>
        <v>#VALUE!</v>
      </c>
      <c r="AE93" s="119" t="e">
        <f>T93-HLOOKUP(V93,Minimas!$C$3:$CD$12,5,FALSE)</f>
        <v>#VALUE!</v>
      </c>
      <c r="AF93" s="119" t="e">
        <f>T93-HLOOKUP(V93,Minimas!$C$3:$CD$12,6,FALSE)</f>
        <v>#VALUE!</v>
      </c>
      <c r="AG93" s="119" t="e">
        <f>T93-HLOOKUP(V93,Minimas!$C$3:$CD$12,7,FALSE)</f>
        <v>#VALUE!</v>
      </c>
      <c r="AH93" s="119" t="e">
        <f>T93-HLOOKUP(V93,Minimas!$C$3:$CD$12,8,FALSE)</f>
        <v>#VALUE!</v>
      </c>
      <c r="AI93" s="119" t="e">
        <f>T93-HLOOKUP(V93,Minimas!$C$3:$CD$12,9,FALSE)</f>
        <v>#VALUE!</v>
      </c>
      <c r="AJ93" s="119" t="e">
        <f>T93-HLOOKUP(V93,Minimas!$C$3:$CD$12,10,FALSE)</f>
        <v>#VALUE!</v>
      </c>
      <c r="AK93" s="120" t="str">
        <f t="shared" si="25"/>
        <v xml:space="preserve"> </v>
      </c>
      <c r="AL93" s="44"/>
      <c r="AM93" s="44" t="str">
        <f t="shared" si="26"/>
        <v xml:space="preserve"> </v>
      </c>
      <c r="AN93" s="44" t="str">
        <f t="shared" si="27"/>
        <v xml:space="preserve"> </v>
      </c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</row>
    <row r="94" spans="2:124" s="5" customFormat="1" ht="30" customHeight="1">
      <c r="B94" s="128"/>
      <c r="C94" s="56"/>
      <c r="D94" s="111"/>
      <c r="E94" s="131"/>
      <c r="F94" s="133"/>
      <c r="G94" s="57"/>
      <c r="H94" s="134"/>
      <c r="I94" s="110"/>
      <c r="J94" s="135"/>
      <c r="K94" s="58"/>
      <c r="L94" s="59"/>
      <c r="M94" s="60"/>
      <c r="N94" s="60"/>
      <c r="O94" s="65" t="str">
        <f t="shared" si="20"/>
        <v/>
      </c>
      <c r="P94" s="59"/>
      <c r="Q94" s="60"/>
      <c r="R94" s="60"/>
      <c r="S94" s="65" t="str">
        <f t="shared" si="21"/>
        <v/>
      </c>
      <c r="T94" s="64" t="str">
        <f t="shared" si="22"/>
        <v/>
      </c>
      <c r="U94" s="61" t="str">
        <f t="shared" si="23"/>
        <v xml:space="preserve">   </v>
      </c>
      <c r="V94" s="61" t="str">
        <f>IF(E94=0," ",IF(E94="H",IF(H94&lt;1999,VLOOKUP(K94,Minimas!$A$15:$F$29,6),IF(AND(H94&gt;1998,H94&lt;2002),VLOOKUP(K94,Minimas!$A$15:$F$29,5),IF(AND(H94&gt;2001,H94&lt;2004),VLOOKUP(K94,Minimas!$A$15:$F$29,4),IF(AND(H94&gt;2003,H94&lt;2006),VLOOKUP(K94,Minimas!$A$15:$F$29,3),VLOOKUP(K94,Minimas!$A$15:$F$29,2))))),IF(H94&lt;1999,VLOOKUP(K94,Minimas!$G$15:$L$29,6),IF(AND(H94&gt;1998,H94&lt;2002),VLOOKUP(K94,Minimas!$G$15:$L$29,5),IF(AND(H94&gt;2001,H94&lt;2004),VLOOKUP(K94,Minimas!$G$15:$L$29,4),IF(AND(H94&gt;2003,H94&lt;2006),VLOOKUP(K94,Minimas!$G$15:$L$29,3),VLOOKUP(K94,Minimas!$G$15:$L$29,2)))))))</f>
        <v xml:space="preserve"> </v>
      </c>
      <c r="W94" s="62" t="str">
        <f t="shared" si="24"/>
        <v/>
      </c>
      <c r="X94" s="55"/>
      <c r="AA94" s="44"/>
      <c r="AB94" s="119" t="e">
        <f>T94-HLOOKUP(V94,Minimas!$C$3:$CD$12,2,FALSE)</f>
        <v>#VALUE!</v>
      </c>
      <c r="AC94" s="119" t="e">
        <f>T94-HLOOKUP(V94,Minimas!$C$3:$CD$12,3,FALSE)</f>
        <v>#VALUE!</v>
      </c>
      <c r="AD94" s="119" t="e">
        <f>T94-HLOOKUP(V94,Minimas!$C$3:$CD$12,4,FALSE)</f>
        <v>#VALUE!</v>
      </c>
      <c r="AE94" s="119" t="e">
        <f>T94-HLOOKUP(V94,Minimas!$C$3:$CD$12,5,FALSE)</f>
        <v>#VALUE!</v>
      </c>
      <c r="AF94" s="119" t="e">
        <f>T94-HLOOKUP(V94,Minimas!$C$3:$CD$12,6,FALSE)</f>
        <v>#VALUE!</v>
      </c>
      <c r="AG94" s="119" t="e">
        <f>T94-HLOOKUP(V94,Minimas!$C$3:$CD$12,7,FALSE)</f>
        <v>#VALUE!</v>
      </c>
      <c r="AH94" s="119" t="e">
        <f>T94-HLOOKUP(V94,Minimas!$C$3:$CD$12,8,FALSE)</f>
        <v>#VALUE!</v>
      </c>
      <c r="AI94" s="119" t="e">
        <f>T94-HLOOKUP(V94,Minimas!$C$3:$CD$12,9,FALSE)</f>
        <v>#VALUE!</v>
      </c>
      <c r="AJ94" s="119" t="e">
        <f>T94-HLOOKUP(V94,Minimas!$C$3:$CD$12,10,FALSE)</f>
        <v>#VALUE!</v>
      </c>
      <c r="AK94" s="120" t="str">
        <f t="shared" si="25"/>
        <v xml:space="preserve"> </v>
      </c>
      <c r="AL94" s="44"/>
      <c r="AM94" s="44" t="str">
        <f t="shared" si="26"/>
        <v xml:space="preserve"> </v>
      </c>
      <c r="AN94" s="44" t="str">
        <f t="shared" si="27"/>
        <v xml:space="preserve"> </v>
      </c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</row>
    <row r="95" spans="2:124" s="5" customFormat="1" ht="30" customHeight="1">
      <c r="B95" s="128"/>
      <c r="C95" s="56"/>
      <c r="D95" s="111"/>
      <c r="E95" s="131"/>
      <c r="F95" s="133"/>
      <c r="G95" s="57"/>
      <c r="H95" s="134"/>
      <c r="I95" s="110"/>
      <c r="J95" s="135"/>
      <c r="K95" s="58"/>
      <c r="L95" s="59"/>
      <c r="M95" s="60"/>
      <c r="N95" s="60"/>
      <c r="O95" s="65" t="str">
        <f t="shared" si="20"/>
        <v/>
      </c>
      <c r="P95" s="59"/>
      <c r="Q95" s="60"/>
      <c r="R95" s="60"/>
      <c r="S95" s="65" t="str">
        <f t="shared" si="21"/>
        <v/>
      </c>
      <c r="T95" s="64" t="str">
        <f t="shared" si="22"/>
        <v/>
      </c>
      <c r="U95" s="61" t="str">
        <f t="shared" si="23"/>
        <v xml:space="preserve">   </v>
      </c>
      <c r="V95" s="61" t="str">
        <f>IF(E95=0," ",IF(E95="H",IF(H95&lt;1999,VLOOKUP(K95,Minimas!$A$15:$F$29,6),IF(AND(H95&gt;1998,H95&lt;2002),VLOOKUP(K95,Minimas!$A$15:$F$29,5),IF(AND(H95&gt;2001,H95&lt;2004),VLOOKUP(K95,Minimas!$A$15:$F$29,4),IF(AND(H95&gt;2003,H95&lt;2006),VLOOKUP(K95,Minimas!$A$15:$F$29,3),VLOOKUP(K95,Minimas!$A$15:$F$29,2))))),IF(H95&lt;1999,VLOOKUP(K95,Minimas!$G$15:$L$29,6),IF(AND(H95&gt;1998,H95&lt;2002),VLOOKUP(K95,Minimas!$G$15:$L$29,5),IF(AND(H95&gt;2001,H95&lt;2004),VLOOKUP(K95,Minimas!$G$15:$L$29,4),IF(AND(H95&gt;2003,H95&lt;2006),VLOOKUP(K95,Minimas!$G$15:$L$29,3),VLOOKUP(K95,Minimas!$G$15:$L$29,2)))))))</f>
        <v xml:space="preserve"> </v>
      </c>
      <c r="W95" s="62" t="str">
        <f t="shared" si="24"/>
        <v/>
      </c>
      <c r="X95" s="55"/>
      <c r="AA95" s="44"/>
      <c r="AB95" s="119" t="e">
        <f>T95-HLOOKUP(V95,Minimas!$C$3:$CD$12,2,FALSE)</f>
        <v>#VALUE!</v>
      </c>
      <c r="AC95" s="119" t="e">
        <f>T95-HLOOKUP(V95,Minimas!$C$3:$CD$12,3,FALSE)</f>
        <v>#VALUE!</v>
      </c>
      <c r="AD95" s="119" t="e">
        <f>T95-HLOOKUP(V95,Minimas!$C$3:$CD$12,4,FALSE)</f>
        <v>#VALUE!</v>
      </c>
      <c r="AE95" s="119" t="e">
        <f>T95-HLOOKUP(V95,Minimas!$C$3:$CD$12,5,FALSE)</f>
        <v>#VALUE!</v>
      </c>
      <c r="AF95" s="119" t="e">
        <f>T95-HLOOKUP(V95,Minimas!$C$3:$CD$12,6,FALSE)</f>
        <v>#VALUE!</v>
      </c>
      <c r="AG95" s="119" t="e">
        <f>T95-HLOOKUP(V95,Minimas!$C$3:$CD$12,7,FALSE)</f>
        <v>#VALUE!</v>
      </c>
      <c r="AH95" s="119" t="e">
        <f>T95-HLOOKUP(V95,Minimas!$C$3:$CD$12,8,FALSE)</f>
        <v>#VALUE!</v>
      </c>
      <c r="AI95" s="119" t="e">
        <f>T95-HLOOKUP(V95,Minimas!$C$3:$CD$12,9,FALSE)</f>
        <v>#VALUE!</v>
      </c>
      <c r="AJ95" s="119" t="e">
        <f>T95-HLOOKUP(V95,Minimas!$C$3:$CD$12,10,FALSE)</f>
        <v>#VALUE!</v>
      </c>
      <c r="AK95" s="120" t="str">
        <f t="shared" si="25"/>
        <v xml:space="preserve"> </v>
      </c>
      <c r="AL95" s="44"/>
      <c r="AM95" s="44" t="str">
        <f t="shared" si="26"/>
        <v xml:space="preserve"> </v>
      </c>
      <c r="AN95" s="44" t="str">
        <f t="shared" si="27"/>
        <v xml:space="preserve"> </v>
      </c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</row>
    <row r="96" spans="2:124" s="5" customFormat="1" ht="30" customHeight="1">
      <c r="B96" s="128"/>
      <c r="C96" s="56"/>
      <c r="D96" s="111"/>
      <c r="E96" s="131"/>
      <c r="F96" s="133"/>
      <c r="G96" s="57"/>
      <c r="H96" s="134"/>
      <c r="I96" s="110"/>
      <c r="J96" s="135"/>
      <c r="K96" s="58"/>
      <c r="L96" s="59"/>
      <c r="M96" s="60"/>
      <c r="N96" s="60"/>
      <c r="O96" s="65" t="str">
        <f t="shared" si="20"/>
        <v/>
      </c>
      <c r="P96" s="59"/>
      <c r="Q96" s="60"/>
      <c r="R96" s="60"/>
      <c r="S96" s="65" t="str">
        <f t="shared" si="21"/>
        <v/>
      </c>
      <c r="T96" s="64" t="str">
        <f t="shared" si="22"/>
        <v/>
      </c>
      <c r="U96" s="61" t="str">
        <f t="shared" si="23"/>
        <v xml:space="preserve">   </v>
      </c>
      <c r="V96" s="61" t="str">
        <f>IF(E96=0," ",IF(E96="H",IF(H96&lt;1999,VLOOKUP(K96,Minimas!$A$15:$F$29,6),IF(AND(H96&gt;1998,H96&lt;2002),VLOOKUP(K96,Minimas!$A$15:$F$29,5),IF(AND(H96&gt;2001,H96&lt;2004),VLOOKUP(K96,Minimas!$A$15:$F$29,4),IF(AND(H96&gt;2003,H96&lt;2006),VLOOKUP(K96,Minimas!$A$15:$F$29,3),VLOOKUP(K96,Minimas!$A$15:$F$29,2))))),IF(H96&lt;1999,VLOOKUP(K96,Minimas!$G$15:$L$29,6),IF(AND(H96&gt;1998,H96&lt;2002),VLOOKUP(K96,Minimas!$G$15:$L$29,5),IF(AND(H96&gt;2001,H96&lt;2004),VLOOKUP(K96,Minimas!$G$15:$L$29,4),IF(AND(H96&gt;2003,H96&lt;2006),VLOOKUP(K96,Minimas!$G$15:$L$29,3),VLOOKUP(K96,Minimas!$G$15:$L$29,2)))))))</f>
        <v xml:space="preserve"> </v>
      </c>
      <c r="W96" s="62" t="str">
        <f t="shared" si="24"/>
        <v/>
      </c>
      <c r="X96" s="55"/>
      <c r="AA96" s="44"/>
      <c r="AB96" s="119" t="e">
        <f>T96-HLOOKUP(V96,Minimas!$C$3:$CD$12,2,FALSE)</f>
        <v>#VALUE!</v>
      </c>
      <c r="AC96" s="119" t="e">
        <f>T96-HLOOKUP(V96,Minimas!$C$3:$CD$12,3,FALSE)</f>
        <v>#VALUE!</v>
      </c>
      <c r="AD96" s="119" t="e">
        <f>T96-HLOOKUP(V96,Minimas!$C$3:$CD$12,4,FALSE)</f>
        <v>#VALUE!</v>
      </c>
      <c r="AE96" s="119" t="e">
        <f>T96-HLOOKUP(V96,Minimas!$C$3:$CD$12,5,FALSE)</f>
        <v>#VALUE!</v>
      </c>
      <c r="AF96" s="119" t="e">
        <f>T96-HLOOKUP(V96,Minimas!$C$3:$CD$12,6,FALSE)</f>
        <v>#VALUE!</v>
      </c>
      <c r="AG96" s="119" t="e">
        <f>T96-HLOOKUP(V96,Minimas!$C$3:$CD$12,7,FALSE)</f>
        <v>#VALUE!</v>
      </c>
      <c r="AH96" s="119" t="e">
        <f>T96-HLOOKUP(V96,Minimas!$C$3:$CD$12,8,FALSE)</f>
        <v>#VALUE!</v>
      </c>
      <c r="AI96" s="119" t="e">
        <f>T96-HLOOKUP(V96,Minimas!$C$3:$CD$12,9,FALSE)</f>
        <v>#VALUE!</v>
      </c>
      <c r="AJ96" s="119" t="e">
        <f>T96-HLOOKUP(V96,Minimas!$C$3:$CD$12,10,FALSE)</f>
        <v>#VALUE!</v>
      </c>
      <c r="AK96" s="120" t="str">
        <f t="shared" si="25"/>
        <v xml:space="preserve"> </v>
      </c>
      <c r="AL96" s="44"/>
      <c r="AM96" s="44" t="str">
        <f t="shared" si="26"/>
        <v xml:space="preserve"> </v>
      </c>
      <c r="AN96" s="44" t="str">
        <f t="shared" si="27"/>
        <v xml:space="preserve"> </v>
      </c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</row>
    <row r="97" spans="2:124" s="5" customFormat="1" ht="30" customHeight="1">
      <c r="B97" s="128"/>
      <c r="C97" s="56"/>
      <c r="D97" s="111"/>
      <c r="E97" s="131"/>
      <c r="F97" s="133"/>
      <c r="G97" s="57"/>
      <c r="H97" s="134"/>
      <c r="I97" s="110"/>
      <c r="J97" s="135"/>
      <c r="K97" s="58"/>
      <c r="L97" s="59"/>
      <c r="M97" s="60"/>
      <c r="N97" s="60"/>
      <c r="O97" s="65" t="str">
        <f t="shared" si="20"/>
        <v/>
      </c>
      <c r="P97" s="59"/>
      <c r="Q97" s="60"/>
      <c r="R97" s="60"/>
      <c r="S97" s="65" t="str">
        <f t="shared" si="21"/>
        <v/>
      </c>
      <c r="T97" s="64" t="str">
        <f t="shared" si="22"/>
        <v/>
      </c>
      <c r="U97" s="61" t="str">
        <f t="shared" si="23"/>
        <v xml:space="preserve">   </v>
      </c>
      <c r="V97" s="61" t="str">
        <f>IF(E97=0," ",IF(E97="H",IF(H97&lt;1999,VLOOKUP(K97,Minimas!$A$15:$F$29,6),IF(AND(H97&gt;1998,H97&lt;2002),VLOOKUP(K97,Minimas!$A$15:$F$29,5),IF(AND(H97&gt;2001,H97&lt;2004),VLOOKUP(K97,Minimas!$A$15:$F$29,4),IF(AND(H97&gt;2003,H97&lt;2006),VLOOKUP(K97,Minimas!$A$15:$F$29,3),VLOOKUP(K97,Minimas!$A$15:$F$29,2))))),IF(H97&lt;1999,VLOOKUP(K97,Minimas!$G$15:$L$29,6),IF(AND(H97&gt;1998,H97&lt;2002),VLOOKUP(K97,Minimas!$G$15:$L$29,5),IF(AND(H97&gt;2001,H97&lt;2004),VLOOKUP(K97,Minimas!$G$15:$L$29,4),IF(AND(H97&gt;2003,H97&lt;2006),VLOOKUP(K97,Minimas!$G$15:$L$29,3),VLOOKUP(K97,Minimas!$G$15:$L$29,2)))))))</f>
        <v xml:space="preserve"> </v>
      </c>
      <c r="W97" s="62" t="str">
        <f t="shared" si="24"/>
        <v/>
      </c>
      <c r="X97" s="55"/>
      <c r="AA97" s="44"/>
      <c r="AB97" s="119" t="e">
        <f>T97-HLOOKUP(V97,Minimas!$C$3:$CD$12,2,FALSE)</f>
        <v>#VALUE!</v>
      </c>
      <c r="AC97" s="119" t="e">
        <f>T97-HLOOKUP(V97,Minimas!$C$3:$CD$12,3,FALSE)</f>
        <v>#VALUE!</v>
      </c>
      <c r="AD97" s="119" t="e">
        <f>T97-HLOOKUP(V97,Minimas!$C$3:$CD$12,4,FALSE)</f>
        <v>#VALUE!</v>
      </c>
      <c r="AE97" s="119" t="e">
        <f>T97-HLOOKUP(V97,Minimas!$C$3:$CD$12,5,FALSE)</f>
        <v>#VALUE!</v>
      </c>
      <c r="AF97" s="119" t="e">
        <f>T97-HLOOKUP(V97,Minimas!$C$3:$CD$12,6,FALSE)</f>
        <v>#VALUE!</v>
      </c>
      <c r="AG97" s="119" t="e">
        <f>T97-HLOOKUP(V97,Minimas!$C$3:$CD$12,7,FALSE)</f>
        <v>#VALUE!</v>
      </c>
      <c r="AH97" s="119" t="e">
        <f>T97-HLOOKUP(V97,Minimas!$C$3:$CD$12,8,FALSE)</f>
        <v>#VALUE!</v>
      </c>
      <c r="AI97" s="119" t="e">
        <f>T97-HLOOKUP(V97,Minimas!$C$3:$CD$12,9,FALSE)</f>
        <v>#VALUE!</v>
      </c>
      <c r="AJ97" s="119" t="e">
        <f>T97-HLOOKUP(V97,Minimas!$C$3:$CD$12,10,FALSE)</f>
        <v>#VALUE!</v>
      </c>
      <c r="AK97" s="120" t="str">
        <f t="shared" si="25"/>
        <v xml:space="preserve"> </v>
      </c>
      <c r="AL97" s="44"/>
      <c r="AM97" s="44" t="str">
        <f t="shared" si="26"/>
        <v xml:space="preserve"> </v>
      </c>
      <c r="AN97" s="44" t="str">
        <f t="shared" si="27"/>
        <v xml:space="preserve"> </v>
      </c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</row>
    <row r="98" spans="2:124" s="5" customFormat="1" ht="30" customHeight="1">
      <c r="B98" s="128"/>
      <c r="C98" s="56"/>
      <c r="D98" s="111"/>
      <c r="E98" s="131"/>
      <c r="F98" s="133"/>
      <c r="G98" s="57"/>
      <c r="H98" s="134"/>
      <c r="I98" s="110"/>
      <c r="J98" s="135"/>
      <c r="K98" s="58"/>
      <c r="L98" s="59"/>
      <c r="M98" s="60"/>
      <c r="N98" s="60"/>
      <c r="O98" s="65" t="str">
        <f t="shared" si="20"/>
        <v/>
      </c>
      <c r="P98" s="59"/>
      <c r="Q98" s="60"/>
      <c r="R98" s="60"/>
      <c r="S98" s="65" t="str">
        <f t="shared" si="21"/>
        <v/>
      </c>
      <c r="T98" s="64" t="str">
        <f t="shared" si="22"/>
        <v/>
      </c>
      <c r="U98" s="61" t="str">
        <f t="shared" si="23"/>
        <v xml:space="preserve">   </v>
      </c>
      <c r="V98" s="61" t="str">
        <f>IF(E98=0," ",IF(E98="H",IF(H98&lt;1999,VLOOKUP(K98,Minimas!$A$15:$F$29,6),IF(AND(H98&gt;1998,H98&lt;2002),VLOOKUP(K98,Minimas!$A$15:$F$29,5),IF(AND(H98&gt;2001,H98&lt;2004),VLOOKUP(K98,Minimas!$A$15:$F$29,4),IF(AND(H98&gt;2003,H98&lt;2006),VLOOKUP(K98,Minimas!$A$15:$F$29,3),VLOOKUP(K98,Minimas!$A$15:$F$29,2))))),IF(H98&lt;1999,VLOOKUP(K98,Minimas!$G$15:$L$29,6),IF(AND(H98&gt;1998,H98&lt;2002),VLOOKUP(K98,Minimas!$G$15:$L$29,5),IF(AND(H98&gt;2001,H98&lt;2004),VLOOKUP(K98,Minimas!$G$15:$L$29,4),IF(AND(H98&gt;2003,H98&lt;2006),VLOOKUP(K98,Minimas!$G$15:$L$29,3),VLOOKUP(K98,Minimas!$G$15:$L$29,2)))))))</f>
        <v xml:space="preserve"> </v>
      </c>
      <c r="W98" s="62" t="str">
        <f t="shared" si="24"/>
        <v/>
      </c>
      <c r="X98" s="55"/>
      <c r="AA98" s="44"/>
      <c r="AB98" s="119" t="e">
        <f>T98-HLOOKUP(V98,Minimas!$C$3:$CD$12,2,FALSE)</f>
        <v>#VALUE!</v>
      </c>
      <c r="AC98" s="119" t="e">
        <f>T98-HLOOKUP(V98,Minimas!$C$3:$CD$12,3,FALSE)</f>
        <v>#VALUE!</v>
      </c>
      <c r="AD98" s="119" t="e">
        <f>T98-HLOOKUP(V98,Minimas!$C$3:$CD$12,4,FALSE)</f>
        <v>#VALUE!</v>
      </c>
      <c r="AE98" s="119" t="e">
        <f>T98-HLOOKUP(V98,Minimas!$C$3:$CD$12,5,FALSE)</f>
        <v>#VALUE!</v>
      </c>
      <c r="AF98" s="119" t="e">
        <f>T98-HLOOKUP(V98,Minimas!$C$3:$CD$12,6,FALSE)</f>
        <v>#VALUE!</v>
      </c>
      <c r="AG98" s="119" t="e">
        <f>T98-HLOOKUP(V98,Minimas!$C$3:$CD$12,7,FALSE)</f>
        <v>#VALUE!</v>
      </c>
      <c r="AH98" s="119" t="e">
        <f>T98-HLOOKUP(V98,Minimas!$C$3:$CD$12,8,FALSE)</f>
        <v>#VALUE!</v>
      </c>
      <c r="AI98" s="119" t="e">
        <f>T98-HLOOKUP(V98,Minimas!$C$3:$CD$12,9,FALSE)</f>
        <v>#VALUE!</v>
      </c>
      <c r="AJ98" s="119" t="e">
        <f>T98-HLOOKUP(V98,Minimas!$C$3:$CD$12,10,FALSE)</f>
        <v>#VALUE!</v>
      </c>
      <c r="AK98" s="120" t="str">
        <f t="shared" si="25"/>
        <v xml:space="preserve"> </v>
      </c>
      <c r="AL98" s="44"/>
      <c r="AM98" s="44" t="str">
        <f t="shared" si="26"/>
        <v xml:space="preserve"> </v>
      </c>
      <c r="AN98" s="44" t="str">
        <f t="shared" si="27"/>
        <v xml:space="preserve"> </v>
      </c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</row>
    <row r="99" spans="2:124" s="5" customFormat="1" ht="30" customHeight="1">
      <c r="B99" s="128"/>
      <c r="C99" s="56"/>
      <c r="D99" s="111"/>
      <c r="E99" s="131"/>
      <c r="F99" s="133"/>
      <c r="G99" s="57"/>
      <c r="H99" s="134"/>
      <c r="I99" s="110"/>
      <c r="J99" s="135"/>
      <c r="K99" s="58"/>
      <c r="L99" s="59"/>
      <c r="M99" s="60"/>
      <c r="N99" s="60"/>
      <c r="O99" s="65" t="str">
        <f t="shared" si="20"/>
        <v/>
      </c>
      <c r="P99" s="59"/>
      <c r="Q99" s="60"/>
      <c r="R99" s="60"/>
      <c r="S99" s="65" t="str">
        <f t="shared" si="21"/>
        <v/>
      </c>
      <c r="T99" s="64" t="str">
        <f t="shared" si="22"/>
        <v/>
      </c>
      <c r="U99" s="61" t="str">
        <f t="shared" si="23"/>
        <v xml:space="preserve">   </v>
      </c>
      <c r="V99" s="61" t="str">
        <f>IF(E99=0," ",IF(E99="H",IF(H99&lt;1999,VLOOKUP(K99,Minimas!$A$15:$F$29,6),IF(AND(H99&gt;1998,H99&lt;2002),VLOOKUP(K99,Minimas!$A$15:$F$29,5),IF(AND(H99&gt;2001,H99&lt;2004),VLOOKUP(K99,Minimas!$A$15:$F$29,4),IF(AND(H99&gt;2003,H99&lt;2006),VLOOKUP(K99,Minimas!$A$15:$F$29,3),VLOOKUP(K99,Minimas!$A$15:$F$29,2))))),IF(H99&lt;1999,VLOOKUP(K99,Minimas!$G$15:$L$29,6),IF(AND(H99&gt;1998,H99&lt;2002),VLOOKUP(K99,Minimas!$G$15:$L$29,5),IF(AND(H99&gt;2001,H99&lt;2004),VLOOKUP(K99,Minimas!$G$15:$L$29,4),IF(AND(H99&gt;2003,H99&lt;2006),VLOOKUP(K99,Minimas!$G$15:$L$29,3),VLOOKUP(K99,Minimas!$G$15:$L$29,2)))))))</f>
        <v xml:space="preserve"> </v>
      </c>
      <c r="W99" s="62" t="str">
        <f t="shared" si="24"/>
        <v/>
      </c>
      <c r="X99" s="55"/>
      <c r="AA99" s="44"/>
      <c r="AB99" s="119" t="e">
        <f>T99-HLOOKUP(V99,Minimas!$C$3:$CD$12,2,FALSE)</f>
        <v>#VALUE!</v>
      </c>
      <c r="AC99" s="119" t="e">
        <f>T99-HLOOKUP(V99,Minimas!$C$3:$CD$12,3,FALSE)</f>
        <v>#VALUE!</v>
      </c>
      <c r="AD99" s="119" t="e">
        <f>T99-HLOOKUP(V99,Minimas!$C$3:$CD$12,4,FALSE)</f>
        <v>#VALUE!</v>
      </c>
      <c r="AE99" s="119" t="e">
        <f>T99-HLOOKUP(V99,Minimas!$C$3:$CD$12,5,FALSE)</f>
        <v>#VALUE!</v>
      </c>
      <c r="AF99" s="119" t="e">
        <f>T99-HLOOKUP(V99,Minimas!$C$3:$CD$12,6,FALSE)</f>
        <v>#VALUE!</v>
      </c>
      <c r="AG99" s="119" t="e">
        <f>T99-HLOOKUP(V99,Minimas!$C$3:$CD$12,7,FALSE)</f>
        <v>#VALUE!</v>
      </c>
      <c r="AH99" s="119" t="e">
        <f>T99-HLOOKUP(V99,Minimas!$C$3:$CD$12,8,FALSE)</f>
        <v>#VALUE!</v>
      </c>
      <c r="AI99" s="119" t="e">
        <f>T99-HLOOKUP(V99,Minimas!$C$3:$CD$12,9,FALSE)</f>
        <v>#VALUE!</v>
      </c>
      <c r="AJ99" s="119" t="e">
        <f>T99-HLOOKUP(V99,Minimas!$C$3:$CD$12,10,FALSE)</f>
        <v>#VALUE!</v>
      </c>
      <c r="AK99" s="120" t="str">
        <f t="shared" si="25"/>
        <v xml:space="preserve"> </v>
      </c>
      <c r="AL99" s="44"/>
      <c r="AM99" s="44" t="str">
        <f t="shared" si="26"/>
        <v xml:space="preserve"> </v>
      </c>
      <c r="AN99" s="44" t="str">
        <f t="shared" si="27"/>
        <v xml:space="preserve"> </v>
      </c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</row>
    <row r="100" spans="2:124" s="5" customFormat="1" ht="30" customHeight="1">
      <c r="B100" s="128"/>
      <c r="C100" s="56"/>
      <c r="D100" s="111"/>
      <c r="E100" s="131"/>
      <c r="F100" s="133"/>
      <c r="G100" s="57"/>
      <c r="H100" s="134"/>
      <c r="I100" s="110"/>
      <c r="J100" s="135"/>
      <c r="K100" s="58"/>
      <c r="L100" s="59"/>
      <c r="M100" s="60"/>
      <c r="N100" s="60"/>
      <c r="O100" s="65" t="str">
        <f t="shared" si="20"/>
        <v/>
      </c>
      <c r="P100" s="59"/>
      <c r="Q100" s="60"/>
      <c r="R100" s="60"/>
      <c r="S100" s="65" t="str">
        <f t="shared" si="21"/>
        <v/>
      </c>
      <c r="T100" s="64" t="str">
        <f t="shared" si="22"/>
        <v/>
      </c>
      <c r="U100" s="61" t="str">
        <f t="shared" si="23"/>
        <v xml:space="preserve">   </v>
      </c>
      <c r="V100" s="61" t="str">
        <f>IF(E100=0," ",IF(E100="H",IF(H100&lt;1999,VLOOKUP(K100,Minimas!$A$15:$F$29,6),IF(AND(H100&gt;1998,H100&lt;2002),VLOOKUP(K100,Minimas!$A$15:$F$29,5),IF(AND(H100&gt;2001,H100&lt;2004),VLOOKUP(K100,Minimas!$A$15:$F$29,4),IF(AND(H100&gt;2003,H100&lt;2006),VLOOKUP(K100,Minimas!$A$15:$F$29,3),VLOOKUP(K100,Minimas!$A$15:$F$29,2))))),IF(H100&lt;1999,VLOOKUP(K100,Minimas!$G$15:$L$29,6),IF(AND(H100&gt;1998,H100&lt;2002),VLOOKUP(K100,Minimas!$G$15:$L$29,5),IF(AND(H100&gt;2001,H100&lt;2004),VLOOKUP(K100,Minimas!$G$15:$L$29,4),IF(AND(H100&gt;2003,H100&lt;2006),VLOOKUP(K100,Minimas!$G$15:$L$29,3),VLOOKUP(K100,Minimas!$G$15:$L$29,2)))))))</f>
        <v xml:space="preserve"> </v>
      </c>
      <c r="W100" s="62" t="str">
        <f t="shared" si="24"/>
        <v/>
      </c>
      <c r="X100" s="55"/>
      <c r="AA100" s="44"/>
      <c r="AB100" s="119" t="e">
        <f>T100-HLOOKUP(V100,Minimas!$C$3:$CD$12,2,FALSE)</f>
        <v>#VALUE!</v>
      </c>
      <c r="AC100" s="119" t="e">
        <f>T100-HLOOKUP(V100,Minimas!$C$3:$CD$12,3,FALSE)</f>
        <v>#VALUE!</v>
      </c>
      <c r="AD100" s="119" t="e">
        <f>T100-HLOOKUP(V100,Minimas!$C$3:$CD$12,4,FALSE)</f>
        <v>#VALUE!</v>
      </c>
      <c r="AE100" s="119" t="e">
        <f>T100-HLOOKUP(V100,Minimas!$C$3:$CD$12,5,FALSE)</f>
        <v>#VALUE!</v>
      </c>
      <c r="AF100" s="119" t="e">
        <f>T100-HLOOKUP(V100,Minimas!$C$3:$CD$12,6,FALSE)</f>
        <v>#VALUE!</v>
      </c>
      <c r="AG100" s="119" t="e">
        <f>T100-HLOOKUP(V100,Minimas!$C$3:$CD$12,7,FALSE)</f>
        <v>#VALUE!</v>
      </c>
      <c r="AH100" s="119" t="e">
        <f>T100-HLOOKUP(V100,Minimas!$C$3:$CD$12,8,FALSE)</f>
        <v>#VALUE!</v>
      </c>
      <c r="AI100" s="119" t="e">
        <f>T100-HLOOKUP(V100,Minimas!$C$3:$CD$12,9,FALSE)</f>
        <v>#VALUE!</v>
      </c>
      <c r="AJ100" s="119" t="e">
        <f>T100-HLOOKUP(V100,Minimas!$C$3:$CD$12,10,FALSE)</f>
        <v>#VALUE!</v>
      </c>
      <c r="AK100" s="120" t="str">
        <f t="shared" si="25"/>
        <v xml:space="preserve"> </v>
      </c>
      <c r="AL100" s="44"/>
      <c r="AM100" s="44" t="str">
        <f t="shared" si="26"/>
        <v xml:space="preserve"> </v>
      </c>
      <c r="AN100" s="44" t="str">
        <f t="shared" si="27"/>
        <v xml:space="preserve"> </v>
      </c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</row>
    <row r="101" spans="2:124" s="5" customFormat="1" ht="30" customHeight="1">
      <c r="B101" s="128"/>
      <c r="C101" s="56"/>
      <c r="D101" s="111"/>
      <c r="E101" s="131"/>
      <c r="F101" s="133"/>
      <c r="G101" s="57"/>
      <c r="H101" s="134"/>
      <c r="I101" s="110"/>
      <c r="J101" s="135"/>
      <c r="K101" s="58"/>
      <c r="L101" s="59"/>
      <c r="M101" s="60"/>
      <c r="N101" s="60"/>
      <c r="O101" s="65" t="str">
        <f t="shared" si="20"/>
        <v/>
      </c>
      <c r="P101" s="59"/>
      <c r="Q101" s="60"/>
      <c r="R101" s="60"/>
      <c r="S101" s="65" t="str">
        <f t="shared" si="21"/>
        <v/>
      </c>
      <c r="T101" s="64" t="str">
        <f t="shared" si="22"/>
        <v/>
      </c>
      <c r="U101" s="61" t="str">
        <f t="shared" si="23"/>
        <v xml:space="preserve">   </v>
      </c>
      <c r="V101" s="61" t="str">
        <f>IF(E101=0," ",IF(E101="H",IF(H101&lt;1999,VLOOKUP(K101,Minimas!$A$15:$F$29,6),IF(AND(H101&gt;1998,H101&lt;2002),VLOOKUP(K101,Minimas!$A$15:$F$29,5),IF(AND(H101&gt;2001,H101&lt;2004),VLOOKUP(K101,Minimas!$A$15:$F$29,4),IF(AND(H101&gt;2003,H101&lt;2006),VLOOKUP(K101,Minimas!$A$15:$F$29,3),VLOOKUP(K101,Minimas!$A$15:$F$29,2))))),IF(H101&lt;1999,VLOOKUP(K101,Minimas!$G$15:$L$29,6),IF(AND(H101&gt;1998,H101&lt;2002),VLOOKUP(K101,Minimas!$G$15:$L$29,5),IF(AND(H101&gt;2001,H101&lt;2004),VLOOKUP(K101,Minimas!$G$15:$L$29,4),IF(AND(H101&gt;2003,H101&lt;2006),VLOOKUP(K101,Minimas!$G$15:$L$29,3),VLOOKUP(K101,Minimas!$G$15:$L$29,2)))))))</f>
        <v xml:space="preserve"> </v>
      </c>
      <c r="W101" s="62" t="str">
        <f t="shared" si="24"/>
        <v/>
      </c>
      <c r="X101" s="55"/>
      <c r="AA101" s="44"/>
      <c r="AB101" s="119" t="e">
        <f>T101-HLOOKUP(V101,Minimas!$C$3:$CD$12,2,FALSE)</f>
        <v>#VALUE!</v>
      </c>
      <c r="AC101" s="119" t="e">
        <f>T101-HLOOKUP(V101,Minimas!$C$3:$CD$12,3,FALSE)</f>
        <v>#VALUE!</v>
      </c>
      <c r="AD101" s="119" t="e">
        <f>T101-HLOOKUP(V101,Minimas!$C$3:$CD$12,4,FALSE)</f>
        <v>#VALUE!</v>
      </c>
      <c r="AE101" s="119" t="e">
        <f>T101-HLOOKUP(V101,Minimas!$C$3:$CD$12,5,FALSE)</f>
        <v>#VALUE!</v>
      </c>
      <c r="AF101" s="119" t="e">
        <f>T101-HLOOKUP(V101,Minimas!$C$3:$CD$12,6,FALSE)</f>
        <v>#VALUE!</v>
      </c>
      <c r="AG101" s="119" t="e">
        <f>T101-HLOOKUP(V101,Minimas!$C$3:$CD$12,7,FALSE)</f>
        <v>#VALUE!</v>
      </c>
      <c r="AH101" s="119" t="e">
        <f>T101-HLOOKUP(V101,Minimas!$C$3:$CD$12,8,FALSE)</f>
        <v>#VALUE!</v>
      </c>
      <c r="AI101" s="119" t="e">
        <f>T101-HLOOKUP(V101,Minimas!$C$3:$CD$12,9,FALSE)</f>
        <v>#VALUE!</v>
      </c>
      <c r="AJ101" s="119" t="e">
        <f>T101-HLOOKUP(V101,Minimas!$C$3:$CD$12,10,FALSE)</f>
        <v>#VALUE!</v>
      </c>
      <c r="AK101" s="120" t="str">
        <f t="shared" si="25"/>
        <v xml:space="preserve"> </v>
      </c>
      <c r="AL101" s="44"/>
      <c r="AM101" s="44" t="str">
        <f t="shared" si="26"/>
        <v xml:space="preserve"> </v>
      </c>
      <c r="AN101" s="44" t="str">
        <f t="shared" si="27"/>
        <v xml:space="preserve"> </v>
      </c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</row>
    <row r="102" spans="2:124" s="5" customFormat="1" ht="30" customHeight="1">
      <c r="B102" s="128"/>
      <c r="C102" s="56"/>
      <c r="D102" s="111"/>
      <c r="E102" s="131"/>
      <c r="F102" s="133"/>
      <c r="G102" s="57"/>
      <c r="H102" s="134"/>
      <c r="I102" s="110"/>
      <c r="J102" s="135"/>
      <c r="K102" s="58"/>
      <c r="L102" s="59"/>
      <c r="M102" s="60"/>
      <c r="N102" s="60"/>
      <c r="O102" s="65" t="str">
        <f t="shared" si="20"/>
        <v/>
      </c>
      <c r="P102" s="59"/>
      <c r="Q102" s="60"/>
      <c r="R102" s="60"/>
      <c r="S102" s="65" t="str">
        <f t="shared" si="21"/>
        <v/>
      </c>
      <c r="T102" s="64" t="str">
        <f t="shared" si="22"/>
        <v/>
      </c>
      <c r="U102" s="61" t="str">
        <f t="shared" si="23"/>
        <v xml:space="preserve">   </v>
      </c>
      <c r="V102" s="61" t="str">
        <f>IF(E102=0," ",IF(E102="H",IF(H102&lt;1999,VLOOKUP(K102,Minimas!$A$15:$F$29,6),IF(AND(H102&gt;1998,H102&lt;2002),VLOOKUP(K102,Minimas!$A$15:$F$29,5),IF(AND(H102&gt;2001,H102&lt;2004),VLOOKUP(K102,Minimas!$A$15:$F$29,4),IF(AND(H102&gt;2003,H102&lt;2006),VLOOKUP(K102,Minimas!$A$15:$F$29,3),VLOOKUP(K102,Minimas!$A$15:$F$29,2))))),IF(H102&lt;1999,VLOOKUP(K102,Minimas!$G$15:$L$29,6),IF(AND(H102&gt;1998,H102&lt;2002),VLOOKUP(K102,Minimas!$G$15:$L$29,5),IF(AND(H102&gt;2001,H102&lt;2004),VLOOKUP(K102,Minimas!$G$15:$L$29,4),IF(AND(H102&gt;2003,H102&lt;2006),VLOOKUP(K102,Minimas!$G$15:$L$29,3),VLOOKUP(K102,Minimas!$G$15:$L$29,2)))))))</f>
        <v xml:space="preserve"> </v>
      </c>
      <c r="W102" s="62" t="str">
        <f t="shared" si="24"/>
        <v/>
      </c>
      <c r="X102" s="55"/>
      <c r="AA102" s="44"/>
      <c r="AB102" s="119" t="e">
        <f>T102-HLOOKUP(V102,Minimas!$C$3:$CD$12,2,FALSE)</f>
        <v>#VALUE!</v>
      </c>
      <c r="AC102" s="119" t="e">
        <f>T102-HLOOKUP(V102,Minimas!$C$3:$CD$12,3,FALSE)</f>
        <v>#VALUE!</v>
      </c>
      <c r="AD102" s="119" t="e">
        <f>T102-HLOOKUP(V102,Minimas!$C$3:$CD$12,4,FALSE)</f>
        <v>#VALUE!</v>
      </c>
      <c r="AE102" s="119" t="e">
        <f>T102-HLOOKUP(V102,Minimas!$C$3:$CD$12,5,FALSE)</f>
        <v>#VALUE!</v>
      </c>
      <c r="AF102" s="119" t="e">
        <f>T102-HLOOKUP(V102,Minimas!$C$3:$CD$12,6,FALSE)</f>
        <v>#VALUE!</v>
      </c>
      <c r="AG102" s="119" t="e">
        <f>T102-HLOOKUP(V102,Minimas!$C$3:$CD$12,7,FALSE)</f>
        <v>#VALUE!</v>
      </c>
      <c r="AH102" s="119" t="e">
        <f>T102-HLOOKUP(V102,Minimas!$C$3:$CD$12,8,FALSE)</f>
        <v>#VALUE!</v>
      </c>
      <c r="AI102" s="119" t="e">
        <f>T102-HLOOKUP(V102,Minimas!$C$3:$CD$12,9,FALSE)</f>
        <v>#VALUE!</v>
      </c>
      <c r="AJ102" s="119" t="e">
        <f>T102-HLOOKUP(V102,Minimas!$C$3:$CD$12,10,FALSE)</f>
        <v>#VALUE!</v>
      </c>
      <c r="AK102" s="120" t="str">
        <f t="shared" si="25"/>
        <v xml:space="preserve"> </v>
      </c>
      <c r="AL102" s="44"/>
      <c r="AM102" s="44" t="str">
        <f t="shared" si="26"/>
        <v xml:space="preserve"> </v>
      </c>
      <c r="AN102" s="44" t="str">
        <f t="shared" si="27"/>
        <v xml:space="preserve"> </v>
      </c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</row>
    <row r="103" spans="2:124" s="5" customFormat="1" ht="30" customHeight="1">
      <c r="B103" s="128"/>
      <c r="C103" s="56"/>
      <c r="D103" s="111"/>
      <c r="E103" s="131"/>
      <c r="F103" s="133"/>
      <c r="G103" s="57"/>
      <c r="H103" s="134"/>
      <c r="I103" s="110"/>
      <c r="J103" s="135"/>
      <c r="K103" s="58"/>
      <c r="L103" s="59"/>
      <c r="M103" s="60"/>
      <c r="N103" s="60"/>
      <c r="O103" s="65" t="str">
        <f t="shared" si="20"/>
        <v/>
      </c>
      <c r="P103" s="59"/>
      <c r="Q103" s="60"/>
      <c r="R103" s="60"/>
      <c r="S103" s="65" t="str">
        <f t="shared" si="21"/>
        <v/>
      </c>
      <c r="T103" s="64" t="str">
        <f t="shared" si="22"/>
        <v/>
      </c>
      <c r="U103" s="61" t="str">
        <f t="shared" si="23"/>
        <v xml:space="preserve">   </v>
      </c>
      <c r="V103" s="61" t="str">
        <f>IF(E103=0," ",IF(E103="H",IF(H103&lt;1999,VLOOKUP(K103,Minimas!$A$15:$F$29,6),IF(AND(H103&gt;1998,H103&lt;2002),VLOOKUP(K103,Minimas!$A$15:$F$29,5),IF(AND(H103&gt;2001,H103&lt;2004),VLOOKUP(K103,Minimas!$A$15:$F$29,4),IF(AND(H103&gt;2003,H103&lt;2006),VLOOKUP(K103,Minimas!$A$15:$F$29,3),VLOOKUP(K103,Minimas!$A$15:$F$29,2))))),IF(H103&lt;1999,VLOOKUP(K103,Minimas!$G$15:$L$29,6),IF(AND(H103&gt;1998,H103&lt;2002),VLOOKUP(K103,Minimas!$G$15:$L$29,5),IF(AND(H103&gt;2001,H103&lt;2004),VLOOKUP(K103,Minimas!$G$15:$L$29,4),IF(AND(H103&gt;2003,H103&lt;2006),VLOOKUP(K103,Minimas!$G$15:$L$29,3),VLOOKUP(K103,Minimas!$G$15:$L$29,2)))))))</f>
        <v xml:space="preserve"> </v>
      </c>
      <c r="W103" s="62" t="str">
        <f t="shared" si="24"/>
        <v/>
      </c>
      <c r="X103" s="55"/>
      <c r="AA103" s="44"/>
      <c r="AB103" s="119" t="e">
        <f>T103-HLOOKUP(V103,Minimas!$C$3:$CD$12,2,FALSE)</f>
        <v>#VALUE!</v>
      </c>
      <c r="AC103" s="119" t="e">
        <f>T103-HLOOKUP(V103,Minimas!$C$3:$CD$12,3,FALSE)</f>
        <v>#VALUE!</v>
      </c>
      <c r="AD103" s="119" t="e">
        <f>T103-HLOOKUP(V103,Minimas!$C$3:$CD$12,4,FALSE)</f>
        <v>#VALUE!</v>
      </c>
      <c r="AE103" s="119" t="e">
        <f>T103-HLOOKUP(V103,Minimas!$C$3:$CD$12,5,FALSE)</f>
        <v>#VALUE!</v>
      </c>
      <c r="AF103" s="119" t="e">
        <f>T103-HLOOKUP(V103,Minimas!$C$3:$CD$12,6,FALSE)</f>
        <v>#VALUE!</v>
      </c>
      <c r="AG103" s="119" t="e">
        <f>T103-HLOOKUP(V103,Minimas!$C$3:$CD$12,7,FALSE)</f>
        <v>#VALUE!</v>
      </c>
      <c r="AH103" s="119" t="e">
        <f>T103-HLOOKUP(V103,Minimas!$C$3:$CD$12,8,FALSE)</f>
        <v>#VALUE!</v>
      </c>
      <c r="AI103" s="119" t="e">
        <f>T103-HLOOKUP(V103,Minimas!$C$3:$CD$12,9,FALSE)</f>
        <v>#VALUE!</v>
      </c>
      <c r="AJ103" s="119" t="e">
        <f>T103-HLOOKUP(V103,Minimas!$C$3:$CD$12,10,FALSE)</f>
        <v>#VALUE!</v>
      </c>
      <c r="AK103" s="120" t="str">
        <f t="shared" si="25"/>
        <v xml:space="preserve"> </v>
      </c>
      <c r="AL103" s="44"/>
      <c r="AM103" s="44" t="str">
        <f t="shared" si="26"/>
        <v xml:space="preserve"> </v>
      </c>
      <c r="AN103" s="44" t="str">
        <f t="shared" si="27"/>
        <v xml:space="preserve"> </v>
      </c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</row>
    <row r="104" spans="2:124" s="5" customFormat="1" ht="30" customHeight="1">
      <c r="B104" s="128"/>
      <c r="C104" s="56"/>
      <c r="D104" s="111"/>
      <c r="E104" s="131"/>
      <c r="F104" s="133"/>
      <c r="G104" s="57"/>
      <c r="H104" s="134"/>
      <c r="I104" s="110"/>
      <c r="J104" s="135"/>
      <c r="K104" s="58"/>
      <c r="L104" s="59"/>
      <c r="M104" s="60"/>
      <c r="N104" s="60"/>
      <c r="O104" s="65" t="str">
        <f t="shared" si="20"/>
        <v/>
      </c>
      <c r="P104" s="59"/>
      <c r="Q104" s="60"/>
      <c r="R104" s="60"/>
      <c r="S104" s="65" t="str">
        <f t="shared" si="21"/>
        <v/>
      </c>
      <c r="T104" s="64" t="str">
        <f t="shared" si="22"/>
        <v/>
      </c>
      <c r="U104" s="61" t="str">
        <f t="shared" si="23"/>
        <v xml:space="preserve">   </v>
      </c>
      <c r="V104" s="61" t="str">
        <f>IF(E104=0," ",IF(E104="H",IF(H104&lt;1999,VLOOKUP(K104,Minimas!$A$15:$F$29,6),IF(AND(H104&gt;1998,H104&lt;2002),VLOOKUP(K104,Minimas!$A$15:$F$29,5),IF(AND(H104&gt;2001,H104&lt;2004),VLOOKUP(K104,Minimas!$A$15:$F$29,4),IF(AND(H104&gt;2003,H104&lt;2006),VLOOKUP(K104,Minimas!$A$15:$F$29,3),VLOOKUP(K104,Minimas!$A$15:$F$29,2))))),IF(H104&lt;1999,VLOOKUP(K104,Minimas!$G$15:$L$29,6),IF(AND(H104&gt;1998,H104&lt;2002),VLOOKUP(K104,Minimas!$G$15:$L$29,5),IF(AND(H104&gt;2001,H104&lt;2004),VLOOKUP(K104,Minimas!$G$15:$L$29,4),IF(AND(H104&gt;2003,H104&lt;2006),VLOOKUP(K104,Minimas!$G$15:$L$29,3),VLOOKUP(K104,Minimas!$G$15:$L$29,2)))))))</f>
        <v xml:space="preserve"> </v>
      </c>
      <c r="W104" s="62" t="str">
        <f t="shared" si="24"/>
        <v/>
      </c>
      <c r="X104" s="55"/>
      <c r="AA104" s="44"/>
      <c r="AB104" s="119" t="e">
        <f>T104-HLOOKUP(V104,Minimas!$C$3:$CD$12,2,FALSE)</f>
        <v>#VALUE!</v>
      </c>
      <c r="AC104" s="119" t="e">
        <f>T104-HLOOKUP(V104,Minimas!$C$3:$CD$12,3,FALSE)</f>
        <v>#VALUE!</v>
      </c>
      <c r="AD104" s="119" t="e">
        <f>T104-HLOOKUP(V104,Minimas!$C$3:$CD$12,4,FALSE)</f>
        <v>#VALUE!</v>
      </c>
      <c r="AE104" s="119" t="e">
        <f>T104-HLOOKUP(V104,Minimas!$C$3:$CD$12,5,FALSE)</f>
        <v>#VALUE!</v>
      </c>
      <c r="AF104" s="119" t="e">
        <f>T104-HLOOKUP(V104,Minimas!$C$3:$CD$12,6,FALSE)</f>
        <v>#VALUE!</v>
      </c>
      <c r="AG104" s="119" t="e">
        <f>T104-HLOOKUP(V104,Minimas!$C$3:$CD$12,7,FALSE)</f>
        <v>#VALUE!</v>
      </c>
      <c r="AH104" s="119" t="e">
        <f>T104-HLOOKUP(V104,Minimas!$C$3:$CD$12,8,FALSE)</f>
        <v>#VALUE!</v>
      </c>
      <c r="AI104" s="119" t="e">
        <f>T104-HLOOKUP(V104,Minimas!$C$3:$CD$12,9,FALSE)</f>
        <v>#VALUE!</v>
      </c>
      <c r="AJ104" s="119" t="e">
        <f>T104-HLOOKUP(V104,Minimas!$C$3:$CD$12,10,FALSE)</f>
        <v>#VALUE!</v>
      </c>
      <c r="AK104" s="120" t="str">
        <f t="shared" si="25"/>
        <v xml:space="preserve"> </v>
      </c>
      <c r="AL104" s="44"/>
      <c r="AM104" s="44" t="str">
        <f t="shared" si="26"/>
        <v xml:space="preserve"> </v>
      </c>
      <c r="AN104" s="44" t="str">
        <f t="shared" si="27"/>
        <v xml:space="preserve"> </v>
      </c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</row>
    <row r="105" spans="2:124" s="5" customFormat="1" ht="30" customHeight="1">
      <c r="B105" s="128"/>
      <c r="C105" s="56"/>
      <c r="D105" s="111"/>
      <c r="E105" s="131"/>
      <c r="F105" s="133"/>
      <c r="G105" s="57"/>
      <c r="H105" s="134"/>
      <c r="I105" s="110"/>
      <c r="J105" s="135"/>
      <c r="K105" s="58"/>
      <c r="L105" s="59"/>
      <c r="M105" s="60"/>
      <c r="N105" s="60"/>
      <c r="O105" s="65" t="str">
        <f t="shared" si="20"/>
        <v/>
      </c>
      <c r="P105" s="59"/>
      <c r="Q105" s="60"/>
      <c r="R105" s="60"/>
      <c r="S105" s="65" t="str">
        <f t="shared" si="21"/>
        <v/>
      </c>
      <c r="T105" s="64" t="str">
        <f t="shared" si="22"/>
        <v/>
      </c>
      <c r="U105" s="61" t="str">
        <f t="shared" si="23"/>
        <v xml:space="preserve">   </v>
      </c>
      <c r="V105" s="61" t="str">
        <f>IF(E105=0," ",IF(E105="H",IF(H105&lt;1999,VLOOKUP(K105,Minimas!$A$15:$F$29,6),IF(AND(H105&gt;1998,H105&lt;2002),VLOOKUP(K105,Minimas!$A$15:$F$29,5),IF(AND(H105&gt;2001,H105&lt;2004),VLOOKUP(K105,Minimas!$A$15:$F$29,4),IF(AND(H105&gt;2003,H105&lt;2006),VLOOKUP(K105,Minimas!$A$15:$F$29,3),VLOOKUP(K105,Minimas!$A$15:$F$29,2))))),IF(H105&lt;1999,VLOOKUP(K105,Minimas!$G$15:$L$29,6),IF(AND(H105&gt;1998,H105&lt;2002),VLOOKUP(K105,Minimas!$G$15:$L$29,5),IF(AND(H105&gt;2001,H105&lt;2004),VLOOKUP(K105,Minimas!$G$15:$L$29,4),IF(AND(H105&gt;2003,H105&lt;2006),VLOOKUP(K105,Minimas!$G$15:$L$29,3),VLOOKUP(K105,Minimas!$G$15:$L$29,2)))))))</f>
        <v xml:space="preserve"> </v>
      </c>
      <c r="W105" s="62" t="str">
        <f t="shared" si="24"/>
        <v/>
      </c>
      <c r="X105" s="55"/>
      <c r="AA105" s="44"/>
      <c r="AB105" s="119" t="e">
        <f>T105-HLOOKUP(V105,Minimas!$C$3:$CD$12,2,FALSE)</f>
        <v>#VALUE!</v>
      </c>
      <c r="AC105" s="119" t="e">
        <f>T105-HLOOKUP(V105,Minimas!$C$3:$CD$12,3,FALSE)</f>
        <v>#VALUE!</v>
      </c>
      <c r="AD105" s="119" t="e">
        <f>T105-HLOOKUP(V105,Minimas!$C$3:$CD$12,4,FALSE)</f>
        <v>#VALUE!</v>
      </c>
      <c r="AE105" s="119" t="e">
        <f>T105-HLOOKUP(V105,Minimas!$C$3:$CD$12,5,FALSE)</f>
        <v>#VALUE!</v>
      </c>
      <c r="AF105" s="119" t="e">
        <f>T105-HLOOKUP(V105,Minimas!$C$3:$CD$12,6,FALSE)</f>
        <v>#VALUE!</v>
      </c>
      <c r="AG105" s="119" t="e">
        <f>T105-HLOOKUP(V105,Minimas!$C$3:$CD$12,7,FALSE)</f>
        <v>#VALUE!</v>
      </c>
      <c r="AH105" s="119" t="e">
        <f>T105-HLOOKUP(V105,Minimas!$C$3:$CD$12,8,FALSE)</f>
        <v>#VALUE!</v>
      </c>
      <c r="AI105" s="119" t="e">
        <f>T105-HLOOKUP(V105,Minimas!$C$3:$CD$12,9,FALSE)</f>
        <v>#VALUE!</v>
      </c>
      <c r="AJ105" s="119" t="e">
        <f>T105-HLOOKUP(V105,Minimas!$C$3:$CD$12,10,FALSE)</f>
        <v>#VALUE!</v>
      </c>
      <c r="AK105" s="120" t="str">
        <f t="shared" si="25"/>
        <v xml:space="preserve"> </v>
      </c>
      <c r="AL105" s="44"/>
      <c r="AM105" s="44" t="str">
        <f t="shared" si="26"/>
        <v xml:space="preserve"> </v>
      </c>
      <c r="AN105" s="44" t="str">
        <f t="shared" si="27"/>
        <v xml:space="preserve"> </v>
      </c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</row>
    <row r="106" spans="2:124" s="5" customFormat="1" ht="30" customHeight="1">
      <c r="B106" s="128"/>
      <c r="C106" s="56"/>
      <c r="D106" s="111"/>
      <c r="E106" s="131"/>
      <c r="F106" s="133"/>
      <c r="G106" s="57"/>
      <c r="H106" s="134"/>
      <c r="I106" s="110"/>
      <c r="J106" s="135"/>
      <c r="K106" s="58"/>
      <c r="L106" s="59"/>
      <c r="M106" s="60"/>
      <c r="N106" s="60"/>
      <c r="O106" s="65" t="str">
        <f t="shared" si="20"/>
        <v/>
      </c>
      <c r="P106" s="59"/>
      <c r="Q106" s="60"/>
      <c r="R106" s="60"/>
      <c r="S106" s="65" t="str">
        <f t="shared" si="21"/>
        <v/>
      </c>
      <c r="T106" s="64" t="str">
        <f t="shared" si="22"/>
        <v/>
      </c>
      <c r="U106" s="61" t="str">
        <f t="shared" si="23"/>
        <v xml:space="preserve">   </v>
      </c>
      <c r="V106" s="61" t="str">
        <f>IF(E106=0," ",IF(E106="H",IF(H106&lt;1999,VLOOKUP(K106,Minimas!$A$15:$F$29,6),IF(AND(H106&gt;1998,H106&lt;2002),VLOOKUP(K106,Minimas!$A$15:$F$29,5),IF(AND(H106&gt;2001,H106&lt;2004),VLOOKUP(K106,Minimas!$A$15:$F$29,4),IF(AND(H106&gt;2003,H106&lt;2006),VLOOKUP(K106,Minimas!$A$15:$F$29,3),VLOOKUP(K106,Minimas!$A$15:$F$29,2))))),IF(H106&lt;1999,VLOOKUP(K106,Minimas!$G$15:$L$29,6),IF(AND(H106&gt;1998,H106&lt;2002),VLOOKUP(K106,Minimas!$G$15:$L$29,5),IF(AND(H106&gt;2001,H106&lt;2004),VLOOKUP(K106,Minimas!$G$15:$L$29,4),IF(AND(H106&gt;2003,H106&lt;2006),VLOOKUP(K106,Minimas!$G$15:$L$29,3),VLOOKUP(K106,Minimas!$G$15:$L$29,2)))))))</f>
        <v xml:space="preserve"> </v>
      </c>
      <c r="W106" s="62" t="str">
        <f t="shared" si="24"/>
        <v/>
      </c>
      <c r="X106" s="55"/>
      <c r="AA106" s="44"/>
      <c r="AB106" s="119" t="e">
        <f>T106-HLOOKUP(V106,Minimas!$C$3:$CD$12,2,FALSE)</f>
        <v>#VALUE!</v>
      </c>
      <c r="AC106" s="119" t="e">
        <f>T106-HLOOKUP(V106,Minimas!$C$3:$CD$12,3,FALSE)</f>
        <v>#VALUE!</v>
      </c>
      <c r="AD106" s="119" t="e">
        <f>T106-HLOOKUP(V106,Minimas!$C$3:$CD$12,4,FALSE)</f>
        <v>#VALUE!</v>
      </c>
      <c r="AE106" s="119" t="e">
        <f>T106-HLOOKUP(V106,Minimas!$C$3:$CD$12,5,FALSE)</f>
        <v>#VALUE!</v>
      </c>
      <c r="AF106" s="119" t="e">
        <f>T106-HLOOKUP(V106,Minimas!$C$3:$CD$12,6,FALSE)</f>
        <v>#VALUE!</v>
      </c>
      <c r="AG106" s="119" t="e">
        <f>T106-HLOOKUP(V106,Minimas!$C$3:$CD$12,7,FALSE)</f>
        <v>#VALUE!</v>
      </c>
      <c r="AH106" s="119" t="e">
        <f>T106-HLOOKUP(V106,Minimas!$C$3:$CD$12,8,FALSE)</f>
        <v>#VALUE!</v>
      </c>
      <c r="AI106" s="119" t="e">
        <f>T106-HLOOKUP(V106,Minimas!$C$3:$CD$12,9,FALSE)</f>
        <v>#VALUE!</v>
      </c>
      <c r="AJ106" s="119" t="e">
        <f>T106-HLOOKUP(V106,Minimas!$C$3:$CD$12,10,FALSE)</f>
        <v>#VALUE!</v>
      </c>
      <c r="AK106" s="120" t="str">
        <f t="shared" si="25"/>
        <v xml:space="preserve"> </v>
      </c>
      <c r="AL106" s="44"/>
      <c r="AM106" s="44" t="str">
        <f t="shared" si="26"/>
        <v xml:space="preserve"> </v>
      </c>
      <c r="AN106" s="44" t="str">
        <f t="shared" si="27"/>
        <v xml:space="preserve"> </v>
      </c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</row>
    <row r="107" spans="2:124" s="5" customFormat="1" ht="30" customHeight="1">
      <c r="B107" s="128"/>
      <c r="C107" s="56"/>
      <c r="D107" s="111"/>
      <c r="E107" s="131"/>
      <c r="F107" s="133"/>
      <c r="G107" s="57"/>
      <c r="H107" s="134"/>
      <c r="I107" s="110"/>
      <c r="J107" s="135"/>
      <c r="K107" s="58"/>
      <c r="L107" s="59"/>
      <c r="M107" s="60"/>
      <c r="N107" s="60"/>
      <c r="O107" s="65" t="str">
        <f t="shared" si="20"/>
        <v/>
      </c>
      <c r="P107" s="59"/>
      <c r="Q107" s="60"/>
      <c r="R107" s="60"/>
      <c r="S107" s="65" t="str">
        <f t="shared" si="21"/>
        <v/>
      </c>
      <c r="T107" s="64" t="str">
        <f t="shared" si="22"/>
        <v/>
      </c>
      <c r="U107" s="61" t="str">
        <f t="shared" si="23"/>
        <v xml:space="preserve">   </v>
      </c>
      <c r="V107" s="61" t="str">
        <f>IF(E107=0," ",IF(E107="H",IF(H107&lt;1999,VLOOKUP(K107,Minimas!$A$15:$F$29,6),IF(AND(H107&gt;1998,H107&lt;2002),VLOOKUP(K107,Minimas!$A$15:$F$29,5),IF(AND(H107&gt;2001,H107&lt;2004),VLOOKUP(K107,Minimas!$A$15:$F$29,4),IF(AND(H107&gt;2003,H107&lt;2006),VLOOKUP(K107,Minimas!$A$15:$F$29,3),VLOOKUP(K107,Minimas!$A$15:$F$29,2))))),IF(H107&lt;1999,VLOOKUP(K107,Minimas!$G$15:$L$29,6),IF(AND(H107&gt;1998,H107&lt;2002),VLOOKUP(K107,Minimas!$G$15:$L$29,5),IF(AND(H107&gt;2001,H107&lt;2004),VLOOKUP(K107,Minimas!$G$15:$L$29,4),IF(AND(H107&gt;2003,H107&lt;2006),VLOOKUP(K107,Minimas!$G$15:$L$29,3),VLOOKUP(K107,Minimas!$G$15:$L$29,2)))))))</f>
        <v xml:space="preserve"> </v>
      </c>
      <c r="W107" s="62" t="str">
        <f t="shared" si="24"/>
        <v/>
      </c>
      <c r="X107" s="55"/>
      <c r="AA107" s="44"/>
      <c r="AB107" s="119" t="e">
        <f>T107-HLOOKUP(V107,Minimas!$C$3:$CD$12,2,FALSE)</f>
        <v>#VALUE!</v>
      </c>
      <c r="AC107" s="119" t="e">
        <f>T107-HLOOKUP(V107,Minimas!$C$3:$CD$12,3,FALSE)</f>
        <v>#VALUE!</v>
      </c>
      <c r="AD107" s="119" t="e">
        <f>T107-HLOOKUP(V107,Minimas!$C$3:$CD$12,4,FALSE)</f>
        <v>#VALUE!</v>
      </c>
      <c r="AE107" s="119" t="e">
        <f>T107-HLOOKUP(V107,Minimas!$C$3:$CD$12,5,FALSE)</f>
        <v>#VALUE!</v>
      </c>
      <c r="AF107" s="119" t="e">
        <f>T107-HLOOKUP(V107,Minimas!$C$3:$CD$12,6,FALSE)</f>
        <v>#VALUE!</v>
      </c>
      <c r="AG107" s="119" t="e">
        <f>T107-HLOOKUP(V107,Minimas!$C$3:$CD$12,7,FALSE)</f>
        <v>#VALUE!</v>
      </c>
      <c r="AH107" s="119" t="e">
        <f>T107-HLOOKUP(V107,Minimas!$C$3:$CD$12,8,FALSE)</f>
        <v>#VALUE!</v>
      </c>
      <c r="AI107" s="119" t="e">
        <f>T107-HLOOKUP(V107,Minimas!$C$3:$CD$12,9,FALSE)</f>
        <v>#VALUE!</v>
      </c>
      <c r="AJ107" s="119" t="e">
        <f>T107-HLOOKUP(V107,Minimas!$C$3:$CD$12,10,FALSE)</f>
        <v>#VALUE!</v>
      </c>
      <c r="AK107" s="120" t="str">
        <f t="shared" si="25"/>
        <v xml:space="preserve"> </v>
      </c>
      <c r="AL107" s="44"/>
      <c r="AM107" s="44" t="str">
        <f t="shared" si="26"/>
        <v xml:space="preserve"> </v>
      </c>
      <c r="AN107" s="44" t="str">
        <f t="shared" si="27"/>
        <v xml:space="preserve"> </v>
      </c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</row>
    <row r="108" spans="2:124" s="5" customFormat="1" ht="30" customHeight="1">
      <c r="B108" s="128"/>
      <c r="C108" s="56"/>
      <c r="D108" s="111"/>
      <c r="E108" s="131"/>
      <c r="F108" s="133"/>
      <c r="G108" s="57"/>
      <c r="H108" s="134"/>
      <c r="I108" s="110"/>
      <c r="J108" s="135"/>
      <c r="K108" s="58"/>
      <c r="L108" s="59"/>
      <c r="M108" s="60"/>
      <c r="N108" s="60"/>
      <c r="O108" s="65" t="str">
        <f t="shared" si="20"/>
        <v/>
      </c>
      <c r="P108" s="59"/>
      <c r="Q108" s="60"/>
      <c r="R108" s="60"/>
      <c r="S108" s="65" t="str">
        <f t="shared" si="21"/>
        <v/>
      </c>
      <c r="T108" s="64" t="str">
        <f t="shared" si="22"/>
        <v/>
      </c>
      <c r="U108" s="61" t="str">
        <f t="shared" si="23"/>
        <v xml:space="preserve">   </v>
      </c>
      <c r="V108" s="61" t="str">
        <f>IF(E108=0," ",IF(E108="H",IF(H108&lt;1999,VLOOKUP(K108,Minimas!$A$15:$F$29,6),IF(AND(H108&gt;1998,H108&lt;2002),VLOOKUP(K108,Minimas!$A$15:$F$29,5),IF(AND(H108&gt;2001,H108&lt;2004),VLOOKUP(K108,Minimas!$A$15:$F$29,4),IF(AND(H108&gt;2003,H108&lt;2006),VLOOKUP(K108,Minimas!$A$15:$F$29,3),VLOOKUP(K108,Minimas!$A$15:$F$29,2))))),IF(H108&lt;1999,VLOOKUP(K108,Minimas!$G$15:$L$29,6),IF(AND(H108&gt;1998,H108&lt;2002),VLOOKUP(K108,Minimas!$G$15:$L$29,5),IF(AND(H108&gt;2001,H108&lt;2004),VLOOKUP(K108,Minimas!$G$15:$L$29,4),IF(AND(H108&gt;2003,H108&lt;2006),VLOOKUP(K108,Minimas!$G$15:$L$29,3),VLOOKUP(K108,Minimas!$G$15:$L$29,2)))))))</f>
        <v xml:space="preserve"> </v>
      </c>
      <c r="W108" s="62" t="str">
        <f t="shared" si="24"/>
        <v/>
      </c>
      <c r="X108" s="55"/>
      <c r="AA108" s="44"/>
      <c r="AB108" s="119" t="e">
        <f>T108-HLOOKUP(V108,Minimas!$C$3:$CD$12,2,FALSE)</f>
        <v>#VALUE!</v>
      </c>
      <c r="AC108" s="119" t="e">
        <f>T108-HLOOKUP(V108,Minimas!$C$3:$CD$12,3,FALSE)</f>
        <v>#VALUE!</v>
      </c>
      <c r="AD108" s="119" t="e">
        <f>T108-HLOOKUP(V108,Minimas!$C$3:$CD$12,4,FALSE)</f>
        <v>#VALUE!</v>
      </c>
      <c r="AE108" s="119" t="e">
        <f>T108-HLOOKUP(V108,Minimas!$C$3:$CD$12,5,FALSE)</f>
        <v>#VALUE!</v>
      </c>
      <c r="AF108" s="119" t="e">
        <f>T108-HLOOKUP(V108,Minimas!$C$3:$CD$12,6,FALSE)</f>
        <v>#VALUE!</v>
      </c>
      <c r="AG108" s="119" t="e">
        <f>T108-HLOOKUP(V108,Minimas!$C$3:$CD$12,7,FALSE)</f>
        <v>#VALUE!</v>
      </c>
      <c r="AH108" s="119" t="e">
        <f>T108-HLOOKUP(V108,Minimas!$C$3:$CD$12,8,FALSE)</f>
        <v>#VALUE!</v>
      </c>
      <c r="AI108" s="119" t="e">
        <f>T108-HLOOKUP(V108,Minimas!$C$3:$CD$12,9,FALSE)</f>
        <v>#VALUE!</v>
      </c>
      <c r="AJ108" s="119" t="e">
        <f>T108-HLOOKUP(V108,Minimas!$C$3:$CD$12,10,FALSE)</f>
        <v>#VALUE!</v>
      </c>
      <c r="AK108" s="120" t="str">
        <f t="shared" si="25"/>
        <v xml:space="preserve"> </v>
      </c>
      <c r="AL108" s="44"/>
      <c r="AM108" s="44" t="str">
        <f t="shared" si="26"/>
        <v xml:space="preserve"> </v>
      </c>
      <c r="AN108" s="44" t="str">
        <f t="shared" si="27"/>
        <v xml:space="preserve"> </v>
      </c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</row>
    <row r="109" spans="2:124" s="5" customFormat="1" ht="30" customHeight="1">
      <c r="B109" s="128"/>
      <c r="C109" s="56"/>
      <c r="D109" s="111"/>
      <c r="E109" s="131"/>
      <c r="F109" s="133"/>
      <c r="G109" s="57"/>
      <c r="H109" s="134"/>
      <c r="I109" s="110"/>
      <c r="J109" s="135"/>
      <c r="K109" s="58"/>
      <c r="L109" s="59"/>
      <c r="M109" s="60"/>
      <c r="N109" s="60"/>
      <c r="O109" s="65" t="str">
        <f t="shared" si="20"/>
        <v/>
      </c>
      <c r="P109" s="59"/>
      <c r="Q109" s="60"/>
      <c r="R109" s="60"/>
      <c r="S109" s="65" t="str">
        <f t="shared" si="21"/>
        <v/>
      </c>
      <c r="T109" s="64" t="str">
        <f t="shared" si="22"/>
        <v/>
      </c>
      <c r="U109" s="61" t="str">
        <f t="shared" si="23"/>
        <v xml:space="preserve">   </v>
      </c>
      <c r="V109" s="61" t="str">
        <f>IF(E109=0," ",IF(E109="H",IF(H109&lt;1999,VLOOKUP(K109,Minimas!$A$15:$F$29,6),IF(AND(H109&gt;1998,H109&lt;2002),VLOOKUP(K109,Minimas!$A$15:$F$29,5),IF(AND(H109&gt;2001,H109&lt;2004),VLOOKUP(K109,Minimas!$A$15:$F$29,4),IF(AND(H109&gt;2003,H109&lt;2006),VLOOKUP(K109,Minimas!$A$15:$F$29,3),VLOOKUP(K109,Minimas!$A$15:$F$29,2))))),IF(H109&lt;1999,VLOOKUP(K109,Minimas!$G$15:$L$29,6),IF(AND(H109&gt;1998,H109&lt;2002),VLOOKUP(K109,Minimas!$G$15:$L$29,5),IF(AND(H109&gt;2001,H109&lt;2004),VLOOKUP(K109,Minimas!$G$15:$L$29,4),IF(AND(H109&gt;2003,H109&lt;2006),VLOOKUP(K109,Minimas!$G$15:$L$29,3),VLOOKUP(K109,Minimas!$G$15:$L$29,2)))))))</f>
        <v xml:space="preserve"> </v>
      </c>
      <c r="W109" s="62" t="str">
        <f t="shared" si="24"/>
        <v/>
      </c>
      <c r="X109" s="55"/>
      <c r="AA109" s="44"/>
      <c r="AB109" s="119" t="e">
        <f>T109-HLOOKUP(V109,Minimas!$C$3:$CD$12,2,FALSE)</f>
        <v>#VALUE!</v>
      </c>
      <c r="AC109" s="119" t="e">
        <f>T109-HLOOKUP(V109,Minimas!$C$3:$CD$12,3,FALSE)</f>
        <v>#VALUE!</v>
      </c>
      <c r="AD109" s="119" t="e">
        <f>T109-HLOOKUP(V109,Minimas!$C$3:$CD$12,4,FALSE)</f>
        <v>#VALUE!</v>
      </c>
      <c r="AE109" s="119" t="e">
        <f>T109-HLOOKUP(V109,Minimas!$C$3:$CD$12,5,FALSE)</f>
        <v>#VALUE!</v>
      </c>
      <c r="AF109" s="119" t="e">
        <f>T109-HLOOKUP(V109,Minimas!$C$3:$CD$12,6,FALSE)</f>
        <v>#VALUE!</v>
      </c>
      <c r="AG109" s="119" t="e">
        <f>T109-HLOOKUP(V109,Minimas!$C$3:$CD$12,7,FALSE)</f>
        <v>#VALUE!</v>
      </c>
      <c r="AH109" s="119" t="e">
        <f>T109-HLOOKUP(V109,Minimas!$C$3:$CD$12,8,FALSE)</f>
        <v>#VALUE!</v>
      </c>
      <c r="AI109" s="119" t="e">
        <f>T109-HLOOKUP(V109,Minimas!$C$3:$CD$12,9,FALSE)</f>
        <v>#VALUE!</v>
      </c>
      <c r="AJ109" s="119" t="e">
        <f>T109-HLOOKUP(V109,Minimas!$C$3:$CD$12,10,FALSE)</f>
        <v>#VALUE!</v>
      </c>
      <c r="AK109" s="120" t="str">
        <f t="shared" si="25"/>
        <v xml:space="preserve"> </v>
      </c>
      <c r="AL109" s="44"/>
      <c r="AM109" s="44" t="str">
        <f t="shared" si="26"/>
        <v xml:space="preserve"> </v>
      </c>
      <c r="AN109" s="44" t="str">
        <f t="shared" si="27"/>
        <v xml:space="preserve"> </v>
      </c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</row>
    <row r="110" spans="2:124" s="5" customFormat="1" ht="30" customHeight="1">
      <c r="B110" s="128"/>
      <c r="C110" s="56"/>
      <c r="D110" s="111"/>
      <c r="E110" s="131"/>
      <c r="F110" s="133"/>
      <c r="G110" s="57"/>
      <c r="H110" s="134"/>
      <c r="I110" s="110"/>
      <c r="J110" s="135"/>
      <c r="K110" s="58"/>
      <c r="L110" s="59"/>
      <c r="M110" s="60"/>
      <c r="N110" s="60"/>
      <c r="O110" s="65" t="str">
        <f t="shared" si="20"/>
        <v/>
      </c>
      <c r="P110" s="59"/>
      <c r="Q110" s="60"/>
      <c r="R110" s="60"/>
      <c r="S110" s="65" t="str">
        <f t="shared" si="21"/>
        <v/>
      </c>
      <c r="T110" s="64" t="str">
        <f t="shared" si="22"/>
        <v/>
      </c>
      <c r="U110" s="61" t="str">
        <f t="shared" si="23"/>
        <v xml:space="preserve">   </v>
      </c>
      <c r="V110" s="61" t="str">
        <f>IF(E110=0," ",IF(E110="H",IF(H110&lt;1999,VLOOKUP(K110,Minimas!$A$15:$F$29,6),IF(AND(H110&gt;1998,H110&lt;2002),VLOOKUP(K110,Minimas!$A$15:$F$29,5),IF(AND(H110&gt;2001,H110&lt;2004),VLOOKUP(K110,Minimas!$A$15:$F$29,4),IF(AND(H110&gt;2003,H110&lt;2006),VLOOKUP(K110,Minimas!$A$15:$F$29,3),VLOOKUP(K110,Minimas!$A$15:$F$29,2))))),IF(H110&lt;1999,VLOOKUP(K110,Minimas!$G$15:$L$29,6),IF(AND(H110&gt;1998,H110&lt;2002),VLOOKUP(K110,Minimas!$G$15:$L$29,5),IF(AND(H110&gt;2001,H110&lt;2004),VLOOKUP(K110,Minimas!$G$15:$L$29,4),IF(AND(H110&gt;2003,H110&lt;2006),VLOOKUP(K110,Minimas!$G$15:$L$29,3),VLOOKUP(K110,Minimas!$G$15:$L$29,2)))))))</f>
        <v xml:space="preserve"> </v>
      </c>
      <c r="W110" s="62" t="str">
        <f t="shared" si="24"/>
        <v/>
      </c>
      <c r="X110" s="55"/>
      <c r="AA110" s="44"/>
      <c r="AB110" s="119" t="e">
        <f>T110-HLOOKUP(V110,Minimas!$C$3:$CD$12,2,FALSE)</f>
        <v>#VALUE!</v>
      </c>
      <c r="AC110" s="119" t="e">
        <f>T110-HLOOKUP(V110,Minimas!$C$3:$CD$12,3,FALSE)</f>
        <v>#VALUE!</v>
      </c>
      <c r="AD110" s="119" t="e">
        <f>T110-HLOOKUP(V110,Minimas!$C$3:$CD$12,4,FALSE)</f>
        <v>#VALUE!</v>
      </c>
      <c r="AE110" s="119" t="e">
        <f>T110-HLOOKUP(V110,Minimas!$C$3:$CD$12,5,FALSE)</f>
        <v>#VALUE!</v>
      </c>
      <c r="AF110" s="119" t="e">
        <f>T110-HLOOKUP(V110,Minimas!$C$3:$CD$12,6,FALSE)</f>
        <v>#VALUE!</v>
      </c>
      <c r="AG110" s="119" t="e">
        <f>T110-HLOOKUP(V110,Minimas!$C$3:$CD$12,7,FALSE)</f>
        <v>#VALUE!</v>
      </c>
      <c r="AH110" s="119" t="e">
        <f>T110-HLOOKUP(V110,Minimas!$C$3:$CD$12,8,FALSE)</f>
        <v>#VALUE!</v>
      </c>
      <c r="AI110" s="119" t="e">
        <f>T110-HLOOKUP(V110,Minimas!$C$3:$CD$12,9,FALSE)</f>
        <v>#VALUE!</v>
      </c>
      <c r="AJ110" s="119" t="e">
        <f>T110-HLOOKUP(V110,Minimas!$C$3:$CD$12,10,FALSE)</f>
        <v>#VALUE!</v>
      </c>
      <c r="AK110" s="120" t="str">
        <f t="shared" si="25"/>
        <v xml:space="preserve"> </v>
      </c>
      <c r="AL110" s="44"/>
      <c r="AM110" s="44" t="str">
        <f t="shared" si="26"/>
        <v xml:space="preserve"> </v>
      </c>
      <c r="AN110" s="44" t="str">
        <f t="shared" si="27"/>
        <v xml:space="preserve"> </v>
      </c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</row>
    <row r="111" spans="2:124" s="5" customFormat="1" ht="30" customHeight="1">
      <c r="B111" s="128"/>
      <c r="C111" s="56"/>
      <c r="D111" s="111"/>
      <c r="E111" s="131"/>
      <c r="F111" s="133"/>
      <c r="G111" s="57"/>
      <c r="H111" s="134"/>
      <c r="I111" s="110"/>
      <c r="J111" s="135"/>
      <c r="K111" s="58"/>
      <c r="L111" s="59"/>
      <c r="M111" s="60"/>
      <c r="N111" s="60"/>
      <c r="O111" s="65" t="str">
        <f t="shared" si="20"/>
        <v/>
      </c>
      <c r="P111" s="59"/>
      <c r="Q111" s="60"/>
      <c r="R111" s="60"/>
      <c r="S111" s="65" t="str">
        <f t="shared" si="21"/>
        <v/>
      </c>
      <c r="T111" s="64" t="str">
        <f t="shared" si="22"/>
        <v/>
      </c>
      <c r="U111" s="61" t="str">
        <f t="shared" si="23"/>
        <v xml:space="preserve">   </v>
      </c>
      <c r="V111" s="61" t="str">
        <f>IF(E111=0," ",IF(E111="H",IF(H111&lt;1999,VLOOKUP(K111,Minimas!$A$15:$F$29,6),IF(AND(H111&gt;1998,H111&lt;2002),VLOOKUP(K111,Minimas!$A$15:$F$29,5),IF(AND(H111&gt;2001,H111&lt;2004),VLOOKUP(K111,Minimas!$A$15:$F$29,4),IF(AND(H111&gt;2003,H111&lt;2006),VLOOKUP(K111,Minimas!$A$15:$F$29,3),VLOOKUP(K111,Minimas!$A$15:$F$29,2))))),IF(H111&lt;1999,VLOOKUP(K111,Minimas!$G$15:$L$29,6),IF(AND(H111&gt;1998,H111&lt;2002),VLOOKUP(K111,Minimas!$G$15:$L$29,5),IF(AND(H111&gt;2001,H111&lt;2004),VLOOKUP(K111,Minimas!$G$15:$L$29,4),IF(AND(H111&gt;2003,H111&lt;2006),VLOOKUP(K111,Minimas!$G$15:$L$29,3),VLOOKUP(K111,Minimas!$G$15:$L$29,2)))))))</f>
        <v xml:space="preserve"> </v>
      </c>
      <c r="W111" s="62" t="str">
        <f t="shared" si="24"/>
        <v/>
      </c>
      <c r="X111" s="55"/>
      <c r="AA111" s="44"/>
      <c r="AB111" s="119" t="e">
        <f>T111-HLOOKUP(V111,Minimas!$C$3:$CD$12,2,FALSE)</f>
        <v>#VALUE!</v>
      </c>
      <c r="AC111" s="119" t="e">
        <f>T111-HLOOKUP(V111,Minimas!$C$3:$CD$12,3,FALSE)</f>
        <v>#VALUE!</v>
      </c>
      <c r="AD111" s="119" t="e">
        <f>T111-HLOOKUP(V111,Minimas!$C$3:$CD$12,4,FALSE)</f>
        <v>#VALUE!</v>
      </c>
      <c r="AE111" s="119" t="e">
        <f>T111-HLOOKUP(V111,Minimas!$C$3:$CD$12,5,FALSE)</f>
        <v>#VALUE!</v>
      </c>
      <c r="AF111" s="119" t="e">
        <f>T111-HLOOKUP(V111,Minimas!$C$3:$CD$12,6,FALSE)</f>
        <v>#VALUE!</v>
      </c>
      <c r="AG111" s="119" t="e">
        <f>T111-HLOOKUP(V111,Minimas!$C$3:$CD$12,7,FALSE)</f>
        <v>#VALUE!</v>
      </c>
      <c r="AH111" s="119" t="e">
        <f>T111-HLOOKUP(V111,Minimas!$C$3:$CD$12,8,FALSE)</f>
        <v>#VALUE!</v>
      </c>
      <c r="AI111" s="119" t="e">
        <f>T111-HLOOKUP(V111,Minimas!$C$3:$CD$12,9,FALSE)</f>
        <v>#VALUE!</v>
      </c>
      <c r="AJ111" s="119" t="e">
        <f>T111-HLOOKUP(V111,Minimas!$C$3:$CD$12,10,FALSE)</f>
        <v>#VALUE!</v>
      </c>
      <c r="AK111" s="120" t="str">
        <f t="shared" si="25"/>
        <v xml:space="preserve"> </v>
      </c>
      <c r="AL111" s="44"/>
      <c r="AM111" s="44" t="str">
        <f t="shared" si="26"/>
        <v xml:space="preserve"> </v>
      </c>
      <c r="AN111" s="44" t="str">
        <f t="shared" si="27"/>
        <v xml:space="preserve"> </v>
      </c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</row>
    <row r="112" spans="2:124" s="5" customFormat="1" ht="30" customHeight="1">
      <c r="B112" s="128"/>
      <c r="C112" s="56"/>
      <c r="D112" s="111"/>
      <c r="E112" s="131"/>
      <c r="F112" s="133"/>
      <c r="G112" s="57"/>
      <c r="H112" s="134"/>
      <c r="I112" s="110"/>
      <c r="J112" s="135"/>
      <c r="K112" s="58"/>
      <c r="L112" s="59"/>
      <c r="M112" s="60"/>
      <c r="N112" s="60"/>
      <c r="O112" s="65" t="str">
        <f t="shared" si="20"/>
        <v/>
      </c>
      <c r="P112" s="59"/>
      <c r="Q112" s="60"/>
      <c r="R112" s="60"/>
      <c r="S112" s="65" t="str">
        <f t="shared" si="21"/>
        <v/>
      </c>
      <c r="T112" s="64" t="str">
        <f t="shared" si="22"/>
        <v/>
      </c>
      <c r="U112" s="61" t="str">
        <f t="shared" si="23"/>
        <v xml:space="preserve">   </v>
      </c>
      <c r="V112" s="61" t="str">
        <f>IF(E112=0," ",IF(E112="H",IF(H112&lt;1999,VLOOKUP(K112,Minimas!$A$15:$F$29,6),IF(AND(H112&gt;1998,H112&lt;2002),VLOOKUP(K112,Minimas!$A$15:$F$29,5),IF(AND(H112&gt;2001,H112&lt;2004),VLOOKUP(K112,Minimas!$A$15:$F$29,4),IF(AND(H112&gt;2003,H112&lt;2006),VLOOKUP(K112,Minimas!$A$15:$F$29,3),VLOOKUP(K112,Minimas!$A$15:$F$29,2))))),IF(H112&lt;1999,VLOOKUP(K112,Minimas!$G$15:$L$29,6),IF(AND(H112&gt;1998,H112&lt;2002),VLOOKUP(K112,Minimas!$G$15:$L$29,5),IF(AND(H112&gt;2001,H112&lt;2004),VLOOKUP(K112,Minimas!$G$15:$L$29,4),IF(AND(H112&gt;2003,H112&lt;2006),VLOOKUP(K112,Minimas!$G$15:$L$29,3),VLOOKUP(K112,Minimas!$G$15:$L$29,2)))))))</f>
        <v xml:space="preserve"> </v>
      </c>
      <c r="W112" s="62" t="str">
        <f t="shared" si="24"/>
        <v/>
      </c>
      <c r="X112" s="55"/>
      <c r="AA112" s="44"/>
      <c r="AB112" s="119" t="e">
        <f>T112-HLOOKUP(V112,Minimas!$C$3:$CD$12,2,FALSE)</f>
        <v>#VALUE!</v>
      </c>
      <c r="AC112" s="119" t="e">
        <f>T112-HLOOKUP(V112,Minimas!$C$3:$CD$12,3,FALSE)</f>
        <v>#VALUE!</v>
      </c>
      <c r="AD112" s="119" t="e">
        <f>T112-HLOOKUP(V112,Minimas!$C$3:$CD$12,4,FALSE)</f>
        <v>#VALUE!</v>
      </c>
      <c r="AE112" s="119" t="e">
        <f>T112-HLOOKUP(V112,Minimas!$C$3:$CD$12,5,FALSE)</f>
        <v>#VALUE!</v>
      </c>
      <c r="AF112" s="119" t="e">
        <f>T112-HLOOKUP(V112,Minimas!$C$3:$CD$12,6,FALSE)</f>
        <v>#VALUE!</v>
      </c>
      <c r="AG112" s="119" t="e">
        <f>T112-HLOOKUP(V112,Minimas!$C$3:$CD$12,7,FALSE)</f>
        <v>#VALUE!</v>
      </c>
      <c r="AH112" s="119" t="e">
        <f>T112-HLOOKUP(V112,Minimas!$C$3:$CD$12,8,FALSE)</f>
        <v>#VALUE!</v>
      </c>
      <c r="AI112" s="119" t="e">
        <f>T112-HLOOKUP(V112,Minimas!$C$3:$CD$12,9,FALSE)</f>
        <v>#VALUE!</v>
      </c>
      <c r="AJ112" s="119" t="e">
        <f>T112-HLOOKUP(V112,Minimas!$C$3:$CD$12,10,FALSE)</f>
        <v>#VALUE!</v>
      </c>
      <c r="AK112" s="120" t="str">
        <f t="shared" si="25"/>
        <v xml:space="preserve"> </v>
      </c>
      <c r="AL112" s="44"/>
      <c r="AM112" s="44" t="str">
        <f t="shared" si="26"/>
        <v xml:space="preserve"> </v>
      </c>
      <c r="AN112" s="44" t="str">
        <f t="shared" si="27"/>
        <v xml:space="preserve"> </v>
      </c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</row>
    <row r="113" spans="2:124" s="5" customFormat="1" ht="30" customHeight="1">
      <c r="B113" s="128"/>
      <c r="C113" s="56"/>
      <c r="D113" s="111"/>
      <c r="E113" s="131"/>
      <c r="F113" s="133"/>
      <c r="G113" s="57"/>
      <c r="H113" s="134"/>
      <c r="I113" s="110"/>
      <c r="J113" s="135"/>
      <c r="K113" s="58"/>
      <c r="L113" s="59"/>
      <c r="M113" s="60"/>
      <c r="N113" s="60"/>
      <c r="O113" s="65" t="str">
        <f t="shared" si="20"/>
        <v/>
      </c>
      <c r="P113" s="59"/>
      <c r="Q113" s="60"/>
      <c r="R113" s="60"/>
      <c r="S113" s="65" t="str">
        <f t="shared" si="21"/>
        <v/>
      </c>
      <c r="T113" s="64" t="str">
        <f t="shared" si="22"/>
        <v/>
      </c>
      <c r="U113" s="61" t="str">
        <f t="shared" si="23"/>
        <v xml:space="preserve">   </v>
      </c>
      <c r="V113" s="61" t="str">
        <f>IF(E113=0," ",IF(E113="H",IF(H113&lt;1999,VLOOKUP(K113,Minimas!$A$15:$F$29,6),IF(AND(H113&gt;1998,H113&lt;2002),VLOOKUP(K113,Minimas!$A$15:$F$29,5),IF(AND(H113&gt;2001,H113&lt;2004),VLOOKUP(K113,Minimas!$A$15:$F$29,4),IF(AND(H113&gt;2003,H113&lt;2006),VLOOKUP(K113,Minimas!$A$15:$F$29,3),VLOOKUP(K113,Minimas!$A$15:$F$29,2))))),IF(H113&lt;1999,VLOOKUP(K113,Minimas!$G$15:$L$29,6),IF(AND(H113&gt;1998,H113&lt;2002),VLOOKUP(K113,Minimas!$G$15:$L$29,5),IF(AND(H113&gt;2001,H113&lt;2004),VLOOKUP(K113,Minimas!$G$15:$L$29,4),IF(AND(H113&gt;2003,H113&lt;2006),VLOOKUP(K113,Minimas!$G$15:$L$29,3),VLOOKUP(K113,Minimas!$G$15:$L$29,2)))))))</f>
        <v xml:space="preserve"> </v>
      </c>
      <c r="W113" s="62" t="str">
        <f t="shared" si="24"/>
        <v/>
      </c>
      <c r="X113" s="55"/>
      <c r="AA113" s="44"/>
      <c r="AB113" s="119" t="e">
        <f>T113-HLOOKUP(V113,Minimas!$C$3:$CD$12,2,FALSE)</f>
        <v>#VALUE!</v>
      </c>
      <c r="AC113" s="119" t="e">
        <f>T113-HLOOKUP(V113,Minimas!$C$3:$CD$12,3,FALSE)</f>
        <v>#VALUE!</v>
      </c>
      <c r="AD113" s="119" t="e">
        <f>T113-HLOOKUP(V113,Minimas!$C$3:$CD$12,4,FALSE)</f>
        <v>#VALUE!</v>
      </c>
      <c r="AE113" s="119" t="e">
        <f>T113-HLOOKUP(V113,Minimas!$C$3:$CD$12,5,FALSE)</f>
        <v>#VALUE!</v>
      </c>
      <c r="AF113" s="119" t="e">
        <f>T113-HLOOKUP(V113,Minimas!$C$3:$CD$12,6,FALSE)</f>
        <v>#VALUE!</v>
      </c>
      <c r="AG113" s="119" t="e">
        <f>T113-HLOOKUP(V113,Minimas!$C$3:$CD$12,7,FALSE)</f>
        <v>#VALUE!</v>
      </c>
      <c r="AH113" s="119" t="e">
        <f>T113-HLOOKUP(V113,Minimas!$C$3:$CD$12,8,FALSE)</f>
        <v>#VALUE!</v>
      </c>
      <c r="AI113" s="119" t="e">
        <f>T113-HLOOKUP(V113,Minimas!$C$3:$CD$12,9,FALSE)</f>
        <v>#VALUE!</v>
      </c>
      <c r="AJ113" s="119" t="e">
        <f>T113-HLOOKUP(V113,Minimas!$C$3:$CD$12,10,FALSE)</f>
        <v>#VALUE!</v>
      </c>
      <c r="AK113" s="120" t="str">
        <f t="shared" si="25"/>
        <v xml:space="preserve"> </v>
      </c>
      <c r="AL113" s="44"/>
      <c r="AM113" s="44" t="str">
        <f t="shared" si="26"/>
        <v xml:space="preserve"> </v>
      </c>
      <c r="AN113" s="44" t="str">
        <f t="shared" si="27"/>
        <v xml:space="preserve"> </v>
      </c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</row>
    <row r="114" spans="2:124" s="5" customFormat="1" ht="30" customHeight="1">
      <c r="B114" s="128"/>
      <c r="C114" s="56"/>
      <c r="D114" s="111"/>
      <c r="E114" s="131"/>
      <c r="F114" s="133"/>
      <c r="G114" s="57"/>
      <c r="H114" s="134"/>
      <c r="I114" s="110"/>
      <c r="J114" s="135"/>
      <c r="K114" s="58"/>
      <c r="L114" s="59"/>
      <c r="M114" s="60"/>
      <c r="N114" s="60"/>
      <c r="O114" s="65" t="str">
        <f t="shared" si="20"/>
        <v/>
      </c>
      <c r="P114" s="59"/>
      <c r="Q114" s="60"/>
      <c r="R114" s="60"/>
      <c r="S114" s="65" t="str">
        <f t="shared" si="21"/>
        <v/>
      </c>
      <c r="T114" s="64" t="str">
        <f t="shared" si="22"/>
        <v/>
      </c>
      <c r="U114" s="61" t="str">
        <f t="shared" si="23"/>
        <v xml:space="preserve">   </v>
      </c>
      <c r="V114" s="61" t="str">
        <f>IF(E114=0," ",IF(E114="H",IF(H114&lt;1999,VLOOKUP(K114,Minimas!$A$15:$F$29,6),IF(AND(H114&gt;1998,H114&lt;2002),VLOOKUP(K114,Minimas!$A$15:$F$29,5),IF(AND(H114&gt;2001,H114&lt;2004),VLOOKUP(K114,Minimas!$A$15:$F$29,4),IF(AND(H114&gt;2003,H114&lt;2006),VLOOKUP(K114,Minimas!$A$15:$F$29,3),VLOOKUP(K114,Minimas!$A$15:$F$29,2))))),IF(H114&lt;1999,VLOOKUP(K114,Minimas!$G$15:$L$29,6),IF(AND(H114&gt;1998,H114&lt;2002),VLOOKUP(K114,Minimas!$G$15:$L$29,5),IF(AND(H114&gt;2001,H114&lt;2004),VLOOKUP(K114,Minimas!$G$15:$L$29,4),IF(AND(H114&gt;2003,H114&lt;2006),VLOOKUP(K114,Minimas!$G$15:$L$29,3),VLOOKUP(K114,Minimas!$G$15:$L$29,2)))))))</f>
        <v xml:space="preserve"> </v>
      </c>
      <c r="W114" s="62" t="str">
        <f t="shared" si="24"/>
        <v/>
      </c>
      <c r="X114" s="55"/>
      <c r="AA114" s="44"/>
      <c r="AB114" s="119" t="e">
        <f>T114-HLOOKUP(V114,Minimas!$C$3:$CD$12,2,FALSE)</f>
        <v>#VALUE!</v>
      </c>
      <c r="AC114" s="119" t="e">
        <f>T114-HLOOKUP(V114,Minimas!$C$3:$CD$12,3,FALSE)</f>
        <v>#VALUE!</v>
      </c>
      <c r="AD114" s="119" t="e">
        <f>T114-HLOOKUP(V114,Minimas!$C$3:$CD$12,4,FALSE)</f>
        <v>#VALUE!</v>
      </c>
      <c r="AE114" s="119" t="e">
        <f>T114-HLOOKUP(V114,Minimas!$C$3:$CD$12,5,FALSE)</f>
        <v>#VALUE!</v>
      </c>
      <c r="AF114" s="119" t="e">
        <f>T114-HLOOKUP(V114,Minimas!$C$3:$CD$12,6,FALSE)</f>
        <v>#VALUE!</v>
      </c>
      <c r="AG114" s="119" t="e">
        <f>T114-HLOOKUP(V114,Minimas!$C$3:$CD$12,7,FALSE)</f>
        <v>#VALUE!</v>
      </c>
      <c r="AH114" s="119" t="e">
        <f>T114-HLOOKUP(V114,Minimas!$C$3:$CD$12,8,FALSE)</f>
        <v>#VALUE!</v>
      </c>
      <c r="AI114" s="119" t="e">
        <f>T114-HLOOKUP(V114,Minimas!$C$3:$CD$12,9,FALSE)</f>
        <v>#VALUE!</v>
      </c>
      <c r="AJ114" s="119" t="e">
        <f>T114-HLOOKUP(V114,Minimas!$C$3:$CD$12,10,FALSE)</f>
        <v>#VALUE!</v>
      </c>
      <c r="AK114" s="120" t="str">
        <f t="shared" si="25"/>
        <v xml:space="preserve"> </v>
      </c>
      <c r="AL114" s="44"/>
      <c r="AM114" s="44" t="str">
        <f t="shared" si="26"/>
        <v xml:space="preserve"> </v>
      </c>
      <c r="AN114" s="44" t="str">
        <f t="shared" si="27"/>
        <v xml:space="preserve"> </v>
      </c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</row>
    <row r="115" spans="2:124" s="5" customFormat="1" ht="30" customHeight="1">
      <c r="B115" s="128"/>
      <c r="C115" s="56"/>
      <c r="D115" s="111"/>
      <c r="E115" s="131"/>
      <c r="F115" s="133"/>
      <c r="G115" s="57"/>
      <c r="H115" s="134"/>
      <c r="I115" s="110"/>
      <c r="J115" s="135"/>
      <c r="K115" s="58"/>
      <c r="L115" s="59"/>
      <c r="M115" s="60"/>
      <c r="N115" s="60"/>
      <c r="O115" s="65" t="str">
        <f t="shared" si="20"/>
        <v/>
      </c>
      <c r="P115" s="59"/>
      <c r="Q115" s="60"/>
      <c r="R115" s="60"/>
      <c r="S115" s="65" t="str">
        <f t="shared" si="21"/>
        <v/>
      </c>
      <c r="T115" s="64" t="str">
        <f t="shared" si="22"/>
        <v/>
      </c>
      <c r="U115" s="61" t="str">
        <f t="shared" si="23"/>
        <v xml:space="preserve">   </v>
      </c>
      <c r="V115" s="61" t="str">
        <f>IF(E115=0," ",IF(E115="H",IF(H115&lt;1999,VLOOKUP(K115,Minimas!$A$15:$F$29,6),IF(AND(H115&gt;1998,H115&lt;2002),VLOOKUP(K115,Minimas!$A$15:$F$29,5),IF(AND(H115&gt;2001,H115&lt;2004),VLOOKUP(K115,Minimas!$A$15:$F$29,4),IF(AND(H115&gt;2003,H115&lt;2006),VLOOKUP(K115,Minimas!$A$15:$F$29,3),VLOOKUP(K115,Minimas!$A$15:$F$29,2))))),IF(H115&lt;1999,VLOOKUP(K115,Minimas!$G$15:$L$29,6),IF(AND(H115&gt;1998,H115&lt;2002),VLOOKUP(K115,Minimas!$G$15:$L$29,5),IF(AND(H115&gt;2001,H115&lt;2004),VLOOKUP(K115,Minimas!$G$15:$L$29,4),IF(AND(H115&gt;2003,H115&lt;2006),VLOOKUP(K115,Minimas!$G$15:$L$29,3),VLOOKUP(K115,Minimas!$G$15:$L$29,2)))))))</f>
        <v xml:space="preserve"> </v>
      </c>
      <c r="W115" s="62" t="str">
        <f t="shared" si="24"/>
        <v/>
      </c>
      <c r="X115" s="55"/>
      <c r="AA115" s="44"/>
      <c r="AB115" s="119" t="e">
        <f>T115-HLOOKUP(V115,Minimas!$C$3:$CD$12,2,FALSE)</f>
        <v>#VALUE!</v>
      </c>
      <c r="AC115" s="119" t="e">
        <f>T115-HLOOKUP(V115,Minimas!$C$3:$CD$12,3,FALSE)</f>
        <v>#VALUE!</v>
      </c>
      <c r="AD115" s="119" t="e">
        <f>T115-HLOOKUP(V115,Minimas!$C$3:$CD$12,4,FALSE)</f>
        <v>#VALUE!</v>
      </c>
      <c r="AE115" s="119" t="e">
        <f>T115-HLOOKUP(V115,Minimas!$C$3:$CD$12,5,FALSE)</f>
        <v>#VALUE!</v>
      </c>
      <c r="AF115" s="119" t="e">
        <f>T115-HLOOKUP(V115,Minimas!$C$3:$CD$12,6,FALSE)</f>
        <v>#VALUE!</v>
      </c>
      <c r="AG115" s="119" t="e">
        <f>T115-HLOOKUP(V115,Minimas!$C$3:$CD$12,7,FALSE)</f>
        <v>#VALUE!</v>
      </c>
      <c r="AH115" s="119" t="e">
        <f>T115-HLOOKUP(V115,Minimas!$C$3:$CD$12,8,FALSE)</f>
        <v>#VALUE!</v>
      </c>
      <c r="AI115" s="119" t="e">
        <f>T115-HLOOKUP(V115,Minimas!$C$3:$CD$12,9,FALSE)</f>
        <v>#VALUE!</v>
      </c>
      <c r="AJ115" s="119" t="e">
        <f>T115-HLOOKUP(V115,Minimas!$C$3:$CD$12,10,FALSE)</f>
        <v>#VALUE!</v>
      </c>
      <c r="AK115" s="120" t="str">
        <f t="shared" si="25"/>
        <v xml:space="preserve"> </v>
      </c>
      <c r="AL115" s="44"/>
      <c r="AM115" s="44" t="str">
        <f t="shared" si="26"/>
        <v xml:space="preserve"> </v>
      </c>
      <c r="AN115" s="44" t="str">
        <f t="shared" si="27"/>
        <v xml:space="preserve"> </v>
      </c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</row>
    <row r="116" spans="2:124" s="5" customFormat="1" ht="30" customHeight="1">
      <c r="B116" s="128"/>
      <c r="C116" s="56"/>
      <c r="D116" s="111"/>
      <c r="E116" s="131"/>
      <c r="F116" s="133"/>
      <c r="G116" s="57"/>
      <c r="H116" s="134"/>
      <c r="I116" s="110"/>
      <c r="J116" s="135"/>
      <c r="K116" s="58"/>
      <c r="L116" s="59"/>
      <c r="M116" s="60"/>
      <c r="N116" s="60"/>
      <c r="O116" s="65" t="str">
        <f t="shared" si="20"/>
        <v/>
      </c>
      <c r="P116" s="59"/>
      <c r="Q116" s="60"/>
      <c r="R116" s="60"/>
      <c r="S116" s="65" t="str">
        <f t="shared" si="21"/>
        <v/>
      </c>
      <c r="T116" s="64" t="str">
        <f t="shared" si="22"/>
        <v/>
      </c>
      <c r="U116" s="61" t="str">
        <f t="shared" si="23"/>
        <v xml:space="preserve">   </v>
      </c>
      <c r="V116" s="61" t="str">
        <f>IF(E116=0," ",IF(E116="H",IF(H116&lt;1999,VLOOKUP(K116,Minimas!$A$15:$F$29,6),IF(AND(H116&gt;1998,H116&lt;2002),VLOOKUP(K116,Minimas!$A$15:$F$29,5),IF(AND(H116&gt;2001,H116&lt;2004),VLOOKUP(K116,Minimas!$A$15:$F$29,4),IF(AND(H116&gt;2003,H116&lt;2006),VLOOKUP(K116,Minimas!$A$15:$F$29,3),VLOOKUP(K116,Minimas!$A$15:$F$29,2))))),IF(H116&lt;1999,VLOOKUP(K116,Minimas!$G$15:$L$29,6),IF(AND(H116&gt;1998,H116&lt;2002),VLOOKUP(K116,Minimas!$G$15:$L$29,5),IF(AND(H116&gt;2001,H116&lt;2004),VLOOKUP(K116,Minimas!$G$15:$L$29,4),IF(AND(H116&gt;2003,H116&lt;2006),VLOOKUP(K116,Minimas!$G$15:$L$29,3),VLOOKUP(K116,Minimas!$G$15:$L$29,2)))))))</f>
        <v xml:space="preserve"> </v>
      </c>
      <c r="W116" s="62" t="str">
        <f t="shared" si="24"/>
        <v/>
      </c>
      <c r="X116" s="55"/>
      <c r="AA116" s="44"/>
      <c r="AB116" s="119" t="e">
        <f>T116-HLOOKUP(V116,Minimas!$C$3:$CD$12,2,FALSE)</f>
        <v>#VALUE!</v>
      </c>
      <c r="AC116" s="119" t="e">
        <f>T116-HLOOKUP(V116,Minimas!$C$3:$CD$12,3,FALSE)</f>
        <v>#VALUE!</v>
      </c>
      <c r="AD116" s="119" t="e">
        <f>T116-HLOOKUP(V116,Minimas!$C$3:$CD$12,4,FALSE)</f>
        <v>#VALUE!</v>
      </c>
      <c r="AE116" s="119" t="e">
        <f>T116-HLOOKUP(V116,Minimas!$C$3:$CD$12,5,FALSE)</f>
        <v>#VALUE!</v>
      </c>
      <c r="AF116" s="119" t="e">
        <f>T116-HLOOKUP(V116,Minimas!$C$3:$CD$12,6,FALSE)</f>
        <v>#VALUE!</v>
      </c>
      <c r="AG116" s="119" t="e">
        <f>T116-HLOOKUP(V116,Minimas!$C$3:$CD$12,7,FALSE)</f>
        <v>#VALUE!</v>
      </c>
      <c r="AH116" s="119" t="e">
        <f>T116-HLOOKUP(V116,Minimas!$C$3:$CD$12,8,FALSE)</f>
        <v>#VALUE!</v>
      </c>
      <c r="AI116" s="119" t="e">
        <f>T116-HLOOKUP(V116,Minimas!$C$3:$CD$12,9,FALSE)</f>
        <v>#VALUE!</v>
      </c>
      <c r="AJ116" s="119" t="e">
        <f>T116-HLOOKUP(V116,Minimas!$C$3:$CD$12,10,FALSE)</f>
        <v>#VALUE!</v>
      </c>
      <c r="AK116" s="120" t="str">
        <f t="shared" si="25"/>
        <v xml:space="preserve"> </v>
      </c>
      <c r="AL116" s="44"/>
      <c r="AM116" s="44" t="str">
        <f t="shared" si="26"/>
        <v xml:space="preserve"> </v>
      </c>
      <c r="AN116" s="44" t="str">
        <f t="shared" si="27"/>
        <v xml:space="preserve"> </v>
      </c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</row>
    <row r="117" spans="2:124" s="5" customFormat="1" ht="30" customHeight="1">
      <c r="B117" s="128"/>
      <c r="C117" s="56"/>
      <c r="D117" s="111"/>
      <c r="E117" s="131"/>
      <c r="F117" s="133"/>
      <c r="G117" s="57"/>
      <c r="H117" s="134"/>
      <c r="I117" s="110"/>
      <c r="J117" s="135"/>
      <c r="K117" s="58"/>
      <c r="L117" s="59"/>
      <c r="M117" s="60"/>
      <c r="N117" s="60"/>
      <c r="O117" s="65" t="str">
        <f t="shared" si="20"/>
        <v/>
      </c>
      <c r="P117" s="59"/>
      <c r="Q117" s="60"/>
      <c r="R117" s="60"/>
      <c r="S117" s="65" t="str">
        <f t="shared" si="21"/>
        <v/>
      </c>
      <c r="T117" s="64" t="str">
        <f t="shared" si="22"/>
        <v/>
      </c>
      <c r="U117" s="61" t="str">
        <f t="shared" si="23"/>
        <v xml:space="preserve">   </v>
      </c>
      <c r="V117" s="61" t="str">
        <f>IF(E117=0," ",IF(E117="H",IF(H117&lt;1999,VLOOKUP(K117,Minimas!$A$15:$F$29,6),IF(AND(H117&gt;1998,H117&lt;2002),VLOOKUP(K117,Minimas!$A$15:$F$29,5),IF(AND(H117&gt;2001,H117&lt;2004),VLOOKUP(K117,Minimas!$A$15:$F$29,4),IF(AND(H117&gt;2003,H117&lt;2006),VLOOKUP(K117,Minimas!$A$15:$F$29,3),VLOOKUP(K117,Minimas!$A$15:$F$29,2))))),IF(H117&lt;1999,VLOOKUP(K117,Minimas!$G$15:$L$29,6),IF(AND(H117&gt;1998,H117&lt;2002),VLOOKUP(K117,Minimas!$G$15:$L$29,5),IF(AND(H117&gt;2001,H117&lt;2004),VLOOKUP(K117,Minimas!$G$15:$L$29,4),IF(AND(H117&gt;2003,H117&lt;2006),VLOOKUP(K117,Minimas!$G$15:$L$29,3),VLOOKUP(K117,Minimas!$G$15:$L$29,2)))))))</f>
        <v xml:space="preserve"> </v>
      </c>
      <c r="W117" s="62" t="str">
        <f t="shared" si="24"/>
        <v/>
      </c>
      <c r="X117" s="55"/>
      <c r="AA117" s="44"/>
      <c r="AB117" s="119" t="e">
        <f>T117-HLOOKUP(V117,Minimas!$C$3:$CD$12,2,FALSE)</f>
        <v>#VALUE!</v>
      </c>
      <c r="AC117" s="119" t="e">
        <f>T117-HLOOKUP(V117,Minimas!$C$3:$CD$12,3,FALSE)</f>
        <v>#VALUE!</v>
      </c>
      <c r="AD117" s="119" t="e">
        <f>T117-HLOOKUP(V117,Minimas!$C$3:$CD$12,4,FALSE)</f>
        <v>#VALUE!</v>
      </c>
      <c r="AE117" s="119" t="e">
        <f>T117-HLOOKUP(V117,Minimas!$C$3:$CD$12,5,FALSE)</f>
        <v>#VALUE!</v>
      </c>
      <c r="AF117" s="119" t="e">
        <f>T117-HLOOKUP(V117,Minimas!$C$3:$CD$12,6,FALSE)</f>
        <v>#VALUE!</v>
      </c>
      <c r="AG117" s="119" t="e">
        <f>T117-HLOOKUP(V117,Minimas!$C$3:$CD$12,7,FALSE)</f>
        <v>#VALUE!</v>
      </c>
      <c r="AH117" s="119" t="e">
        <f>T117-HLOOKUP(V117,Minimas!$C$3:$CD$12,8,FALSE)</f>
        <v>#VALUE!</v>
      </c>
      <c r="AI117" s="119" t="e">
        <f>T117-HLOOKUP(V117,Minimas!$C$3:$CD$12,9,FALSE)</f>
        <v>#VALUE!</v>
      </c>
      <c r="AJ117" s="119" t="e">
        <f>T117-HLOOKUP(V117,Minimas!$C$3:$CD$12,10,FALSE)</f>
        <v>#VALUE!</v>
      </c>
      <c r="AK117" s="120" t="str">
        <f t="shared" si="25"/>
        <v xml:space="preserve"> </v>
      </c>
      <c r="AL117" s="44"/>
      <c r="AM117" s="44" t="str">
        <f t="shared" si="26"/>
        <v xml:space="preserve"> </v>
      </c>
      <c r="AN117" s="44" t="str">
        <f t="shared" si="27"/>
        <v xml:space="preserve"> </v>
      </c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</row>
    <row r="118" spans="2:124" s="5" customFormat="1" ht="30" customHeight="1">
      <c r="B118" s="128"/>
      <c r="C118" s="56"/>
      <c r="D118" s="111"/>
      <c r="E118" s="131"/>
      <c r="F118" s="133"/>
      <c r="G118" s="57"/>
      <c r="H118" s="134"/>
      <c r="I118" s="110"/>
      <c r="J118" s="135"/>
      <c r="K118" s="58"/>
      <c r="L118" s="59"/>
      <c r="M118" s="60"/>
      <c r="N118" s="60"/>
      <c r="O118" s="65" t="str">
        <f t="shared" si="20"/>
        <v/>
      </c>
      <c r="P118" s="59"/>
      <c r="Q118" s="60"/>
      <c r="R118" s="60"/>
      <c r="S118" s="65" t="str">
        <f t="shared" si="21"/>
        <v/>
      </c>
      <c r="T118" s="64" t="str">
        <f t="shared" si="22"/>
        <v/>
      </c>
      <c r="U118" s="61" t="str">
        <f t="shared" si="23"/>
        <v xml:space="preserve">   </v>
      </c>
      <c r="V118" s="61" t="str">
        <f>IF(E118=0," ",IF(E118="H",IF(H118&lt;1999,VLOOKUP(K118,Minimas!$A$15:$F$29,6),IF(AND(H118&gt;1998,H118&lt;2002),VLOOKUP(K118,Minimas!$A$15:$F$29,5),IF(AND(H118&gt;2001,H118&lt;2004),VLOOKUP(K118,Minimas!$A$15:$F$29,4),IF(AND(H118&gt;2003,H118&lt;2006),VLOOKUP(K118,Minimas!$A$15:$F$29,3),VLOOKUP(K118,Minimas!$A$15:$F$29,2))))),IF(H118&lt;1999,VLOOKUP(K118,Minimas!$G$15:$L$29,6),IF(AND(H118&gt;1998,H118&lt;2002),VLOOKUP(K118,Minimas!$G$15:$L$29,5),IF(AND(H118&gt;2001,H118&lt;2004),VLOOKUP(K118,Minimas!$G$15:$L$29,4),IF(AND(H118&gt;2003,H118&lt;2006),VLOOKUP(K118,Minimas!$G$15:$L$29,3),VLOOKUP(K118,Minimas!$G$15:$L$29,2)))))))</f>
        <v xml:space="preserve"> </v>
      </c>
      <c r="W118" s="62" t="str">
        <f t="shared" si="24"/>
        <v/>
      </c>
      <c r="X118" s="55"/>
      <c r="AA118" s="44"/>
      <c r="AB118" s="119" t="e">
        <f>T118-HLOOKUP(V118,Minimas!$C$3:$CD$12,2,FALSE)</f>
        <v>#VALUE!</v>
      </c>
      <c r="AC118" s="119" t="e">
        <f>T118-HLOOKUP(V118,Minimas!$C$3:$CD$12,3,FALSE)</f>
        <v>#VALUE!</v>
      </c>
      <c r="AD118" s="119" t="e">
        <f>T118-HLOOKUP(V118,Minimas!$C$3:$CD$12,4,FALSE)</f>
        <v>#VALUE!</v>
      </c>
      <c r="AE118" s="119" t="e">
        <f>T118-HLOOKUP(V118,Minimas!$C$3:$CD$12,5,FALSE)</f>
        <v>#VALUE!</v>
      </c>
      <c r="AF118" s="119" t="e">
        <f>T118-HLOOKUP(V118,Minimas!$C$3:$CD$12,6,FALSE)</f>
        <v>#VALUE!</v>
      </c>
      <c r="AG118" s="119" t="e">
        <f>T118-HLOOKUP(V118,Minimas!$C$3:$CD$12,7,FALSE)</f>
        <v>#VALUE!</v>
      </c>
      <c r="AH118" s="119" t="e">
        <f>T118-HLOOKUP(V118,Minimas!$C$3:$CD$12,8,FALSE)</f>
        <v>#VALUE!</v>
      </c>
      <c r="AI118" s="119" t="e">
        <f>T118-HLOOKUP(V118,Minimas!$C$3:$CD$12,9,FALSE)</f>
        <v>#VALUE!</v>
      </c>
      <c r="AJ118" s="119" t="e">
        <f>T118-HLOOKUP(V118,Minimas!$C$3:$CD$12,10,FALSE)</f>
        <v>#VALUE!</v>
      </c>
      <c r="AK118" s="120" t="str">
        <f t="shared" si="25"/>
        <v xml:space="preserve"> </v>
      </c>
      <c r="AL118" s="44"/>
      <c r="AM118" s="44" t="str">
        <f t="shared" si="26"/>
        <v xml:space="preserve"> </v>
      </c>
      <c r="AN118" s="44" t="str">
        <f t="shared" si="27"/>
        <v xml:space="preserve"> </v>
      </c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</row>
    <row r="119" spans="2:124" s="5" customFormat="1" ht="30" customHeight="1">
      <c r="B119" s="128"/>
      <c r="C119" s="56"/>
      <c r="D119" s="111"/>
      <c r="E119" s="131"/>
      <c r="F119" s="133"/>
      <c r="G119" s="57"/>
      <c r="H119" s="134"/>
      <c r="I119" s="110"/>
      <c r="J119" s="135"/>
      <c r="K119" s="58"/>
      <c r="L119" s="59"/>
      <c r="M119" s="60"/>
      <c r="N119" s="60"/>
      <c r="O119" s="65" t="str">
        <f t="shared" si="20"/>
        <v/>
      </c>
      <c r="P119" s="59"/>
      <c r="Q119" s="60"/>
      <c r="R119" s="60"/>
      <c r="S119" s="65" t="str">
        <f t="shared" si="21"/>
        <v/>
      </c>
      <c r="T119" s="64" t="str">
        <f t="shared" si="22"/>
        <v/>
      </c>
      <c r="U119" s="61" t="str">
        <f t="shared" si="23"/>
        <v xml:space="preserve">   </v>
      </c>
      <c r="V119" s="61" t="str">
        <f>IF(E119=0," ",IF(E119="H",IF(H119&lt;1999,VLOOKUP(K119,Minimas!$A$15:$F$29,6),IF(AND(H119&gt;1998,H119&lt;2002),VLOOKUP(K119,Minimas!$A$15:$F$29,5),IF(AND(H119&gt;2001,H119&lt;2004),VLOOKUP(K119,Minimas!$A$15:$F$29,4),IF(AND(H119&gt;2003,H119&lt;2006),VLOOKUP(K119,Minimas!$A$15:$F$29,3),VLOOKUP(K119,Minimas!$A$15:$F$29,2))))),IF(H119&lt;1999,VLOOKUP(K119,Minimas!$G$15:$L$29,6),IF(AND(H119&gt;1998,H119&lt;2002),VLOOKUP(K119,Minimas!$G$15:$L$29,5),IF(AND(H119&gt;2001,H119&lt;2004),VLOOKUP(K119,Minimas!$G$15:$L$29,4),IF(AND(H119&gt;2003,H119&lt;2006),VLOOKUP(K119,Minimas!$G$15:$L$29,3),VLOOKUP(K119,Minimas!$G$15:$L$29,2)))))))</f>
        <v xml:space="preserve"> </v>
      </c>
      <c r="W119" s="62" t="str">
        <f t="shared" si="24"/>
        <v/>
      </c>
      <c r="X119" s="55"/>
      <c r="AA119" s="44"/>
      <c r="AB119" s="119" t="e">
        <f>T119-HLOOKUP(V119,Minimas!$C$3:$CD$12,2,FALSE)</f>
        <v>#VALUE!</v>
      </c>
      <c r="AC119" s="119" t="e">
        <f>T119-HLOOKUP(V119,Minimas!$C$3:$CD$12,3,FALSE)</f>
        <v>#VALUE!</v>
      </c>
      <c r="AD119" s="119" t="e">
        <f>T119-HLOOKUP(V119,Minimas!$C$3:$CD$12,4,FALSE)</f>
        <v>#VALUE!</v>
      </c>
      <c r="AE119" s="119" t="e">
        <f>T119-HLOOKUP(V119,Minimas!$C$3:$CD$12,5,FALSE)</f>
        <v>#VALUE!</v>
      </c>
      <c r="AF119" s="119" t="e">
        <f>T119-HLOOKUP(V119,Minimas!$C$3:$CD$12,6,FALSE)</f>
        <v>#VALUE!</v>
      </c>
      <c r="AG119" s="119" t="e">
        <f>T119-HLOOKUP(V119,Minimas!$C$3:$CD$12,7,FALSE)</f>
        <v>#VALUE!</v>
      </c>
      <c r="AH119" s="119" t="e">
        <f>T119-HLOOKUP(V119,Minimas!$C$3:$CD$12,8,FALSE)</f>
        <v>#VALUE!</v>
      </c>
      <c r="AI119" s="119" t="e">
        <f>T119-HLOOKUP(V119,Minimas!$C$3:$CD$12,9,FALSE)</f>
        <v>#VALUE!</v>
      </c>
      <c r="AJ119" s="119" t="e">
        <f>T119-HLOOKUP(V119,Minimas!$C$3:$CD$12,10,FALSE)</f>
        <v>#VALUE!</v>
      </c>
      <c r="AK119" s="120" t="str">
        <f t="shared" si="25"/>
        <v xml:space="preserve"> </v>
      </c>
      <c r="AL119" s="44"/>
      <c r="AM119" s="44" t="str">
        <f t="shared" si="26"/>
        <v xml:space="preserve"> </v>
      </c>
      <c r="AN119" s="44" t="str">
        <f t="shared" si="27"/>
        <v xml:space="preserve"> </v>
      </c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</row>
    <row r="120" spans="2:124" s="5" customFormat="1" ht="30" customHeight="1">
      <c r="B120" s="128"/>
      <c r="C120" s="56"/>
      <c r="D120" s="111"/>
      <c r="E120" s="131"/>
      <c r="F120" s="133"/>
      <c r="G120" s="57"/>
      <c r="H120" s="134"/>
      <c r="I120" s="110"/>
      <c r="J120" s="135"/>
      <c r="K120" s="58"/>
      <c r="L120" s="59"/>
      <c r="M120" s="60"/>
      <c r="N120" s="60"/>
      <c r="O120" s="65" t="str">
        <f t="shared" si="20"/>
        <v/>
      </c>
      <c r="P120" s="59"/>
      <c r="Q120" s="60"/>
      <c r="R120" s="60"/>
      <c r="S120" s="65" t="str">
        <f t="shared" si="21"/>
        <v/>
      </c>
      <c r="T120" s="64" t="str">
        <f t="shared" si="22"/>
        <v/>
      </c>
      <c r="U120" s="61" t="str">
        <f t="shared" si="23"/>
        <v xml:space="preserve">   </v>
      </c>
      <c r="V120" s="61" t="str">
        <f>IF(E120=0," ",IF(E120="H",IF(H120&lt;1999,VLOOKUP(K120,Minimas!$A$15:$F$29,6),IF(AND(H120&gt;1998,H120&lt;2002),VLOOKUP(K120,Minimas!$A$15:$F$29,5),IF(AND(H120&gt;2001,H120&lt;2004),VLOOKUP(K120,Minimas!$A$15:$F$29,4),IF(AND(H120&gt;2003,H120&lt;2006),VLOOKUP(K120,Minimas!$A$15:$F$29,3),VLOOKUP(K120,Minimas!$A$15:$F$29,2))))),IF(H120&lt;1999,VLOOKUP(K120,Minimas!$G$15:$L$29,6),IF(AND(H120&gt;1998,H120&lt;2002),VLOOKUP(K120,Minimas!$G$15:$L$29,5),IF(AND(H120&gt;2001,H120&lt;2004),VLOOKUP(K120,Minimas!$G$15:$L$29,4),IF(AND(H120&gt;2003,H120&lt;2006),VLOOKUP(K120,Minimas!$G$15:$L$29,3),VLOOKUP(K120,Minimas!$G$15:$L$29,2)))))))</f>
        <v xml:space="preserve"> </v>
      </c>
      <c r="W120" s="62" t="str">
        <f t="shared" si="24"/>
        <v/>
      </c>
      <c r="X120" s="55"/>
      <c r="AA120" s="44"/>
      <c r="AB120" s="119" t="e">
        <f>T120-HLOOKUP(V120,Minimas!$C$3:$CD$12,2,FALSE)</f>
        <v>#VALUE!</v>
      </c>
      <c r="AC120" s="119" t="e">
        <f>T120-HLOOKUP(V120,Minimas!$C$3:$CD$12,3,FALSE)</f>
        <v>#VALUE!</v>
      </c>
      <c r="AD120" s="119" t="e">
        <f>T120-HLOOKUP(V120,Minimas!$C$3:$CD$12,4,FALSE)</f>
        <v>#VALUE!</v>
      </c>
      <c r="AE120" s="119" t="e">
        <f>T120-HLOOKUP(V120,Minimas!$C$3:$CD$12,5,FALSE)</f>
        <v>#VALUE!</v>
      </c>
      <c r="AF120" s="119" t="e">
        <f>T120-HLOOKUP(V120,Minimas!$C$3:$CD$12,6,FALSE)</f>
        <v>#VALUE!</v>
      </c>
      <c r="AG120" s="119" t="e">
        <f>T120-HLOOKUP(V120,Minimas!$C$3:$CD$12,7,FALSE)</f>
        <v>#VALUE!</v>
      </c>
      <c r="AH120" s="119" t="e">
        <f>T120-HLOOKUP(V120,Minimas!$C$3:$CD$12,8,FALSE)</f>
        <v>#VALUE!</v>
      </c>
      <c r="AI120" s="119" t="e">
        <f>T120-HLOOKUP(V120,Minimas!$C$3:$CD$12,9,FALSE)</f>
        <v>#VALUE!</v>
      </c>
      <c r="AJ120" s="119" t="e">
        <f>T120-HLOOKUP(V120,Minimas!$C$3:$CD$12,10,FALSE)</f>
        <v>#VALUE!</v>
      </c>
      <c r="AK120" s="120" t="str">
        <f t="shared" si="25"/>
        <v xml:space="preserve"> </v>
      </c>
      <c r="AL120" s="44"/>
      <c r="AM120" s="44" t="str">
        <f t="shared" si="26"/>
        <v xml:space="preserve"> </v>
      </c>
      <c r="AN120" s="44" t="str">
        <f t="shared" si="27"/>
        <v xml:space="preserve"> </v>
      </c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</row>
    <row r="121" spans="2:124" s="5" customFormat="1" ht="30" customHeight="1">
      <c r="B121" s="128"/>
      <c r="C121" s="56"/>
      <c r="D121" s="111"/>
      <c r="E121" s="131"/>
      <c r="F121" s="133"/>
      <c r="G121" s="57"/>
      <c r="H121" s="134"/>
      <c r="I121" s="110"/>
      <c r="J121" s="135"/>
      <c r="K121" s="58"/>
      <c r="L121" s="59"/>
      <c r="M121" s="60"/>
      <c r="N121" s="60"/>
      <c r="O121" s="65" t="str">
        <f t="shared" si="20"/>
        <v/>
      </c>
      <c r="P121" s="59"/>
      <c r="Q121" s="60"/>
      <c r="R121" s="60"/>
      <c r="S121" s="65" t="str">
        <f t="shared" si="21"/>
        <v/>
      </c>
      <c r="T121" s="64" t="str">
        <f t="shared" si="22"/>
        <v/>
      </c>
      <c r="U121" s="61" t="str">
        <f t="shared" si="23"/>
        <v xml:space="preserve">   </v>
      </c>
      <c r="V121" s="61" t="str">
        <f>IF(E121=0," ",IF(E121="H",IF(H121&lt;1999,VLOOKUP(K121,Minimas!$A$15:$F$29,6),IF(AND(H121&gt;1998,H121&lt;2002),VLOOKUP(K121,Minimas!$A$15:$F$29,5),IF(AND(H121&gt;2001,H121&lt;2004),VLOOKUP(K121,Minimas!$A$15:$F$29,4),IF(AND(H121&gt;2003,H121&lt;2006),VLOOKUP(K121,Minimas!$A$15:$F$29,3),VLOOKUP(K121,Minimas!$A$15:$F$29,2))))),IF(H121&lt;1999,VLOOKUP(K121,Minimas!$G$15:$L$29,6),IF(AND(H121&gt;1998,H121&lt;2002),VLOOKUP(K121,Minimas!$G$15:$L$29,5),IF(AND(H121&gt;2001,H121&lt;2004),VLOOKUP(K121,Minimas!$G$15:$L$29,4),IF(AND(H121&gt;2003,H121&lt;2006),VLOOKUP(K121,Minimas!$G$15:$L$29,3),VLOOKUP(K121,Minimas!$G$15:$L$29,2)))))))</f>
        <v xml:space="preserve"> </v>
      </c>
      <c r="W121" s="62" t="str">
        <f t="shared" si="24"/>
        <v/>
      </c>
      <c r="X121" s="55"/>
      <c r="AA121" s="44"/>
      <c r="AB121" s="119" t="e">
        <f>T121-HLOOKUP(V121,Minimas!$C$3:$CD$12,2,FALSE)</f>
        <v>#VALUE!</v>
      </c>
      <c r="AC121" s="119" t="e">
        <f>T121-HLOOKUP(V121,Minimas!$C$3:$CD$12,3,FALSE)</f>
        <v>#VALUE!</v>
      </c>
      <c r="AD121" s="119" t="e">
        <f>T121-HLOOKUP(V121,Minimas!$C$3:$CD$12,4,FALSE)</f>
        <v>#VALUE!</v>
      </c>
      <c r="AE121" s="119" t="e">
        <f>T121-HLOOKUP(V121,Minimas!$C$3:$CD$12,5,FALSE)</f>
        <v>#VALUE!</v>
      </c>
      <c r="AF121" s="119" t="e">
        <f>T121-HLOOKUP(V121,Minimas!$C$3:$CD$12,6,FALSE)</f>
        <v>#VALUE!</v>
      </c>
      <c r="AG121" s="119" t="e">
        <f>T121-HLOOKUP(V121,Minimas!$C$3:$CD$12,7,FALSE)</f>
        <v>#VALUE!</v>
      </c>
      <c r="AH121" s="119" t="e">
        <f>T121-HLOOKUP(V121,Minimas!$C$3:$CD$12,8,FALSE)</f>
        <v>#VALUE!</v>
      </c>
      <c r="AI121" s="119" t="e">
        <f>T121-HLOOKUP(V121,Minimas!$C$3:$CD$12,9,FALSE)</f>
        <v>#VALUE!</v>
      </c>
      <c r="AJ121" s="119" t="e">
        <f>T121-HLOOKUP(V121,Minimas!$C$3:$CD$12,10,FALSE)</f>
        <v>#VALUE!</v>
      </c>
      <c r="AK121" s="120" t="str">
        <f t="shared" si="25"/>
        <v xml:space="preserve"> </v>
      </c>
      <c r="AL121" s="44"/>
      <c r="AM121" s="44" t="str">
        <f t="shared" si="26"/>
        <v xml:space="preserve"> </v>
      </c>
      <c r="AN121" s="44" t="str">
        <f t="shared" si="27"/>
        <v xml:space="preserve"> </v>
      </c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</row>
    <row r="122" spans="2:124" s="5" customFormat="1" ht="30" customHeight="1">
      <c r="B122" s="128"/>
      <c r="C122" s="56"/>
      <c r="D122" s="111"/>
      <c r="E122" s="131"/>
      <c r="F122" s="133"/>
      <c r="G122" s="57"/>
      <c r="H122" s="134"/>
      <c r="I122" s="110"/>
      <c r="J122" s="135"/>
      <c r="K122" s="58"/>
      <c r="L122" s="59"/>
      <c r="M122" s="60"/>
      <c r="N122" s="60"/>
      <c r="O122" s="65" t="str">
        <f t="shared" si="20"/>
        <v/>
      </c>
      <c r="P122" s="59"/>
      <c r="Q122" s="60"/>
      <c r="R122" s="60"/>
      <c r="S122" s="65" t="str">
        <f t="shared" si="21"/>
        <v/>
      </c>
      <c r="T122" s="64" t="str">
        <f t="shared" si="22"/>
        <v/>
      </c>
      <c r="U122" s="61" t="str">
        <f t="shared" si="23"/>
        <v xml:space="preserve">   </v>
      </c>
      <c r="V122" s="61" t="str">
        <f>IF(E122=0," ",IF(E122="H",IF(H122&lt;1999,VLOOKUP(K122,Minimas!$A$15:$F$29,6),IF(AND(H122&gt;1998,H122&lt;2002),VLOOKUP(K122,Minimas!$A$15:$F$29,5),IF(AND(H122&gt;2001,H122&lt;2004),VLOOKUP(K122,Minimas!$A$15:$F$29,4),IF(AND(H122&gt;2003,H122&lt;2006),VLOOKUP(K122,Minimas!$A$15:$F$29,3),VLOOKUP(K122,Minimas!$A$15:$F$29,2))))),IF(H122&lt;1999,VLOOKUP(K122,Minimas!$G$15:$L$29,6),IF(AND(H122&gt;1998,H122&lt;2002),VLOOKUP(K122,Minimas!$G$15:$L$29,5),IF(AND(H122&gt;2001,H122&lt;2004),VLOOKUP(K122,Minimas!$G$15:$L$29,4),IF(AND(H122&gt;2003,H122&lt;2006),VLOOKUP(K122,Minimas!$G$15:$L$29,3),VLOOKUP(K122,Minimas!$G$15:$L$29,2)))))))</f>
        <v xml:space="preserve"> </v>
      </c>
      <c r="W122" s="62" t="str">
        <f t="shared" si="24"/>
        <v/>
      </c>
      <c r="X122" s="55"/>
      <c r="AA122" s="44"/>
      <c r="AB122" s="119" t="e">
        <f>T122-HLOOKUP(V122,Minimas!$C$3:$CD$12,2,FALSE)</f>
        <v>#VALUE!</v>
      </c>
      <c r="AC122" s="119" t="e">
        <f>T122-HLOOKUP(V122,Minimas!$C$3:$CD$12,3,FALSE)</f>
        <v>#VALUE!</v>
      </c>
      <c r="AD122" s="119" t="e">
        <f>T122-HLOOKUP(V122,Minimas!$C$3:$CD$12,4,FALSE)</f>
        <v>#VALUE!</v>
      </c>
      <c r="AE122" s="119" t="e">
        <f>T122-HLOOKUP(V122,Minimas!$C$3:$CD$12,5,FALSE)</f>
        <v>#VALUE!</v>
      </c>
      <c r="AF122" s="119" t="e">
        <f>T122-HLOOKUP(V122,Minimas!$C$3:$CD$12,6,FALSE)</f>
        <v>#VALUE!</v>
      </c>
      <c r="AG122" s="119" t="e">
        <f>T122-HLOOKUP(V122,Minimas!$C$3:$CD$12,7,FALSE)</f>
        <v>#VALUE!</v>
      </c>
      <c r="AH122" s="119" t="e">
        <f>T122-HLOOKUP(V122,Minimas!$C$3:$CD$12,8,FALSE)</f>
        <v>#VALUE!</v>
      </c>
      <c r="AI122" s="119" t="e">
        <f>T122-HLOOKUP(V122,Minimas!$C$3:$CD$12,9,FALSE)</f>
        <v>#VALUE!</v>
      </c>
      <c r="AJ122" s="119" t="e">
        <f>T122-HLOOKUP(V122,Minimas!$C$3:$CD$12,10,FALSE)</f>
        <v>#VALUE!</v>
      </c>
      <c r="AK122" s="120" t="str">
        <f t="shared" si="25"/>
        <v xml:space="preserve"> </v>
      </c>
      <c r="AL122" s="44"/>
      <c r="AM122" s="44" t="str">
        <f t="shared" si="26"/>
        <v xml:space="preserve"> </v>
      </c>
      <c r="AN122" s="44" t="str">
        <f t="shared" si="27"/>
        <v xml:space="preserve"> </v>
      </c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</row>
    <row r="123" spans="2:124" s="5" customFormat="1" ht="30" customHeight="1">
      <c r="B123" s="128"/>
      <c r="C123" s="56"/>
      <c r="D123" s="111"/>
      <c r="E123" s="131"/>
      <c r="F123" s="133"/>
      <c r="G123" s="57"/>
      <c r="H123" s="134"/>
      <c r="I123" s="110"/>
      <c r="J123" s="135"/>
      <c r="K123" s="58"/>
      <c r="L123" s="59"/>
      <c r="M123" s="60"/>
      <c r="N123" s="60"/>
      <c r="O123" s="65" t="str">
        <f t="shared" si="20"/>
        <v/>
      </c>
      <c r="P123" s="59"/>
      <c r="Q123" s="60"/>
      <c r="R123" s="60"/>
      <c r="S123" s="65" t="str">
        <f t="shared" si="21"/>
        <v/>
      </c>
      <c r="T123" s="64" t="str">
        <f t="shared" si="22"/>
        <v/>
      </c>
      <c r="U123" s="61" t="str">
        <f t="shared" si="23"/>
        <v xml:space="preserve">   </v>
      </c>
      <c r="V123" s="61" t="str">
        <f>IF(E123=0," ",IF(E123="H",IF(H123&lt;1999,VLOOKUP(K123,Minimas!$A$15:$F$29,6),IF(AND(H123&gt;1998,H123&lt;2002),VLOOKUP(K123,Minimas!$A$15:$F$29,5),IF(AND(H123&gt;2001,H123&lt;2004),VLOOKUP(K123,Minimas!$A$15:$F$29,4),IF(AND(H123&gt;2003,H123&lt;2006),VLOOKUP(K123,Minimas!$A$15:$F$29,3),VLOOKUP(K123,Minimas!$A$15:$F$29,2))))),IF(H123&lt;1999,VLOOKUP(K123,Minimas!$G$15:$L$29,6),IF(AND(H123&gt;1998,H123&lt;2002),VLOOKUP(K123,Minimas!$G$15:$L$29,5),IF(AND(H123&gt;2001,H123&lt;2004),VLOOKUP(K123,Minimas!$G$15:$L$29,4),IF(AND(H123&gt;2003,H123&lt;2006),VLOOKUP(K123,Minimas!$G$15:$L$29,3),VLOOKUP(K123,Minimas!$G$15:$L$29,2)))))))</f>
        <v xml:space="preserve"> </v>
      </c>
      <c r="W123" s="62" t="str">
        <f t="shared" si="24"/>
        <v/>
      </c>
      <c r="X123" s="55"/>
      <c r="AA123" s="44"/>
      <c r="AB123" s="119" t="e">
        <f>T123-HLOOKUP(V123,Minimas!$C$3:$CD$12,2,FALSE)</f>
        <v>#VALUE!</v>
      </c>
      <c r="AC123" s="119" t="e">
        <f>T123-HLOOKUP(V123,Minimas!$C$3:$CD$12,3,FALSE)</f>
        <v>#VALUE!</v>
      </c>
      <c r="AD123" s="119" t="e">
        <f>T123-HLOOKUP(V123,Minimas!$C$3:$CD$12,4,FALSE)</f>
        <v>#VALUE!</v>
      </c>
      <c r="AE123" s="119" t="e">
        <f>T123-HLOOKUP(V123,Minimas!$C$3:$CD$12,5,FALSE)</f>
        <v>#VALUE!</v>
      </c>
      <c r="AF123" s="119" t="e">
        <f>T123-HLOOKUP(V123,Minimas!$C$3:$CD$12,6,FALSE)</f>
        <v>#VALUE!</v>
      </c>
      <c r="AG123" s="119" t="e">
        <f>T123-HLOOKUP(V123,Minimas!$C$3:$CD$12,7,FALSE)</f>
        <v>#VALUE!</v>
      </c>
      <c r="AH123" s="119" t="e">
        <f>T123-HLOOKUP(V123,Minimas!$C$3:$CD$12,8,FALSE)</f>
        <v>#VALUE!</v>
      </c>
      <c r="AI123" s="119" t="e">
        <f>T123-HLOOKUP(V123,Minimas!$C$3:$CD$12,9,FALSE)</f>
        <v>#VALUE!</v>
      </c>
      <c r="AJ123" s="119" t="e">
        <f>T123-HLOOKUP(V123,Minimas!$C$3:$CD$12,10,FALSE)</f>
        <v>#VALUE!</v>
      </c>
      <c r="AK123" s="120" t="str">
        <f t="shared" si="25"/>
        <v xml:space="preserve"> </v>
      </c>
      <c r="AL123" s="44"/>
      <c r="AM123" s="44" t="str">
        <f t="shared" si="26"/>
        <v xml:space="preserve"> </v>
      </c>
      <c r="AN123" s="44" t="str">
        <f t="shared" si="27"/>
        <v xml:space="preserve"> </v>
      </c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</row>
    <row r="124" spans="2:124" s="5" customFormat="1" ht="30" customHeight="1">
      <c r="B124" s="128"/>
      <c r="C124" s="56"/>
      <c r="D124" s="111"/>
      <c r="E124" s="131"/>
      <c r="F124" s="133"/>
      <c r="G124" s="57"/>
      <c r="H124" s="134"/>
      <c r="I124" s="110"/>
      <c r="J124" s="135"/>
      <c r="K124" s="58"/>
      <c r="L124" s="59"/>
      <c r="M124" s="60"/>
      <c r="N124" s="60"/>
      <c r="O124" s="65" t="str">
        <f t="shared" si="20"/>
        <v/>
      </c>
      <c r="P124" s="59"/>
      <c r="Q124" s="60"/>
      <c r="R124" s="60"/>
      <c r="S124" s="65" t="str">
        <f t="shared" si="21"/>
        <v/>
      </c>
      <c r="T124" s="64" t="str">
        <f t="shared" si="22"/>
        <v/>
      </c>
      <c r="U124" s="61" t="str">
        <f t="shared" si="23"/>
        <v xml:space="preserve">   </v>
      </c>
      <c r="V124" s="61" t="str">
        <f>IF(E124=0," ",IF(E124="H",IF(H124&lt;1999,VLOOKUP(K124,Minimas!$A$15:$F$29,6),IF(AND(H124&gt;1998,H124&lt;2002),VLOOKUP(K124,Minimas!$A$15:$F$29,5),IF(AND(H124&gt;2001,H124&lt;2004),VLOOKUP(K124,Minimas!$A$15:$F$29,4),IF(AND(H124&gt;2003,H124&lt;2006),VLOOKUP(K124,Minimas!$A$15:$F$29,3),VLOOKUP(K124,Minimas!$A$15:$F$29,2))))),IF(H124&lt;1999,VLOOKUP(K124,Minimas!$G$15:$L$29,6),IF(AND(H124&gt;1998,H124&lt;2002),VLOOKUP(K124,Minimas!$G$15:$L$29,5),IF(AND(H124&gt;2001,H124&lt;2004),VLOOKUP(K124,Minimas!$G$15:$L$29,4),IF(AND(H124&gt;2003,H124&lt;2006),VLOOKUP(K124,Minimas!$G$15:$L$29,3),VLOOKUP(K124,Minimas!$G$15:$L$29,2)))))))</f>
        <v xml:space="preserve"> </v>
      </c>
      <c r="W124" s="62" t="str">
        <f t="shared" si="24"/>
        <v/>
      </c>
      <c r="X124" s="55"/>
      <c r="AA124" s="44"/>
      <c r="AB124" s="119" t="e">
        <f>T124-HLOOKUP(V124,Minimas!$C$3:$CD$12,2,FALSE)</f>
        <v>#VALUE!</v>
      </c>
      <c r="AC124" s="119" t="e">
        <f>T124-HLOOKUP(V124,Minimas!$C$3:$CD$12,3,FALSE)</f>
        <v>#VALUE!</v>
      </c>
      <c r="AD124" s="119" t="e">
        <f>T124-HLOOKUP(V124,Minimas!$C$3:$CD$12,4,FALSE)</f>
        <v>#VALUE!</v>
      </c>
      <c r="AE124" s="119" t="e">
        <f>T124-HLOOKUP(V124,Minimas!$C$3:$CD$12,5,FALSE)</f>
        <v>#VALUE!</v>
      </c>
      <c r="AF124" s="119" t="e">
        <f>T124-HLOOKUP(V124,Minimas!$C$3:$CD$12,6,FALSE)</f>
        <v>#VALUE!</v>
      </c>
      <c r="AG124" s="119" t="e">
        <f>T124-HLOOKUP(V124,Minimas!$C$3:$CD$12,7,FALSE)</f>
        <v>#VALUE!</v>
      </c>
      <c r="AH124" s="119" t="e">
        <f>T124-HLOOKUP(V124,Minimas!$C$3:$CD$12,8,FALSE)</f>
        <v>#VALUE!</v>
      </c>
      <c r="AI124" s="119" t="e">
        <f>T124-HLOOKUP(V124,Minimas!$C$3:$CD$12,9,FALSE)</f>
        <v>#VALUE!</v>
      </c>
      <c r="AJ124" s="119" t="e">
        <f>T124-HLOOKUP(V124,Minimas!$C$3:$CD$12,10,FALSE)</f>
        <v>#VALUE!</v>
      </c>
      <c r="AK124" s="120" t="str">
        <f t="shared" si="25"/>
        <v xml:space="preserve"> </v>
      </c>
      <c r="AL124" s="44"/>
      <c r="AM124" s="44" t="str">
        <f t="shared" si="26"/>
        <v xml:space="preserve"> </v>
      </c>
      <c r="AN124" s="44" t="str">
        <f t="shared" si="27"/>
        <v xml:space="preserve"> </v>
      </c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</row>
    <row r="125" spans="2:124" s="5" customFormat="1" ht="30" customHeight="1">
      <c r="B125" s="128"/>
      <c r="C125" s="56"/>
      <c r="D125" s="111"/>
      <c r="E125" s="131"/>
      <c r="F125" s="133"/>
      <c r="G125" s="57"/>
      <c r="H125" s="134"/>
      <c r="I125" s="110"/>
      <c r="J125" s="135"/>
      <c r="K125" s="58"/>
      <c r="L125" s="59"/>
      <c r="M125" s="60"/>
      <c r="N125" s="60"/>
      <c r="O125" s="65" t="str">
        <f t="shared" si="20"/>
        <v/>
      </c>
      <c r="P125" s="59"/>
      <c r="Q125" s="60"/>
      <c r="R125" s="60"/>
      <c r="S125" s="65" t="str">
        <f t="shared" si="21"/>
        <v/>
      </c>
      <c r="T125" s="64" t="str">
        <f t="shared" si="22"/>
        <v/>
      </c>
      <c r="U125" s="61" t="str">
        <f t="shared" si="23"/>
        <v xml:space="preserve">   </v>
      </c>
      <c r="V125" s="61" t="str">
        <f>IF(E125=0," ",IF(E125="H",IF(H125&lt;1999,VLOOKUP(K125,Minimas!$A$15:$F$29,6),IF(AND(H125&gt;1998,H125&lt;2002),VLOOKUP(K125,Minimas!$A$15:$F$29,5),IF(AND(H125&gt;2001,H125&lt;2004),VLOOKUP(K125,Minimas!$A$15:$F$29,4),IF(AND(H125&gt;2003,H125&lt;2006),VLOOKUP(K125,Minimas!$A$15:$F$29,3),VLOOKUP(K125,Minimas!$A$15:$F$29,2))))),IF(H125&lt;1999,VLOOKUP(K125,Minimas!$G$15:$L$29,6),IF(AND(H125&gt;1998,H125&lt;2002),VLOOKUP(K125,Minimas!$G$15:$L$29,5),IF(AND(H125&gt;2001,H125&lt;2004),VLOOKUP(K125,Minimas!$G$15:$L$29,4),IF(AND(H125&gt;2003,H125&lt;2006),VLOOKUP(K125,Minimas!$G$15:$L$29,3),VLOOKUP(K125,Minimas!$G$15:$L$29,2)))))))</f>
        <v xml:space="preserve"> </v>
      </c>
      <c r="W125" s="62" t="str">
        <f t="shared" si="24"/>
        <v/>
      </c>
      <c r="X125" s="55"/>
      <c r="AA125" s="44"/>
      <c r="AB125" s="119" t="e">
        <f>T125-HLOOKUP(V125,Minimas!$C$3:$CD$12,2,FALSE)</f>
        <v>#VALUE!</v>
      </c>
      <c r="AC125" s="119" t="e">
        <f>T125-HLOOKUP(V125,Minimas!$C$3:$CD$12,3,FALSE)</f>
        <v>#VALUE!</v>
      </c>
      <c r="AD125" s="119" t="e">
        <f>T125-HLOOKUP(V125,Minimas!$C$3:$CD$12,4,FALSE)</f>
        <v>#VALUE!</v>
      </c>
      <c r="AE125" s="119" t="e">
        <f>T125-HLOOKUP(V125,Minimas!$C$3:$CD$12,5,FALSE)</f>
        <v>#VALUE!</v>
      </c>
      <c r="AF125" s="119" t="e">
        <f>T125-HLOOKUP(V125,Minimas!$C$3:$CD$12,6,FALSE)</f>
        <v>#VALUE!</v>
      </c>
      <c r="AG125" s="119" t="e">
        <f>T125-HLOOKUP(V125,Minimas!$C$3:$CD$12,7,FALSE)</f>
        <v>#VALUE!</v>
      </c>
      <c r="AH125" s="119" t="e">
        <f>T125-HLOOKUP(V125,Minimas!$C$3:$CD$12,8,FALSE)</f>
        <v>#VALUE!</v>
      </c>
      <c r="AI125" s="119" t="e">
        <f>T125-HLOOKUP(V125,Minimas!$C$3:$CD$12,9,FALSE)</f>
        <v>#VALUE!</v>
      </c>
      <c r="AJ125" s="119" t="e">
        <f>T125-HLOOKUP(V125,Minimas!$C$3:$CD$12,10,FALSE)</f>
        <v>#VALUE!</v>
      </c>
      <c r="AK125" s="120" t="str">
        <f t="shared" si="25"/>
        <v xml:space="preserve"> </v>
      </c>
      <c r="AL125" s="44"/>
      <c r="AM125" s="44" t="str">
        <f t="shared" si="26"/>
        <v xml:space="preserve"> </v>
      </c>
      <c r="AN125" s="44" t="str">
        <f t="shared" si="27"/>
        <v xml:space="preserve"> </v>
      </c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</row>
    <row r="126" spans="2:124" s="5" customFormat="1" ht="30" customHeight="1">
      <c r="B126" s="128"/>
      <c r="C126" s="56"/>
      <c r="D126" s="111"/>
      <c r="E126" s="131"/>
      <c r="F126" s="133"/>
      <c r="G126" s="57"/>
      <c r="H126" s="134"/>
      <c r="I126" s="110"/>
      <c r="J126" s="135"/>
      <c r="K126" s="58"/>
      <c r="L126" s="59"/>
      <c r="M126" s="60"/>
      <c r="N126" s="60"/>
      <c r="O126" s="65" t="str">
        <f t="shared" si="20"/>
        <v/>
      </c>
      <c r="P126" s="59"/>
      <c r="Q126" s="60"/>
      <c r="R126" s="60"/>
      <c r="S126" s="65" t="str">
        <f t="shared" si="21"/>
        <v/>
      </c>
      <c r="T126" s="64" t="str">
        <f t="shared" si="22"/>
        <v/>
      </c>
      <c r="U126" s="61" t="str">
        <f t="shared" si="23"/>
        <v xml:space="preserve">   </v>
      </c>
      <c r="V126" s="61" t="str">
        <f>IF(E126=0," ",IF(E126="H",IF(H126&lt;1999,VLOOKUP(K126,Minimas!$A$15:$F$29,6),IF(AND(H126&gt;1998,H126&lt;2002),VLOOKUP(K126,Minimas!$A$15:$F$29,5),IF(AND(H126&gt;2001,H126&lt;2004),VLOOKUP(K126,Minimas!$A$15:$F$29,4),IF(AND(H126&gt;2003,H126&lt;2006),VLOOKUP(K126,Minimas!$A$15:$F$29,3),VLOOKUP(K126,Minimas!$A$15:$F$29,2))))),IF(H126&lt;1999,VLOOKUP(K126,Minimas!$G$15:$L$29,6),IF(AND(H126&gt;1998,H126&lt;2002),VLOOKUP(K126,Minimas!$G$15:$L$29,5),IF(AND(H126&gt;2001,H126&lt;2004),VLOOKUP(K126,Minimas!$G$15:$L$29,4),IF(AND(H126&gt;2003,H126&lt;2006),VLOOKUP(K126,Minimas!$G$15:$L$29,3),VLOOKUP(K126,Minimas!$G$15:$L$29,2)))))))</f>
        <v xml:space="preserve"> </v>
      </c>
      <c r="W126" s="62" t="str">
        <f t="shared" si="24"/>
        <v/>
      </c>
      <c r="X126" s="55"/>
      <c r="AA126" s="44"/>
      <c r="AB126" s="119" t="e">
        <f>T126-HLOOKUP(V126,Minimas!$C$3:$CD$12,2,FALSE)</f>
        <v>#VALUE!</v>
      </c>
      <c r="AC126" s="119" t="e">
        <f>T126-HLOOKUP(V126,Minimas!$C$3:$CD$12,3,FALSE)</f>
        <v>#VALUE!</v>
      </c>
      <c r="AD126" s="119" t="e">
        <f>T126-HLOOKUP(V126,Minimas!$C$3:$CD$12,4,FALSE)</f>
        <v>#VALUE!</v>
      </c>
      <c r="AE126" s="119" t="e">
        <f>T126-HLOOKUP(V126,Minimas!$C$3:$CD$12,5,FALSE)</f>
        <v>#VALUE!</v>
      </c>
      <c r="AF126" s="119" t="e">
        <f>T126-HLOOKUP(V126,Minimas!$C$3:$CD$12,6,FALSE)</f>
        <v>#VALUE!</v>
      </c>
      <c r="AG126" s="119" t="e">
        <f>T126-HLOOKUP(V126,Minimas!$C$3:$CD$12,7,FALSE)</f>
        <v>#VALUE!</v>
      </c>
      <c r="AH126" s="119" t="e">
        <f>T126-HLOOKUP(V126,Minimas!$C$3:$CD$12,8,FALSE)</f>
        <v>#VALUE!</v>
      </c>
      <c r="AI126" s="119" t="e">
        <f>T126-HLOOKUP(V126,Minimas!$C$3:$CD$12,9,FALSE)</f>
        <v>#VALUE!</v>
      </c>
      <c r="AJ126" s="119" t="e">
        <f>T126-HLOOKUP(V126,Minimas!$C$3:$CD$12,10,FALSE)</f>
        <v>#VALUE!</v>
      </c>
      <c r="AK126" s="120" t="str">
        <f t="shared" si="25"/>
        <v xml:space="preserve"> </v>
      </c>
      <c r="AL126" s="44"/>
      <c r="AM126" s="44" t="str">
        <f t="shared" si="26"/>
        <v xml:space="preserve"> </v>
      </c>
      <c r="AN126" s="44" t="str">
        <f t="shared" si="27"/>
        <v xml:space="preserve"> </v>
      </c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</row>
    <row r="127" spans="2:124" s="5" customFormat="1" ht="30" customHeight="1">
      <c r="B127" s="128"/>
      <c r="C127" s="56"/>
      <c r="D127" s="111"/>
      <c r="E127" s="131"/>
      <c r="F127" s="133"/>
      <c r="G127" s="57"/>
      <c r="H127" s="134"/>
      <c r="I127" s="110"/>
      <c r="J127" s="135"/>
      <c r="K127" s="58"/>
      <c r="L127" s="59"/>
      <c r="M127" s="60"/>
      <c r="N127" s="60"/>
      <c r="O127" s="65" t="str">
        <f t="shared" si="20"/>
        <v/>
      </c>
      <c r="P127" s="59"/>
      <c r="Q127" s="60"/>
      <c r="R127" s="60"/>
      <c r="S127" s="65" t="str">
        <f t="shared" si="21"/>
        <v/>
      </c>
      <c r="T127" s="64" t="str">
        <f t="shared" si="22"/>
        <v/>
      </c>
      <c r="U127" s="61" t="str">
        <f t="shared" si="23"/>
        <v xml:space="preserve">   </v>
      </c>
      <c r="V127" s="61" t="str">
        <f>IF(E127=0," ",IF(E127="H",IF(H127&lt;1999,VLOOKUP(K127,Minimas!$A$15:$F$29,6),IF(AND(H127&gt;1998,H127&lt;2002),VLOOKUP(K127,Minimas!$A$15:$F$29,5),IF(AND(H127&gt;2001,H127&lt;2004),VLOOKUP(K127,Minimas!$A$15:$F$29,4),IF(AND(H127&gt;2003,H127&lt;2006),VLOOKUP(K127,Minimas!$A$15:$F$29,3),VLOOKUP(K127,Minimas!$A$15:$F$29,2))))),IF(H127&lt;1999,VLOOKUP(K127,Minimas!$G$15:$L$29,6),IF(AND(H127&gt;1998,H127&lt;2002),VLOOKUP(K127,Minimas!$G$15:$L$29,5),IF(AND(H127&gt;2001,H127&lt;2004),VLOOKUP(K127,Minimas!$G$15:$L$29,4),IF(AND(H127&gt;2003,H127&lt;2006),VLOOKUP(K127,Minimas!$G$15:$L$29,3),VLOOKUP(K127,Minimas!$G$15:$L$29,2)))))))</f>
        <v xml:space="preserve"> </v>
      </c>
      <c r="W127" s="62" t="str">
        <f t="shared" si="24"/>
        <v/>
      </c>
      <c r="X127" s="55"/>
      <c r="AA127" s="44"/>
      <c r="AB127" s="119" t="e">
        <f>T127-HLOOKUP(V127,Minimas!$C$3:$CD$12,2,FALSE)</f>
        <v>#VALUE!</v>
      </c>
      <c r="AC127" s="119" t="e">
        <f>T127-HLOOKUP(V127,Minimas!$C$3:$CD$12,3,FALSE)</f>
        <v>#VALUE!</v>
      </c>
      <c r="AD127" s="119" t="e">
        <f>T127-HLOOKUP(V127,Minimas!$C$3:$CD$12,4,FALSE)</f>
        <v>#VALUE!</v>
      </c>
      <c r="AE127" s="119" t="e">
        <f>T127-HLOOKUP(V127,Minimas!$C$3:$CD$12,5,FALSE)</f>
        <v>#VALUE!</v>
      </c>
      <c r="AF127" s="119" t="e">
        <f>T127-HLOOKUP(V127,Minimas!$C$3:$CD$12,6,FALSE)</f>
        <v>#VALUE!</v>
      </c>
      <c r="AG127" s="119" t="e">
        <f>T127-HLOOKUP(V127,Minimas!$C$3:$CD$12,7,FALSE)</f>
        <v>#VALUE!</v>
      </c>
      <c r="AH127" s="119" t="e">
        <f>T127-HLOOKUP(V127,Minimas!$C$3:$CD$12,8,FALSE)</f>
        <v>#VALUE!</v>
      </c>
      <c r="AI127" s="119" t="e">
        <f>T127-HLOOKUP(V127,Minimas!$C$3:$CD$12,9,FALSE)</f>
        <v>#VALUE!</v>
      </c>
      <c r="AJ127" s="119" t="e">
        <f>T127-HLOOKUP(V127,Minimas!$C$3:$CD$12,10,FALSE)</f>
        <v>#VALUE!</v>
      </c>
      <c r="AK127" s="120" t="str">
        <f t="shared" si="25"/>
        <v xml:space="preserve"> </v>
      </c>
      <c r="AL127" s="44"/>
      <c r="AM127" s="44" t="str">
        <f t="shared" si="26"/>
        <v xml:space="preserve"> </v>
      </c>
      <c r="AN127" s="44" t="str">
        <f t="shared" si="27"/>
        <v xml:space="preserve"> </v>
      </c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</row>
    <row r="128" spans="2:124" s="5" customFormat="1" ht="30" customHeight="1">
      <c r="B128" s="128"/>
      <c r="C128" s="56"/>
      <c r="D128" s="111"/>
      <c r="E128" s="131"/>
      <c r="F128" s="133"/>
      <c r="G128" s="57"/>
      <c r="H128" s="134"/>
      <c r="I128" s="110"/>
      <c r="J128" s="135"/>
      <c r="K128" s="58"/>
      <c r="L128" s="59"/>
      <c r="M128" s="60"/>
      <c r="N128" s="60"/>
      <c r="O128" s="65" t="str">
        <f t="shared" si="20"/>
        <v/>
      </c>
      <c r="P128" s="59"/>
      <c r="Q128" s="60"/>
      <c r="R128" s="60"/>
      <c r="S128" s="65" t="str">
        <f t="shared" si="21"/>
        <v/>
      </c>
      <c r="T128" s="64" t="str">
        <f t="shared" si="22"/>
        <v/>
      </c>
      <c r="U128" s="61" t="str">
        <f t="shared" si="23"/>
        <v xml:space="preserve">   </v>
      </c>
      <c r="V128" s="61" t="str">
        <f>IF(E128=0," ",IF(E128="H",IF(H128&lt;1999,VLOOKUP(K128,Minimas!$A$15:$F$29,6),IF(AND(H128&gt;1998,H128&lt;2002),VLOOKUP(K128,Minimas!$A$15:$F$29,5),IF(AND(H128&gt;2001,H128&lt;2004),VLOOKUP(K128,Minimas!$A$15:$F$29,4),IF(AND(H128&gt;2003,H128&lt;2006),VLOOKUP(K128,Minimas!$A$15:$F$29,3),VLOOKUP(K128,Minimas!$A$15:$F$29,2))))),IF(H128&lt;1999,VLOOKUP(K128,Minimas!$G$15:$L$29,6),IF(AND(H128&gt;1998,H128&lt;2002),VLOOKUP(K128,Minimas!$G$15:$L$29,5),IF(AND(H128&gt;2001,H128&lt;2004),VLOOKUP(K128,Minimas!$G$15:$L$29,4),IF(AND(H128&gt;2003,H128&lt;2006),VLOOKUP(K128,Minimas!$G$15:$L$29,3),VLOOKUP(K128,Minimas!$G$15:$L$29,2)))))))</f>
        <v xml:space="preserve"> </v>
      </c>
      <c r="W128" s="62" t="str">
        <f t="shared" si="24"/>
        <v/>
      </c>
      <c r="X128" s="55"/>
      <c r="AA128" s="44"/>
      <c r="AB128" s="119" t="e">
        <f>T128-HLOOKUP(V128,Minimas!$C$3:$CD$12,2,FALSE)</f>
        <v>#VALUE!</v>
      </c>
      <c r="AC128" s="119" t="e">
        <f>T128-HLOOKUP(V128,Minimas!$C$3:$CD$12,3,FALSE)</f>
        <v>#VALUE!</v>
      </c>
      <c r="AD128" s="119" t="e">
        <f>T128-HLOOKUP(V128,Minimas!$C$3:$CD$12,4,FALSE)</f>
        <v>#VALUE!</v>
      </c>
      <c r="AE128" s="119" t="e">
        <f>T128-HLOOKUP(V128,Minimas!$C$3:$CD$12,5,FALSE)</f>
        <v>#VALUE!</v>
      </c>
      <c r="AF128" s="119" t="e">
        <f>T128-HLOOKUP(V128,Minimas!$C$3:$CD$12,6,FALSE)</f>
        <v>#VALUE!</v>
      </c>
      <c r="AG128" s="119" t="e">
        <f>T128-HLOOKUP(V128,Minimas!$C$3:$CD$12,7,FALSE)</f>
        <v>#VALUE!</v>
      </c>
      <c r="AH128" s="119" t="e">
        <f>T128-HLOOKUP(V128,Minimas!$C$3:$CD$12,8,FALSE)</f>
        <v>#VALUE!</v>
      </c>
      <c r="AI128" s="119" t="e">
        <f>T128-HLOOKUP(V128,Minimas!$C$3:$CD$12,9,FALSE)</f>
        <v>#VALUE!</v>
      </c>
      <c r="AJ128" s="119" t="e">
        <f>T128-HLOOKUP(V128,Minimas!$C$3:$CD$12,10,FALSE)</f>
        <v>#VALUE!</v>
      </c>
      <c r="AK128" s="120" t="str">
        <f t="shared" si="25"/>
        <v xml:space="preserve"> </v>
      </c>
      <c r="AL128" s="44"/>
      <c r="AM128" s="44" t="str">
        <f t="shared" si="26"/>
        <v xml:space="preserve"> </v>
      </c>
      <c r="AN128" s="44" t="str">
        <f t="shared" si="27"/>
        <v xml:space="preserve"> </v>
      </c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</row>
    <row r="129" spans="2:124" s="5" customFormat="1" ht="30" customHeight="1">
      <c r="B129" s="128"/>
      <c r="C129" s="56"/>
      <c r="D129" s="111"/>
      <c r="E129" s="131"/>
      <c r="F129" s="133"/>
      <c r="G129" s="57"/>
      <c r="H129" s="134"/>
      <c r="I129" s="110"/>
      <c r="J129" s="135"/>
      <c r="K129" s="58"/>
      <c r="L129" s="59"/>
      <c r="M129" s="60"/>
      <c r="N129" s="60"/>
      <c r="O129" s="65" t="str">
        <f t="shared" si="20"/>
        <v/>
      </c>
      <c r="P129" s="59"/>
      <c r="Q129" s="60"/>
      <c r="R129" s="60"/>
      <c r="S129" s="65" t="str">
        <f t="shared" si="21"/>
        <v/>
      </c>
      <c r="T129" s="64" t="str">
        <f t="shared" si="22"/>
        <v/>
      </c>
      <c r="U129" s="61" t="str">
        <f t="shared" si="23"/>
        <v xml:space="preserve">   </v>
      </c>
      <c r="V129" s="61" t="str">
        <f>IF(E129=0," ",IF(E129="H",IF(H129&lt;1999,VLOOKUP(K129,Minimas!$A$15:$F$29,6),IF(AND(H129&gt;1998,H129&lt;2002),VLOOKUP(K129,Minimas!$A$15:$F$29,5),IF(AND(H129&gt;2001,H129&lt;2004),VLOOKUP(K129,Minimas!$A$15:$F$29,4),IF(AND(H129&gt;2003,H129&lt;2006),VLOOKUP(K129,Minimas!$A$15:$F$29,3),VLOOKUP(K129,Minimas!$A$15:$F$29,2))))),IF(H129&lt;1999,VLOOKUP(K129,Minimas!$G$15:$L$29,6),IF(AND(H129&gt;1998,H129&lt;2002),VLOOKUP(K129,Minimas!$G$15:$L$29,5),IF(AND(H129&gt;2001,H129&lt;2004),VLOOKUP(K129,Minimas!$G$15:$L$29,4),IF(AND(H129&gt;2003,H129&lt;2006),VLOOKUP(K129,Minimas!$G$15:$L$29,3),VLOOKUP(K129,Minimas!$G$15:$L$29,2)))))))</f>
        <v xml:space="preserve"> </v>
      </c>
      <c r="W129" s="62" t="str">
        <f t="shared" si="24"/>
        <v/>
      </c>
      <c r="X129" s="55"/>
      <c r="AA129" s="44"/>
      <c r="AB129" s="119" t="e">
        <f>T129-HLOOKUP(V129,Minimas!$C$3:$CD$12,2,FALSE)</f>
        <v>#VALUE!</v>
      </c>
      <c r="AC129" s="119" t="e">
        <f>T129-HLOOKUP(V129,Minimas!$C$3:$CD$12,3,FALSE)</f>
        <v>#VALUE!</v>
      </c>
      <c r="AD129" s="119" t="e">
        <f>T129-HLOOKUP(V129,Minimas!$C$3:$CD$12,4,FALSE)</f>
        <v>#VALUE!</v>
      </c>
      <c r="AE129" s="119" t="e">
        <f>T129-HLOOKUP(V129,Minimas!$C$3:$CD$12,5,FALSE)</f>
        <v>#VALUE!</v>
      </c>
      <c r="AF129" s="119" t="e">
        <f>T129-HLOOKUP(V129,Minimas!$C$3:$CD$12,6,FALSE)</f>
        <v>#VALUE!</v>
      </c>
      <c r="AG129" s="119" t="e">
        <f>T129-HLOOKUP(V129,Minimas!$C$3:$CD$12,7,FALSE)</f>
        <v>#VALUE!</v>
      </c>
      <c r="AH129" s="119" t="e">
        <f>T129-HLOOKUP(V129,Minimas!$C$3:$CD$12,8,FALSE)</f>
        <v>#VALUE!</v>
      </c>
      <c r="AI129" s="119" t="e">
        <f>T129-HLOOKUP(V129,Minimas!$C$3:$CD$12,9,FALSE)</f>
        <v>#VALUE!</v>
      </c>
      <c r="AJ129" s="119" t="e">
        <f>T129-HLOOKUP(V129,Minimas!$C$3:$CD$12,10,FALSE)</f>
        <v>#VALUE!</v>
      </c>
      <c r="AK129" s="120" t="str">
        <f t="shared" si="25"/>
        <v xml:space="preserve"> </v>
      </c>
      <c r="AL129" s="44"/>
      <c r="AM129" s="44" t="str">
        <f t="shared" si="26"/>
        <v xml:space="preserve"> </v>
      </c>
      <c r="AN129" s="44" t="str">
        <f t="shared" si="27"/>
        <v xml:space="preserve"> </v>
      </c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</row>
    <row r="130" spans="2:124" s="5" customFormat="1" ht="30" customHeight="1">
      <c r="B130" s="128"/>
      <c r="C130" s="56"/>
      <c r="D130" s="111"/>
      <c r="E130" s="131"/>
      <c r="F130" s="133"/>
      <c r="G130" s="57"/>
      <c r="H130" s="134"/>
      <c r="I130" s="110"/>
      <c r="J130" s="135"/>
      <c r="K130" s="58"/>
      <c r="L130" s="59"/>
      <c r="M130" s="60"/>
      <c r="N130" s="60"/>
      <c r="O130" s="65" t="str">
        <f t="shared" si="20"/>
        <v/>
      </c>
      <c r="P130" s="59"/>
      <c r="Q130" s="60"/>
      <c r="R130" s="60"/>
      <c r="S130" s="65" t="str">
        <f t="shared" si="21"/>
        <v/>
      </c>
      <c r="T130" s="64" t="str">
        <f t="shared" si="22"/>
        <v/>
      </c>
      <c r="U130" s="61" t="str">
        <f t="shared" si="23"/>
        <v xml:space="preserve">   </v>
      </c>
      <c r="V130" s="61" t="str">
        <f>IF(E130=0," ",IF(E130="H",IF(H130&lt;1999,VLOOKUP(K130,Minimas!$A$15:$F$29,6),IF(AND(H130&gt;1998,H130&lt;2002),VLOOKUP(K130,Minimas!$A$15:$F$29,5),IF(AND(H130&gt;2001,H130&lt;2004),VLOOKUP(K130,Minimas!$A$15:$F$29,4),IF(AND(H130&gt;2003,H130&lt;2006),VLOOKUP(K130,Minimas!$A$15:$F$29,3),VLOOKUP(K130,Minimas!$A$15:$F$29,2))))),IF(H130&lt;1999,VLOOKUP(K130,Minimas!$G$15:$L$29,6),IF(AND(H130&gt;1998,H130&lt;2002),VLOOKUP(K130,Minimas!$G$15:$L$29,5),IF(AND(H130&gt;2001,H130&lt;2004),VLOOKUP(K130,Minimas!$G$15:$L$29,4),IF(AND(H130&gt;2003,H130&lt;2006),VLOOKUP(K130,Minimas!$G$15:$L$29,3),VLOOKUP(K130,Minimas!$G$15:$L$29,2)))))))</f>
        <v xml:space="preserve"> </v>
      </c>
      <c r="W130" s="62" t="str">
        <f t="shared" si="24"/>
        <v/>
      </c>
      <c r="X130" s="55"/>
      <c r="AA130" s="44"/>
      <c r="AB130" s="119" t="e">
        <f>T130-HLOOKUP(V130,Minimas!$C$3:$CD$12,2,FALSE)</f>
        <v>#VALUE!</v>
      </c>
      <c r="AC130" s="119" t="e">
        <f>T130-HLOOKUP(V130,Minimas!$C$3:$CD$12,3,FALSE)</f>
        <v>#VALUE!</v>
      </c>
      <c r="AD130" s="119" t="e">
        <f>T130-HLOOKUP(V130,Minimas!$C$3:$CD$12,4,FALSE)</f>
        <v>#VALUE!</v>
      </c>
      <c r="AE130" s="119" t="e">
        <f>T130-HLOOKUP(V130,Minimas!$C$3:$CD$12,5,FALSE)</f>
        <v>#VALUE!</v>
      </c>
      <c r="AF130" s="119" t="e">
        <f>T130-HLOOKUP(V130,Minimas!$C$3:$CD$12,6,FALSE)</f>
        <v>#VALUE!</v>
      </c>
      <c r="AG130" s="119" t="e">
        <f>T130-HLOOKUP(V130,Minimas!$C$3:$CD$12,7,FALSE)</f>
        <v>#VALUE!</v>
      </c>
      <c r="AH130" s="119" t="e">
        <f>T130-HLOOKUP(V130,Minimas!$C$3:$CD$12,8,FALSE)</f>
        <v>#VALUE!</v>
      </c>
      <c r="AI130" s="119" t="e">
        <f>T130-HLOOKUP(V130,Minimas!$C$3:$CD$12,9,FALSE)</f>
        <v>#VALUE!</v>
      </c>
      <c r="AJ130" s="119" t="e">
        <f>T130-HLOOKUP(V130,Minimas!$C$3:$CD$12,10,FALSE)</f>
        <v>#VALUE!</v>
      </c>
      <c r="AK130" s="120" t="str">
        <f t="shared" si="25"/>
        <v xml:space="preserve"> </v>
      </c>
      <c r="AL130" s="44"/>
      <c r="AM130" s="44" t="str">
        <f t="shared" si="26"/>
        <v xml:space="preserve"> </v>
      </c>
      <c r="AN130" s="44" t="str">
        <f t="shared" si="27"/>
        <v xml:space="preserve"> </v>
      </c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</row>
    <row r="131" spans="2:124" s="5" customFormat="1" ht="30" customHeight="1">
      <c r="B131" s="128"/>
      <c r="C131" s="56"/>
      <c r="D131" s="111"/>
      <c r="E131" s="131"/>
      <c r="F131" s="133"/>
      <c r="G131" s="57"/>
      <c r="H131" s="134"/>
      <c r="I131" s="110"/>
      <c r="J131" s="135"/>
      <c r="K131" s="58"/>
      <c r="L131" s="59"/>
      <c r="M131" s="60"/>
      <c r="N131" s="60"/>
      <c r="O131" s="65" t="str">
        <f t="shared" si="20"/>
        <v/>
      </c>
      <c r="P131" s="59"/>
      <c r="Q131" s="60"/>
      <c r="R131" s="60"/>
      <c r="S131" s="65" t="str">
        <f t="shared" si="21"/>
        <v/>
      </c>
      <c r="T131" s="64" t="str">
        <f t="shared" si="22"/>
        <v/>
      </c>
      <c r="U131" s="61" t="str">
        <f t="shared" si="23"/>
        <v xml:space="preserve">   </v>
      </c>
      <c r="V131" s="61" t="str">
        <f>IF(E131=0," ",IF(E131="H",IF(H131&lt;1999,VLOOKUP(K131,Minimas!$A$15:$F$29,6),IF(AND(H131&gt;1998,H131&lt;2002),VLOOKUP(K131,Minimas!$A$15:$F$29,5),IF(AND(H131&gt;2001,H131&lt;2004),VLOOKUP(K131,Minimas!$A$15:$F$29,4),IF(AND(H131&gt;2003,H131&lt;2006),VLOOKUP(K131,Minimas!$A$15:$F$29,3),VLOOKUP(K131,Minimas!$A$15:$F$29,2))))),IF(H131&lt;1999,VLOOKUP(K131,Minimas!$G$15:$L$29,6),IF(AND(H131&gt;1998,H131&lt;2002),VLOOKUP(K131,Minimas!$G$15:$L$29,5),IF(AND(H131&gt;2001,H131&lt;2004),VLOOKUP(K131,Minimas!$G$15:$L$29,4),IF(AND(H131&gt;2003,H131&lt;2006),VLOOKUP(K131,Minimas!$G$15:$L$29,3),VLOOKUP(K131,Minimas!$G$15:$L$29,2)))))))</f>
        <v xml:space="preserve"> </v>
      </c>
      <c r="W131" s="62" t="str">
        <f t="shared" si="24"/>
        <v/>
      </c>
      <c r="X131" s="55"/>
      <c r="AA131" s="44"/>
      <c r="AB131" s="119" t="e">
        <f>T131-HLOOKUP(V131,Minimas!$C$3:$CD$12,2,FALSE)</f>
        <v>#VALUE!</v>
      </c>
      <c r="AC131" s="119" t="e">
        <f>T131-HLOOKUP(V131,Minimas!$C$3:$CD$12,3,FALSE)</f>
        <v>#VALUE!</v>
      </c>
      <c r="AD131" s="119" t="e">
        <f>T131-HLOOKUP(V131,Minimas!$C$3:$CD$12,4,FALSE)</f>
        <v>#VALUE!</v>
      </c>
      <c r="AE131" s="119" t="e">
        <f>T131-HLOOKUP(V131,Minimas!$C$3:$CD$12,5,FALSE)</f>
        <v>#VALUE!</v>
      </c>
      <c r="AF131" s="119" t="e">
        <f>T131-HLOOKUP(V131,Minimas!$C$3:$CD$12,6,FALSE)</f>
        <v>#VALUE!</v>
      </c>
      <c r="AG131" s="119" t="e">
        <f>T131-HLOOKUP(V131,Minimas!$C$3:$CD$12,7,FALSE)</f>
        <v>#VALUE!</v>
      </c>
      <c r="AH131" s="119" t="e">
        <f>T131-HLOOKUP(V131,Minimas!$C$3:$CD$12,8,FALSE)</f>
        <v>#VALUE!</v>
      </c>
      <c r="AI131" s="119" t="e">
        <f>T131-HLOOKUP(V131,Minimas!$C$3:$CD$12,9,FALSE)</f>
        <v>#VALUE!</v>
      </c>
      <c r="AJ131" s="119" t="e">
        <f>T131-HLOOKUP(V131,Minimas!$C$3:$CD$12,10,FALSE)</f>
        <v>#VALUE!</v>
      </c>
      <c r="AK131" s="120" t="str">
        <f t="shared" si="25"/>
        <v xml:space="preserve"> </v>
      </c>
      <c r="AL131" s="44"/>
      <c r="AM131" s="44" t="str">
        <f t="shared" si="26"/>
        <v xml:space="preserve"> </v>
      </c>
      <c r="AN131" s="44" t="str">
        <f t="shared" si="27"/>
        <v xml:space="preserve"> </v>
      </c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</row>
    <row r="132" spans="2:124" s="5" customFormat="1" ht="30" customHeight="1">
      <c r="B132" s="128"/>
      <c r="C132" s="56"/>
      <c r="D132" s="111"/>
      <c r="E132" s="131"/>
      <c r="F132" s="133"/>
      <c r="G132" s="57"/>
      <c r="H132" s="134"/>
      <c r="I132" s="110"/>
      <c r="J132" s="135"/>
      <c r="K132" s="58"/>
      <c r="L132" s="59"/>
      <c r="M132" s="60"/>
      <c r="N132" s="60"/>
      <c r="O132" s="65" t="str">
        <f t="shared" si="20"/>
        <v/>
      </c>
      <c r="P132" s="59"/>
      <c r="Q132" s="60"/>
      <c r="R132" s="60"/>
      <c r="S132" s="65" t="str">
        <f t="shared" si="21"/>
        <v/>
      </c>
      <c r="T132" s="64" t="str">
        <f t="shared" si="22"/>
        <v/>
      </c>
      <c r="U132" s="61" t="str">
        <f t="shared" si="23"/>
        <v xml:space="preserve">   </v>
      </c>
      <c r="V132" s="61" t="str">
        <f>IF(E132=0," ",IF(E132="H",IF(H132&lt;1999,VLOOKUP(K132,Minimas!$A$15:$F$29,6),IF(AND(H132&gt;1998,H132&lt;2002),VLOOKUP(K132,Minimas!$A$15:$F$29,5),IF(AND(H132&gt;2001,H132&lt;2004),VLOOKUP(K132,Minimas!$A$15:$F$29,4),IF(AND(H132&gt;2003,H132&lt;2006),VLOOKUP(K132,Minimas!$A$15:$F$29,3),VLOOKUP(K132,Minimas!$A$15:$F$29,2))))),IF(H132&lt;1999,VLOOKUP(K132,Minimas!$G$15:$L$29,6),IF(AND(H132&gt;1998,H132&lt;2002),VLOOKUP(K132,Minimas!$G$15:$L$29,5),IF(AND(H132&gt;2001,H132&lt;2004),VLOOKUP(K132,Minimas!$G$15:$L$29,4),IF(AND(H132&gt;2003,H132&lt;2006),VLOOKUP(K132,Minimas!$G$15:$L$29,3),VLOOKUP(K132,Minimas!$G$15:$L$29,2)))))))</f>
        <v xml:space="preserve"> </v>
      </c>
      <c r="W132" s="62" t="str">
        <f t="shared" si="24"/>
        <v/>
      </c>
      <c r="X132" s="55"/>
      <c r="AA132" s="44"/>
      <c r="AB132" s="119" t="e">
        <f>T132-HLOOKUP(V132,Minimas!$C$3:$CD$12,2,FALSE)</f>
        <v>#VALUE!</v>
      </c>
      <c r="AC132" s="119" t="e">
        <f>T132-HLOOKUP(V132,Minimas!$C$3:$CD$12,3,FALSE)</f>
        <v>#VALUE!</v>
      </c>
      <c r="AD132" s="119" t="e">
        <f>T132-HLOOKUP(V132,Minimas!$C$3:$CD$12,4,FALSE)</f>
        <v>#VALUE!</v>
      </c>
      <c r="AE132" s="119" t="e">
        <f>T132-HLOOKUP(V132,Minimas!$C$3:$CD$12,5,FALSE)</f>
        <v>#VALUE!</v>
      </c>
      <c r="AF132" s="119" t="e">
        <f>T132-HLOOKUP(V132,Minimas!$C$3:$CD$12,6,FALSE)</f>
        <v>#VALUE!</v>
      </c>
      <c r="AG132" s="119" t="e">
        <f>T132-HLOOKUP(V132,Minimas!$C$3:$CD$12,7,FALSE)</f>
        <v>#VALUE!</v>
      </c>
      <c r="AH132" s="119" t="e">
        <f>T132-HLOOKUP(V132,Minimas!$C$3:$CD$12,8,FALSE)</f>
        <v>#VALUE!</v>
      </c>
      <c r="AI132" s="119" t="e">
        <f>T132-HLOOKUP(V132,Minimas!$C$3:$CD$12,9,FALSE)</f>
        <v>#VALUE!</v>
      </c>
      <c r="AJ132" s="119" t="e">
        <f>T132-HLOOKUP(V132,Minimas!$C$3:$CD$12,10,FALSE)</f>
        <v>#VALUE!</v>
      </c>
      <c r="AK132" s="120" t="str">
        <f t="shared" si="25"/>
        <v xml:space="preserve"> </v>
      </c>
      <c r="AL132" s="44"/>
      <c r="AM132" s="44" t="str">
        <f t="shared" si="26"/>
        <v xml:space="preserve"> </v>
      </c>
      <c r="AN132" s="44" t="str">
        <f t="shared" si="27"/>
        <v xml:space="preserve"> </v>
      </c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</row>
    <row r="133" spans="2:124" s="5" customFormat="1" ht="30" customHeight="1">
      <c r="B133" s="128"/>
      <c r="C133" s="56"/>
      <c r="D133" s="111"/>
      <c r="E133" s="131"/>
      <c r="F133" s="133"/>
      <c r="G133" s="57"/>
      <c r="H133" s="134"/>
      <c r="I133" s="110"/>
      <c r="J133" s="135"/>
      <c r="K133" s="58"/>
      <c r="L133" s="59"/>
      <c r="M133" s="60"/>
      <c r="N133" s="60"/>
      <c r="O133" s="65" t="str">
        <f t="shared" si="20"/>
        <v/>
      </c>
      <c r="P133" s="59"/>
      <c r="Q133" s="60"/>
      <c r="R133" s="60"/>
      <c r="S133" s="65" t="str">
        <f t="shared" si="21"/>
        <v/>
      </c>
      <c r="T133" s="64" t="str">
        <f t="shared" si="22"/>
        <v/>
      </c>
      <c r="U133" s="61" t="str">
        <f t="shared" si="23"/>
        <v xml:space="preserve">   </v>
      </c>
      <c r="V133" s="61" t="str">
        <f>IF(E133=0," ",IF(E133="H",IF(H133&lt;1999,VLOOKUP(K133,Minimas!$A$15:$F$29,6),IF(AND(H133&gt;1998,H133&lt;2002),VLOOKUP(K133,Minimas!$A$15:$F$29,5),IF(AND(H133&gt;2001,H133&lt;2004),VLOOKUP(K133,Minimas!$A$15:$F$29,4),IF(AND(H133&gt;2003,H133&lt;2006),VLOOKUP(K133,Minimas!$A$15:$F$29,3),VLOOKUP(K133,Minimas!$A$15:$F$29,2))))),IF(H133&lt;1999,VLOOKUP(K133,Minimas!$G$15:$L$29,6),IF(AND(H133&gt;1998,H133&lt;2002),VLOOKUP(K133,Minimas!$G$15:$L$29,5),IF(AND(H133&gt;2001,H133&lt;2004),VLOOKUP(K133,Minimas!$G$15:$L$29,4),IF(AND(H133&gt;2003,H133&lt;2006),VLOOKUP(K133,Minimas!$G$15:$L$29,3),VLOOKUP(K133,Minimas!$G$15:$L$29,2)))))))</f>
        <v xml:space="preserve"> </v>
      </c>
      <c r="W133" s="62" t="str">
        <f t="shared" si="24"/>
        <v/>
      </c>
      <c r="X133" s="55"/>
      <c r="AA133" s="44"/>
      <c r="AB133" s="119" t="e">
        <f>T133-HLOOKUP(V133,Minimas!$C$3:$CD$12,2,FALSE)</f>
        <v>#VALUE!</v>
      </c>
      <c r="AC133" s="119" t="e">
        <f>T133-HLOOKUP(V133,Minimas!$C$3:$CD$12,3,FALSE)</f>
        <v>#VALUE!</v>
      </c>
      <c r="AD133" s="119" t="e">
        <f>T133-HLOOKUP(V133,Minimas!$C$3:$CD$12,4,FALSE)</f>
        <v>#VALUE!</v>
      </c>
      <c r="AE133" s="119" t="e">
        <f>T133-HLOOKUP(V133,Minimas!$C$3:$CD$12,5,FALSE)</f>
        <v>#VALUE!</v>
      </c>
      <c r="AF133" s="119" t="e">
        <f>T133-HLOOKUP(V133,Minimas!$C$3:$CD$12,6,FALSE)</f>
        <v>#VALUE!</v>
      </c>
      <c r="AG133" s="119" t="e">
        <f>T133-HLOOKUP(V133,Minimas!$C$3:$CD$12,7,FALSE)</f>
        <v>#VALUE!</v>
      </c>
      <c r="AH133" s="119" t="e">
        <f>T133-HLOOKUP(V133,Minimas!$C$3:$CD$12,8,FALSE)</f>
        <v>#VALUE!</v>
      </c>
      <c r="AI133" s="119" t="e">
        <f>T133-HLOOKUP(V133,Minimas!$C$3:$CD$12,9,FALSE)</f>
        <v>#VALUE!</v>
      </c>
      <c r="AJ133" s="119" t="e">
        <f>T133-HLOOKUP(V133,Minimas!$C$3:$CD$12,10,FALSE)</f>
        <v>#VALUE!</v>
      </c>
      <c r="AK133" s="120" t="str">
        <f t="shared" si="25"/>
        <v xml:space="preserve"> </v>
      </c>
      <c r="AL133" s="44"/>
      <c r="AM133" s="44" t="str">
        <f t="shared" si="26"/>
        <v xml:space="preserve"> </v>
      </c>
      <c r="AN133" s="44" t="str">
        <f t="shared" si="27"/>
        <v xml:space="preserve"> </v>
      </c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</row>
    <row r="134" spans="2:124" s="5" customFormat="1" ht="30" customHeight="1">
      <c r="B134" s="128"/>
      <c r="C134" s="56"/>
      <c r="D134" s="111"/>
      <c r="E134" s="131"/>
      <c r="F134" s="133"/>
      <c r="G134" s="57"/>
      <c r="H134" s="134"/>
      <c r="I134" s="110"/>
      <c r="J134" s="135"/>
      <c r="K134" s="58"/>
      <c r="L134" s="59"/>
      <c r="M134" s="60"/>
      <c r="N134" s="60"/>
      <c r="O134" s="65" t="str">
        <f t="shared" si="20"/>
        <v/>
      </c>
      <c r="P134" s="59"/>
      <c r="Q134" s="60"/>
      <c r="R134" s="60"/>
      <c r="S134" s="65" t="str">
        <f t="shared" si="21"/>
        <v/>
      </c>
      <c r="T134" s="64" t="str">
        <f t="shared" si="22"/>
        <v/>
      </c>
      <c r="U134" s="61" t="str">
        <f t="shared" si="23"/>
        <v xml:space="preserve">   </v>
      </c>
      <c r="V134" s="61" t="str">
        <f>IF(E134=0," ",IF(E134="H",IF(H134&lt;1999,VLOOKUP(K134,Minimas!$A$15:$F$29,6),IF(AND(H134&gt;1998,H134&lt;2002),VLOOKUP(K134,Minimas!$A$15:$F$29,5),IF(AND(H134&gt;2001,H134&lt;2004),VLOOKUP(K134,Minimas!$A$15:$F$29,4),IF(AND(H134&gt;2003,H134&lt;2006),VLOOKUP(K134,Minimas!$A$15:$F$29,3),VLOOKUP(K134,Minimas!$A$15:$F$29,2))))),IF(H134&lt;1999,VLOOKUP(K134,Minimas!$G$15:$L$29,6),IF(AND(H134&gt;1998,H134&lt;2002),VLOOKUP(K134,Minimas!$G$15:$L$29,5),IF(AND(H134&gt;2001,H134&lt;2004),VLOOKUP(K134,Minimas!$G$15:$L$29,4),IF(AND(H134&gt;2003,H134&lt;2006),VLOOKUP(K134,Minimas!$G$15:$L$29,3),VLOOKUP(K134,Minimas!$G$15:$L$29,2)))))))</f>
        <v xml:space="preserve"> </v>
      </c>
      <c r="W134" s="62" t="str">
        <f t="shared" si="24"/>
        <v/>
      </c>
      <c r="X134" s="55"/>
      <c r="AA134" s="44"/>
      <c r="AB134" s="119" t="e">
        <f>T134-HLOOKUP(V134,Minimas!$C$3:$CD$12,2,FALSE)</f>
        <v>#VALUE!</v>
      </c>
      <c r="AC134" s="119" t="e">
        <f>T134-HLOOKUP(V134,Minimas!$C$3:$CD$12,3,FALSE)</f>
        <v>#VALUE!</v>
      </c>
      <c r="AD134" s="119" t="e">
        <f>T134-HLOOKUP(V134,Minimas!$C$3:$CD$12,4,FALSE)</f>
        <v>#VALUE!</v>
      </c>
      <c r="AE134" s="119" t="e">
        <f>T134-HLOOKUP(V134,Minimas!$C$3:$CD$12,5,FALSE)</f>
        <v>#VALUE!</v>
      </c>
      <c r="AF134" s="119" t="e">
        <f>T134-HLOOKUP(V134,Minimas!$C$3:$CD$12,6,FALSE)</f>
        <v>#VALUE!</v>
      </c>
      <c r="AG134" s="119" t="e">
        <f>T134-HLOOKUP(V134,Minimas!$C$3:$CD$12,7,FALSE)</f>
        <v>#VALUE!</v>
      </c>
      <c r="AH134" s="119" t="e">
        <f>T134-HLOOKUP(V134,Minimas!$C$3:$CD$12,8,FALSE)</f>
        <v>#VALUE!</v>
      </c>
      <c r="AI134" s="119" t="e">
        <f>T134-HLOOKUP(V134,Minimas!$C$3:$CD$12,9,FALSE)</f>
        <v>#VALUE!</v>
      </c>
      <c r="AJ134" s="119" t="e">
        <f>T134-HLOOKUP(V134,Minimas!$C$3:$CD$12,10,FALSE)</f>
        <v>#VALUE!</v>
      </c>
      <c r="AK134" s="120" t="str">
        <f t="shared" si="25"/>
        <v xml:space="preserve"> </v>
      </c>
      <c r="AL134" s="44"/>
      <c r="AM134" s="44" t="str">
        <f t="shared" si="26"/>
        <v xml:space="preserve"> </v>
      </c>
      <c r="AN134" s="44" t="str">
        <f t="shared" si="27"/>
        <v xml:space="preserve"> </v>
      </c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</row>
    <row r="135" spans="2:124" s="5" customFormat="1" ht="30" customHeight="1">
      <c r="B135" s="128"/>
      <c r="C135" s="56"/>
      <c r="D135" s="111"/>
      <c r="E135" s="131"/>
      <c r="F135" s="133"/>
      <c r="G135" s="57"/>
      <c r="H135" s="134"/>
      <c r="I135" s="110"/>
      <c r="J135" s="135"/>
      <c r="K135" s="58"/>
      <c r="L135" s="59"/>
      <c r="M135" s="60"/>
      <c r="N135" s="60"/>
      <c r="O135" s="65" t="str">
        <f t="shared" si="20"/>
        <v/>
      </c>
      <c r="P135" s="59"/>
      <c r="Q135" s="60"/>
      <c r="R135" s="60"/>
      <c r="S135" s="65" t="str">
        <f t="shared" si="21"/>
        <v/>
      </c>
      <c r="T135" s="64" t="str">
        <f t="shared" si="22"/>
        <v/>
      </c>
      <c r="U135" s="61" t="str">
        <f t="shared" si="23"/>
        <v xml:space="preserve">   </v>
      </c>
      <c r="V135" s="61" t="str">
        <f>IF(E135=0," ",IF(E135="H",IF(H135&lt;1999,VLOOKUP(K135,Minimas!$A$15:$F$29,6),IF(AND(H135&gt;1998,H135&lt;2002),VLOOKUP(K135,Minimas!$A$15:$F$29,5),IF(AND(H135&gt;2001,H135&lt;2004),VLOOKUP(K135,Minimas!$A$15:$F$29,4),IF(AND(H135&gt;2003,H135&lt;2006),VLOOKUP(K135,Minimas!$A$15:$F$29,3),VLOOKUP(K135,Minimas!$A$15:$F$29,2))))),IF(H135&lt;1999,VLOOKUP(K135,Minimas!$G$15:$L$29,6),IF(AND(H135&gt;1998,H135&lt;2002),VLOOKUP(K135,Minimas!$G$15:$L$29,5),IF(AND(H135&gt;2001,H135&lt;2004),VLOOKUP(K135,Minimas!$G$15:$L$29,4),IF(AND(H135&gt;2003,H135&lt;2006),VLOOKUP(K135,Minimas!$G$15:$L$29,3),VLOOKUP(K135,Minimas!$G$15:$L$29,2)))))))</f>
        <v xml:space="preserve"> </v>
      </c>
      <c r="W135" s="62" t="str">
        <f t="shared" si="24"/>
        <v/>
      </c>
      <c r="X135" s="55"/>
      <c r="AA135" s="44"/>
      <c r="AB135" s="119" t="e">
        <f>T135-HLOOKUP(V135,Minimas!$C$3:$CD$12,2,FALSE)</f>
        <v>#VALUE!</v>
      </c>
      <c r="AC135" s="119" t="e">
        <f>T135-HLOOKUP(V135,Minimas!$C$3:$CD$12,3,FALSE)</f>
        <v>#VALUE!</v>
      </c>
      <c r="AD135" s="119" t="e">
        <f>T135-HLOOKUP(V135,Minimas!$C$3:$CD$12,4,FALSE)</f>
        <v>#VALUE!</v>
      </c>
      <c r="AE135" s="119" t="e">
        <f>T135-HLOOKUP(V135,Minimas!$C$3:$CD$12,5,FALSE)</f>
        <v>#VALUE!</v>
      </c>
      <c r="AF135" s="119" t="e">
        <f>T135-HLOOKUP(V135,Minimas!$C$3:$CD$12,6,FALSE)</f>
        <v>#VALUE!</v>
      </c>
      <c r="AG135" s="119" t="e">
        <f>T135-HLOOKUP(V135,Minimas!$C$3:$CD$12,7,FALSE)</f>
        <v>#VALUE!</v>
      </c>
      <c r="AH135" s="119" t="e">
        <f>T135-HLOOKUP(V135,Minimas!$C$3:$CD$12,8,FALSE)</f>
        <v>#VALUE!</v>
      </c>
      <c r="AI135" s="119" t="e">
        <f>T135-HLOOKUP(V135,Minimas!$C$3:$CD$12,9,FALSE)</f>
        <v>#VALUE!</v>
      </c>
      <c r="AJ135" s="119" t="e">
        <f>T135-HLOOKUP(V135,Minimas!$C$3:$CD$12,10,FALSE)</f>
        <v>#VALUE!</v>
      </c>
      <c r="AK135" s="120" t="str">
        <f t="shared" si="25"/>
        <v xml:space="preserve"> </v>
      </c>
      <c r="AL135" s="44"/>
      <c r="AM135" s="44" t="str">
        <f t="shared" si="26"/>
        <v xml:space="preserve"> </v>
      </c>
      <c r="AN135" s="44" t="str">
        <f t="shared" si="27"/>
        <v xml:space="preserve"> </v>
      </c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</row>
    <row r="136" spans="2:124" s="5" customFormat="1" ht="30" customHeight="1">
      <c r="B136" s="128"/>
      <c r="C136" s="56"/>
      <c r="D136" s="111"/>
      <c r="E136" s="131"/>
      <c r="F136" s="133"/>
      <c r="G136" s="57"/>
      <c r="H136" s="134"/>
      <c r="I136" s="110"/>
      <c r="J136" s="135"/>
      <c r="K136" s="58"/>
      <c r="L136" s="59"/>
      <c r="M136" s="60"/>
      <c r="N136" s="60"/>
      <c r="O136" s="65" t="str">
        <f t="shared" si="20"/>
        <v/>
      </c>
      <c r="P136" s="59"/>
      <c r="Q136" s="60"/>
      <c r="R136" s="60"/>
      <c r="S136" s="65" t="str">
        <f t="shared" si="21"/>
        <v/>
      </c>
      <c r="T136" s="64" t="str">
        <f t="shared" si="22"/>
        <v/>
      </c>
      <c r="U136" s="61" t="str">
        <f t="shared" si="23"/>
        <v xml:space="preserve">   </v>
      </c>
      <c r="V136" s="61" t="str">
        <f>IF(E136=0," ",IF(E136="H",IF(H136&lt;1999,VLOOKUP(K136,Minimas!$A$15:$F$29,6),IF(AND(H136&gt;1998,H136&lt;2002),VLOOKUP(K136,Minimas!$A$15:$F$29,5),IF(AND(H136&gt;2001,H136&lt;2004),VLOOKUP(K136,Minimas!$A$15:$F$29,4),IF(AND(H136&gt;2003,H136&lt;2006),VLOOKUP(K136,Minimas!$A$15:$F$29,3),VLOOKUP(K136,Minimas!$A$15:$F$29,2))))),IF(H136&lt;1999,VLOOKUP(K136,Minimas!$G$15:$L$29,6),IF(AND(H136&gt;1998,H136&lt;2002),VLOOKUP(K136,Minimas!$G$15:$L$29,5),IF(AND(H136&gt;2001,H136&lt;2004),VLOOKUP(K136,Minimas!$G$15:$L$29,4),IF(AND(H136&gt;2003,H136&lt;2006),VLOOKUP(K136,Minimas!$G$15:$L$29,3),VLOOKUP(K136,Minimas!$G$15:$L$29,2)))))))</f>
        <v xml:space="preserve"> </v>
      </c>
      <c r="W136" s="62" t="str">
        <f t="shared" si="24"/>
        <v/>
      </c>
      <c r="X136" s="55"/>
      <c r="AA136" s="44"/>
      <c r="AB136" s="119" t="e">
        <f>T136-HLOOKUP(V136,Minimas!$C$3:$CD$12,2,FALSE)</f>
        <v>#VALUE!</v>
      </c>
      <c r="AC136" s="119" t="e">
        <f>T136-HLOOKUP(V136,Minimas!$C$3:$CD$12,3,FALSE)</f>
        <v>#VALUE!</v>
      </c>
      <c r="AD136" s="119" t="e">
        <f>T136-HLOOKUP(V136,Minimas!$C$3:$CD$12,4,FALSE)</f>
        <v>#VALUE!</v>
      </c>
      <c r="AE136" s="119" t="e">
        <f>T136-HLOOKUP(V136,Minimas!$C$3:$CD$12,5,FALSE)</f>
        <v>#VALUE!</v>
      </c>
      <c r="AF136" s="119" t="e">
        <f>T136-HLOOKUP(V136,Minimas!$C$3:$CD$12,6,FALSE)</f>
        <v>#VALUE!</v>
      </c>
      <c r="AG136" s="119" t="e">
        <f>T136-HLOOKUP(V136,Minimas!$C$3:$CD$12,7,FALSE)</f>
        <v>#VALUE!</v>
      </c>
      <c r="AH136" s="119" t="e">
        <f>T136-HLOOKUP(V136,Minimas!$C$3:$CD$12,8,FALSE)</f>
        <v>#VALUE!</v>
      </c>
      <c r="AI136" s="119" t="e">
        <f>T136-HLOOKUP(V136,Minimas!$C$3:$CD$12,9,FALSE)</f>
        <v>#VALUE!</v>
      </c>
      <c r="AJ136" s="119" t="e">
        <f>T136-HLOOKUP(V136,Minimas!$C$3:$CD$12,10,FALSE)</f>
        <v>#VALUE!</v>
      </c>
      <c r="AK136" s="120" t="str">
        <f t="shared" si="25"/>
        <v xml:space="preserve"> </v>
      </c>
      <c r="AL136" s="44"/>
      <c r="AM136" s="44" t="str">
        <f t="shared" si="26"/>
        <v xml:space="preserve"> </v>
      </c>
      <c r="AN136" s="44" t="str">
        <f t="shared" si="27"/>
        <v xml:space="preserve"> </v>
      </c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</row>
    <row r="137" spans="2:124" s="5" customFormat="1" ht="30" customHeight="1">
      <c r="B137" s="128"/>
      <c r="C137" s="56"/>
      <c r="D137" s="111"/>
      <c r="E137" s="131"/>
      <c r="F137" s="133"/>
      <c r="G137" s="57"/>
      <c r="H137" s="134"/>
      <c r="I137" s="110"/>
      <c r="J137" s="135"/>
      <c r="K137" s="58"/>
      <c r="L137" s="59"/>
      <c r="M137" s="60"/>
      <c r="N137" s="60"/>
      <c r="O137" s="65" t="str">
        <f t="shared" si="20"/>
        <v/>
      </c>
      <c r="P137" s="59"/>
      <c r="Q137" s="60"/>
      <c r="R137" s="60"/>
      <c r="S137" s="65" t="str">
        <f t="shared" si="21"/>
        <v/>
      </c>
      <c r="T137" s="64" t="str">
        <f t="shared" si="22"/>
        <v/>
      </c>
      <c r="U137" s="61" t="str">
        <f t="shared" si="23"/>
        <v xml:space="preserve">   </v>
      </c>
      <c r="V137" s="61" t="str">
        <f>IF(E137=0," ",IF(E137="H",IF(H137&lt;1999,VLOOKUP(K137,Minimas!$A$15:$F$29,6),IF(AND(H137&gt;1998,H137&lt;2002),VLOOKUP(K137,Minimas!$A$15:$F$29,5),IF(AND(H137&gt;2001,H137&lt;2004),VLOOKUP(K137,Minimas!$A$15:$F$29,4),IF(AND(H137&gt;2003,H137&lt;2006),VLOOKUP(K137,Minimas!$A$15:$F$29,3),VLOOKUP(K137,Minimas!$A$15:$F$29,2))))),IF(H137&lt;1999,VLOOKUP(K137,Minimas!$G$15:$L$29,6),IF(AND(H137&gt;1998,H137&lt;2002),VLOOKUP(K137,Minimas!$G$15:$L$29,5),IF(AND(H137&gt;2001,H137&lt;2004),VLOOKUP(K137,Minimas!$G$15:$L$29,4),IF(AND(H137&gt;2003,H137&lt;2006),VLOOKUP(K137,Minimas!$G$15:$L$29,3),VLOOKUP(K137,Minimas!$G$15:$L$29,2)))))))</f>
        <v xml:space="preserve"> </v>
      </c>
      <c r="W137" s="62" t="str">
        <f t="shared" si="24"/>
        <v/>
      </c>
      <c r="X137" s="55"/>
      <c r="AA137" s="44"/>
      <c r="AB137" s="119" t="e">
        <f>T137-HLOOKUP(V137,Minimas!$C$3:$CD$12,2,FALSE)</f>
        <v>#VALUE!</v>
      </c>
      <c r="AC137" s="119" t="e">
        <f>T137-HLOOKUP(V137,Minimas!$C$3:$CD$12,3,FALSE)</f>
        <v>#VALUE!</v>
      </c>
      <c r="AD137" s="119" t="e">
        <f>T137-HLOOKUP(V137,Minimas!$C$3:$CD$12,4,FALSE)</f>
        <v>#VALUE!</v>
      </c>
      <c r="AE137" s="119" t="e">
        <f>T137-HLOOKUP(V137,Minimas!$C$3:$CD$12,5,FALSE)</f>
        <v>#VALUE!</v>
      </c>
      <c r="AF137" s="119" t="e">
        <f>T137-HLOOKUP(V137,Minimas!$C$3:$CD$12,6,FALSE)</f>
        <v>#VALUE!</v>
      </c>
      <c r="AG137" s="119" t="e">
        <f>T137-HLOOKUP(V137,Minimas!$C$3:$CD$12,7,FALSE)</f>
        <v>#VALUE!</v>
      </c>
      <c r="AH137" s="119" t="e">
        <f>T137-HLOOKUP(V137,Minimas!$C$3:$CD$12,8,FALSE)</f>
        <v>#VALUE!</v>
      </c>
      <c r="AI137" s="119" t="e">
        <f>T137-HLOOKUP(V137,Minimas!$C$3:$CD$12,9,FALSE)</f>
        <v>#VALUE!</v>
      </c>
      <c r="AJ137" s="119" t="e">
        <f>T137-HLOOKUP(V137,Minimas!$C$3:$CD$12,10,FALSE)</f>
        <v>#VALUE!</v>
      </c>
      <c r="AK137" s="120" t="str">
        <f t="shared" si="25"/>
        <v xml:space="preserve"> </v>
      </c>
      <c r="AL137" s="44"/>
      <c r="AM137" s="44" t="str">
        <f t="shared" si="26"/>
        <v xml:space="preserve"> </v>
      </c>
      <c r="AN137" s="44" t="str">
        <f t="shared" si="27"/>
        <v xml:space="preserve"> </v>
      </c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</row>
    <row r="138" spans="2:124" s="5" customFormat="1" ht="30" customHeight="1">
      <c r="B138" s="128"/>
      <c r="C138" s="56"/>
      <c r="D138" s="111"/>
      <c r="E138" s="131"/>
      <c r="F138" s="133"/>
      <c r="G138" s="57"/>
      <c r="H138" s="134"/>
      <c r="I138" s="110"/>
      <c r="J138" s="135"/>
      <c r="K138" s="58"/>
      <c r="L138" s="59"/>
      <c r="M138" s="60"/>
      <c r="N138" s="60"/>
      <c r="O138" s="65" t="str">
        <f t="shared" ref="O138:O201" si="28">IF(E138="","",IF(MAXA(L138:N138)&lt;=0,0,MAXA(L138:N138)))</f>
        <v/>
      </c>
      <c r="P138" s="59"/>
      <c r="Q138" s="60"/>
      <c r="R138" s="60"/>
      <c r="S138" s="65" t="str">
        <f t="shared" ref="S138:S201" si="29">IF(E138="","",IF(MAXA(P138:R138)&lt;=0,0,MAXA(P138:R138)))</f>
        <v/>
      </c>
      <c r="T138" s="64" t="str">
        <f t="shared" ref="T138:T201" si="30">IF(E138="","",IF(OR(O138=0,S138=0),0,O138+S138))</f>
        <v/>
      </c>
      <c r="U138" s="61" t="str">
        <f t="shared" ref="U138:U201" si="31">+CONCATENATE(AM138," ",AN138)</f>
        <v xml:space="preserve">   </v>
      </c>
      <c r="V138" s="61" t="str">
        <f>IF(E138=0," ",IF(E138="H",IF(H138&lt;1999,VLOOKUP(K138,Minimas!$A$15:$F$29,6),IF(AND(H138&gt;1998,H138&lt;2002),VLOOKUP(K138,Minimas!$A$15:$F$29,5),IF(AND(H138&gt;2001,H138&lt;2004),VLOOKUP(K138,Minimas!$A$15:$F$29,4),IF(AND(H138&gt;2003,H138&lt;2006),VLOOKUP(K138,Minimas!$A$15:$F$29,3),VLOOKUP(K138,Minimas!$A$15:$F$29,2))))),IF(H138&lt;1999,VLOOKUP(K138,Minimas!$G$15:$L$29,6),IF(AND(H138&gt;1998,H138&lt;2002),VLOOKUP(K138,Minimas!$G$15:$L$29,5),IF(AND(H138&gt;2001,H138&lt;2004),VLOOKUP(K138,Minimas!$G$15:$L$29,4),IF(AND(H138&gt;2003,H138&lt;2006),VLOOKUP(K138,Minimas!$G$15:$L$29,3),VLOOKUP(K138,Minimas!$G$15:$L$29,2)))))))</f>
        <v xml:space="preserve"> </v>
      </c>
      <c r="W138" s="62" t="str">
        <f t="shared" ref="W138:W201" si="32">IF(E138=" "," ",IF(E138="H",10^(0.75194503*LOG(K138/175.508)^2)*T138,IF(E138="F",10^(0.783497476* LOG(K138/153.655)^2)*T138,"")))</f>
        <v/>
      </c>
      <c r="X138" s="55"/>
      <c r="AA138" s="44"/>
      <c r="AB138" s="119" t="e">
        <f>T138-HLOOKUP(V138,Minimas!$C$3:$CD$12,2,FALSE)</f>
        <v>#VALUE!</v>
      </c>
      <c r="AC138" s="119" t="e">
        <f>T138-HLOOKUP(V138,Minimas!$C$3:$CD$12,3,FALSE)</f>
        <v>#VALUE!</v>
      </c>
      <c r="AD138" s="119" t="e">
        <f>T138-HLOOKUP(V138,Minimas!$C$3:$CD$12,4,FALSE)</f>
        <v>#VALUE!</v>
      </c>
      <c r="AE138" s="119" t="e">
        <f>T138-HLOOKUP(V138,Minimas!$C$3:$CD$12,5,FALSE)</f>
        <v>#VALUE!</v>
      </c>
      <c r="AF138" s="119" t="e">
        <f>T138-HLOOKUP(V138,Minimas!$C$3:$CD$12,6,FALSE)</f>
        <v>#VALUE!</v>
      </c>
      <c r="AG138" s="119" t="e">
        <f>T138-HLOOKUP(V138,Minimas!$C$3:$CD$12,7,FALSE)</f>
        <v>#VALUE!</v>
      </c>
      <c r="AH138" s="119" t="e">
        <f>T138-HLOOKUP(V138,Minimas!$C$3:$CD$12,8,FALSE)</f>
        <v>#VALUE!</v>
      </c>
      <c r="AI138" s="119" t="e">
        <f>T138-HLOOKUP(V138,Minimas!$C$3:$CD$12,9,FALSE)</f>
        <v>#VALUE!</v>
      </c>
      <c r="AJ138" s="119" t="e">
        <f>T138-HLOOKUP(V138,Minimas!$C$3:$CD$12,10,FALSE)</f>
        <v>#VALUE!</v>
      </c>
      <c r="AK138" s="120" t="str">
        <f t="shared" ref="AK138:AK201" si="33">IF(E138=0," ",IF(AJ138&gt;=0,$AJ$5,IF(AI138&gt;=0,$AI$5,IF(AH138&gt;=0,$AH$5,IF(AG138&gt;=0,$AG$5,IF(AF138&gt;=0,$AF$5,IF(AE138&gt;=0,$AE$5,IF(AD138&gt;=0,$AD$5,IF(AC138&gt;=0,$AC$5,$AB$5)))))))))</f>
        <v xml:space="preserve"> </v>
      </c>
      <c r="AL138" s="44"/>
      <c r="AM138" s="44" t="str">
        <f t="shared" ref="AM138:AM201" si="34">IF(AK138="","",AK138)</f>
        <v xml:space="preserve"> </v>
      </c>
      <c r="AN138" s="44" t="str">
        <f t="shared" ref="AN138:AN201" si="35">IF(E138=0," ",IF(AJ138&gt;=0,AJ138,IF(AI138&gt;=0,AI138,IF(AH138&gt;=0,AH138,IF(AG138&gt;=0,AG138,IF(AF138&gt;=0,AF138,IF(AE138&gt;=0,AE138,IF(AD138&gt;=0,AD138,IF(AC138&gt;=0,AC138,AB138)))))))))</f>
        <v xml:space="preserve"> </v>
      </c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</row>
    <row r="139" spans="2:124" s="5" customFormat="1" ht="30" customHeight="1">
      <c r="B139" s="128"/>
      <c r="C139" s="56"/>
      <c r="D139" s="111"/>
      <c r="E139" s="131"/>
      <c r="F139" s="133"/>
      <c r="G139" s="57"/>
      <c r="H139" s="134"/>
      <c r="I139" s="110"/>
      <c r="J139" s="135"/>
      <c r="K139" s="58"/>
      <c r="L139" s="59"/>
      <c r="M139" s="60"/>
      <c r="N139" s="60"/>
      <c r="O139" s="65" t="str">
        <f t="shared" si="28"/>
        <v/>
      </c>
      <c r="P139" s="59"/>
      <c r="Q139" s="60"/>
      <c r="R139" s="60"/>
      <c r="S139" s="65" t="str">
        <f t="shared" si="29"/>
        <v/>
      </c>
      <c r="T139" s="64" t="str">
        <f t="shared" si="30"/>
        <v/>
      </c>
      <c r="U139" s="61" t="str">
        <f t="shared" si="31"/>
        <v xml:space="preserve">   </v>
      </c>
      <c r="V139" s="61" t="str">
        <f>IF(E139=0," ",IF(E139="H",IF(H139&lt;1999,VLOOKUP(K139,Minimas!$A$15:$F$29,6),IF(AND(H139&gt;1998,H139&lt;2002),VLOOKUP(K139,Minimas!$A$15:$F$29,5),IF(AND(H139&gt;2001,H139&lt;2004),VLOOKUP(K139,Minimas!$A$15:$F$29,4),IF(AND(H139&gt;2003,H139&lt;2006),VLOOKUP(K139,Minimas!$A$15:$F$29,3),VLOOKUP(K139,Minimas!$A$15:$F$29,2))))),IF(H139&lt;1999,VLOOKUP(K139,Minimas!$G$15:$L$29,6),IF(AND(H139&gt;1998,H139&lt;2002),VLOOKUP(K139,Minimas!$G$15:$L$29,5),IF(AND(H139&gt;2001,H139&lt;2004),VLOOKUP(K139,Minimas!$G$15:$L$29,4),IF(AND(H139&gt;2003,H139&lt;2006),VLOOKUP(K139,Minimas!$G$15:$L$29,3),VLOOKUP(K139,Minimas!$G$15:$L$29,2)))))))</f>
        <v xml:space="preserve"> </v>
      </c>
      <c r="W139" s="62" t="str">
        <f t="shared" si="32"/>
        <v/>
      </c>
      <c r="X139" s="55"/>
      <c r="AA139" s="44"/>
      <c r="AB139" s="119" t="e">
        <f>T139-HLOOKUP(V139,Minimas!$C$3:$CD$12,2,FALSE)</f>
        <v>#VALUE!</v>
      </c>
      <c r="AC139" s="119" t="e">
        <f>T139-HLOOKUP(V139,Minimas!$C$3:$CD$12,3,FALSE)</f>
        <v>#VALUE!</v>
      </c>
      <c r="AD139" s="119" t="e">
        <f>T139-HLOOKUP(V139,Minimas!$C$3:$CD$12,4,FALSE)</f>
        <v>#VALUE!</v>
      </c>
      <c r="AE139" s="119" t="e">
        <f>T139-HLOOKUP(V139,Minimas!$C$3:$CD$12,5,FALSE)</f>
        <v>#VALUE!</v>
      </c>
      <c r="AF139" s="119" t="e">
        <f>T139-HLOOKUP(V139,Minimas!$C$3:$CD$12,6,FALSE)</f>
        <v>#VALUE!</v>
      </c>
      <c r="AG139" s="119" t="e">
        <f>T139-HLOOKUP(V139,Minimas!$C$3:$CD$12,7,FALSE)</f>
        <v>#VALUE!</v>
      </c>
      <c r="AH139" s="119" t="e">
        <f>T139-HLOOKUP(V139,Minimas!$C$3:$CD$12,8,FALSE)</f>
        <v>#VALUE!</v>
      </c>
      <c r="AI139" s="119" t="e">
        <f>T139-HLOOKUP(V139,Minimas!$C$3:$CD$12,9,FALSE)</f>
        <v>#VALUE!</v>
      </c>
      <c r="AJ139" s="119" t="e">
        <f>T139-HLOOKUP(V139,Minimas!$C$3:$CD$12,10,FALSE)</f>
        <v>#VALUE!</v>
      </c>
      <c r="AK139" s="120" t="str">
        <f t="shared" si="33"/>
        <v xml:space="preserve"> </v>
      </c>
      <c r="AL139" s="44"/>
      <c r="AM139" s="44" t="str">
        <f t="shared" si="34"/>
        <v xml:space="preserve"> </v>
      </c>
      <c r="AN139" s="44" t="str">
        <f t="shared" si="35"/>
        <v xml:space="preserve"> </v>
      </c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</row>
    <row r="140" spans="2:124" s="5" customFormat="1" ht="30" customHeight="1">
      <c r="B140" s="128"/>
      <c r="C140" s="56"/>
      <c r="D140" s="111"/>
      <c r="E140" s="131"/>
      <c r="F140" s="133"/>
      <c r="G140" s="57"/>
      <c r="H140" s="134"/>
      <c r="I140" s="110"/>
      <c r="J140" s="135"/>
      <c r="K140" s="58"/>
      <c r="L140" s="59"/>
      <c r="M140" s="60"/>
      <c r="N140" s="60"/>
      <c r="O140" s="65" t="str">
        <f t="shared" si="28"/>
        <v/>
      </c>
      <c r="P140" s="59"/>
      <c r="Q140" s="60"/>
      <c r="R140" s="60"/>
      <c r="S140" s="65" t="str">
        <f t="shared" si="29"/>
        <v/>
      </c>
      <c r="T140" s="64" t="str">
        <f t="shared" si="30"/>
        <v/>
      </c>
      <c r="U140" s="61" t="str">
        <f t="shared" si="31"/>
        <v xml:space="preserve">   </v>
      </c>
      <c r="V140" s="61" t="str">
        <f>IF(E140=0," ",IF(E140="H",IF(H140&lt;1999,VLOOKUP(K140,Minimas!$A$15:$F$29,6),IF(AND(H140&gt;1998,H140&lt;2002),VLOOKUP(K140,Minimas!$A$15:$F$29,5),IF(AND(H140&gt;2001,H140&lt;2004),VLOOKUP(K140,Minimas!$A$15:$F$29,4),IF(AND(H140&gt;2003,H140&lt;2006),VLOOKUP(K140,Minimas!$A$15:$F$29,3),VLOOKUP(K140,Minimas!$A$15:$F$29,2))))),IF(H140&lt;1999,VLOOKUP(K140,Minimas!$G$15:$L$29,6),IF(AND(H140&gt;1998,H140&lt;2002),VLOOKUP(K140,Minimas!$G$15:$L$29,5),IF(AND(H140&gt;2001,H140&lt;2004),VLOOKUP(K140,Minimas!$G$15:$L$29,4),IF(AND(H140&gt;2003,H140&lt;2006),VLOOKUP(K140,Minimas!$G$15:$L$29,3),VLOOKUP(K140,Minimas!$G$15:$L$29,2)))))))</f>
        <v xml:space="preserve"> </v>
      </c>
      <c r="W140" s="62" t="str">
        <f t="shared" si="32"/>
        <v/>
      </c>
      <c r="X140" s="55"/>
      <c r="AA140" s="44"/>
      <c r="AB140" s="119" t="e">
        <f>T140-HLOOKUP(V140,Minimas!$C$3:$CD$12,2,FALSE)</f>
        <v>#VALUE!</v>
      </c>
      <c r="AC140" s="119" t="e">
        <f>T140-HLOOKUP(V140,Minimas!$C$3:$CD$12,3,FALSE)</f>
        <v>#VALUE!</v>
      </c>
      <c r="AD140" s="119" t="e">
        <f>T140-HLOOKUP(V140,Minimas!$C$3:$CD$12,4,FALSE)</f>
        <v>#VALUE!</v>
      </c>
      <c r="AE140" s="119" t="e">
        <f>T140-HLOOKUP(V140,Minimas!$C$3:$CD$12,5,FALSE)</f>
        <v>#VALUE!</v>
      </c>
      <c r="AF140" s="119" t="e">
        <f>T140-HLOOKUP(V140,Minimas!$C$3:$CD$12,6,FALSE)</f>
        <v>#VALUE!</v>
      </c>
      <c r="AG140" s="119" t="e">
        <f>T140-HLOOKUP(V140,Minimas!$C$3:$CD$12,7,FALSE)</f>
        <v>#VALUE!</v>
      </c>
      <c r="AH140" s="119" t="e">
        <f>T140-HLOOKUP(V140,Minimas!$C$3:$CD$12,8,FALSE)</f>
        <v>#VALUE!</v>
      </c>
      <c r="AI140" s="119" t="e">
        <f>T140-HLOOKUP(V140,Minimas!$C$3:$CD$12,9,FALSE)</f>
        <v>#VALUE!</v>
      </c>
      <c r="AJ140" s="119" t="e">
        <f>T140-HLOOKUP(V140,Minimas!$C$3:$CD$12,10,FALSE)</f>
        <v>#VALUE!</v>
      </c>
      <c r="AK140" s="120" t="str">
        <f t="shared" si="33"/>
        <v xml:space="preserve"> </v>
      </c>
      <c r="AL140" s="44"/>
      <c r="AM140" s="44" t="str">
        <f t="shared" si="34"/>
        <v xml:space="preserve"> </v>
      </c>
      <c r="AN140" s="44" t="str">
        <f t="shared" si="35"/>
        <v xml:space="preserve"> </v>
      </c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</row>
    <row r="141" spans="2:124" s="5" customFormat="1" ht="30" customHeight="1">
      <c r="B141" s="128"/>
      <c r="C141" s="56"/>
      <c r="D141" s="111"/>
      <c r="E141" s="131"/>
      <c r="F141" s="133"/>
      <c r="G141" s="57"/>
      <c r="H141" s="134"/>
      <c r="I141" s="110"/>
      <c r="J141" s="135"/>
      <c r="K141" s="58"/>
      <c r="L141" s="59"/>
      <c r="M141" s="60"/>
      <c r="N141" s="60"/>
      <c r="O141" s="65" t="str">
        <f t="shared" si="28"/>
        <v/>
      </c>
      <c r="P141" s="59"/>
      <c r="Q141" s="60"/>
      <c r="R141" s="60"/>
      <c r="S141" s="65" t="str">
        <f t="shared" si="29"/>
        <v/>
      </c>
      <c r="T141" s="64" t="str">
        <f t="shared" si="30"/>
        <v/>
      </c>
      <c r="U141" s="61" t="str">
        <f t="shared" si="31"/>
        <v xml:space="preserve">   </v>
      </c>
      <c r="V141" s="61" t="str">
        <f>IF(E141=0," ",IF(E141="H",IF(H141&lt;1999,VLOOKUP(K141,Minimas!$A$15:$F$29,6),IF(AND(H141&gt;1998,H141&lt;2002),VLOOKUP(K141,Minimas!$A$15:$F$29,5),IF(AND(H141&gt;2001,H141&lt;2004),VLOOKUP(K141,Minimas!$A$15:$F$29,4),IF(AND(H141&gt;2003,H141&lt;2006),VLOOKUP(K141,Minimas!$A$15:$F$29,3),VLOOKUP(K141,Minimas!$A$15:$F$29,2))))),IF(H141&lt;1999,VLOOKUP(K141,Minimas!$G$15:$L$29,6),IF(AND(H141&gt;1998,H141&lt;2002),VLOOKUP(K141,Minimas!$G$15:$L$29,5),IF(AND(H141&gt;2001,H141&lt;2004),VLOOKUP(K141,Minimas!$G$15:$L$29,4),IF(AND(H141&gt;2003,H141&lt;2006),VLOOKUP(K141,Minimas!$G$15:$L$29,3),VLOOKUP(K141,Minimas!$G$15:$L$29,2)))))))</f>
        <v xml:space="preserve"> </v>
      </c>
      <c r="W141" s="62" t="str">
        <f t="shared" si="32"/>
        <v/>
      </c>
      <c r="X141" s="55"/>
      <c r="AA141" s="44"/>
      <c r="AB141" s="119" t="e">
        <f>T141-HLOOKUP(V141,Minimas!$C$3:$CD$12,2,FALSE)</f>
        <v>#VALUE!</v>
      </c>
      <c r="AC141" s="119" t="e">
        <f>T141-HLOOKUP(V141,Minimas!$C$3:$CD$12,3,FALSE)</f>
        <v>#VALUE!</v>
      </c>
      <c r="AD141" s="119" t="e">
        <f>T141-HLOOKUP(V141,Minimas!$C$3:$CD$12,4,FALSE)</f>
        <v>#VALUE!</v>
      </c>
      <c r="AE141" s="119" t="e">
        <f>T141-HLOOKUP(V141,Minimas!$C$3:$CD$12,5,FALSE)</f>
        <v>#VALUE!</v>
      </c>
      <c r="AF141" s="119" t="e">
        <f>T141-HLOOKUP(V141,Minimas!$C$3:$CD$12,6,FALSE)</f>
        <v>#VALUE!</v>
      </c>
      <c r="AG141" s="119" t="e">
        <f>T141-HLOOKUP(V141,Minimas!$C$3:$CD$12,7,FALSE)</f>
        <v>#VALUE!</v>
      </c>
      <c r="AH141" s="119" t="e">
        <f>T141-HLOOKUP(V141,Minimas!$C$3:$CD$12,8,FALSE)</f>
        <v>#VALUE!</v>
      </c>
      <c r="AI141" s="119" t="e">
        <f>T141-HLOOKUP(V141,Minimas!$C$3:$CD$12,9,FALSE)</f>
        <v>#VALUE!</v>
      </c>
      <c r="AJ141" s="119" t="e">
        <f>T141-HLOOKUP(V141,Minimas!$C$3:$CD$12,10,FALSE)</f>
        <v>#VALUE!</v>
      </c>
      <c r="AK141" s="120" t="str">
        <f t="shared" si="33"/>
        <v xml:space="preserve"> </v>
      </c>
      <c r="AL141" s="44"/>
      <c r="AM141" s="44" t="str">
        <f t="shared" si="34"/>
        <v xml:space="preserve"> </v>
      </c>
      <c r="AN141" s="44" t="str">
        <f t="shared" si="35"/>
        <v xml:space="preserve"> </v>
      </c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</row>
    <row r="142" spans="2:124" s="5" customFormat="1" ht="30" customHeight="1">
      <c r="B142" s="128"/>
      <c r="C142" s="56"/>
      <c r="D142" s="111"/>
      <c r="E142" s="131"/>
      <c r="F142" s="133"/>
      <c r="G142" s="57"/>
      <c r="H142" s="134"/>
      <c r="I142" s="110"/>
      <c r="J142" s="135"/>
      <c r="K142" s="58"/>
      <c r="L142" s="59"/>
      <c r="M142" s="60"/>
      <c r="N142" s="60"/>
      <c r="O142" s="65" t="str">
        <f t="shared" si="28"/>
        <v/>
      </c>
      <c r="P142" s="59"/>
      <c r="Q142" s="60"/>
      <c r="R142" s="60"/>
      <c r="S142" s="65" t="str">
        <f t="shared" si="29"/>
        <v/>
      </c>
      <c r="T142" s="64" t="str">
        <f t="shared" si="30"/>
        <v/>
      </c>
      <c r="U142" s="61" t="str">
        <f t="shared" si="31"/>
        <v xml:space="preserve">   </v>
      </c>
      <c r="V142" s="61" t="str">
        <f>IF(E142=0," ",IF(E142="H",IF(H142&lt;1999,VLOOKUP(K142,Minimas!$A$15:$F$29,6),IF(AND(H142&gt;1998,H142&lt;2002),VLOOKUP(K142,Minimas!$A$15:$F$29,5),IF(AND(H142&gt;2001,H142&lt;2004),VLOOKUP(K142,Minimas!$A$15:$F$29,4),IF(AND(H142&gt;2003,H142&lt;2006),VLOOKUP(K142,Minimas!$A$15:$F$29,3),VLOOKUP(K142,Minimas!$A$15:$F$29,2))))),IF(H142&lt;1999,VLOOKUP(K142,Minimas!$G$15:$L$29,6),IF(AND(H142&gt;1998,H142&lt;2002),VLOOKUP(K142,Minimas!$G$15:$L$29,5),IF(AND(H142&gt;2001,H142&lt;2004),VLOOKUP(K142,Minimas!$G$15:$L$29,4),IF(AND(H142&gt;2003,H142&lt;2006),VLOOKUP(K142,Minimas!$G$15:$L$29,3),VLOOKUP(K142,Minimas!$G$15:$L$29,2)))))))</f>
        <v xml:space="preserve"> </v>
      </c>
      <c r="W142" s="62" t="str">
        <f t="shared" si="32"/>
        <v/>
      </c>
      <c r="X142" s="55"/>
      <c r="AA142" s="44"/>
      <c r="AB142" s="119" t="e">
        <f>T142-HLOOKUP(V142,Minimas!$C$3:$CD$12,2,FALSE)</f>
        <v>#VALUE!</v>
      </c>
      <c r="AC142" s="119" t="e">
        <f>T142-HLOOKUP(V142,Minimas!$C$3:$CD$12,3,FALSE)</f>
        <v>#VALUE!</v>
      </c>
      <c r="AD142" s="119" t="e">
        <f>T142-HLOOKUP(V142,Minimas!$C$3:$CD$12,4,FALSE)</f>
        <v>#VALUE!</v>
      </c>
      <c r="AE142" s="119" t="e">
        <f>T142-HLOOKUP(V142,Minimas!$C$3:$CD$12,5,FALSE)</f>
        <v>#VALUE!</v>
      </c>
      <c r="AF142" s="119" t="e">
        <f>T142-HLOOKUP(V142,Minimas!$C$3:$CD$12,6,FALSE)</f>
        <v>#VALUE!</v>
      </c>
      <c r="AG142" s="119" t="e">
        <f>T142-HLOOKUP(V142,Minimas!$C$3:$CD$12,7,FALSE)</f>
        <v>#VALUE!</v>
      </c>
      <c r="AH142" s="119" t="e">
        <f>T142-HLOOKUP(V142,Minimas!$C$3:$CD$12,8,FALSE)</f>
        <v>#VALUE!</v>
      </c>
      <c r="AI142" s="119" t="e">
        <f>T142-HLOOKUP(V142,Minimas!$C$3:$CD$12,9,FALSE)</f>
        <v>#VALUE!</v>
      </c>
      <c r="AJ142" s="119" t="e">
        <f>T142-HLOOKUP(V142,Minimas!$C$3:$CD$12,10,FALSE)</f>
        <v>#VALUE!</v>
      </c>
      <c r="AK142" s="120" t="str">
        <f t="shared" si="33"/>
        <v xml:space="preserve"> </v>
      </c>
      <c r="AL142" s="44"/>
      <c r="AM142" s="44" t="str">
        <f t="shared" si="34"/>
        <v xml:space="preserve"> </v>
      </c>
      <c r="AN142" s="44" t="str">
        <f t="shared" si="35"/>
        <v xml:space="preserve"> </v>
      </c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</row>
    <row r="143" spans="2:124" s="5" customFormat="1" ht="30" customHeight="1">
      <c r="B143" s="128"/>
      <c r="C143" s="56"/>
      <c r="D143" s="111"/>
      <c r="E143" s="131"/>
      <c r="F143" s="133"/>
      <c r="G143" s="57"/>
      <c r="H143" s="134"/>
      <c r="I143" s="110"/>
      <c r="J143" s="135"/>
      <c r="K143" s="58"/>
      <c r="L143" s="59"/>
      <c r="M143" s="60"/>
      <c r="N143" s="60"/>
      <c r="O143" s="65" t="str">
        <f t="shared" si="28"/>
        <v/>
      </c>
      <c r="P143" s="59"/>
      <c r="Q143" s="60"/>
      <c r="R143" s="60"/>
      <c r="S143" s="65" t="str">
        <f t="shared" si="29"/>
        <v/>
      </c>
      <c r="T143" s="64" t="str">
        <f t="shared" si="30"/>
        <v/>
      </c>
      <c r="U143" s="61" t="str">
        <f t="shared" si="31"/>
        <v xml:space="preserve">   </v>
      </c>
      <c r="V143" s="61" t="str">
        <f>IF(E143=0," ",IF(E143="H",IF(H143&lt;1999,VLOOKUP(K143,Minimas!$A$15:$F$29,6),IF(AND(H143&gt;1998,H143&lt;2002),VLOOKUP(K143,Minimas!$A$15:$F$29,5),IF(AND(H143&gt;2001,H143&lt;2004),VLOOKUP(K143,Minimas!$A$15:$F$29,4),IF(AND(H143&gt;2003,H143&lt;2006),VLOOKUP(K143,Minimas!$A$15:$F$29,3),VLOOKUP(K143,Minimas!$A$15:$F$29,2))))),IF(H143&lt;1999,VLOOKUP(K143,Minimas!$G$15:$L$29,6),IF(AND(H143&gt;1998,H143&lt;2002),VLOOKUP(K143,Minimas!$G$15:$L$29,5),IF(AND(H143&gt;2001,H143&lt;2004),VLOOKUP(K143,Minimas!$G$15:$L$29,4),IF(AND(H143&gt;2003,H143&lt;2006),VLOOKUP(K143,Minimas!$G$15:$L$29,3),VLOOKUP(K143,Minimas!$G$15:$L$29,2)))))))</f>
        <v xml:space="preserve"> </v>
      </c>
      <c r="W143" s="62" t="str">
        <f t="shared" si="32"/>
        <v/>
      </c>
      <c r="X143" s="55"/>
      <c r="AA143" s="44"/>
      <c r="AB143" s="119" t="e">
        <f>T143-HLOOKUP(V143,Minimas!$C$3:$CD$12,2,FALSE)</f>
        <v>#VALUE!</v>
      </c>
      <c r="AC143" s="119" t="e">
        <f>T143-HLOOKUP(V143,Minimas!$C$3:$CD$12,3,FALSE)</f>
        <v>#VALUE!</v>
      </c>
      <c r="AD143" s="119" t="e">
        <f>T143-HLOOKUP(V143,Minimas!$C$3:$CD$12,4,FALSE)</f>
        <v>#VALUE!</v>
      </c>
      <c r="AE143" s="119" t="e">
        <f>T143-HLOOKUP(V143,Minimas!$C$3:$CD$12,5,FALSE)</f>
        <v>#VALUE!</v>
      </c>
      <c r="AF143" s="119" t="e">
        <f>T143-HLOOKUP(V143,Minimas!$C$3:$CD$12,6,FALSE)</f>
        <v>#VALUE!</v>
      </c>
      <c r="AG143" s="119" t="e">
        <f>T143-HLOOKUP(V143,Minimas!$C$3:$CD$12,7,FALSE)</f>
        <v>#VALUE!</v>
      </c>
      <c r="AH143" s="119" t="e">
        <f>T143-HLOOKUP(V143,Minimas!$C$3:$CD$12,8,FALSE)</f>
        <v>#VALUE!</v>
      </c>
      <c r="AI143" s="119" t="e">
        <f>T143-HLOOKUP(V143,Minimas!$C$3:$CD$12,9,FALSE)</f>
        <v>#VALUE!</v>
      </c>
      <c r="AJ143" s="119" t="e">
        <f>T143-HLOOKUP(V143,Minimas!$C$3:$CD$12,10,FALSE)</f>
        <v>#VALUE!</v>
      </c>
      <c r="AK143" s="120" t="str">
        <f t="shared" si="33"/>
        <v xml:space="preserve"> </v>
      </c>
      <c r="AL143" s="44"/>
      <c r="AM143" s="44" t="str">
        <f t="shared" si="34"/>
        <v xml:space="preserve"> </v>
      </c>
      <c r="AN143" s="44" t="str">
        <f t="shared" si="35"/>
        <v xml:space="preserve"> </v>
      </c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</row>
    <row r="144" spans="2:124" s="5" customFormat="1" ht="30" customHeight="1">
      <c r="B144" s="128"/>
      <c r="C144" s="56"/>
      <c r="D144" s="111"/>
      <c r="E144" s="131"/>
      <c r="F144" s="133"/>
      <c r="G144" s="57"/>
      <c r="H144" s="134"/>
      <c r="I144" s="110"/>
      <c r="J144" s="135"/>
      <c r="K144" s="58"/>
      <c r="L144" s="59"/>
      <c r="M144" s="60"/>
      <c r="N144" s="60"/>
      <c r="O144" s="65" t="str">
        <f t="shared" si="28"/>
        <v/>
      </c>
      <c r="P144" s="59"/>
      <c r="Q144" s="60"/>
      <c r="R144" s="60"/>
      <c r="S144" s="65" t="str">
        <f t="shared" si="29"/>
        <v/>
      </c>
      <c r="T144" s="64" t="str">
        <f t="shared" si="30"/>
        <v/>
      </c>
      <c r="U144" s="61" t="str">
        <f t="shared" si="31"/>
        <v xml:space="preserve">   </v>
      </c>
      <c r="V144" s="61" t="str">
        <f>IF(E144=0," ",IF(E144="H",IF(H144&lt;1999,VLOOKUP(K144,Minimas!$A$15:$F$29,6),IF(AND(H144&gt;1998,H144&lt;2002),VLOOKUP(K144,Minimas!$A$15:$F$29,5),IF(AND(H144&gt;2001,H144&lt;2004),VLOOKUP(K144,Minimas!$A$15:$F$29,4),IF(AND(H144&gt;2003,H144&lt;2006),VLOOKUP(K144,Minimas!$A$15:$F$29,3),VLOOKUP(K144,Minimas!$A$15:$F$29,2))))),IF(H144&lt;1999,VLOOKUP(K144,Minimas!$G$15:$L$29,6),IF(AND(H144&gt;1998,H144&lt;2002),VLOOKUP(K144,Minimas!$G$15:$L$29,5),IF(AND(H144&gt;2001,H144&lt;2004),VLOOKUP(K144,Minimas!$G$15:$L$29,4),IF(AND(H144&gt;2003,H144&lt;2006),VLOOKUP(K144,Minimas!$G$15:$L$29,3),VLOOKUP(K144,Minimas!$G$15:$L$29,2)))))))</f>
        <v xml:space="preserve"> </v>
      </c>
      <c r="W144" s="62" t="str">
        <f t="shared" si="32"/>
        <v/>
      </c>
      <c r="X144" s="55"/>
      <c r="AA144" s="44"/>
      <c r="AB144" s="119" t="e">
        <f>T144-HLOOKUP(V144,Minimas!$C$3:$CD$12,2,FALSE)</f>
        <v>#VALUE!</v>
      </c>
      <c r="AC144" s="119" t="e">
        <f>T144-HLOOKUP(V144,Minimas!$C$3:$CD$12,3,FALSE)</f>
        <v>#VALUE!</v>
      </c>
      <c r="AD144" s="119" t="e">
        <f>T144-HLOOKUP(V144,Minimas!$C$3:$CD$12,4,FALSE)</f>
        <v>#VALUE!</v>
      </c>
      <c r="AE144" s="119" t="e">
        <f>T144-HLOOKUP(V144,Minimas!$C$3:$CD$12,5,FALSE)</f>
        <v>#VALUE!</v>
      </c>
      <c r="AF144" s="119" t="e">
        <f>T144-HLOOKUP(V144,Minimas!$C$3:$CD$12,6,FALSE)</f>
        <v>#VALUE!</v>
      </c>
      <c r="AG144" s="119" t="e">
        <f>T144-HLOOKUP(V144,Minimas!$C$3:$CD$12,7,FALSE)</f>
        <v>#VALUE!</v>
      </c>
      <c r="AH144" s="119" t="e">
        <f>T144-HLOOKUP(V144,Minimas!$C$3:$CD$12,8,FALSE)</f>
        <v>#VALUE!</v>
      </c>
      <c r="AI144" s="119" t="e">
        <f>T144-HLOOKUP(V144,Minimas!$C$3:$CD$12,9,FALSE)</f>
        <v>#VALUE!</v>
      </c>
      <c r="AJ144" s="119" t="e">
        <f>T144-HLOOKUP(V144,Minimas!$C$3:$CD$12,10,FALSE)</f>
        <v>#VALUE!</v>
      </c>
      <c r="AK144" s="120" t="str">
        <f t="shared" si="33"/>
        <v xml:space="preserve"> </v>
      </c>
      <c r="AL144" s="44"/>
      <c r="AM144" s="44" t="str">
        <f t="shared" si="34"/>
        <v xml:space="preserve"> </v>
      </c>
      <c r="AN144" s="44" t="str">
        <f t="shared" si="35"/>
        <v xml:space="preserve"> </v>
      </c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</row>
    <row r="145" spans="2:124" s="5" customFormat="1" ht="30" customHeight="1">
      <c r="B145" s="128"/>
      <c r="C145" s="56"/>
      <c r="D145" s="111"/>
      <c r="E145" s="131"/>
      <c r="F145" s="133"/>
      <c r="G145" s="57"/>
      <c r="H145" s="134"/>
      <c r="I145" s="110"/>
      <c r="J145" s="135"/>
      <c r="K145" s="58"/>
      <c r="L145" s="59"/>
      <c r="M145" s="60"/>
      <c r="N145" s="60"/>
      <c r="O145" s="65" t="str">
        <f t="shared" si="28"/>
        <v/>
      </c>
      <c r="P145" s="59"/>
      <c r="Q145" s="60"/>
      <c r="R145" s="60"/>
      <c r="S145" s="65" t="str">
        <f t="shared" si="29"/>
        <v/>
      </c>
      <c r="T145" s="64" t="str">
        <f t="shared" si="30"/>
        <v/>
      </c>
      <c r="U145" s="61" t="str">
        <f t="shared" si="31"/>
        <v xml:space="preserve">   </v>
      </c>
      <c r="V145" s="61" t="str">
        <f>IF(E145=0," ",IF(E145="H",IF(H145&lt;1999,VLOOKUP(K145,Minimas!$A$15:$F$29,6),IF(AND(H145&gt;1998,H145&lt;2002),VLOOKUP(K145,Minimas!$A$15:$F$29,5),IF(AND(H145&gt;2001,H145&lt;2004),VLOOKUP(K145,Minimas!$A$15:$F$29,4),IF(AND(H145&gt;2003,H145&lt;2006),VLOOKUP(K145,Minimas!$A$15:$F$29,3),VLOOKUP(K145,Minimas!$A$15:$F$29,2))))),IF(H145&lt;1999,VLOOKUP(K145,Minimas!$G$15:$L$29,6),IF(AND(H145&gt;1998,H145&lt;2002),VLOOKUP(K145,Minimas!$G$15:$L$29,5),IF(AND(H145&gt;2001,H145&lt;2004),VLOOKUP(K145,Minimas!$G$15:$L$29,4),IF(AND(H145&gt;2003,H145&lt;2006),VLOOKUP(K145,Minimas!$G$15:$L$29,3),VLOOKUP(K145,Minimas!$G$15:$L$29,2)))))))</f>
        <v xml:space="preserve"> </v>
      </c>
      <c r="W145" s="62" t="str">
        <f t="shared" si="32"/>
        <v/>
      </c>
      <c r="X145" s="55"/>
      <c r="AA145" s="44"/>
      <c r="AB145" s="119" t="e">
        <f>T145-HLOOKUP(V145,Minimas!$C$3:$CD$12,2,FALSE)</f>
        <v>#VALUE!</v>
      </c>
      <c r="AC145" s="119" t="e">
        <f>T145-HLOOKUP(V145,Minimas!$C$3:$CD$12,3,FALSE)</f>
        <v>#VALUE!</v>
      </c>
      <c r="AD145" s="119" t="e">
        <f>T145-HLOOKUP(V145,Minimas!$C$3:$CD$12,4,FALSE)</f>
        <v>#VALUE!</v>
      </c>
      <c r="AE145" s="119" t="e">
        <f>T145-HLOOKUP(V145,Minimas!$C$3:$CD$12,5,FALSE)</f>
        <v>#VALUE!</v>
      </c>
      <c r="AF145" s="119" t="e">
        <f>T145-HLOOKUP(V145,Minimas!$C$3:$CD$12,6,FALSE)</f>
        <v>#VALUE!</v>
      </c>
      <c r="AG145" s="119" t="e">
        <f>T145-HLOOKUP(V145,Minimas!$C$3:$CD$12,7,FALSE)</f>
        <v>#VALUE!</v>
      </c>
      <c r="AH145" s="119" t="e">
        <f>T145-HLOOKUP(V145,Minimas!$C$3:$CD$12,8,FALSE)</f>
        <v>#VALUE!</v>
      </c>
      <c r="AI145" s="119" t="e">
        <f>T145-HLOOKUP(V145,Minimas!$C$3:$CD$12,9,FALSE)</f>
        <v>#VALUE!</v>
      </c>
      <c r="AJ145" s="119" t="e">
        <f>T145-HLOOKUP(V145,Minimas!$C$3:$CD$12,10,FALSE)</f>
        <v>#VALUE!</v>
      </c>
      <c r="AK145" s="120" t="str">
        <f t="shared" si="33"/>
        <v xml:space="preserve"> </v>
      </c>
      <c r="AL145" s="44"/>
      <c r="AM145" s="44" t="str">
        <f t="shared" si="34"/>
        <v xml:space="preserve"> </v>
      </c>
      <c r="AN145" s="44" t="str">
        <f t="shared" si="35"/>
        <v xml:space="preserve"> </v>
      </c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</row>
    <row r="146" spans="2:124" s="5" customFormat="1" ht="30" customHeight="1">
      <c r="B146" s="128"/>
      <c r="C146" s="56"/>
      <c r="D146" s="111"/>
      <c r="E146" s="131"/>
      <c r="F146" s="133"/>
      <c r="G146" s="57"/>
      <c r="H146" s="134"/>
      <c r="I146" s="110"/>
      <c r="J146" s="135"/>
      <c r="K146" s="58"/>
      <c r="L146" s="59"/>
      <c r="M146" s="60"/>
      <c r="N146" s="60"/>
      <c r="O146" s="65" t="str">
        <f t="shared" si="28"/>
        <v/>
      </c>
      <c r="P146" s="59"/>
      <c r="Q146" s="60"/>
      <c r="R146" s="60"/>
      <c r="S146" s="65" t="str">
        <f t="shared" si="29"/>
        <v/>
      </c>
      <c r="T146" s="64" t="str">
        <f t="shared" si="30"/>
        <v/>
      </c>
      <c r="U146" s="61" t="str">
        <f t="shared" si="31"/>
        <v xml:space="preserve">   </v>
      </c>
      <c r="V146" s="61" t="str">
        <f>IF(E146=0," ",IF(E146="H",IF(H146&lt;1999,VLOOKUP(K146,Minimas!$A$15:$F$29,6),IF(AND(H146&gt;1998,H146&lt;2002),VLOOKUP(K146,Minimas!$A$15:$F$29,5),IF(AND(H146&gt;2001,H146&lt;2004),VLOOKUP(K146,Minimas!$A$15:$F$29,4),IF(AND(H146&gt;2003,H146&lt;2006),VLOOKUP(K146,Minimas!$A$15:$F$29,3),VLOOKUP(K146,Minimas!$A$15:$F$29,2))))),IF(H146&lt;1999,VLOOKUP(K146,Minimas!$G$15:$L$29,6),IF(AND(H146&gt;1998,H146&lt;2002),VLOOKUP(K146,Minimas!$G$15:$L$29,5),IF(AND(H146&gt;2001,H146&lt;2004),VLOOKUP(K146,Minimas!$G$15:$L$29,4),IF(AND(H146&gt;2003,H146&lt;2006),VLOOKUP(K146,Minimas!$G$15:$L$29,3),VLOOKUP(K146,Minimas!$G$15:$L$29,2)))))))</f>
        <v xml:space="preserve"> </v>
      </c>
      <c r="W146" s="62" t="str">
        <f t="shared" si="32"/>
        <v/>
      </c>
      <c r="X146" s="55"/>
      <c r="AA146" s="44"/>
      <c r="AB146" s="119" t="e">
        <f>T146-HLOOKUP(V146,Minimas!$C$3:$CD$12,2,FALSE)</f>
        <v>#VALUE!</v>
      </c>
      <c r="AC146" s="119" t="e">
        <f>T146-HLOOKUP(V146,Minimas!$C$3:$CD$12,3,FALSE)</f>
        <v>#VALUE!</v>
      </c>
      <c r="AD146" s="119" t="e">
        <f>T146-HLOOKUP(V146,Minimas!$C$3:$CD$12,4,FALSE)</f>
        <v>#VALUE!</v>
      </c>
      <c r="AE146" s="119" t="e">
        <f>T146-HLOOKUP(V146,Minimas!$C$3:$CD$12,5,FALSE)</f>
        <v>#VALUE!</v>
      </c>
      <c r="AF146" s="119" t="e">
        <f>T146-HLOOKUP(V146,Minimas!$C$3:$CD$12,6,FALSE)</f>
        <v>#VALUE!</v>
      </c>
      <c r="AG146" s="119" t="e">
        <f>T146-HLOOKUP(V146,Minimas!$C$3:$CD$12,7,FALSE)</f>
        <v>#VALUE!</v>
      </c>
      <c r="AH146" s="119" t="e">
        <f>T146-HLOOKUP(V146,Minimas!$C$3:$CD$12,8,FALSE)</f>
        <v>#VALUE!</v>
      </c>
      <c r="AI146" s="119" t="e">
        <f>T146-HLOOKUP(V146,Minimas!$C$3:$CD$12,9,FALSE)</f>
        <v>#VALUE!</v>
      </c>
      <c r="AJ146" s="119" t="e">
        <f>T146-HLOOKUP(V146,Minimas!$C$3:$CD$12,10,FALSE)</f>
        <v>#VALUE!</v>
      </c>
      <c r="AK146" s="120" t="str">
        <f t="shared" si="33"/>
        <v xml:space="preserve"> </v>
      </c>
      <c r="AL146" s="44"/>
      <c r="AM146" s="44" t="str">
        <f t="shared" si="34"/>
        <v xml:space="preserve"> </v>
      </c>
      <c r="AN146" s="44" t="str">
        <f t="shared" si="35"/>
        <v xml:space="preserve"> </v>
      </c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</row>
    <row r="147" spans="2:124" s="5" customFormat="1" ht="30" customHeight="1">
      <c r="B147" s="128"/>
      <c r="C147" s="56"/>
      <c r="D147" s="111"/>
      <c r="E147" s="131"/>
      <c r="F147" s="133"/>
      <c r="G147" s="57"/>
      <c r="H147" s="134"/>
      <c r="I147" s="110"/>
      <c r="J147" s="135"/>
      <c r="K147" s="58"/>
      <c r="L147" s="59"/>
      <c r="M147" s="60"/>
      <c r="N147" s="60"/>
      <c r="O147" s="65" t="str">
        <f t="shared" si="28"/>
        <v/>
      </c>
      <c r="P147" s="59"/>
      <c r="Q147" s="60"/>
      <c r="R147" s="60"/>
      <c r="S147" s="65" t="str">
        <f t="shared" si="29"/>
        <v/>
      </c>
      <c r="T147" s="64" t="str">
        <f t="shared" si="30"/>
        <v/>
      </c>
      <c r="U147" s="61" t="str">
        <f t="shared" si="31"/>
        <v xml:space="preserve">   </v>
      </c>
      <c r="V147" s="61" t="str">
        <f>IF(E147=0," ",IF(E147="H",IF(H147&lt;1999,VLOOKUP(K147,Minimas!$A$15:$F$29,6),IF(AND(H147&gt;1998,H147&lt;2002),VLOOKUP(K147,Minimas!$A$15:$F$29,5),IF(AND(H147&gt;2001,H147&lt;2004),VLOOKUP(K147,Minimas!$A$15:$F$29,4),IF(AND(H147&gt;2003,H147&lt;2006),VLOOKUP(K147,Minimas!$A$15:$F$29,3),VLOOKUP(K147,Minimas!$A$15:$F$29,2))))),IF(H147&lt;1999,VLOOKUP(K147,Minimas!$G$15:$L$29,6),IF(AND(H147&gt;1998,H147&lt;2002),VLOOKUP(K147,Minimas!$G$15:$L$29,5),IF(AND(H147&gt;2001,H147&lt;2004),VLOOKUP(K147,Minimas!$G$15:$L$29,4),IF(AND(H147&gt;2003,H147&lt;2006),VLOOKUP(K147,Minimas!$G$15:$L$29,3),VLOOKUP(K147,Minimas!$G$15:$L$29,2)))))))</f>
        <v xml:space="preserve"> </v>
      </c>
      <c r="W147" s="62" t="str">
        <f t="shared" si="32"/>
        <v/>
      </c>
      <c r="X147" s="55"/>
      <c r="AA147" s="44"/>
      <c r="AB147" s="119" t="e">
        <f>T147-HLOOKUP(V147,Minimas!$C$3:$CD$12,2,FALSE)</f>
        <v>#VALUE!</v>
      </c>
      <c r="AC147" s="119" t="e">
        <f>T147-HLOOKUP(V147,Minimas!$C$3:$CD$12,3,FALSE)</f>
        <v>#VALUE!</v>
      </c>
      <c r="AD147" s="119" t="e">
        <f>T147-HLOOKUP(V147,Minimas!$C$3:$CD$12,4,FALSE)</f>
        <v>#VALUE!</v>
      </c>
      <c r="AE147" s="119" t="e">
        <f>T147-HLOOKUP(V147,Minimas!$C$3:$CD$12,5,FALSE)</f>
        <v>#VALUE!</v>
      </c>
      <c r="AF147" s="119" t="e">
        <f>T147-HLOOKUP(V147,Minimas!$C$3:$CD$12,6,FALSE)</f>
        <v>#VALUE!</v>
      </c>
      <c r="AG147" s="119" t="e">
        <f>T147-HLOOKUP(V147,Minimas!$C$3:$CD$12,7,FALSE)</f>
        <v>#VALUE!</v>
      </c>
      <c r="AH147" s="119" t="e">
        <f>T147-HLOOKUP(V147,Minimas!$C$3:$CD$12,8,FALSE)</f>
        <v>#VALUE!</v>
      </c>
      <c r="AI147" s="119" t="e">
        <f>T147-HLOOKUP(V147,Minimas!$C$3:$CD$12,9,FALSE)</f>
        <v>#VALUE!</v>
      </c>
      <c r="AJ147" s="119" t="e">
        <f>T147-HLOOKUP(V147,Minimas!$C$3:$CD$12,10,FALSE)</f>
        <v>#VALUE!</v>
      </c>
      <c r="AK147" s="120" t="str">
        <f t="shared" si="33"/>
        <v xml:space="preserve"> </v>
      </c>
      <c r="AL147" s="44"/>
      <c r="AM147" s="44" t="str">
        <f t="shared" si="34"/>
        <v xml:space="preserve"> </v>
      </c>
      <c r="AN147" s="44" t="str">
        <f t="shared" si="35"/>
        <v xml:space="preserve"> </v>
      </c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</row>
    <row r="148" spans="2:124" s="5" customFormat="1" ht="30" customHeight="1">
      <c r="B148" s="128"/>
      <c r="C148" s="56"/>
      <c r="D148" s="111"/>
      <c r="E148" s="131"/>
      <c r="F148" s="133"/>
      <c r="G148" s="57"/>
      <c r="H148" s="134"/>
      <c r="I148" s="110"/>
      <c r="J148" s="135"/>
      <c r="K148" s="58"/>
      <c r="L148" s="59"/>
      <c r="M148" s="60"/>
      <c r="N148" s="60"/>
      <c r="O148" s="65" t="str">
        <f t="shared" si="28"/>
        <v/>
      </c>
      <c r="P148" s="59"/>
      <c r="Q148" s="60"/>
      <c r="R148" s="60"/>
      <c r="S148" s="65" t="str">
        <f t="shared" si="29"/>
        <v/>
      </c>
      <c r="T148" s="64" t="str">
        <f t="shared" si="30"/>
        <v/>
      </c>
      <c r="U148" s="61" t="str">
        <f t="shared" si="31"/>
        <v xml:space="preserve">   </v>
      </c>
      <c r="V148" s="61" t="str">
        <f>IF(E148=0," ",IF(E148="H",IF(H148&lt;1999,VLOOKUP(K148,Minimas!$A$15:$F$29,6),IF(AND(H148&gt;1998,H148&lt;2002),VLOOKUP(K148,Minimas!$A$15:$F$29,5),IF(AND(H148&gt;2001,H148&lt;2004),VLOOKUP(K148,Minimas!$A$15:$F$29,4),IF(AND(H148&gt;2003,H148&lt;2006),VLOOKUP(K148,Minimas!$A$15:$F$29,3),VLOOKUP(K148,Minimas!$A$15:$F$29,2))))),IF(H148&lt;1999,VLOOKUP(K148,Minimas!$G$15:$L$29,6),IF(AND(H148&gt;1998,H148&lt;2002),VLOOKUP(K148,Minimas!$G$15:$L$29,5),IF(AND(H148&gt;2001,H148&lt;2004),VLOOKUP(K148,Minimas!$G$15:$L$29,4),IF(AND(H148&gt;2003,H148&lt;2006),VLOOKUP(K148,Minimas!$G$15:$L$29,3),VLOOKUP(K148,Minimas!$G$15:$L$29,2)))))))</f>
        <v xml:space="preserve"> </v>
      </c>
      <c r="W148" s="62" t="str">
        <f t="shared" si="32"/>
        <v/>
      </c>
      <c r="X148" s="55"/>
      <c r="AA148" s="44"/>
      <c r="AB148" s="119" t="e">
        <f>T148-HLOOKUP(V148,Minimas!$C$3:$CD$12,2,FALSE)</f>
        <v>#VALUE!</v>
      </c>
      <c r="AC148" s="119" t="e">
        <f>T148-HLOOKUP(V148,Minimas!$C$3:$CD$12,3,FALSE)</f>
        <v>#VALUE!</v>
      </c>
      <c r="AD148" s="119" t="e">
        <f>T148-HLOOKUP(V148,Minimas!$C$3:$CD$12,4,FALSE)</f>
        <v>#VALUE!</v>
      </c>
      <c r="AE148" s="119" t="e">
        <f>T148-HLOOKUP(V148,Minimas!$C$3:$CD$12,5,FALSE)</f>
        <v>#VALUE!</v>
      </c>
      <c r="AF148" s="119" t="e">
        <f>T148-HLOOKUP(V148,Minimas!$C$3:$CD$12,6,FALSE)</f>
        <v>#VALUE!</v>
      </c>
      <c r="AG148" s="119" t="e">
        <f>T148-HLOOKUP(V148,Minimas!$C$3:$CD$12,7,FALSE)</f>
        <v>#VALUE!</v>
      </c>
      <c r="AH148" s="119" t="e">
        <f>T148-HLOOKUP(V148,Minimas!$C$3:$CD$12,8,FALSE)</f>
        <v>#VALUE!</v>
      </c>
      <c r="AI148" s="119" t="e">
        <f>T148-HLOOKUP(V148,Minimas!$C$3:$CD$12,9,FALSE)</f>
        <v>#VALUE!</v>
      </c>
      <c r="AJ148" s="119" t="e">
        <f>T148-HLOOKUP(V148,Minimas!$C$3:$CD$12,10,FALSE)</f>
        <v>#VALUE!</v>
      </c>
      <c r="AK148" s="120" t="str">
        <f t="shared" si="33"/>
        <v xml:space="preserve"> </v>
      </c>
      <c r="AL148" s="44"/>
      <c r="AM148" s="44" t="str">
        <f t="shared" si="34"/>
        <v xml:space="preserve"> </v>
      </c>
      <c r="AN148" s="44" t="str">
        <f t="shared" si="35"/>
        <v xml:space="preserve"> </v>
      </c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</row>
    <row r="149" spans="2:124" s="5" customFormat="1" ht="30" customHeight="1">
      <c r="B149" s="128"/>
      <c r="C149" s="56"/>
      <c r="D149" s="111"/>
      <c r="E149" s="131"/>
      <c r="F149" s="133"/>
      <c r="G149" s="57"/>
      <c r="H149" s="134"/>
      <c r="I149" s="110"/>
      <c r="J149" s="135"/>
      <c r="K149" s="58"/>
      <c r="L149" s="59"/>
      <c r="M149" s="60"/>
      <c r="N149" s="60"/>
      <c r="O149" s="65" t="str">
        <f t="shared" si="28"/>
        <v/>
      </c>
      <c r="P149" s="59"/>
      <c r="Q149" s="60"/>
      <c r="R149" s="60"/>
      <c r="S149" s="65" t="str">
        <f t="shared" si="29"/>
        <v/>
      </c>
      <c r="T149" s="64" t="str">
        <f t="shared" si="30"/>
        <v/>
      </c>
      <c r="U149" s="61" t="str">
        <f t="shared" si="31"/>
        <v xml:space="preserve">   </v>
      </c>
      <c r="V149" s="61" t="str">
        <f>IF(E149=0," ",IF(E149="H",IF(H149&lt;1999,VLOOKUP(K149,Minimas!$A$15:$F$29,6),IF(AND(H149&gt;1998,H149&lt;2002),VLOOKUP(K149,Minimas!$A$15:$F$29,5),IF(AND(H149&gt;2001,H149&lt;2004),VLOOKUP(K149,Minimas!$A$15:$F$29,4),IF(AND(H149&gt;2003,H149&lt;2006),VLOOKUP(K149,Minimas!$A$15:$F$29,3),VLOOKUP(K149,Minimas!$A$15:$F$29,2))))),IF(H149&lt;1999,VLOOKUP(K149,Minimas!$G$15:$L$29,6),IF(AND(H149&gt;1998,H149&lt;2002),VLOOKUP(K149,Minimas!$G$15:$L$29,5),IF(AND(H149&gt;2001,H149&lt;2004),VLOOKUP(K149,Minimas!$G$15:$L$29,4),IF(AND(H149&gt;2003,H149&lt;2006),VLOOKUP(K149,Minimas!$G$15:$L$29,3),VLOOKUP(K149,Minimas!$G$15:$L$29,2)))))))</f>
        <v xml:space="preserve"> </v>
      </c>
      <c r="W149" s="62" t="str">
        <f t="shared" si="32"/>
        <v/>
      </c>
      <c r="X149" s="55"/>
      <c r="AA149" s="44"/>
      <c r="AB149" s="119" t="e">
        <f>T149-HLOOKUP(V149,Minimas!$C$3:$CD$12,2,FALSE)</f>
        <v>#VALUE!</v>
      </c>
      <c r="AC149" s="119" t="e">
        <f>T149-HLOOKUP(V149,Minimas!$C$3:$CD$12,3,FALSE)</f>
        <v>#VALUE!</v>
      </c>
      <c r="AD149" s="119" t="e">
        <f>T149-HLOOKUP(V149,Minimas!$C$3:$CD$12,4,FALSE)</f>
        <v>#VALUE!</v>
      </c>
      <c r="AE149" s="119" t="e">
        <f>T149-HLOOKUP(V149,Minimas!$C$3:$CD$12,5,FALSE)</f>
        <v>#VALUE!</v>
      </c>
      <c r="AF149" s="119" t="e">
        <f>T149-HLOOKUP(V149,Minimas!$C$3:$CD$12,6,FALSE)</f>
        <v>#VALUE!</v>
      </c>
      <c r="AG149" s="119" t="e">
        <f>T149-HLOOKUP(V149,Minimas!$C$3:$CD$12,7,FALSE)</f>
        <v>#VALUE!</v>
      </c>
      <c r="AH149" s="119" t="e">
        <f>T149-HLOOKUP(V149,Minimas!$C$3:$CD$12,8,FALSE)</f>
        <v>#VALUE!</v>
      </c>
      <c r="AI149" s="119" t="e">
        <f>T149-HLOOKUP(V149,Minimas!$C$3:$CD$12,9,FALSE)</f>
        <v>#VALUE!</v>
      </c>
      <c r="AJ149" s="119" t="e">
        <f>T149-HLOOKUP(V149,Minimas!$C$3:$CD$12,10,FALSE)</f>
        <v>#VALUE!</v>
      </c>
      <c r="AK149" s="120" t="str">
        <f t="shared" si="33"/>
        <v xml:space="preserve"> </v>
      </c>
      <c r="AL149" s="44"/>
      <c r="AM149" s="44" t="str">
        <f t="shared" si="34"/>
        <v xml:space="preserve"> </v>
      </c>
      <c r="AN149" s="44" t="str">
        <f t="shared" si="35"/>
        <v xml:space="preserve"> </v>
      </c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</row>
    <row r="150" spans="2:124" s="5" customFormat="1" ht="30" customHeight="1">
      <c r="B150" s="128"/>
      <c r="C150" s="56"/>
      <c r="D150" s="111"/>
      <c r="E150" s="131"/>
      <c r="F150" s="133"/>
      <c r="G150" s="57"/>
      <c r="H150" s="134"/>
      <c r="I150" s="110"/>
      <c r="J150" s="135"/>
      <c r="K150" s="58"/>
      <c r="L150" s="59"/>
      <c r="M150" s="60"/>
      <c r="N150" s="60"/>
      <c r="O150" s="65" t="str">
        <f t="shared" si="28"/>
        <v/>
      </c>
      <c r="P150" s="59"/>
      <c r="Q150" s="60"/>
      <c r="R150" s="60"/>
      <c r="S150" s="65" t="str">
        <f t="shared" si="29"/>
        <v/>
      </c>
      <c r="T150" s="64" t="str">
        <f t="shared" si="30"/>
        <v/>
      </c>
      <c r="U150" s="61" t="str">
        <f t="shared" si="31"/>
        <v xml:space="preserve">   </v>
      </c>
      <c r="V150" s="61" t="str">
        <f>IF(E150=0," ",IF(E150="H",IF(H150&lt;1999,VLOOKUP(K150,Minimas!$A$15:$F$29,6),IF(AND(H150&gt;1998,H150&lt;2002),VLOOKUP(K150,Minimas!$A$15:$F$29,5),IF(AND(H150&gt;2001,H150&lt;2004),VLOOKUP(K150,Minimas!$A$15:$F$29,4),IF(AND(H150&gt;2003,H150&lt;2006),VLOOKUP(K150,Minimas!$A$15:$F$29,3),VLOOKUP(K150,Minimas!$A$15:$F$29,2))))),IF(H150&lt;1999,VLOOKUP(K150,Minimas!$G$15:$L$29,6),IF(AND(H150&gt;1998,H150&lt;2002),VLOOKUP(K150,Minimas!$G$15:$L$29,5),IF(AND(H150&gt;2001,H150&lt;2004),VLOOKUP(K150,Minimas!$G$15:$L$29,4),IF(AND(H150&gt;2003,H150&lt;2006),VLOOKUP(K150,Minimas!$G$15:$L$29,3),VLOOKUP(K150,Minimas!$G$15:$L$29,2)))))))</f>
        <v xml:space="preserve"> </v>
      </c>
      <c r="W150" s="62" t="str">
        <f t="shared" si="32"/>
        <v/>
      </c>
      <c r="X150" s="55"/>
      <c r="AA150" s="44"/>
      <c r="AB150" s="119" t="e">
        <f>T150-HLOOKUP(V150,Minimas!$C$3:$CD$12,2,FALSE)</f>
        <v>#VALUE!</v>
      </c>
      <c r="AC150" s="119" t="e">
        <f>T150-HLOOKUP(V150,Minimas!$C$3:$CD$12,3,FALSE)</f>
        <v>#VALUE!</v>
      </c>
      <c r="AD150" s="119" t="e">
        <f>T150-HLOOKUP(V150,Minimas!$C$3:$CD$12,4,FALSE)</f>
        <v>#VALUE!</v>
      </c>
      <c r="AE150" s="119" t="e">
        <f>T150-HLOOKUP(V150,Minimas!$C$3:$CD$12,5,FALSE)</f>
        <v>#VALUE!</v>
      </c>
      <c r="AF150" s="119" t="e">
        <f>T150-HLOOKUP(V150,Minimas!$C$3:$CD$12,6,FALSE)</f>
        <v>#VALUE!</v>
      </c>
      <c r="AG150" s="119" t="e">
        <f>T150-HLOOKUP(V150,Minimas!$C$3:$CD$12,7,FALSE)</f>
        <v>#VALUE!</v>
      </c>
      <c r="AH150" s="119" t="e">
        <f>T150-HLOOKUP(V150,Minimas!$C$3:$CD$12,8,FALSE)</f>
        <v>#VALUE!</v>
      </c>
      <c r="AI150" s="119" t="e">
        <f>T150-HLOOKUP(V150,Minimas!$C$3:$CD$12,9,FALSE)</f>
        <v>#VALUE!</v>
      </c>
      <c r="AJ150" s="119" t="e">
        <f>T150-HLOOKUP(V150,Minimas!$C$3:$CD$12,10,FALSE)</f>
        <v>#VALUE!</v>
      </c>
      <c r="AK150" s="120" t="str">
        <f t="shared" si="33"/>
        <v xml:space="preserve"> </v>
      </c>
      <c r="AL150" s="44"/>
      <c r="AM150" s="44" t="str">
        <f t="shared" si="34"/>
        <v xml:space="preserve"> </v>
      </c>
      <c r="AN150" s="44" t="str">
        <f t="shared" si="35"/>
        <v xml:space="preserve"> </v>
      </c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</row>
    <row r="151" spans="2:124" s="5" customFormat="1" ht="30" customHeight="1">
      <c r="B151" s="128"/>
      <c r="C151" s="56"/>
      <c r="D151" s="111"/>
      <c r="E151" s="131"/>
      <c r="F151" s="133"/>
      <c r="G151" s="57"/>
      <c r="H151" s="134"/>
      <c r="I151" s="110"/>
      <c r="J151" s="135"/>
      <c r="K151" s="58"/>
      <c r="L151" s="59"/>
      <c r="M151" s="60"/>
      <c r="N151" s="60"/>
      <c r="O151" s="65" t="str">
        <f t="shared" si="28"/>
        <v/>
      </c>
      <c r="P151" s="59"/>
      <c r="Q151" s="60"/>
      <c r="R151" s="60"/>
      <c r="S151" s="65" t="str">
        <f t="shared" si="29"/>
        <v/>
      </c>
      <c r="T151" s="64" t="str">
        <f t="shared" si="30"/>
        <v/>
      </c>
      <c r="U151" s="61" t="str">
        <f t="shared" si="31"/>
        <v xml:space="preserve">   </v>
      </c>
      <c r="V151" s="61" t="str">
        <f>IF(E151=0," ",IF(E151="H",IF(H151&lt;1999,VLOOKUP(K151,Minimas!$A$15:$F$29,6),IF(AND(H151&gt;1998,H151&lt;2002),VLOOKUP(K151,Minimas!$A$15:$F$29,5),IF(AND(H151&gt;2001,H151&lt;2004),VLOOKUP(K151,Minimas!$A$15:$F$29,4),IF(AND(H151&gt;2003,H151&lt;2006),VLOOKUP(K151,Minimas!$A$15:$F$29,3),VLOOKUP(K151,Minimas!$A$15:$F$29,2))))),IF(H151&lt;1999,VLOOKUP(K151,Minimas!$G$15:$L$29,6),IF(AND(H151&gt;1998,H151&lt;2002),VLOOKUP(K151,Minimas!$G$15:$L$29,5),IF(AND(H151&gt;2001,H151&lt;2004),VLOOKUP(K151,Minimas!$G$15:$L$29,4),IF(AND(H151&gt;2003,H151&lt;2006),VLOOKUP(K151,Minimas!$G$15:$L$29,3),VLOOKUP(K151,Minimas!$G$15:$L$29,2)))))))</f>
        <v xml:space="preserve"> </v>
      </c>
      <c r="W151" s="62" t="str">
        <f t="shared" si="32"/>
        <v/>
      </c>
      <c r="X151" s="55"/>
      <c r="AA151" s="44"/>
      <c r="AB151" s="119" t="e">
        <f>T151-HLOOKUP(V151,Minimas!$C$3:$CD$12,2,FALSE)</f>
        <v>#VALUE!</v>
      </c>
      <c r="AC151" s="119" t="e">
        <f>T151-HLOOKUP(V151,Minimas!$C$3:$CD$12,3,FALSE)</f>
        <v>#VALUE!</v>
      </c>
      <c r="AD151" s="119" t="e">
        <f>T151-HLOOKUP(V151,Minimas!$C$3:$CD$12,4,FALSE)</f>
        <v>#VALUE!</v>
      </c>
      <c r="AE151" s="119" t="e">
        <f>T151-HLOOKUP(V151,Minimas!$C$3:$CD$12,5,FALSE)</f>
        <v>#VALUE!</v>
      </c>
      <c r="AF151" s="119" t="e">
        <f>T151-HLOOKUP(V151,Minimas!$C$3:$CD$12,6,FALSE)</f>
        <v>#VALUE!</v>
      </c>
      <c r="AG151" s="119" t="e">
        <f>T151-HLOOKUP(V151,Minimas!$C$3:$CD$12,7,FALSE)</f>
        <v>#VALUE!</v>
      </c>
      <c r="AH151" s="119" t="e">
        <f>T151-HLOOKUP(V151,Minimas!$C$3:$CD$12,8,FALSE)</f>
        <v>#VALUE!</v>
      </c>
      <c r="AI151" s="119" t="e">
        <f>T151-HLOOKUP(V151,Minimas!$C$3:$CD$12,9,FALSE)</f>
        <v>#VALUE!</v>
      </c>
      <c r="AJ151" s="119" t="e">
        <f>T151-HLOOKUP(V151,Minimas!$C$3:$CD$12,10,FALSE)</f>
        <v>#VALUE!</v>
      </c>
      <c r="AK151" s="120" t="str">
        <f t="shared" si="33"/>
        <v xml:space="preserve"> </v>
      </c>
      <c r="AL151" s="44"/>
      <c r="AM151" s="44" t="str">
        <f t="shared" si="34"/>
        <v xml:space="preserve"> </v>
      </c>
      <c r="AN151" s="44" t="str">
        <f t="shared" si="35"/>
        <v xml:space="preserve"> </v>
      </c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</row>
    <row r="152" spans="2:124" s="5" customFormat="1" ht="30" customHeight="1">
      <c r="B152" s="128"/>
      <c r="C152" s="56"/>
      <c r="D152" s="111"/>
      <c r="E152" s="131"/>
      <c r="F152" s="133"/>
      <c r="G152" s="57"/>
      <c r="H152" s="134"/>
      <c r="I152" s="110"/>
      <c r="J152" s="135"/>
      <c r="K152" s="58"/>
      <c r="L152" s="59"/>
      <c r="M152" s="60"/>
      <c r="N152" s="60"/>
      <c r="O152" s="65" t="str">
        <f t="shared" si="28"/>
        <v/>
      </c>
      <c r="P152" s="59"/>
      <c r="Q152" s="60"/>
      <c r="R152" s="60"/>
      <c r="S152" s="65" t="str">
        <f t="shared" si="29"/>
        <v/>
      </c>
      <c r="T152" s="64" t="str">
        <f t="shared" si="30"/>
        <v/>
      </c>
      <c r="U152" s="61" t="str">
        <f t="shared" si="31"/>
        <v xml:space="preserve">   </v>
      </c>
      <c r="V152" s="61" t="str">
        <f>IF(E152=0," ",IF(E152="H",IF(H152&lt;1999,VLOOKUP(K152,Minimas!$A$15:$F$29,6),IF(AND(H152&gt;1998,H152&lt;2002),VLOOKUP(K152,Minimas!$A$15:$F$29,5),IF(AND(H152&gt;2001,H152&lt;2004),VLOOKUP(K152,Minimas!$A$15:$F$29,4),IF(AND(H152&gt;2003,H152&lt;2006),VLOOKUP(K152,Minimas!$A$15:$F$29,3),VLOOKUP(K152,Minimas!$A$15:$F$29,2))))),IF(H152&lt;1999,VLOOKUP(K152,Minimas!$G$15:$L$29,6),IF(AND(H152&gt;1998,H152&lt;2002),VLOOKUP(K152,Minimas!$G$15:$L$29,5),IF(AND(H152&gt;2001,H152&lt;2004),VLOOKUP(K152,Minimas!$G$15:$L$29,4),IF(AND(H152&gt;2003,H152&lt;2006),VLOOKUP(K152,Minimas!$G$15:$L$29,3),VLOOKUP(K152,Minimas!$G$15:$L$29,2)))))))</f>
        <v xml:space="preserve"> </v>
      </c>
      <c r="W152" s="62" t="str">
        <f t="shared" si="32"/>
        <v/>
      </c>
      <c r="X152" s="55"/>
      <c r="AA152" s="44"/>
      <c r="AB152" s="119" t="e">
        <f>T152-HLOOKUP(V152,Minimas!$C$3:$CD$12,2,FALSE)</f>
        <v>#VALUE!</v>
      </c>
      <c r="AC152" s="119" t="e">
        <f>T152-HLOOKUP(V152,Minimas!$C$3:$CD$12,3,FALSE)</f>
        <v>#VALUE!</v>
      </c>
      <c r="AD152" s="119" t="e">
        <f>T152-HLOOKUP(V152,Minimas!$C$3:$CD$12,4,FALSE)</f>
        <v>#VALUE!</v>
      </c>
      <c r="AE152" s="119" t="e">
        <f>T152-HLOOKUP(V152,Minimas!$C$3:$CD$12,5,FALSE)</f>
        <v>#VALUE!</v>
      </c>
      <c r="AF152" s="119" t="e">
        <f>T152-HLOOKUP(V152,Minimas!$C$3:$CD$12,6,FALSE)</f>
        <v>#VALUE!</v>
      </c>
      <c r="AG152" s="119" t="e">
        <f>T152-HLOOKUP(V152,Minimas!$C$3:$CD$12,7,FALSE)</f>
        <v>#VALUE!</v>
      </c>
      <c r="AH152" s="119" t="e">
        <f>T152-HLOOKUP(V152,Minimas!$C$3:$CD$12,8,FALSE)</f>
        <v>#VALUE!</v>
      </c>
      <c r="AI152" s="119" t="e">
        <f>T152-HLOOKUP(V152,Minimas!$C$3:$CD$12,9,FALSE)</f>
        <v>#VALUE!</v>
      </c>
      <c r="AJ152" s="119" t="e">
        <f>T152-HLOOKUP(V152,Minimas!$C$3:$CD$12,10,FALSE)</f>
        <v>#VALUE!</v>
      </c>
      <c r="AK152" s="120" t="str">
        <f t="shared" si="33"/>
        <v xml:space="preserve"> </v>
      </c>
      <c r="AL152" s="44"/>
      <c r="AM152" s="44" t="str">
        <f t="shared" si="34"/>
        <v xml:space="preserve"> </v>
      </c>
      <c r="AN152" s="44" t="str">
        <f t="shared" si="35"/>
        <v xml:space="preserve"> </v>
      </c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</row>
    <row r="153" spans="2:124" s="5" customFormat="1" ht="30" customHeight="1">
      <c r="B153" s="128"/>
      <c r="C153" s="56"/>
      <c r="D153" s="111"/>
      <c r="E153" s="131"/>
      <c r="F153" s="133"/>
      <c r="G153" s="57"/>
      <c r="H153" s="134"/>
      <c r="I153" s="110"/>
      <c r="J153" s="135"/>
      <c r="K153" s="58"/>
      <c r="L153" s="59"/>
      <c r="M153" s="60"/>
      <c r="N153" s="60"/>
      <c r="O153" s="65" t="str">
        <f t="shared" si="28"/>
        <v/>
      </c>
      <c r="P153" s="59"/>
      <c r="Q153" s="60"/>
      <c r="R153" s="60"/>
      <c r="S153" s="65" t="str">
        <f t="shared" si="29"/>
        <v/>
      </c>
      <c r="T153" s="64" t="str">
        <f t="shared" si="30"/>
        <v/>
      </c>
      <c r="U153" s="61" t="str">
        <f t="shared" si="31"/>
        <v xml:space="preserve">   </v>
      </c>
      <c r="V153" s="61" t="str">
        <f>IF(E153=0," ",IF(E153="H",IF(H153&lt;1999,VLOOKUP(K153,Minimas!$A$15:$F$29,6),IF(AND(H153&gt;1998,H153&lt;2002),VLOOKUP(K153,Minimas!$A$15:$F$29,5),IF(AND(H153&gt;2001,H153&lt;2004),VLOOKUP(K153,Minimas!$A$15:$F$29,4),IF(AND(H153&gt;2003,H153&lt;2006),VLOOKUP(K153,Minimas!$A$15:$F$29,3),VLOOKUP(K153,Minimas!$A$15:$F$29,2))))),IF(H153&lt;1999,VLOOKUP(K153,Minimas!$G$15:$L$29,6),IF(AND(H153&gt;1998,H153&lt;2002),VLOOKUP(K153,Minimas!$G$15:$L$29,5),IF(AND(H153&gt;2001,H153&lt;2004),VLOOKUP(K153,Minimas!$G$15:$L$29,4),IF(AND(H153&gt;2003,H153&lt;2006),VLOOKUP(K153,Minimas!$G$15:$L$29,3),VLOOKUP(K153,Minimas!$G$15:$L$29,2)))))))</f>
        <v xml:space="preserve"> </v>
      </c>
      <c r="W153" s="62" t="str">
        <f t="shared" si="32"/>
        <v/>
      </c>
      <c r="X153" s="55"/>
      <c r="AA153" s="44"/>
      <c r="AB153" s="119" t="e">
        <f>T153-HLOOKUP(V153,Minimas!$C$3:$CD$12,2,FALSE)</f>
        <v>#VALUE!</v>
      </c>
      <c r="AC153" s="119" t="e">
        <f>T153-HLOOKUP(V153,Minimas!$C$3:$CD$12,3,FALSE)</f>
        <v>#VALUE!</v>
      </c>
      <c r="AD153" s="119" t="e">
        <f>T153-HLOOKUP(V153,Minimas!$C$3:$CD$12,4,FALSE)</f>
        <v>#VALUE!</v>
      </c>
      <c r="AE153" s="119" t="e">
        <f>T153-HLOOKUP(V153,Minimas!$C$3:$CD$12,5,FALSE)</f>
        <v>#VALUE!</v>
      </c>
      <c r="AF153" s="119" t="e">
        <f>T153-HLOOKUP(V153,Minimas!$C$3:$CD$12,6,FALSE)</f>
        <v>#VALUE!</v>
      </c>
      <c r="AG153" s="119" t="e">
        <f>T153-HLOOKUP(V153,Minimas!$C$3:$CD$12,7,FALSE)</f>
        <v>#VALUE!</v>
      </c>
      <c r="AH153" s="119" t="e">
        <f>T153-HLOOKUP(V153,Minimas!$C$3:$CD$12,8,FALSE)</f>
        <v>#VALUE!</v>
      </c>
      <c r="AI153" s="119" t="e">
        <f>T153-HLOOKUP(V153,Minimas!$C$3:$CD$12,9,FALSE)</f>
        <v>#VALUE!</v>
      </c>
      <c r="AJ153" s="119" t="e">
        <f>T153-HLOOKUP(V153,Minimas!$C$3:$CD$12,10,FALSE)</f>
        <v>#VALUE!</v>
      </c>
      <c r="AK153" s="120" t="str">
        <f t="shared" si="33"/>
        <v xml:space="preserve"> </v>
      </c>
      <c r="AL153" s="44"/>
      <c r="AM153" s="44" t="str">
        <f t="shared" si="34"/>
        <v xml:space="preserve"> </v>
      </c>
      <c r="AN153" s="44" t="str">
        <f t="shared" si="35"/>
        <v xml:space="preserve"> </v>
      </c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</row>
    <row r="154" spans="2:124" s="5" customFormat="1" ht="30" customHeight="1">
      <c r="B154" s="128"/>
      <c r="C154" s="56"/>
      <c r="D154" s="111"/>
      <c r="E154" s="131"/>
      <c r="F154" s="133"/>
      <c r="G154" s="57"/>
      <c r="H154" s="134"/>
      <c r="I154" s="110"/>
      <c r="J154" s="135"/>
      <c r="K154" s="58"/>
      <c r="L154" s="59"/>
      <c r="M154" s="60"/>
      <c r="N154" s="60"/>
      <c r="O154" s="65" t="str">
        <f t="shared" si="28"/>
        <v/>
      </c>
      <c r="P154" s="59"/>
      <c r="Q154" s="60"/>
      <c r="R154" s="60"/>
      <c r="S154" s="65" t="str">
        <f t="shared" si="29"/>
        <v/>
      </c>
      <c r="T154" s="64" t="str">
        <f t="shared" si="30"/>
        <v/>
      </c>
      <c r="U154" s="61" t="str">
        <f t="shared" si="31"/>
        <v xml:space="preserve">   </v>
      </c>
      <c r="V154" s="61" t="str">
        <f>IF(E154=0," ",IF(E154="H",IF(H154&lt;1999,VLOOKUP(K154,Minimas!$A$15:$F$29,6),IF(AND(H154&gt;1998,H154&lt;2002),VLOOKUP(K154,Minimas!$A$15:$F$29,5),IF(AND(H154&gt;2001,H154&lt;2004),VLOOKUP(K154,Minimas!$A$15:$F$29,4),IF(AND(H154&gt;2003,H154&lt;2006),VLOOKUP(K154,Minimas!$A$15:$F$29,3),VLOOKUP(K154,Minimas!$A$15:$F$29,2))))),IF(H154&lt;1999,VLOOKUP(K154,Minimas!$G$15:$L$29,6),IF(AND(H154&gt;1998,H154&lt;2002),VLOOKUP(K154,Minimas!$G$15:$L$29,5),IF(AND(H154&gt;2001,H154&lt;2004),VLOOKUP(K154,Minimas!$G$15:$L$29,4),IF(AND(H154&gt;2003,H154&lt;2006),VLOOKUP(K154,Minimas!$G$15:$L$29,3),VLOOKUP(K154,Minimas!$G$15:$L$29,2)))))))</f>
        <v xml:space="preserve"> </v>
      </c>
      <c r="W154" s="62" t="str">
        <f t="shared" si="32"/>
        <v/>
      </c>
      <c r="X154" s="55"/>
      <c r="AA154" s="44"/>
      <c r="AB154" s="119" t="e">
        <f>T154-HLOOKUP(V154,Minimas!$C$3:$CD$12,2,FALSE)</f>
        <v>#VALUE!</v>
      </c>
      <c r="AC154" s="119" t="e">
        <f>T154-HLOOKUP(V154,Minimas!$C$3:$CD$12,3,FALSE)</f>
        <v>#VALUE!</v>
      </c>
      <c r="AD154" s="119" t="e">
        <f>T154-HLOOKUP(V154,Minimas!$C$3:$CD$12,4,FALSE)</f>
        <v>#VALUE!</v>
      </c>
      <c r="AE154" s="119" t="e">
        <f>T154-HLOOKUP(V154,Minimas!$C$3:$CD$12,5,FALSE)</f>
        <v>#VALUE!</v>
      </c>
      <c r="AF154" s="119" t="e">
        <f>T154-HLOOKUP(V154,Minimas!$C$3:$CD$12,6,FALSE)</f>
        <v>#VALUE!</v>
      </c>
      <c r="AG154" s="119" t="e">
        <f>T154-HLOOKUP(V154,Minimas!$C$3:$CD$12,7,FALSE)</f>
        <v>#VALUE!</v>
      </c>
      <c r="AH154" s="119" t="e">
        <f>T154-HLOOKUP(V154,Minimas!$C$3:$CD$12,8,FALSE)</f>
        <v>#VALUE!</v>
      </c>
      <c r="AI154" s="119" t="e">
        <f>T154-HLOOKUP(V154,Minimas!$C$3:$CD$12,9,FALSE)</f>
        <v>#VALUE!</v>
      </c>
      <c r="AJ154" s="119" t="e">
        <f>T154-HLOOKUP(V154,Minimas!$C$3:$CD$12,10,FALSE)</f>
        <v>#VALUE!</v>
      </c>
      <c r="AK154" s="120" t="str">
        <f t="shared" si="33"/>
        <v xml:space="preserve"> </v>
      </c>
      <c r="AL154" s="44"/>
      <c r="AM154" s="44" t="str">
        <f t="shared" si="34"/>
        <v xml:space="preserve"> </v>
      </c>
      <c r="AN154" s="44" t="str">
        <f t="shared" si="35"/>
        <v xml:space="preserve"> </v>
      </c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</row>
    <row r="155" spans="2:124" s="5" customFormat="1" ht="30" customHeight="1">
      <c r="B155" s="128"/>
      <c r="C155" s="56"/>
      <c r="D155" s="111"/>
      <c r="E155" s="131"/>
      <c r="F155" s="133"/>
      <c r="G155" s="57"/>
      <c r="H155" s="134"/>
      <c r="I155" s="110"/>
      <c r="J155" s="135"/>
      <c r="K155" s="58"/>
      <c r="L155" s="59"/>
      <c r="M155" s="60"/>
      <c r="N155" s="60"/>
      <c r="O155" s="65" t="str">
        <f t="shared" si="28"/>
        <v/>
      </c>
      <c r="P155" s="59"/>
      <c r="Q155" s="60"/>
      <c r="R155" s="60"/>
      <c r="S155" s="65" t="str">
        <f t="shared" si="29"/>
        <v/>
      </c>
      <c r="T155" s="64" t="str">
        <f t="shared" si="30"/>
        <v/>
      </c>
      <c r="U155" s="61" t="str">
        <f t="shared" si="31"/>
        <v xml:space="preserve">   </v>
      </c>
      <c r="V155" s="61" t="str">
        <f>IF(E155=0," ",IF(E155="H",IF(H155&lt;1999,VLOOKUP(K155,Minimas!$A$15:$F$29,6),IF(AND(H155&gt;1998,H155&lt;2002),VLOOKUP(K155,Minimas!$A$15:$F$29,5),IF(AND(H155&gt;2001,H155&lt;2004),VLOOKUP(K155,Minimas!$A$15:$F$29,4),IF(AND(H155&gt;2003,H155&lt;2006),VLOOKUP(K155,Minimas!$A$15:$F$29,3),VLOOKUP(K155,Minimas!$A$15:$F$29,2))))),IF(H155&lt;1999,VLOOKUP(K155,Minimas!$G$15:$L$29,6),IF(AND(H155&gt;1998,H155&lt;2002),VLOOKUP(K155,Minimas!$G$15:$L$29,5),IF(AND(H155&gt;2001,H155&lt;2004),VLOOKUP(K155,Minimas!$G$15:$L$29,4),IF(AND(H155&gt;2003,H155&lt;2006),VLOOKUP(K155,Minimas!$G$15:$L$29,3),VLOOKUP(K155,Minimas!$G$15:$L$29,2)))))))</f>
        <v xml:space="preserve"> </v>
      </c>
      <c r="W155" s="62" t="str">
        <f t="shared" si="32"/>
        <v/>
      </c>
      <c r="X155" s="55"/>
      <c r="AA155" s="44"/>
      <c r="AB155" s="119" t="e">
        <f>T155-HLOOKUP(V155,Minimas!$C$3:$CD$12,2,FALSE)</f>
        <v>#VALUE!</v>
      </c>
      <c r="AC155" s="119" t="e">
        <f>T155-HLOOKUP(V155,Minimas!$C$3:$CD$12,3,FALSE)</f>
        <v>#VALUE!</v>
      </c>
      <c r="AD155" s="119" t="e">
        <f>T155-HLOOKUP(V155,Minimas!$C$3:$CD$12,4,FALSE)</f>
        <v>#VALUE!</v>
      </c>
      <c r="AE155" s="119" t="e">
        <f>T155-HLOOKUP(V155,Minimas!$C$3:$CD$12,5,FALSE)</f>
        <v>#VALUE!</v>
      </c>
      <c r="AF155" s="119" t="e">
        <f>T155-HLOOKUP(V155,Minimas!$C$3:$CD$12,6,FALSE)</f>
        <v>#VALUE!</v>
      </c>
      <c r="AG155" s="119" t="e">
        <f>T155-HLOOKUP(V155,Minimas!$C$3:$CD$12,7,FALSE)</f>
        <v>#VALUE!</v>
      </c>
      <c r="AH155" s="119" t="e">
        <f>T155-HLOOKUP(V155,Minimas!$C$3:$CD$12,8,FALSE)</f>
        <v>#VALUE!</v>
      </c>
      <c r="AI155" s="119" t="e">
        <f>T155-HLOOKUP(V155,Minimas!$C$3:$CD$12,9,FALSE)</f>
        <v>#VALUE!</v>
      </c>
      <c r="AJ155" s="119" t="e">
        <f>T155-HLOOKUP(V155,Minimas!$C$3:$CD$12,10,FALSE)</f>
        <v>#VALUE!</v>
      </c>
      <c r="AK155" s="120" t="str">
        <f t="shared" si="33"/>
        <v xml:space="preserve"> </v>
      </c>
      <c r="AL155" s="44"/>
      <c r="AM155" s="44" t="str">
        <f t="shared" si="34"/>
        <v xml:space="preserve"> </v>
      </c>
      <c r="AN155" s="44" t="str">
        <f t="shared" si="35"/>
        <v xml:space="preserve"> </v>
      </c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</row>
    <row r="156" spans="2:124" s="5" customFormat="1" ht="30" customHeight="1">
      <c r="B156" s="128"/>
      <c r="C156" s="56"/>
      <c r="D156" s="111"/>
      <c r="E156" s="131"/>
      <c r="F156" s="133"/>
      <c r="G156" s="57"/>
      <c r="H156" s="134"/>
      <c r="I156" s="110"/>
      <c r="J156" s="135"/>
      <c r="K156" s="58"/>
      <c r="L156" s="59"/>
      <c r="M156" s="60"/>
      <c r="N156" s="60"/>
      <c r="O156" s="65" t="str">
        <f t="shared" si="28"/>
        <v/>
      </c>
      <c r="P156" s="59"/>
      <c r="Q156" s="60"/>
      <c r="R156" s="60"/>
      <c r="S156" s="65" t="str">
        <f t="shared" si="29"/>
        <v/>
      </c>
      <c r="T156" s="64" t="str">
        <f t="shared" si="30"/>
        <v/>
      </c>
      <c r="U156" s="61" t="str">
        <f t="shared" si="31"/>
        <v xml:space="preserve">   </v>
      </c>
      <c r="V156" s="61" t="str">
        <f>IF(E156=0," ",IF(E156="H",IF(H156&lt;1999,VLOOKUP(K156,Minimas!$A$15:$F$29,6),IF(AND(H156&gt;1998,H156&lt;2002),VLOOKUP(K156,Minimas!$A$15:$F$29,5),IF(AND(H156&gt;2001,H156&lt;2004),VLOOKUP(K156,Minimas!$A$15:$F$29,4),IF(AND(H156&gt;2003,H156&lt;2006),VLOOKUP(K156,Minimas!$A$15:$F$29,3),VLOOKUP(K156,Minimas!$A$15:$F$29,2))))),IF(H156&lt;1999,VLOOKUP(K156,Minimas!$G$15:$L$29,6),IF(AND(H156&gt;1998,H156&lt;2002),VLOOKUP(K156,Minimas!$G$15:$L$29,5),IF(AND(H156&gt;2001,H156&lt;2004),VLOOKUP(K156,Minimas!$G$15:$L$29,4),IF(AND(H156&gt;2003,H156&lt;2006),VLOOKUP(K156,Minimas!$G$15:$L$29,3),VLOOKUP(K156,Minimas!$G$15:$L$29,2)))))))</f>
        <v xml:space="preserve"> </v>
      </c>
      <c r="W156" s="62" t="str">
        <f t="shared" si="32"/>
        <v/>
      </c>
      <c r="X156" s="55"/>
      <c r="AA156" s="44"/>
      <c r="AB156" s="119" t="e">
        <f>T156-HLOOKUP(V156,Minimas!$C$3:$CD$12,2,FALSE)</f>
        <v>#VALUE!</v>
      </c>
      <c r="AC156" s="119" t="e">
        <f>T156-HLOOKUP(V156,Minimas!$C$3:$CD$12,3,FALSE)</f>
        <v>#VALUE!</v>
      </c>
      <c r="AD156" s="119" t="e">
        <f>T156-HLOOKUP(V156,Minimas!$C$3:$CD$12,4,FALSE)</f>
        <v>#VALUE!</v>
      </c>
      <c r="AE156" s="119" t="e">
        <f>T156-HLOOKUP(V156,Minimas!$C$3:$CD$12,5,FALSE)</f>
        <v>#VALUE!</v>
      </c>
      <c r="AF156" s="119" t="e">
        <f>T156-HLOOKUP(V156,Minimas!$C$3:$CD$12,6,FALSE)</f>
        <v>#VALUE!</v>
      </c>
      <c r="AG156" s="119" t="e">
        <f>T156-HLOOKUP(V156,Minimas!$C$3:$CD$12,7,FALSE)</f>
        <v>#VALUE!</v>
      </c>
      <c r="AH156" s="119" t="e">
        <f>T156-HLOOKUP(V156,Minimas!$C$3:$CD$12,8,FALSE)</f>
        <v>#VALUE!</v>
      </c>
      <c r="AI156" s="119" t="e">
        <f>T156-HLOOKUP(V156,Minimas!$C$3:$CD$12,9,FALSE)</f>
        <v>#VALUE!</v>
      </c>
      <c r="AJ156" s="119" t="e">
        <f>T156-HLOOKUP(V156,Minimas!$C$3:$CD$12,10,FALSE)</f>
        <v>#VALUE!</v>
      </c>
      <c r="AK156" s="120" t="str">
        <f t="shared" si="33"/>
        <v xml:space="preserve"> </v>
      </c>
      <c r="AL156" s="44"/>
      <c r="AM156" s="44" t="str">
        <f t="shared" si="34"/>
        <v xml:space="preserve"> </v>
      </c>
      <c r="AN156" s="44" t="str">
        <f t="shared" si="35"/>
        <v xml:space="preserve"> </v>
      </c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</row>
    <row r="157" spans="2:124" s="5" customFormat="1" ht="30" customHeight="1">
      <c r="B157" s="128"/>
      <c r="C157" s="56"/>
      <c r="D157" s="111"/>
      <c r="E157" s="131"/>
      <c r="F157" s="133"/>
      <c r="G157" s="57"/>
      <c r="H157" s="134"/>
      <c r="I157" s="110"/>
      <c r="J157" s="135"/>
      <c r="K157" s="58"/>
      <c r="L157" s="59"/>
      <c r="M157" s="60"/>
      <c r="N157" s="60"/>
      <c r="O157" s="65" t="str">
        <f t="shared" si="28"/>
        <v/>
      </c>
      <c r="P157" s="59"/>
      <c r="Q157" s="60"/>
      <c r="R157" s="60"/>
      <c r="S157" s="65" t="str">
        <f t="shared" si="29"/>
        <v/>
      </c>
      <c r="T157" s="64" t="str">
        <f t="shared" si="30"/>
        <v/>
      </c>
      <c r="U157" s="61" t="str">
        <f t="shared" si="31"/>
        <v xml:space="preserve">   </v>
      </c>
      <c r="V157" s="61" t="str">
        <f>IF(E157=0," ",IF(E157="H",IF(H157&lt;1999,VLOOKUP(K157,Minimas!$A$15:$F$29,6),IF(AND(H157&gt;1998,H157&lt;2002),VLOOKUP(K157,Minimas!$A$15:$F$29,5),IF(AND(H157&gt;2001,H157&lt;2004),VLOOKUP(K157,Minimas!$A$15:$F$29,4),IF(AND(H157&gt;2003,H157&lt;2006),VLOOKUP(K157,Minimas!$A$15:$F$29,3),VLOOKUP(K157,Minimas!$A$15:$F$29,2))))),IF(H157&lt;1999,VLOOKUP(K157,Minimas!$G$15:$L$29,6),IF(AND(H157&gt;1998,H157&lt;2002),VLOOKUP(K157,Minimas!$G$15:$L$29,5),IF(AND(H157&gt;2001,H157&lt;2004),VLOOKUP(K157,Minimas!$G$15:$L$29,4),IF(AND(H157&gt;2003,H157&lt;2006),VLOOKUP(K157,Minimas!$G$15:$L$29,3),VLOOKUP(K157,Minimas!$G$15:$L$29,2)))))))</f>
        <v xml:space="preserve"> </v>
      </c>
      <c r="W157" s="62" t="str">
        <f t="shared" si="32"/>
        <v/>
      </c>
      <c r="X157" s="55"/>
      <c r="AA157" s="44"/>
      <c r="AB157" s="119" t="e">
        <f>T157-HLOOKUP(V157,Minimas!$C$3:$CD$12,2,FALSE)</f>
        <v>#VALUE!</v>
      </c>
      <c r="AC157" s="119" t="e">
        <f>T157-HLOOKUP(V157,Minimas!$C$3:$CD$12,3,FALSE)</f>
        <v>#VALUE!</v>
      </c>
      <c r="AD157" s="119" t="e">
        <f>T157-HLOOKUP(V157,Minimas!$C$3:$CD$12,4,FALSE)</f>
        <v>#VALUE!</v>
      </c>
      <c r="AE157" s="119" t="e">
        <f>T157-HLOOKUP(V157,Minimas!$C$3:$CD$12,5,FALSE)</f>
        <v>#VALUE!</v>
      </c>
      <c r="AF157" s="119" t="e">
        <f>T157-HLOOKUP(V157,Minimas!$C$3:$CD$12,6,FALSE)</f>
        <v>#VALUE!</v>
      </c>
      <c r="AG157" s="119" t="e">
        <f>T157-HLOOKUP(V157,Minimas!$C$3:$CD$12,7,FALSE)</f>
        <v>#VALUE!</v>
      </c>
      <c r="AH157" s="119" t="e">
        <f>T157-HLOOKUP(V157,Minimas!$C$3:$CD$12,8,FALSE)</f>
        <v>#VALUE!</v>
      </c>
      <c r="AI157" s="119" t="e">
        <f>T157-HLOOKUP(V157,Minimas!$C$3:$CD$12,9,FALSE)</f>
        <v>#VALUE!</v>
      </c>
      <c r="AJ157" s="119" t="e">
        <f>T157-HLOOKUP(V157,Minimas!$C$3:$CD$12,10,FALSE)</f>
        <v>#VALUE!</v>
      </c>
      <c r="AK157" s="120" t="str">
        <f t="shared" si="33"/>
        <v xml:space="preserve"> </v>
      </c>
      <c r="AL157" s="44"/>
      <c r="AM157" s="44" t="str">
        <f t="shared" si="34"/>
        <v xml:space="preserve"> </v>
      </c>
      <c r="AN157" s="44" t="str">
        <f t="shared" si="35"/>
        <v xml:space="preserve"> </v>
      </c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</row>
    <row r="158" spans="2:124" s="5" customFormat="1" ht="30" customHeight="1">
      <c r="B158" s="128"/>
      <c r="C158" s="56"/>
      <c r="D158" s="111"/>
      <c r="E158" s="131"/>
      <c r="F158" s="133"/>
      <c r="G158" s="57"/>
      <c r="H158" s="134"/>
      <c r="I158" s="110"/>
      <c r="J158" s="135"/>
      <c r="K158" s="58"/>
      <c r="L158" s="59"/>
      <c r="M158" s="60"/>
      <c r="N158" s="60"/>
      <c r="O158" s="65" t="str">
        <f t="shared" si="28"/>
        <v/>
      </c>
      <c r="P158" s="59"/>
      <c r="Q158" s="60"/>
      <c r="R158" s="60"/>
      <c r="S158" s="65" t="str">
        <f t="shared" si="29"/>
        <v/>
      </c>
      <c r="T158" s="64" t="str">
        <f t="shared" si="30"/>
        <v/>
      </c>
      <c r="U158" s="61" t="str">
        <f t="shared" si="31"/>
        <v xml:space="preserve">   </v>
      </c>
      <c r="V158" s="61" t="str">
        <f>IF(E158=0," ",IF(E158="H",IF(H158&lt;1999,VLOOKUP(K158,Minimas!$A$15:$F$29,6),IF(AND(H158&gt;1998,H158&lt;2002),VLOOKUP(K158,Minimas!$A$15:$F$29,5),IF(AND(H158&gt;2001,H158&lt;2004),VLOOKUP(K158,Minimas!$A$15:$F$29,4),IF(AND(H158&gt;2003,H158&lt;2006),VLOOKUP(K158,Minimas!$A$15:$F$29,3),VLOOKUP(K158,Minimas!$A$15:$F$29,2))))),IF(H158&lt;1999,VLOOKUP(K158,Minimas!$G$15:$L$29,6),IF(AND(H158&gt;1998,H158&lt;2002),VLOOKUP(K158,Minimas!$G$15:$L$29,5),IF(AND(H158&gt;2001,H158&lt;2004),VLOOKUP(K158,Minimas!$G$15:$L$29,4),IF(AND(H158&gt;2003,H158&lt;2006),VLOOKUP(K158,Minimas!$G$15:$L$29,3),VLOOKUP(K158,Minimas!$G$15:$L$29,2)))))))</f>
        <v xml:space="preserve"> </v>
      </c>
      <c r="W158" s="62" t="str">
        <f t="shared" si="32"/>
        <v/>
      </c>
      <c r="X158" s="55"/>
      <c r="AA158" s="44"/>
      <c r="AB158" s="119" t="e">
        <f>T158-HLOOKUP(V158,Minimas!$C$3:$CD$12,2,FALSE)</f>
        <v>#VALUE!</v>
      </c>
      <c r="AC158" s="119" t="e">
        <f>T158-HLOOKUP(V158,Minimas!$C$3:$CD$12,3,FALSE)</f>
        <v>#VALUE!</v>
      </c>
      <c r="AD158" s="119" t="e">
        <f>T158-HLOOKUP(V158,Minimas!$C$3:$CD$12,4,FALSE)</f>
        <v>#VALUE!</v>
      </c>
      <c r="AE158" s="119" t="e">
        <f>T158-HLOOKUP(V158,Minimas!$C$3:$CD$12,5,FALSE)</f>
        <v>#VALUE!</v>
      </c>
      <c r="AF158" s="119" t="e">
        <f>T158-HLOOKUP(V158,Minimas!$C$3:$CD$12,6,FALSE)</f>
        <v>#VALUE!</v>
      </c>
      <c r="AG158" s="119" t="e">
        <f>T158-HLOOKUP(V158,Minimas!$C$3:$CD$12,7,FALSE)</f>
        <v>#VALUE!</v>
      </c>
      <c r="AH158" s="119" t="e">
        <f>T158-HLOOKUP(V158,Minimas!$C$3:$CD$12,8,FALSE)</f>
        <v>#VALUE!</v>
      </c>
      <c r="AI158" s="119" t="e">
        <f>T158-HLOOKUP(V158,Minimas!$C$3:$CD$12,9,FALSE)</f>
        <v>#VALUE!</v>
      </c>
      <c r="AJ158" s="119" t="e">
        <f>T158-HLOOKUP(V158,Minimas!$C$3:$CD$12,10,FALSE)</f>
        <v>#VALUE!</v>
      </c>
      <c r="AK158" s="120" t="str">
        <f t="shared" si="33"/>
        <v xml:space="preserve"> </v>
      </c>
      <c r="AL158" s="44"/>
      <c r="AM158" s="44" t="str">
        <f t="shared" si="34"/>
        <v xml:space="preserve"> </v>
      </c>
      <c r="AN158" s="44" t="str">
        <f t="shared" si="35"/>
        <v xml:space="preserve"> </v>
      </c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</row>
    <row r="159" spans="2:124" s="5" customFormat="1" ht="30" customHeight="1">
      <c r="B159" s="128"/>
      <c r="C159" s="56"/>
      <c r="D159" s="111"/>
      <c r="E159" s="131"/>
      <c r="F159" s="133"/>
      <c r="G159" s="57"/>
      <c r="H159" s="134"/>
      <c r="I159" s="110"/>
      <c r="J159" s="135"/>
      <c r="K159" s="58"/>
      <c r="L159" s="59"/>
      <c r="M159" s="60"/>
      <c r="N159" s="60"/>
      <c r="O159" s="65" t="str">
        <f t="shared" si="28"/>
        <v/>
      </c>
      <c r="P159" s="59"/>
      <c r="Q159" s="60"/>
      <c r="R159" s="60"/>
      <c r="S159" s="65" t="str">
        <f t="shared" si="29"/>
        <v/>
      </c>
      <c r="T159" s="64" t="str">
        <f t="shared" si="30"/>
        <v/>
      </c>
      <c r="U159" s="61" t="str">
        <f t="shared" si="31"/>
        <v xml:space="preserve">   </v>
      </c>
      <c r="V159" s="61" t="str">
        <f>IF(E159=0," ",IF(E159="H",IF(H159&lt;1999,VLOOKUP(K159,Minimas!$A$15:$F$29,6),IF(AND(H159&gt;1998,H159&lt;2002),VLOOKUP(K159,Minimas!$A$15:$F$29,5),IF(AND(H159&gt;2001,H159&lt;2004),VLOOKUP(K159,Minimas!$A$15:$F$29,4),IF(AND(H159&gt;2003,H159&lt;2006),VLOOKUP(K159,Minimas!$A$15:$F$29,3),VLOOKUP(K159,Minimas!$A$15:$F$29,2))))),IF(H159&lt;1999,VLOOKUP(K159,Minimas!$G$15:$L$29,6),IF(AND(H159&gt;1998,H159&lt;2002),VLOOKUP(K159,Minimas!$G$15:$L$29,5),IF(AND(H159&gt;2001,H159&lt;2004),VLOOKUP(K159,Minimas!$G$15:$L$29,4),IF(AND(H159&gt;2003,H159&lt;2006),VLOOKUP(K159,Minimas!$G$15:$L$29,3),VLOOKUP(K159,Minimas!$G$15:$L$29,2)))))))</f>
        <v xml:space="preserve"> </v>
      </c>
      <c r="W159" s="62" t="str">
        <f t="shared" si="32"/>
        <v/>
      </c>
      <c r="X159" s="55"/>
      <c r="AA159" s="44"/>
      <c r="AB159" s="119" t="e">
        <f>T159-HLOOKUP(V159,Minimas!$C$3:$CD$12,2,FALSE)</f>
        <v>#VALUE!</v>
      </c>
      <c r="AC159" s="119" t="e">
        <f>T159-HLOOKUP(V159,Minimas!$C$3:$CD$12,3,FALSE)</f>
        <v>#VALUE!</v>
      </c>
      <c r="AD159" s="119" t="e">
        <f>T159-HLOOKUP(V159,Minimas!$C$3:$CD$12,4,FALSE)</f>
        <v>#VALUE!</v>
      </c>
      <c r="AE159" s="119" t="e">
        <f>T159-HLOOKUP(V159,Minimas!$C$3:$CD$12,5,FALSE)</f>
        <v>#VALUE!</v>
      </c>
      <c r="AF159" s="119" t="e">
        <f>T159-HLOOKUP(V159,Minimas!$C$3:$CD$12,6,FALSE)</f>
        <v>#VALUE!</v>
      </c>
      <c r="AG159" s="119" t="e">
        <f>T159-HLOOKUP(V159,Minimas!$C$3:$CD$12,7,FALSE)</f>
        <v>#VALUE!</v>
      </c>
      <c r="AH159" s="119" t="e">
        <f>T159-HLOOKUP(V159,Minimas!$C$3:$CD$12,8,FALSE)</f>
        <v>#VALUE!</v>
      </c>
      <c r="AI159" s="119" t="e">
        <f>T159-HLOOKUP(V159,Minimas!$C$3:$CD$12,9,FALSE)</f>
        <v>#VALUE!</v>
      </c>
      <c r="AJ159" s="119" t="e">
        <f>T159-HLOOKUP(V159,Minimas!$C$3:$CD$12,10,FALSE)</f>
        <v>#VALUE!</v>
      </c>
      <c r="AK159" s="120" t="str">
        <f t="shared" si="33"/>
        <v xml:space="preserve"> </v>
      </c>
      <c r="AL159" s="44"/>
      <c r="AM159" s="44" t="str">
        <f t="shared" si="34"/>
        <v xml:space="preserve"> </v>
      </c>
      <c r="AN159" s="44" t="str">
        <f t="shared" si="35"/>
        <v xml:space="preserve"> </v>
      </c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</row>
    <row r="160" spans="2:124" s="5" customFormat="1" ht="30" customHeight="1">
      <c r="B160" s="128"/>
      <c r="C160" s="56"/>
      <c r="D160" s="111"/>
      <c r="E160" s="131"/>
      <c r="F160" s="133"/>
      <c r="G160" s="57"/>
      <c r="H160" s="134"/>
      <c r="I160" s="110"/>
      <c r="J160" s="135"/>
      <c r="K160" s="58"/>
      <c r="L160" s="59"/>
      <c r="M160" s="60"/>
      <c r="N160" s="60"/>
      <c r="O160" s="65" t="str">
        <f t="shared" si="28"/>
        <v/>
      </c>
      <c r="P160" s="59"/>
      <c r="Q160" s="60"/>
      <c r="R160" s="60"/>
      <c r="S160" s="65" t="str">
        <f t="shared" si="29"/>
        <v/>
      </c>
      <c r="T160" s="64" t="str">
        <f t="shared" si="30"/>
        <v/>
      </c>
      <c r="U160" s="61" t="str">
        <f t="shared" si="31"/>
        <v xml:space="preserve">   </v>
      </c>
      <c r="V160" s="61" t="str">
        <f>IF(E160=0," ",IF(E160="H",IF(H160&lt;1999,VLOOKUP(K160,Minimas!$A$15:$F$29,6),IF(AND(H160&gt;1998,H160&lt;2002),VLOOKUP(K160,Minimas!$A$15:$F$29,5),IF(AND(H160&gt;2001,H160&lt;2004),VLOOKUP(K160,Minimas!$A$15:$F$29,4),IF(AND(H160&gt;2003,H160&lt;2006),VLOOKUP(K160,Minimas!$A$15:$F$29,3),VLOOKUP(K160,Minimas!$A$15:$F$29,2))))),IF(H160&lt;1999,VLOOKUP(K160,Minimas!$G$15:$L$29,6),IF(AND(H160&gt;1998,H160&lt;2002),VLOOKUP(K160,Minimas!$G$15:$L$29,5),IF(AND(H160&gt;2001,H160&lt;2004),VLOOKUP(K160,Minimas!$G$15:$L$29,4),IF(AND(H160&gt;2003,H160&lt;2006),VLOOKUP(K160,Minimas!$G$15:$L$29,3),VLOOKUP(K160,Minimas!$G$15:$L$29,2)))))))</f>
        <v xml:space="preserve"> </v>
      </c>
      <c r="W160" s="62" t="str">
        <f t="shared" si="32"/>
        <v/>
      </c>
      <c r="X160" s="55"/>
      <c r="AA160" s="44"/>
      <c r="AB160" s="119" t="e">
        <f>T160-HLOOKUP(V160,Minimas!$C$3:$CD$12,2,FALSE)</f>
        <v>#VALUE!</v>
      </c>
      <c r="AC160" s="119" t="e">
        <f>T160-HLOOKUP(V160,Minimas!$C$3:$CD$12,3,FALSE)</f>
        <v>#VALUE!</v>
      </c>
      <c r="AD160" s="119" t="e">
        <f>T160-HLOOKUP(V160,Minimas!$C$3:$CD$12,4,FALSE)</f>
        <v>#VALUE!</v>
      </c>
      <c r="AE160" s="119" t="e">
        <f>T160-HLOOKUP(V160,Minimas!$C$3:$CD$12,5,FALSE)</f>
        <v>#VALUE!</v>
      </c>
      <c r="AF160" s="119" t="e">
        <f>T160-HLOOKUP(V160,Minimas!$C$3:$CD$12,6,FALSE)</f>
        <v>#VALUE!</v>
      </c>
      <c r="AG160" s="119" t="e">
        <f>T160-HLOOKUP(V160,Minimas!$C$3:$CD$12,7,FALSE)</f>
        <v>#VALUE!</v>
      </c>
      <c r="AH160" s="119" t="e">
        <f>T160-HLOOKUP(V160,Minimas!$C$3:$CD$12,8,FALSE)</f>
        <v>#VALUE!</v>
      </c>
      <c r="AI160" s="119" t="e">
        <f>T160-HLOOKUP(V160,Minimas!$C$3:$CD$12,9,FALSE)</f>
        <v>#VALUE!</v>
      </c>
      <c r="AJ160" s="119" t="e">
        <f>T160-HLOOKUP(V160,Minimas!$C$3:$CD$12,10,FALSE)</f>
        <v>#VALUE!</v>
      </c>
      <c r="AK160" s="120" t="str">
        <f t="shared" si="33"/>
        <v xml:space="preserve"> </v>
      </c>
      <c r="AL160" s="44"/>
      <c r="AM160" s="44" t="str">
        <f t="shared" si="34"/>
        <v xml:space="preserve"> </v>
      </c>
      <c r="AN160" s="44" t="str">
        <f t="shared" si="35"/>
        <v xml:space="preserve"> </v>
      </c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</row>
    <row r="161" spans="2:124" s="5" customFormat="1" ht="30" customHeight="1">
      <c r="B161" s="128"/>
      <c r="C161" s="56"/>
      <c r="D161" s="111"/>
      <c r="E161" s="131"/>
      <c r="F161" s="133"/>
      <c r="G161" s="57"/>
      <c r="H161" s="134"/>
      <c r="I161" s="110"/>
      <c r="J161" s="135"/>
      <c r="K161" s="58"/>
      <c r="L161" s="59"/>
      <c r="M161" s="60"/>
      <c r="N161" s="60"/>
      <c r="O161" s="65" t="str">
        <f t="shared" si="28"/>
        <v/>
      </c>
      <c r="P161" s="59"/>
      <c r="Q161" s="60"/>
      <c r="R161" s="60"/>
      <c r="S161" s="65" t="str">
        <f t="shared" si="29"/>
        <v/>
      </c>
      <c r="T161" s="64" t="str">
        <f t="shared" si="30"/>
        <v/>
      </c>
      <c r="U161" s="61" t="str">
        <f t="shared" si="31"/>
        <v xml:space="preserve">   </v>
      </c>
      <c r="V161" s="61" t="str">
        <f>IF(E161=0," ",IF(E161="H",IF(H161&lt;1999,VLOOKUP(K161,Minimas!$A$15:$F$29,6),IF(AND(H161&gt;1998,H161&lt;2002),VLOOKUP(K161,Minimas!$A$15:$F$29,5),IF(AND(H161&gt;2001,H161&lt;2004),VLOOKUP(K161,Minimas!$A$15:$F$29,4),IF(AND(H161&gt;2003,H161&lt;2006),VLOOKUP(K161,Minimas!$A$15:$F$29,3),VLOOKUP(K161,Minimas!$A$15:$F$29,2))))),IF(H161&lt;1999,VLOOKUP(K161,Minimas!$G$15:$L$29,6),IF(AND(H161&gt;1998,H161&lt;2002),VLOOKUP(K161,Minimas!$G$15:$L$29,5),IF(AND(H161&gt;2001,H161&lt;2004),VLOOKUP(K161,Minimas!$G$15:$L$29,4),IF(AND(H161&gt;2003,H161&lt;2006),VLOOKUP(K161,Minimas!$G$15:$L$29,3),VLOOKUP(K161,Minimas!$G$15:$L$29,2)))))))</f>
        <v xml:space="preserve"> </v>
      </c>
      <c r="W161" s="62" t="str">
        <f t="shared" si="32"/>
        <v/>
      </c>
      <c r="X161" s="55"/>
      <c r="AA161" s="44"/>
      <c r="AB161" s="119" t="e">
        <f>T161-HLOOKUP(V161,Minimas!$C$3:$CD$12,2,FALSE)</f>
        <v>#VALUE!</v>
      </c>
      <c r="AC161" s="119" t="e">
        <f>T161-HLOOKUP(V161,Minimas!$C$3:$CD$12,3,FALSE)</f>
        <v>#VALUE!</v>
      </c>
      <c r="AD161" s="119" t="e">
        <f>T161-HLOOKUP(V161,Minimas!$C$3:$CD$12,4,FALSE)</f>
        <v>#VALUE!</v>
      </c>
      <c r="AE161" s="119" t="e">
        <f>T161-HLOOKUP(V161,Minimas!$C$3:$CD$12,5,FALSE)</f>
        <v>#VALUE!</v>
      </c>
      <c r="AF161" s="119" t="e">
        <f>T161-HLOOKUP(V161,Minimas!$C$3:$CD$12,6,FALSE)</f>
        <v>#VALUE!</v>
      </c>
      <c r="AG161" s="119" t="e">
        <f>T161-HLOOKUP(V161,Minimas!$C$3:$CD$12,7,FALSE)</f>
        <v>#VALUE!</v>
      </c>
      <c r="AH161" s="119" t="e">
        <f>T161-HLOOKUP(V161,Minimas!$C$3:$CD$12,8,FALSE)</f>
        <v>#VALUE!</v>
      </c>
      <c r="AI161" s="119" t="e">
        <f>T161-HLOOKUP(V161,Minimas!$C$3:$CD$12,9,FALSE)</f>
        <v>#VALUE!</v>
      </c>
      <c r="AJ161" s="119" t="e">
        <f>T161-HLOOKUP(V161,Minimas!$C$3:$CD$12,10,FALSE)</f>
        <v>#VALUE!</v>
      </c>
      <c r="AK161" s="120" t="str">
        <f t="shared" si="33"/>
        <v xml:space="preserve"> </v>
      </c>
      <c r="AL161" s="44"/>
      <c r="AM161" s="44" t="str">
        <f t="shared" si="34"/>
        <v xml:space="preserve"> </v>
      </c>
      <c r="AN161" s="44" t="str">
        <f t="shared" si="35"/>
        <v xml:space="preserve"> </v>
      </c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</row>
    <row r="162" spans="2:124" s="5" customFormat="1" ht="30" customHeight="1">
      <c r="B162" s="128"/>
      <c r="C162" s="56"/>
      <c r="D162" s="111"/>
      <c r="E162" s="131"/>
      <c r="F162" s="133"/>
      <c r="G162" s="57"/>
      <c r="H162" s="134"/>
      <c r="I162" s="110"/>
      <c r="J162" s="135"/>
      <c r="K162" s="58"/>
      <c r="L162" s="59"/>
      <c r="M162" s="60"/>
      <c r="N162" s="60"/>
      <c r="O162" s="65" t="str">
        <f t="shared" si="28"/>
        <v/>
      </c>
      <c r="P162" s="59"/>
      <c r="Q162" s="60"/>
      <c r="R162" s="60"/>
      <c r="S162" s="65" t="str">
        <f t="shared" si="29"/>
        <v/>
      </c>
      <c r="T162" s="64" t="str">
        <f t="shared" si="30"/>
        <v/>
      </c>
      <c r="U162" s="61" t="str">
        <f t="shared" si="31"/>
        <v xml:space="preserve">   </v>
      </c>
      <c r="V162" s="61" t="str">
        <f>IF(E162=0," ",IF(E162="H",IF(H162&lt;1999,VLOOKUP(K162,Minimas!$A$15:$F$29,6),IF(AND(H162&gt;1998,H162&lt;2002),VLOOKUP(K162,Minimas!$A$15:$F$29,5),IF(AND(H162&gt;2001,H162&lt;2004),VLOOKUP(K162,Minimas!$A$15:$F$29,4),IF(AND(H162&gt;2003,H162&lt;2006),VLOOKUP(K162,Minimas!$A$15:$F$29,3),VLOOKUP(K162,Minimas!$A$15:$F$29,2))))),IF(H162&lt;1999,VLOOKUP(K162,Minimas!$G$15:$L$29,6),IF(AND(H162&gt;1998,H162&lt;2002),VLOOKUP(K162,Minimas!$G$15:$L$29,5),IF(AND(H162&gt;2001,H162&lt;2004),VLOOKUP(K162,Minimas!$G$15:$L$29,4),IF(AND(H162&gt;2003,H162&lt;2006),VLOOKUP(K162,Minimas!$G$15:$L$29,3),VLOOKUP(K162,Minimas!$G$15:$L$29,2)))))))</f>
        <v xml:space="preserve"> </v>
      </c>
      <c r="W162" s="62" t="str">
        <f t="shared" si="32"/>
        <v/>
      </c>
      <c r="X162" s="55"/>
      <c r="AA162" s="44"/>
      <c r="AB162" s="119" t="e">
        <f>T162-HLOOKUP(V162,Minimas!$C$3:$CD$12,2,FALSE)</f>
        <v>#VALUE!</v>
      </c>
      <c r="AC162" s="119" t="e">
        <f>T162-HLOOKUP(V162,Minimas!$C$3:$CD$12,3,FALSE)</f>
        <v>#VALUE!</v>
      </c>
      <c r="AD162" s="119" t="e">
        <f>T162-HLOOKUP(V162,Minimas!$C$3:$CD$12,4,FALSE)</f>
        <v>#VALUE!</v>
      </c>
      <c r="AE162" s="119" t="e">
        <f>T162-HLOOKUP(V162,Minimas!$C$3:$CD$12,5,FALSE)</f>
        <v>#VALUE!</v>
      </c>
      <c r="AF162" s="119" t="e">
        <f>T162-HLOOKUP(V162,Minimas!$C$3:$CD$12,6,FALSE)</f>
        <v>#VALUE!</v>
      </c>
      <c r="AG162" s="119" t="e">
        <f>T162-HLOOKUP(V162,Minimas!$C$3:$CD$12,7,FALSE)</f>
        <v>#VALUE!</v>
      </c>
      <c r="AH162" s="119" t="e">
        <f>T162-HLOOKUP(V162,Minimas!$C$3:$CD$12,8,FALSE)</f>
        <v>#VALUE!</v>
      </c>
      <c r="AI162" s="119" t="e">
        <f>T162-HLOOKUP(V162,Minimas!$C$3:$CD$12,9,FALSE)</f>
        <v>#VALUE!</v>
      </c>
      <c r="AJ162" s="119" t="e">
        <f>T162-HLOOKUP(V162,Minimas!$C$3:$CD$12,10,FALSE)</f>
        <v>#VALUE!</v>
      </c>
      <c r="AK162" s="120" t="str">
        <f t="shared" si="33"/>
        <v xml:space="preserve"> </v>
      </c>
      <c r="AL162" s="44"/>
      <c r="AM162" s="44" t="str">
        <f t="shared" si="34"/>
        <v xml:space="preserve"> </v>
      </c>
      <c r="AN162" s="44" t="str">
        <f t="shared" si="35"/>
        <v xml:space="preserve"> </v>
      </c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</row>
    <row r="163" spans="2:124" s="5" customFormat="1" ht="30" customHeight="1">
      <c r="B163" s="128"/>
      <c r="C163" s="56"/>
      <c r="D163" s="111"/>
      <c r="E163" s="131"/>
      <c r="F163" s="133"/>
      <c r="G163" s="57"/>
      <c r="H163" s="134"/>
      <c r="I163" s="110"/>
      <c r="J163" s="135"/>
      <c r="K163" s="58"/>
      <c r="L163" s="59"/>
      <c r="M163" s="60"/>
      <c r="N163" s="60"/>
      <c r="O163" s="65" t="str">
        <f t="shared" si="28"/>
        <v/>
      </c>
      <c r="P163" s="59"/>
      <c r="Q163" s="60"/>
      <c r="R163" s="60"/>
      <c r="S163" s="65" t="str">
        <f t="shared" si="29"/>
        <v/>
      </c>
      <c r="T163" s="64" t="str">
        <f t="shared" si="30"/>
        <v/>
      </c>
      <c r="U163" s="61" t="str">
        <f t="shared" si="31"/>
        <v xml:space="preserve">   </v>
      </c>
      <c r="V163" s="61" t="str">
        <f>IF(E163=0," ",IF(E163="H",IF(H163&lt;1999,VLOOKUP(K163,Minimas!$A$15:$F$29,6),IF(AND(H163&gt;1998,H163&lt;2002),VLOOKUP(K163,Minimas!$A$15:$F$29,5),IF(AND(H163&gt;2001,H163&lt;2004),VLOOKUP(K163,Minimas!$A$15:$F$29,4),IF(AND(H163&gt;2003,H163&lt;2006),VLOOKUP(K163,Minimas!$A$15:$F$29,3),VLOOKUP(K163,Minimas!$A$15:$F$29,2))))),IF(H163&lt;1999,VLOOKUP(K163,Minimas!$G$15:$L$29,6),IF(AND(H163&gt;1998,H163&lt;2002),VLOOKUP(K163,Minimas!$G$15:$L$29,5),IF(AND(H163&gt;2001,H163&lt;2004),VLOOKUP(K163,Minimas!$G$15:$L$29,4),IF(AND(H163&gt;2003,H163&lt;2006),VLOOKUP(K163,Minimas!$G$15:$L$29,3),VLOOKUP(K163,Minimas!$G$15:$L$29,2)))))))</f>
        <v xml:space="preserve"> </v>
      </c>
      <c r="W163" s="62" t="str">
        <f t="shared" si="32"/>
        <v/>
      </c>
      <c r="X163" s="55"/>
      <c r="AA163" s="44"/>
      <c r="AB163" s="119" t="e">
        <f>T163-HLOOKUP(V163,Minimas!$C$3:$CD$12,2,FALSE)</f>
        <v>#VALUE!</v>
      </c>
      <c r="AC163" s="119" t="e">
        <f>T163-HLOOKUP(V163,Minimas!$C$3:$CD$12,3,FALSE)</f>
        <v>#VALUE!</v>
      </c>
      <c r="AD163" s="119" t="e">
        <f>T163-HLOOKUP(V163,Minimas!$C$3:$CD$12,4,FALSE)</f>
        <v>#VALUE!</v>
      </c>
      <c r="AE163" s="119" t="e">
        <f>T163-HLOOKUP(V163,Minimas!$C$3:$CD$12,5,FALSE)</f>
        <v>#VALUE!</v>
      </c>
      <c r="AF163" s="119" t="e">
        <f>T163-HLOOKUP(V163,Minimas!$C$3:$CD$12,6,FALSE)</f>
        <v>#VALUE!</v>
      </c>
      <c r="AG163" s="119" t="e">
        <f>T163-HLOOKUP(V163,Minimas!$C$3:$CD$12,7,FALSE)</f>
        <v>#VALUE!</v>
      </c>
      <c r="AH163" s="119" t="e">
        <f>T163-HLOOKUP(V163,Minimas!$C$3:$CD$12,8,FALSE)</f>
        <v>#VALUE!</v>
      </c>
      <c r="AI163" s="119" t="e">
        <f>T163-HLOOKUP(V163,Minimas!$C$3:$CD$12,9,FALSE)</f>
        <v>#VALUE!</v>
      </c>
      <c r="AJ163" s="119" t="e">
        <f>T163-HLOOKUP(V163,Minimas!$C$3:$CD$12,10,FALSE)</f>
        <v>#VALUE!</v>
      </c>
      <c r="AK163" s="120" t="str">
        <f t="shared" si="33"/>
        <v xml:space="preserve"> </v>
      </c>
      <c r="AL163" s="44"/>
      <c r="AM163" s="44" t="str">
        <f t="shared" si="34"/>
        <v xml:space="preserve"> </v>
      </c>
      <c r="AN163" s="44" t="str">
        <f t="shared" si="35"/>
        <v xml:space="preserve"> </v>
      </c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</row>
    <row r="164" spans="2:124" s="5" customFormat="1" ht="30" customHeight="1">
      <c r="B164" s="128"/>
      <c r="C164" s="56"/>
      <c r="D164" s="111"/>
      <c r="E164" s="131"/>
      <c r="F164" s="133"/>
      <c r="G164" s="57"/>
      <c r="H164" s="134"/>
      <c r="I164" s="110"/>
      <c r="J164" s="135"/>
      <c r="K164" s="58"/>
      <c r="L164" s="59"/>
      <c r="M164" s="60"/>
      <c r="N164" s="60"/>
      <c r="O164" s="65" t="str">
        <f t="shared" si="28"/>
        <v/>
      </c>
      <c r="P164" s="59"/>
      <c r="Q164" s="60"/>
      <c r="R164" s="60"/>
      <c r="S164" s="65" t="str">
        <f t="shared" si="29"/>
        <v/>
      </c>
      <c r="T164" s="64" t="str">
        <f t="shared" si="30"/>
        <v/>
      </c>
      <c r="U164" s="61" t="str">
        <f t="shared" si="31"/>
        <v xml:space="preserve">   </v>
      </c>
      <c r="V164" s="61" t="str">
        <f>IF(E164=0," ",IF(E164="H",IF(H164&lt;1999,VLOOKUP(K164,Minimas!$A$15:$F$29,6),IF(AND(H164&gt;1998,H164&lt;2002),VLOOKUP(K164,Minimas!$A$15:$F$29,5),IF(AND(H164&gt;2001,H164&lt;2004),VLOOKUP(K164,Minimas!$A$15:$F$29,4),IF(AND(H164&gt;2003,H164&lt;2006),VLOOKUP(K164,Minimas!$A$15:$F$29,3),VLOOKUP(K164,Minimas!$A$15:$F$29,2))))),IF(H164&lt;1999,VLOOKUP(K164,Minimas!$G$15:$L$29,6),IF(AND(H164&gt;1998,H164&lt;2002),VLOOKUP(K164,Minimas!$G$15:$L$29,5),IF(AND(H164&gt;2001,H164&lt;2004),VLOOKUP(K164,Minimas!$G$15:$L$29,4),IF(AND(H164&gt;2003,H164&lt;2006),VLOOKUP(K164,Minimas!$G$15:$L$29,3),VLOOKUP(K164,Minimas!$G$15:$L$29,2)))))))</f>
        <v xml:space="preserve"> </v>
      </c>
      <c r="W164" s="62" t="str">
        <f t="shared" si="32"/>
        <v/>
      </c>
      <c r="X164" s="55"/>
      <c r="AA164" s="44"/>
      <c r="AB164" s="119" t="e">
        <f>T164-HLOOKUP(V164,Minimas!$C$3:$CD$12,2,FALSE)</f>
        <v>#VALUE!</v>
      </c>
      <c r="AC164" s="119" t="e">
        <f>T164-HLOOKUP(V164,Minimas!$C$3:$CD$12,3,FALSE)</f>
        <v>#VALUE!</v>
      </c>
      <c r="AD164" s="119" t="e">
        <f>T164-HLOOKUP(V164,Minimas!$C$3:$CD$12,4,FALSE)</f>
        <v>#VALUE!</v>
      </c>
      <c r="AE164" s="119" t="e">
        <f>T164-HLOOKUP(V164,Minimas!$C$3:$CD$12,5,FALSE)</f>
        <v>#VALUE!</v>
      </c>
      <c r="AF164" s="119" t="e">
        <f>T164-HLOOKUP(V164,Minimas!$C$3:$CD$12,6,FALSE)</f>
        <v>#VALUE!</v>
      </c>
      <c r="AG164" s="119" t="e">
        <f>T164-HLOOKUP(V164,Minimas!$C$3:$CD$12,7,FALSE)</f>
        <v>#VALUE!</v>
      </c>
      <c r="AH164" s="119" t="e">
        <f>T164-HLOOKUP(V164,Minimas!$C$3:$CD$12,8,FALSE)</f>
        <v>#VALUE!</v>
      </c>
      <c r="AI164" s="119" t="e">
        <f>T164-HLOOKUP(V164,Minimas!$C$3:$CD$12,9,FALSE)</f>
        <v>#VALUE!</v>
      </c>
      <c r="AJ164" s="119" t="e">
        <f>T164-HLOOKUP(V164,Minimas!$C$3:$CD$12,10,FALSE)</f>
        <v>#VALUE!</v>
      </c>
      <c r="AK164" s="120" t="str">
        <f t="shared" si="33"/>
        <v xml:space="preserve"> </v>
      </c>
      <c r="AL164" s="44"/>
      <c r="AM164" s="44" t="str">
        <f t="shared" si="34"/>
        <v xml:space="preserve"> </v>
      </c>
      <c r="AN164" s="44" t="str">
        <f t="shared" si="35"/>
        <v xml:space="preserve"> </v>
      </c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</row>
    <row r="165" spans="2:124" s="5" customFormat="1" ht="30" customHeight="1">
      <c r="B165" s="128"/>
      <c r="C165" s="56"/>
      <c r="D165" s="111"/>
      <c r="E165" s="131"/>
      <c r="F165" s="133"/>
      <c r="G165" s="57"/>
      <c r="H165" s="134"/>
      <c r="I165" s="110"/>
      <c r="J165" s="135"/>
      <c r="K165" s="58"/>
      <c r="L165" s="59"/>
      <c r="M165" s="60"/>
      <c r="N165" s="60"/>
      <c r="O165" s="65" t="str">
        <f t="shared" si="28"/>
        <v/>
      </c>
      <c r="P165" s="59"/>
      <c r="Q165" s="60"/>
      <c r="R165" s="60"/>
      <c r="S165" s="65" t="str">
        <f t="shared" si="29"/>
        <v/>
      </c>
      <c r="T165" s="64" t="str">
        <f t="shared" si="30"/>
        <v/>
      </c>
      <c r="U165" s="61" t="str">
        <f t="shared" si="31"/>
        <v xml:space="preserve">   </v>
      </c>
      <c r="V165" s="61" t="str">
        <f>IF(E165=0," ",IF(E165="H",IF(H165&lt;1999,VLOOKUP(K165,Minimas!$A$15:$F$29,6),IF(AND(H165&gt;1998,H165&lt;2002),VLOOKUP(K165,Minimas!$A$15:$F$29,5),IF(AND(H165&gt;2001,H165&lt;2004),VLOOKUP(K165,Minimas!$A$15:$F$29,4),IF(AND(H165&gt;2003,H165&lt;2006),VLOOKUP(K165,Minimas!$A$15:$F$29,3),VLOOKUP(K165,Minimas!$A$15:$F$29,2))))),IF(H165&lt;1999,VLOOKUP(K165,Minimas!$G$15:$L$29,6),IF(AND(H165&gt;1998,H165&lt;2002),VLOOKUP(K165,Minimas!$G$15:$L$29,5),IF(AND(H165&gt;2001,H165&lt;2004),VLOOKUP(K165,Minimas!$G$15:$L$29,4),IF(AND(H165&gt;2003,H165&lt;2006),VLOOKUP(K165,Minimas!$G$15:$L$29,3),VLOOKUP(K165,Minimas!$G$15:$L$29,2)))))))</f>
        <v xml:space="preserve"> </v>
      </c>
      <c r="W165" s="62" t="str">
        <f t="shared" si="32"/>
        <v/>
      </c>
      <c r="X165" s="55"/>
      <c r="AA165" s="44"/>
      <c r="AB165" s="119" t="e">
        <f>T165-HLOOKUP(V165,Minimas!$C$3:$CD$12,2,FALSE)</f>
        <v>#VALUE!</v>
      </c>
      <c r="AC165" s="119" t="e">
        <f>T165-HLOOKUP(V165,Minimas!$C$3:$CD$12,3,FALSE)</f>
        <v>#VALUE!</v>
      </c>
      <c r="AD165" s="119" t="e">
        <f>T165-HLOOKUP(V165,Minimas!$C$3:$CD$12,4,FALSE)</f>
        <v>#VALUE!</v>
      </c>
      <c r="AE165" s="119" t="e">
        <f>T165-HLOOKUP(V165,Minimas!$C$3:$CD$12,5,FALSE)</f>
        <v>#VALUE!</v>
      </c>
      <c r="AF165" s="119" t="e">
        <f>T165-HLOOKUP(V165,Minimas!$C$3:$CD$12,6,FALSE)</f>
        <v>#VALUE!</v>
      </c>
      <c r="AG165" s="119" t="e">
        <f>T165-HLOOKUP(V165,Minimas!$C$3:$CD$12,7,FALSE)</f>
        <v>#VALUE!</v>
      </c>
      <c r="AH165" s="119" t="e">
        <f>T165-HLOOKUP(V165,Minimas!$C$3:$CD$12,8,FALSE)</f>
        <v>#VALUE!</v>
      </c>
      <c r="AI165" s="119" t="e">
        <f>T165-HLOOKUP(V165,Minimas!$C$3:$CD$12,9,FALSE)</f>
        <v>#VALUE!</v>
      </c>
      <c r="AJ165" s="119" t="e">
        <f>T165-HLOOKUP(V165,Minimas!$C$3:$CD$12,10,FALSE)</f>
        <v>#VALUE!</v>
      </c>
      <c r="AK165" s="120" t="str">
        <f t="shared" si="33"/>
        <v xml:space="preserve"> </v>
      </c>
      <c r="AL165" s="44"/>
      <c r="AM165" s="44" t="str">
        <f t="shared" si="34"/>
        <v xml:space="preserve"> </v>
      </c>
      <c r="AN165" s="44" t="str">
        <f t="shared" si="35"/>
        <v xml:space="preserve"> </v>
      </c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</row>
    <row r="166" spans="2:124" s="5" customFormat="1" ht="30" customHeight="1">
      <c r="B166" s="128"/>
      <c r="C166" s="56"/>
      <c r="D166" s="111"/>
      <c r="E166" s="131"/>
      <c r="F166" s="133"/>
      <c r="G166" s="57"/>
      <c r="H166" s="134"/>
      <c r="I166" s="110"/>
      <c r="J166" s="135"/>
      <c r="K166" s="58"/>
      <c r="L166" s="59"/>
      <c r="M166" s="60"/>
      <c r="N166" s="60"/>
      <c r="O166" s="65" t="str">
        <f t="shared" si="28"/>
        <v/>
      </c>
      <c r="P166" s="59"/>
      <c r="Q166" s="60"/>
      <c r="R166" s="60"/>
      <c r="S166" s="65" t="str">
        <f t="shared" si="29"/>
        <v/>
      </c>
      <c r="T166" s="64" t="str">
        <f t="shared" si="30"/>
        <v/>
      </c>
      <c r="U166" s="61" t="str">
        <f t="shared" si="31"/>
        <v xml:space="preserve">   </v>
      </c>
      <c r="V166" s="61" t="str">
        <f>IF(E166=0," ",IF(E166="H",IF(H166&lt;1999,VLOOKUP(K166,Minimas!$A$15:$F$29,6),IF(AND(H166&gt;1998,H166&lt;2002),VLOOKUP(K166,Minimas!$A$15:$F$29,5),IF(AND(H166&gt;2001,H166&lt;2004),VLOOKUP(K166,Minimas!$A$15:$F$29,4),IF(AND(H166&gt;2003,H166&lt;2006),VLOOKUP(K166,Minimas!$A$15:$F$29,3),VLOOKUP(K166,Minimas!$A$15:$F$29,2))))),IF(H166&lt;1999,VLOOKUP(K166,Minimas!$G$15:$L$29,6),IF(AND(H166&gt;1998,H166&lt;2002),VLOOKUP(K166,Minimas!$G$15:$L$29,5),IF(AND(H166&gt;2001,H166&lt;2004),VLOOKUP(K166,Minimas!$G$15:$L$29,4),IF(AND(H166&gt;2003,H166&lt;2006),VLOOKUP(K166,Minimas!$G$15:$L$29,3),VLOOKUP(K166,Minimas!$G$15:$L$29,2)))))))</f>
        <v xml:space="preserve"> </v>
      </c>
      <c r="W166" s="62" t="str">
        <f t="shared" si="32"/>
        <v/>
      </c>
      <c r="X166" s="55"/>
      <c r="AA166" s="44"/>
      <c r="AB166" s="119" t="e">
        <f>T166-HLOOKUP(V166,Minimas!$C$3:$CD$12,2,FALSE)</f>
        <v>#VALUE!</v>
      </c>
      <c r="AC166" s="119" t="e">
        <f>T166-HLOOKUP(V166,Minimas!$C$3:$CD$12,3,FALSE)</f>
        <v>#VALUE!</v>
      </c>
      <c r="AD166" s="119" t="e">
        <f>T166-HLOOKUP(V166,Minimas!$C$3:$CD$12,4,FALSE)</f>
        <v>#VALUE!</v>
      </c>
      <c r="AE166" s="119" t="e">
        <f>T166-HLOOKUP(V166,Minimas!$C$3:$CD$12,5,FALSE)</f>
        <v>#VALUE!</v>
      </c>
      <c r="AF166" s="119" t="e">
        <f>T166-HLOOKUP(V166,Minimas!$C$3:$CD$12,6,FALSE)</f>
        <v>#VALUE!</v>
      </c>
      <c r="AG166" s="119" t="e">
        <f>T166-HLOOKUP(V166,Minimas!$C$3:$CD$12,7,FALSE)</f>
        <v>#VALUE!</v>
      </c>
      <c r="AH166" s="119" t="e">
        <f>T166-HLOOKUP(V166,Minimas!$C$3:$CD$12,8,FALSE)</f>
        <v>#VALUE!</v>
      </c>
      <c r="AI166" s="119" t="e">
        <f>T166-HLOOKUP(V166,Minimas!$C$3:$CD$12,9,FALSE)</f>
        <v>#VALUE!</v>
      </c>
      <c r="AJ166" s="119" t="e">
        <f>T166-HLOOKUP(V166,Minimas!$C$3:$CD$12,10,FALSE)</f>
        <v>#VALUE!</v>
      </c>
      <c r="AK166" s="120" t="str">
        <f t="shared" si="33"/>
        <v xml:space="preserve"> </v>
      </c>
      <c r="AL166" s="44"/>
      <c r="AM166" s="44" t="str">
        <f t="shared" si="34"/>
        <v xml:space="preserve"> </v>
      </c>
      <c r="AN166" s="44" t="str">
        <f t="shared" si="35"/>
        <v xml:space="preserve"> </v>
      </c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</row>
    <row r="167" spans="2:124" s="5" customFormat="1" ht="30" customHeight="1">
      <c r="B167" s="128"/>
      <c r="C167" s="56"/>
      <c r="D167" s="111"/>
      <c r="E167" s="131"/>
      <c r="F167" s="133"/>
      <c r="G167" s="57"/>
      <c r="H167" s="134"/>
      <c r="I167" s="110"/>
      <c r="J167" s="135"/>
      <c r="K167" s="58"/>
      <c r="L167" s="59"/>
      <c r="M167" s="60"/>
      <c r="N167" s="60"/>
      <c r="O167" s="65" t="str">
        <f t="shared" si="28"/>
        <v/>
      </c>
      <c r="P167" s="59"/>
      <c r="Q167" s="60"/>
      <c r="R167" s="60"/>
      <c r="S167" s="65" t="str">
        <f t="shared" si="29"/>
        <v/>
      </c>
      <c r="T167" s="64" t="str">
        <f t="shared" si="30"/>
        <v/>
      </c>
      <c r="U167" s="61" t="str">
        <f t="shared" si="31"/>
        <v xml:space="preserve">   </v>
      </c>
      <c r="V167" s="61" t="str">
        <f>IF(E167=0," ",IF(E167="H",IF(H167&lt;1999,VLOOKUP(K167,Minimas!$A$15:$F$29,6),IF(AND(H167&gt;1998,H167&lt;2002),VLOOKUP(K167,Minimas!$A$15:$F$29,5),IF(AND(H167&gt;2001,H167&lt;2004),VLOOKUP(K167,Minimas!$A$15:$F$29,4),IF(AND(H167&gt;2003,H167&lt;2006),VLOOKUP(K167,Minimas!$A$15:$F$29,3),VLOOKUP(K167,Minimas!$A$15:$F$29,2))))),IF(H167&lt;1999,VLOOKUP(K167,Minimas!$G$15:$L$29,6),IF(AND(H167&gt;1998,H167&lt;2002),VLOOKUP(K167,Minimas!$G$15:$L$29,5),IF(AND(H167&gt;2001,H167&lt;2004),VLOOKUP(K167,Minimas!$G$15:$L$29,4),IF(AND(H167&gt;2003,H167&lt;2006),VLOOKUP(K167,Minimas!$G$15:$L$29,3),VLOOKUP(K167,Minimas!$G$15:$L$29,2)))))))</f>
        <v xml:space="preserve"> </v>
      </c>
      <c r="W167" s="62" t="str">
        <f t="shared" si="32"/>
        <v/>
      </c>
      <c r="X167" s="55"/>
      <c r="AA167" s="44"/>
      <c r="AB167" s="119" t="e">
        <f>T167-HLOOKUP(V167,Minimas!$C$3:$CD$12,2,FALSE)</f>
        <v>#VALUE!</v>
      </c>
      <c r="AC167" s="119" t="e">
        <f>T167-HLOOKUP(V167,Minimas!$C$3:$CD$12,3,FALSE)</f>
        <v>#VALUE!</v>
      </c>
      <c r="AD167" s="119" t="e">
        <f>T167-HLOOKUP(V167,Minimas!$C$3:$CD$12,4,FALSE)</f>
        <v>#VALUE!</v>
      </c>
      <c r="AE167" s="119" t="e">
        <f>T167-HLOOKUP(V167,Minimas!$C$3:$CD$12,5,FALSE)</f>
        <v>#VALUE!</v>
      </c>
      <c r="AF167" s="119" t="e">
        <f>T167-HLOOKUP(V167,Minimas!$C$3:$CD$12,6,FALSE)</f>
        <v>#VALUE!</v>
      </c>
      <c r="AG167" s="119" t="e">
        <f>T167-HLOOKUP(V167,Minimas!$C$3:$CD$12,7,FALSE)</f>
        <v>#VALUE!</v>
      </c>
      <c r="AH167" s="119" t="e">
        <f>T167-HLOOKUP(V167,Minimas!$C$3:$CD$12,8,FALSE)</f>
        <v>#VALUE!</v>
      </c>
      <c r="AI167" s="119" t="e">
        <f>T167-HLOOKUP(V167,Minimas!$C$3:$CD$12,9,FALSE)</f>
        <v>#VALUE!</v>
      </c>
      <c r="AJ167" s="119" t="e">
        <f>T167-HLOOKUP(V167,Minimas!$C$3:$CD$12,10,FALSE)</f>
        <v>#VALUE!</v>
      </c>
      <c r="AK167" s="120" t="str">
        <f t="shared" si="33"/>
        <v xml:space="preserve"> </v>
      </c>
      <c r="AL167" s="44"/>
      <c r="AM167" s="44" t="str">
        <f t="shared" si="34"/>
        <v xml:space="preserve"> </v>
      </c>
      <c r="AN167" s="44" t="str">
        <f t="shared" si="35"/>
        <v xml:space="preserve"> </v>
      </c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</row>
    <row r="168" spans="2:124" s="5" customFormat="1" ht="30" customHeight="1">
      <c r="B168" s="128"/>
      <c r="C168" s="56"/>
      <c r="D168" s="111"/>
      <c r="E168" s="131"/>
      <c r="F168" s="133"/>
      <c r="G168" s="57"/>
      <c r="H168" s="134"/>
      <c r="I168" s="110"/>
      <c r="J168" s="135"/>
      <c r="K168" s="58"/>
      <c r="L168" s="59"/>
      <c r="M168" s="60"/>
      <c r="N168" s="60"/>
      <c r="O168" s="65" t="str">
        <f t="shared" si="28"/>
        <v/>
      </c>
      <c r="P168" s="59"/>
      <c r="Q168" s="60"/>
      <c r="R168" s="60"/>
      <c r="S168" s="65" t="str">
        <f t="shared" si="29"/>
        <v/>
      </c>
      <c r="T168" s="64" t="str">
        <f t="shared" si="30"/>
        <v/>
      </c>
      <c r="U168" s="61" t="str">
        <f t="shared" si="31"/>
        <v xml:space="preserve">   </v>
      </c>
      <c r="V168" s="61" t="str">
        <f>IF(E168=0," ",IF(E168="H",IF(H168&lt;1999,VLOOKUP(K168,Minimas!$A$15:$F$29,6),IF(AND(H168&gt;1998,H168&lt;2002),VLOOKUP(K168,Minimas!$A$15:$F$29,5),IF(AND(H168&gt;2001,H168&lt;2004),VLOOKUP(K168,Minimas!$A$15:$F$29,4),IF(AND(H168&gt;2003,H168&lt;2006),VLOOKUP(K168,Minimas!$A$15:$F$29,3),VLOOKUP(K168,Minimas!$A$15:$F$29,2))))),IF(H168&lt;1999,VLOOKUP(K168,Minimas!$G$15:$L$29,6),IF(AND(H168&gt;1998,H168&lt;2002),VLOOKUP(K168,Minimas!$G$15:$L$29,5),IF(AND(H168&gt;2001,H168&lt;2004),VLOOKUP(K168,Minimas!$G$15:$L$29,4),IF(AND(H168&gt;2003,H168&lt;2006),VLOOKUP(K168,Minimas!$G$15:$L$29,3),VLOOKUP(K168,Minimas!$G$15:$L$29,2)))))))</f>
        <v xml:space="preserve"> </v>
      </c>
      <c r="W168" s="62" t="str">
        <f t="shared" si="32"/>
        <v/>
      </c>
      <c r="X168" s="55"/>
      <c r="AA168" s="44"/>
      <c r="AB168" s="119" t="e">
        <f>T168-HLOOKUP(V168,Minimas!$C$3:$CD$12,2,FALSE)</f>
        <v>#VALUE!</v>
      </c>
      <c r="AC168" s="119" t="e">
        <f>T168-HLOOKUP(V168,Minimas!$C$3:$CD$12,3,FALSE)</f>
        <v>#VALUE!</v>
      </c>
      <c r="AD168" s="119" t="e">
        <f>T168-HLOOKUP(V168,Minimas!$C$3:$CD$12,4,FALSE)</f>
        <v>#VALUE!</v>
      </c>
      <c r="AE168" s="119" t="e">
        <f>T168-HLOOKUP(V168,Minimas!$C$3:$CD$12,5,FALSE)</f>
        <v>#VALUE!</v>
      </c>
      <c r="AF168" s="119" t="e">
        <f>T168-HLOOKUP(V168,Minimas!$C$3:$CD$12,6,FALSE)</f>
        <v>#VALUE!</v>
      </c>
      <c r="AG168" s="119" t="e">
        <f>T168-HLOOKUP(V168,Minimas!$C$3:$CD$12,7,FALSE)</f>
        <v>#VALUE!</v>
      </c>
      <c r="AH168" s="119" t="e">
        <f>T168-HLOOKUP(V168,Minimas!$C$3:$CD$12,8,FALSE)</f>
        <v>#VALUE!</v>
      </c>
      <c r="AI168" s="119" t="e">
        <f>T168-HLOOKUP(V168,Minimas!$C$3:$CD$12,9,FALSE)</f>
        <v>#VALUE!</v>
      </c>
      <c r="AJ168" s="119" t="e">
        <f>T168-HLOOKUP(V168,Minimas!$C$3:$CD$12,10,FALSE)</f>
        <v>#VALUE!</v>
      </c>
      <c r="AK168" s="120" t="str">
        <f t="shared" si="33"/>
        <v xml:space="preserve"> </v>
      </c>
      <c r="AL168" s="44"/>
      <c r="AM168" s="44" t="str">
        <f t="shared" si="34"/>
        <v xml:space="preserve"> </v>
      </c>
      <c r="AN168" s="44" t="str">
        <f t="shared" si="35"/>
        <v xml:space="preserve"> </v>
      </c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</row>
    <row r="169" spans="2:124" s="5" customFormat="1" ht="30" customHeight="1">
      <c r="B169" s="128"/>
      <c r="C169" s="56"/>
      <c r="D169" s="111"/>
      <c r="E169" s="131"/>
      <c r="F169" s="133"/>
      <c r="G169" s="57"/>
      <c r="H169" s="134"/>
      <c r="I169" s="110"/>
      <c r="J169" s="135"/>
      <c r="K169" s="58"/>
      <c r="L169" s="59"/>
      <c r="M169" s="60"/>
      <c r="N169" s="60"/>
      <c r="O169" s="65" t="str">
        <f t="shared" si="28"/>
        <v/>
      </c>
      <c r="P169" s="59"/>
      <c r="Q169" s="60"/>
      <c r="R169" s="60"/>
      <c r="S169" s="65" t="str">
        <f t="shared" si="29"/>
        <v/>
      </c>
      <c r="T169" s="64" t="str">
        <f t="shared" si="30"/>
        <v/>
      </c>
      <c r="U169" s="61" t="str">
        <f t="shared" si="31"/>
        <v xml:space="preserve">   </v>
      </c>
      <c r="V169" s="61" t="str">
        <f>IF(E169=0," ",IF(E169="H",IF(H169&lt;1999,VLOOKUP(K169,Minimas!$A$15:$F$29,6),IF(AND(H169&gt;1998,H169&lt;2002),VLOOKUP(K169,Minimas!$A$15:$F$29,5),IF(AND(H169&gt;2001,H169&lt;2004),VLOOKUP(K169,Minimas!$A$15:$F$29,4),IF(AND(H169&gt;2003,H169&lt;2006),VLOOKUP(K169,Minimas!$A$15:$F$29,3),VLOOKUP(K169,Minimas!$A$15:$F$29,2))))),IF(H169&lt;1999,VLOOKUP(K169,Minimas!$G$15:$L$29,6),IF(AND(H169&gt;1998,H169&lt;2002),VLOOKUP(K169,Minimas!$G$15:$L$29,5),IF(AND(H169&gt;2001,H169&lt;2004),VLOOKUP(K169,Minimas!$G$15:$L$29,4),IF(AND(H169&gt;2003,H169&lt;2006),VLOOKUP(K169,Minimas!$G$15:$L$29,3),VLOOKUP(K169,Minimas!$G$15:$L$29,2)))))))</f>
        <v xml:space="preserve"> </v>
      </c>
      <c r="W169" s="62" t="str">
        <f t="shared" si="32"/>
        <v/>
      </c>
      <c r="X169" s="55"/>
      <c r="AA169" s="44"/>
      <c r="AB169" s="119" t="e">
        <f>T169-HLOOKUP(V169,Minimas!$C$3:$CD$12,2,FALSE)</f>
        <v>#VALUE!</v>
      </c>
      <c r="AC169" s="119" t="e">
        <f>T169-HLOOKUP(V169,Minimas!$C$3:$CD$12,3,FALSE)</f>
        <v>#VALUE!</v>
      </c>
      <c r="AD169" s="119" t="e">
        <f>T169-HLOOKUP(V169,Minimas!$C$3:$CD$12,4,FALSE)</f>
        <v>#VALUE!</v>
      </c>
      <c r="AE169" s="119" t="e">
        <f>T169-HLOOKUP(V169,Minimas!$C$3:$CD$12,5,FALSE)</f>
        <v>#VALUE!</v>
      </c>
      <c r="AF169" s="119" t="e">
        <f>T169-HLOOKUP(V169,Minimas!$C$3:$CD$12,6,FALSE)</f>
        <v>#VALUE!</v>
      </c>
      <c r="AG169" s="119" t="e">
        <f>T169-HLOOKUP(V169,Minimas!$C$3:$CD$12,7,FALSE)</f>
        <v>#VALUE!</v>
      </c>
      <c r="AH169" s="119" t="e">
        <f>T169-HLOOKUP(V169,Minimas!$C$3:$CD$12,8,FALSE)</f>
        <v>#VALUE!</v>
      </c>
      <c r="AI169" s="119" t="e">
        <f>T169-HLOOKUP(V169,Minimas!$C$3:$CD$12,9,FALSE)</f>
        <v>#VALUE!</v>
      </c>
      <c r="AJ169" s="119" t="e">
        <f>T169-HLOOKUP(V169,Minimas!$C$3:$CD$12,10,FALSE)</f>
        <v>#VALUE!</v>
      </c>
      <c r="AK169" s="120" t="str">
        <f t="shared" si="33"/>
        <v xml:space="preserve"> </v>
      </c>
      <c r="AL169" s="44"/>
      <c r="AM169" s="44" t="str">
        <f t="shared" si="34"/>
        <v xml:space="preserve"> </v>
      </c>
      <c r="AN169" s="44" t="str">
        <f t="shared" si="35"/>
        <v xml:space="preserve"> </v>
      </c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</row>
    <row r="170" spans="2:124" s="5" customFormat="1" ht="30" customHeight="1">
      <c r="B170" s="128"/>
      <c r="C170" s="56"/>
      <c r="D170" s="111"/>
      <c r="E170" s="131"/>
      <c r="F170" s="133"/>
      <c r="G170" s="57"/>
      <c r="H170" s="134"/>
      <c r="I170" s="110"/>
      <c r="J170" s="135"/>
      <c r="K170" s="58"/>
      <c r="L170" s="59"/>
      <c r="M170" s="60"/>
      <c r="N170" s="60"/>
      <c r="O170" s="65" t="str">
        <f t="shared" si="28"/>
        <v/>
      </c>
      <c r="P170" s="59"/>
      <c r="Q170" s="60"/>
      <c r="R170" s="60"/>
      <c r="S170" s="65" t="str">
        <f t="shared" si="29"/>
        <v/>
      </c>
      <c r="T170" s="64" t="str">
        <f t="shared" si="30"/>
        <v/>
      </c>
      <c r="U170" s="61" t="str">
        <f t="shared" si="31"/>
        <v xml:space="preserve">   </v>
      </c>
      <c r="V170" s="61" t="str">
        <f>IF(E170=0," ",IF(E170="H",IF(H170&lt;1999,VLOOKUP(K170,Minimas!$A$15:$F$29,6),IF(AND(H170&gt;1998,H170&lt;2002),VLOOKUP(K170,Minimas!$A$15:$F$29,5),IF(AND(H170&gt;2001,H170&lt;2004),VLOOKUP(K170,Minimas!$A$15:$F$29,4),IF(AND(H170&gt;2003,H170&lt;2006),VLOOKUP(K170,Minimas!$A$15:$F$29,3),VLOOKUP(K170,Minimas!$A$15:$F$29,2))))),IF(H170&lt;1999,VLOOKUP(K170,Minimas!$G$15:$L$29,6),IF(AND(H170&gt;1998,H170&lt;2002),VLOOKUP(K170,Minimas!$G$15:$L$29,5),IF(AND(H170&gt;2001,H170&lt;2004),VLOOKUP(K170,Minimas!$G$15:$L$29,4),IF(AND(H170&gt;2003,H170&lt;2006),VLOOKUP(K170,Minimas!$G$15:$L$29,3),VLOOKUP(K170,Minimas!$G$15:$L$29,2)))))))</f>
        <v xml:space="preserve"> </v>
      </c>
      <c r="W170" s="62" t="str">
        <f t="shared" si="32"/>
        <v/>
      </c>
      <c r="X170" s="55"/>
      <c r="AA170" s="44"/>
      <c r="AB170" s="119" t="e">
        <f>T170-HLOOKUP(V170,Minimas!$C$3:$CD$12,2,FALSE)</f>
        <v>#VALUE!</v>
      </c>
      <c r="AC170" s="119" t="e">
        <f>T170-HLOOKUP(V170,Minimas!$C$3:$CD$12,3,FALSE)</f>
        <v>#VALUE!</v>
      </c>
      <c r="AD170" s="119" t="e">
        <f>T170-HLOOKUP(V170,Minimas!$C$3:$CD$12,4,FALSE)</f>
        <v>#VALUE!</v>
      </c>
      <c r="AE170" s="119" t="e">
        <f>T170-HLOOKUP(V170,Minimas!$C$3:$CD$12,5,FALSE)</f>
        <v>#VALUE!</v>
      </c>
      <c r="AF170" s="119" t="e">
        <f>T170-HLOOKUP(V170,Minimas!$C$3:$CD$12,6,FALSE)</f>
        <v>#VALUE!</v>
      </c>
      <c r="AG170" s="119" t="e">
        <f>T170-HLOOKUP(V170,Minimas!$C$3:$CD$12,7,FALSE)</f>
        <v>#VALUE!</v>
      </c>
      <c r="AH170" s="119" t="e">
        <f>T170-HLOOKUP(V170,Minimas!$C$3:$CD$12,8,FALSE)</f>
        <v>#VALUE!</v>
      </c>
      <c r="AI170" s="119" t="e">
        <f>T170-HLOOKUP(V170,Minimas!$C$3:$CD$12,9,FALSE)</f>
        <v>#VALUE!</v>
      </c>
      <c r="AJ170" s="119" t="e">
        <f>T170-HLOOKUP(V170,Minimas!$C$3:$CD$12,10,FALSE)</f>
        <v>#VALUE!</v>
      </c>
      <c r="AK170" s="120" t="str">
        <f t="shared" si="33"/>
        <v xml:space="preserve"> </v>
      </c>
      <c r="AL170" s="44"/>
      <c r="AM170" s="44" t="str">
        <f t="shared" si="34"/>
        <v xml:space="preserve"> </v>
      </c>
      <c r="AN170" s="44" t="str">
        <f t="shared" si="35"/>
        <v xml:space="preserve"> </v>
      </c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</row>
    <row r="171" spans="2:124" s="5" customFormat="1" ht="30" customHeight="1">
      <c r="B171" s="128"/>
      <c r="C171" s="56"/>
      <c r="D171" s="111"/>
      <c r="E171" s="131"/>
      <c r="F171" s="133"/>
      <c r="G171" s="57"/>
      <c r="H171" s="134"/>
      <c r="I171" s="110"/>
      <c r="J171" s="135"/>
      <c r="K171" s="58"/>
      <c r="L171" s="59"/>
      <c r="M171" s="60"/>
      <c r="N171" s="60"/>
      <c r="O171" s="65" t="str">
        <f t="shared" si="28"/>
        <v/>
      </c>
      <c r="P171" s="59"/>
      <c r="Q171" s="60"/>
      <c r="R171" s="60"/>
      <c r="S171" s="65" t="str">
        <f t="shared" si="29"/>
        <v/>
      </c>
      <c r="T171" s="64" t="str">
        <f t="shared" si="30"/>
        <v/>
      </c>
      <c r="U171" s="61" t="str">
        <f t="shared" si="31"/>
        <v xml:space="preserve">   </v>
      </c>
      <c r="V171" s="61" t="str">
        <f>IF(E171=0," ",IF(E171="H",IF(H171&lt;1999,VLOOKUP(K171,Minimas!$A$15:$F$29,6),IF(AND(H171&gt;1998,H171&lt;2002),VLOOKUP(K171,Minimas!$A$15:$F$29,5),IF(AND(H171&gt;2001,H171&lt;2004),VLOOKUP(K171,Minimas!$A$15:$F$29,4),IF(AND(H171&gt;2003,H171&lt;2006),VLOOKUP(K171,Minimas!$A$15:$F$29,3),VLOOKUP(K171,Minimas!$A$15:$F$29,2))))),IF(H171&lt;1999,VLOOKUP(K171,Minimas!$G$15:$L$29,6),IF(AND(H171&gt;1998,H171&lt;2002),VLOOKUP(K171,Minimas!$G$15:$L$29,5),IF(AND(H171&gt;2001,H171&lt;2004),VLOOKUP(K171,Minimas!$G$15:$L$29,4),IF(AND(H171&gt;2003,H171&lt;2006),VLOOKUP(K171,Minimas!$G$15:$L$29,3),VLOOKUP(K171,Minimas!$G$15:$L$29,2)))))))</f>
        <v xml:space="preserve"> </v>
      </c>
      <c r="W171" s="62" t="str">
        <f t="shared" si="32"/>
        <v/>
      </c>
      <c r="X171" s="55"/>
      <c r="AA171" s="44"/>
      <c r="AB171" s="119" t="e">
        <f>T171-HLOOKUP(V171,Minimas!$C$3:$CD$12,2,FALSE)</f>
        <v>#VALUE!</v>
      </c>
      <c r="AC171" s="119" t="e">
        <f>T171-HLOOKUP(V171,Minimas!$C$3:$CD$12,3,FALSE)</f>
        <v>#VALUE!</v>
      </c>
      <c r="AD171" s="119" t="e">
        <f>T171-HLOOKUP(V171,Minimas!$C$3:$CD$12,4,FALSE)</f>
        <v>#VALUE!</v>
      </c>
      <c r="AE171" s="119" t="e">
        <f>T171-HLOOKUP(V171,Minimas!$C$3:$CD$12,5,FALSE)</f>
        <v>#VALUE!</v>
      </c>
      <c r="AF171" s="119" t="e">
        <f>T171-HLOOKUP(V171,Minimas!$C$3:$CD$12,6,FALSE)</f>
        <v>#VALUE!</v>
      </c>
      <c r="AG171" s="119" t="e">
        <f>T171-HLOOKUP(V171,Minimas!$C$3:$CD$12,7,FALSE)</f>
        <v>#VALUE!</v>
      </c>
      <c r="AH171" s="119" t="e">
        <f>T171-HLOOKUP(V171,Minimas!$C$3:$CD$12,8,FALSE)</f>
        <v>#VALUE!</v>
      </c>
      <c r="AI171" s="119" t="e">
        <f>T171-HLOOKUP(V171,Minimas!$C$3:$CD$12,9,FALSE)</f>
        <v>#VALUE!</v>
      </c>
      <c r="AJ171" s="119" t="e">
        <f>T171-HLOOKUP(V171,Minimas!$C$3:$CD$12,10,FALSE)</f>
        <v>#VALUE!</v>
      </c>
      <c r="AK171" s="120" t="str">
        <f t="shared" si="33"/>
        <v xml:space="preserve"> </v>
      </c>
      <c r="AL171" s="44"/>
      <c r="AM171" s="44" t="str">
        <f t="shared" si="34"/>
        <v xml:space="preserve"> </v>
      </c>
      <c r="AN171" s="44" t="str">
        <f t="shared" si="35"/>
        <v xml:space="preserve"> </v>
      </c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</row>
    <row r="172" spans="2:124" s="5" customFormat="1" ht="30" customHeight="1">
      <c r="B172" s="128"/>
      <c r="C172" s="56"/>
      <c r="D172" s="111"/>
      <c r="E172" s="131"/>
      <c r="F172" s="133"/>
      <c r="G172" s="57"/>
      <c r="H172" s="134"/>
      <c r="I172" s="110"/>
      <c r="J172" s="135"/>
      <c r="K172" s="58"/>
      <c r="L172" s="59"/>
      <c r="M172" s="60"/>
      <c r="N172" s="60"/>
      <c r="O172" s="65" t="str">
        <f t="shared" si="28"/>
        <v/>
      </c>
      <c r="P172" s="59"/>
      <c r="Q172" s="60"/>
      <c r="R172" s="60"/>
      <c r="S172" s="65" t="str">
        <f t="shared" si="29"/>
        <v/>
      </c>
      <c r="T172" s="64" t="str">
        <f t="shared" si="30"/>
        <v/>
      </c>
      <c r="U172" s="61" t="str">
        <f t="shared" si="31"/>
        <v xml:space="preserve">   </v>
      </c>
      <c r="V172" s="61" t="str">
        <f>IF(E172=0," ",IF(E172="H",IF(H172&lt;1999,VLOOKUP(K172,Minimas!$A$15:$F$29,6),IF(AND(H172&gt;1998,H172&lt;2002),VLOOKUP(K172,Minimas!$A$15:$F$29,5),IF(AND(H172&gt;2001,H172&lt;2004),VLOOKUP(K172,Minimas!$A$15:$F$29,4),IF(AND(H172&gt;2003,H172&lt;2006),VLOOKUP(K172,Minimas!$A$15:$F$29,3),VLOOKUP(K172,Minimas!$A$15:$F$29,2))))),IF(H172&lt;1999,VLOOKUP(K172,Minimas!$G$15:$L$29,6),IF(AND(H172&gt;1998,H172&lt;2002),VLOOKUP(K172,Minimas!$G$15:$L$29,5),IF(AND(H172&gt;2001,H172&lt;2004),VLOOKUP(K172,Minimas!$G$15:$L$29,4),IF(AND(H172&gt;2003,H172&lt;2006),VLOOKUP(K172,Minimas!$G$15:$L$29,3),VLOOKUP(K172,Minimas!$G$15:$L$29,2)))))))</f>
        <v xml:space="preserve"> </v>
      </c>
      <c r="W172" s="62" t="str">
        <f t="shared" si="32"/>
        <v/>
      </c>
      <c r="X172" s="55"/>
      <c r="AA172" s="44"/>
      <c r="AB172" s="119" t="e">
        <f>T172-HLOOKUP(V172,Minimas!$C$3:$CD$12,2,FALSE)</f>
        <v>#VALUE!</v>
      </c>
      <c r="AC172" s="119" t="e">
        <f>T172-HLOOKUP(V172,Minimas!$C$3:$CD$12,3,FALSE)</f>
        <v>#VALUE!</v>
      </c>
      <c r="AD172" s="119" t="e">
        <f>T172-HLOOKUP(V172,Minimas!$C$3:$CD$12,4,FALSE)</f>
        <v>#VALUE!</v>
      </c>
      <c r="AE172" s="119" t="e">
        <f>T172-HLOOKUP(V172,Minimas!$C$3:$CD$12,5,FALSE)</f>
        <v>#VALUE!</v>
      </c>
      <c r="AF172" s="119" t="e">
        <f>T172-HLOOKUP(V172,Minimas!$C$3:$CD$12,6,FALSE)</f>
        <v>#VALUE!</v>
      </c>
      <c r="AG172" s="119" t="e">
        <f>T172-HLOOKUP(V172,Minimas!$C$3:$CD$12,7,FALSE)</f>
        <v>#VALUE!</v>
      </c>
      <c r="AH172" s="119" t="e">
        <f>T172-HLOOKUP(V172,Minimas!$C$3:$CD$12,8,FALSE)</f>
        <v>#VALUE!</v>
      </c>
      <c r="AI172" s="119" t="e">
        <f>T172-HLOOKUP(V172,Minimas!$C$3:$CD$12,9,FALSE)</f>
        <v>#VALUE!</v>
      </c>
      <c r="AJ172" s="119" t="e">
        <f>T172-HLOOKUP(V172,Minimas!$C$3:$CD$12,10,FALSE)</f>
        <v>#VALUE!</v>
      </c>
      <c r="AK172" s="120" t="str">
        <f t="shared" si="33"/>
        <v xml:space="preserve"> </v>
      </c>
      <c r="AL172" s="44"/>
      <c r="AM172" s="44" t="str">
        <f t="shared" si="34"/>
        <v xml:space="preserve"> </v>
      </c>
      <c r="AN172" s="44" t="str">
        <f t="shared" si="35"/>
        <v xml:space="preserve"> </v>
      </c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</row>
    <row r="173" spans="2:124" s="5" customFormat="1" ht="30" customHeight="1">
      <c r="B173" s="128"/>
      <c r="C173" s="56"/>
      <c r="D173" s="111"/>
      <c r="E173" s="131"/>
      <c r="F173" s="133"/>
      <c r="G173" s="57"/>
      <c r="H173" s="134"/>
      <c r="I173" s="110"/>
      <c r="J173" s="135"/>
      <c r="K173" s="58"/>
      <c r="L173" s="59"/>
      <c r="M173" s="60"/>
      <c r="N173" s="60"/>
      <c r="O173" s="65" t="str">
        <f t="shared" si="28"/>
        <v/>
      </c>
      <c r="P173" s="59"/>
      <c r="Q173" s="60"/>
      <c r="R173" s="60"/>
      <c r="S173" s="65" t="str">
        <f t="shared" si="29"/>
        <v/>
      </c>
      <c r="T173" s="64" t="str">
        <f t="shared" si="30"/>
        <v/>
      </c>
      <c r="U173" s="61" t="str">
        <f t="shared" si="31"/>
        <v xml:space="preserve">   </v>
      </c>
      <c r="V173" s="61" t="str">
        <f>IF(E173=0," ",IF(E173="H",IF(H173&lt;1999,VLOOKUP(K173,Minimas!$A$15:$F$29,6),IF(AND(H173&gt;1998,H173&lt;2002),VLOOKUP(K173,Minimas!$A$15:$F$29,5),IF(AND(H173&gt;2001,H173&lt;2004),VLOOKUP(K173,Minimas!$A$15:$F$29,4),IF(AND(H173&gt;2003,H173&lt;2006),VLOOKUP(K173,Minimas!$A$15:$F$29,3),VLOOKUP(K173,Minimas!$A$15:$F$29,2))))),IF(H173&lt;1999,VLOOKUP(K173,Minimas!$G$15:$L$29,6),IF(AND(H173&gt;1998,H173&lt;2002),VLOOKUP(K173,Minimas!$G$15:$L$29,5),IF(AND(H173&gt;2001,H173&lt;2004),VLOOKUP(K173,Minimas!$G$15:$L$29,4),IF(AND(H173&gt;2003,H173&lt;2006),VLOOKUP(K173,Minimas!$G$15:$L$29,3),VLOOKUP(K173,Minimas!$G$15:$L$29,2)))))))</f>
        <v xml:space="preserve"> </v>
      </c>
      <c r="W173" s="62" t="str">
        <f t="shared" si="32"/>
        <v/>
      </c>
      <c r="X173" s="55"/>
      <c r="AA173" s="44"/>
      <c r="AB173" s="119" t="e">
        <f>T173-HLOOKUP(V173,Minimas!$C$3:$CD$12,2,FALSE)</f>
        <v>#VALUE!</v>
      </c>
      <c r="AC173" s="119" t="e">
        <f>T173-HLOOKUP(V173,Minimas!$C$3:$CD$12,3,FALSE)</f>
        <v>#VALUE!</v>
      </c>
      <c r="AD173" s="119" t="e">
        <f>T173-HLOOKUP(V173,Minimas!$C$3:$CD$12,4,FALSE)</f>
        <v>#VALUE!</v>
      </c>
      <c r="AE173" s="119" t="e">
        <f>T173-HLOOKUP(V173,Minimas!$C$3:$CD$12,5,FALSE)</f>
        <v>#VALUE!</v>
      </c>
      <c r="AF173" s="119" t="e">
        <f>T173-HLOOKUP(V173,Minimas!$C$3:$CD$12,6,FALSE)</f>
        <v>#VALUE!</v>
      </c>
      <c r="AG173" s="119" t="e">
        <f>T173-HLOOKUP(V173,Minimas!$C$3:$CD$12,7,FALSE)</f>
        <v>#VALUE!</v>
      </c>
      <c r="AH173" s="119" t="e">
        <f>T173-HLOOKUP(V173,Minimas!$C$3:$CD$12,8,FALSE)</f>
        <v>#VALUE!</v>
      </c>
      <c r="AI173" s="119" t="e">
        <f>T173-HLOOKUP(V173,Minimas!$C$3:$CD$12,9,FALSE)</f>
        <v>#VALUE!</v>
      </c>
      <c r="AJ173" s="119" t="e">
        <f>T173-HLOOKUP(V173,Minimas!$C$3:$CD$12,10,FALSE)</f>
        <v>#VALUE!</v>
      </c>
      <c r="AK173" s="120" t="str">
        <f t="shared" si="33"/>
        <v xml:space="preserve"> </v>
      </c>
      <c r="AL173" s="44"/>
      <c r="AM173" s="44" t="str">
        <f t="shared" si="34"/>
        <v xml:space="preserve"> </v>
      </c>
      <c r="AN173" s="44" t="str">
        <f t="shared" si="35"/>
        <v xml:space="preserve"> </v>
      </c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</row>
    <row r="174" spans="2:124" s="5" customFormat="1" ht="30" customHeight="1">
      <c r="B174" s="128"/>
      <c r="C174" s="56"/>
      <c r="D174" s="111"/>
      <c r="E174" s="131"/>
      <c r="F174" s="133"/>
      <c r="G174" s="57"/>
      <c r="H174" s="134"/>
      <c r="I174" s="110"/>
      <c r="J174" s="135"/>
      <c r="K174" s="58"/>
      <c r="L174" s="59"/>
      <c r="M174" s="60"/>
      <c r="N174" s="60"/>
      <c r="O174" s="65" t="str">
        <f t="shared" si="28"/>
        <v/>
      </c>
      <c r="P174" s="59"/>
      <c r="Q174" s="60"/>
      <c r="R174" s="60"/>
      <c r="S174" s="65" t="str">
        <f t="shared" si="29"/>
        <v/>
      </c>
      <c r="T174" s="64" t="str">
        <f t="shared" si="30"/>
        <v/>
      </c>
      <c r="U174" s="61" t="str">
        <f t="shared" si="31"/>
        <v xml:space="preserve">   </v>
      </c>
      <c r="V174" s="61" t="str">
        <f>IF(E174=0," ",IF(E174="H",IF(H174&lt;1999,VLOOKUP(K174,Minimas!$A$15:$F$29,6),IF(AND(H174&gt;1998,H174&lt;2002),VLOOKUP(K174,Minimas!$A$15:$F$29,5),IF(AND(H174&gt;2001,H174&lt;2004),VLOOKUP(K174,Minimas!$A$15:$F$29,4),IF(AND(H174&gt;2003,H174&lt;2006),VLOOKUP(K174,Minimas!$A$15:$F$29,3),VLOOKUP(K174,Minimas!$A$15:$F$29,2))))),IF(H174&lt;1999,VLOOKUP(K174,Minimas!$G$15:$L$29,6),IF(AND(H174&gt;1998,H174&lt;2002),VLOOKUP(K174,Minimas!$G$15:$L$29,5),IF(AND(H174&gt;2001,H174&lt;2004),VLOOKUP(K174,Minimas!$G$15:$L$29,4),IF(AND(H174&gt;2003,H174&lt;2006),VLOOKUP(K174,Minimas!$G$15:$L$29,3),VLOOKUP(K174,Minimas!$G$15:$L$29,2)))))))</f>
        <v xml:space="preserve"> </v>
      </c>
      <c r="W174" s="62" t="str">
        <f t="shared" si="32"/>
        <v/>
      </c>
      <c r="X174" s="55"/>
      <c r="AA174" s="44"/>
      <c r="AB174" s="119" t="e">
        <f>T174-HLOOKUP(V174,Minimas!$C$3:$CD$12,2,FALSE)</f>
        <v>#VALUE!</v>
      </c>
      <c r="AC174" s="119" t="e">
        <f>T174-HLOOKUP(V174,Minimas!$C$3:$CD$12,3,FALSE)</f>
        <v>#VALUE!</v>
      </c>
      <c r="AD174" s="119" t="e">
        <f>T174-HLOOKUP(V174,Minimas!$C$3:$CD$12,4,FALSE)</f>
        <v>#VALUE!</v>
      </c>
      <c r="AE174" s="119" t="e">
        <f>T174-HLOOKUP(V174,Minimas!$C$3:$CD$12,5,FALSE)</f>
        <v>#VALUE!</v>
      </c>
      <c r="AF174" s="119" t="e">
        <f>T174-HLOOKUP(V174,Minimas!$C$3:$CD$12,6,FALSE)</f>
        <v>#VALUE!</v>
      </c>
      <c r="AG174" s="119" t="e">
        <f>T174-HLOOKUP(V174,Minimas!$C$3:$CD$12,7,FALSE)</f>
        <v>#VALUE!</v>
      </c>
      <c r="AH174" s="119" t="e">
        <f>T174-HLOOKUP(V174,Minimas!$C$3:$CD$12,8,FALSE)</f>
        <v>#VALUE!</v>
      </c>
      <c r="AI174" s="119" t="e">
        <f>T174-HLOOKUP(V174,Minimas!$C$3:$CD$12,9,FALSE)</f>
        <v>#VALUE!</v>
      </c>
      <c r="AJ174" s="119" t="e">
        <f>T174-HLOOKUP(V174,Minimas!$C$3:$CD$12,10,FALSE)</f>
        <v>#VALUE!</v>
      </c>
      <c r="AK174" s="120" t="str">
        <f t="shared" si="33"/>
        <v xml:space="preserve"> </v>
      </c>
      <c r="AL174" s="44"/>
      <c r="AM174" s="44" t="str">
        <f t="shared" si="34"/>
        <v xml:space="preserve"> </v>
      </c>
      <c r="AN174" s="44" t="str">
        <f t="shared" si="35"/>
        <v xml:space="preserve"> </v>
      </c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</row>
    <row r="175" spans="2:124" s="5" customFormat="1" ht="30" customHeight="1">
      <c r="B175" s="128"/>
      <c r="C175" s="56"/>
      <c r="D175" s="111"/>
      <c r="E175" s="131"/>
      <c r="F175" s="133"/>
      <c r="G175" s="57"/>
      <c r="H175" s="134"/>
      <c r="I175" s="110"/>
      <c r="J175" s="135"/>
      <c r="K175" s="58"/>
      <c r="L175" s="59"/>
      <c r="M175" s="60"/>
      <c r="N175" s="60"/>
      <c r="O175" s="65" t="str">
        <f t="shared" si="28"/>
        <v/>
      </c>
      <c r="P175" s="59"/>
      <c r="Q175" s="60"/>
      <c r="R175" s="60"/>
      <c r="S175" s="65" t="str">
        <f t="shared" si="29"/>
        <v/>
      </c>
      <c r="T175" s="64" t="str">
        <f t="shared" si="30"/>
        <v/>
      </c>
      <c r="U175" s="61" t="str">
        <f t="shared" si="31"/>
        <v xml:space="preserve">   </v>
      </c>
      <c r="V175" s="61" t="str">
        <f>IF(E175=0," ",IF(E175="H",IF(H175&lt;1999,VLOOKUP(K175,Minimas!$A$15:$F$29,6),IF(AND(H175&gt;1998,H175&lt;2002),VLOOKUP(K175,Minimas!$A$15:$F$29,5),IF(AND(H175&gt;2001,H175&lt;2004),VLOOKUP(K175,Minimas!$A$15:$F$29,4),IF(AND(H175&gt;2003,H175&lt;2006),VLOOKUP(K175,Minimas!$A$15:$F$29,3),VLOOKUP(K175,Minimas!$A$15:$F$29,2))))),IF(H175&lt;1999,VLOOKUP(K175,Minimas!$G$15:$L$29,6),IF(AND(H175&gt;1998,H175&lt;2002),VLOOKUP(K175,Minimas!$G$15:$L$29,5),IF(AND(H175&gt;2001,H175&lt;2004),VLOOKUP(K175,Minimas!$G$15:$L$29,4),IF(AND(H175&gt;2003,H175&lt;2006),VLOOKUP(K175,Minimas!$G$15:$L$29,3),VLOOKUP(K175,Minimas!$G$15:$L$29,2)))))))</f>
        <v xml:space="preserve"> </v>
      </c>
      <c r="W175" s="62" t="str">
        <f t="shared" si="32"/>
        <v/>
      </c>
      <c r="X175" s="55"/>
      <c r="AA175" s="44"/>
      <c r="AB175" s="119" t="e">
        <f>T175-HLOOKUP(V175,Minimas!$C$3:$CD$12,2,FALSE)</f>
        <v>#VALUE!</v>
      </c>
      <c r="AC175" s="119" t="e">
        <f>T175-HLOOKUP(V175,Minimas!$C$3:$CD$12,3,FALSE)</f>
        <v>#VALUE!</v>
      </c>
      <c r="AD175" s="119" t="e">
        <f>T175-HLOOKUP(V175,Minimas!$C$3:$CD$12,4,FALSE)</f>
        <v>#VALUE!</v>
      </c>
      <c r="AE175" s="119" t="e">
        <f>T175-HLOOKUP(V175,Minimas!$C$3:$CD$12,5,FALSE)</f>
        <v>#VALUE!</v>
      </c>
      <c r="AF175" s="119" t="e">
        <f>T175-HLOOKUP(V175,Minimas!$C$3:$CD$12,6,FALSE)</f>
        <v>#VALUE!</v>
      </c>
      <c r="AG175" s="119" t="e">
        <f>T175-HLOOKUP(V175,Minimas!$C$3:$CD$12,7,FALSE)</f>
        <v>#VALUE!</v>
      </c>
      <c r="AH175" s="119" t="e">
        <f>T175-HLOOKUP(V175,Minimas!$C$3:$CD$12,8,FALSE)</f>
        <v>#VALUE!</v>
      </c>
      <c r="AI175" s="119" t="e">
        <f>T175-HLOOKUP(V175,Minimas!$C$3:$CD$12,9,FALSE)</f>
        <v>#VALUE!</v>
      </c>
      <c r="AJ175" s="119" t="e">
        <f>T175-HLOOKUP(V175,Minimas!$C$3:$CD$12,10,FALSE)</f>
        <v>#VALUE!</v>
      </c>
      <c r="AK175" s="120" t="str">
        <f t="shared" si="33"/>
        <v xml:space="preserve"> </v>
      </c>
      <c r="AL175" s="44"/>
      <c r="AM175" s="44" t="str">
        <f t="shared" si="34"/>
        <v xml:space="preserve"> </v>
      </c>
      <c r="AN175" s="44" t="str">
        <f t="shared" si="35"/>
        <v xml:space="preserve"> </v>
      </c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</row>
    <row r="176" spans="2:124" s="5" customFormat="1" ht="30" customHeight="1">
      <c r="B176" s="128"/>
      <c r="C176" s="56"/>
      <c r="D176" s="111"/>
      <c r="E176" s="131"/>
      <c r="F176" s="133"/>
      <c r="G176" s="57"/>
      <c r="H176" s="134"/>
      <c r="I176" s="110"/>
      <c r="J176" s="135"/>
      <c r="K176" s="58"/>
      <c r="L176" s="59"/>
      <c r="M176" s="60"/>
      <c r="N176" s="60"/>
      <c r="O176" s="65" t="str">
        <f t="shared" si="28"/>
        <v/>
      </c>
      <c r="P176" s="59"/>
      <c r="Q176" s="60"/>
      <c r="R176" s="60"/>
      <c r="S176" s="65" t="str">
        <f t="shared" si="29"/>
        <v/>
      </c>
      <c r="T176" s="64" t="str">
        <f t="shared" si="30"/>
        <v/>
      </c>
      <c r="U176" s="61" t="str">
        <f t="shared" si="31"/>
        <v xml:space="preserve">   </v>
      </c>
      <c r="V176" s="61" t="str">
        <f>IF(E176=0," ",IF(E176="H",IF(H176&lt;1999,VLOOKUP(K176,Minimas!$A$15:$F$29,6),IF(AND(H176&gt;1998,H176&lt;2002),VLOOKUP(K176,Minimas!$A$15:$F$29,5),IF(AND(H176&gt;2001,H176&lt;2004),VLOOKUP(K176,Minimas!$A$15:$F$29,4),IF(AND(H176&gt;2003,H176&lt;2006),VLOOKUP(K176,Minimas!$A$15:$F$29,3),VLOOKUP(K176,Minimas!$A$15:$F$29,2))))),IF(H176&lt;1999,VLOOKUP(K176,Minimas!$G$15:$L$29,6),IF(AND(H176&gt;1998,H176&lt;2002),VLOOKUP(K176,Minimas!$G$15:$L$29,5),IF(AND(H176&gt;2001,H176&lt;2004),VLOOKUP(K176,Minimas!$G$15:$L$29,4),IF(AND(H176&gt;2003,H176&lt;2006),VLOOKUP(K176,Minimas!$G$15:$L$29,3),VLOOKUP(K176,Minimas!$G$15:$L$29,2)))))))</f>
        <v xml:space="preserve"> </v>
      </c>
      <c r="W176" s="62" t="str">
        <f t="shared" si="32"/>
        <v/>
      </c>
      <c r="X176" s="55"/>
      <c r="AA176" s="44"/>
      <c r="AB176" s="119" t="e">
        <f>T176-HLOOKUP(V176,Minimas!$C$3:$CD$12,2,FALSE)</f>
        <v>#VALUE!</v>
      </c>
      <c r="AC176" s="119" t="e">
        <f>T176-HLOOKUP(V176,Minimas!$C$3:$CD$12,3,FALSE)</f>
        <v>#VALUE!</v>
      </c>
      <c r="AD176" s="119" t="e">
        <f>T176-HLOOKUP(V176,Minimas!$C$3:$CD$12,4,FALSE)</f>
        <v>#VALUE!</v>
      </c>
      <c r="AE176" s="119" t="e">
        <f>T176-HLOOKUP(V176,Minimas!$C$3:$CD$12,5,FALSE)</f>
        <v>#VALUE!</v>
      </c>
      <c r="AF176" s="119" t="e">
        <f>T176-HLOOKUP(V176,Minimas!$C$3:$CD$12,6,FALSE)</f>
        <v>#VALUE!</v>
      </c>
      <c r="AG176" s="119" t="e">
        <f>T176-HLOOKUP(V176,Minimas!$C$3:$CD$12,7,FALSE)</f>
        <v>#VALUE!</v>
      </c>
      <c r="AH176" s="119" t="e">
        <f>T176-HLOOKUP(V176,Minimas!$C$3:$CD$12,8,FALSE)</f>
        <v>#VALUE!</v>
      </c>
      <c r="AI176" s="119" t="e">
        <f>T176-HLOOKUP(V176,Minimas!$C$3:$CD$12,9,FALSE)</f>
        <v>#VALUE!</v>
      </c>
      <c r="AJ176" s="119" t="e">
        <f>T176-HLOOKUP(V176,Minimas!$C$3:$CD$12,10,FALSE)</f>
        <v>#VALUE!</v>
      </c>
      <c r="AK176" s="120" t="str">
        <f t="shared" si="33"/>
        <v xml:space="preserve"> </v>
      </c>
      <c r="AL176" s="44"/>
      <c r="AM176" s="44" t="str">
        <f t="shared" si="34"/>
        <v xml:space="preserve"> </v>
      </c>
      <c r="AN176" s="44" t="str">
        <f t="shared" si="35"/>
        <v xml:space="preserve"> </v>
      </c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</row>
    <row r="177" spans="2:124" s="5" customFormat="1" ht="30" customHeight="1">
      <c r="B177" s="128"/>
      <c r="C177" s="56"/>
      <c r="D177" s="111"/>
      <c r="E177" s="131"/>
      <c r="F177" s="133"/>
      <c r="G177" s="57"/>
      <c r="H177" s="134"/>
      <c r="I177" s="110"/>
      <c r="J177" s="135"/>
      <c r="K177" s="58"/>
      <c r="L177" s="59"/>
      <c r="M177" s="60"/>
      <c r="N177" s="60"/>
      <c r="O177" s="65" t="str">
        <f t="shared" si="28"/>
        <v/>
      </c>
      <c r="P177" s="59"/>
      <c r="Q177" s="60"/>
      <c r="R177" s="60"/>
      <c r="S177" s="65" t="str">
        <f t="shared" si="29"/>
        <v/>
      </c>
      <c r="T177" s="64" t="str">
        <f t="shared" si="30"/>
        <v/>
      </c>
      <c r="U177" s="61" t="str">
        <f t="shared" si="31"/>
        <v xml:space="preserve">   </v>
      </c>
      <c r="V177" s="61" t="str">
        <f>IF(E177=0," ",IF(E177="H",IF(H177&lt;1999,VLOOKUP(K177,Minimas!$A$15:$F$29,6),IF(AND(H177&gt;1998,H177&lt;2002),VLOOKUP(K177,Minimas!$A$15:$F$29,5),IF(AND(H177&gt;2001,H177&lt;2004),VLOOKUP(K177,Minimas!$A$15:$F$29,4),IF(AND(H177&gt;2003,H177&lt;2006),VLOOKUP(K177,Minimas!$A$15:$F$29,3),VLOOKUP(K177,Minimas!$A$15:$F$29,2))))),IF(H177&lt;1999,VLOOKUP(K177,Minimas!$G$15:$L$29,6),IF(AND(H177&gt;1998,H177&lt;2002),VLOOKUP(K177,Minimas!$G$15:$L$29,5),IF(AND(H177&gt;2001,H177&lt;2004),VLOOKUP(K177,Minimas!$G$15:$L$29,4),IF(AND(H177&gt;2003,H177&lt;2006),VLOOKUP(K177,Minimas!$G$15:$L$29,3),VLOOKUP(K177,Minimas!$G$15:$L$29,2)))))))</f>
        <v xml:space="preserve"> </v>
      </c>
      <c r="W177" s="62" t="str">
        <f t="shared" si="32"/>
        <v/>
      </c>
      <c r="X177" s="55"/>
      <c r="AA177" s="44"/>
      <c r="AB177" s="119" t="e">
        <f>T177-HLOOKUP(V177,Minimas!$C$3:$CD$12,2,FALSE)</f>
        <v>#VALUE!</v>
      </c>
      <c r="AC177" s="119" t="e">
        <f>T177-HLOOKUP(V177,Minimas!$C$3:$CD$12,3,FALSE)</f>
        <v>#VALUE!</v>
      </c>
      <c r="AD177" s="119" t="e">
        <f>T177-HLOOKUP(V177,Minimas!$C$3:$CD$12,4,FALSE)</f>
        <v>#VALUE!</v>
      </c>
      <c r="AE177" s="119" t="e">
        <f>T177-HLOOKUP(V177,Minimas!$C$3:$CD$12,5,FALSE)</f>
        <v>#VALUE!</v>
      </c>
      <c r="AF177" s="119" t="e">
        <f>T177-HLOOKUP(V177,Minimas!$C$3:$CD$12,6,FALSE)</f>
        <v>#VALUE!</v>
      </c>
      <c r="AG177" s="119" t="e">
        <f>T177-HLOOKUP(V177,Minimas!$C$3:$CD$12,7,FALSE)</f>
        <v>#VALUE!</v>
      </c>
      <c r="AH177" s="119" t="e">
        <f>T177-HLOOKUP(V177,Minimas!$C$3:$CD$12,8,FALSE)</f>
        <v>#VALUE!</v>
      </c>
      <c r="AI177" s="119" t="e">
        <f>T177-HLOOKUP(V177,Minimas!$C$3:$CD$12,9,FALSE)</f>
        <v>#VALUE!</v>
      </c>
      <c r="AJ177" s="119" t="e">
        <f>T177-HLOOKUP(V177,Minimas!$C$3:$CD$12,10,FALSE)</f>
        <v>#VALUE!</v>
      </c>
      <c r="AK177" s="120" t="str">
        <f t="shared" si="33"/>
        <v xml:space="preserve"> </v>
      </c>
      <c r="AL177" s="44"/>
      <c r="AM177" s="44" t="str">
        <f t="shared" si="34"/>
        <v xml:space="preserve"> </v>
      </c>
      <c r="AN177" s="44" t="str">
        <f t="shared" si="35"/>
        <v xml:space="preserve"> </v>
      </c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</row>
    <row r="178" spans="2:124" s="5" customFormat="1" ht="30" customHeight="1">
      <c r="B178" s="128"/>
      <c r="C178" s="56"/>
      <c r="D178" s="111"/>
      <c r="E178" s="131"/>
      <c r="F178" s="133"/>
      <c r="G178" s="57"/>
      <c r="H178" s="134"/>
      <c r="I178" s="110"/>
      <c r="J178" s="135"/>
      <c r="K178" s="58"/>
      <c r="L178" s="59"/>
      <c r="M178" s="60"/>
      <c r="N178" s="60"/>
      <c r="O178" s="65" t="str">
        <f t="shared" si="28"/>
        <v/>
      </c>
      <c r="P178" s="59"/>
      <c r="Q178" s="60"/>
      <c r="R178" s="60"/>
      <c r="S178" s="65" t="str">
        <f t="shared" si="29"/>
        <v/>
      </c>
      <c r="T178" s="64" t="str">
        <f t="shared" si="30"/>
        <v/>
      </c>
      <c r="U178" s="61" t="str">
        <f t="shared" si="31"/>
        <v xml:space="preserve">   </v>
      </c>
      <c r="V178" s="61" t="str">
        <f>IF(E178=0," ",IF(E178="H",IF(H178&lt;1999,VLOOKUP(K178,Minimas!$A$15:$F$29,6),IF(AND(H178&gt;1998,H178&lt;2002),VLOOKUP(K178,Minimas!$A$15:$F$29,5),IF(AND(H178&gt;2001,H178&lt;2004),VLOOKUP(K178,Minimas!$A$15:$F$29,4),IF(AND(H178&gt;2003,H178&lt;2006),VLOOKUP(K178,Minimas!$A$15:$F$29,3),VLOOKUP(K178,Minimas!$A$15:$F$29,2))))),IF(H178&lt;1999,VLOOKUP(K178,Minimas!$G$15:$L$29,6),IF(AND(H178&gt;1998,H178&lt;2002),VLOOKUP(K178,Minimas!$G$15:$L$29,5),IF(AND(H178&gt;2001,H178&lt;2004),VLOOKUP(K178,Minimas!$G$15:$L$29,4),IF(AND(H178&gt;2003,H178&lt;2006),VLOOKUP(K178,Minimas!$G$15:$L$29,3),VLOOKUP(K178,Minimas!$G$15:$L$29,2)))))))</f>
        <v xml:space="preserve"> </v>
      </c>
      <c r="W178" s="62" t="str">
        <f t="shared" si="32"/>
        <v/>
      </c>
      <c r="X178" s="55"/>
      <c r="AA178" s="44"/>
      <c r="AB178" s="119" t="e">
        <f>T178-HLOOKUP(V178,Minimas!$C$3:$CD$12,2,FALSE)</f>
        <v>#VALUE!</v>
      </c>
      <c r="AC178" s="119" t="e">
        <f>T178-HLOOKUP(V178,Minimas!$C$3:$CD$12,3,FALSE)</f>
        <v>#VALUE!</v>
      </c>
      <c r="AD178" s="119" t="e">
        <f>T178-HLOOKUP(V178,Minimas!$C$3:$CD$12,4,FALSE)</f>
        <v>#VALUE!</v>
      </c>
      <c r="AE178" s="119" t="e">
        <f>T178-HLOOKUP(V178,Minimas!$C$3:$CD$12,5,FALSE)</f>
        <v>#VALUE!</v>
      </c>
      <c r="AF178" s="119" t="e">
        <f>T178-HLOOKUP(V178,Minimas!$C$3:$CD$12,6,FALSE)</f>
        <v>#VALUE!</v>
      </c>
      <c r="AG178" s="119" t="e">
        <f>T178-HLOOKUP(V178,Minimas!$C$3:$CD$12,7,FALSE)</f>
        <v>#VALUE!</v>
      </c>
      <c r="AH178" s="119" t="e">
        <f>T178-HLOOKUP(V178,Minimas!$C$3:$CD$12,8,FALSE)</f>
        <v>#VALUE!</v>
      </c>
      <c r="AI178" s="119" t="e">
        <f>T178-HLOOKUP(V178,Minimas!$C$3:$CD$12,9,FALSE)</f>
        <v>#VALUE!</v>
      </c>
      <c r="AJ178" s="119" t="e">
        <f>T178-HLOOKUP(V178,Minimas!$C$3:$CD$12,10,FALSE)</f>
        <v>#VALUE!</v>
      </c>
      <c r="AK178" s="120" t="str">
        <f t="shared" si="33"/>
        <v xml:space="preserve"> </v>
      </c>
      <c r="AL178" s="44"/>
      <c r="AM178" s="44" t="str">
        <f t="shared" si="34"/>
        <v xml:space="preserve"> </v>
      </c>
      <c r="AN178" s="44" t="str">
        <f t="shared" si="35"/>
        <v xml:space="preserve"> </v>
      </c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</row>
    <row r="179" spans="2:124" s="5" customFormat="1" ht="30" customHeight="1">
      <c r="B179" s="128"/>
      <c r="C179" s="56"/>
      <c r="D179" s="111"/>
      <c r="E179" s="131"/>
      <c r="F179" s="133"/>
      <c r="G179" s="57"/>
      <c r="H179" s="134"/>
      <c r="I179" s="110"/>
      <c r="J179" s="135"/>
      <c r="K179" s="58"/>
      <c r="L179" s="59"/>
      <c r="M179" s="60"/>
      <c r="N179" s="60"/>
      <c r="O179" s="65" t="str">
        <f t="shared" si="28"/>
        <v/>
      </c>
      <c r="P179" s="59"/>
      <c r="Q179" s="60"/>
      <c r="R179" s="60"/>
      <c r="S179" s="65" t="str">
        <f t="shared" si="29"/>
        <v/>
      </c>
      <c r="T179" s="64" t="str">
        <f t="shared" si="30"/>
        <v/>
      </c>
      <c r="U179" s="61" t="str">
        <f t="shared" si="31"/>
        <v xml:space="preserve">   </v>
      </c>
      <c r="V179" s="61" t="str">
        <f>IF(E179=0," ",IF(E179="H",IF(H179&lt;1999,VLOOKUP(K179,Minimas!$A$15:$F$29,6),IF(AND(H179&gt;1998,H179&lt;2002),VLOOKUP(K179,Minimas!$A$15:$F$29,5),IF(AND(H179&gt;2001,H179&lt;2004),VLOOKUP(K179,Minimas!$A$15:$F$29,4),IF(AND(H179&gt;2003,H179&lt;2006),VLOOKUP(K179,Minimas!$A$15:$F$29,3),VLOOKUP(K179,Minimas!$A$15:$F$29,2))))),IF(H179&lt;1999,VLOOKUP(K179,Minimas!$G$15:$L$29,6),IF(AND(H179&gt;1998,H179&lt;2002),VLOOKUP(K179,Minimas!$G$15:$L$29,5),IF(AND(H179&gt;2001,H179&lt;2004),VLOOKUP(K179,Minimas!$G$15:$L$29,4),IF(AND(H179&gt;2003,H179&lt;2006),VLOOKUP(K179,Minimas!$G$15:$L$29,3),VLOOKUP(K179,Minimas!$G$15:$L$29,2)))))))</f>
        <v xml:space="preserve"> </v>
      </c>
      <c r="W179" s="62" t="str">
        <f t="shared" si="32"/>
        <v/>
      </c>
      <c r="X179" s="55"/>
      <c r="AA179" s="44"/>
      <c r="AB179" s="119" t="e">
        <f>T179-HLOOKUP(V179,Minimas!$C$3:$CD$12,2,FALSE)</f>
        <v>#VALUE!</v>
      </c>
      <c r="AC179" s="119" t="e">
        <f>T179-HLOOKUP(V179,Minimas!$C$3:$CD$12,3,FALSE)</f>
        <v>#VALUE!</v>
      </c>
      <c r="AD179" s="119" t="e">
        <f>T179-HLOOKUP(V179,Minimas!$C$3:$CD$12,4,FALSE)</f>
        <v>#VALUE!</v>
      </c>
      <c r="AE179" s="119" t="e">
        <f>T179-HLOOKUP(V179,Minimas!$C$3:$CD$12,5,FALSE)</f>
        <v>#VALUE!</v>
      </c>
      <c r="AF179" s="119" t="e">
        <f>T179-HLOOKUP(V179,Minimas!$C$3:$CD$12,6,FALSE)</f>
        <v>#VALUE!</v>
      </c>
      <c r="AG179" s="119" t="e">
        <f>T179-HLOOKUP(V179,Minimas!$C$3:$CD$12,7,FALSE)</f>
        <v>#VALUE!</v>
      </c>
      <c r="AH179" s="119" t="e">
        <f>T179-HLOOKUP(V179,Minimas!$C$3:$CD$12,8,FALSE)</f>
        <v>#VALUE!</v>
      </c>
      <c r="AI179" s="119" t="e">
        <f>T179-HLOOKUP(V179,Minimas!$C$3:$CD$12,9,FALSE)</f>
        <v>#VALUE!</v>
      </c>
      <c r="AJ179" s="119" t="e">
        <f>T179-HLOOKUP(V179,Minimas!$C$3:$CD$12,10,FALSE)</f>
        <v>#VALUE!</v>
      </c>
      <c r="AK179" s="120" t="str">
        <f t="shared" si="33"/>
        <v xml:space="preserve"> </v>
      </c>
      <c r="AL179" s="44"/>
      <c r="AM179" s="44" t="str">
        <f t="shared" si="34"/>
        <v xml:space="preserve"> </v>
      </c>
      <c r="AN179" s="44" t="str">
        <f t="shared" si="35"/>
        <v xml:space="preserve"> </v>
      </c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</row>
    <row r="180" spans="2:124" s="5" customFormat="1" ht="30" customHeight="1">
      <c r="B180" s="128"/>
      <c r="C180" s="56"/>
      <c r="D180" s="111"/>
      <c r="E180" s="131"/>
      <c r="F180" s="133"/>
      <c r="G180" s="57"/>
      <c r="H180" s="134"/>
      <c r="I180" s="110"/>
      <c r="J180" s="135"/>
      <c r="K180" s="58"/>
      <c r="L180" s="59"/>
      <c r="M180" s="60"/>
      <c r="N180" s="60"/>
      <c r="O180" s="65" t="str">
        <f t="shared" si="28"/>
        <v/>
      </c>
      <c r="P180" s="59"/>
      <c r="Q180" s="60"/>
      <c r="R180" s="60"/>
      <c r="S180" s="65" t="str">
        <f t="shared" si="29"/>
        <v/>
      </c>
      <c r="T180" s="64" t="str">
        <f t="shared" si="30"/>
        <v/>
      </c>
      <c r="U180" s="61" t="str">
        <f t="shared" si="31"/>
        <v xml:space="preserve">   </v>
      </c>
      <c r="V180" s="61" t="str">
        <f>IF(E180=0," ",IF(E180="H",IF(H180&lt;1999,VLOOKUP(K180,Minimas!$A$15:$F$29,6),IF(AND(H180&gt;1998,H180&lt;2002),VLOOKUP(K180,Minimas!$A$15:$F$29,5),IF(AND(H180&gt;2001,H180&lt;2004),VLOOKUP(K180,Minimas!$A$15:$F$29,4),IF(AND(H180&gt;2003,H180&lt;2006),VLOOKUP(K180,Minimas!$A$15:$F$29,3),VLOOKUP(K180,Minimas!$A$15:$F$29,2))))),IF(H180&lt;1999,VLOOKUP(K180,Minimas!$G$15:$L$29,6),IF(AND(H180&gt;1998,H180&lt;2002),VLOOKUP(K180,Minimas!$G$15:$L$29,5),IF(AND(H180&gt;2001,H180&lt;2004),VLOOKUP(K180,Minimas!$G$15:$L$29,4),IF(AND(H180&gt;2003,H180&lt;2006),VLOOKUP(K180,Minimas!$G$15:$L$29,3),VLOOKUP(K180,Minimas!$G$15:$L$29,2)))))))</f>
        <v xml:space="preserve"> </v>
      </c>
      <c r="W180" s="62" t="str">
        <f t="shared" si="32"/>
        <v/>
      </c>
      <c r="X180" s="55"/>
      <c r="AA180" s="44"/>
      <c r="AB180" s="119" t="e">
        <f>T180-HLOOKUP(V180,Minimas!$C$3:$CD$12,2,FALSE)</f>
        <v>#VALUE!</v>
      </c>
      <c r="AC180" s="119" t="e">
        <f>T180-HLOOKUP(V180,Minimas!$C$3:$CD$12,3,FALSE)</f>
        <v>#VALUE!</v>
      </c>
      <c r="AD180" s="119" t="e">
        <f>T180-HLOOKUP(V180,Minimas!$C$3:$CD$12,4,FALSE)</f>
        <v>#VALUE!</v>
      </c>
      <c r="AE180" s="119" t="e">
        <f>T180-HLOOKUP(V180,Minimas!$C$3:$CD$12,5,FALSE)</f>
        <v>#VALUE!</v>
      </c>
      <c r="AF180" s="119" t="e">
        <f>T180-HLOOKUP(V180,Minimas!$C$3:$CD$12,6,FALSE)</f>
        <v>#VALUE!</v>
      </c>
      <c r="AG180" s="119" t="e">
        <f>T180-HLOOKUP(V180,Minimas!$C$3:$CD$12,7,FALSE)</f>
        <v>#VALUE!</v>
      </c>
      <c r="AH180" s="119" t="e">
        <f>T180-HLOOKUP(V180,Minimas!$C$3:$CD$12,8,FALSE)</f>
        <v>#VALUE!</v>
      </c>
      <c r="AI180" s="119" t="e">
        <f>T180-HLOOKUP(V180,Minimas!$C$3:$CD$12,9,FALSE)</f>
        <v>#VALUE!</v>
      </c>
      <c r="AJ180" s="119" t="e">
        <f>T180-HLOOKUP(V180,Minimas!$C$3:$CD$12,10,FALSE)</f>
        <v>#VALUE!</v>
      </c>
      <c r="AK180" s="120" t="str">
        <f t="shared" si="33"/>
        <v xml:space="preserve"> </v>
      </c>
      <c r="AL180" s="44"/>
      <c r="AM180" s="44" t="str">
        <f t="shared" si="34"/>
        <v xml:space="preserve"> </v>
      </c>
      <c r="AN180" s="44" t="str">
        <f t="shared" si="35"/>
        <v xml:space="preserve"> </v>
      </c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</row>
    <row r="181" spans="2:124" s="5" customFormat="1" ht="30" customHeight="1">
      <c r="B181" s="128"/>
      <c r="C181" s="56"/>
      <c r="D181" s="111"/>
      <c r="E181" s="131"/>
      <c r="F181" s="133"/>
      <c r="G181" s="57"/>
      <c r="H181" s="134"/>
      <c r="I181" s="110"/>
      <c r="J181" s="135"/>
      <c r="K181" s="58"/>
      <c r="L181" s="59"/>
      <c r="M181" s="60"/>
      <c r="N181" s="60"/>
      <c r="O181" s="65" t="str">
        <f t="shared" si="28"/>
        <v/>
      </c>
      <c r="P181" s="59"/>
      <c r="Q181" s="60"/>
      <c r="R181" s="60"/>
      <c r="S181" s="65" t="str">
        <f t="shared" si="29"/>
        <v/>
      </c>
      <c r="T181" s="64" t="str">
        <f t="shared" si="30"/>
        <v/>
      </c>
      <c r="U181" s="61" t="str">
        <f t="shared" si="31"/>
        <v xml:space="preserve">   </v>
      </c>
      <c r="V181" s="61" t="str">
        <f>IF(E181=0," ",IF(E181="H",IF(H181&lt;1999,VLOOKUP(K181,Minimas!$A$15:$F$29,6),IF(AND(H181&gt;1998,H181&lt;2002),VLOOKUP(K181,Minimas!$A$15:$F$29,5),IF(AND(H181&gt;2001,H181&lt;2004),VLOOKUP(K181,Minimas!$A$15:$F$29,4),IF(AND(H181&gt;2003,H181&lt;2006),VLOOKUP(K181,Minimas!$A$15:$F$29,3),VLOOKUP(K181,Minimas!$A$15:$F$29,2))))),IF(H181&lt;1999,VLOOKUP(K181,Minimas!$G$15:$L$29,6),IF(AND(H181&gt;1998,H181&lt;2002),VLOOKUP(K181,Minimas!$G$15:$L$29,5),IF(AND(H181&gt;2001,H181&lt;2004),VLOOKUP(K181,Minimas!$G$15:$L$29,4),IF(AND(H181&gt;2003,H181&lt;2006),VLOOKUP(K181,Minimas!$G$15:$L$29,3),VLOOKUP(K181,Minimas!$G$15:$L$29,2)))))))</f>
        <v xml:space="preserve"> </v>
      </c>
      <c r="W181" s="62" t="str">
        <f t="shared" si="32"/>
        <v/>
      </c>
      <c r="X181" s="55"/>
      <c r="AA181" s="44"/>
      <c r="AB181" s="119" t="e">
        <f>T181-HLOOKUP(V181,Minimas!$C$3:$CD$12,2,FALSE)</f>
        <v>#VALUE!</v>
      </c>
      <c r="AC181" s="119" t="e">
        <f>T181-HLOOKUP(V181,Minimas!$C$3:$CD$12,3,FALSE)</f>
        <v>#VALUE!</v>
      </c>
      <c r="AD181" s="119" t="e">
        <f>T181-HLOOKUP(V181,Minimas!$C$3:$CD$12,4,FALSE)</f>
        <v>#VALUE!</v>
      </c>
      <c r="AE181" s="119" t="e">
        <f>T181-HLOOKUP(V181,Minimas!$C$3:$CD$12,5,FALSE)</f>
        <v>#VALUE!</v>
      </c>
      <c r="AF181" s="119" t="e">
        <f>T181-HLOOKUP(V181,Minimas!$C$3:$CD$12,6,FALSE)</f>
        <v>#VALUE!</v>
      </c>
      <c r="AG181" s="119" t="e">
        <f>T181-HLOOKUP(V181,Minimas!$C$3:$CD$12,7,FALSE)</f>
        <v>#VALUE!</v>
      </c>
      <c r="AH181" s="119" t="e">
        <f>T181-HLOOKUP(V181,Minimas!$C$3:$CD$12,8,FALSE)</f>
        <v>#VALUE!</v>
      </c>
      <c r="AI181" s="119" t="e">
        <f>T181-HLOOKUP(V181,Minimas!$C$3:$CD$12,9,FALSE)</f>
        <v>#VALUE!</v>
      </c>
      <c r="AJ181" s="119" t="e">
        <f>T181-HLOOKUP(V181,Minimas!$C$3:$CD$12,10,FALSE)</f>
        <v>#VALUE!</v>
      </c>
      <c r="AK181" s="120" t="str">
        <f t="shared" si="33"/>
        <v xml:space="preserve"> </v>
      </c>
      <c r="AL181" s="44"/>
      <c r="AM181" s="44" t="str">
        <f t="shared" si="34"/>
        <v xml:space="preserve"> </v>
      </c>
      <c r="AN181" s="44" t="str">
        <f t="shared" si="35"/>
        <v xml:space="preserve"> </v>
      </c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</row>
    <row r="182" spans="2:124" s="5" customFormat="1" ht="30" customHeight="1">
      <c r="B182" s="128"/>
      <c r="C182" s="56"/>
      <c r="D182" s="111"/>
      <c r="E182" s="131"/>
      <c r="F182" s="133"/>
      <c r="G182" s="57"/>
      <c r="H182" s="134"/>
      <c r="I182" s="110"/>
      <c r="J182" s="135"/>
      <c r="K182" s="58"/>
      <c r="L182" s="59"/>
      <c r="M182" s="60"/>
      <c r="N182" s="60"/>
      <c r="O182" s="65" t="str">
        <f t="shared" si="28"/>
        <v/>
      </c>
      <c r="P182" s="59"/>
      <c r="Q182" s="60"/>
      <c r="R182" s="60"/>
      <c r="S182" s="65" t="str">
        <f t="shared" si="29"/>
        <v/>
      </c>
      <c r="T182" s="64" t="str">
        <f t="shared" si="30"/>
        <v/>
      </c>
      <c r="U182" s="61" t="str">
        <f t="shared" si="31"/>
        <v xml:space="preserve">   </v>
      </c>
      <c r="V182" s="61" t="str">
        <f>IF(E182=0," ",IF(E182="H",IF(H182&lt;1999,VLOOKUP(K182,Minimas!$A$15:$F$29,6),IF(AND(H182&gt;1998,H182&lt;2002),VLOOKUP(K182,Minimas!$A$15:$F$29,5),IF(AND(H182&gt;2001,H182&lt;2004),VLOOKUP(K182,Minimas!$A$15:$F$29,4),IF(AND(H182&gt;2003,H182&lt;2006),VLOOKUP(K182,Minimas!$A$15:$F$29,3),VLOOKUP(K182,Minimas!$A$15:$F$29,2))))),IF(H182&lt;1999,VLOOKUP(K182,Minimas!$G$15:$L$29,6),IF(AND(H182&gt;1998,H182&lt;2002),VLOOKUP(K182,Minimas!$G$15:$L$29,5),IF(AND(H182&gt;2001,H182&lt;2004),VLOOKUP(K182,Minimas!$G$15:$L$29,4),IF(AND(H182&gt;2003,H182&lt;2006),VLOOKUP(K182,Minimas!$G$15:$L$29,3),VLOOKUP(K182,Minimas!$G$15:$L$29,2)))))))</f>
        <v xml:space="preserve"> </v>
      </c>
      <c r="W182" s="62" t="str">
        <f t="shared" si="32"/>
        <v/>
      </c>
      <c r="X182" s="55"/>
      <c r="AA182" s="44"/>
      <c r="AB182" s="119" t="e">
        <f>T182-HLOOKUP(V182,Minimas!$C$3:$CD$12,2,FALSE)</f>
        <v>#VALUE!</v>
      </c>
      <c r="AC182" s="119" t="e">
        <f>T182-HLOOKUP(V182,Minimas!$C$3:$CD$12,3,FALSE)</f>
        <v>#VALUE!</v>
      </c>
      <c r="AD182" s="119" t="e">
        <f>T182-HLOOKUP(V182,Minimas!$C$3:$CD$12,4,FALSE)</f>
        <v>#VALUE!</v>
      </c>
      <c r="AE182" s="119" t="e">
        <f>T182-HLOOKUP(V182,Minimas!$C$3:$CD$12,5,FALSE)</f>
        <v>#VALUE!</v>
      </c>
      <c r="AF182" s="119" t="e">
        <f>T182-HLOOKUP(V182,Minimas!$C$3:$CD$12,6,FALSE)</f>
        <v>#VALUE!</v>
      </c>
      <c r="AG182" s="119" t="e">
        <f>T182-HLOOKUP(V182,Minimas!$C$3:$CD$12,7,FALSE)</f>
        <v>#VALUE!</v>
      </c>
      <c r="AH182" s="119" t="e">
        <f>T182-HLOOKUP(V182,Minimas!$C$3:$CD$12,8,FALSE)</f>
        <v>#VALUE!</v>
      </c>
      <c r="AI182" s="119" t="e">
        <f>T182-HLOOKUP(V182,Minimas!$C$3:$CD$12,9,FALSE)</f>
        <v>#VALUE!</v>
      </c>
      <c r="AJ182" s="119" t="e">
        <f>T182-HLOOKUP(V182,Minimas!$C$3:$CD$12,10,FALSE)</f>
        <v>#VALUE!</v>
      </c>
      <c r="AK182" s="120" t="str">
        <f t="shared" si="33"/>
        <v xml:space="preserve"> </v>
      </c>
      <c r="AL182" s="44"/>
      <c r="AM182" s="44" t="str">
        <f t="shared" si="34"/>
        <v xml:space="preserve"> </v>
      </c>
      <c r="AN182" s="44" t="str">
        <f t="shared" si="35"/>
        <v xml:space="preserve"> </v>
      </c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</row>
    <row r="183" spans="2:124" s="5" customFormat="1" ht="30" customHeight="1">
      <c r="B183" s="128"/>
      <c r="C183" s="56"/>
      <c r="D183" s="111"/>
      <c r="E183" s="131"/>
      <c r="F183" s="133"/>
      <c r="G183" s="57"/>
      <c r="H183" s="134"/>
      <c r="I183" s="110"/>
      <c r="J183" s="135"/>
      <c r="K183" s="58"/>
      <c r="L183" s="59"/>
      <c r="M183" s="60"/>
      <c r="N183" s="60"/>
      <c r="O183" s="65" t="str">
        <f t="shared" si="28"/>
        <v/>
      </c>
      <c r="P183" s="59"/>
      <c r="Q183" s="60"/>
      <c r="R183" s="60"/>
      <c r="S183" s="65" t="str">
        <f t="shared" si="29"/>
        <v/>
      </c>
      <c r="T183" s="64" t="str">
        <f t="shared" si="30"/>
        <v/>
      </c>
      <c r="U183" s="61" t="str">
        <f t="shared" si="31"/>
        <v xml:space="preserve">   </v>
      </c>
      <c r="V183" s="61" t="str">
        <f>IF(E183=0," ",IF(E183="H",IF(H183&lt;1999,VLOOKUP(K183,Minimas!$A$15:$F$29,6),IF(AND(H183&gt;1998,H183&lt;2002),VLOOKUP(K183,Minimas!$A$15:$F$29,5),IF(AND(H183&gt;2001,H183&lt;2004),VLOOKUP(K183,Minimas!$A$15:$F$29,4),IF(AND(H183&gt;2003,H183&lt;2006),VLOOKUP(K183,Minimas!$A$15:$F$29,3),VLOOKUP(K183,Minimas!$A$15:$F$29,2))))),IF(H183&lt;1999,VLOOKUP(K183,Minimas!$G$15:$L$29,6),IF(AND(H183&gt;1998,H183&lt;2002),VLOOKUP(K183,Minimas!$G$15:$L$29,5),IF(AND(H183&gt;2001,H183&lt;2004),VLOOKUP(K183,Minimas!$G$15:$L$29,4),IF(AND(H183&gt;2003,H183&lt;2006),VLOOKUP(K183,Minimas!$G$15:$L$29,3),VLOOKUP(K183,Minimas!$G$15:$L$29,2)))))))</f>
        <v xml:space="preserve"> </v>
      </c>
      <c r="W183" s="62" t="str">
        <f t="shared" si="32"/>
        <v/>
      </c>
      <c r="X183" s="55"/>
      <c r="AA183" s="44"/>
      <c r="AB183" s="119" t="e">
        <f>T183-HLOOKUP(V183,Minimas!$C$3:$CD$12,2,FALSE)</f>
        <v>#VALUE!</v>
      </c>
      <c r="AC183" s="119" t="e">
        <f>T183-HLOOKUP(V183,Minimas!$C$3:$CD$12,3,FALSE)</f>
        <v>#VALUE!</v>
      </c>
      <c r="AD183" s="119" t="e">
        <f>T183-HLOOKUP(V183,Minimas!$C$3:$CD$12,4,FALSE)</f>
        <v>#VALUE!</v>
      </c>
      <c r="AE183" s="119" t="e">
        <f>T183-HLOOKUP(V183,Minimas!$C$3:$CD$12,5,FALSE)</f>
        <v>#VALUE!</v>
      </c>
      <c r="AF183" s="119" t="e">
        <f>T183-HLOOKUP(V183,Minimas!$C$3:$CD$12,6,FALSE)</f>
        <v>#VALUE!</v>
      </c>
      <c r="AG183" s="119" t="e">
        <f>T183-HLOOKUP(V183,Minimas!$C$3:$CD$12,7,FALSE)</f>
        <v>#VALUE!</v>
      </c>
      <c r="AH183" s="119" t="e">
        <f>T183-HLOOKUP(V183,Minimas!$C$3:$CD$12,8,FALSE)</f>
        <v>#VALUE!</v>
      </c>
      <c r="AI183" s="119" t="e">
        <f>T183-HLOOKUP(V183,Minimas!$C$3:$CD$12,9,FALSE)</f>
        <v>#VALUE!</v>
      </c>
      <c r="AJ183" s="119" t="e">
        <f>T183-HLOOKUP(V183,Minimas!$C$3:$CD$12,10,FALSE)</f>
        <v>#VALUE!</v>
      </c>
      <c r="AK183" s="120" t="str">
        <f t="shared" si="33"/>
        <v xml:space="preserve"> </v>
      </c>
      <c r="AL183" s="44"/>
      <c r="AM183" s="44" t="str">
        <f t="shared" si="34"/>
        <v xml:space="preserve"> </v>
      </c>
      <c r="AN183" s="44" t="str">
        <f t="shared" si="35"/>
        <v xml:space="preserve"> </v>
      </c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</row>
    <row r="184" spans="2:124" s="5" customFormat="1" ht="30" customHeight="1">
      <c r="B184" s="128"/>
      <c r="C184" s="56"/>
      <c r="D184" s="111"/>
      <c r="E184" s="131"/>
      <c r="F184" s="133"/>
      <c r="G184" s="57"/>
      <c r="H184" s="134"/>
      <c r="I184" s="110"/>
      <c r="J184" s="135"/>
      <c r="K184" s="58"/>
      <c r="L184" s="59"/>
      <c r="M184" s="60"/>
      <c r="N184" s="60"/>
      <c r="O184" s="65" t="str">
        <f t="shared" si="28"/>
        <v/>
      </c>
      <c r="P184" s="59"/>
      <c r="Q184" s="60"/>
      <c r="R184" s="60"/>
      <c r="S184" s="65" t="str">
        <f t="shared" si="29"/>
        <v/>
      </c>
      <c r="T184" s="64" t="str">
        <f t="shared" si="30"/>
        <v/>
      </c>
      <c r="U184" s="61" t="str">
        <f t="shared" si="31"/>
        <v xml:space="preserve">   </v>
      </c>
      <c r="V184" s="61" t="str">
        <f>IF(E184=0," ",IF(E184="H",IF(H184&lt;1999,VLOOKUP(K184,Minimas!$A$15:$F$29,6),IF(AND(H184&gt;1998,H184&lt;2002),VLOOKUP(K184,Minimas!$A$15:$F$29,5),IF(AND(H184&gt;2001,H184&lt;2004),VLOOKUP(K184,Minimas!$A$15:$F$29,4),IF(AND(H184&gt;2003,H184&lt;2006),VLOOKUP(K184,Minimas!$A$15:$F$29,3),VLOOKUP(K184,Minimas!$A$15:$F$29,2))))),IF(H184&lt;1999,VLOOKUP(K184,Minimas!$G$15:$L$29,6),IF(AND(H184&gt;1998,H184&lt;2002),VLOOKUP(K184,Minimas!$G$15:$L$29,5),IF(AND(H184&gt;2001,H184&lt;2004),VLOOKUP(K184,Minimas!$G$15:$L$29,4),IF(AND(H184&gt;2003,H184&lt;2006),VLOOKUP(K184,Minimas!$G$15:$L$29,3),VLOOKUP(K184,Minimas!$G$15:$L$29,2)))))))</f>
        <v xml:space="preserve"> </v>
      </c>
      <c r="W184" s="62" t="str">
        <f t="shared" si="32"/>
        <v/>
      </c>
      <c r="X184" s="55"/>
      <c r="AA184" s="44"/>
      <c r="AB184" s="119" t="e">
        <f>T184-HLOOKUP(V184,Minimas!$C$3:$CD$12,2,FALSE)</f>
        <v>#VALUE!</v>
      </c>
      <c r="AC184" s="119" t="e">
        <f>T184-HLOOKUP(V184,Minimas!$C$3:$CD$12,3,FALSE)</f>
        <v>#VALUE!</v>
      </c>
      <c r="AD184" s="119" t="e">
        <f>T184-HLOOKUP(V184,Minimas!$C$3:$CD$12,4,FALSE)</f>
        <v>#VALUE!</v>
      </c>
      <c r="AE184" s="119" t="e">
        <f>T184-HLOOKUP(V184,Minimas!$C$3:$CD$12,5,FALSE)</f>
        <v>#VALUE!</v>
      </c>
      <c r="AF184" s="119" t="e">
        <f>T184-HLOOKUP(V184,Minimas!$C$3:$CD$12,6,FALSE)</f>
        <v>#VALUE!</v>
      </c>
      <c r="AG184" s="119" t="e">
        <f>T184-HLOOKUP(V184,Minimas!$C$3:$CD$12,7,FALSE)</f>
        <v>#VALUE!</v>
      </c>
      <c r="AH184" s="119" t="e">
        <f>T184-HLOOKUP(V184,Minimas!$C$3:$CD$12,8,FALSE)</f>
        <v>#VALUE!</v>
      </c>
      <c r="AI184" s="119" t="e">
        <f>T184-HLOOKUP(V184,Minimas!$C$3:$CD$12,9,FALSE)</f>
        <v>#VALUE!</v>
      </c>
      <c r="AJ184" s="119" t="e">
        <f>T184-HLOOKUP(V184,Minimas!$C$3:$CD$12,10,FALSE)</f>
        <v>#VALUE!</v>
      </c>
      <c r="AK184" s="120" t="str">
        <f t="shared" si="33"/>
        <v xml:space="preserve"> </v>
      </c>
      <c r="AL184" s="44"/>
      <c r="AM184" s="44" t="str">
        <f t="shared" si="34"/>
        <v xml:space="preserve"> </v>
      </c>
      <c r="AN184" s="44" t="str">
        <f t="shared" si="35"/>
        <v xml:space="preserve"> </v>
      </c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</row>
    <row r="185" spans="2:124" s="5" customFormat="1" ht="30" customHeight="1">
      <c r="B185" s="128"/>
      <c r="C185" s="56"/>
      <c r="D185" s="111"/>
      <c r="E185" s="131"/>
      <c r="F185" s="133"/>
      <c r="G185" s="57"/>
      <c r="H185" s="134"/>
      <c r="I185" s="110"/>
      <c r="J185" s="135"/>
      <c r="K185" s="58"/>
      <c r="L185" s="59"/>
      <c r="M185" s="60"/>
      <c r="N185" s="60"/>
      <c r="O185" s="65" t="str">
        <f t="shared" si="28"/>
        <v/>
      </c>
      <c r="P185" s="59"/>
      <c r="Q185" s="60"/>
      <c r="R185" s="60"/>
      <c r="S185" s="65" t="str">
        <f t="shared" si="29"/>
        <v/>
      </c>
      <c r="T185" s="64" t="str">
        <f t="shared" si="30"/>
        <v/>
      </c>
      <c r="U185" s="61" t="str">
        <f t="shared" si="31"/>
        <v xml:space="preserve">   </v>
      </c>
      <c r="V185" s="61" t="str">
        <f>IF(E185=0," ",IF(E185="H",IF(H185&lt;1999,VLOOKUP(K185,Minimas!$A$15:$F$29,6),IF(AND(H185&gt;1998,H185&lt;2002),VLOOKUP(K185,Minimas!$A$15:$F$29,5),IF(AND(H185&gt;2001,H185&lt;2004),VLOOKUP(K185,Minimas!$A$15:$F$29,4),IF(AND(H185&gt;2003,H185&lt;2006),VLOOKUP(K185,Minimas!$A$15:$F$29,3),VLOOKUP(K185,Minimas!$A$15:$F$29,2))))),IF(H185&lt;1999,VLOOKUP(K185,Minimas!$G$15:$L$29,6),IF(AND(H185&gt;1998,H185&lt;2002),VLOOKUP(K185,Minimas!$G$15:$L$29,5),IF(AND(H185&gt;2001,H185&lt;2004),VLOOKUP(K185,Minimas!$G$15:$L$29,4),IF(AND(H185&gt;2003,H185&lt;2006),VLOOKUP(K185,Minimas!$G$15:$L$29,3),VLOOKUP(K185,Minimas!$G$15:$L$29,2)))))))</f>
        <v xml:space="preserve"> </v>
      </c>
      <c r="W185" s="62" t="str">
        <f t="shared" si="32"/>
        <v/>
      </c>
      <c r="X185" s="55"/>
      <c r="AA185" s="44"/>
      <c r="AB185" s="119" t="e">
        <f>T185-HLOOKUP(V185,Minimas!$C$3:$CD$12,2,FALSE)</f>
        <v>#VALUE!</v>
      </c>
      <c r="AC185" s="119" t="e">
        <f>T185-HLOOKUP(V185,Minimas!$C$3:$CD$12,3,FALSE)</f>
        <v>#VALUE!</v>
      </c>
      <c r="AD185" s="119" t="e">
        <f>T185-HLOOKUP(V185,Minimas!$C$3:$CD$12,4,FALSE)</f>
        <v>#VALUE!</v>
      </c>
      <c r="AE185" s="119" t="e">
        <f>T185-HLOOKUP(V185,Minimas!$C$3:$CD$12,5,FALSE)</f>
        <v>#VALUE!</v>
      </c>
      <c r="AF185" s="119" t="e">
        <f>T185-HLOOKUP(V185,Minimas!$C$3:$CD$12,6,FALSE)</f>
        <v>#VALUE!</v>
      </c>
      <c r="AG185" s="119" t="e">
        <f>T185-HLOOKUP(V185,Minimas!$C$3:$CD$12,7,FALSE)</f>
        <v>#VALUE!</v>
      </c>
      <c r="AH185" s="119" t="e">
        <f>T185-HLOOKUP(V185,Minimas!$C$3:$CD$12,8,FALSE)</f>
        <v>#VALUE!</v>
      </c>
      <c r="AI185" s="119" t="e">
        <f>T185-HLOOKUP(V185,Minimas!$C$3:$CD$12,9,FALSE)</f>
        <v>#VALUE!</v>
      </c>
      <c r="AJ185" s="119" t="e">
        <f>T185-HLOOKUP(V185,Minimas!$C$3:$CD$12,10,FALSE)</f>
        <v>#VALUE!</v>
      </c>
      <c r="AK185" s="120" t="str">
        <f t="shared" si="33"/>
        <v xml:space="preserve"> </v>
      </c>
      <c r="AL185" s="44"/>
      <c r="AM185" s="44" t="str">
        <f t="shared" si="34"/>
        <v xml:space="preserve"> </v>
      </c>
      <c r="AN185" s="44" t="str">
        <f t="shared" si="35"/>
        <v xml:space="preserve"> </v>
      </c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</row>
    <row r="186" spans="2:124" s="5" customFormat="1" ht="30" customHeight="1">
      <c r="B186" s="128"/>
      <c r="C186" s="56"/>
      <c r="D186" s="111"/>
      <c r="E186" s="131"/>
      <c r="F186" s="133"/>
      <c r="G186" s="57"/>
      <c r="H186" s="134"/>
      <c r="I186" s="110"/>
      <c r="J186" s="135"/>
      <c r="K186" s="58"/>
      <c r="L186" s="59"/>
      <c r="M186" s="60"/>
      <c r="N186" s="60"/>
      <c r="O186" s="65" t="str">
        <f t="shared" si="28"/>
        <v/>
      </c>
      <c r="P186" s="59"/>
      <c r="Q186" s="60"/>
      <c r="R186" s="60"/>
      <c r="S186" s="65" t="str">
        <f t="shared" si="29"/>
        <v/>
      </c>
      <c r="T186" s="64" t="str">
        <f t="shared" si="30"/>
        <v/>
      </c>
      <c r="U186" s="61" t="str">
        <f t="shared" si="31"/>
        <v xml:space="preserve">   </v>
      </c>
      <c r="V186" s="61" t="str">
        <f>IF(E186=0," ",IF(E186="H",IF(H186&lt;1999,VLOOKUP(K186,Minimas!$A$15:$F$29,6),IF(AND(H186&gt;1998,H186&lt;2002),VLOOKUP(K186,Minimas!$A$15:$F$29,5),IF(AND(H186&gt;2001,H186&lt;2004),VLOOKUP(K186,Minimas!$A$15:$F$29,4),IF(AND(H186&gt;2003,H186&lt;2006),VLOOKUP(K186,Minimas!$A$15:$F$29,3),VLOOKUP(K186,Minimas!$A$15:$F$29,2))))),IF(H186&lt;1999,VLOOKUP(K186,Minimas!$G$15:$L$29,6),IF(AND(H186&gt;1998,H186&lt;2002),VLOOKUP(K186,Minimas!$G$15:$L$29,5),IF(AND(H186&gt;2001,H186&lt;2004),VLOOKUP(K186,Minimas!$G$15:$L$29,4),IF(AND(H186&gt;2003,H186&lt;2006),VLOOKUP(K186,Minimas!$G$15:$L$29,3),VLOOKUP(K186,Minimas!$G$15:$L$29,2)))))))</f>
        <v xml:space="preserve"> </v>
      </c>
      <c r="W186" s="62" t="str">
        <f t="shared" si="32"/>
        <v/>
      </c>
      <c r="X186" s="55"/>
      <c r="AA186" s="44"/>
      <c r="AB186" s="119" t="e">
        <f>T186-HLOOKUP(V186,Minimas!$C$3:$CD$12,2,FALSE)</f>
        <v>#VALUE!</v>
      </c>
      <c r="AC186" s="119" t="e">
        <f>T186-HLOOKUP(V186,Minimas!$C$3:$CD$12,3,FALSE)</f>
        <v>#VALUE!</v>
      </c>
      <c r="AD186" s="119" t="e">
        <f>T186-HLOOKUP(V186,Minimas!$C$3:$CD$12,4,FALSE)</f>
        <v>#VALUE!</v>
      </c>
      <c r="AE186" s="119" t="e">
        <f>T186-HLOOKUP(V186,Minimas!$C$3:$CD$12,5,FALSE)</f>
        <v>#VALUE!</v>
      </c>
      <c r="AF186" s="119" t="e">
        <f>T186-HLOOKUP(V186,Minimas!$C$3:$CD$12,6,FALSE)</f>
        <v>#VALUE!</v>
      </c>
      <c r="AG186" s="119" t="e">
        <f>T186-HLOOKUP(V186,Minimas!$C$3:$CD$12,7,FALSE)</f>
        <v>#VALUE!</v>
      </c>
      <c r="AH186" s="119" t="e">
        <f>T186-HLOOKUP(V186,Minimas!$C$3:$CD$12,8,FALSE)</f>
        <v>#VALUE!</v>
      </c>
      <c r="AI186" s="119" t="e">
        <f>T186-HLOOKUP(V186,Minimas!$C$3:$CD$12,9,FALSE)</f>
        <v>#VALUE!</v>
      </c>
      <c r="AJ186" s="119" t="e">
        <f>T186-HLOOKUP(V186,Minimas!$C$3:$CD$12,10,FALSE)</f>
        <v>#VALUE!</v>
      </c>
      <c r="AK186" s="120" t="str">
        <f t="shared" si="33"/>
        <v xml:space="preserve"> </v>
      </c>
      <c r="AL186" s="44"/>
      <c r="AM186" s="44" t="str">
        <f t="shared" si="34"/>
        <v xml:space="preserve"> </v>
      </c>
      <c r="AN186" s="44" t="str">
        <f t="shared" si="35"/>
        <v xml:space="preserve"> </v>
      </c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</row>
    <row r="187" spans="2:124" s="5" customFormat="1" ht="30" customHeight="1">
      <c r="B187" s="128"/>
      <c r="C187" s="56"/>
      <c r="D187" s="111"/>
      <c r="E187" s="131"/>
      <c r="F187" s="133"/>
      <c r="G187" s="57"/>
      <c r="H187" s="134"/>
      <c r="I187" s="110"/>
      <c r="J187" s="135"/>
      <c r="K187" s="58"/>
      <c r="L187" s="59"/>
      <c r="M187" s="60"/>
      <c r="N187" s="60"/>
      <c r="O187" s="65" t="str">
        <f t="shared" si="28"/>
        <v/>
      </c>
      <c r="P187" s="59"/>
      <c r="Q187" s="60"/>
      <c r="R187" s="60"/>
      <c r="S187" s="65" t="str">
        <f t="shared" si="29"/>
        <v/>
      </c>
      <c r="T187" s="64" t="str">
        <f t="shared" si="30"/>
        <v/>
      </c>
      <c r="U187" s="61" t="str">
        <f t="shared" si="31"/>
        <v xml:space="preserve">   </v>
      </c>
      <c r="V187" s="61" t="str">
        <f>IF(E187=0," ",IF(E187="H",IF(H187&lt;1999,VLOOKUP(K187,Minimas!$A$15:$F$29,6),IF(AND(H187&gt;1998,H187&lt;2002),VLOOKUP(K187,Minimas!$A$15:$F$29,5),IF(AND(H187&gt;2001,H187&lt;2004),VLOOKUP(K187,Minimas!$A$15:$F$29,4),IF(AND(H187&gt;2003,H187&lt;2006),VLOOKUP(K187,Minimas!$A$15:$F$29,3),VLOOKUP(K187,Minimas!$A$15:$F$29,2))))),IF(H187&lt;1999,VLOOKUP(K187,Minimas!$G$15:$L$29,6),IF(AND(H187&gt;1998,H187&lt;2002),VLOOKUP(K187,Minimas!$G$15:$L$29,5),IF(AND(H187&gt;2001,H187&lt;2004),VLOOKUP(K187,Minimas!$G$15:$L$29,4),IF(AND(H187&gt;2003,H187&lt;2006),VLOOKUP(K187,Minimas!$G$15:$L$29,3),VLOOKUP(K187,Minimas!$G$15:$L$29,2)))))))</f>
        <v xml:space="preserve"> </v>
      </c>
      <c r="W187" s="62" t="str">
        <f t="shared" si="32"/>
        <v/>
      </c>
      <c r="X187" s="55"/>
      <c r="AA187" s="44"/>
      <c r="AB187" s="119" t="e">
        <f>T187-HLOOKUP(V187,Minimas!$C$3:$CD$12,2,FALSE)</f>
        <v>#VALUE!</v>
      </c>
      <c r="AC187" s="119" t="e">
        <f>T187-HLOOKUP(V187,Minimas!$C$3:$CD$12,3,FALSE)</f>
        <v>#VALUE!</v>
      </c>
      <c r="AD187" s="119" t="e">
        <f>T187-HLOOKUP(V187,Minimas!$C$3:$CD$12,4,FALSE)</f>
        <v>#VALUE!</v>
      </c>
      <c r="AE187" s="119" t="e">
        <f>T187-HLOOKUP(V187,Minimas!$C$3:$CD$12,5,FALSE)</f>
        <v>#VALUE!</v>
      </c>
      <c r="AF187" s="119" t="e">
        <f>T187-HLOOKUP(V187,Minimas!$C$3:$CD$12,6,FALSE)</f>
        <v>#VALUE!</v>
      </c>
      <c r="AG187" s="119" t="e">
        <f>T187-HLOOKUP(V187,Minimas!$C$3:$CD$12,7,FALSE)</f>
        <v>#VALUE!</v>
      </c>
      <c r="AH187" s="119" t="e">
        <f>T187-HLOOKUP(V187,Minimas!$C$3:$CD$12,8,FALSE)</f>
        <v>#VALUE!</v>
      </c>
      <c r="AI187" s="119" t="e">
        <f>T187-HLOOKUP(V187,Minimas!$C$3:$CD$12,9,FALSE)</f>
        <v>#VALUE!</v>
      </c>
      <c r="AJ187" s="119" t="e">
        <f>T187-HLOOKUP(V187,Minimas!$C$3:$CD$12,10,FALSE)</f>
        <v>#VALUE!</v>
      </c>
      <c r="AK187" s="120" t="str">
        <f t="shared" si="33"/>
        <v xml:space="preserve"> </v>
      </c>
      <c r="AL187" s="44"/>
      <c r="AM187" s="44" t="str">
        <f t="shared" si="34"/>
        <v xml:space="preserve"> </v>
      </c>
      <c r="AN187" s="44" t="str">
        <f t="shared" si="35"/>
        <v xml:space="preserve"> </v>
      </c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</row>
    <row r="188" spans="2:124" s="5" customFormat="1" ht="30" customHeight="1">
      <c r="B188" s="128"/>
      <c r="C188" s="56"/>
      <c r="D188" s="111"/>
      <c r="E188" s="131"/>
      <c r="F188" s="133"/>
      <c r="G188" s="57"/>
      <c r="H188" s="134"/>
      <c r="I188" s="110"/>
      <c r="J188" s="135"/>
      <c r="K188" s="58"/>
      <c r="L188" s="59"/>
      <c r="M188" s="60"/>
      <c r="N188" s="60"/>
      <c r="O188" s="65" t="str">
        <f t="shared" si="28"/>
        <v/>
      </c>
      <c r="P188" s="59"/>
      <c r="Q188" s="60"/>
      <c r="R188" s="60"/>
      <c r="S188" s="65" t="str">
        <f t="shared" si="29"/>
        <v/>
      </c>
      <c r="T188" s="64" t="str">
        <f t="shared" si="30"/>
        <v/>
      </c>
      <c r="U188" s="61" t="str">
        <f t="shared" si="31"/>
        <v xml:space="preserve">   </v>
      </c>
      <c r="V188" s="61" t="str">
        <f>IF(E188=0," ",IF(E188="H",IF(H188&lt;1999,VLOOKUP(K188,Minimas!$A$15:$F$29,6),IF(AND(H188&gt;1998,H188&lt;2002),VLOOKUP(K188,Minimas!$A$15:$F$29,5),IF(AND(H188&gt;2001,H188&lt;2004),VLOOKUP(K188,Minimas!$A$15:$F$29,4),IF(AND(H188&gt;2003,H188&lt;2006),VLOOKUP(K188,Minimas!$A$15:$F$29,3),VLOOKUP(K188,Minimas!$A$15:$F$29,2))))),IF(H188&lt;1999,VLOOKUP(K188,Minimas!$G$15:$L$29,6),IF(AND(H188&gt;1998,H188&lt;2002),VLOOKUP(K188,Minimas!$G$15:$L$29,5),IF(AND(H188&gt;2001,H188&lt;2004),VLOOKUP(K188,Minimas!$G$15:$L$29,4),IF(AND(H188&gt;2003,H188&lt;2006),VLOOKUP(K188,Minimas!$G$15:$L$29,3),VLOOKUP(K188,Minimas!$G$15:$L$29,2)))))))</f>
        <v xml:space="preserve"> </v>
      </c>
      <c r="W188" s="62" t="str">
        <f t="shared" si="32"/>
        <v/>
      </c>
      <c r="X188" s="55"/>
      <c r="AA188" s="44"/>
      <c r="AB188" s="119" t="e">
        <f>T188-HLOOKUP(V188,Minimas!$C$3:$CD$12,2,FALSE)</f>
        <v>#VALUE!</v>
      </c>
      <c r="AC188" s="119" t="e">
        <f>T188-HLOOKUP(V188,Minimas!$C$3:$CD$12,3,FALSE)</f>
        <v>#VALUE!</v>
      </c>
      <c r="AD188" s="119" t="e">
        <f>T188-HLOOKUP(V188,Minimas!$C$3:$CD$12,4,FALSE)</f>
        <v>#VALUE!</v>
      </c>
      <c r="AE188" s="119" t="e">
        <f>T188-HLOOKUP(V188,Minimas!$C$3:$CD$12,5,FALSE)</f>
        <v>#VALUE!</v>
      </c>
      <c r="AF188" s="119" t="e">
        <f>T188-HLOOKUP(V188,Minimas!$C$3:$CD$12,6,FALSE)</f>
        <v>#VALUE!</v>
      </c>
      <c r="AG188" s="119" t="e">
        <f>T188-HLOOKUP(V188,Minimas!$C$3:$CD$12,7,FALSE)</f>
        <v>#VALUE!</v>
      </c>
      <c r="AH188" s="119" t="e">
        <f>T188-HLOOKUP(V188,Minimas!$C$3:$CD$12,8,FALSE)</f>
        <v>#VALUE!</v>
      </c>
      <c r="AI188" s="119" t="e">
        <f>T188-HLOOKUP(V188,Minimas!$C$3:$CD$12,9,FALSE)</f>
        <v>#VALUE!</v>
      </c>
      <c r="AJ188" s="119" t="e">
        <f>T188-HLOOKUP(V188,Minimas!$C$3:$CD$12,10,FALSE)</f>
        <v>#VALUE!</v>
      </c>
      <c r="AK188" s="120" t="str">
        <f t="shared" si="33"/>
        <v xml:space="preserve"> </v>
      </c>
      <c r="AL188" s="44"/>
      <c r="AM188" s="44" t="str">
        <f t="shared" si="34"/>
        <v xml:space="preserve"> </v>
      </c>
      <c r="AN188" s="44" t="str">
        <f t="shared" si="35"/>
        <v xml:space="preserve"> </v>
      </c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</row>
    <row r="189" spans="2:124" s="5" customFormat="1" ht="30" customHeight="1">
      <c r="B189" s="128"/>
      <c r="C189" s="56"/>
      <c r="D189" s="111"/>
      <c r="E189" s="131"/>
      <c r="F189" s="133"/>
      <c r="G189" s="57"/>
      <c r="H189" s="134"/>
      <c r="I189" s="110"/>
      <c r="J189" s="135"/>
      <c r="K189" s="58"/>
      <c r="L189" s="59"/>
      <c r="M189" s="60"/>
      <c r="N189" s="60"/>
      <c r="O189" s="65" t="str">
        <f t="shared" si="28"/>
        <v/>
      </c>
      <c r="P189" s="59"/>
      <c r="Q189" s="60"/>
      <c r="R189" s="60"/>
      <c r="S189" s="65" t="str">
        <f t="shared" si="29"/>
        <v/>
      </c>
      <c r="T189" s="64" t="str">
        <f t="shared" si="30"/>
        <v/>
      </c>
      <c r="U189" s="61" t="str">
        <f t="shared" si="31"/>
        <v xml:space="preserve">   </v>
      </c>
      <c r="V189" s="61" t="str">
        <f>IF(E189=0," ",IF(E189="H",IF(H189&lt;1999,VLOOKUP(K189,Minimas!$A$15:$F$29,6),IF(AND(H189&gt;1998,H189&lt;2002),VLOOKUP(K189,Minimas!$A$15:$F$29,5),IF(AND(H189&gt;2001,H189&lt;2004),VLOOKUP(K189,Minimas!$A$15:$F$29,4),IF(AND(H189&gt;2003,H189&lt;2006),VLOOKUP(K189,Minimas!$A$15:$F$29,3),VLOOKUP(K189,Minimas!$A$15:$F$29,2))))),IF(H189&lt;1999,VLOOKUP(K189,Minimas!$G$15:$L$29,6),IF(AND(H189&gt;1998,H189&lt;2002),VLOOKUP(K189,Minimas!$G$15:$L$29,5),IF(AND(H189&gt;2001,H189&lt;2004),VLOOKUP(K189,Minimas!$G$15:$L$29,4),IF(AND(H189&gt;2003,H189&lt;2006),VLOOKUP(K189,Minimas!$G$15:$L$29,3),VLOOKUP(K189,Minimas!$G$15:$L$29,2)))))))</f>
        <v xml:space="preserve"> </v>
      </c>
      <c r="W189" s="62" t="str">
        <f t="shared" si="32"/>
        <v/>
      </c>
      <c r="X189" s="55"/>
      <c r="AA189" s="44"/>
      <c r="AB189" s="119" t="e">
        <f>T189-HLOOKUP(V189,Minimas!$C$3:$CD$12,2,FALSE)</f>
        <v>#VALUE!</v>
      </c>
      <c r="AC189" s="119" t="e">
        <f>T189-HLOOKUP(V189,Minimas!$C$3:$CD$12,3,FALSE)</f>
        <v>#VALUE!</v>
      </c>
      <c r="AD189" s="119" t="e">
        <f>T189-HLOOKUP(V189,Minimas!$C$3:$CD$12,4,FALSE)</f>
        <v>#VALUE!</v>
      </c>
      <c r="AE189" s="119" t="e">
        <f>T189-HLOOKUP(V189,Minimas!$C$3:$CD$12,5,FALSE)</f>
        <v>#VALUE!</v>
      </c>
      <c r="AF189" s="119" t="e">
        <f>T189-HLOOKUP(V189,Minimas!$C$3:$CD$12,6,FALSE)</f>
        <v>#VALUE!</v>
      </c>
      <c r="AG189" s="119" t="e">
        <f>T189-HLOOKUP(V189,Minimas!$C$3:$CD$12,7,FALSE)</f>
        <v>#VALUE!</v>
      </c>
      <c r="AH189" s="119" t="e">
        <f>T189-HLOOKUP(V189,Minimas!$C$3:$CD$12,8,FALSE)</f>
        <v>#VALUE!</v>
      </c>
      <c r="AI189" s="119" t="e">
        <f>T189-HLOOKUP(V189,Minimas!$C$3:$CD$12,9,FALSE)</f>
        <v>#VALUE!</v>
      </c>
      <c r="AJ189" s="119" t="e">
        <f>T189-HLOOKUP(V189,Minimas!$C$3:$CD$12,10,FALSE)</f>
        <v>#VALUE!</v>
      </c>
      <c r="AK189" s="120" t="str">
        <f t="shared" si="33"/>
        <v xml:space="preserve"> </v>
      </c>
      <c r="AL189" s="44"/>
      <c r="AM189" s="44" t="str">
        <f t="shared" si="34"/>
        <v xml:space="preserve"> </v>
      </c>
      <c r="AN189" s="44" t="str">
        <f t="shared" si="35"/>
        <v xml:space="preserve"> </v>
      </c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</row>
    <row r="190" spans="2:124" s="5" customFormat="1" ht="30" customHeight="1">
      <c r="B190" s="128"/>
      <c r="C190" s="56"/>
      <c r="D190" s="111"/>
      <c r="E190" s="131"/>
      <c r="F190" s="133"/>
      <c r="G190" s="57"/>
      <c r="H190" s="134"/>
      <c r="I190" s="110"/>
      <c r="J190" s="135"/>
      <c r="K190" s="58"/>
      <c r="L190" s="59"/>
      <c r="M190" s="60"/>
      <c r="N190" s="60"/>
      <c r="O190" s="65" t="str">
        <f t="shared" si="28"/>
        <v/>
      </c>
      <c r="P190" s="59"/>
      <c r="Q190" s="60"/>
      <c r="R190" s="60"/>
      <c r="S190" s="65" t="str">
        <f t="shared" si="29"/>
        <v/>
      </c>
      <c r="T190" s="64" t="str">
        <f t="shared" si="30"/>
        <v/>
      </c>
      <c r="U190" s="61" t="str">
        <f t="shared" si="31"/>
        <v xml:space="preserve">   </v>
      </c>
      <c r="V190" s="61" t="str">
        <f>IF(E190=0," ",IF(E190="H",IF(H190&lt;1999,VLOOKUP(K190,Minimas!$A$15:$F$29,6),IF(AND(H190&gt;1998,H190&lt;2002),VLOOKUP(K190,Minimas!$A$15:$F$29,5),IF(AND(H190&gt;2001,H190&lt;2004),VLOOKUP(K190,Minimas!$A$15:$F$29,4),IF(AND(H190&gt;2003,H190&lt;2006),VLOOKUP(K190,Minimas!$A$15:$F$29,3),VLOOKUP(K190,Minimas!$A$15:$F$29,2))))),IF(H190&lt;1999,VLOOKUP(K190,Minimas!$G$15:$L$29,6),IF(AND(H190&gt;1998,H190&lt;2002),VLOOKUP(K190,Minimas!$G$15:$L$29,5),IF(AND(H190&gt;2001,H190&lt;2004),VLOOKUP(K190,Minimas!$G$15:$L$29,4),IF(AND(H190&gt;2003,H190&lt;2006),VLOOKUP(K190,Minimas!$G$15:$L$29,3),VLOOKUP(K190,Minimas!$G$15:$L$29,2)))))))</f>
        <v xml:space="preserve"> </v>
      </c>
      <c r="W190" s="62" t="str">
        <f t="shared" si="32"/>
        <v/>
      </c>
      <c r="X190" s="55"/>
      <c r="AA190" s="44"/>
      <c r="AB190" s="119" t="e">
        <f>T190-HLOOKUP(V190,Minimas!$C$3:$CD$12,2,FALSE)</f>
        <v>#VALUE!</v>
      </c>
      <c r="AC190" s="119" t="e">
        <f>T190-HLOOKUP(V190,Minimas!$C$3:$CD$12,3,FALSE)</f>
        <v>#VALUE!</v>
      </c>
      <c r="AD190" s="119" t="e">
        <f>T190-HLOOKUP(V190,Minimas!$C$3:$CD$12,4,FALSE)</f>
        <v>#VALUE!</v>
      </c>
      <c r="AE190" s="119" t="e">
        <f>T190-HLOOKUP(V190,Minimas!$C$3:$CD$12,5,FALSE)</f>
        <v>#VALUE!</v>
      </c>
      <c r="AF190" s="119" t="e">
        <f>T190-HLOOKUP(V190,Minimas!$C$3:$CD$12,6,FALSE)</f>
        <v>#VALUE!</v>
      </c>
      <c r="AG190" s="119" t="e">
        <f>T190-HLOOKUP(V190,Minimas!$C$3:$CD$12,7,FALSE)</f>
        <v>#VALUE!</v>
      </c>
      <c r="AH190" s="119" t="e">
        <f>T190-HLOOKUP(V190,Minimas!$C$3:$CD$12,8,FALSE)</f>
        <v>#VALUE!</v>
      </c>
      <c r="AI190" s="119" t="e">
        <f>T190-HLOOKUP(V190,Minimas!$C$3:$CD$12,9,FALSE)</f>
        <v>#VALUE!</v>
      </c>
      <c r="AJ190" s="119" t="e">
        <f>T190-HLOOKUP(V190,Minimas!$C$3:$CD$12,10,FALSE)</f>
        <v>#VALUE!</v>
      </c>
      <c r="AK190" s="120" t="str">
        <f t="shared" si="33"/>
        <v xml:space="preserve"> </v>
      </c>
      <c r="AL190" s="44"/>
      <c r="AM190" s="44" t="str">
        <f t="shared" si="34"/>
        <v xml:space="preserve"> </v>
      </c>
      <c r="AN190" s="44" t="str">
        <f t="shared" si="35"/>
        <v xml:space="preserve"> </v>
      </c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</row>
    <row r="191" spans="2:124" s="5" customFormat="1" ht="30" customHeight="1">
      <c r="B191" s="128"/>
      <c r="C191" s="56"/>
      <c r="D191" s="111"/>
      <c r="E191" s="131"/>
      <c r="F191" s="133"/>
      <c r="G191" s="57"/>
      <c r="H191" s="134"/>
      <c r="I191" s="110"/>
      <c r="J191" s="135"/>
      <c r="K191" s="58"/>
      <c r="L191" s="59"/>
      <c r="M191" s="60"/>
      <c r="N191" s="60"/>
      <c r="O191" s="65" t="str">
        <f t="shared" si="28"/>
        <v/>
      </c>
      <c r="P191" s="59"/>
      <c r="Q191" s="60"/>
      <c r="R191" s="60"/>
      <c r="S191" s="65" t="str">
        <f t="shared" si="29"/>
        <v/>
      </c>
      <c r="T191" s="64" t="str">
        <f t="shared" si="30"/>
        <v/>
      </c>
      <c r="U191" s="61" t="str">
        <f t="shared" si="31"/>
        <v xml:space="preserve">   </v>
      </c>
      <c r="V191" s="61" t="str">
        <f>IF(E191=0," ",IF(E191="H",IF(H191&lt;1999,VLOOKUP(K191,Minimas!$A$15:$F$29,6),IF(AND(H191&gt;1998,H191&lt;2002),VLOOKUP(K191,Minimas!$A$15:$F$29,5),IF(AND(H191&gt;2001,H191&lt;2004),VLOOKUP(K191,Minimas!$A$15:$F$29,4),IF(AND(H191&gt;2003,H191&lt;2006),VLOOKUP(K191,Minimas!$A$15:$F$29,3),VLOOKUP(K191,Minimas!$A$15:$F$29,2))))),IF(H191&lt;1999,VLOOKUP(K191,Minimas!$G$15:$L$29,6),IF(AND(H191&gt;1998,H191&lt;2002),VLOOKUP(K191,Minimas!$G$15:$L$29,5),IF(AND(H191&gt;2001,H191&lt;2004),VLOOKUP(K191,Minimas!$G$15:$L$29,4),IF(AND(H191&gt;2003,H191&lt;2006),VLOOKUP(K191,Minimas!$G$15:$L$29,3),VLOOKUP(K191,Minimas!$G$15:$L$29,2)))))))</f>
        <v xml:space="preserve"> </v>
      </c>
      <c r="W191" s="62" t="str">
        <f t="shared" si="32"/>
        <v/>
      </c>
      <c r="X191" s="55"/>
      <c r="AA191" s="44"/>
      <c r="AB191" s="119" t="e">
        <f>T191-HLOOKUP(V191,Minimas!$C$3:$CD$12,2,FALSE)</f>
        <v>#VALUE!</v>
      </c>
      <c r="AC191" s="119" t="e">
        <f>T191-HLOOKUP(V191,Minimas!$C$3:$CD$12,3,FALSE)</f>
        <v>#VALUE!</v>
      </c>
      <c r="AD191" s="119" t="e">
        <f>T191-HLOOKUP(V191,Minimas!$C$3:$CD$12,4,FALSE)</f>
        <v>#VALUE!</v>
      </c>
      <c r="AE191" s="119" t="e">
        <f>T191-HLOOKUP(V191,Minimas!$C$3:$CD$12,5,FALSE)</f>
        <v>#VALUE!</v>
      </c>
      <c r="AF191" s="119" t="e">
        <f>T191-HLOOKUP(V191,Minimas!$C$3:$CD$12,6,FALSE)</f>
        <v>#VALUE!</v>
      </c>
      <c r="AG191" s="119" t="e">
        <f>T191-HLOOKUP(V191,Minimas!$C$3:$CD$12,7,FALSE)</f>
        <v>#VALUE!</v>
      </c>
      <c r="AH191" s="119" t="e">
        <f>T191-HLOOKUP(V191,Minimas!$C$3:$CD$12,8,FALSE)</f>
        <v>#VALUE!</v>
      </c>
      <c r="AI191" s="119" t="e">
        <f>T191-HLOOKUP(V191,Minimas!$C$3:$CD$12,9,FALSE)</f>
        <v>#VALUE!</v>
      </c>
      <c r="AJ191" s="119" t="e">
        <f>T191-HLOOKUP(V191,Minimas!$C$3:$CD$12,10,FALSE)</f>
        <v>#VALUE!</v>
      </c>
      <c r="AK191" s="120" t="str">
        <f t="shared" si="33"/>
        <v xml:space="preserve"> </v>
      </c>
      <c r="AL191" s="44"/>
      <c r="AM191" s="44" t="str">
        <f t="shared" si="34"/>
        <v xml:space="preserve"> </v>
      </c>
      <c r="AN191" s="44" t="str">
        <f t="shared" si="35"/>
        <v xml:space="preserve"> </v>
      </c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</row>
    <row r="192" spans="2:124" s="5" customFormat="1" ht="30" customHeight="1">
      <c r="B192" s="128"/>
      <c r="C192" s="56"/>
      <c r="D192" s="111"/>
      <c r="E192" s="131"/>
      <c r="F192" s="133"/>
      <c r="G192" s="57"/>
      <c r="H192" s="134"/>
      <c r="I192" s="110"/>
      <c r="J192" s="135"/>
      <c r="K192" s="58"/>
      <c r="L192" s="59"/>
      <c r="M192" s="60"/>
      <c r="N192" s="60"/>
      <c r="O192" s="65" t="str">
        <f t="shared" si="28"/>
        <v/>
      </c>
      <c r="P192" s="59"/>
      <c r="Q192" s="60"/>
      <c r="R192" s="60"/>
      <c r="S192" s="65" t="str">
        <f t="shared" si="29"/>
        <v/>
      </c>
      <c r="T192" s="64" t="str">
        <f t="shared" si="30"/>
        <v/>
      </c>
      <c r="U192" s="61" t="str">
        <f t="shared" si="31"/>
        <v xml:space="preserve">   </v>
      </c>
      <c r="V192" s="61" t="str">
        <f>IF(E192=0," ",IF(E192="H",IF(H192&lt;1999,VLOOKUP(K192,Minimas!$A$15:$F$29,6),IF(AND(H192&gt;1998,H192&lt;2002),VLOOKUP(K192,Minimas!$A$15:$F$29,5),IF(AND(H192&gt;2001,H192&lt;2004),VLOOKUP(K192,Minimas!$A$15:$F$29,4),IF(AND(H192&gt;2003,H192&lt;2006),VLOOKUP(K192,Minimas!$A$15:$F$29,3),VLOOKUP(K192,Minimas!$A$15:$F$29,2))))),IF(H192&lt;1999,VLOOKUP(K192,Minimas!$G$15:$L$29,6),IF(AND(H192&gt;1998,H192&lt;2002),VLOOKUP(K192,Minimas!$G$15:$L$29,5),IF(AND(H192&gt;2001,H192&lt;2004),VLOOKUP(K192,Minimas!$G$15:$L$29,4),IF(AND(H192&gt;2003,H192&lt;2006),VLOOKUP(K192,Minimas!$G$15:$L$29,3),VLOOKUP(K192,Minimas!$G$15:$L$29,2)))))))</f>
        <v xml:space="preserve"> </v>
      </c>
      <c r="W192" s="62" t="str">
        <f t="shared" si="32"/>
        <v/>
      </c>
      <c r="X192" s="55"/>
      <c r="AA192" s="44"/>
      <c r="AB192" s="119" t="e">
        <f>T192-HLOOKUP(V192,Minimas!$C$3:$CD$12,2,FALSE)</f>
        <v>#VALUE!</v>
      </c>
      <c r="AC192" s="119" t="e">
        <f>T192-HLOOKUP(V192,Minimas!$C$3:$CD$12,3,FALSE)</f>
        <v>#VALUE!</v>
      </c>
      <c r="AD192" s="119" t="e">
        <f>T192-HLOOKUP(V192,Minimas!$C$3:$CD$12,4,FALSE)</f>
        <v>#VALUE!</v>
      </c>
      <c r="AE192" s="119" t="e">
        <f>T192-HLOOKUP(V192,Minimas!$C$3:$CD$12,5,FALSE)</f>
        <v>#VALUE!</v>
      </c>
      <c r="AF192" s="119" t="e">
        <f>T192-HLOOKUP(V192,Minimas!$C$3:$CD$12,6,FALSE)</f>
        <v>#VALUE!</v>
      </c>
      <c r="AG192" s="119" t="e">
        <f>T192-HLOOKUP(V192,Minimas!$C$3:$CD$12,7,FALSE)</f>
        <v>#VALUE!</v>
      </c>
      <c r="AH192" s="119" t="e">
        <f>T192-HLOOKUP(V192,Minimas!$C$3:$CD$12,8,FALSE)</f>
        <v>#VALUE!</v>
      </c>
      <c r="AI192" s="119" t="e">
        <f>T192-HLOOKUP(V192,Minimas!$C$3:$CD$12,9,FALSE)</f>
        <v>#VALUE!</v>
      </c>
      <c r="AJ192" s="119" t="e">
        <f>T192-HLOOKUP(V192,Minimas!$C$3:$CD$12,10,FALSE)</f>
        <v>#VALUE!</v>
      </c>
      <c r="AK192" s="120" t="str">
        <f t="shared" si="33"/>
        <v xml:space="preserve"> </v>
      </c>
      <c r="AL192" s="44"/>
      <c r="AM192" s="44" t="str">
        <f t="shared" si="34"/>
        <v xml:space="preserve"> </v>
      </c>
      <c r="AN192" s="44" t="str">
        <f t="shared" si="35"/>
        <v xml:space="preserve"> </v>
      </c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</row>
    <row r="193" spans="2:124" s="5" customFormat="1" ht="30" customHeight="1">
      <c r="B193" s="128"/>
      <c r="C193" s="56"/>
      <c r="D193" s="111"/>
      <c r="E193" s="131"/>
      <c r="F193" s="133"/>
      <c r="G193" s="57"/>
      <c r="H193" s="134"/>
      <c r="I193" s="110"/>
      <c r="J193" s="135"/>
      <c r="K193" s="58"/>
      <c r="L193" s="59"/>
      <c r="M193" s="60"/>
      <c r="N193" s="60"/>
      <c r="O193" s="65" t="str">
        <f t="shared" si="28"/>
        <v/>
      </c>
      <c r="P193" s="59"/>
      <c r="Q193" s="60"/>
      <c r="R193" s="60"/>
      <c r="S193" s="65" t="str">
        <f t="shared" si="29"/>
        <v/>
      </c>
      <c r="T193" s="64" t="str">
        <f t="shared" si="30"/>
        <v/>
      </c>
      <c r="U193" s="61" t="str">
        <f t="shared" si="31"/>
        <v xml:space="preserve">   </v>
      </c>
      <c r="V193" s="61" t="str">
        <f>IF(E193=0," ",IF(E193="H",IF(H193&lt;1999,VLOOKUP(K193,Minimas!$A$15:$F$29,6),IF(AND(H193&gt;1998,H193&lt;2002),VLOOKUP(K193,Minimas!$A$15:$F$29,5),IF(AND(H193&gt;2001,H193&lt;2004),VLOOKUP(K193,Minimas!$A$15:$F$29,4),IF(AND(H193&gt;2003,H193&lt;2006),VLOOKUP(K193,Minimas!$A$15:$F$29,3),VLOOKUP(K193,Minimas!$A$15:$F$29,2))))),IF(H193&lt;1999,VLOOKUP(K193,Minimas!$G$15:$L$29,6),IF(AND(H193&gt;1998,H193&lt;2002),VLOOKUP(K193,Minimas!$G$15:$L$29,5),IF(AND(H193&gt;2001,H193&lt;2004),VLOOKUP(K193,Minimas!$G$15:$L$29,4),IF(AND(H193&gt;2003,H193&lt;2006),VLOOKUP(K193,Minimas!$G$15:$L$29,3),VLOOKUP(K193,Minimas!$G$15:$L$29,2)))))))</f>
        <v xml:space="preserve"> </v>
      </c>
      <c r="W193" s="62" t="str">
        <f t="shared" si="32"/>
        <v/>
      </c>
      <c r="X193" s="55"/>
      <c r="AA193" s="44"/>
      <c r="AB193" s="119" t="e">
        <f>T193-HLOOKUP(V193,Minimas!$C$3:$CD$12,2,FALSE)</f>
        <v>#VALUE!</v>
      </c>
      <c r="AC193" s="119" t="e">
        <f>T193-HLOOKUP(V193,Minimas!$C$3:$CD$12,3,FALSE)</f>
        <v>#VALUE!</v>
      </c>
      <c r="AD193" s="119" t="e">
        <f>T193-HLOOKUP(V193,Minimas!$C$3:$CD$12,4,FALSE)</f>
        <v>#VALUE!</v>
      </c>
      <c r="AE193" s="119" t="e">
        <f>T193-HLOOKUP(V193,Minimas!$C$3:$CD$12,5,FALSE)</f>
        <v>#VALUE!</v>
      </c>
      <c r="AF193" s="119" t="e">
        <f>T193-HLOOKUP(V193,Minimas!$C$3:$CD$12,6,FALSE)</f>
        <v>#VALUE!</v>
      </c>
      <c r="AG193" s="119" t="e">
        <f>T193-HLOOKUP(V193,Minimas!$C$3:$CD$12,7,FALSE)</f>
        <v>#VALUE!</v>
      </c>
      <c r="AH193" s="119" t="e">
        <f>T193-HLOOKUP(V193,Minimas!$C$3:$CD$12,8,FALSE)</f>
        <v>#VALUE!</v>
      </c>
      <c r="AI193" s="119" t="e">
        <f>T193-HLOOKUP(V193,Minimas!$C$3:$CD$12,9,FALSE)</f>
        <v>#VALUE!</v>
      </c>
      <c r="AJ193" s="119" t="e">
        <f>T193-HLOOKUP(V193,Minimas!$C$3:$CD$12,10,FALSE)</f>
        <v>#VALUE!</v>
      </c>
      <c r="AK193" s="120" t="str">
        <f t="shared" si="33"/>
        <v xml:space="preserve"> </v>
      </c>
      <c r="AL193" s="44"/>
      <c r="AM193" s="44" t="str">
        <f t="shared" si="34"/>
        <v xml:space="preserve"> </v>
      </c>
      <c r="AN193" s="44" t="str">
        <f t="shared" si="35"/>
        <v xml:space="preserve"> </v>
      </c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</row>
    <row r="194" spans="2:124" s="5" customFormat="1" ht="30" customHeight="1">
      <c r="B194" s="128"/>
      <c r="C194" s="56"/>
      <c r="D194" s="111"/>
      <c r="E194" s="131"/>
      <c r="F194" s="133"/>
      <c r="G194" s="57"/>
      <c r="H194" s="134"/>
      <c r="I194" s="110"/>
      <c r="J194" s="135"/>
      <c r="K194" s="58"/>
      <c r="L194" s="59"/>
      <c r="M194" s="60"/>
      <c r="N194" s="60"/>
      <c r="O194" s="65" t="str">
        <f t="shared" si="28"/>
        <v/>
      </c>
      <c r="P194" s="59"/>
      <c r="Q194" s="60"/>
      <c r="R194" s="60"/>
      <c r="S194" s="65" t="str">
        <f t="shared" si="29"/>
        <v/>
      </c>
      <c r="T194" s="64" t="str">
        <f t="shared" si="30"/>
        <v/>
      </c>
      <c r="U194" s="61" t="str">
        <f t="shared" si="31"/>
        <v xml:space="preserve">   </v>
      </c>
      <c r="V194" s="61" t="str">
        <f>IF(E194=0," ",IF(E194="H",IF(H194&lt;1999,VLOOKUP(K194,Minimas!$A$15:$F$29,6),IF(AND(H194&gt;1998,H194&lt;2002),VLOOKUP(K194,Minimas!$A$15:$F$29,5),IF(AND(H194&gt;2001,H194&lt;2004),VLOOKUP(K194,Minimas!$A$15:$F$29,4),IF(AND(H194&gt;2003,H194&lt;2006),VLOOKUP(K194,Minimas!$A$15:$F$29,3),VLOOKUP(K194,Minimas!$A$15:$F$29,2))))),IF(H194&lt;1999,VLOOKUP(K194,Minimas!$G$15:$L$29,6),IF(AND(H194&gt;1998,H194&lt;2002),VLOOKUP(K194,Minimas!$G$15:$L$29,5),IF(AND(H194&gt;2001,H194&lt;2004),VLOOKUP(K194,Minimas!$G$15:$L$29,4),IF(AND(H194&gt;2003,H194&lt;2006),VLOOKUP(K194,Minimas!$G$15:$L$29,3),VLOOKUP(K194,Minimas!$G$15:$L$29,2)))))))</f>
        <v xml:space="preserve"> </v>
      </c>
      <c r="W194" s="62" t="str">
        <f t="shared" si="32"/>
        <v/>
      </c>
      <c r="X194" s="55"/>
      <c r="AA194" s="44"/>
      <c r="AB194" s="119" t="e">
        <f>T194-HLOOKUP(V194,Minimas!$C$3:$CD$12,2,FALSE)</f>
        <v>#VALUE!</v>
      </c>
      <c r="AC194" s="119" t="e">
        <f>T194-HLOOKUP(V194,Minimas!$C$3:$CD$12,3,FALSE)</f>
        <v>#VALUE!</v>
      </c>
      <c r="AD194" s="119" t="e">
        <f>T194-HLOOKUP(V194,Minimas!$C$3:$CD$12,4,FALSE)</f>
        <v>#VALUE!</v>
      </c>
      <c r="AE194" s="119" t="e">
        <f>T194-HLOOKUP(V194,Minimas!$C$3:$CD$12,5,FALSE)</f>
        <v>#VALUE!</v>
      </c>
      <c r="AF194" s="119" t="e">
        <f>T194-HLOOKUP(V194,Minimas!$C$3:$CD$12,6,FALSE)</f>
        <v>#VALUE!</v>
      </c>
      <c r="AG194" s="119" t="e">
        <f>T194-HLOOKUP(V194,Minimas!$C$3:$CD$12,7,FALSE)</f>
        <v>#VALUE!</v>
      </c>
      <c r="AH194" s="119" t="e">
        <f>T194-HLOOKUP(V194,Minimas!$C$3:$CD$12,8,FALSE)</f>
        <v>#VALUE!</v>
      </c>
      <c r="AI194" s="119" t="e">
        <f>T194-HLOOKUP(V194,Minimas!$C$3:$CD$12,9,FALSE)</f>
        <v>#VALUE!</v>
      </c>
      <c r="AJ194" s="119" t="e">
        <f>T194-HLOOKUP(V194,Minimas!$C$3:$CD$12,10,FALSE)</f>
        <v>#VALUE!</v>
      </c>
      <c r="AK194" s="120" t="str">
        <f t="shared" si="33"/>
        <v xml:space="preserve"> </v>
      </c>
      <c r="AL194" s="44"/>
      <c r="AM194" s="44" t="str">
        <f t="shared" si="34"/>
        <v xml:space="preserve"> </v>
      </c>
      <c r="AN194" s="44" t="str">
        <f t="shared" si="35"/>
        <v xml:space="preserve"> </v>
      </c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</row>
    <row r="195" spans="2:124" s="5" customFormat="1" ht="30" customHeight="1">
      <c r="B195" s="128"/>
      <c r="C195" s="56"/>
      <c r="D195" s="111"/>
      <c r="E195" s="131"/>
      <c r="F195" s="133"/>
      <c r="G195" s="57"/>
      <c r="H195" s="134"/>
      <c r="I195" s="110"/>
      <c r="J195" s="135"/>
      <c r="K195" s="58"/>
      <c r="L195" s="59"/>
      <c r="M195" s="60"/>
      <c r="N195" s="60"/>
      <c r="O195" s="65" t="str">
        <f t="shared" si="28"/>
        <v/>
      </c>
      <c r="P195" s="59"/>
      <c r="Q195" s="60"/>
      <c r="R195" s="60"/>
      <c r="S195" s="65" t="str">
        <f t="shared" si="29"/>
        <v/>
      </c>
      <c r="T195" s="64" t="str">
        <f t="shared" si="30"/>
        <v/>
      </c>
      <c r="U195" s="61" t="str">
        <f t="shared" si="31"/>
        <v xml:space="preserve">   </v>
      </c>
      <c r="V195" s="61" t="str">
        <f>IF(E195=0," ",IF(E195="H",IF(H195&lt;1999,VLOOKUP(K195,Minimas!$A$15:$F$29,6),IF(AND(H195&gt;1998,H195&lt;2002),VLOOKUP(K195,Minimas!$A$15:$F$29,5),IF(AND(H195&gt;2001,H195&lt;2004),VLOOKUP(K195,Minimas!$A$15:$F$29,4),IF(AND(H195&gt;2003,H195&lt;2006),VLOOKUP(K195,Minimas!$A$15:$F$29,3),VLOOKUP(K195,Minimas!$A$15:$F$29,2))))),IF(H195&lt;1999,VLOOKUP(K195,Minimas!$G$15:$L$29,6),IF(AND(H195&gt;1998,H195&lt;2002),VLOOKUP(K195,Minimas!$G$15:$L$29,5),IF(AND(H195&gt;2001,H195&lt;2004),VLOOKUP(K195,Minimas!$G$15:$L$29,4),IF(AND(H195&gt;2003,H195&lt;2006),VLOOKUP(K195,Minimas!$G$15:$L$29,3),VLOOKUP(K195,Minimas!$G$15:$L$29,2)))))))</f>
        <v xml:space="preserve"> </v>
      </c>
      <c r="W195" s="62" t="str">
        <f t="shared" si="32"/>
        <v/>
      </c>
      <c r="X195" s="55"/>
      <c r="AA195" s="44"/>
      <c r="AB195" s="119" t="e">
        <f>T195-HLOOKUP(V195,Minimas!$C$3:$CD$12,2,FALSE)</f>
        <v>#VALUE!</v>
      </c>
      <c r="AC195" s="119" t="e">
        <f>T195-HLOOKUP(V195,Minimas!$C$3:$CD$12,3,FALSE)</f>
        <v>#VALUE!</v>
      </c>
      <c r="AD195" s="119" t="e">
        <f>T195-HLOOKUP(V195,Minimas!$C$3:$CD$12,4,FALSE)</f>
        <v>#VALUE!</v>
      </c>
      <c r="AE195" s="119" t="e">
        <f>T195-HLOOKUP(V195,Minimas!$C$3:$CD$12,5,FALSE)</f>
        <v>#VALUE!</v>
      </c>
      <c r="AF195" s="119" t="e">
        <f>T195-HLOOKUP(V195,Minimas!$C$3:$CD$12,6,FALSE)</f>
        <v>#VALUE!</v>
      </c>
      <c r="AG195" s="119" t="e">
        <f>T195-HLOOKUP(V195,Minimas!$C$3:$CD$12,7,FALSE)</f>
        <v>#VALUE!</v>
      </c>
      <c r="AH195" s="119" t="e">
        <f>T195-HLOOKUP(V195,Minimas!$C$3:$CD$12,8,FALSE)</f>
        <v>#VALUE!</v>
      </c>
      <c r="AI195" s="119" t="e">
        <f>T195-HLOOKUP(V195,Minimas!$C$3:$CD$12,9,FALSE)</f>
        <v>#VALUE!</v>
      </c>
      <c r="AJ195" s="119" t="e">
        <f>T195-HLOOKUP(V195,Minimas!$C$3:$CD$12,10,FALSE)</f>
        <v>#VALUE!</v>
      </c>
      <c r="AK195" s="120" t="str">
        <f t="shared" si="33"/>
        <v xml:space="preserve"> </v>
      </c>
      <c r="AL195" s="44"/>
      <c r="AM195" s="44" t="str">
        <f t="shared" si="34"/>
        <v xml:space="preserve"> </v>
      </c>
      <c r="AN195" s="44" t="str">
        <f t="shared" si="35"/>
        <v xml:space="preserve"> </v>
      </c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</row>
    <row r="196" spans="2:124" s="5" customFormat="1" ht="30" customHeight="1">
      <c r="B196" s="128"/>
      <c r="C196" s="56"/>
      <c r="D196" s="111"/>
      <c r="E196" s="131"/>
      <c r="F196" s="133"/>
      <c r="G196" s="57"/>
      <c r="H196" s="134"/>
      <c r="I196" s="110"/>
      <c r="J196" s="135"/>
      <c r="K196" s="58"/>
      <c r="L196" s="59"/>
      <c r="M196" s="60"/>
      <c r="N196" s="60"/>
      <c r="O196" s="65" t="str">
        <f t="shared" si="28"/>
        <v/>
      </c>
      <c r="P196" s="59"/>
      <c r="Q196" s="60"/>
      <c r="R196" s="60"/>
      <c r="S196" s="65" t="str">
        <f t="shared" si="29"/>
        <v/>
      </c>
      <c r="T196" s="64" t="str">
        <f t="shared" si="30"/>
        <v/>
      </c>
      <c r="U196" s="61" t="str">
        <f t="shared" si="31"/>
        <v xml:space="preserve">   </v>
      </c>
      <c r="V196" s="61" t="str">
        <f>IF(E196=0," ",IF(E196="H",IF(H196&lt;1999,VLOOKUP(K196,Minimas!$A$15:$F$29,6),IF(AND(H196&gt;1998,H196&lt;2002),VLOOKUP(K196,Minimas!$A$15:$F$29,5),IF(AND(H196&gt;2001,H196&lt;2004),VLOOKUP(K196,Minimas!$A$15:$F$29,4),IF(AND(H196&gt;2003,H196&lt;2006),VLOOKUP(K196,Minimas!$A$15:$F$29,3),VLOOKUP(K196,Minimas!$A$15:$F$29,2))))),IF(H196&lt;1999,VLOOKUP(K196,Minimas!$G$15:$L$29,6),IF(AND(H196&gt;1998,H196&lt;2002),VLOOKUP(K196,Minimas!$G$15:$L$29,5),IF(AND(H196&gt;2001,H196&lt;2004),VLOOKUP(K196,Minimas!$G$15:$L$29,4),IF(AND(H196&gt;2003,H196&lt;2006),VLOOKUP(K196,Minimas!$G$15:$L$29,3),VLOOKUP(K196,Minimas!$G$15:$L$29,2)))))))</f>
        <v xml:space="preserve"> </v>
      </c>
      <c r="W196" s="62" t="str">
        <f t="shared" si="32"/>
        <v/>
      </c>
      <c r="X196" s="55"/>
      <c r="AA196" s="44"/>
      <c r="AB196" s="119" t="e">
        <f>T196-HLOOKUP(V196,Minimas!$C$3:$CD$12,2,FALSE)</f>
        <v>#VALUE!</v>
      </c>
      <c r="AC196" s="119" t="e">
        <f>T196-HLOOKUP(V196,Minimas!$C$3:$CD$12,3,FALSE)</f>
        <v>#VALUE!</v>
      </c>
      <c r="AD196" s="119" t="e">
        <f>T196-HLOOKUP(V196,Minimas!$C$3:$CD$12,4,FALSE)</f>
        <v>#VALUE!</v>
      </c>
      <c r="AE196" s="119" t="e">
        <f>T196-HLOOKUP(V196,Minimas!$C$3:$CD$12,5,FALSE)</f>
        <v>#VALUE!</v>
      </c>
      <c r="AF196" s="119" t="e">
        <f>T196-HLOOKUP(V196,Minimas!$C$3:$CD$12,6,FALSE)</f>
        <v>#VALUE!</v>
      </c>
      <c r="AG196" s="119" t="e">
        <f>T196-HLOOKUP(V196,Minimas!$C$3:$CD$12,7,FALSE)</f>
        <v>#VALUE!</v>
      </c>
      <c r="AH196" s="119" t="e">
        <f>T196-HLOOKUP(V196,Minimas!$C$3:$CD$12,8,FALSE)</f>
        <v>#VALUE!</v>
      </c>
      <c r="AI196" s="119" t="e">
        <f>T196-HLOOKUP(V196,Minimas!$C$3:$CD$12,9,FALSE)</f>
        <v>#VALUE!</v>
      </c>
      <c r="AJ196" s="119" t="e">
        <f>T196-HLOOKUP(V196,Minimas!$C$3:$CD$12,10,FALSE)</f>
        <v>#VALUE!</v>
      </c>
      <c r="AK196" s="120" t="str">
        <f t="shared" si="33"/>
        <v xml:space="preserve"> </v>
      </c>
      <c r="AL196" s="44"/>
      <c r="AM196" s="44" t="str">
        <f t="shared" si="34"/>
        <v xml:space="preserve"> </v>
      </c>
      <c r="AN196" s="44" t="str">
        <f t="shared" si="35"/>
        <v xml:space="preserve"> </v>
      </c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</row>
    <row r="197" spans="2:124" s="5" customFormat="1" ht="30" customHeight="1">
      <c r="B197" s="128"/>
      <c r="C197" s="56"/>
      <c r="D197" s="111"/>
      <c r="E197" s="131"/>
      <c r="F197" s="133"/>
      <c r="G197" s="57"/>
      <c r="H197" s="134"/>
      <c r="I197" s="110"/>
      <c r="J197" s="135"/>
      <c r="K197" s="58"/>
      <c r="L197" s="59"/>
      <c r="M197" s="60"/>
      <c r="N197" s="60"/>
      <c r="O197" s="65" t="str">
        <f t="shared" si="28"/>
        <v/>
      </c>
      <c r="P197" s="59"/>
      <c r="Q197" s="60"/>
      <c r="R197" s="60"/>
      <c r="S197" s="65" t="str">
        <f t="shared" si="29"/>
        <v/>
      </c>
      <c r="T197" s="64" t="str">
        <f t="shared" si="30"/>
        <v/>
      </c>
      <c r="U197" s="61" t="str">
        <f t="shared" si="31"/>
        <v xml:space="preserve">   </v>
      </c>
      <c r="V197" s="61" t="str">
        <f>IF(E197=0," ",IF(E197="H",IF(H197&lt;1999,VLOOKUP(K197,Minimas!$A$15:$F$29,6),IF(AND(H197&gt;1998,H197&lt;2002),VLOOKUP(K197,Minimas!$A$15:$F$29,5),IF(AND(H197&gt;2001,H197&lt;2004),VLOOKUP(K197,Minimas!$A$15:$F$29,4),IF(AND(H197&gt;2003,H197&lt;2006),VLOOKUP(K197,Minimas!$A$15:$F$29,3),VLOOKUP(K197,Minimas!$A$15:$F$29,2))))),IF(H197&lt;1999,VLOOKUP(K197,Minimas!$G$15:$L$29,6),IF(AND(H197&gt;1998,H197&lt;2002),VLOOKUP(K197,Minimas!$G$15:$L$29,5),IF(AND(H197&gt;2001,H197&lt;2004),VLOOKUP(K197,Minimas!$G$15:$L$29,4),IF(AND(H197&gt;2003,H197&lt;2006),VLOOKUP(K197,Minimas!$G$15:$L$29,3),VLOOKUP(K197,Minimas!$G$15:$L$29,2)))))))</f>
        <v xml:space="preserve"> </v>
      </c>
      <c r="W197" s="62" t="str">
        <f t="shared" si="32"/>
        <v/>
      </c>
      <c r="X197" s="55"/>
      <c r="AA197" s="44"/>
      <c r="AB197" s="119" t="e">
        <f>T197-HLOOKUP(V197,Minimas!$C$3:$CD$12,2,FALSE)</f>
        <v>#VALUE!</v>
      </c>
      <c r="AC197" s="119" t="e">
        <f>T197-HLOOKUP(V197,Minimas!$C$3:$CD$12,3,FALSE)</f>
        <v>#VALUE!</v>
      </c>
      <c r="AD197" s="119" t="e">
        <f>T197-HLOOKUP(V197,Minimas!$C$3:$CD$12,4,FALSE)</f>
        <v>#VALUE!</v>
      </c>
      <c r="AE197" s="119" t="e">
        <f>T197-HLOOKUP(V197,Minimas!$C$3:$CD$12,5,FALSE)</f>
        <v>#VALUE!</v>
      </c>
      <c r="AF197" s="119" t="e">
        <f>T197-HLOOKUP(V197,Minimas!$C$3:$CD$12,6,FALSE)</f>
        <v>#VALUE!</v>
      </c>
      <c r="AG197" s="119" t="e">
        <f>T197-HLOOKUP(V197,Minimas!$C$3:$CD$12,7,FALSE)</f>
        <v>#VALUE!</v>
      </c>
      <c r="AH197" s="119" t="e">
        <f>T197-HLOOKUP(V197,Minimas!$C$3:$CD$12,8,FALSE)</f>
        <v>#VALUE!</v>
      </c>
      <c r="AI197" s="119" t="e">
        <f>T197-HLOOKUP(V197,Minimas!$C$3:$CD$12,9,FALSE)</f>
        <v>#VALUE!</v>
      </c>
      <c r="AJ197" s="119" t="e">
        <f>T197-HLOOKUP(V197,Minimas!$C$3:$CD$12,10,FALSE)</f>
        <v>#VALUE!</v>
      </c>
      <c r="AK197" s="120" t="str">
        <f t="shared" si="33"/>
        <v xml:space="preserve"> </v>
      </c>
      <c r="AL197" s="44"/>
      <c r="AM197" s="44" t="str">
        <f t="shared" si="34"/>
        <v xml:space="preserve"> </v>
      </c>
      <c r="AN197" s="44" t="str">
        <f t="shared" si="35"/>
        <v xml:space="preserve"> </v>
      </c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</row>
    <row r="198" spans="2:124" s="5" customFormat="1" ht="30" customHeight="1">
      <c r="B198" s="128"/>
      <c r="C198" s="56"/>
      <c r="D198" s="111"/>
      <c r="E198" s="131"/>
      <c r="F198" s="133"/>
      <c r="G198" s="57"/>
      <c r="H198" s="134"/>
      <c r="I198" s="110"/>
      <c r="J198" s="135"/>
      <c r="K198" s="58"/>
      <c r="L198" s="59"/>
      <c r="M198" s="60"/>
      <c r="N198" s="60"/>
      <c r="O198" s="65" t="str">
        <f t="shared" si="28"/>
        <v/>
      </c>
      <c r="P198" s="59"/>
      <c r="Q198" s="60"/>
      <c r="R198" s="60"/>
      <c r="S198" s="65" t="str">
        <f t="shared" si="29"/>
        <v/>
      </c>
      <c r="T198" s="64" t="str">
        <f t="shared" si="30"/>
        <v/>
      </c>
      <c r="U198" s="61" t="str">
        <f t="shared" si="31"/>
        <v xml:space="preserve">   </v>
      </c>
      <c r="V198" s="61" t="str">
        <f>IF(E198=0," ",IF(E198="H",IF(H198&lt;1999,VLOOKUP(K198,Minimas!$A$15:$F$29,6),IF(AND(H198&gt;1998,H198&lt;2002),VLOOKUP(K198,Minimas!$A$15:$F$29,5),IF(AND(H198&gt;2001,H198&lt;2004),VLOOKUP(K198,Minimas!$A$15:$F$29,4),IF(AND(H198&gt;2003,H198&lt;2006),VLOOKUP(K198,Minimas!$A$15:$F$29,3),VLOOKUP(K198,Minimas!$A$15:$F$29,2))))),IF(H198&lt;1999,VLOOKUP(K198,Minimas!$G$15:$L$29,6),IF(AND(H198&gt;1998,H198&lt;2002),VLOOKUP(K198,Minimas!$G$15:$L$29,5),IF(AND(H198&gt;2001,H198&lt;2004),VLOOKUP(K198,Minimas!$G$15:$L$29,4),IF(AND(H198&gt;2003,H198&lt;2006),VLOOKUP(K198,Minimas!$G$15:$L$29,3),VLOOKUP(K198,Minimas!$G$15:$L$29,2)))))))</f>
        <v xml:space="preserve"> </v>
      </c>
      <c r="W198" s="62" t="str">
        <f t="shared" si="32"/>
        <v/>
      </c>
      <c r="X198" s="55"/>
      <c r="AA198" s="44"/>
      <c r="AB198" s="119" t="e">
        <f>T198-HLOOKUP(V198,Minimas!$C$3:$CD$12,2,FALSE)</f>
        <v>#VALUE!</v>
      </c>
      <c r="AC198" s="119" t="e">
        <f>T198-HLOOKUP(V198,Minimas!$C$3:$CD$12,3,FALSE)</f>
        <v>#VALUE!</v>
      </c>
      <c r="AD198" s="119" t="e">
        <f>T198-HLOOKUP(V198,Minimas!$C$3:$CD$12,4,FALSE)</f>
        <v>#VALUE!</v>
      </c>
      <c r="AE198" s="119" t="e">
        <f>T198-HLOOKUP(V198,Minimas!$C$3:$CD$12,5,FALSE)</f>
        <v>#VALUE!</v>
      </c>
      <c r="AF198" s="119" t="e">
        <f>T198-HLOOKUP(V198,Minimas!$C$3:$CD$12,6,FALSE)</f>
        <v>#VALUE!</v>
      </c>
      <c r="AG198" s="119" t="e">
        <f>T198-HLOOKUP(V198,Minimas!$C$3:$CD$12,7,FALSE)</f>
        <v>#VALUE!</v>
      </c>
      <c r="AH198" s="119" t="e">
        <f>T198-HLOOKUP(V198,Minimas!$C$3:$CD$12,8,FALSE)</f>
        <v>#VALUE!</v>
      </c>
      <c r="AI198" s="119" t="e">
        <f>T198-HLOOKUP(V198,Minimas!$C$3:$CD$12,9,FALSE)</f>
        <v>#VALUE!</v>
      </c>
      <c r="AJ198" s="119" t="e">
        <f>T198-HLOOKUP(V198,Minimas!$C$3:$CD$12,10,FALSE)</f>
        <v>#VALUE!</v>
      </c>
      <c r="AK198" s="120" t="str">
        <f t="shared" si="33"/>
        <v xml:space="preserve"> </v>
      </c>
      <c r="AL198" s="44"/>
      <c r="AM198" s="44" t="str">
        <f t="shared" si="34"/>
        <v xml:space="preserve"> </v>
      </c>
      <c r="AN198" s="44" t="str">
        <f t="shared" si="35"/>
        <v xml:space="preserve"> </v>
      </c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</row>
    <row r="199" spans="2:124" s="5" customFormat="1" ht="30" customHeight="1">
      <c r="B199" s="128"/>
      <c r="C199" s="56"/>
      <c r="D199" s="111"/>
      <c r="E199" s="131"/>
      <c r="F199" s="133"/>
      <c r="G199" s="57"/>
      <c r="H199" s="134"/>
      <c r="I199" s="110"/>
      <c r="J199" s="135"/>
      <c r="K199" s="58"/>
      <c r="L199" s="59"/>
      <c r="M199" s="60"/>
      <c r="N199" s="60"/>
      <c r="O199" s="65" t="str">
        <f t="shared" si="28"/>
        <v/>
      </c>
      <c r="P199" s="59"/>
      <c r="Q199" s="60"/>
      <c r="R199" s="60"/>
      <c r="S199" s="65" t="str">
        <f t="shared" si="29"/>
        <v/>
      </c>
      <c r="T199" s="64" t="str">
        <f t="shared" si="30"/>
        <v/>
      </c>
      <c r="U199" s="61" t="str">
        <f t="shared" si="31"/>
        <v xml:space="preserve">   </v>
      </c>
      <c r="V199" s="61" t="str">
        <f>IF(E199=0," ",IF(E199="H",IF(H199&lt;1999,VLOOKUP(K199,Minimas!$A$15:$F$29,6),IF(AND(H199&gt;1998,H199&lt;2002),VLOOKUP(K199,Minimas!$A$15:$F$29,5),IF(AND(H199&gt;2001,H199&lt;2004),VLOOKUP(K199,Minimas!$A$15:$F$29,4),IF(AND(H199&gt;2003,H199&lt;2006),VLOOKUP(K199,Minimas!$A$15:$F$29,3),VLOOKUP(K199,Minimas!$A$15:$F$29,2))))),IF(H199&lt;1999,VLOOKUP(K199,Minimas!$G$15:$L$29,6),IF(AND(H199&gt;1998,H199&lt;2002),VLOOKUP(K199,Minimas!$G$15:$L$29,5),IF(AND(H199&gt;2001,H199&lt;2004),VLOOKUP(K199,Minimas!$G$15:$L$29,4),IF(AND(H199&gt;2003,H199&lt;2006),VLOOKUP(K199,Minimas!$G$15:$L$29,3),VLOOKUP(K199,Minimas!$G$15:$L$29,2)))))))</f>
        <v xml:space="preserve"> </v>
      </c>
      <c r="W199" s="62" t="str">
        <f t="shared" si="32"/>
        <v/>
      </c>
      <c r="X199" s="55"/>
      <c r="AA199" s="44"/>
      <c r="AB199" s="119" t="e">
        <f>T199-HLOOKUP(V199,Minimas!$C$3:$CD$12,2,FALSE)</f>
        <v>#VALUE!</v>
      </c>
      <c r="AC199" s="119" t="e">
        <f>T199-HLOOKUP(V199,Minimas!$C$3:$CD$12,3,FALSE)</f>
        <v>#VALUE!</v>
      </c>
      <c r="AD199" s="119" t="e">
        <f>T199-HLOOKUP(V199,Minimas!$C$3:$CD$12,4,FALSE)</f>
        <v>#VALUE!</v>
      </c>
      <c r="AE199" s="119" t="e">
        <f>T199-HLOOKUP(V199,Minimas!$C$3:$CD$12,5,FALSE)</f>
        <v>#VALUE!</v>
      </c>
      <c r="AF199" s="119" t="e">
        <f>T199-HLOOKUP(V199,Minimas!$C$3:$CD$12,6,FALSE)</f>
        <v>#VALUE!</v>
      </c>
      <c r="AG199" s="119" t="e">
        <f>T199-HLOOKUP(V199,Minimas!$C$3:$CD$12,7,FALSE)</f>
        <v>#VALUE!</v>
      </c>
      <c r="AH199" s="119" t="e">
        <f>T199-HLOOKUP(V199,Minimas!$C$3:$CD$12,8,FALSE)</f>
        <v>#VALUE!</v>
      </c>
      <c r="AI199" s="119" t="e">
        <f>T199-HLOOKUP(V199,Minimas!$C$3:$CD$12,9,FALSE)</f>
        <v>#VALUE!</v>
      </c>
      <c r="AJ199" s="119" t="e">
        <f>T199-HLOOKUP(V199,Minimas!$C$3:$CD$12,10,FALSE)</f>
        <v>#VALUE!</v>
      </c>
      <c r="AK199" s="120" t="str">
        <f t="shared" si="33"/>
        <v xml:space="preserve"> </v>
      </c>
      <c r="AL199" s="44"/>
      <c r="AM199" s="44" t="str">
        <f t="shared" si="34"/>
        <v xml:space="preserve"> </v>
      </c>
      <c r="AN199" s="44" t="str">
        <f t="shared" si="35"/>
        <v xml:space="preserve"> </v>
      </c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</row>
    <row r="200" spans="2:124" s="5" customFormat="1" ht="30" customHeight="1">
      <c r="B200" s="128"/>
      <c r="C200" s="56"/>
      <c r="D200" s="111"/>
      <c r="E200" s="131"/>
      <c r="F200" s="133"/>
      <c r="G200" s="57"/>
      <c r="H200" s="134"/>
      <c r="I200" s="110"/>
      <c r="J200" s="135"/>
      <c r="K200" s="58"/>
      <c r="L200" s="59"/>
      <c r="M200" s="60"/>
      <c r="N200" s="60"/>
      <c r="O200" s="65" t="str">
        <f t="shared" si="28"/>
        <v/>
      </c>
      <c r="P200" s="59"/>
      <c r="Q200" s="60"/>
      <c r="R200" s="60"/>
      <c r="S200" s="65" t="str">
        <f t="shared" si="29"/>
        <v/>
      </c>
      <c r="T200" s="64" t="str">
        <f t="shared" si="30"/>
        <v/>
      </c>
      <c r="U200" s="61" t="str">
        <f t="shared" si="31"/>
        <v xml:space="preserve">   </v>
      </c>
      <c r="V200" s="61" t="str">
        <f>IF(E200=0," ",IF(E200="H",IF(H200&lt;1999,VLOOKUP(K200,Minimas!$A$15:$F$29,6),IF(AND(H200&gt;1998,H200&lt;2002),VLOOKUP(K200,Minimas!$A$15:$F$29,5),IF(AND(H200&gt;2001,H200&lt;2004),VLOOKUP(K200,Minimas!$A$15:$F$29,4),IF(AND(H200&gt;2003,H200&lt;2006),VLOOKUP(K200,Minimas!$A$15:$F$29,3),VLOOKUP(K200,Minimas!$A$15:$F$29,2))))),IF(H200&lt;1999,VLOOKUP(K200,Minimas!$G$15:$L$29,6),IF(AND(H200&gt;1998,H200&lt;2002),VLOOKUP(K200,Minimas!$G$15:$L$29,5),IF(AND(H200&gt;2001,H200&lt;2004),VLOOKUP(K200,Minimas!$G$15:$L$29,4),IF(AND(H200&gt;2003,H200&lt;2006),VLOOKUP(K200,Minimas!$G$15:$L$29,3),VLOOKUP(K200,Minimas!$G$15:$L$29,2)))))))</f>
        <v xml:space="preserve"> </v>
      </c>
      <c r="W200" s="62" t="str">
        <f t="shared" si="32"/>
        <v/>
      </c>
      <c r="X200" s="55"/>
      <c r="AA200" s="44"/>
      <c r="AB200" s="119" t="e">
        <f>T200-HLOOKUP(V200,Minimas!$C$3:$CD$12,2,FALSE)</f>
        <v>#VALUE!</v>
      </c>
      <c r="AC200" s="119" t="e">
        <f>T200-HLOOKUP(V200,Minimas!$C$3:$CD$12,3,FALSE)</f>
        <v>#VALUE!</v>
      </c>
      <c r="AD200" s="119" t="e">
        <f>T200-HLOOKUP(V200,Minimas!$C$3:$CD$12,4,FALSE)</f>
        <v>#VALUE!</v>
      </c>
      <c r="AE200" s="119" t="e">
        <f>T200-HLOOKUP(V200,Minimas!$C$3:$CD$12,5,FALSE)</f>
        <v>#VALUE!</v>
      </c>
      <c r="AF200" s="119" t="e">
        <f>T200-HLOOKUP(V200,Minimas!$C$3:$CD$12,6,FALSE)</f>
        <v>#VALUE!</v>
      </c>
      <c r="AG200" s="119" t="e">
        <f>T200-HLOOKUP(V200,Minimas!$C$3:$CD$12,7,FALSE)</f>
        <v>#VALUE!</v>
      </c>
      <c r="AH200" s="119" t="e">
        <f>T200-HLOOKUP(V200,Minimas!$C$3:$CD$12,8,FALSE)</f>
        <v>#VALUE!</v>
      </c>
      <c r="AI200" s="119" t="e">
        <f>T200-HLOOKUP(V200,Minimas!$C$3:$CD$12,9,FALSE)</f>
        <v>#VALUE!</v>
      </c>
      <c r="AJ200" s="119" t="e">
        <f>T200-HLOOKUP(V200,Minimas!$C$3:$CD$12,10,FALSE)</f>
        <v>#VALUE!</v>
      </c>
      <c r="AK200" s="120" t="str">
        <f t="shared" si="33"/>
        <v xml:space="preserve"> </v>
      </c>
      <c r="AL200" s="44"/>
      <c r="AM200" s="44" t="str">
        <f t="shared" si="34"/>
        <v xml:space="preserve"> </v>
      </c>
      <c r="AN200" s="44" t="str">
        <f t="shared" si="35"/>
        <v xml:space="preserve"> </v>
      </c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</row>
    <row r="201" spans="2:124" s="5" customFormat="1" ht="30" customHeight="1">
      <c r="B201" s="128"/>
      <c r="C201" s="56"/>
      <c r="D201" s="111"/>
      <c r="E201" s="131"/>
      <c r="F201" s="133"/>
      <c r="G201" s="57"/>
      <c r="H201" s="134"/>
      <c r="I201" s="110"/>
      <c r="J201" s="135"/>
      <c r="K201" s="58"/>
      <c r="L201" s="59"/>
      <c r="M201" s="60"/>
      <c r="N201" s="60"/>
      <c r="O201" s="65" t="str">
        <f t="shared" si="28"/>
        <v/>
      </c>
      <c r="P201" s="59"/>
      <c r="Q201" s="60"/>
      <c r="R201" s="60"/>
      <c r="S201" s="65" t="str">
        <f t="shared" si="29"/>
        <v/>
      </c>
      <c r="T201" s="64" t="str">
        <f t="shared" si="30"/>
        <v/>
      </c>
      <c r="U201" s="61" t="str">
        <f t="shared" si="31"/>
        <v xml:space="preserve">   </v>
      </c>
      <c r="V201" s="61" t="str">
        <f>IF(E201=0," ",IF(E201="H",IF(H201&lt;1999,VLOOKUP(K201,Minimas!$A$15:$F$29,6),IF(AND(H201&gt;1998,H201&lt;2002),VLOOKUP(K201,Minimas!$A$15:$F$29,5),IF(AND(H201&gt;2001,H201&lt;2004),VLOOKUP(K201,Minimas!$A$15:$F$29,4),IF(AND(H201&gt;2003,H201&lt;2006),VLOOKUP(K201,Minimas!$A$15:$F$29,3),VLOOKUP(K201,Minimas!$A$15:$F$29,2))))),IF(H201&lt;1999,VLOOKUP(K201,Minimas!$G$15:$L$29,6),IF(AND(H201&gt;1998,H201&lt;2002),VLOOKUP(K201,Minimas!$G$15:$L$29,5),IF(AND(H201&gt;2001,H201&lt;2004),VLOOKUP(K201,Minimas!$G$15:$L$29,4),IF(AND(H201&gt;2003,H201&lt;2006),VLOOKUP(K201,Minimas!$G$15:$L$29,3),VLOOKUP(K201,Minimas!$G$15:$L$29,2)))))))</f>
        <v xml:space="preserve"> </v>
      </c>
      <c r="W201" s="62" t="str">
        <f t="shared" si="32"/>
        <v/>
      </c>
      <c r="X201" s="55"/>
      <c r="AA201" s="44"/>
      <c r="AB201" s="119" t="e">
        <f>T201-HLOOKUP(V201,Minimas!$C$3:$CD$12,2,FALSE)</f>
        <v>#VALUE!</v>
      </c>
      <c r="AC201" s="119" t="e">
        <f>T201-HLOOKUP(V201,Minimas!$C$3:$CD$12,3,FALSE)</f>
        <v>#VALUE!</v>
      </c>
      <c r="AD201" s="119" t="e">
        <f>T201-HLOOKUP(V201,Minimas!$C$3:$CD$12,4,FALSE)</f>
        <v>#VALUE!</v>
      </c>
      <c r="AE201" s="119" t="e">
        <f>T201-HLOOKUP(V201,Minimas!$C$3:$CD$12,5,FALSE)</f>
        <v>#VALUE!</v>
      </c>
      <c r="AF201" s="119" t="e">
        <f>T201-HLOOKUP(V201,Minimas!$C$3:$CD$12,6,FALSE)</f>
        <v>#VALUE!</v>
      </c>
      <c r="AG201" s="119" t="e">
        <f>T201-HLOOKUP(V201,Minimas!$C$3:$CD$12,7,FALSE)</f>
        <v>#VALUE!</v>
      </c>
      <c r="AH201" s="119" t="e">
        <f>T201-HLOOKUP(V201,Minimas!$C$3:$CD$12,8,FALSE)</f>
        <v>#VALUE!</v>
      </c>
      <c r="AI201" s="119" t="e">
        <f>T201-HLOOKUP(V201,Minimas!$C$3:$CD$12,9,FALSE)</f>
        <v>#VALUE!</v>
      </c>
      <c r="AJ201" s="119" t="e">
        <f>T201-HLOOKUP(V201,Minimas!$C$3:$CD$12,10,FALSE)</f>
        <v>#VALUE!</v>
      </c>
      <c r="AK201" s="120" t="str">
        <f t="shared" si="33"/>
        <v xml:space="preserve"> </v>
      </c>
      <c r="AL201" s="44"/>
      <c r="AM201" s="44" t="str">
        <f t="shared" si="34"/>
        <v xml:space="preserve"> </v>
      </c>
      <c r="AN201" s="44" t="str">
        <f t="shared" si="35"/>
        <v xml:space="preserve"> </v>
      </c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</row>
    <row r="202" spans="2:124" s="5" customFormat="1" ht="30" customHeight="1">
      <c r="B202" s="128"/>
      <c r="C202" s="56"/>
      <c r="D202" s="111"/>
      <c r="E202" s="131"/>
      <c r="F202" s="133"/>
      <c r="G202" s="57"/>
      <c r="H202" s="134"/>
      <c r="I202" s="110"/>
      <c r="J202" s="135"/>
      <c r="K202" s="58"/>
      <c r="L202" s="59"/>
      <c r="M202" s="60"/>
      <c r="N202" s="60"/>
      <c r="O202" s="65" t="str">
        <f t="shared" ref="O202:O212" si="36">IF(E202="","",IF(MAXA(L202:N202)&lt;=0,0,MAXA(L202:N202)))</f>
        <v/>
      </c>
      <c r="P202" s="59"/>
      <c r="Q202" s="60"/>
      <c r="R202" s="60"/>
      <c r="S202" s="65" t="str">
        <f t="shared" ref="S202:S212" si="37">IF(E202="","",IF(MAXA(P202:R202)&lt;=0,0,MAXA(P202:R202)))</f>
        <v/>
      </c>
      <c r="T202" s="64" t="str">
        <f t="shared" ref="T202:T212" si="38">IF(E202="","",IF(OR(O202=0,S202=0),0,O202+S202))</f>
        <v/>
      </c>
      <c r="U202" s="61" t="str">
        <f t="shared" ref="U202:U212" si="39">+CONCATENATE(AM202," ",AN202)</f>
        <v xml:space="preserve">   </v>
      </c>
      <c r="V202" s="61" t="str">
        <f>IF(E202=0," ",IF(E202="H",IF(H202&lt;1999,VLOOKUP(K202,Minimas!$A$15:$F$29,6),IF(AND(H202&gt;1998,H202&lt;2002),VLOOKUP(K202,Minimas!$A$15:$F$29,5),IF(AND(H202&gt;2001,H202&lt;2004),VLOOKUP(K202,Minimas!$A$15:$F$29,4),IF(AND(H202&gt;2003,H202&lt;2006),VLOOKUP(K202,Minimas!$A$15:$F$29,3),VLOOKUP(K202,Minimas!$A$15:$F$29,2))))),IF(H202&lt;1999,VLOOKUP(K202,Minimas!$G$15:$L$29,6),IF(AND(H202&gt;1998,H202&lt;2002),VLOOKUP(K202,Minimas!$G$15:$L$29,5),IF(AND(H202&gt;2001,H202&lt;2004),VLOOKUP(K202,Minimas!$G$15:$L$29,4),IF(AND(H202&gt;2003,H202&lt;2006),VLOOKUP(K202,Minimas!$G$15:$L$29,3),VLOOKUP(K202,Minimas!$G$15:$L$29,2)))))))</f>
        <v xml:space="preserve"> </v>
      </c>
      <c r="W202" s="62" t="str">
        <f t="shared" ref="W202:W212" si="40">IF(E202=" "," ",IF(E202="H",10^(0.75194503*LOG(K202/175.508)^2)*T202,IF(E202="F",10^(0.783497476* LOG(K202/153.655)^2)*T202,"")))</f>
        <v/>
      </c>
      <c r="X202" s="55"/>
      <c r="AA202" s="44"/>
      <c r="AB202" s="119" t="e">
        <f>T202-HLOOKUP(V202,Minimas!$C$3:$CD$12,2,FALSE)</f>
        <v>#VALUE!</v>
      </c>
      <c r="AC202" s="119" t="e">
        <f>T202-HLOOKUP(V202,Minimas!$C$3:$CD$12,3,FALSE)</f>
        <v>#VALUE!</v>
      </c>
      <c r="AD202" s="119" t="e">
        <f>T202-HLOOKUP(V202,Minimas!$C$3:$CD$12,4,FALSE)</f>
        <v>#VALUE!</v>
      </c>
      <c r="AE202" s="119" t="e">
        <f>T202-HLOOKUP(V202,Minimas!$C$3:$CD$12,5,FALSE)</f>
        <v>#VALUE!</v>
      </c>
      <c r="AF202" s="119" t="e">
        <f>T202-HLOOKUP(V202,Minimas!$C$3:$CD$12,6,FALSE)</f>
        <v>#VALUE!</v>
      </c>
      <c r="AG202" s="119" t="e">
        <f>T202-HLOOKUP(V202,Minimas!$C$3:$CD$12,7,FALSE)</f>
        <v>#VALUE!</v>
      </c>
      <c r="AH202" s="119" t="e">
        <f>T202-HLOOKUP(V202,Minimas!$C$3:$CD$12,8,FALSE)</f>
        <v>#VALUE!</v>
      </c>
      <c r="AI202" s="119" t="e">
        <f>T202-HLOOKUP(V202,Minimas!$C$3:$CD$12,9,FALSE)</f>
        <v>#VALUE!</v>
      </c>
      <c r="AJ202" s="119" t="e">
        <f>T202-HLOOKUP(V202,Minimas!$C$3:$CD$12,10,FALSE)</f>
        <v>#VALUE!</v>
      </c>
      <c r="AK202" s="120" t="str">
        <f t="shared" ref="AK202:AK212" si="41">IF(E202=0," ",IF(AJ202&gt;=0,$AJ$5,IF(AI202&gt;=0,$AI$5,IF(AH202&gt;=0,$AH$5,IF(AG202&gt;=0,$AG$5,IF(AF202&gt;=0,$AF$5,IF(AE202&gt;=0,$AE$5,IF(AD202&gt;=0,$AD$5,IF(AC202&gt;=0,$AC$5,$AB$5)))))))))</f>
        <v xml:space="preserve"> </v>
      </c>
      <c r="AL202" s="44"/>
      <c r="AM202" s="44" t="str">
        <f t="shared" ref="AM202:AM212" si="42">IF(AK202="","",AK202)</f>
        <v xml:space="preserve"> </v>
      </c>
      <c r="AN202" s="44" t="str">
        <f t="shared" ref="AN202:AN212" si="43">IF(E202=0," ",IF(AJ202&gt;=0,AJ202,IF(AI202&gt;=0,AI202,IF(AH202&gt;=0,AH202,IF(AG202&gt;=0,AG202,IF(AF202&gt;=0,AF202,IF(AE202&gt;=0,AE202,IF(AD202&gt;=0,AD202,IF(AC202&gt;=0,AC202,AB202)))))))))</f>
        <v xml:space="preserve"> </v>
      </c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</row>
    <row r="203" spans="2:124" s="5" customFormat="1" ht="30" customHeight="1">
      <c r="B203" s="128"/>
      <c r="C203" s="56"/>
      <c r="D203" s="111"/>
      <c r="E203" s="131"/>
      <c r="F203" s="133"/>
      <c r="G203" s="57"/>
      <c r="H203" s="134"/>
      <c r="I203" s="110"/>
      <c r="J203" s="135"/>
      <c r="K203" s="58"/>
      <c r="L203" s="59"/>
      <c r="M203" s="60"/>
      <c r="N203" s="60"/>
      <c r="O203" s="65" t="str">
        <f t="shared" si="36"/>
        <v/>
      </c>
      <c r="P203" s="59"/>
      <c r="Q203" s="60"/>
      <c r="R203" s="60"/>
      <c r="S203" s="65" t="str">
        <f t="shared" si="37"/>
        <v/>
      </c>
      <c r="T203" s="64" t="str">
        <f t="shared" si="38"/>
        <v/>
      </c>
      <c r="U203" s="61" t="str">
        <f t="shared" si="39"/>
        <v xml:space="preserve">   </v>
      </c>
      <c r="V203" s="61" t="str">
        <f>IF(E203=0," ",IF(E203="H",IF(H203&lt;1999,VLOOKUP(K203,Minimas!$A$15:$F$29,6),IF(AND(H203&gt;1998,H203&lt;2002),VLOOKUP(K203,Minimas!$A$15:$F$29,5),IF(AND(H203&gt;2001,H203&lt;2004),VLOOKUP(K203,Minimas!$A$15:$F$29,4),IF(AND(H203&gt;2003,H203&lt;2006),VLOOKUP(K203,Minimas!$A$15:$F$29,3),VLOOKUP(K203,Minimas!$A$15:$F$29,2))))),IF(H203&lt;1999,VLOOKUP(K203,Minimas!$G$15:$L$29,6),IF(AND(H203&gt;1998,H203&lt;2002),VLOOKUP(K203,Minimas!$G$15:$L$29,5),IF(AND(H203&gt;2001,H203&lt;2004),VLOOKUP(K203,Minimas!$G$15:$L$29,4),IF(AND(H203&gt;2003,H203&lt;2006),VLOOKUP(K203,Minimas!$G$15:$L$29,3),VLOOKUP(K203,Minimas!$G$15:$L$29,2)))))))</f>
        <v xml:space="preserve"> </v>
      </c>
      <c r="W203" s="62" t="str">
        <f t="shared" si="40"/>
        <v/>
      </c>
      <c r="X203" s="55"/>
      <c r="AA203" s="44"/>
      <c r="AB203" s="119" t="e">
        <f>T203-HLOOKUP(V203,Minimas!$C$3:$CD$12,2,FALSE)</f>
        <v>#VALUE!</v>
      </c>
      <c r="AC203" s="119" t="e">
        <f>T203-HLOOKUP(V203,Minimas!$C$3:$CD$12,3,FALSE)</f>
        <v>#VALUE!</v>
      </c>
      <c r="AD203" s="119" t="e">
        <f>T203-HLOOKUP(V203,Minimas!$C$3:$CD$12,4,FALSE)</f>
        <v>#VALUE!</v>
      </c>
      <c r="AE203" s="119" t="e">
        <f>T203-HLOOKUP(V203,Minimas!$C$3:$CD$12,5,FALSE)</f>
        <v>#VALUE!</v>
      </c>
      <c r="AF203" s="119" t="e">
        <f>T203-HLOOKUP(V203,Minimas!$C$3:$CD$12,6,FALSE)</f>
        <v>#VALUE!</v>
      </c>
      <c r="AG203" s="119" t="e">
        <f>T203-HLOOKUP(V203,Minimas!$C$3:$CD$12,7,FALSE)</f>
        <v>#VALUE!</v>
      </c>
      <c r="AH203" s="119" t="e">
        <f>T203-HLOOKUP(V203,Minimas!$C$3:$CD$12,8,FALSE)</f>
        <v>#VALUE!</v>
      </c>
      <c r="AI203" s="119" t="e">
        <f>T203-HLOOKUP(V203,Minimas!$C$3:$CD$12,9,FALSE)</f>
        <v>#VALUE!</v>
      </c>
      <c r="AJ203" s="119" t="e">
        <f>T203-HLOOKUP(V203,Minimas!$C$3:$CD$12,10,FALSE)</f>
        <v>#VALUE!</v>
      </c>
      <c r="AK203" s="120" t="str">
        <f t="shared" si="41"/>
        <v xml:space="preserve"> </v>
      </c>
      <c r="AL203" s="44"/>
      <c r="AM203" s="44" t="str">
        <f t="shared" si="42"/>
        <v xml:space="preserve"> </v>
      </c>
      <c r="AN203" s="44" t="str">
        <f t="shared" si="43"/>
        <v xml:space="preserve"> </v>
      </c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</row>
    <row r="204" spans="2:124" s="5" customFormat="1" ht="30" customHeight="1">
      <c r="B204" s="128"/>
      <c r="C204" s="56"/>
      <c r="D204" s="111"/>
      <c r="E204" s="131"/>
      <c r="F204" s="133"/>
      <c r="G204" s="57"/>
      <c r="H204" s="134"/>
      <c r="I204" s="110"/>
      <c r="J204" s="135"/>
      <c r="K204" s="58"/>
      <c r="L204" s="59"/>
      <c r="M204" s="60"/>
      <c r="N204" s="60"/>
      <c r="O204" s="65" t="str">
        <f t="shared" si="36"/>
        <v/>
      </c>
      <c r="P204" s="59"/>
      <c r="Q204" s="60"/>
      <c r="R204" s="60"/>
      <c r="S204" s="65" t="str">
        <f t="shared" si="37"/>
        <v/>
      </c>
      <c r="T204" s="64" t="str">
        <f t="shared" si="38"/>
        <v/>
      </c>
      <c r="U204" s="61" t="str">
        <f t="shared" si="39"/>
        <v xml:space="preserve">   </v>
      </c>
      <c r="V204" s="61" t="str">
        <f>IF(E204=0," ",IF(E204="H",IF(H204&lt;1999,VLOOKUP(K204,Minimas!$A$15:$F$29,6),IF(AND(H204&gt;1998,H204&lt;2002),VLOOKUP(K204,Minimas!$A$15:$F$29,5),IF(AND(H204&gt;2001,H204&lt;2004),VLOOKUP(K204,Minimas!$A$15:$F$29,4),IF(AND(H204&gt;2003,H204&lt;2006),VLOOKUP(K204,Minimas!$A$15:$F$29,3),VLOOKUP(K204,Minimas!$A$15:$F$29,2))))),IF(H204&lt;1999,VLOOKUP(K204,Minimas!$G$15:$L$29,6),IF(AND(H204&gt;1998,H204&lt;2002),VLOOKUP(K204,Minimas!$G$15:$L$29,5),IF(AND(H204&gt;2001,H204&lt;2004),VLOOKUP(K204,Minimas!$G$15:$L$29,4),IF(AND(H204&gt;2003,H204&lt;2006),VLOOKUP(K204,Minimas!$G$15:$L$29,3),VLOOKUP(K204,Minimas!$G$15:$L$29,2)))))))</f>
        <v xml:space="preserve"> </v>
      </c>
      <c r="W204" s="62" t="str">
        <f t="shared" si="40"/>
        <v/>
      </c>
      <c r="X204" s="55"/>
      <c r="AA204" s="44"/>
      <c r="AB204" s="119" t="e">
        <f>T204-HLOOKUP(V204,Minimas!$C$3:$CD$12,2,FALSE)</f>
        <v>#VALUE!</v>
      </c>
      <c r="AC204" s="119" t="e">
        <f>T204-HLOOKUP(V204,Minimas!$C$3:$CD$12,3,FALSE)</f>
        <v>#VALUE!</v>
      </c>
      <c r="AD204" s="119" t="e">
        <f>T204-HLOOKUP(V204,Minimas!$C$3:$CD$12,4,FALSE)</f>
        <v>#VALUE!</v>
      </c>
      <c r="AE204" s="119" t="e">
        <f>T204-HLOOKUP(V204,Minimas!$C$3:$CD$12,5,FALSE)</f>
        <v>#VALUE!</v>
      </c>
      <c r="AF204" s="119" t="e">
        <f>T204-HLOOKUP(V204,Minimas!$C$3:$CD$12,6,FALSE)</f>
        <v>#VALUE!</v>
      </c>
      <c r="AG204" s="119" t="e">
        <f>T204-HLOOKUP(V204,Minimas!$C$3:$CD$12,7,FALSE)</f>
        <v>#VALUE!</v>
      </c>
      <c r="AH204" s="119" t="e">
        <f>T204-HLOOKUP(V204,Minimas!$C$3:$CD$12,8,FALSE)</f>
        <v>#VALUE!</v>
      </c>
      <c r="AI204" s="119" t="e">
        <f>T204-HLOOKUP(V204,Minimas!$C$3:$CD$12,9,FALSE)</f>
        <v>#VALUE!</v>
      </c>
      <c r="AJ204" s="119" t="e">
        <f>T204-HLOOKUP(V204,Minimas!$C$3:$CD$12,10,FALSE)</f>
        <v>#VALUE!</v>
      </c>
      <c r="AK204" s="120" t="str">
        <f t="shared" si="41"/>
        <v xml:space="preserve"> </v>
      </c>
      <c r="AL204" s="44"/>
      <c r="AM204" s="44" t="str">
        <f t="shared" si="42"/>
        <v xml:space="preserve"> </v>
      </c>
      <c r="AN204" s="44" t="str">
        <f t="shared" si="43"/>
        <v xml:space="preserve"> </v>
      </c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</row>
    <row r="205" spans="2:124" s="5" customFormat="1" ht="30" customHeight="1">
      <c r="B205" s="128"/>
      <c r="C205" s="56"/>
      <c r="D205" s="111"/>
      <c r="E205" s="131"/>
      <c r="F205" s="133"/>
      <c r="G205" s="57"/>
      <c r="H205" s="134"/>
      <c r="I205" s="110"/>
      <c r="J205" s="135"/>
      <c r="K205" s="58"/>
      <c r="L205" s="59"/>
      <c r="M205" s="60"/>
      <c r="N205" s="60"/>
      <c r="O205" s="65" t="str">
        <f t="shared" si="36"/>
        <v/>
      </c>
      <c r="P205" s="59"/>
      <c r="Q205" s="60"/>
      <c r="R205" s="60"/>
      <c r="S205" s="65" t="str">
        <f t="shared" si="37"/>
        <v/>
      </c>
      <c r="T205" s="64" t="str">
        <f t="shared" si="38"/>
        <v/>
      </c>
      <c r="U205" s="61" t="str">
        <f t="shared" si="39"/>
        <v xml:space="preserve">   </v>
      </c>
      <c r="V205" s="61" t="str">
        <f>IF(E205=0," ",IF(E205="H",IF(H205&lt;1999,VLOOKUP(K205,Minimas!$A$15:$F$29,6),IF(AND(H205&gt;1998,H205&lt;2002),VLOOKUP(K205,Minimas!$A$15:$F$29,5),IF(AND(H205&gt;2001,H205&lt;2004),VLOOKUP(K205,Minimas!$A$15:$F$29,4),IF(AND(H205&gt;2003,H205&lt;2006),VLOOKUP(K205,Minimas!$A$15:$F$29,3),VLOOKUP(K205,Minimas!$A$15:$F$29,2))))),IF(H205&lt;1999,VLOOKUP(K205,Minimas!$G$15:$L$29,6),IF(AND(H205&gt;1998,H205&lt;2002),VLOOKUP(K205,Minimas!$G$15:$L$29,5),IF(AND(H205&gt;2001,H205&lt;2004),VLOOKUP(K205,Minimas!$G$15:$L$29,4),IF(AND(H205&gt;2003,H205&lt;2006),VLOOKUP(K205,Minimas!$G$15:$L$29,3),VLOOKUP(K205,Minimas!$G$15:$L$29,2)))))))</f>
        <v xml:space="preserve"> </v>
      </c>
      <c r="W205" s="62" t="str">
        <f t="shared" si="40"/>
        <v/>
      </c>
      <c r="X205" s="55"/>
      <c r="AA205" s="44"/>
      <c r="AB205" s="119" t="e">
        <f>T205-HLOOKUP(V205,Minimas!$C$3:$CD$12,2,FALSE)</f>
        <v>#VALUE!</v>
      </c>
      <c r="AC205" s="119" t="e">
        <f>T205-HLOOKUP(V205,Minimas!$C$3:$CD$12,3,FALSE)</f>
        <v>#VALUE!</v>
      </c>
      <c r="AD205" s="119" t="e">
        <f>T205-HLOOKUP(V205,Minimas!$C$3:$CD$12,4,FALSE)</f>
        <v>#VALUE!</v>
      </c>
      <c r="AE205" s="119" t="e">
        <f>T205-HLOOKUP(V205,Minimas!$C$3:$CD$12,5,FALSE)</f>
        <v>#VALUE!</v>
      </c>
      <c r="AF205" s="119" t="e">
        <f>T205-HLOOKUP(V205,Minimas!$C$3:$CD$12,6,FALSE)</f>
        <v>#VALUE!</v>
      </c>
      <c r="AG205" s="119" t="e">
        <f>T205-HLOOKUP(V205,Minimas!$C$3:$CD$12,7,FALSE)</f>
        <v>#VALUE!</v>
      </c>
      <c r="AH205" s="119" t="e">
        <f>T205-HLOOKUP(V205,Minimas!$C$3:$CD$12,8,FALSE)</f>
        <v>#VALUE!</v>
      </c>
      <c r="AI205" s="119" t="e">
        <f>T205-HLOOKUP(V205,Minimas!$C$3:$CD$12,9,FALSE)</f>
        <v>#VALUE!</v>
      </c>
      <c r="AJ205" s="119" t="e">
        <f>T205-HLOOKUP(V205,Minimas!$C$3:$CD$12,10,FALSE)</f>
        <v>#VALUE!</v>
      </c>
      <c r="AK205" s="120" t="str">
        <f t="shared" si="41"/>
        <v xml:space="preserve"> </v>
      </c>
      <c r="AL205" s="44"/>
      <c r="AM205" s="44" t="str">
        <f t="shared" si="42"/>
        <v xml:space="preserve"> </v>
      </c>
      <c r="AN205" s="44" t="str">
        <f t="shared" si="43"/>
        <v xml:space="preserve"> </v>
      </c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</row>
    <row r="206" spans="2:124" s="5" customFormat="1" ht="30" customHeight="1">
      <c r="B206" s="128"/>
      <c r="C206" s="56"/>
      <c r="D206" s="111"/>
      <c r="E206" s="131"/>
      <c r="F206" s="133"/>
      <c r="G206" s="57"/>
      <c r="H206" s="134"/>
      <c r="I206" s="110"/>
      <c r="J206" s="135"/>
      <c r="K206" s="58"/>
      <c r="L206" s="59"/>
      <c r="M206" s="60"/>
      <c r="N206" s="60"/>
      <c r="O206" s="65" t="str">
        <f t="shared" si="36"/>
        <v/>
      </c>
      <c r="P206" s="59"/>
      <c r="Q206" s="60"/>
      <c r="R206" s="60"/>
      <c r="S206" s="65" t="str">
        <f t="shared" si="37"/>
        <v/>
      </c>
      <c r="T206" s="64" t="str">
        <f t="shared" si="38"/>
        <v/>
      </c>
      <c r="U206" s="61" t="str">
        <f t="shared" si="39"/>
        <v xml:space="preserve">   </v>
      </c>
      <c r="V206" s="61" t="str">
        <f>IF(E206=0," ",IF(E206="H",IF(H206&lt;1999,VLOOKUP(K206,Minimas!$A$15:$F$29,6),IF(AND(H206&gt;1998,H206&lt;2002),VLOOKUP(K206,Minimas!$A$15:$F$29,5),IF(AND(H206&gt;2001,H206&lt;2004),VLOOKUP(K206,Minimas!$A$15:$F$29,4),IF(AND(H206&gt;2003,H206&lt;2006),VLOOKUP(K206,Minimas!$A$15:$F$29,3),VLOOKUP(K206,Minimas!$A$15:$F$29,2))))),IF(H206&lt;1999,VLOOKUP(K206,Minimas!$G$15:$L$29,6),IF(AND(H206&gt;1998,H206&lt;2002),VLOOKUP(K206,Minimas!$G$15:$L$29,5),IF(AND(H206&gt;2001,H206&lt;2004),VLOOKUP(K206,Minimas!$G$15:$L$29,4),IF(AND(H206&gt;2003,H206&lt;2006),VLOOKUP(K206,Minimas!$G$15:$L$29,3),VLOOKUP(K206,Minimas!$G$15:$L$29,2)))))))</f>
        <v xml:space="preserve"> </v>
      </c>
      <c r="W206" s="62" t="str">
        <f t="shared" si="40"/>
        <v/>
      </c>
      <c r="X206" s="55"/>
      <c r="AA206" s="44"/>
      <c r="AB206" s="119" t="e">
        <f>T206-HLOOKUP(V206,Minimas!$C$3:$CD$12,2,FALSE)</f>
        <v>#VALUE!</v>
      </c>
      <c r="AC206" s="119" t="e">
        <f>T206-HLOOKUP(V206,Minimas!$C$3:$CD$12,3,FALSE)</f>
        <v>#VALUE!</v>
      </c>
      <c r="AD206" s="119" t="e">
        <f>T206-HLOOKUP(V206,Minimas!$C$3:$CD$12,4,FALSE)</f>
        <v>#VALUE!</v>
      </c>
      <c r="AE206" s="119" t="e">
        <f>T206-HLOOKUP(V206,Minimas!$C$3:$CD$12,5,FALSE)</f>
        <v>#VALUE!</v>
      </c>
      <c r="AF206" s="119" t="e">
        <f>T206-HLOOKUP(V206,Minimas!$C$3:$CD$12,6,FALSE)</f>
        <v>#VALUE!</v>
      </c>
      <c r="AG206" s="119" t="e">
        <f>T206-HLOOKUP(V206,Minimas!$C$3:$CD$12,7,FALSE)</f>
        <v>#VALUE!</v>
      </c>
      <c r="AH206" s="119" t="e">
        <f>T206-HLOOKUP(V206,Minimas!$C$3:$CD$12,8,FALSE)</f>
        <v>#VALUE!</v>
      </c>
      <c r="AI206" s="119" t="e">
        <f>T206-HLOOKUP(V206,Minimas!$C$3:$CD$12,9,FALSE)</f>
        <v>#VALUE!</v>
      </c>
      <c r="AJ206" s="119" t="e">
        <f>T206-HLOOKUP(V206,Minimas!$C$3:$CD$12,10,FALSE)</f>
        <v>#VALUE!</v>
      </c>
      <c r="AK206" s="120" t="str">
        <f t="shared" si="41"/>
        <v xml:space="preserve"> </v>
      </c>
      <c r="AL206" s="44"/>
      <c r="AM206" s="44" t="str">
        <f t="shared" si="42"/>
        <v xml:space="preserve"> </v>
      </c>
      <c r="AN206" s="44" t="str">
        <f t="shared" si="43"/>
        <v xml:space="preserve"> </v>
      </c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</row>
    <row r="207" spans="2:124" s="5" customFormat="1" ht="30" customHeight="1">
      <c r="B207" s="128"/>
      <c r="C207" s="56"/>
      <c r="D207" s="111"/>
      <c r="E207" s="131"/>
      <c r="F207" s="133"/>
      <c r="G207" s="57"/>
      <c r="H207" s="134"/>
      <c r="I207" s="110"/>
      <c r="J207" s="135"/>
      <c r="K207" s="58"/>
      <c r="L207" s="59"/>
      <c r="M207" s="60"/>
      <c r="N207" s="60"/>
      <c r="O207" s="65" t="str">
        <f t="shared" si="36"/>
        <v/>
      </c>
      <c r="P207" s="59"/>
      <c r="Q207" s="60"/>
      <c r="R207" s="60"/>
      <c r="S207" s="65" t="str">
        <f t="shared" si="37"/>
        <v/>
      </c>
      <c r="T207" s="64" t="str">
        <f t="shared" si="38"/>
        <v/>
      </c>
      <c r="U207" s="61" t="str">
        <f t="shared" si="39"/>
        <v xml:space="preserve">   </v>
      </c>
      <c r="V207" s="61" t="str">
        <f>IF(E207=0," ",IF(E207="H",IF(H207&lt;1999,VLOOKUP(K207,Minimas!$A$15:$F$29,6),IF(AND(H207&gt;1998,H207&lt;2002),VLOOKUP(K207,Minimas!$A$15:$F$29,5),IF(AND(H207&gt;2001,H207&lt;2004),VLOOKUP(K207,Minimas!$A$15:$F$29,4),IF(AND(H207&gt;2003,H207&lt;2006),VLOOKUP(K207,Minimas!$A$15:$F$29,3),VLOOKUP(K207,Minimas!$A$15:$F$29,2))))),IF(H207&lt;1999,VLOOKUP(K207,Minimas!$G$15:$L$29,6),IF(AND(H207&gt;1998,H207&lt;2002),VLOOKUP(K207,Minimas!$G$15:$L$29,5),IF(AND(H207&gt;2001,H207&lt;2004),VLOOKUP(K207,Minimas!$G$15:$L$29,4),IF(AND(H207&gt;2003,H207&lt;2006),VLOOKUP(K207,Minimas!$G$15:$L$29,3),VLOOKUP(K207,Minimas!$G$15:$L$29,2)))))))</f>
        <v xml:space="preserve"> </v>
      </c>
      <c r="W207" s="62" t="str">
        <f t="shared" si="40"/>
        <v/>
      </c>
      <c r="X207" s="55"/>
      <c r="AA207" s="44"/>
      <c r="AB207" s="119" t="e">
        <f>T207-HLOOKUP(V207,Minimas!$C$3:$CD$12,2,FALSE)</f>
        <v>#VALUE!</v>
      </c>
      <c r="AC207" s="119" t="e">
        <f>T207-HLOOKUP(V207,Minimas!$C$3:$CD$12,3,FALSE)</f>
        <v>#VALUE!</v>
      </c>
      <c r="AD207" s="119" t="e">
        <f>T207-HLOOKUP(V207,Minimas!$C$3:$CD$12,4,FALSE)</f>
        <v>#VALUE!</v>
      </c>
      <c r="AE207" s="119" t="e">
        <f>T207-HLOOKUP(V207,Minimas!$C$3:$CD$12,5,FALSE)</f>
        <v>#VALUE!</v>
      </c>
      <c r="AF207" s="119" t="e">
        <f>T207-HLOOKUP(V207,Minimas!$C$3:$CD$12,6,FALSE)</f>
        <v>#VALUE!</v>
      </c>
      <c r="AG207" s="119" t="e">
        <f>T207-HLOOKUP(V207,Minimas!$C$3:$CD$12,7,FALSE)</f>
        <v>#VALUE!</v>
      </c>
      <c r="AH207" s="119" t="e">
        <f>T207-HLOOKUP(V207,Minimas!$C$3:$CD$12,8,FALSE)</f>
        <v>#VALUE!</v>
      </c>
      <c r="AI207" s="119" t="e">
        <f>T207-HLOOKUP(V207,Minimas!$C$3:$CD$12,9,FALSE)</f>
        <v>#VALUE!</v>
      </c>
      <c r="AJ207" s="119" t="e">
        <f>T207-HLOOKUP(V207,Minimas!$C$3:$CD$12,10,FALSE)</f>
        <v>#VALUE!</v>
      </c>
      <c r="AK207" s="120" t="str">
        <f t="shared" si="41"/>
        <v xml:space="preserve"> </v>
      </c>
      <c r="AL207" s="44"/>
      <c r="AM207" s="44" t="str">
        <f t="shared" si="42"/>
        <v xml:space="preserve"> </v>
      </c>
      <c r="AN207" s="44" t="str">
        <f t="shared" si="43"/>
        <v xml:space="preserve"> </v>
      </c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</row>
    <row r="208" spans="2:124" s="5" customFormat="1" ht="30" customHeight="1">
      <c r="B208" s="128"/>
      <c r="C208" s="56"/>
      <c r="D208" s="111"/>
      <c r="E208" s="131"/>
      <c r="F208" s="133"/>
      <c r="G208" s="57"/>
      <c r="H208" s="134"/>
      <c r="I208" s="110"/>
      <c r="J208" s="135"/>
      <c r="K208" s="58"/>
      <c r="L208" s="59"/>
      <c r="M208" s="60"/>
      <c r="N208" s="60"/>
      <c r="O208" s="65" t="str">
        <f t="shared" si="36"/>
        <v/>
      </c>
      <c r="P208" s="59"/>
      <c r="Q208" s="60"/>
      <c r="R208" s="60"/>
      <c r="S208" s="65" t="str">
        <f t="shared" si="37"/>
        <v/>
      </c>
      <c r="T208" s="64" t="str">
        <f t="shared" si="38"/>
        <v/>
      </c>
      <c r="U208" s="61" t="str">
        <f t="shared" si="39"/>
        <v xml:space="preserve">   </v>
      </c>
      <c r="V208" s="61" t="str">
        <f>IF(E208=0," ",IF(E208="H",IF(H208&lt;1999,VLOOKUP(K208,Minimas!$A$15:$F$29,6),IF(AND(H208&gt;1998,H208&lt;2002),VLOOKUP(K208,Minimas!$A$15:$F$29,5),IF(AND(H208&gt;2001,H208&lt;2004),VLOOKUP(K208,Minimas!$A$15:$F$29,4),IF(AND(H208&gt;2003,H208&lt;2006),VLOOKUP(K208,Minimas!$A$15:$F$29,3),VLOOKUP(K208,Minimas!$A$15:$F$29,2))))),IF(H208&lt;1999,VLOOKUP(K208,Minimas!$G$15:$L$29,6),IF(AND(H208&gt;1998,H208&lt;2002),VLOOKUP(K208,Minimas!$G$15:$L$29,5),IF(AND(H208&gt;2001,H208&lt;2004),VLOOKUP(K208,Minimas!$G$15:$L$29,4),IF(AND(H208&gt;2003,H208&lt;2006),VLOOKUP(K208,Minimas!$G$15:$L$29,3),VLOOKUP(K208,Minimas!$G$15:$L$29,2)))))))</f>
        <v xml:space="preserve"> </v>
      </c>
      <c r="W208" s="62" t="str">
        <f t="shared" si="40"/>
        <v/>
      </c>
      <c r="X208" s="55"/>
      <c r="AA208" s="44"/>
      <c r="AB208" s="119" t="e">
        <f>T208-HLOOKUP(V208,Minimas!$C$3:$CD$12,2,FALSE)</f>
        <v>#VALUE!</v>
      </c>
      <c r="AC208" s="119" t="e">
        <f>T208-HLOOKUP(V208,Minimas!$C$3:$CD$12,3,FALSE)</f>
        <v>#VALUE!</v>
      </c>
      <c r="AD208" s="119" t="e">
        <f>T208-HLOOKUP(V208,Minimas!$C$3:$CD$12,4,FALSE)</f>
        <v>#VALUE!</v>
      </c>
      <c r="AE208" s="119" t="e">
        <f>T208-HLOOKUP(V208,Minimas!$C$3:$CD$12,5,FALSE)</f>
        <v>#VALUE!</v>
      </c>
      <c r="AF208" s="119" t="e">
        <f>T208-HLOOKUP(V208,Minimas!$C$3:$CD$12,6,FALSE)</f>
        <v>#VALUE!</v>
      </c>
      <c r="AG208" s="119" t="e">
        <f>T208-HLOOKUP(V208,Minimas!$C$3:$CD$12,7,FALSE)</f>
        <v>#VALUE!</v>
      </c>
      <c r="AH208" s="119" t="e">
        <f>T208-HLOOKUP(V208,Minimas!$C$3:$CD$12,8,FALSE)</f>
        <v>#VALUE!</v>
      </c>
      <c r="AI208" s="119" t="e">
        <f>T208-HLOOKUP(V208,Minimas!$C$3:$CD$12,9,FALSE)</f>
        <v>#VALUE!</v>
      </c>
      <c r="AJ208" s="119" t="e">
        <f>T208-HLOOKUP(V208,Minimas!$C$3:$CD$12,10,FALSE)</f>
        <v>#VALUE!</v>
      </c>
      <c r="AK208" s="120" t="str">
        <f t="shared" si="41"/>
        <v xml:space="preserve"> </v>
      </c>
      <c r="AL208" s="44"/>
      <c r="AM208" s="44" t="str">
        <f t="shared" si="42"/>
        <v xml:space="preserve"> </v>
      </c>
      <c r="AN208" s="44" t="str">
        <f t="shared" si="43"/>
        <v xml:space="preserve"> </v>
      </c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</row>
    <row r="209" spans="1:124" s="5" customFormat="1" ht="30" customHeight="1">
      <c r="B209" s="128"/>
      <c r="C209" s="56"/>
      <c r="D209" s="111"/>
      <c r="E209" s="131"/>
      <c r="F209" s="133"/>
      <c r="G209" s="57"/>
      <c r="H209" s="134"/>
      <c r="I209" s="110"/>
      <c r="J209" s="135"/>
      <c r="K209" s="58"/>
      <c r="L209" s="59"/>
      <c r="M209" s="60"/>
      <c r="N209" s="60"/>
      <c r="O209" s="65" t="str">
        <f t="shared" si="36"/>
        <v/>
      </c>
      <c r="P209" s="59"/>
      <c r="Q209" s="60"/>
      <c r="R209" s="60"/>
      <c r="S209" s="65" t="str">
        <f t="shared" si="37"/>
        <v/>
      </c>
      <c r="T209" s="64" t="str">
        <f t="shared" si="38"/>
        <v/>
      </c>
      <c r="U209" s="61" t="str">
        <f t="shared" si="39"/>
        <v xml:space="preserve">   </v>
      </c>
      <c r="V209" s="61" t="str">
        <f>IF(E209=0," ",IF(E209="H",IF(H209&lt;1999,VLOOKUP(K209,Minimas!$A$15:$F$29,6),IF(AND(H209&gt;1998,H209&lt;2002),VLOOKUP(K209,Minimas!$A$15:$F$29,5),IF(AND(H209&gt;2001,H209&lt;2004),VLOOKUP(K209,Minimas!$A$15:$F$29,4),IF(AND(H209&gt;2003,H209&lt;2006),VLOOKUP(K209,Minimas!$A$15:$F$29,3),VLOOKUP(K209,Minimas!$A$15:$F$29,2))))),IF(H209&lt;1999,VLOOKUP(K209,Minimas!$G$15:$L$29,6),IF(AND(H209&gt;1998,H209&lt;2002),VLOOKUP(K209,Minimas!$G$15:$L$29,5),IF(AND(H209&gt;2001,H209&lt;2004),VLOOKUP(K209,Minimas!$G$15:$L$29,4),IF(AND(H209&gt;2003,H209&lt;2006),VLOOKUP(K209,Minimas!$G$15:$L$29,3),VLOOKUP(K209,Minimas!$G$15:$L$29,2)))))))</f>
        <v xml:space="preserve"> </v>
      </c>
      <c r="W209" s="62" t="str">
        <f t="shared" si="40"/>
        <v/>
      </c>
      <c r="X209" s="55"/>
      <c r="AA209" s="44"/>
      <c r="AB209" s="119" t="e">
        <f>T209-HLOOKUP(V209,Minimas!$C$3:$CD$12,2,FALSE)</f>
        <v>#VALUE!</v>
      </c>
      <c r="AC209" s="119" t="e">
        <f>T209-HLOOKUP(V209,Minimas!$C$3:$CD$12,3,FALSE)</f>
        <v>#VALUE!</v>
      </c>
      <c r="AD209" s="119" t="e">
        <f>T209-HLOOKUP(V209,Minimas!$C$3:$CD$12,4,FALSE)</f>
        <v>#VALUE!</v>
      </c>
      <c r="AE209" s="119" t="e">
        <f>T209-HLOOKUP(V209,Minimas!$C$3:$CD$12,5,FALSE)</f>
        <v>#VALUE!</v>
      </c>
      <c r="AF209" s="119" t="e">
        <f>T209-HLOOKUP(V209,Minimas!$C$3:$CD$12,6,FALSE)</f>
        <v>#VALUE!</v>
      </c>
      <c r="AG209" s="119" t="e">
        <f>T209-HLOOKUP(V209,Minimas!$C$3:$CD$12,7,FALSE)</f>
        <v>#VALUE!</v>
      </c>
      <c r="AH209" s="119" t="e">
        <f>T209-HLOOKUP(V209,Minimas!$C$3:$CD$12,8,FALSE)</f>
        <v>#VALUE!</v>
      </c>
      <c r="AI209" s="119" t="e">
        <f>T209-HLOOKUP(V209,Minimas!$C$3:$CD$12,9,FALSE)</f>
        <v>#VALUE!</v>
      </c>
      <c r="AJ209" s="119" t="e">
        <f>T209-HLOOKUP(V209,Minimas!$C$3:$CD$12,10,FALSE)</f>
        <v>#VALUE!</v>
      </c>
      <c r="AK209" s="120" t="str">
        <f t="shared" si="41"/>
        <v xml:space="preserve"> </v>
      </c>
      <c r="AL209" s="44"/>
      <c r="AM209" s="44" t="str">
        <f t="shared" si="42"/>
        <v xml:space="preserve"> </v>
      </c>
      <c r="AN209" s="44" t="str">
        <f t="shared" si="43"/>
        <v xml:space="preserve"> </v>
      </c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</row>
    <row r="210" spans="1:124" s="5" customFormat="1" ht="30" customHeight="1">
      <c r="B210" s="128"/>
      <c r="C210" s="56"/>
      <c r="D210" s="111"/>
      <c r="E210" s="131"/>
      <c r="F210" s="133"/>
      <c r="G210" s="57"/>
      <c r="H210" s="134"/>
      <c r="I210" s="110"/>
      <c r="J210" s="135"/>
      <c r="K210" s="58"/>
      <c r="L210" s="59"/>
      <c r="M210" s="60"/>
      <c r="N210" s="60"/>
      <c r="O210" s="65" t="str">
        <f t="shared" si="36"/>
        <v/>
      </c>
      <c r="P210" s="59"/>
      <c r="Q210" s="60"/>
      <c r="R210" s="60"/>
      <c r="S210" s="65" t="str">
        <f t="shared" si="37"/>
        <v/>
      </c>
      <c r="T210" s="64" t="str">
        <f t="shared" si="38"/>
        <v/>
      </c>
      <c r="U210" s="61" t="str">
        <f t="shared" si="39"/>
        <v xml:space="preserve">   </v>
      </c>
      <c r="V210" s="61" t="str">
        <f>IF(E210=0," ",IF(E210="H",IF(H210&lt;1999,VLOOKUP(K210,Minimas!$A$15:$F$29,6),IF(AND(H210&gt;1998,H210&lt;2002),VLOOKUP(K210,Minimas!$A$15:$F$29,5),IF(AND(H210&gt;2001,H210&lt;2004),VLOOKUP(K210,Minimas!$A$15:$F$29,4),IF(AND(H210&gt;2003,H210&lt;2006),VLOOKUP(K210,Minimas!$A$15:$F$29,3),VLOOKUP(K210,Minimas!$A$15:$F$29,2))))),IF(H210&lt;1999,VLOOKUP(K210,Minimas!$G$15:$L$29,6),IF(AND(H210&gt;1998,H210&lt;2002),VLOOKUP(K210,Minimas!$G$15:$L$29,5),IF(AND(H210&gt;2001,H210&lt;2004),VLOOKUP(K210,Minimas!$G$15:$L$29,4),IF(AND(H210&gt;2003,H210&lt;2006),VLOOKUP(K210,Minimas!$G$15:$L$29,3),VLOOKUP(K210,Minimas!$G$15:$L$29,2)))))))</f>
        <v xml:space="preserve"> </v>
      </c>
      <c r="W210" s="62" t="str">
        <f t="shared" si="40"/>
        <v/>
      </c>
      <c r="X210" s="55"/>
      <c r="AA210" s="44"/>
      <c r="AB210" s="119" t="e">
        <f>T210-HLOOKUP(V210,Minimas!$C$3:$CD$12,2,FALSE)</f>
        <v>#VALUE!</v>
      </c>
      <c r="AC210" s="119" t="e">
        <f>T210-HLOOKUP(V210,Minimas!$C$3:$CD$12,3,FALSE)</f>
        <v>#VALUE!</v>
      </c>
      <c r="AD210" s="119" t="e">
        <f>T210-HLOOKUP(V210,Minimas!$C$3:$CD$12,4,FALSE)</f>
        <v>#VALUE!</v>
      </c>
      <c r="AE210" s="119" t="e">
        <f>T210-HLOOKUP(V210,Minimas!$C$3:$CD$12,5,FALSE)</f>
        <v>#VALUE!</v>
      </c>
      <c r="AF210" s="119" t="e">
        <f>T210-HLOOKUP(V210,Minimas!$C$3:$CD$12,6,FALSE)</f>
        <v>#VALUE!</v>
      </c>
      <c r="AG210" s="119" t="e">
        <f>T210-HLOOKUP(V210,Minimas!$C$3:$CD$12,7,FALSE)</f>
        <v>#VALUE!</v>
      </c>
      <c r="AH210" s="119" t="e">
        <f>T210-HLOOKUP(V210,Minimas!$C$3:$CD$12,8,FALSE)</f>
        <v>#VALUE!</v>
      </c>
      <c r="AI210" s="119" t="e">
        <f>T210-HLOOKUP(V210,Minimas!$C$3:$CD$12,9,FALSE)</f>
        <v>#VALUE!</v>
      </c>
      <c r="AJ210" s="119" t="e">
        <f>T210-HLOOKUP(V210,Minimas!$C$3:$CD$12,10,FALSE)</f>
        <v>#VALUE!</v>
      </c>
      <c r="AK210" s="120" t="str">
        <f t="shared" si="41"/>
        <v xml:space="preserve"> </v>
      </c>
      <c r="AL210" s="44"/>
      <c r="AM210" s="44" t="str">
        <f t="shared" si="42"/>
        <v xml:space="preserve"> </v>
      </c>
      <c r="AN210" s="44" t="str">
        <f t="shared" si="43"/>
        <v xml:space="preserve"> </v>
      </c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</row>
    <row r="211" spans="1:124" s="5" customFormat="1" ht="30" customHeight="1">
      <c r="B211" s="128"/>
      <c r="C211" s="56"/>
      <c r="D211" s="111"/>
      <c r="E211" s="131"/>
      <c r="F211" s="133"/>
      <c r="G211" s="57"/>
      <c r="H211" s="134"/>
      <c r="I211" s="110"/>
      <c r="J211" s="135"/>
      <c r="K211" s="58"/>
      <c r="L211" s="59"/>
      <c r="M211" s="60"/>
      <c r="N211" s="60"/>
      <c r="O211" s="65" t="str">
        <f t="shared" si="36"/>
        <v/>
      </c>
      <c r="P211" s="59"/>
      <c r="Q211" s="60"/>
      <c r="R211" s="60"/>
      <c r="S211" s="65" t="str">
        <f t="shared" si="37"/>
        <v/>
      </c>
      <c r="T211" s="64" t="str">
        <f t="shared" si="38"/>
        <v/>
      </c>
      <c r="U211" s="61" t="str">
        <f t="shared" si="39"/>
        <v xml:space="preserve">   </v>
      </c>
      <c r="V211" s="61" t="str">
        <f>IF(E211=0," ",IF(E211="H",IF(H211&lt;1999,VLOOKUP(K211,Minimas!$A$15:$F$29,6),IF(AND(H211&gt;1998,H211&lt;2002),VLOOKUP(K211,Minimas!$A$15:$F$29,5),IF(AND(H211&gt;2001,H211&lt;2004),VLOOKUP(K211,Minimas!$A$15:$F$29,4),IF(AND(H211&gt;2003,H211&lt;2006),VLOOKUP(K211,Minimas!$A$15:$F$29,3),VLOOKUP(K211,Minimas!$A$15:$F$29,2))))),IF(H211&lt;1999,VLOOKUP(K211,Minimas!$G$15:$L$29,6),IF(AND(H211&gt;1998,H211&lt;2002),VLOOKUP(K211,Minimas!$G$15:$L$29,5),IF(AND(H211&gt;2001,H211&lt;2004),VLOOKUP(K211,Minimas!$G$15:$L$29,4),IF(AND(H211&gt;2003,H211&lt;2006),VLOOKUP(K211,Minimas!$G$15:$L$29,3),VLOOKUP(K211,Minimas!$G$15:$L$29,2)))))))</f>
        <v xml:space="preserve"> </v>
      </c>
      <c r="W211" s="62" t="str">
        <f t="shared" si="40"/>
        <v/>
      </c>
      <c r="X211" s="55"/>
      <c r="AA211" s="44"/>
      <c r="AB211" s="119" t="e">
        <f>T211-HLOOKUP(V211,Minimas!$C$3:$CD$12,2,FALSE)</f>
        <v>#VALUE!</v>
      </c>
      <c r="AC211" s="119" t="e">
        <f>T211-HLOOKUP(V211,Minimas!$C$3:$CD$12,3,FALSE)</f>
        <v>#VALUE!</v>
      </c>
      <c r="AD211" s="119" t="e">
        <f>T211-HLOOKUP(V211,Minimas!$C$3:$CD$12,4,FALSE)</f>
        <v>#VALUE!</v>
      </c>
      <c r="AE211" s="119" t="e">
        <f>T211-HLOOKUP(V211,Minimas!$C$3:$CD$12,5,FALSE)</f>
        <v>#VALUE!</v>
      </c>
      <c r="AF211" s="119" t="e">
        <f>T211-HLOOKUP(V211,Minimas!$C$3:$CD$12,6,FALSE)</f>
        <v>#VALUE!</v>
      </c>
      <c r="AG211" s="119" t="e">
        <f>T211-HLOOKUP(V211,Minimas!$C$3:$CD$12,7,FALSE)</f>
        <v>#VALUE!</v>
      </c>
      <c r="AH211" s="119" t="e">
        <f>T211-HLOOKUP(V211,Minimas!$C$3:$CD$12,8,FALSE)</f>
        <v>#VALUE!</v>
      </c>
      <c r="AI211" s="119" t="e">
        <f>T211-HLOOKUP(V211,Minimas!$C$3:$CD$12,9,FALSE)</f>
        <v>#VALUE!</v>
      </c>
      <c r="AJ211" s="119" t="e">
        <f>T211-HLOOKUP(V211,Minimas!$C$3:$CD$12,10,FALSE)</f>
        <v>#VALUE!</v>
      </c>
      <c r="AK211" s="120" t="str">
        <f t="shared" si="41"/>
        <v xml:space="preserve"> </v>
      </c>
      <c r="AL211" s="44"/>
      <c r="AM211" s="44" t="str">
        <f t="shared" si="42"/>
        <v xml:space="preserve"> </v>
      </c>
      <c r="AN211" s="44" t="str">
        <f t="shared" si="43"/>
        <v xml:space="preserve"> </v>
      </c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</row>
    <row r="212" spans="1:124" s="5" customFormat="1" ht="30" customHeight="1" thickBot="1">
      <c r="B212" s="128"/>
      <c r="C212" s="56"/>
      <c r="D212" s="111"/>
      <c r="E212" s="131"/>
      <c r="F212" s="133"/>
      <c r="G212" s="57"/>
      <c r="H212" s="134"/>
      <c r="I212" s="110"/>
      <c r="J212" s="135"/>
      <c r="K212" s="58"/>
      <c r="L212" s="59"/>
      <c r="M212" s="60"/>
      <c r="N212" s="60"/>
      <c r="O212" s="65" t="str">
        <f t="shared" si="36"/>
        <v/>
      </c>
      <c r="P212" s="59"/>
      <c r="Q212" s="60"/>
      <c r="R212" s="60"/>
      <c r="S212" s="65" t="str">
        <f t="shared" si="37"/>
        <v/>
      </c>
      <c r="T212" s="64" t="str">
        <f t="shared" si="38"/>
        <v/>
      </c>
      <c r="U212" s="61" t="str">
        <f t="shared" si="39"/>
        <v xml:space="preserve">   </v>
      </c>
      <c r="V212" s="61" t="str">
        <f>IF(E212=0," ",IF(E212="H",IF(H212&lt;1999,VLOOKUP(K212,Minimas!$A$15:$F$29,6),IF(AND(H212&gt;1998,H212&lt;2002),VLOOKUP(K212,Minimas!$A$15:$F$29,5),IF(AND(H212&gt;2001,H212&lt;2004),VLOOKUP(K212,Minimas!$A$15:$F$29,4),IF(AND(H212&gt;2003,H212&lt;2006),VLOOKUP(K212,Minimas!$A$15:$F$29,3),VLOOKUP(K212,Minimas!$A$15:$F$29,2))))),IF(H212&lt;1999,VLOOKUP(K212,Minimas!$G$15:$L$29,6),IF(AND(H212&gt;1998,H212&lt;2002),VLOOKUP(K212,Minimas!$G$15:$L$29,5),IF(AND(H212&gt;2001,H212&lt;2004),VLOOKUP(K212,Minimas!$G$15:$L$29,4),IF(AND(H212&gt;2003,H212&lt;2006),VLOOKUP(K212,Minimas!$G$15:$L$29,3),VLOOKUP(K212,Minimas!$G$15:$L$29,2)))))))</f>
        <v xml:space="preserve"> </v>
      </c>
      <c r="W212" s="62" t="str">
        <f t="shared" si="40"/>
        <v/>
      </c>
      <c r="X212" s="55"/>
      <c r="AA212" s="44"/>
      <c r="AB212" s="119" t="e">
        <f>T212-HLOOKUP(V212,Minimas!$C$3:$CD$12,2,FALSE)</f>
        <v>#VALUE!</v>
      </c>
      <c r="AC212" s="119" t="e">
        <f>T212-HLOOKUP(V212,Minimas!$C$3:$CD$12,3,FALSE)</f>
        <v>#VALUE!</v>
      </c>
      <c r="AD212" s="119" t="e">
        <f>T212-HLOOKUP(V212,Minimas!$C$3:$CD$12,4,FALSE)</f>
        <v>#VALUE!</v>
      </c>
      <c r="AE212" s="119" t="e">
        <f>T212-HLOOKUP(V212,Minimas!$C$3:$CD$12,5,FALSE)</f>
        <v>#VALUE!</v>
      </c>
      <c r="AF212" s="119" t="e">
        <f>T212-HLOOKUP(V212,Minimas!$C$3:$CD$12,6,FALSE)</f>
        <v>#VALUE!</v>
      </c>
      <c r="AG212" s="119" t="e">
        <f>T212-HLOOKUP(V212,Minimas!$C$3:$CD$12,7,FALSE)</f>
        <v>#VALUE!</v>
      </c>
      <c r="AH212" s="119" t="e">
        <f>T212-HLOOKUP(V212,Minimas!$C$3:$CD$12,8,FALSE)</f>
        <v>#VALUE!</v>
      </c>
      <c r="AI212" s="119" t="e">
        <f>T212-HLOOKUP(V212,Minimas!$C$3:$CD$12,9,FALSE)</f>
        <v>#VALUE!</v>
      </c>
      <c r="AJ212" s="119" t="e">
        <f>T212-HLOOKUP(V212,Minimas!$C$3:$CD$12,10,FALSE)</f>
        <v>#VALUE!</v>
      </c>
      <c r="AK212" s="120" t="str">
        <f t="shared" si="41"/>
        <v xml:space="preserve"> </v>
      </c>
      <c r="AL212" s="44"/>
      <c r="AM212" s="44" t="str">
        <f t="shared" si="42"/>
        <v xml:space="preserve"> </v>
      </c>
      <c r="AN212" s="44" t="str">
        <f t="shared" si="43"/>
        <v xml:space="preserve"> </v>
      </c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</row>
    <row r="213" spans="1:124" s="9" customFormat="1" ht="5.0999999999999996" customHeight="1">
      <c r="A213" s="8"/>
      <c r="B213" s="129"/>
      <c r="C213" s="99"/>
      <c r="D213" s="100"/>
      <c r="E213" s="100"/>
      <c r="F213" s="101"/>
      <c r="G213" s="102"/>
      <c r="H213" s="103"/>
      <c r="I213" s="104"/>
      <c r="J213" s="105"/>
      <c r="K213" s="106"/>
      <c r="L213" s="107"/>
      <c r="M213" s="107"/>
      <c r="N213" s="107"/>
      <c r="O213" s="108"/>
      <c r="P213" s="107"/>
      <c r="Q213" s="107"/>
      <c r="R213" s="107"/>
      <c r="S213" s="108"/>
      <c r="T213" s="108"/>
      <c r="U213" s="109"/>
      <c r="V213" s="101"/>
      <c r="W213" s="101"/>
      <c r="X213" s="7"/>
      <c r="Y213" s="7"/>
      <c r="Z213" s="7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</row>
    <row r="214" spans="1:124" s="15" customFormat="1" ht="10.199999999999999" customHeight="1">
      <c r="B214" s="130"/>
      <c r="P214" s="12"/>
      <c r="X214" s="13"/>
    </row>
    <row r="215" spans="1:124">
      <c r="A215" s="6"/>
      <c r="O215" s="1"/>
    </row>
    <row r="216" spans="1:124">
      <c r="A216" s="6"/>
    </row>
  </sheetData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L7:N7 P7:R7">
    <cfRule type="cellIs" dxfId="15" priority="21" operator="lessThan">
      <formula>0</formula>
    </cfRule>
  </conditionalFormatting>
  <conditionalFormatting sqref="P8:R212 L8:N212">
    <cfRule type="cellIs" dxfId="14" priority="15" operator="lessThan">
      <formula>0</formula>
    </cfRule>
  </conditionalFormatting>
  <conditionalFormatting sqref="P7:R15 L7:N15">
    <cfRule type="cellIs" dxfId="8" priority="3" operator="lessThan">
      <formula>0</formula>
    </cfRule>
  </conditionalFormatting>
  <conditionalFormatting sqref="L14:N26 P14:R26">
    <cfRule type="cellIs" dxfId="3" priority="2" operator="lessThan">
      <formula>0</formula>
    </cfRule>
  </conditionalFormatting>
  <conditionalFormatting sqref="P27:R28 L27:N28">
    <cfRule type="cellIs" dxfId="1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  <pageSetUpPr fitToPage="1"/>
  </sheetPr>
  <dimension ref="A1:DT511"/>
  <sheetViews>
    <sheetView zoomScale="75" zoomScaleNormal="75" workbookViewId="0">
      <pane ySplit="4" topLeftCell="A5" activePane="bottomLeft" state="frozen"/>
      <selection pane="bottomLeft" activeCell="F17" sqref="F17"/>
    </sheetView>
  </sheetViews>
  <sheetFormatPr baseColWidth="10" defaultColWidth="11.44140625" defaultRowHeight="13.2"/>
  <cols>
    <col min="1" max="1" width="1.6640625" style="1" customWidth="1"/>
    <col min="2" max="2" width="5.6640625" style="123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0" hidden="1" customWidth="1"/>
    <col min="42" max="42" width="11.44140625" style="40" customWidth="1"/>
    <col min="43" max="124" width="11.44140625" style="40"/>
    <col min="125" max="16384" width="11.44140625" style="1"/>
  </cols>
  <sheetData>
    <row r="1" spans="1:124" ht="5.0999999999999996" customHeight="1" thickBot="1"/>
    <row r="2" spans="1:124" s="10" customFormat="1" ht="30" customHeight="1">
      <c r="B2" s="124"/>
      <c r="C2" s="45"/>
      <c r="D2" s="137" t="s">
        <v>125</v>
      </c>
      <c r="E2" s="138"/>
      <c r="F2" s="138"/>
      <c r="G2" s="138"/>
      <c r="H2" s="138"/>
      <c r="I2" s="138"/>
      <c r="J2" s="138"/>
      <c r="K2" s="138"/>
      <c r="L2" s="46"/>
      <c r="M2" s="47"/>
      <c r="N2" s="146" t="s">
        <v>124</v>
      </c>
      <c r="O2" s="146"/>
      <c r="P2" s="146"/>
      <c r="Q2" s="146"/>
      <c r="R2" s="146"/>
      <c r="S2" s="146"/>
      <c r="T2" s="47"/>
      <c r="U2" s="47"/>
      <c r="V2" s="138" t="s">
        <v>14</v>
      </c>
      <c r="W2" s="139"/>
      <c r="X2" s="11"/>
      <c r="Y2" s="11"/>
      <c r="Z2" s="1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</row>
    <row r="3" spans="1:124" s="10" customFormat="1" ht="30" customHeight="1" thickBot="1">
      <c r="B3" s="124"/>
      <c r="C3" s="45"/>
      <c r="D3" s="148" t="s">
        <v>126</v>
      </c>
      <c r="E3" s="149"/>
      <c r="F3" s="149"/>
      <c r="G3" s="149"/>
      <c r="H3" s="149"/>
      <c r="I3" s="149"/>
      <c r="J3" s="149"/>
      <c r="K3" s="149"/>
      <c r="L3" s="48"/>
      <c r="M3" s="48"/>
      <c r="N3" s="147"/>
      <c r="O3" s="147"/>
      <c r="P3" s="147"/>
      <c r="Q3" s="147"/>
      <c r="R3" s="147"/>
      <c r="S3" s="147"/>
      <c r="T3" s="48"/>
      <c r="U3" s="48"/>
      <c r="V3" s="150" t="s">
        <v>128</v>
      </c>
      <c r="W3" s="151"/>
      <c r="X3" s="11"/>
      <c r="Y3" s="11"/>
      <c r="Z3" s="1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</row>
    <row r="4" spans="1:124" s="9" customFormat="1" ht="9.9" customHeight="1" thickBot="1">
      <c r="A4" s="8"/>
      <c r="B4" s="125"/>
      <c r="C4" s="19"/>
      <c r="D4" s="20"/>
      <c r="E4" s="20"/>
      <c r="F4" s="21"/>
      <c r="G4" s="22"/>
      <c r="H4" s="23"/>
      <c r="I4" s="24"/>
      <c r="J4" s="25"/>
      <c r="K4" s="26"/>
      <c r="L4" s="27"/>
      <c r="M4" s="27"/>
      <c r="N4" s="27"/>
      <c r="O4" s="28"/>
      <c r="P4" s="27"/>
      <c r="Q4" s="27"/>
      <c r="R4" s="27"/>
      <c r="S4" s="28"/>
      <c r="T4" s="28"/>
      <c r="U4" s="29"/>
      <c r="V4" s="21"/>
      <c r="W4" s="21"/>
      <c r="X4" s="7"/>
      <c r="Y4" s="7"/>
      <c r="Z4" s="7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126" t="s">
        <v>8</v>
      </c>
      <c r="C5" s="122" t="s">
        <v>9</v>
      </c>
      <c r="D5" s="122" t="s">
        <v>6</v>
      </c>
      <c r="E5" s="122" t="s">
        <v>39</v>
      </c>
      <c r="F5" s="136" t="s">
        <v>0</v>
      </c>
      <c r="G5" s="136"/>
      <c r="H5" s="122" t="s">
        <v>11</v>
      </c>
      <c r="I5" s="122" t="s">
        <v>10</v>
      </c>
      <c r="J5" s="50" t="s">
        <v>5</v>
      </c>
      <c r="K5" s="51" t="s">
        <v>1</v>
      </c>
      <c r="L5" s="52">
        <v>1</v>
      </c>
      <c r="M5" s="53">
        <v>2</v>
      </c>
      <c r="N5" s="53">
        <v>3</v>
      </c>
      <c r="O5" s="63" t="s">
        <v>12</v>
      </c>
      <c r="P5" s="52">
        <v>1</v>
      </c>
      <c r="Q5" s="53">
        <v>2</v>
      </c>
      <c r="R5" s="53">
        <v>3</v>
      </c>
      <c r="S5" s="63" t="s">
        <v>13</v>
      </c>
      <c r="T5" s="68" t="s">
        <v>2</v>
      </c>
      <c r="U5" s="69" t="s">
        <v>3</v>
      </c>
      <c r="V5" s="69" t="s">
        <v>7</v>
      </c>
      <c r="W5" s="70" t="s">
        <v>4</v>
      </c>
      <c r="X5" s="54"/>
      <c r="Y5" s="17"/>
      <c r="Z5" s="17"/>
      <c r="AA5" s="43"/>
      <c r="AB5" s="116" t="s">
        <v>42</v>
      </c>
      <c r="AC5" s="116" t="s">
        <v>41</v>
      </c>
      <c r="AD5" s="116" t="s">
        <v>32</v>
      </c>
      <c r="AE5" s="116" t="s">
        <v>33</v>
      </c>
      <c r="AF5" s="116" t="s">
        <v>34</v>
      </c>
      <c r="AG5" s="116" t="s">
        <v>35</v>
      </c>
      <c r="AH5" s="116" t="s">
        <v>36</v>
      </c>
      <c r="AI5" s="116" t="s">
        <v>37</v>
      </c>
      <c r="AJ5" s="116" t="s">
        <v>38</v>
      </c>
      <c r="AK5" s="117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</row>
    <row r="6" spans="1:124" s="9" customFormat="1" ht="5.0999999999999996" customHeight="1" thickBot="1">
      <c r="A6" s="8"/>
      <c r="B6" s="127"/>
      <c r="C6" s="74"/>
      <c r="D6" s="75"/>
      <c r="E6" s="75"/>
      <c r="F6" s="76"/>
      <c r="G6" s="77"/>
      <c r="H6" s="78"/>
      <c r="I6" s="79"/>
      <c r="J6" s="80"/>
      <c r="K6" s="81"/>
      <c r="L6" s="82"/>
      <c r="M6" s="82"/>
      <c r="N6" s="82"/>
      <c r="O6" s="83"/>
      <c r="P6" s="82"/>
      <c r="Q6" s="82"/>
      <c r="R6" s="82"/>
      <c r="S6" s="83"/>
      <c r="T6" s="83"/>
      <c r="U6" s="84"/>
      <c r="V6" s="84"/>
      <c r="W6" s="84"/>
      <c r="X6" s="7"/>
      <c r="Y6" s="7"/>
      <c r="Z6" s="7"/>
      <c r="AA6" s="42"/>
      <c r="AB6" s="118" t="s">
        <v>30</v>
      </c>
      <c r="AC6" s="118" t="s">
        <v>31</v>
      </c>
      <c r="AD6" s="118" t="s">
        <v>32</v>
      </c>
      <c r="AE6" s="118" t="s">
        <v>33</v>
      </c>
      <c r="AF6" s="118" t="s">
        <v>34</v>
      </c>
      <c r="AG6" s="118" t="s">
        <v>35</v>
      </c>
      <c r="AH6" s="118" t="s">
        <v>36</v>
      </c>
      <c r="AI6" s="118" t="s">
        <v>37</v>
      </c>
      <c r="AJ6" s="118" t="s">
        <v>38</v>
      </c>
      <c r="AK6" s="118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0" customHeight="1">
      <c r="B7" s="152" t="s">
        <v>129</v>
      </c>
      <c r="C7" s="153">
        <v>245875</v>
      </c>
      <c r="D7" s="154"/>
      <c r="E7" s="155" t="s">
        <v>130</v>
      </c>
      <c r="F7" s="156" t="s">
        <v>131</v>
      </c>
      <c r="G7" s="157" t="s">
        <v>132</v>
      </c>
      <c r="H7" s="158">
        <v>1997</v>
      </c>
      <c r="I7" s="159" t="s">
        <v>133</v>
      </c>
      <c r="J7" s="160" t="s">
        <v>40</v>
      </c>
      <c r="K7" s="161">
        <v>59.4</v>
      </c>
      <c r="L7" s="162">
        <v>88</v>
      </c>
      <c r="M7" s="163">
        <v>91</v>
      </c>
      <c r="N7" s="164">
        <v>-93</v>
      </c>
      <c r="O7" s="165">
        <f t="shared" ref="O7:O28" si="0">IF(E7="","",IF(MAXA(L7:N7)&lt;=0,0,MAXA(L7:N7)))</f>
        <v>91</v>
      </c>
      <c r="P7" s="162">
        <v>105</v>
      </c>
      <c r="Q7" s="163">
        <v>110</v>
      </c>
      <c r="R7" s="163">
        <v>115</v>
      </c>
      <c r="S7" s="165">
        <f t="shared" ref="S7:S28" si="1">IF(E7="","",IF(MAXA(P7:R7)&lt;=0,0,MAXA(P7:R7)))</f>
        <v>115</v>
      </c>
      <c r="T7" s="166">
        <f t="shared" ref="T7:T28" si="2">IF(E7="","",IF(OR(O7=0,S7=0),0,O7+S7))</f>
        <v>206</v>
      </c>
      <c r="U7" s="167" t="str">
        <f t="shared" ref="U7:U28" si="3">+CONCATENATE(AM7," ",AN7)</f>
        <v>FED + 11</v>
      </c>
      <c r="V7" s="167" t="str">
        <f>IF(E7=0," ",IF(E7="H",IF(H7&lt;1999,VLOOKUP(K7,[1]Minimas!$A$15:$F$29,6),IF(AND(H7&gt;1998,H7&lt;2002),VLOOKUP(K7,[1]Minimas!$A$15:$F$29,5),IF(AND(H7&gt;2001,H7&lt;2004),VLOOKUP(K7,[1]Minimas!$A$15:$F$29,4),IF(AND(H7&gt;2003,H7&lt;2006),VLOOKUP(K7,[1]Minimas!$A$15:$F$29,3),VLOOKUP(K7,[1]Minimas!$A$15:$F$29,2))))),IF(H7&lt;1999,VLOOKUP(K7,[1]Minimas!$G$15:$L$29,6),IF(AND(H7&gt;1998,H7&lt;2002),VLOOKUP(K7,[1]Minimas!$G$15:$L$29,5),IF(AND(H7&gt;2001,H7&lt;2004),VLOOKUP(K7,[1]Minimas!$G$15:$L$29,4),IF(AND(H7&gt;2003,H7&lt;2006),VLOOKUP(K7,[1]Minimas!$G$15:$L$29,3),VLOOKUP(K7,[1]Minimas!$G$15:$L$29,2)))))))</f>
        <v>SE M61</v>
      </c>
      <c r="W7" s="168">
        <f t="shared" ref="W7:W28" si="4">IF(E7=" "," ",IF(E7="H",10^(0.75194503*LOG(K7/175.508)^2)*T7,IF(E7="F",10^(0.783497476* LOG(K7/153.655)^2)*T7,"")))</f>
        <v>302.22674215012137</v>
      </c>
      <c r="X7" s="55"/>
      <c r="AA7" s="44"/>
      <c r="AB7" s="119">
        <f>T7-HLOOKUP(V7,Minimas!$C$3:$CD$12,2,FALSE)</f>
        <v>96</v>
      </c>
      <c r="AC7" s="119">
        <f>T7-HLOOKUP(V7,Minimas!$C$3:$CD$12,3,FALSE)</f>
        <v>76</v>
      </c>
      <c r="AD7" s="119">
        <f>T7-HLOOKUP(V7,Minimas!$C$3:$CD$12,4,FALSE)</f>
        <v>56</v>
      </c>
      <c r="AE7" s="119">
        <f>T7-HLOOKUP(V7,Minimas!$C$3:$CD$12,5,FALSE)</f>
        <v>36</v>
      </c>
      <c r="AF7" s="119">
        <f>T7-HLOOKUP(V7,Minimas!$C$3:$CD$12,6,FALSE)</f>
        <v>11</v>
      </c>
      <c r="AG7" s="119">
        <f>T7-HLOOKUP(V7,Minimas!$C$3:$CD$12,7,FALSE)</f>
        <v>-9</v>
      </c>
      <c r="AH7" s="119">
        <f>T7-HLOOKUP(V7,Minimas!$C$3:$CD$12,8,FALSE)</f>
        <v>-29</v>
      </c>
      <c r="AI7" s="119">
        <f>T7-HLOOKUP(V7,Minimas!$C$3:$CD$12,9,FALSE)</f>
        <v>-54</v>
      </c>
      <c r="AJ7" s="119">
        <f>T7-HLOOKUP(V7,Minimas!$C$3:$CD$12,10,FALSE)</f>
        <v>-69</v>
      </c>
      <c r="AK7" s="120" t="str">
        <f>IF(E7=0," ",IF(AJ7&gt;=0,$AJ$5,IF(AI7&gt;=0,$AI$5,IF(AH7&gt;=0,$AH$5,IF(AG7&gt;=0,$AG$5,IF(AF7&gt;=0,$AF$5,IF(AE7&gt;=0,$AE$5,IF(AD7&gt;=0,$AD$5,IF(AC7&gt;=0,$AC$5,$AB$5)))))))))</f>
        <v>FED +</v>
      </c>
      <c r="AL7" s="44"/>
      <c r="AM7" s="44" t="str">
        <f>IF(AK7="","",AK7)</f>
        <v>FED +</v>
      </c>
      <c r="AN7" s="44">
        <f>IF(E7=0," ",IF(AJ7&gt;=0,AJ7,IF(AI7&gt;=0,AI7,IF(AH7&gt;=0,AH7,IF(AG7&gt;=0,AG7,IF(AF7&gt;=0,AF7,IF(AE7&gt;=0,AE7,IF(AD7&gt;=0,AD7,IF(AC7&gt;=0,AC7,AB7)))))))))</f>
        <v>11</v>
      </c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1:124" s="5" customFormat="1" ht="30" customHeight="1">
      <c r="B8" s="169" t="s">
        <v>129</v>
      </c>
      <c r="C8" s="170">
        <v>310069</v>
      </c>
      <c r="D8" s="171"/>
      <c r="E8" s="172" t="s">
        <v>130</v>
      </c>
      <c r="F8" s="173" t="s">
        <v>134</v>
      </c>
      <c r="G8" s="174" t="s">
        <v>135</v>
      </c>
      <c r="H8" s="175">
        <v>1995</v>
      </c>
      <c r="I8" s="176" t="s">
        <v>136</v>
      </c>
      <c r="J8" s="177" t="s">
        <v>40</v>
      </c>
      <c r="K8" s="178">
        <v>63.9</v>
      </c>
      <c r="L8" s="179">
        <v>80</v>
      </c>
      <c r="M8" s="180">
        <v>85</v>
      </c>
      <c r="N8" s="181">
        <v>-88</v>
      </c>
      <c r="O8" s="182">
        <f t="shared" si="0"/>
        <v>85</v>
      </c>
      <c r="P8" s="179">
        <v>-110</v>
      </c>
      <c r="Q8" s="180">
        <v>110</v>
      </c>
      <c r="R8" s="181">
        <v>-116</v>
      </c>
      <c r="S8" s="182">
        <f t="shared" si="1"/>
        <v>110</v>
      </c>
      <c r="T8" s="183">
        <f t="shared" si="2"/>
        <v>195</v>
      </c>
      <c r="U8" s="167" t="str">
        <f t="shared" si="3"/>
        <v>IRG + 0</v>
      </c>
      <c r="V8" s="167" t="str">
        <f>IF(E8=0," ",IF(E8="H",IF(H8&lt;1999,VLOOKUP(K8,[1]Minimas!$A$15:$F$29,6),IF(AND(H8&gt;1998,H8&lt;2002),VLOOKUP(K8,[1]Minimas!$A$15:$F$29,5),IF(AND(H8&gt;2001,H8&lt;2004),VLOOKUP(K8,[1]Minimas!$A$15:$F$29,4),IF(AND(H8&gt;2003,H8&lt;2006),VLOOKUP(K8,[1]Minimas!$A$15:$F$29,3),VLOOKUP(K8,[1]Minimas!$A$15:$F$29,2))))),IF(H8&lt;1999,VLOOKUP(K8,[1]Minimas!$G$15:$L$29,6),IF(AND(H8&gt;1998,H8&lt;2002),VLOOKUP(K8,[1]Minimas!$G$15:$L$29,5),IF(AND(H8&gt;2001,H8&lt;2004),VLOOKUP(K8,[1]Minimas!$G$15:$L$29,4),IF(AND(H8&gt;2003,H8&lt;2006),VLOOKUP(K8,[1]Minimas!$G$15:$L$29,3),VLOOKUP(K8,[1]Minimas!$G$15:$L$29,2)))))))</f>
        <v>SE M67</v>
      </c>
      <c r="W8" s="184">
        <f t="shared" si="4"/>
        <v>272.15454872020825</v>
      </c>
      <c r="X8" s="55"/>
      <c r="AA8" s="44"/>
      <c r="AB8" s="119">
        <f>T8-HLOOKUP(V8,Minimas!$C$3:$CD$12,2,FALSE)</f>
        <v>70</v>
      </c>
      <c r="AC8" s="119">
        <f>T8-HLOOKUP(V8,Minimas!$C$3:$CD$12,3,FALSE)</f>
        <v>50</v>
      </c>
      <c r="AD8" s="119">
        <f>T8-HLOOKUP(V8,Minimas!$C$3:$CD$12,4,FALSE)</f>
        <v>25</v>
      </c>
      <c r="AE8" s="119">
        <f>T8-HLOOKUP(V8,Minimas!$C$3:$CD$12,5,FALSE)</f>
        <v>0</v>
      </c>
      <c r="AF8" s="119">
        <f>T8-HLOOKUP(V8,Minimas!$C$3:$CD$12,6,FALSE)</f>
        <v>-30</v>
      </c>
      <c r="AG8" s="119">
        <f>T8-HLOOKUP(V8,Minimas!$C$3:$CD$12,7,FALSE)</f>
        <v>-45</v>
      </c>
      <c r="AH8" s="119">
        <f>T8-HLOOKUP(V8,Minimas!$C$3:$CD$12,8,FALSE)</f>
        <v>-65</v>
      </c>
      <c r="AI8" s="119">
        <f>T8-HLOOKUP(V8,Minimas!$C$3:$CD$12,9,FALSE)</f>
        <v>-85</v>
      </c>
      <c r="AJ8" s="119">
        <f>T8-HLOOKUP(V8,Minimas!$C$3:$CD$12,10,FALSE)</f>
        <v>-100</v>
      </c>
      <c r="AK8" s="120" t="str">
        <f t="shared" ref="AK8:AK105" si="5">IF(E8=0," ",IF(AJ8&gt;=0,$AJ$5,IF(AI8&gt;=0,$AI$5,IF(AH8&gt;=0,$AH$5,IF(AG8&gt;=0,$AG$5,IF(AF8&gt;=0,$AF$5,IF(AE8&gt;=0,$AE$5,IF(AD8&gt;=0,$AD$5,IF(AC8&gt;=0,$AC$5,$AB$5)))))))))</f>
        <v>IRG +</v>
      </c>
      <c r="AL8" s="44"/>
      <c r="AM8" s="44" t="str">
        <f t="shared" ref="AM8:AM105" si="6">IF(AK8="","",AK8)</f>
        <v>IRG +</v>
      </c>
      <c r="AN8" s="44">
        <f t="shared" ref="AN8:AN105" si="7">IF(E8=0," ",IF(AJ8&gt;=0,AJ8,IF(AI8&gt;=0,AI8,IF(AH8&gt;=0,AH8,IF(AG8&gt;=0,AG8,IF(AF8&gt;=0,AF8,IF(AE8&gt;=0,AE8,IF(AD8&gt;=0,AD8,IF(AC8&gt;=0,AC8,AB8)))))))))</f>
        <v>0</v>
      </c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1:124" s="5" customFormat="1" ht="30" customHeight="1">
      <c r="B9" s="169" t="s">
        <v>129</v>
      </c>
      <c r="C9" s="170">
        <v>305874</v>
      </c>
      <c r="D9" s="171"/>
      <c r="E9" s="172" t="s">
        <v>130</v>
      </c>
      <c r="F9" s="173" t="s">
        <v>137</v>
      </c>
      <c r="G9" s="174" t="s">
        <v>138</v>
      </c>
      <c r="H9" s="175">
        <v>1998</v>
      </c>
      <c r="I9" s="176" t="s">
        <v>139</v>
      </c>
      <c r="J9" s="185"/>
      <c r="K9" s="178">
        <v>71.8</v>
      </c>
      <c r="L9" s="179">
        <v>100</v>
      </c>
      <c r="M9" s="180">
        <v>105</v>
      </c>
      <c r="N9" s="181">
        <v>-108</v>
      </c>
      <c r="O9" s="182">
        <f t="shared" si="0"/>
        <v>105</v>
      </c>
      <c r="P9" s="179">
        <v>121</v>
      </c>
      <c r="Q9" s="181">
        <v>-128</v>
      </c>
      <c r="R9" s="181">
        <v>-128</v>
      </c>
      <c r="S9" s="182">
        <f t="shared" si="1"/>
        <v>121</v>
      </c>
      <c r="T9" s="183">
        <f t="shared" si="2"/>
        <v>226</v>
      </c>
      <c r="U9" s="167" t="str">
        <f t="shared" si="3"/>
        <v>IRG + 16</v>
      </c>
      <c r="V9" s="167" t="str">
        <f>IF(E9=0," ",IF(E9="H",IF(H9&lt;1999,VLOOKUP(K9,[1]Minimas!$A$15:$F$29,6),IF(AND(H9&gt;1998,H9&lt;2002),VLOOKUP(K9,[1]Minimas!$A$15:$F$29,5),IF(AND(H9&gt;2001,H9&lt;2004),VLOOKUP(K9,[1]Minimas!$A$15:$F$29,4),IF(AND(H9&gt;2003,H9&lt;2006),VLOOKUP(K9,[1]Minimas!$A$15:$F$29,3),VLOOKUP(K9,[1]Minimas!$A$15:$F$29,2))))),IF(H9&lt;1999,VLOOKUP(K9,[1]Minimas!$G$15:$L$29,6),IF(AND(H9&gt;1998,H9&lt;2002),VLOOKUP(K9,[1]Minimas!$G$15:$L$29,5),IF(AND(H9&gt;2001,H9&lt;2004),VLOOKUP(K9,[1]Minimas!$G$15:$L$29,4),IF(AND(H9&gt;2003,H9&lt;2006),VLOOKUP(K9,[1]Minimas!$G$15:$L$29,3),VLOOKUP(K9,[1]Minimas!$G$15:$L$29,2)))))))</f>
        <v>SE M73</v>
      </c>
      <c r="W9" s="184">
        <f t="shared" si="4"/>
        <v>293.36609076890983</v>
      </c>
      <c r="X9" s="55"/>
      <c r="AA9" s="44"/>
      <c r="AB9" s="119">
        <f>T9-HLOOKUP(V9,Minimas!$C$3:$CD$12,2,FALSE)</f>
        <v>91</v>
      </c>
      <c r="AC9" s="119">
        <f>T9-HLOOKUP(V9,Minimas!$C$3:$CD$12,3,FALSE)</f>
        <v>66</v>
      </c>
      <c r="AD9" s="119">
        <f>T9-HLOOKUP(V9,Minimas!$C$3:$CD$12,4,FALSE)</f>
        <v>41</v>
      </c>
      <c r="AE9" s="119">
        <f>T9-HLOOKUP(V9,Minimas!$C$3:$CD$12,5,FALSE)</f>
        <v>16</v>
      </c>
      <c r="AF9" s="119">
        <f>T9-HLOOKUP(V9,Minimas!$C$3:$CD$12,6,FALSE)</f>
        <v>-14</v>
      </c>
      <c r="AG9" s="119">
        <f>T9-HLOOKUP(V9,Minimas!$C$3:$CD$12,7,FALSE)</f>
        <v>-34</v>
      </c>
      <c r="AH9" s="119">
        <f>T9-HLOOKUP(V9,Minimas!$C$3:$CD$12,8,FALSE)</f>
        <v>-54</v>
      </c>
      <c r="AI9" s="119">
        <f>T9-HLOOKUP(V9,Minimas!$C$3:$CD$12,9,FALSE)</f>
        <v>-74</v>
      </c>
      <c r="AJ9" s="119">
        <f>T9-HLOOKUP(V9,Minimas!$C$3:$CD$12,10,FALSE)</f>
        <v>-89</v>
      </c>
      <c r="AK9" s="120" t="str">
        <f t="shared" si="5"/>
        <v>IRG +</v>
      </c>
      <c r="AL9" s="44"/>
      <c r="AM9" s="44" t="str">
        <f t="shared" si="6"/>
        <v>IRG +</v>
      </c>
      <c r="AN9" s="44">
        <f t="shared" si="7"/>
        <v>16</v>
      </c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1:124" s="5" customFormat="1" ht="30" customHeight="1">
      <c r="B10" s="169" t="s">
        <v>129</v>
      </c>
      <c r="C10" s="170">
        <v>429785</v>
      </c>
      <c r="D10" s="171"/>
      <c r="E10" s="172" t="s">
        <v>130</v>
      </c>
      <c r="F10" s="173" t="s">
        <v>140</v>
      </c>
      <c r="G10" s="174" t="s">
        <v>141</v>
      </c>
      <c r="H10" s="175">
        <v>1998</v>
      </c>
      <c r="I10" s="186" t="s">
        <v>142</v>
      </c>
      <c r="J10" s="185"/>
      <c r="K10" s="178">
        <v>72.7</v>
      </c>
      <c r="L10" s="187">
        <v>-107</v>
      </c>
      <c r="M10" s="181">
        <v>-107</v>
      </c>
      <c r="N10" s="181">
        <v>-107</v>
      </c>
      <c r="O10" s="182">
        <f t="shared" si="0"/>
        <v>0</v>
      </c>
      <c r="P10" s="187" t="s">
        <v>143</v>
      </c>
      <c r="Q10" s="181" t="s">
        <v>143</v>
      </c>
      <c r="R10" s="181" t="s">
        <v>143</v>
      </c>
      <c r="S10" s="182">
        <f t="shared" si="1"/>
        <v>0</v>
      </c>
      <c r="T10" s="183">
        <f t="shared" si="2"/>
        <v>0</v>
      </c>
      <c r="U10" s="167" t="str">
        <f t="shared" si="3"/>
        <v>DEB -135</v>
      </c>
      <c r="V10" s="167" t="str">
        <f>IF(E10=0," ",IF(E10="H",IF(H10&lt;1999,VLOOKUP(K10,[1]Minimas!$A$15:$F$29,6),IF(AND(H10&gt;1998,H10&lt;2002),VLOOKUP(K10,[1]Minimas!$A$15:$F$29,5),IF(AND(H10&gt;2001,H10&lt;2004),VLOOKUP(K10,[1]Minimas!$A$15:$F$29,4),IF(AND(H10&gt;2003,H10&lt;2006),VLOOKUP(K10,[1]Minimas!$A$15:$F$29,3),VLOOKUP(K10,[1]Minimas!$A$15:$F$29,2))))),IF(H10&lt;1999,VLOOKUP(K10,[1]Minimas!$G$15:$L$29,6),IF(AND(H10&gt;1998,H10&lt;2002),VLOOKUP(K10,[1]Minimas!$G$15:$L$29,5),IF(AND(H10&gt;2001,H10&lt;2004),VLOOKUP(K10,[1]Minimas!$G$15:$L$29,4),IF(AND(H10&gt;2003,H10&lt;2006),VLOOKUP(K10,[1]Minimas!$G$15:$L$29,3),VLOOKUP(K10,[1]Minimas!$G$15:$L$29,2)))))))</f>
        <v>SE M73</v>
      </c>
      <c r="W10" s="184">
        <f t="shared" si="4"/>
        <v>0</v>
      </c>
      <c r="X10" s="55"/>
      <c r="AA10" s="44"/>
      <c r="AB10" s="119">
        <f>T10-HLOOKUP(V10,Minimas!$C$3:$CD$12,2,FALSE)</f>
        <v>-135</v>
      </c>
      <c r="AC10" s="119">
        <f>T10-HLOOKUP(V10,Minimas!$C$3:$CD$12,3,FALSE)</f>
        <v>-160</v>
      </c>
      <c r="AD10" s="119">
        <f>T10-HLOOKUP(V10,Minimas!$C$3:$CD$12,4,FALSE)</f>
        <v>-185</v>
      </c>
      <c r="AE10" s="119">
        <f>T10-HLOOKUP(V10,Minimas!$C$3:$CD$12,5,FALSE)</f>
        <v>-210</v>
      </c>
      <c r="AF10" s="119">
        <f>T10-HLOOKUP(V10,Minimas!$C$3:$CD$12,6,FALSE)</f>
        <v>-240</v>
      </c>
      <c r="AG10" s="119">
        <f>T10-HLOOKUP(V10,Minimas!$C$3:$CD$12,7,FALSE)</f>
        <v>-260</v>
      </c>
      <c r="AH10" s="119">
        <f>T10-HLOOKUP(V10,Minimas!$C$3:$CD$12,8,FALSE)</f>
        <v>-280</v>
      </c>
      <c r="AI10" s="119">
        <f>T10-HLOOKUP(V10,Minimas!$C$3:$CD$12,9,FALSE)</f>
        <v>-300</v>
      </c>
      <c r="AJ10" s="119">
        <f>T10-HLOOKUP(V10,Minimas!$C$3:$CD$12,10,FALSE)</f>
        <v>-315</v>
      </c>
      <c r="AK10" s="120" t="str">
        <f t="shared" ref="AK10:AK104" si="8">IF(E10=0," ",IF(AJ10&gt;=0,$AJ$5,IF(AI10&gt;=0,$AI$5,IF(AH10&gt;=0,$AH$5,IF(AG10&gt;=0,$AG$5,IF(AF10&gt;=0,$AF$5,IF(AE10&gt;=0,$AE$5,IF(AD10&gt;=0,$AD$5,IF(AC10&gt;=0,$AC$5,$AB$5)))))))))</f>
        <v>DEB</v>
      </c>
      <c r="AL10" s="44"/>
      <c r="AM10" s="44" t="str">
        <f t="shared" ref="AM10:AM104" si="9">IF(AK10="","",AK10)</f>
        <v>DEB</v>
      </c>
      <c r="AN10" s="44">
        <f t="shared" ref="AN10:AN104" si="10">IF(E10=0," ",IF(AJ10&gt;=0,AJ10,IF(AI10&gt;=0,AI10,IF(AH10&gt;=0,AH10,IF(AG10&gt;=0,AG10,IF(AF10&gt;=0,AF10,IF(AE10&gt;=0,AE10,IF(AD10&gt;=0,AD10,IF(AC10&gt;=0,AC10,AB10)))))))))</f>
        <v>-135</v>
      </c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1:124" s="5" customFormat="1" ht="30" customHeight="1">
      <c r="B11" s="169" t="s">
        <v>129</v>
      </c>
      <c r="C11" s="170">
        <v>431411</v>
      </c>
      <c r="D11" s="171"/>
      <c r="E11" s="172" t="s">
        <v>130</v>
      </c>
      <c r="F11" s="173" t="s">
        <v>144</v>
      </c>
      <c r="G11" s="174" t="s">
        <v>145</v>
      </c>
      <c r="H11" s="175">
        <v>1993</v>
      </c>
      <c r="I11" s="176" t="s">
        <v>146</v>
      </c>
      <c r="J11" s="177" t="s">
        <v>40</v>
      </c>
      <c r="K11" s="58">
        <v>77.5</v>
      </c>
      <c r="L11" s="179">
        <v>90</v>
      </c>
      <c r="M11" s="180">
        <v>95</v>
      </c>
      <c r="N11" s="180">
        <v>98</v>
      </c>
      <c r="O11" s="182">
        <f t="shared" si="0"/>
        <v>98</v>
      </c>
      <c r="P11" s="179">
        <v>116</v>
      </c>
      <c r="Q11" s="180">
        <v>121</v>
      </c>
      <c r="R11" s="180">
        <v>126</v>
      </c>
      <c r="S11" s="182">
        <f t="shared" si="1"/>
        <v>126</v>
      </c>
      <c r="T11" s="183">
        <f t="shared" si="2"/>
        <v>224</v>
      </c>
      <c r="U11" s="167" t="str">
        <f t="shared" si="3"/>
        <v>IRG + 4</v>
      </c>
      <c r="V11" s="167" t="str">
        <f>IF(E11=0," ",IF(E11="H",IF(H11&lt;1999,VLOOKUP(K11,[1]Minimas!$A$15:$F$29,6),IF(AND(H11&gt;1998,H11&lt;2002),VLOOKUP(K11,[1]Minimas!$A$15:$F$29,5),IF(AND(H11&gt;2001,H11&lt;2004),VLOOKUP(K11,[1]Minimas!$A$15:$F$29,4),IF(AND(H11&gt;2003,H11&lt;2006),VLOOKUP(K11,[1]Minimas!$A$15:$F$29,3),VLOOKUP(K11,[1]Minimas!$A$15:$F$29,2))))),IF(H11&lt;1999,VLOOKUP(K11,[1]Minimas!$G$15:$L$29,6),IF(AND(H11&gt;1998,H11&lt;2002),VLOOKUP(K11,[1]Minimas!$G$15:$L$29,5),IF(AND(H11&gt;2001,H11&lt;2004),VLOOKUP(K11,[1]Minimas!$G$15:$L$29,4),IF(AND(H11&gt;2003,H11&lt;2006),VLOOKUP(K11,[1]Minimas!$G$15:$L$29,3),VLOOKUP(K11,[1]Minimas!$G$15:$L$29,2)))))))</f>
        <v>SE M81</v>
      </c>
      <c r="W11" s="184">
        <f t="shared" si="4"/>
        <v>278.61810623369672</v>
      </c>
      <c r="X11" s="55"/>
      <c r="AA11" s="44"/>
      <c r="AB11" s="119">
        <f>T11-HLOOKUP(V11,Minimas!$C$3:$CD$12,2,FALSE)</f>
        <v>79</v>
      </c>
      <c r="AC11" s="119">
        <f>T11-HLOOKUP(V11,Minimas!$C$3:$CD$12,3,FALSE)</f>
        <v>54</v>
      </c>
      <c r="AD11" s="119">
        <f>T11-HLOOKUP(V11,Minimas!$C$3:$CD$12,4,FALSE)</f>
        <v>29</v>
      </c>
      <c r="AE11" s="119">
        <f>T11-HLOOKUP(V11,Minimas!$C$3:$CD$12,5,FALSE)</f>
        <v>4</v>
      </c>
      <c r="AF11" s="119">
        <f>T11-HLOOKUP(V11,Minimas!$C$3:$CD$12,6,FALSE)</f>
        <v>-26</v>
      </c>
      <c r="AG11" s="119">
        <f>T11-HLOOKUP(V11,Minimas!$C$3:$CD$12,7,FALSE)</f>
        <v>-51</v>
      </c>
      <c r="AH11" s="119">
        <f>T11-HLOOKUP(V11,Minimas!$C$3:$CD$12,8,FALSE)</f>
        <v>-71</v>
      </c>
      <c r="AI11" s="119">
        <f>T11-HLOOKUP(V11,Minimas!$C$3:$CD$12,9,FALSE)</f>
        <v>-96</v>
      </c>
      <c r="AJ11" s="119">
        <f>T11-HLOOKUP(V11,Minimas!$C$3:$CD$12,10,FALSE)</f>
        <v>-111</v>
      </c>
      <c r="AK11" s="120" t="str">
        <f t="shared" si="8"/>
        <v>IRG +</v>
      </c>
      <c r="AL11" s="44"/>
      <c r="AM11" s="44" t="str">
        <f t="shared" si="9"/>
        <v>IRG +</v>
      </c>
      <c r="AN11" s="44">
        <f t="shared" si="10"/>
        <v>4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1:124" s="5" customFormat="1" ht="30" customHeight="1">
      <c r="B12" s="169" t="s">
        <v>129</v>
      </c>
      <c r="C12" s="170">
        <v>416595</v>
      </c>
      <c r="D12" s="171"/>
      <c r="E12" s="155" t="s">
        <v>130</v>
      </c>
      <c r="F12" s="173" t="s">
        <v>147</v>
      </c>
      <c r="G12" s="174" t="s">
        <v>148</v>
      </c>
      <c r="H12" s="175">
        <v>1993</v>
      </c>
      <c r="I12" s="176" t="s">
        <v>149</v>
      </c>
      <c r="J12" s="177" t="s">
        <v>40</v>
      </c>
      <c r="K12" s="58">
        <v>80.7</v>
      </c>
      <c r="L12" s="59">
        <v>-100</v>
      </c>
      <c r="M12" s="60">
        <v>-100</v>
      </c>
      <c r="N12" s="60">
        <v>-100</v>
      </c>
      <c r="O12" s="182">
        <f t="shared" si="0"/>
        <v>0</v>
      </c>
      <c r="P12" s="59" t="s">
        <v>143</v>
      </c>
      <c r="Q12" s="60" t="s">
        <v>143</v>
      </c>
      <c r="R12" s="60" t="s">
        <v>143</v>
      </c>
      <c r="S12" s="182">
        <f t="shared" si="1"/>
        <v>0</v>
      </c>
      <c r="T12" s="183">
        <f t="shared" si="2"/>
        <v>0</v>
      </c>
      <c r="U12" s="167" t="str">
        <f t="shared" si="3"/>
        <v>DEB -145</v>
      </c>
      <c r="V12" s="167" t="str">
        <f>IF(E12=0," ",IF(E12="H",IF(H12&lt;1999,VLOOKUP(K12,[1]Minimas!$A$15:$F$29,6),IF(AND(H12&gt;1998,H12&lt;2002),VLOOKUP(K12,[1]Minimas!$A$15:$F$29,5),IF(AND(H12&gt;2001,H12&lt;2004),VLOOKUP(K12,[1]Minimas!$A$15:$F$29,4),IF(AND(H12&gt;2003,H12&lt;2006),VLOOKUP(K12,[1]Minimas!$A$15:$F$29,3),VLOOKUP(K12,[1]Minimas!$A$15:$F$29,2))))),IF(H12&lt;1999,VLOOKUP(K12,[1]Minimas!$G$15:$L$29,6),IF(AND(H12&gt;1998,H12&lt;2002),VLOOKUP(K12,[1]Minimas!$G$15:$L$29,5),IF(AND(H12&gt;2001,H12&lt;2004),VLOOKUP(K12,[1]Minimas!$G$15:$L$29,4),IF(AND(H12&gt;2003,H12&lt;2006),VLOOKUP(K12,[1]Minimas!$G$15:$L$29,3),VLOOKUP(K12,[1]Minimas!$G$15:$L$29,2)))))))</f>
        <v>SE M81</v>
      </c>
      <c r="W12" s="184">
        <f t="shared" si="4"/>
        <v>0</v>
      </c>
      <c r="X12" s="55"/>
      <c r="AA12" s="44"/>
      <c r="AB12" s="119">
        <f>T12-HLOOKUP(V12,Minimas!$C$3:$CD$12,2,FALSE)</f>
        <v>-145</v>
      </c>
      <c r="AC12" s="119">
        <f>T12-HLOOKUP(V12,Minimas!$C$3:$CD$12,3,FALSE)</f>
        <v>-170</v>
      </c>
      <c r="AD12" s="119">
        <f>T12-HLOOKUP(V12,Minimas!$C$3:$CD$12,4,FALSE)</f>
        <v>-195</v>
      </c>
      <c r="AE12" s="119">
        <f>T12-HLOOKUP(V12,Minimas!$C$3:$CD$12,5,FALSE)</f>
        <v>-220</v>
      </c>
      <c r="AF12" s="119">
        <f>T12-HLOOKUP(V12,Minimas!$C$3:$CD$12,6,FALSE)</f>
        <v>-250</v>
      </c>
      <c r="AG12" s="119">
        <f>T12-HLOOKUP(V12,Minimas!$C$3:$CD$12,7,FALSE)</f>
        <v>-275</v>
      </c>
      <c r="AH12" s="119">
        <f>T12-HLOOKUP(V12,Minimas!$C$3:$CD$12,8,FALSE)</f>
        <v>-295</v>
      </c>
      <c r="AI12" s="119">
        <f>T12-HLOOKUP(V12,Minimas!$C$3:$CD$12,9,FALSE)</f>
        <v>-320</v>
      </c>
      <c r="AJ12" s="119">
        <f>T12-HLOOKUP(V12,Minimas!$C$3:$CD$12,10,FALSE)</f>
        <v>-335</v>
      </c>
      <c r="AK12" s="120" t="str">
        <f t="shared" si="8"/>
        <v>DEB</v>
      </c>
      <c r="AL12" s="44"/>
      <c r="AM12" s="44" t="str">
        <f t="shared" si="9"/>
        <v>DEB</v>
      </c>
      <c r="AN12" s="44">
        <f t="shared" si="10"/>
        <v>-145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</row>
    <row r="13" spans="1:124" s="5" customFormat="1" ht="30" customHeight="1">
      <c r="B13" s="169" t="s">
        <v>129</v>
      </c>
      <c r="C13" s="170">
        <v>442976</v>
      </c>
      <c r="D13" s="171"/>
      <c r="E13" s="172" t="s">
        <v>130</v>
      </c>
      <c r="F13" s="173" t="s">
        <v>150</v>
      </c>
      <c r="G13" s="174" t="s">
        <v>151</v>
      </c>
      <c r="H13" s="175">
        <v>1995</v>
      </c>
      <c r="I13" s="176" t="s">
        <v>136</v>
      </c>
      <c r="J13" s="177" t="s">
        <v>40</v>
      </c>
      <c r="K13" s="58">
        <v>87.7</v>
      </c>
      <c r="L13" s="59">
        <v>-95</v>
      </c>
      <c r="M13" s="180">
        <v>95</v>
      </c>
      <c r="N13" s="180">
        <v>100</v>
      </c>
      <c r="O13" s="182">
        <f t="shared" si="0"/>
        <v>100</v>
      </c>
      <c r="P13" s="179">
        <v>125</v>
      </c>
      <c r="Q13" s="60">
        <v>-130</v>
      </c>
      <c r="R13" s="180">
        <v>130</v>
      </c>
      <c r="S13" s="182">
        <f t="shared" si="1"/>
        <v>130</v>
      </c>
      <c r="T13" s="183">
        <f t="shared" si="2"/>
        <v>230</v>
      </c>
      <c r="U13" s="167" t="str">
        <f t="shared" si="3"/>
        <v>IRG + 0</v>
      </c>
      <c r="V13" s="167" t="str">
        <f>IF(E13=0," ",IF(E13="H",IF(H13&lt;1999,VLOOKUP(K13,[1]Minimas!$A$15:$F$29,6),IF(AND(H13&gt;1998,H13&lt;2002),VLOOKUP(K13,[1]Minimas!$A$15:$F$29,5),IF(AND(H13&gt;2001,H13&lt;2004),VLOOKUP(K13,[1]Minimas!$A$15:$F$29,4),IF(AND(H13&gt;2003,H13&lt;2006),VLOOKUP(K13,[1]Minimas!$A$15:$F$29,3),VLOOKUP(K13,[1]Minimas!$A$15:$F$29,2))))),IF(H13&lt;1999,VLOOKUP(K13,[1]Minimas!$G$15:$L$29,6),IF(AND(H13&gt;1998,H13&lt;2002),VLOOKUP(K13,[1]Minimas!$G$15:$L$29,5),IF(AND(H13&gt;2001,H13&lt;2004),VLOOKUP(K13,[1]Minimas!$G$15:$L$29,4),IF(AND(H13&gt;2003,H13&lt;2006),VLOOKUP(K13,[1]Minimas!$G$15:$L$29,3),VLOOKUP(K13,[1]Minimas!$G$15:$L$29,2)))))))</f>
        <v>SE M89</v>
      </c>
      <c r="W13" s="184">
        <f t="shared" si="4"/>
        <v>269.14695081490908</v>
      </c>
      <c r="X13" s="55"/>
      <c r="AA13" s="44"/>
      <c r="AB13" s="119">
        <f>T13-HLOOKUP(V13,Minimas!$C$3:$CD$12,2,FALSE)</f>
        <v>80</v>
      </c>
      <c r="AC13" s="119">
        <f>T13-HLOOKUP(V13,Minimas!$C$3:$CD$12,3,FALSE)</f>
        <v>55</v>
      </c>
      <c r="AD13" s="119">
        <f>T13-HLOOKUP(V13,Minimas!$C$3:$CD$12,4,FALSE)</f>
        <v>30</v>
      </c>
      <c r="AE13" s="119">
        <f>T13-HLOOKUP(V13,Minimas!$C$3:$CD$12,5,FALSE)</f>
        <v>0</v>
      </c>
      <c r="AF13" s="119">
        <f>T13-HLOOKUP(V13,Minimas!$C$3:$CD$12,6,FALSE)</f>
        <v>-30</v>
      </c>
      <c r="AG13" s="119">
        <f>T13-HLOOKUP(V13,Minimas!$C$3:$CD$12,7,FALSE)</f>
        <v>-57</v>
      </c>
      <c r="AH13" s="119">
        <f>T13-HLOOKUP(V13,Minimas!$C$3:$CD$12,8,FALSE)</f>
        <v>-80</v>
      </c>
      <c r="AI13" s="119">
        <f>T13-HLOOKUP(V13,Minimas!$C$3:$CD$12,9,FALSE)</f>
        <v>-100</v>
      </c>
      <c r="AJ13" s="119">
        <f>T13-HLOOKUP(V13,Minimas!$C$3:$CD$12,10,FALSE)</f>
        <v>-130</v>
      </c>
      <c r="AK13" s="120" t="str">
        <f t="shared" si="8"/>
        <v>IRG +</v>
      </c>
      <c r="AL13" s="44"/>
      <c r="AM13" s="44" t="str">
        <f t="shared" si="9"/>
        <v>IRG +</v>
      </c>
      <c r="AN13" s="44">
        <f t="shared" si="10"/>
        <v>0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</row>
    <row r="14" spans="1:124" s="5" customFormat="1" ht="30" customHeight="1">
      <c r="B14" s="169" t="s">
        <v>129</v>
      </c>
      <c r="C14" s="170">
        <v>429563</v>
      </c>
      <c r="D14" s="171"/>
      <c r="E14" s="172" t="s">
        <v>130</v>
      </c>
      <c r="F14" s="173" t="s">
        <v>152</v>
      </c>
      <c r="G14" s="174" t="s">
        <v>153</v>
      </c>
      <c r="H14" s="175">
        <v>1988</v>
      </c>
      <c r="I14" s="176" t="s">
        <v>154</v>
      </c>
      <c r="J14" s="177" t="s">
        <v>40</v>
      </c>
      <c r="K14" s="58">
        <v>88.7</v>
      </c>
      <c r="L14" s="59">
        <v>-120</v>
      </c>
      <c r="M14" s="180">
        <v>120</v>
      </c>
      <c r="N14" s="60">
        <v>-125</v>
      </c>
      <c r="O14" s="182">
        <f t="shared" si="0"/>
        <v>120</v>
      </c>
      <c r="P14" s="179">
        <v>140</v>
      </c>
      <c r="Q14" s="180">
        <v>147</v>
      </c>
      <c r="R14" s="60">
        <v>-152</v>
      </c>
      <c r="S14" s="182">
        <f t="shared" si="1"/>
        <v>147</v>
      </c>
      <c r="T14" s="183">
        <f t="shared" si="2"/>
        <v>267</v>
      </c>
      <c r="U14" s="167" t="str">
        <f t="shared" si="3"/>
        <v>FED + 7</v>
      </c>
      <c r="V14" s="167" t="str">
        <f>IF(E14=0," ",IF(E14="H",IF(H14&lt;1999,VLOOKUP(K14,[1]Minimas!$A$15:$F$29,6),IF(AND(H14&gt;1998,H14&lt;2002),VLOOKUP(K14,[1]Minimas!$A$15:$F$29,5),IF(AND(H14&gt;2001,H14&lt;2004),VLOOKUP(K14,[1]Minimas!$A$15:$F$29,4),IF(AND(H14&gt;2003,H14&lt;2006),VLOOKUP(K14,[1]Minimas!$A$15:$F$29,3),VLOOKUP(K14,[1]Minimas!$A$15:$F$29,2))))),IF(H14&lt;1999,VLOOKUP(K14,[1]Minimas!$G$15:$L$29,6),IF(AND(H14&gt;1998,H14&lt;2002),VLOOKUP(K14,[1]Minimas!$G$15:$L$29,5),IF(AND(H14&gt;2001,H14&lt;2004),VLOOKUP(K14,[1]Minimas!$G$15:$L$29,4),IF(AND(H14&gt;2003,H14&lt;2006),VLOOKUP(K14,[1]Minimas!$G$15:$L$29,3),VLOOKUP(K14,[1]Minimas!$G$15:$L$29,2)))))))</f>
        <v>SE M89</v>
      </c>
      <c r="W14" s="184">
        <f t="shared" si="4"/>
        <v>310.85650207839655</v>
      </c>
      <c r="X14" s="55"/>
      <c r="AA14" s="44"/>
      <c r="AB14" s="119">
        <f>T14-HLOOKUP(V14,Minimas!$C$3:$CD$12,2,FALSE)</f>
        <v>117</v>
      </c>
      <c r="AC14" s="119">
        <f>T14-HLOOKUP(V14,Minimas!$C$3:$CD$12,3,FALSE)</f>
        <v>92</v>
      </c>
      <c r="AD14" s="119">
        <f>T14-HLOOKUP(V14,Minimas!$C$3:$CD$12,4,FALSE)</f>
        <v>67</v>
      </c>
      <c r="AE14" s="119">
        <f>T14-HLOOKUP(V14,Minimas!$C$3:$CD$12,5,FALSE)</f>
        <v>37</v>
      </c>
      <c r="AF14" s="119">
        <f>T14-HLOOKUP(V14,Minimas!$C$3:$CD$12,6,FALSE)</f>
        <v>7</v>
      </c>
      <c r="AG14" s="119">
        <f>T14-HLOOKUP(V14,Minimas!$C$3:$CD$12,7,FALSE)</f>
        <v>-20</v>
      </c>
      <c r="AH14" s="119">
        <f>T14-HLOOKUP(V14,Minimas!$C$3:$CD$12,8,FALSE)</f>
        <v>-43</v>
      </c>
      <c r="AI14" s="119">
        <f>T14-HLOOKUP(V14,Minimas!$C$3:$CD$12,9,FALSE)</f>
        <v>-63</v>
      </c>
      <c r="AJ14" s="119">
        <f>T14-HLOOKUP(V14,Minimas!$C$3:$CD$12,10,FALSE)</f>
        <v>-93</v>
      </c>
      <c r="AK14" s="120" t="str">
        <f t="shared" si="8"/>
        <v>FED +</v>
      </c>
      <c r="AL14" s="44"/>
      <c r="AM14" s="44" t="str">
        <f t="shared" si="9"/>
        <v>FED +</v>
      </c>
      <c r="AN14" s="44">
        <f t="shared" si="10"/>
        <v>7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</row>
    <row r="15" spans="1:124" s="5" customFormat="1" ht="30" customHeight="1" thickBot="1">
      <c r="B15" s="169" t="s">
        <v>129</v>
      </c>
      <c r="C15" s="170">
        <v>273516</v>
      </c>
      <c r="D15" s="171"/>
      <c r="E15" s="172" t="s">
        <v>130</v>
      </c>
      <c r="F15" s="173" t="s">
        <v>155</v>
      </c>
      <c r="G15" s="174" t="s">
        <v>156</v>
      </c>
      <c r="H15" s="175">
        <v>1994</v>
      </c>
      <c r="I15" s="186" t="s">
        <v>133</v>
      </c>
      <c r="J15" s="177" t="s">
        <v>40</v>
      </c>
      <c r="K15" s="58">
        <v>100.5</v>
      </c>
      <c r="L15" s="179">
        <v>125</v>
      </c>
      <c r="M15" s="180">
        <v>130</v>
      </c>
      <c r="N15" s="60">
        <v>-132</v>
      </c>
      <c r="O15" s="182">
        <f t="shared" si="0"/>
        <v>130</v>
      </c>
      <c r="P15" s="179">
        <v>165</v>
      </c>
      <c r="Q15" s="60">
        <v>-172</v>
      </c>
      <c r="R15" s="180">
        <v>172</v>
      </c>
      <c r="S15" s="182">
        <f t="shared" si="1"/>
        <v>172</v>
      </c>
      <c r="T15" s="183">
        <f t="shared" si="2"/>
        <v>302</v>
      </c>
      <c r="U15" s="167" t="str">
        <f t="shared" si="3"/>
        <v>NAT + 0</v>
      </c>
      <c r="V15" s="167" t="str">
        <f>IF(E15=0," ",IF(E15="H",IF(H15&lt;1999,VLOOKUP(K15,[1]Minimas!$A$15:$F$29,6),IF(AND(H15&gt;1998,H15&lt;2002),VLOOKUP(K15,[1]Minimas!$A$15:$F$29,5),IF(AND(H15&gt;2001,H15&lt;2004),VLOOKUP(K15,[1]Minimas!$A$15:$F$29,4),IF(AND(H15&gt;2003,H15&lt;2006),VLOOKUP(K15,[1]Minimas!$A$15:$F$29,3),VLOOKUP(K15,[1]Minimas!$A$15:$F$29,2))))),IF(H15&lt;1999,VLOOKUP(K15,[1]Minimas!$G$15:$L$29,6),IF(AND(H15&gt;1998,H15&lt;2002),VLOOKUP(K15,[1]Minimas!$G$15:$L$29,5),IF(AND(H15&gt;2001,H15&lt;2004),VLOOKUP(K15,[1]Minimas!$G$15:$L$29,4),IF(AND(H15&gt;2003,H15&lt;2006),VLOOKUP(K15,[1]Minimas!$G$15:$L$29,3),VLOOKUP(K15,[1]Minimas!$G$15:$L$29,2)))))))</f>
        <v>SE M102</v>
      </c>
      <c r="W15" s="184">
        <f t="shared" si="4"/>
        <v>334.26544883447332</v>
      </c>
      <c r="X15" s="55"/>
      <c r="AA15" s="44"/>
      <c r="AB15" s="119">
        <f>T15-HLOOKUP(V15,Minimas!$C$3:$CD$12,2,FALSE)</f>
        <v>142</v>
      </c>
      <c r="AC15" s="119">
        <f>T15-HLOOKUP(V15,Minimas!$C$3:$CD$12,3,FALSE)</f>
        <v>117</v>
      </c>
      <c r="AD15" s="119">
        <f>T15-HLOOKUP(V15,Minimas!$C$3:$CD$12,4,FALSE)</f>
        <v>92</v>
      </c>
      <c r="AE15" s="119">
        <f>T15-HLOOKUP(V15,Minimas!$C$3:$CD$12,5,FALSE)</f>
        <v>62</v>
      </c>
      <c r="AF15" s="119">
        <f>T15-HLOOKUP(V15,Minimas!$C$3:$CD$12,6,FALSE)</f>
        <v>32</v>
      </c>
      <c r="AG15" s="119">
        <f>T15-HLOOKUP(V15,Minimas!$C$3:$CD$12,7,FALSE)</f>
        <v>0</v>
      </c>
      <c r="AH15" s="119">
        <f>T15-HLOOKUP(V15,Minimas!$C$3:$CD$12,8,FALSE)</f>
        <v>-28</v>
      </c>
      <c r="AI15" s="119">
        <f>T15-HLOOKUP(V15,Minimas!$C$3:$CD$12,9,FALSE)</f>
        <v>-48</v>
      </c>
      <c r="AJ15" s="119">
        <f>T15-HLOOKUP(V15,Minimas!$C$3:$CD$12,10,FALSE)</f>
        <v>-78</v>
      </c>
      <c r="AK15" s="120" t="str">
        <f t="shared" si="8"/>
        <v>NAT +</v>
      </c>
      <c r="AL15" s="44"/>
      <c r="AM15" s="44" t="str">
        <f t="shared" si="9"/>
        <v>NAT +</v>
      </c>
      <c r="AN15" s="44">
        <f t="shared" si="10"/>
        <v>0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</row>
    <row r="16" spans="1:124" s="5" customFormat="1" ht="30" customHeight="1">
      <c r="B16" s="152" t="s">
        <v>129</v>
      </c>
      <c r="C16" s="153">
        <v>438946</v>
      </c>
      <c r="D16" s="154"/>
      <c r="E16" s="155" t="s">
        <v>130</v>
      </c>
      <c r="F16" s="156" t="s">
        <v>157</v>
      </c>
      <c r="G16" s="157" t="s">
        <v>158</v>
      </c>
      <c r="H16" s="158">
        <v>2005</v>
      </c>
      <c r="I16" s="159" t="s">
        <v>159</v>
      </c>
      <c r="J16" s="160" t="s">
        <v>160</v>
      </c>
      <c r="K16" s="161">
        <v>45</v>
      </c>
      <c r="L16" s="162">
        <v>40</v>
      </c>
      <c r="M16" s="163">
        <v>43</v>
      </c>
      <c r="N16" s="164">
        <v>-44</v>
      </c>
      <c r="O16" s="165">
        <f t="shared" si="0"/>
        <v>43</v>
      </c>
      <c r="P16" s="188">
        <v>-53</v>
      </c>
      <c r="Q16" s="163">
        <v>53</v>
      </c>
      <c r="R16" s="164">
        <v>-57</v>
      </c>
      <c r="S16" s="165">
        <f t="shared" si="1"/>
        <v>53</v>
      </c>
      <c r="T16" s="166">
        <f t="shared" si="2"/>
        <v>96</v>
      </c>
      <c r="U16" s="167" t="str">
        <f t="shared" si="3"/>
        <v>IRG + 11</v>
      </c>
      <c r="V16" s="167" t="str">
        <f>IF(E16=0," ",IF(E16="H",IF(H16&lt;1999,VLOOKUP(K16,[2]Minimas!$A$15:$F$29,6),IF(AND(H16&gt;1998,H16&lt;2002),VLOOKUP(K16,[2]Minimas!$A$15:$F$29,5),IF(AND(H16&gt;2001,H16&lt;2004),VLOOKUP(K16,[2]Minimas!$A$15:$F$29,4),IF(AND(H16&gt;2003,H16&lt;2006),VLOOKUP(K16,[2]Minimas!$A$15:$F$29,3),VLOOKUP(K16,[2]Minimas!$A$15:$F$29,2))))),IF(H16&lt;1999,VLOOKUP(K16,[2]Minimas!$G$15:$L$29,6),IF(AND(H16&gt;1998,H16&lt;2002),VLOOKUP(K16,[2]Minimas!$G$15:$L$29,5),IF(AND(H16&gt;2001,H16&lt;2004),VLOOKUP(K16,[2]Minimas!$G$15:$L$29,4),IF(AND(H16&gt;2003,H16&lt;2006),VLOOKUP(K16,[2]Minimas!$G$15:$L$29,3),VLOOKUP(K16,[2]Minimas!$G$15:$L$29,2)))))))</f>
        <v>U15 M49</v>
      </c>
      <c r="W16" s="168">
        <f t="shared" si="4"/>
        <v>175.78684362323244</v>
      </c>
      <c r="X16" s="55"/>
      <c r="AA16" s="44"/>
      <c r="AB16" s="119">
        <f>T16-HLOOKUP(V16,Minimas!$C$3:$CD$12,2,FALSE)</f>
        <v>56</v>
      </c>
      <c r="AC16" s="119">
        <f>T16-HLOOKUP(V16,Minimas!$C$3:$CD$12,3,FALSE)</f>
        <v>41</v>
      </c>
      <c r="AD16" s="119">
        <f>T16-HLOOKUP(V16,Minimas!$C$3:$CD$12,4,FALSE)</f>
        <v>26</v>
      </c>
      <c r="AE16" s="119">
        <f>T16-HLOOKUP(V16,Minimas!$C$3:$CD$12,5,FALSE)</f>
        <v>11</v>
      </c>
      <c r="AF16" s="119">
        <f>T16-HLOOKUP(V16,Minimas!$C$3:$CD$12,6,FALSE)</f>
        <v>-4</v>
      </c>
      <c r="AG16" s="119">
        <f>T16-HLOOKUP(V16,Minimas!$C$3:$CD$12,7,FALSE)</f>
        <v>-19</v>
      </c>
      <c r="AH16" s="119">
        <f>T16-HLOOKUP(V16,Minimas!$C$3:$CD$12,8,FALSE)</f>
        <v>-34</v>
      </c>
      <c r="AI16" s="119">
        <f>T16-HLOOKUP(V16,Minimas!$C$3:$CD$12,9,FALSE)</f>
        <v>-49</v>
      </c>
      <c r="AJ16" s="119">
        <f>T16-HLOOKUP(V16,Minimas!$C$3:$CD$12,10,FALSE)</f>
        <v>-179</v>
      </c>
      <c r="AK16" s="120" t="str">
        <f t="shared" si="8"/>
        <v>IRG +</v>
      </c>
      <c r="AL16" s="44"/>
      <c r="AM16" s="44" t="str">
        <f t="shared" si="9"/>
        <v>IRG +</v>
      </c>
      <c r="AN16" s="44">
        <f t="shared" si="10"/>
        <v>11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</row>
    <row r="17" spans="2:124" s="5" customFormat="1" ht="30" customHeight="1">
      <c r="B17" s="169" t="s">
        <v>129</v>
      </c>
      <c r="C17" s="170">
        <v>376233</v>
      </c>
      <c r="D17" s="171"/>
      <c r="E17" s="172" t="s">
        <v>130</v>
      </c>
      <c r="F17" s="173" t="s">
        <v>161</v>
      </c>
      <c r="G17" s="174" t="s">
        <v>162</v>
      </c>
      <c r="H17" s="175">
        <v>2004</v>
      </c>
      <c r="I17" s="176" t="s">
        <v>139</v>
      </c>
      <c r="J17" s="177" t="s">
        <v>160</v>
      </c>
      <c r="K17" s="178">
        <v>47.9</v>
      </c>
      <c r="L17" s="179">
        <v>59</v>
      </c>
      <c r="M17" s="181">
        <v>-63</v>
      </c>
      <c r="N17" s="181">
        <v>-63</v>
      </c>
      <c r="O17" s="182">
        <f t="shared" si="0"/>
        <v>59</v>
      </c>
      <c r="P17" s="179">
        <v>72</v>
      </c>
      <c r="Q17" s="180">
        <v>76</v>
      </c>
      <c r="R17" s="180">
        <v>79</v>
      </c>
      <c r="S17" s="182">
        <f t="shared" si="1"/>
        <v>79</v>
      </c>
      <c r="T17" s="183">
        <f t="shared" si="2"/>
        <v>138</v>
      </c>
      <c r="U17" s="167" t="str">
        <f t="shared" si="3"/>
        <v>INTB + 8</v>
      </c>
      <c r="V17" s="167" t="str">
        <f>IF(E17=0," ",IF(E17="H",IF(H17&lt;1999,VLOOKUP(K17,[2]Minimas!$A$15:$F$29,6),IF(AND(H17&gt;1998,H17&lt;2002),VLOOKUP(K17,[2]Minimas!$A$15:$F$29,5),IF(AND(H17&gt;2001,H17&lt;2004),VLOOKUP(K17,[2]Minimas!$A$15:$F$29,4),IF(AND(H17&gt;2003,H17&lt;2006),VLOOKUP(K17,[2]Minimas!$A$15:$F$29,3),VLOOKUP(K17,[2]Minimas!$A$15:$F$29,2))))),IF(H17&lt;1999,VLOOKUP(K17,[2]Minimas!$G$15:$L$29,6),IF(AND(H17&gt;1998,H17&lt;2002),VLOOKUP(K17,[2]Minimas!$G$15:$L$29,5),IF(AND(H17&gt;2001,H17&lt;2004),VLOOKUP(K17,[2]Minimas!$G$15:$L$29,4),IF(AND(H17&gt;2003,H17&lt;2006),VLOOKUP(K17,[2]Minimas!$G$15:$L$29,3),VLOOKUP(K17,[2]Minimas!$G$15:$L$29,2)))))))</f>
        <v>U15 M49</v>
      </c>
      <c r="W17" s="184">
        <f t="shared" si="4"/>
        <v>239.35199779410405</v>
      </c>
      <c r="X17" s="55"/>
      <c r="AA17" s="44"/>
      <c r="AB17" s="119">
        <f>T17-HLOOKUP(V17,Minimas!$C$3:$CD$12,2,FALSE)</f>
        <v>98</v>
      </c>
      <c r="AC17" s="119">
        <f>T17-HLOOKUP(V17,Minimas!$C$3:$CD$12,3,FALSE)</f>
        <v>83</v>
      </c>
      <c r="AD17" s="119">
        <f>T17-HLOOKUP(V17,Minimas!$C$3:$CD$12,4,FALSE)</f>
        <v>68</v>
      </c>
      <c r="AE17" s="119">
        <f>T17-HLOOKUP(V17,Minimas!$C$3:$CD$12,5,FALSE)</f>
        <v>53</v>
      </c>
      <c r="AF17" s="119">
        <f>T17-HLOOKUP(V17,Minimas!$C$3:$CD$12,6,FALSE)</f>
        <v>38</v>
      </c>
      <c r="AG17" s="119">
        <f>T17-HLOOKUP(V17,Minimas!$C$3:$CD$12,7,FALSE)</f>
        <v>23</v>
      </c>
      <c r="AH17" s="119">
        <f>T17-HLOOKUP(V17,Minimas!$C$3:$CD$12,8,FALSE)</f>
        <v>8</v>
      </c>
      <c r="AI17" s="119">
        <f>T17-HLOOKUP(V17,Minimas!$C$3:$CD$12,9,FALSE)</f>
        <v>-7</v>
      </c>
      <c r="AJ17" s="119">
        <f>T17-HLOOKUP(V17,Minimas!$C$3:$CD$12,10,FALSE)</f>
        <v>-137</v>
      </c>
      <c r="AK17" s="120" t="str">
        <f t="shared" si="8"/>
        <v>INTB +</v>
      </c>
      <c r="AL17" s="44"/>
      <c r="AM17" s="44" t="str">
        <f t="shared" si="9"/>
        <v>INTB +</v>
      </c>
      <c r="AN17" s="44">
        <f t="shared" si="10"/>
        <v>8</v>
      </c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</row>
    <row r="18" spans="2:124" s="5" customFormat="1" ht="30" customHeight="1">
      <c r="B18" s="169" t="s">
        <v>129</v>
      </c>
      <c r="C18" s="170">
        <v>401154</v>
      </c>
      <c r="D18" s="171"/>
      <c r="E18" s="172" t="s">
        <v>130</v>
      </c>
      <c r="F18" s="173" t="s">
        <v>163</v>
      </c>
      <c r="G18" s="174" t="s">
        <v>164</v>
      </c>
      <c r="H18" s="175">
        <v>2004</v>
      </c>
      <c r="I18" s="186" t="s">
        <v>165</v>
      </c>
      <c r="J18" s="185" t="s">
        <v>160</v>
      </c>
      <c r="K18" s="178">
        <v>64.099999999999994</v>
      </c>
      <c r="L18" s="179">
        <v>70</v>
      </c>
      <c r="M18" s="180">
        <v>75</v>
      </c>
      <c r="N18" s="180">
        <v>77</v>
      </c>
      <c r="O18" s="182">
        <f t="shared" si="0"/>
        <v>77</v>
      </c>
      <c r="P18" s="179">
        <v>88</v>
      </c>
      <c r="Q18" s="180">
        <v>93</v>
      </c>
      <c r="R18" s="181" t="s">
        <v>166</v>
      </c>
      <c r="S18" s="182">
        <f t="shared" si="1"/>
        <v>93</v>
      </c>
      <c r="T18" s="183">
        <f t="shared" si="2"/>
        <v>170</v>
      </c>
      <c r="U18" s="167" t="str">
        <f t="shared" si="3"/>
        <v>NAT + 0</v>
      </c>
      <c r="V18" s="167" t="str">
        <f>IF(E18=0," ",IF(E18="H",IF(H18&lt;1999,VLOOKUP(K18,[2]Minimas!$A$15:$F$29,6),IF(AND(H18&gt;1998,H18&lt;2002),VLOOKUP(K18,[2]Minimas!$A$15:$F$29,5),IF(AND(H18&gt;2001,H18&lt;2004),VLOOKUP(K18,[2]Minimas!$A$15:$F$29,4),IF(AND(H18&gt;2003,H18&lt;2006),VLOOKUP(K18,[2]Minimas!$A$15:$F$29,3),VLOOKUP(K18,[2]Minimas!$A$15:$F$29,2))))),IF(H18&lt;1999,VLOOKUP(K18,[2]Minimas!$G$15:$L$29,6),IF(AND(H18&gt;1998,H18&lt;2002),VLOOKUP(K18,[2]Minimas!$G$15:$L$29,5),IF(AND(H18&gt;2001,H18&lt;2004),VLOOKUP(K18,[2]Minimas!$G$15:$L$29,4),IF(AND(H18&gt;2003,H18&lt;2006),VLOOKUP(K18,[2]Minimas!$G$15:$L$29,3),VLOOKUP(K18,[2]Minimas!$G$15:$L$29,2)))))))</f>
        <v>U15 M67</v>
      </c>
      <c r="W18" s="184">
        <f t="shared" si="4"/>
        <v>236.77491733090622</v>
      </c>
      <c r="X18" s="55"/>
      <c r="AA18" s="44"/>
      <c r="AB18" s="119">
        <f>T18-HLOOKUP(V18,Minimas!$C$3:$CD$12,2,FALSE)</f>
        <v>95</v>
      </c>
      <c r="AC18" s="119">
        <f>T18-HLOOKUP(V18,Minimas!$C$3:$CD$12,3,FALSE)</f>
        <v>75</v>
      </c>
      <c r="AD18" s="119">
        <f>T18-HLOOKUP(V18,Minimas!$C$3:$CD$12,4,FALSE)</f>
        <v>60</v>
      </c>
      <c r="AE18" s="119">
        <f>T18-HLOOKUP(V18,Minimas!$C$3:$CD$12,5,FALSE)</f>
        <v>40</v>
      </c>
      <c r="AF18" s="119">
        <f>T18-HLOOKUP(V18,Minimas!$C$3:$CD$12,6,FALSE)</f>
        <v>20</v>
      </c>
      <c r="AG18" s="119">
        <f>T18-HLOOKUP(V18,Minimas!$C$3:$CD$12,7,FALSE)</f>
        <v>0</v>
      </c>
      <c r="AH18" s="119">
        <f>T18-HLOOKUP(V18,Minimas!$C$3:$CD$12,8,FALSE)</f>
        <v>-20</v>
      </c>
      <c r="AI18" s="119">
        <f>T18-HLOOKUP(V18,Minimas!$C$3:$CD$12,9,FALSE)</f>
        <v>-40</v>
      </c>
      <c r="AJ18" s="119">
        <f>T18-HLOOKUP(V18,Minimas!$C$3:$CD$12,10,FALSE)</f>
        <v>-125</v>
      </c>
      <c r="AK18" s="120" t="str">
        <f t="shared" si="8"/>
        <v>NAT +</v>
      </c>
      <c r="AL18" s="44"/>
      <c r="AM18" s="44" t="str">
        <f t="shared" si="9"/>
        <v>NAT +</v>
      </c>
      <c r="AN18" s="44">
        <f t="shared" si="10"/>
        <v>0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</row>
    <row r="19" spans="2:124" s="5" customFormat="1" ht="30" customHeight="1">
      <c r="B19" s="169" t="s">
        <v>129</v>
      </c>
      <c r="C19" s="170">
        <v>443601</v>
      </c>
      <c r="D19" s="171"/>
      <c r="E19" s="172" t="s">
        <v>130</v>
      </c>
      <c r="F19" s="173" t="s">
        <v>167</v>
      </c>
      <c r="G19" s="174" t="s">
        <v>168</v>
      </c>
      <c r="H19" s="175">
        <v>2003</v>
      </c>
      <c r="I19" s="176" t="s">
        <v>139</v>
      </c>
      <c r="J19" s="177" t="s">
        <v>160</v>
      </c>
      <c r="K19" s="58">
        <v>65.400000000000006</v>
      </c>
      <c r="L19" s="59">
        <v>-63</v>
      </c>
      <c r="M19" s="180">
        <v>65</v>
      </c>
      <c r="N19" s="180">
        <v>70</v>
      </c>
      <c r="O19" s="182">
        <f t="shared" si="0"/>
        <v>70</v>
      </c>
      <c r="P19" s="179">
        <v>81</v>
      </c>
      <c r="Q19" s="60">
        <v>-86</v>
      </c>
      <c r="R19" s="180">
        <v>87</v>
      </c>
      <c r="S19" s="182">
        <f t="shared" si="1"/>
        <v>87</v>
      </c>
      <c r="T19" s="183">
        <f t="shared" si="2"/>
        <v>157</v>
      </c>
      <c r="U19" s="167" t="str">
        <f t="shared" si="3"/>
        <v>IRG + 7</v>
      </c>
      <c r="V19" s="167" t="str">
        <f>IF(E19=0," ",IF(E19="H",IF(H19&lt;1999,VLOOKUP(K19,[2]Minimas!$A$15:$F$29,6),IF(AND(H19&gt;1998,H19&lt;2002),VLOOKUP(K19,[2]Minimas!$A$15:$F$29,5),IF(AND(H19&gt;2001,H19&lt;2004),VLOOKUP(K19,[2]Minimas!$A$15:$F$29,4),IF(AND(H19&gt;2003,H19&lt;2006),VLOOKUP(K19,[2]Minimas!$A$15:$F$29,3),VLOOKUP(K19,[2]Minimas!$A$15:$F$29,2))))),IF(H19&lt;1999,VLOOKUP(K19,[2]Minimas!$G$15:$L$29,6),IF(AND(H19&gt;1998,H19&lt;2002),VLOOKUP(K19,[2]Minimas!$G$15:$L$29,5),IF(AND(H19&gt;2001,H19&lt;2004),VLOOKUP(K19,[2]Minimas!$G$15:$L$29,4),IF(AND(H19&gt;2003,H19&lt;2006),VLOOKUP(K19,[2]Minimas!$G$15:$L$29,3),VLOOKUP(K19,[2]Minimas!$G$15:$L$29,2)))))))</f>
        <v>U17 M67</v>
      </c>
      <c r="W19" s="184">
        <f t="shared" si="4"/>
        <v>215.8277302596164</v>
      </c>
      <c r="X19" s="55"/>
      <c r="AA19" s="44"/>
      <c r="AB19" s="119">
        <f>T19-HLOOKUP(V19,Minimas!$C$3:$CD$12,2,FALSE)</f>
        <v>67</v>
      </c>
      <c r="AC19" s="119">
        <f>T19-HLOOKUP(V19,Minimas!$C$3:$CD$12,3,FALSE)</f>
        <v>47</v>
      </c>
      <c r="AD19" s="119">
        <f>T19-HLOOKUP(V19,Minimas!$C$3:$CD$12,4,FALSE)</f>
        <v>27</v>
      </c>
      <c r="AE19" s="119">
        <f>T19-HLOOKUP(V19,Minimas!$C$3:$CD$12,5,FALSE)</f>
        <v>7</v>
      </c>
      <c r="AF19" s="119">
        <f>T19-HLOOKUP(V19,Minimas!$C$3:$CD$12,6,FALSE)</f>
        <v>-13</v>
      </c>
      <c r="AG19" s="119">
        <f>T19-HLOOKUP(V19,Minimas!$C$3:$CD$12,7,FALSE)</f>
        <v>-33</v>
      </c>
      <c r="AH19" s="119">
        <f>T19-HLOOKUP(V19,Minimas!$C$3:$CD$12,8,FALSE)</f>
        <v>-53</v>
      </c>
      <c r="AI19" s="119">
        <f>T19-HLOOKUP(V19,Minimas!$C$3:$CD$12,9,FALSE)</f>
        <v>-73</v>
      </c>
      <c r="AJ19" s="119">
        <f>T19-HLOOKUP(V19,Minimas!$C$3:$CD$12,10,FALSE)</f>
        <v>-138</v>
      </c>
      <c r="AK19" s="120" t="str">
        <f t="shared" si="8"/>
        <v>IRG +</v>
      </c>
      <c r="AL19" s="44"/>
      <c r="AM19" s="44" t="str">
        <f t="shared" si="9"/>
        <v>IRG +</v>
      </c>
      <c r="AN19" s="44">
        <f t="shared" si="10"/>
        <v>7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</row>
    <row r="20" spans="2:124" s="5" customFormat="1" ht="30" customHeight="1">
      <c r="B20" s="169" t="s">
        <v>129</v>
      </c>
      <c r="C20" s="170">
        <v>431690</v>
      </c>
      <c r="D20" s="171"/>
      <c r="E20" s="172" t="s">
        <v>130</v>
      </c>
      <c r="F20" s="173" t="s">
        <v>169</v>
      </c>
      <c r="G20" s="174" t="s">
        <v>170</v>
      </c>
      <c r="H20" s="175">
        <v>2002</v>
      </c>
      <c r="I20" s="176" t="s">
        <v>159</v>
      </c>
      <c r="J20" s="177" t="s">
        <v>160</v>
      </c>
      <c r="K20" s="58">
        <v>75.7</v>
      </c>
      <c r="L20" s="179">
        <v>77</v>
      </c>
      <c r="M20" s="180">
        <v>82</v>
      </c>
      <c r="N20" s="60">
        <v>-85</v>
      </c>
      <c r="O20" s="182">
        <f t="shared" si="0"/>
        <v>82</v>
      </c>
      <c r="P20" s="179">
        <v>110</v>
      </c>
      <c r="Q20" s="60">
        <v>-115</v>
      </c>
      <c r="R20" s="60">
        <v>-120</v>
      </c>
      <c r="S20" s="182">
        <f t="shared" si="1"/>
        <v>110</v>
      </c>
      <c r="T20" s="183">
        <f t="shared" si="2"/>
        <v>192</v>
      </c>
      <c r="U20" s="167" t="str">
        <f t="shared" si="3"/>
        <v>FED + 2</v>
      </c>
      <c r="V20" s="167" t="str">
        <f>IF(E20=0," ",IF(E20="H",IF(H20&lt;1999,VLOOKUP(K20,[2]Minimas!$A$15:$F$29,6),IF(AND(H20&gt;1998,H20&lt;2002),VLOOKUP(K20,[2]Minimas!$A$15:$F$29,5),IF(AND(H20&gt;2001,H20&lt;2004),VLOOKUP(K20,[2]Minimas!$A$15:$F$29,4),IF(AND(H20&gt;2003,H20&lt;2006),VLOOKUP(K20,[2]Minimas!$A$15:$F$29,3),VLOOKUP(K20,[2]Minimas!$A$15:$F$29,2))))),IF(H20&lt;1999,VLOOKUP(K20,[2]Minimas!$G$15:$L$29,6),IF(AND(H20&gt;1998,H20&lt;2002),VLOOKUP(K20,[2]Minimas!$G$15:$L$29,5),IF(AND(H20&gt;2001,H20&lt;2004),VLOOKUP(K20,[2]Minimas!$G$15:$L$29,4),IF(AND(H20&gt;2003,H20&lt;2006),VLOOKUP(K20,[2]Minimas!$G$15:$L$29,3),VLOOKUP(K20,[2]Minimas!$G$15:$L$29,2)))))))</f>
        <v>U17 M81</v>
      </c>
      <c r="W20" s="184">
        <f t="shared" si="4"/>
        <v>241.87416847610314</v>
      </c>
      <c r="X20" s="55"/>
      <c r="AA20" s="44"/>
      <c r="AB20" s="119">
        <f>T20-HLOOKUP(V20,Minimas!$C$3:$CD$12,2,FALSE)</f>
        <v>82</v>
      </c>
      <c r="AC20" s="119">
        <f>T20-HLOOKUP(V20,Minimas!$C$3:$CD$12,3,FALSE)</f>
        <v>62</v>
      </c>
      <c r="AD20" s="119">
        <f>T20-HLOOKUP(V20,Minimas!$C$3:$CD$12,4,FALSE)</f>
        <v>42</v>
      </c>
      <c r="AE20" s="119">
        <f>T20-HLOOKUP(V20,Minimas!$C$3:$CD$12,5,FALSE)</f>
        <v>22</v>
      </c>
      <c r="AF20" s="119">
        <f>T20-HLOOKUP(V20,Minimas!$C$3:$CD$12,6,FALSE)</f>
        <v>2</v>
      </c>
      <c r="AG20" s="119">
        <f>T20-HLOOKUP(V20,Minimas!$C$3:$CD$12,7,FALSE)</f>
        <v>-18</v>
      </c>
      <c r="AH20" s="119">
        <f>T20-HLOOKUP(V20,Minimas!$C$3:$CD$12,8,FALSE)</f>
        <v>-38</v>
      </c>
      <c r="AI20" s="119">
        <f>T20-HLOOKUP(V20,Minimas!$C$3:$CD$12,9,FALSE)</f>
        <v>-68</v>
      </c>
      <c r="AJ20" s="119">
        <f>T20-HLOOKUP(V20,Minimas!$C$3:$CD$12,10,FALSE)</f>
        <v>-143</v>
      </c>
      <c r="AK20" s="120" t="str">
        <f t="shared" si="8"/>
        <v>FED +</v>
      </c>
      <c r="AL20" s="44"/>
      <c r="AM20" s="44" t="str">
        <f t="shared" si="9"/>
        <v>FED +</v>
      </c>
      <c r="AN20" s="44">
        <f t="shared" si="10"/>
        <v>2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</row>
    <row r="21" spans="2:124" s="5" customFormat="1" ht="30" customHeight="1">
      <c r="B21" s="169" t="s">
        <v>129</v>
      </c>
      <c r="C21" s="170">
        <v>365343</v>
      </c>
      <c r="D21" s="171"/>
      <c r="E21" s="155" t="s">
        <v>130</v>
      </c>
      <c r="F21" s="173" t="s">
        <v>161</v>
      </c>
      <c r="G21" s="174" t="s">
        <v>171</v>
      </c>
      <c r="H21" s="175">
        <v>2001</v>
      </c>
      <c r="I21" s="176" t="s">
        <v>139</v>
      </c>
      <c r="J21" s="177" t="s">
        <v>160</v>
      </c>
      <c r="K21" s="58">
        <v>66.2</v>
      </c>
      <c r="L21" s="179">
        <v>99</v>
      </c>
      <c r="M21" s="60">
        <v>-102</v>
      </c>
      <c r="N21" s="60">
        <v>-103</v>
      </c>
      <c r="O21" s="182">
        <f t="shared" si="0"/>
        <v>99</v>
      </c>
      <c r="P21" s="179">
        <v>127</v>
      </c>
      <c r="Q21" s="60">
        <v>-133</v>
      </c>
      <c r="R21" s="60">
        <v>-133</v>
      </c>
      <c r="S21" s="182">
        <f t="shared" si="1"/>
        <v>127</v>
      </c>
      <c r="T21" s="183">
        <f t="shared" si="2"/>
        <v>226</v>
      </c>
      <c r="U21" s="167" t="str">
        <f t="shared" si="3"/>
        <v>NAT + 8</v>
      </c>
      <c r="V21" s="167" t="str">
        <f>IF(E21=0," ",IF(E21="H",IF(H21&lt;1999,VLOOKUP(K21,[2]Minimas!$A$15:$F$29,6),IF(AND(H21&gt;1998,H21&lt;2002),VLOOKUP(K21,[2]Minimas!$A$15:$F$29,5),IF(AND(H21&gt;2001,H21&lt;2004),VLOOKUP(K21,[2]Minimas!$A$15:$F$29,4),IF(AND(H21&gt;2003,H21&lt;2006),VLOOKUP(K21,[2]Minimas!$A$15:$F$29,3),VLOOKUP(K21,[2]Minimas!$A$15:$F$29,2))))),IF(H21&lt;1999,VLOOKUP(K21,[2]Minimas!$G$15:$L$29,6),IF(AND(H21&gt;1998,H21&lt;2002),VLOOKUP(K21,[2]Minimas!$G$15:$L$29,5),IF(AND(H21&gt;2001,H21&lt;2004),VLOOKUP(K21,[2]Minimas!$G$15:$L$29,4),IF(AND(H21&gt;2003,H21&lt;2006),VLOOKUP(K21,[2]Minimas!$G$15:$L$29,3),VLOOKUP(K21,[2]Minimas!$G$15:$L$29,2)))))))</f>
        <v>U20 M67</v>
      </c>
      <c r="W21" s="184">
        <f t="shared" si="4"/>
        <v>308.27093399070952</v>
      </c>
      <c r="X21" s="55"/>
      <c r="AA21" s="44"/>
      <c r="AB21" s="119">
        <f>T21-HLOOKUP(V21,Minimas!$C$3:$CD$12,2,FALSE)</f>
        <v>121</v>
      </c>
      <c r="AC21" s="119">
        <f>T21-HLOOKUP(V21,Minimas!$C$3:$CD$12,3,FALSE)</f>
        <v>101</v>
      </c>
      <c r="AD21" s="119">
        <f>T21-HLOOKUP(V21,Minimas!$C$3:$CD$12,4,FALSE)</f>
        <v>76</v>
      </c>
      <c r="AE21" s="119">
        <f>T21-HLOOKUP(V21,Minimas!$C$3:$CD$12,5,FALSE)</f>
        <v>56</v>
      </c>
      <c r="AF21" s="119">
        <f>T21-HLOOKUP(V21,Minimas!$C$3:$CD$12,6,FALSE)</f>
        <v>36</v>
      </c>
      <c r="AG21" s="119">
        <f>T21-HLOOKUP(V21,Minimas!$C$3:$CD$12,7,FALSE)</f>
        <v>8</v>
      </c>
      <c r="AH21" s="119">
        <f>T21-HLOOKUP(V21,Minimas!$C$3:$CD$12,8,FALSE)</f>
        <v>-14</v>
      </c>
      <c r="AI21" s="119">
        <f>T21-HLOOKUP(V21,Minimas!$C$3:$CD$12,9,FALSE)</f>
        <v>-34</v>
      </c>
      <c r="AJ21" s="119">
        <f>T21-HLOOKUP(V21,Minimas!$C$3:$CD$12,10,FALSE)</f>
        <v>-69</v>
      </c>
      <c r="AK21" s="120" t="str">
        <f t="shared" si="8"/>
        <v>NAT +</v>
      </c>
      <c r="AL21" s="44"/>
      <c r="AM21" s="44" t="str">
        <f t="shared" si="9"/>
        <v>NAT +</v>
      </c>
      <c r="AN21" s="44">
        <f t="shared" si="10"/>
        <v>8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</row>
    <row r="22" spans="2:124" s="5" customFormat="1" ht="30" customHeight="1">
      <c r="B22" s="169" t="s">
        <v>129</v>
      </c>
      <c r="C22" s="170">
        <v>416679</v>
      </c>
      <c r="D22" s="171"/>
      <c r="E22" s="172" t="s">
        <v>130</v>
      </c>
      <c r="F22" s="173" t="s">
        <v>172</v>
      </c>
      <c r="G22" s="174" t="s">
        <v>173</v>
      </c>
      <c r="H22" s="175">
        <v>2001</v>
      </c>
      <c r="I22" s="176" t="s">
        <v>136</v>
      </c>
      <c r="J22" s="177" t="s">
        <v>160</v>
      </c>
      <c r="K22" s="58">
        <v>71.599999999999994</v>
      </c>
      <c r="L22" s="179">
        <v>75</v>
      </c>
      <c r="M22" s="60">
        <v>-80</v>
      </c>
      <c r="N22" s="60">
        <v>-80</v>
      </c>
      <c r="O22" s="182">
        <f t="shared" si="0"/>
        <v>75</v>
      </c>
      <c r="P22" s="179">
        <v>90</v>
      </c>
      <c r="Q22" s="180">
        <v>95</v>
      </c>
      <c r="R22" s="60">
        <v>-97</v>
      </c>
      <c r="S22" s="182">
        <f t="shared" si="1"/>
        <v>95</v>
      </c>
      <c r="T22" s="183">
        <f t="shared" si="2"/>
        <v>170</v>
      </c>
      <c r="U22" s="167" t="str">
        <f t="shared" si="3"/>
        <v>REG + 10</v>
      </c>
      <c r="V22" s="167" t="str">
        <f>IF(E22=0," ",IF(E22="H",IF(H22&lt;1999,VLOOKUP(K22,[2]Minimas!$A$15:$F$29,6),IF(AND(H22&gt;1998,H22&lt;2002),VLOOKUP(K22,[2]Minimas!$A$15:$F$29,5),IF(AND(H22&gt;2001,H22&lt;2004),VLOOKUP(K22,[2]Minimas!$A$15:$F$29,4),IF(AND(H22&gt;2003,H22&lt;2006),VLOOKUP(K22,[2]Minimas!$A$15:$F$29,3),VLOOKUP(K22,[2]Minimas!$A$15:$F$29,2))))),IF(H22&lt;1999,VLOOKUP(K22,[2]Minimas!$G$15:$L$29,6),IF(AND(H22&gt;1998,H22&lt;2002),VLOOKUP(K22,[2]Minimas!$G$15:$L$29,5),IF(AND(H22&gt;2001,H22&lt;2004),VLOOKUP(K22,[2]Minimas!$G$15:$L$29,4),IF(AND(H22&gt;2003,H22&lt;2006),VLOOKUP(K22,[2]Minimas!$G$15:$L$29,3),VLOOKUP(K22,[2]Minimas!$G$15:$L$29,2)))))))</f>
        <v>U20 M73</v>
      </c>
      <c r="W22" s="184">
        <f t="shared" si="4"/>
        <v>221.03379978987684</v>
      </c>
      <c r="X22" s="55"/>
      <c r="AA22" s="44"/>
      <c r="AB22" s="119">
        <f>T22-HLOOKUP(V22,Minimas!$C$3:$CD$12,2,FALSE)</f>
        <v>50</v>
      </c>
      <c r="AC22" s="119">
        <f>T22-HLOOKUP(V22,Minimas!$C$3:$CD$12,3,FALSE)</f>
        <v>30</v>
      </c>
      <c r="AD22" s="119">
        <f>T22-HLOOKUP(V22,Minimas!$C$3:$CD$12,4,FALSE)</f>
        <v>10</v>
      </c>
      <c r="AE22" s="119">
        <f>T22-HLOOKUP(V22,Minimas!$C$3:$CD$12,5,FALSE)</f>
        <v>-10</v>
      </c>
      <c r="AF22" s="119">
        <f>T22-HLOOKUP(V22,Minimas!$C$3:$CD$12,6,FALSE)</f>
        <v>-30</v>
      </c>
      <c r="AG22" s="119">
        <f>T22-HLOOKUP(V22,Minimas!$C$3:$CD$12,7,FALSE)</f>
        <v>-60</v>
      </c>
      <c r="AH22" s="119">
        <f>T22-HLOOKUP(V22,Minimas!$C$3:$CD$12,8,FALSE)</f>
        <v>-80</v>
      </c>
      <c r="AI22" s="119">
        <f>T22-HLOOKUP(V22,Minimas!$C$3:$CD$12,9,FALSE)</f>
        <v>-105</v>
      </c>
      <c r="AJ22" s="119">
        <f>T22-HLOOKUP(V22,Minimas!$C$3:$CD$12,10,FALSE)</f>
        <v>-145</v>
      </c>
      <c r="AK22" s="120" t="str">
        <f t="shared" si="8"/>
        <v>REG +</v>
      </c>
      <c r="AL22" s="44"/>
      <c r="AM22" s="44" t="str">
        <f t="shared" si="9"/>
        <v>REG +</v>
      </c>
      <c r="AN22" s="44">
        <f t="shared" si="10"/>
        <v>10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</row>
    <row r="23" spans="2:124" s="5" customFormat="1" ht="30" customHeight="1">
      <c r="B23" s="169" t="s">
        <v>129</v>
      </c>
      <c r="C23" s="170">
        <v>305873</v>
      </c>
      <c r="D23" s="171"/>
      <c r="E23" s="172" t="s">
        <v>130</v>
      </c>
      <c r="F23" s="173" t="s">
        <v>174</v>
      </c>
      <c r="G23" s="174" t="s">
        <v>175</v>
      </c>
      <c r="H23" s="175">
        <v>1999</v>
      </c>
      <c r="I23" s="176" t="s">
        <v>139</v>
      </c>
      <c r="J23" s="177" t="s">
        <v>160</v>
      </c>
      <c r="K23" s="58">
        <v>68.400000000000006</v>
      </c>
      <c r="L23" s="179">
        <v>103</v>
      </c>
      <c r="M23" s="60">
        <v>-106</v>
      </c>
      <c r="N23" s="60">
        <v>-107</v>
      </c>
      <c r="O23" s="182">
        <f t="shared" si="0"/>
        <v>103</v>
      </c>
      <c r="P23" s="179">
        <v>130</v>
      </c>
      <c r="Q23" s="180">
        <v>135</v>
      </c>
      <c r="R23" s="60">
        <v>-138</v>
      </c>
      <c r="S23" s="182">
        <f t="shared" si="1"/>
        <v>135</v>
      </c>
      <c r="T23" s="183">
        <f t="shared" si="2"/>
        <v>238</v>
      </c>
      <c r="U23" s="167" t="str">
        <f t="shared" si="3"/>
        <v>NAT + 8</v>
      </c>
      <c r="V23" s="167" t="str">
        <f>IF(E23=0," ",IF(E23="H",IF(H23&lt;1999,VLOOKUP(K23,[2]Minimas!$A$15:$F$29,6),IF(AND(H23&gt;1998,H23&lt;2002),VLOOKUP(K23,[2]Minimas!$A$15:$F$29,5),IF(AND(H23&gt;2001,H23&lt;2004),VLOOKUP(K23,[2]Minimas!$A$15:$F$29,4),IF(AND(H23&gt;2003,H23&lt;2006),VLOOKUP(K23,[2]Minimas!$A$15:$F$29,3),VLOOKUP(K23,[2]Minimas!$A$15:$F$29,2))))),IF(H23&lt;1999,VLOOKUP(K23,[2]Minimas!$G$15:$L$29,6),IF(AND(H23&gt;1998,H23&lt;2002),VLOOKUP(K23,[2]Minimas!$G$15:$L$29,5),IF(AND(H23&gt;2001,H23&lt;2004),VLOOKUP(K23,[2]Minimas!$G$15:$L$29,4),IF(AND(H23&gt;2003,H23&lt;2006),VLOOKUP(K23,[2]Minimas!$G$15:$L$29,3),VLOOKUP(K23,[2]Minimas!$G$15:$L$29,2)))))))</f>
        <v>U20 M73</v>
      </c>
      <c r="W23" s="184">
        <f t="shared" si="4"/>
        <v>318.06160100954111</v>
      </c>
      <c r="X23" s="55"/>
      <c r="AA23" s="44"/>
      <c r="AB23" s="119">
        <f>T23-HLOOKUP(V23,Minimas!$C$3:$CD$12,2,FALSE)</f>
        <v>118</v>
      </c>
      <c r="AC23" s="119">
        <f>T23-HLOOKUP(V23,Minimas!$C$3:$CD$12,3,FALSE)</f>
        <v>98</v>
      </c>
      <c r="AD23" s="119">
        <f>T23-HLOOKUP(V23,Minimas!$C$3:$CD$12,4,FALSE)</f>
        <v>78</v>
      </c>
      <c r="AE23" s="119">
        <f>T23-HLOOKUP(V23,Minimas!$C$3:$CD$12,5,FALSE)</f>
        <v>58</v>
      </c>
      <c r="AF23" s="119">
        <f>T23-HLOOKUP(V23,Minimas!$C$3:$CD$12,6,FALSE)</f>
        <v>38</v>
      </c>
      <c r="AG23" s="119">
        <f>T23-HLOOKUP(V23,Minimas!$C$3:$CD$12,7,FALSE)</f>
        <v>8</v>
      </c>
      <c r="AH23" s="119">
        <f>T23-HLOOKUP(V23,Minimas!$C$3:$CD$12,8,FALSE)</f>
        <v>-12</v>
      </c>
      <c r="AI23" s="119">
        <f>T23-HLOOKUP(V23,Minimas!$C$3:$CD$12,9,FALSE)</f>
        <v>-37</v>
      </c>
      <c r="AJ23" s="119">
        <f>T23-HLOOKUP(V23,Minimas!$C$3:$CD$12,10,FALSE)</f>
        <v>-77</v>
      </c>
      <c r="AK23" s="120" t="str">
        <f t="shared" si="8"/>
        <v>NAT +</v>
      </c>
      <c r="AL23" s="44"/>
      <c r="AM23" s="44" t="str">
        <f t="shared" si="9"/>
        <v>NAT +</v>
      </c>
      <c r="AN23" s="44">
        <f t="shared" si="10"/>
        <v>8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</row>
    <row r="24" spans="2:124" s="5" customFormat="1" ht="30" customHeight="1">
      <c r="B24" s="169" t="s">
        <v>129</v>
      </c>
      <c r="C24" s="170">
        <v>403856</v>
      </c>
      <c r="D24" s="171"/>
      <c r="E24" s="172" t="s">
        <v>130</v>
      </c>
      <c r="F24" s="173" t="s">
        <v>176</v>
      </c>
      <c r="G24" s="174" t="s">
        <v>177</v>
      </c>
      <c r="H24" s="175">
        <v>1999</v>
      </c>
      <c r="I24" s="176" t="s">
        <v>136</v>
      </c>
      <c r="J24" s="177" t="s">
        <v>160</v>
      </c>
      <c r="K24" s="58">
        <v>73</v>
      </c>
      <c r="L24" s="179">
        <v>74</v>
      </c>
      <c r="M24" s="180">
        <v>78</v>
      </c>
      <c r="N24" s="180">
        <v>80</v>
      </c>
      <c r="O24" s="182">
        <f t="shared" si="0"/>
        <v>80</v>
      </c>
      <c r="P24" s="179">
        <v>92</v>
      </c>
      <c r="Q24" s="180">
        <v>97</v>
      </c>
      <c r="R24" s="60">
        <v>-100</v>
      </c>
      <c r="S24" s="182">
        <f t="shared" si="1"/>
        <v>97</v>
      </c>
      <c r="T24" s="183">
        <f t="shared" si="2"/>
        <v>177</v>
      </c>
      <c r="U24" s="167" t="str">
        <f t="shared" si="3"/>
        <v>REG + 17</v>
      </c>
      <c r="V24" s="167" t="str">
        <f>IF(E24=0," ",IF(E24="H",IF(H24&lt;1999,VLOOKUP(K24,[2]Minimas!$A$15:$F$29,6),IF(AND(H24&gt;1998,H24&lt;2002),VLOOKUP(K24,[2]Minimas!$A$15:$F$29,5),IF(AND(H24&gt;2001,H24&lt;2004),VLOOKUP(K24,[2]Minimas!$A$15:$F$29,4),IF(AND(H24&gt;2003,H24&lt;2006),VLOOKUP(K24,[2]Minimas!$A$15:$F$29,3),VLOOKUP(K24,[2]Minimas!$A$15:$F$29,2))))),IF(H24&lt;1999,VLOOKUP(K24,[2]Minimas!$G$15:$L$29,6),IF(AND(H24&gt;1998,H24&lt;2002),VLOOKUP(K24,[2]Minimas!$G$15:$L$29,5),IF(AND(H24&gt;2001,H24&lt;2004),VLOOKUP(K24,[2]Minimas!$G$15:$L$29,4),IF(AND(H24&gt;2003,H24&lt;2006),VLOOKUP(K24,[2]Minimas!$G$15:$L$29,3),VLOOKUP(K24,[2]Minimas!$G$15:$L$29,2)))))))</f>
        <v>U20 M73</v>
      </c>
      <c r="W24" s="184">
        <f t="shared" si="4"/>
        <v>227.56815817964511</v>
      </c>
      <c r="X24" s="55"/>
      <c r="AA24" s="44"/>
      <c r="AB24" s="119">
        <f>T24-HLOOKUP(V24,Minimas!$C$3:$CD$12,2,FALSE)</f>
        <v>57</v>
      </c>
      <c r="AC24" s="119">
        <f>T24-HLOOKUP(V24,Minimas!$C$3:$CD$12,3,FALSE)</f>
        <v>37</v>
      </c>
      <c r="AD24" s="119">
        <f>T24-HLOOKUP(V24,Minimas!$C$3:$CD$12,4,FALSE)</f>
        <v>17</v>
      </c>
      <c r="AE24" s="119">
        <f>T24-HLOOKUP(V24,Minimas!$C$3:$CD$12,5,FALSE)</f>
        <v>-3</v>
      </c>
      <c r="AF24" s="119">
        <f>T24-HLOOKUP(V24,Minimas!$C$3:$CD$12,6,FALSE)</f>
        <v>-23</v>
      </c>
      <c r="AG24" s="119">
        <f>T24-HLOOKUP(V24,Minimas!$C$3:$CD$12,7,FALSE)</f>
        <v>-53</v>
      </c>
      <c r="AH24" s="119">
        <f>T24-HLOOKUP(V24,Minimas!$C$3:$CD$12,8,FALSE)</f>
        <v>-73</v>
      </c>
      <c r="AI24" s="119">
        <f>T24-HLOOKUP(V24,Minimas!$C$3:$CD$12,9,FALSE)</f>
        <v>-98</v>
      </c>
      <c r="AJ24" s="119">
        <f>T24-HLOOKUP(V24,Minimas!$C$3:$CD$12,10,FALSE)</f>
        <v>-138</v>
      </c>
      <c r="AK24" s="120" t="str">
        <f t="shared" si="8"/>
        <v>REG +</v>
      </c>
      <c r="AL24" s="44"/>
      <c r="AM24" s="44" t="str">
        <f t="shared" si="9"/>
        <v>REG +</v>
      </c>
      <c r="AN24" s="44">
        <f t="shared" si="10"/>
        <v>17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</row>
    <row r="25" spans="2:124" s="5" customFormat="1" ht="30" customHeight="1">
      <c r="B25" s="169" t="s">
        <v>129</v>
      </c>
      <c r="C25" s="170">
        <v>295872</v>
      </c>
      <c r="D25" s="171"/>
      <c r="E25" s="172" t="s">
        <v>130</v>
      </c>
      <c r="F25" s="173" t="s">
        <v>178</v>
      </c>
      <c r="G25" s="174" t="s">
        <v>179</v>
      </c>
      <c r="H25" s="175">
        <v>1999</v>
      </c>
      <c r="I25" s="176" t="s">
        <v>139</v>
      </c>
      <c r="J25" s="177" t="s">
        <v>160</v>
      </c>
      <c r="K25" s="58">
        <v>80</v>
      </c>
      <c r="L25" s="179">
        <v>95</v>
      </c>
      <c r="M25" s="180">
        <v>100</v>
      </c>
      <c r="N25" s="60">
        <v>-104</v>
      </c>
      <c r="O25" s="182">
        <f t="shared" si="0"/>
        <v>100</v>
      </c>
      <c r="P25" s="179">
        <v>115</v>
      </c>
      <c r="Q25" s="60" t="s">
        <v>166</v>
      </c>
      <c r="R25" s="60" t="s">
        <v>166</v>
      </c>
      <c r="S25" s="182">
        <f t="shared" si="1"/>
        <v>115</v>
      </c>
      <c r="T25" s="183">
        <f t="shared" si="2"/>
        <v>215</v>
      </c>
      <c r="U25" s="167" t="str">
        <f t="shared" si="3"/>
        <v>FED + 0</v>
      </c>
      <c r="V25" s="167" t="str">
        <f>IF(E25=0," ",IF(E25="H",IF(H25&lt;1999,VLOOKUP(K25,[2]Minimas!$A$15:$F$29,6),IF(AND(H25&gt;1998,H25&lt;2002),VLOOKUP(K25,[2]Minimas!$A$15:$F$29,5),IF(AND(H25&gt;2001,H25&lt;2004),VLOOKUP(K25,[2]Minimas!$A$15:$F$29,4),IF(AND(H25&gt;2003,H25&lt;2006),VLOOKUP(K25,[2]Minimas!$A$15:$F$29,3),VLOOKUP(K25,[2]Minimas!$A$15:$F$29,2))))),IF(H25&lt;1999,VLOOKUP(K25,[2]Minimas!$G$15:$L$29,6),IF(AND(H25&gt;1998,H25&lt;2002),VLOOKUP(K25,[2]Minimas!$G$15:$L$29,5),IF(AND(H25&gt;2001,H25&lt;2004),VLOOKUP(K25,[2]Minimas!$G$15:$L$29,4),IF(AND(H25&gt;2003,H25&lt;2006),VLOOKUP(K25,[2]Minimas!$G$15:$L$29,3),VLOOKUP(K25,[2]Minimas!$G$15:$L$29,2)))))))</f>
        <v>U20 M81</v>
      </c>
      <c r="W25" s="184">
        <f t="shared" si="4"/>
        <v>263.01561411731933</v>
      </c>
      <c r="X25" s="55"/>
      <c r="AA25" s="44"/>
      <c r="AB25" s="119">
        <f>T25-HLOOKUP(V25,Minimas!$C$3:$CD$12,2,FALSE)</f>
        <v>85</v>
      </c>
      <c r="AC25" s="119">
        <f>T25-HLOOKUP(V25,Minimas!$C$3:$CD$12,3,FALSE)</f>
        <v>65</v>
      </c>
      <c r="AD25" s="119">
        <f>T25-HLOOKUP(V25,Minimas!$C$3:$CD$12,4,FALSE)</f>
        <v>45</v>
      </c>
      <c r="AE25" s="119">
        <f>T25-HLOOKUP(V25,Minimas!$C$3:$CD$12,5,FALSE)</f>
        <v>25</v>
      </c>
      <c r="AF25" s="119">
        <f>T25-HLOOKUP(V25,Minimas!$C$3:$CD$12,6,FALSE)</f>
        <v>0</v>
      </c>
      <c r="AG25" s="119">
        <f>T25-HLOOKUP(V25,Minimas!$C$3:$CD$12,7,FALSE)</f>
        <v>-30</v>
      </c>
      <c r="AH25" s="119">
        <f>T25-HLOOKUP(V25,Minimas!$C$3:$CD$12,8,FALSE)</f>
        <v>-55</v>
      </c>
      <c r="AI25" s="119">
        <f>T25-HLOOKUP(V25,Minimas!$C$3:$CD$12,9,FALSE)</f>
        <v>-80</v>
      </c>
      <c r="AJ25" s="119">
        <f>T25-HLOOKUP(V25,Minimas!$C$3:$CD$12,10,FALSE)</f>
        <v>-120</v>
      </c>
      <c r="AK25" s="120" t="str">
        <f t="shared" si="8"/>
        <v>FED +</v>
      </c>
      <c r="AL25" s="44"/>
      <c r="AM25" s="44" t="str">
        <f t="shared" si="9"/>
        <v>FED +</v>
      </c>
      <c r="AN25" s="44">
        <f t="shared" si="10"/>
        <v>0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</row>
    <row r="26" spans="2:124" s="5" customFormat="1" ht="30" customHeight="1">
      <c r="B26" s="169" t="s">
        <v>129</v>
      </c>
      <c r="C26" s="170">
        <v>444433</v>
      </c>
      <c r="D26" s="171"/>
      <c r="E26" s="155" t="s">
        <v>130</v>
      </c>
      <c r="F26" s="173" t="s">
        <v>180</v>
      </c>
      <c r="G26" s="174" t="s">
        <v>181</v>
      </c>
      <c r="H26" s="175">
        <v>1999</v>
      </c>
      <c r="I26" s="176" t="s">
        <v>182</v>
      </c>
      <c r="J26" s="177" t="s">
        <v>160</v>
      </c>
      <c r="K26" s="58">
        <v>82.9</v>
      </c>
      <c r="L26" s="179">
        <v>90</v>
      </c>
      <c r="M26" s="60">
        <v>-95</v>
      </c>
      <c r="N26" s="60">
        <v>-95</v>
      </c>
      <c r="O26" s="182">
        <f t="shared" si="0"/>
        <v>90</v>
      </c>
      <c r="P26" s="59" t="s">
        <v>166</v>
      </c>
      <c r="Q26" s="60"/>
      <c r="R26" s="60"/>
      <c r="S26" s="182">
        <f t="shared" si="1"/>
        <v>0</v>
      </c>
      <c r="T26" s="183">
        <f t="shared" si="2"/>
        <v>0</v>
      </c>
      <c r="U26" s="167" t="str">
        <f t="shared" si="3"/>
        <v>DEB -135</v>
      </c>
      <c r="V26" s="167" t="str">
        <f>IF(E26=0," ",IF(E26="H",IF(H26&lt;1999,VLOOKUP(K26,[2]Minimas!$A$15:$F$29,6),IF(AND(H26&gt;1998,H26&lt;2002),VLOOKUP(K26,[2]Minimas!$A$15:$F$29,5),IF(AND(H26&gt;2001,H26&lt;2004),VLOOKUP(K26,[2]Minimas!$A$15:$F$29,4),IF(AND(H26&gt;2003,H26&lt;2006),VLOOKUP(K26,[2]Minimas!$A$15:$F$29,3),VLOOKUP(K26,[2]Minimas!$A$15:$F$29,2))))),IF(H26&lt;1999,VLOOKUP(K26,[2]Minimas!$G$15:$L$29,6),IF(AND(H26&gt;1998,H26&lt;2002),VLOOKUP(K26,[2]Minimas!$G$15:$L$29,5),IF(AND(H26&gt;2001,H26&lt;2004),VLOOKUP(K26,[2]Minimas!$G$15:$L$29,4),IF(AND(H26&gt;2003,H26&lt;2006),VLOOKUP(K26,[2]Minimas!$G$15:$L$29,3),VLOOKUP(K26,[2]Minimas!$G$15:$L$29,2)))))))</f>
        <v>U20 M89</v>
      </c>
      <c r="W26" s="184">
        <f t="shared" si="4"/>
        <v>0</v>
      </c>
      <c r="X26" s="55"/>
      <c r="AA26" s="44"/>
      <c r="AB26" s="119">
        <f>T26-HLOOKUP(V26,Minimas!$C$3:$CD$12,2,FALSE)</f>
        <v>-135</v>
      </c>
      <c r="AC26" s="119">
        <f>T26-HLOOKUP(V26,Minimas!$C$3:$CD$12,3,FALSE)</f>
        <v>-160</v>
      </c>
      <c r="AD26" s="119">
        <f>T26-HLOOKUP(V26,Minimas!$C$3:$CD$12,4,FALSE)</f>
        <v>-180</v>
      </c>
      <c r="AE26" s="119">
        <f>T26-HLOOKUP(V26,Minimas!$C$3:$CD$12,5,FALSE)</f>
        <v>-200</v>
      </c>
      <c r="AF26" s="119">
        <f>T26-HLOOKUP(V26,Minimas!$C$3:$CD$12,6,FALSE)</f>
        <v>-225</v>
      </c>
      <c r="AG26" s="119">
        <f>T26-HLOOKUP(V26,Minimas!$C$3:$CD$12,7,FALSE)</f>
        <v>-255</v>
      </c>
      <c r="AH26" s="119">
        <f>T26-HLOOKUP(V26,Minimas!$C$3:$CD$12,8,FALSE)</f>
        <v>-285</v>
      </c>
      <c r="AI26" s="119">
        <f>T26-HLOOKUP(V26,Minimas!$C$3:$CD$12,9,FALSE)</f>
        <v>-310</v>
      </c>
      <c r="AJ26" s="119">
        <f>T26-HLOOKUP(V26,Minimas!$C$3:$CD$12,10,FALSE)</f>
        <v>-360</v>
      </c>
      <c r="AK26" s="120" t="str">
        <f t="shared" si="8"/>
        <v>DEB</v>
      </c>
      <c r="AL26" s="44"/>
      <c r="AM26" s="44" t="str">
        <f t="shared" si="9"/>
        <v>DEB</v>
      </c>
      <c r="AN26" s="44">
        <f t="shared" si="10"/>
        <v>-135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</row>
    <row r="27" spans="2:124" s="5" customFormat="1" ht="30" customHeight="1">
      <c r="B27" s="169" t="s">
        <v>129</v>
      </c>
      <c r="C27" s="170">
        <v>443410</v>
      </c>
      <c r="D27" s="171"/>
      <c r="E27" s="172" t="s">
        <v>130</v>
      </c>
      <c r="F27" s="173" t="s">
        <v>183</v>
      </c>
      <c r="G27" s="174" t="s">
        <v>184</v>
      </c>
      <c r="H27" s="175">
        <v>1999</v>
      </c>
      <c r="I27" s="176" t="s">
        <v>142</v>
      </c>
      <c r="J27" s="177" t="s">
        <v>160</v>
      </c>
      <c r="K27" s="58">
        <v>94.1</v>
      </c>
      <c r="L27" s="59">
        <v>-105</v>
      </c>
      <c r="M27" s="180">
        <v>105</v>
      </c>
      <c r="N27" s="180">
        <v>110</v>
      </c>
      <c r="O27" s="182">
        <f t="shared" si="0"/>
        <v>110</v>
      </c>
      <c r="P27" s="179">
        <v>130</v>
      </c>
      <c r="Q27" s="180">
        <v>137</v>
      </c>
      <c r="R27" s="60">
        <v>-145</v>
      </c>
      <c r="S27" s="182">
        <f t="shared" si="1"/>
        <v>137</v>
      </c>
      <c r="T27" s="183">
        <f t="shared" si="2"/>
        <v>247</v>
      </c>
      <c r="U27" s="167" t="str">
        <f t="shared" si="3"/>
        <v>FED + 17</v>
      </c>
      <c r="V27" s="167" t="str">
        <f>IF(E27=0," ",IF(E27="H",IF(H27&lt;1999,VLOOKUP(K27,[2]Minimas!$A$15:$F$29,6),IF(AND(H27&gt;1998,H27&lt;2002),VLOOKUP(K27,[2]Minimas!$A$15:$F$29,5),IF(AND(H27&gt;2001,H27&lt;2004),VLOOKUP(K27,[2]Minimas!$A$15:$F$29,4),IF(AND(H27&gt;2003,H27&lt;2006),VLOOKUP(K27,[2]Minimas!$A$15:$F$29,3),VLOOKUP(K27,[2]Minimas!$A$15:$F$29,2))))),IF(H27&lt;1999,VLOOKUP(K27,[2]Minimas!$G$15:$L$29,6),IF(AND(H27&gt;1998,H27&lt;2002),VLOOKUP(K27,[2]Minimas!$G$15:$L$29,5),IF(AND(H27&gt;2001,H27&lt;2004),VLOOKUP(K27,[2]Minimas!$G$15:$L$29,4),IF(AND(H27&gt;2003,H27&lt;2006),VLOOKUP(K27,[2]Minimas!$G$15:$L$29,3),VLOOKUP(K27,[2]Minimas!$G$15:$L$29,2)))))))</f>
        <v>U20 M96</v>
      </c>
      <c r="W27" s="184">
        <f t="shared" si="4"/>
        <v>280.41505019440194</v>
      </c>
      <c r="X27" s="55"/>
      <c r="AA27" s="44"/>
      <c r="AB27" s="119">
        <f>T27-HLOOKUP(V27,Minimas!$C$3:$CD$12,2,FALSE)</f>
        <v>107</v>
      </c>
      <c r="AC27" s="119">
        <f>T27-HLOOKUP(V27,Minimas!$C$3:$CD$12,3,FALSE)</f>
        <v>82</v>
      </c>
      <c r="AD27" s="119">
        <f>T27-HLOOKUP(V27,Minimas!$C$3:$CD$12,4,FALSE)</f>
        <v>62</v>
      </c>
      <c r="AE27" s="119">
        <f>T27-HLOOKUP(V27,Minimas!$C$3:$CD$12,5,FALSE)</f>
        <v>37</v>
      </c>
      <c r="AF27" s="119">
        <f>T27-HLOOKUP(V27,Minimas!$C$3:$CD$12,6,FALSE)</f>
        <v>17</v>
      </c>
      <c r="AG27" s="119">
        <f>T27-HLOOKUP(V27,Minimas!$C$3:$CD$12,7,FALSE)</f>
        <v>-13</v>
      </c>
      <c r="AH27" s="119">
        <f>T27-HLOOKUP(V27,Minimas!$C$3:$CD$12,8,FALSE)</f>
        <v>-43</v>
      </c>
      <c r="AI27" s="119">
        <f>T27-HLOOKUP(V27,Minimas!$C$3:$CD$12,9,FALSE)</f>
        <v>-68</v>
      </c>
      <c r="AJ27" s="119">
        <f>T27-HLOOKUP(V27,Minimas!$C$3:$CD$12,10,FALSE)</f>
        <v>-113</v>
      </c>
      <c r="AK27" s="120" t="str">
        <f t="shared" si="8"/>
        <v>FED +</v>
      </c>
      <c r="AL27" s="44"/>
      <c r="AM27" s="44" t="str">
        <f t="shared" si="9"/>
        <v>FED +</v>
      </c>
      <c r="AN27" s="44">
        <f t="shared" si="10"/>
        <v>17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4" s="5" customFormat="1" ht="30" customHeight="1">
      <c r="B28" s="189" t="s">
        <v>129</v>
      </c>
      <c r="C28" s="170">
        <v>448331</v>
      </c>
      <c r="D28" s="171"/>
      <c r="E28" s="172" t="s">
        <v>130</v>
      </c>
      <c r="F28" s="173" t="s">
        <v>202</v>
      </c>
      <c r="G28" s="174" t="s">
        <v>203</v>
      </c>
      <c r="H28" s="175">
        <v>2004</v>
      </c>
      <c r="I28" s="176" t="s">
        <v>136</v>
      </c>
      <c r="J28" s="177" t="s">
        <v>160</v>
      </c>
      <c r="K28" s="178">
        <v>54.8</v>
      </c>
      <c r="L28" s="179">
        <v>45</v>
      </c>
      <c r="M28" s="181">
        <v>-48</v>
      </c>
      <c r="N28" s="180">
        <v>48</v>
      </c>
      <c r="O28" s="182">
        <f t="shared" si="0"/>
        <v>48</v>
      </c>
      <c r="P28" s="179">
        <v>57</v>
      </c>
      <c r="Q28" s="181">
        <v>-60</v>
      </c>
      <c r="R28" s="180">
        <v>60</v>
      </c>
      <c r="S28" s="182">
        <f t="shared" si="1"/>
        <v>60</v>
      </c>
      <c r="T28" s="183">
        <f t="shared" si="2"/>
        <v>108</v>
      </c>
      <c r="U28" s="167" t="str">
        <f t="shared" si="3"/>
        <v>IRG + 8</v>
      </c>
      <c r="V28" s="167" t="str">
        <f>IF(E28=0," ",IF(E28="H",IF(H28&lt;1999,VLOOKUP(K28,[3]Minimas!$A$15:$F$29,6),IF(AND(H28&gt;1998,H28&lt;2002),VLOOKUP(K28,[3]Minimas!$A$15:$F$29,5),IF(AND(H28&gt;2001,H28&lt;2004),VLOOKUP(K28,[3]Minimas!$A$15:$F$29,4),IF(AND(H28&gt;2003,H28&lt;2006),VLOOKUP(K28,[3]Minimas!$A$15:$F$29,3),VLOOKUP(K28,[3]Minimas!$A$15:$F$29,2))))),IF(H28&lt;1999,VLOOKUP(K28,[3]Minimas!$G$15:$L$29,6),IF(AND(H28&gt;1998,H28&lt;2002),VLOOKUP(K28,[3]Minimas!$G$15:$L$29,5),IF(AND(H28&gt;2001,H28&lt;2004),VLOOKUP(K28,[3]Minimas!$G$15:$L$29,4),IF(AND(H28&gt;2003,H28&lt;2006),VLOOKUP(K28,[3]Minimas!$G$15:$L$29,3),VLOOKUP(K28,[3]Minimas!$G$15:$L$29,2)))))))</f>
        <v>U15 M55</v>
      </c>
      <c r="W28" s="184">
        <f t="shared" si="4"/>
        <v>168.10510157014835</v>
      </c>
      <c r="X28" s="55"/>
      <c r="AA28" s="44"/>
      <c r="AB28" s="119">
        <f>T28-HLOOKUP(V28,Minimas!$C$3:$CD$12,2,FALSE)</f>
        <v>53</v>
      </c>
      <c r="AC28" s="119">
        <f>T28-HLOOKUP(V28,Minimas!$C$3:$CD$12,3,FALSE)</f>
        <v>38</v>
      </c>
      <c r="AD28" s="119">
        <f>T28-HLOOKUP(V28,Minimas!$C$3:$CD$12,4,FALSE)</f>
        <v>23</v>
      </c>
      <c r="AE28" s="119">
        <f>T28-HLOOKUP(V28,Minimas!$C$3:$CD$12,5,FALSE)</f>
        <v>8</v>
      </c>
      <c r="AF28" s="119">
        <f>T28-HLOOKUP(V28,Minimas!$C$3:$CD$12,6,FALSE)</f>
        <v>-7</v>
      </c>
      <c r="AG28" s="119">
        <f>T28-HLOOKUP(V28,Minimas!$C$3:$CD$12,7,FALSE)</f>
        <v>-22</v>
      </c>
      <c r="AH28" s="119">
        <f>T28-HLOOKUP(V28,Minimas!$C$3:$CD$12,8,FALSE)</f>
        <v>-42</v>
      </c>
      <c r="AI28" s="119">
        <f>T28-HLOOKUP(V28,Minimas!$C$3:$CD$12,9,FALSE)</f>
        <v>-62</v>
      </c>
      <c r="AJ28" s="119">
        <f>T28-HLOOKUP(V28,Minimas!$C$3:$CD$12,10,FALSE)</f>
        <v>-167</v>
      </c>
      <c r="AK28" s="120" t="str">
        <f t="shared" si="8"/>
        <v>IRG +</v>
      </c>
      <c r="AL28" s="44"/>
      <c r="AM28" s="44" t="str">
        <f t="shared" si="9"/>
        <v>IRG +</v>
      </c>
      <c r="AN28" s="44">
        <f t="shared" si="10"/>
        <v>8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4" s="5" customFormat="1" ht="30" customHeight="1">
      <c r="B29" s="128"/>
      <c r="C29" s="56"/>
      <c r="D29" s="111"/>
      <c r="E29" s="131"/>
      <c r="F29" s="133" t="s">
        <v>40</v>
      </c>
      <c r="G29" s="57" t="s">
        <v>40</v>
      </c>
      <c r="H29" s="134"/>
      <c r="I29" s="110"/>
      <c r="J29" s="135"/>
      <c r="K29" s="58"/>
      <c r="L29" s="59"/>
      <c r="M29" s="60"/>
      <c r="N29" s="60"/>
      <c r="O29" s="65" t="str">
        <f t="shared" ref="O10:O104" si="11">IF(E29="","",IF(MAXA(L29:N29)&lt;=0,0,MAXA(L29:N29)))</f>
        <v/>
      </c>
      <c r="P29" s="59"/>
      <c r="Q29" s="60"/>
      <c r="R29" s="60"/>
      <c r="S29" s="65" t="str">
        <f t="shared" ref="S10:S104" si="12">IF(E29="","",IF(MAXA(P29:R29)&lt;=0,0,MAXA(P29:R29)))</f>
        <v/>
      </c>
      <c r="T29" s="64" t="str">
        <f t="shared" ref="T10:T73" si="13">IF(E29="","",IF(OR(O29=0,S29=0),0,O29+S29))</f>
        <v/>
      </c>
      <c r="U29" s="61" t="str">
        <f t="shared" ref="U10:U104" si="14">+CONCATENATE(AM29," ",AN29)</f>
        <v xml:space="preserve">   </v>
      </c>
      <c r="V29" s="61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 xml:space="preserve"> </v>
      </c>
      <c r="W29" s="62" t="str">
        <f t="shared" ref="W10:W104" si="15">IF(E29=" "," ",IF(E29="H",10^(0.75194503*LOG(K29/175.508)^2)*T29,IF(E29="F",10^(0.783497476* LOG(K29/153.655)^2)*T29,"")))</f>
        <v/>
      </c>
      <c r="X29" s="55"/>
      <c r="AA29" s="44"/>
      <c r="AB29" s="119" t="e">
        <f>T29-HLOOKUP(V29,Minimas!$C$3:$CD$12,2,FALSE)</f>
        <v>#VALUE!</v>
      </c>
      <c r="AC29" s="119" t="e">
        <f>T29-HLOOKUP(V29,Minimas!$C$3:$CD$12,3,FALSE)</f>
        <v>#VALUE!</v>
      </c>
      <c r="AD29" s="119" t="e">
        <f>T29-HLOOKUP(V29,Minimas!$C$3:$CD$12,4,FALSE)</f>
        <v>#VALUE!</v>
      </c>
      <c r="AE29" s="119" t="e">
        <f>T29-HLOOKUP(V29,Minimas!$C$3:$CD$12,5,FALSE)</f>
        <v>#VALUE!</v>
      </c>
      <c r="AF29" s="119" t="e">
        <f>T29-HLOOKUP(V29,Minimas!$C$3:$CD$12,6,FALSE)</f>
        <v>#VALUE!</v>
      </c>
      <c r="AG29" s="119" t="e">
        <f>T29-HLOOKUP(V29,Minimas!$C$3:$CD$12,7,FALSE)</f>
        <v>#VALUE!</v>
      </c>
      <c r="AH29" s="119" t="e">
        <f>T29-HLOOKUP(V29,Minimas!$C$3:$CD$12,8,FALSE)</f>
        <v>#VALUE!</v>
      </c>
      <c r="AI29" s="119" t="e">
        <f>T29-HLOOKUP(V29,Minimas!$C$3:$CD$12,9,FALSE)</f>
        <v>#VALUE!</v>
      </c>
      <c r="AJ29" s="119" t="e">
        <f>T29-HLOOKUP(V29,Minimas!$C$3:$CD$12,10,FALSE)</f>
        <v>#VALUE!</v>
      </c>
      <c r="AK29" s="120" t="str">
        <f t="shared" si="8"/>
        <v xml:space="preserve"> </v>
      </c>
      <c r="AL29" s="44"/>
      <c r="AM29" s="44" t="str">
        <f t="shared" si="9"/>
        <v xml:space="preserve"> </v>
      </c>
      <c r="AN29" s="44" t="str">
        <f t="shared" si="10"/>
        <v xml:space="preserve"> 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</row>
    <row r="30" spans="2:124" s="5" customFormat="1" ht="30" customHeight="1">
      <c r="B30" s="128"/>
      <c r="C30" s="56"/>
      <c r="D30" s="111"/>
      <c r="E30" s="131"/>
      <c r="F30" s="133" t="s">
        <v>40</v>
      </c>
      <c r="G30" s="57" t="s">
        <v>40</v>
      </c>
      <c r="H30" s="134"/>
      <c r="I30" s="110"/>
      <c r="J30" s="135"/>
      <c r="K30" s="58"/>
      <c r="L30" s="59"/>
      <c r="M30" s="60"/>
      <c r="N30" s="60"/>
      <c r="O30" s="65" t="str">
        <f t="shared" si="11"/>
        <v/>
      </c>
      <c r="P30" s="59"/>
      <c r="Q30" s="60"/>
      <c r="R30" s="60"/>
      <c r="S30" s="65" t="str">
        <f t="shared" si="12"/>
        <v/>
      </c>
      <c r="T30" s="64" t="str">
        <f t="shared" si="13"/>
        <v/>
      </c>
      <c r="U30" s="61" t="str">
        <f t="shared" si="14"/>
        <v xml:space="preserve">   </v>
      </c>
      <c r="V30" s="61" t="str">
        <f>IF(E30=0," ",IF(E30="H",IF(H30&lt;1999,VLOOKUP(K30,Minimas!$A$15:$F$29,6),IF(AND(H30&gt;1998,H30&lt;2002),VLOOKUP(K30,Minimas!$A$15:$F$29,5),IF(AND(H30&gt;2001,H30&lt;2004),VLOOKUP(K30,Minimas!$A$15:$F$29,4),IF(AND(H30&gt;2003,H30&lt;2006),VLOOKUP(K30,Minimas!$A$15:$F$29,3),VLOOKUP(K30,Minimas!$A$15:$F$29,2))))),IF(H30&lt;1999,VLOOKUP(K30,Minimas!$G$15:$L$29,6),IF(AND(H30&gt;1998,H30&lt;2002),VLOOKUP(K30,Minimas!$G$15:$L$29,5),IF(AND(H30&gt;2001,H30&lt;2004),VLOOKUP(K30,Minimas!$G$15:$L$29,4),IF(AND(H30&gt;2003,H30&lt;2006),VLOOKUP(K30,Minimas!$G$15:$L$29,3),VLOOKUP(K30,Minimas!$G$15:$L$29,2)))))))</f>
        <v xml:space="preserve"> </v>
      </c>
      <c r="W30" s="62" t="str">
        <f t="shared" si="15"/>
        <v/>
      </c>
      <c r="X30" s="55"/>
      <c r="AA30" s="44"/>
      <c r="AB30" s="119" t="e">
        <f>T30-HLOOKUP(V30,Minimas!$C$3:$CD$12,2,FALSE)</f>
        <v>#VALUE!</v>
      </c>
      <c r="AC30" s="119" t="e">
        <f>T30-HLOOKUP(V30,Minimas!$C$3:$CD$12,3,FALSE)</f>
        <v>#VALUE!</v>
      </c>
      <c r="AD30" s="119" t="e">
        <f>T30-HLOOKUP(V30,Minimas!$C$3:$CD$12,4,FALSE)</f>
        <v>#VALUE!</v>
      </c>
      <c r="AE30" s="119" t="e">
        <f>T30-HLOOKUP(V30,Minimas!$C$3:$CD$12,5,FALSE)</f>
        <v>#VALUE!</v>
      </c>
      <c r="AF30" s="119" t="e">
        <f>T30-HLOOKUP(V30,Minimas!$C$3:$CD$12,6,FALSE)</f>
        <v>#VALUE!</v>
      </c>
      <c r="AG30" s="119" t="e">
        <f>T30-HLOOKUP(V30,Minimas!$C$3:$CD$12,7,FALSE)</f>
        <v>#VALUE!</v>
      </c>
      <c r="AH30" s="119" t="e">
        <f>T30-HLOOKUP(V30,Minimas!$C$3:$CD$12,8,FALSE)</f>
        <v>#VALUE!</v>
      </c>
      <c r="AI30" s="119" t="e">
        <f>T30-HLOOKUP(V30,Minimas!$C$3:$CD$12,9,FALSE)</f>
        <v>#VALUE!</v>
      </c>
      <c r="AJ30" s="119" t="e">
        <f>T30-HLOOKUP(V30,Minimas!$C$3:$CD$12,10,FALSE)</f>
        <v>#VALUE!</v>
      </c>
      <c r="AK30" s="120" t="str">
        <f t="shared" si="8"/>
        <v xml:space="preserve"> </v>
      </c>
      <c r="AL30" s="44"/>
      <c r="AM30" s="44" t="str">
        <f t="shared" si="9"/>
        <v xml:space="preserve"> </v>
      </c>
      <c r="AN30" s="44" t="str">
        <f t="shared" si="10"/>
        <v xml:space="preserve"> 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</row>
    <row r="31" spans="2:124" s="5" customFormat="1" ht="30" customHeight="1">
      <c r="B31" s="128"/>
      <c r="C31" s="56"/>
      <c r="D31" s="111"/>
      <c r="E31" s="131"/>
      <c r="F31" s="133" t="s">
        <v>40</v>
      </c>
      <c r="G31" s="57" t="s">
        <v>40</v>
      </c>
      <c r="H31" s="134"/>
      <c r="I31" s="110"/>
      <c r="J31" s="135"/>
      <c r="K31" s="58"/>
      <c r="L31" s="59"/>
      <c r="M31" s="60"/>
      <c r="N31" s="60"/>
      <c r="O31" s="65" t="str">
        <f t="shared" si="11"/>
        <v/>
      </c>
      <c r="P31" s="59"/>
      <c r="Q31" s="60"/>
      <c r="R31" s="60"/>
      <c r="S31" s="65" t="str">
        <f t="shared" si="12"/>
        <v/>
      </c>
      <c r="T31" s="64" t="str">
        <f t="shared" si="13"/>
        <v/>
      </c>
      <c r="U31" s="61" t="str">
        <f t="shared" si="14"/>
        <v xml:space="preserve">   </v>
      </c>
      <c r="V31" s="61" t="str">
        <f>IF(E31=0," ",IF(E31="H",IF(H31&lt;1999,VLOOKUP(K31,Minimas!$A$15:$F$29,6),IF(AND(H31&gt;1998,H31&lt;2002),VLOOKUP(K31,Minimas!$A$15:$F$29,5),IF(AND(H31&gt;2001,H31&lt;2004),VLOOKUP(K31,Minimas!$A$15:$F$29,4),IF(AND(H31&gt;2003,H31&lt;2006),VLOOKUP(K31,Minimas!$A$15:$F$29,3),VLOOKUP(K31,Minimas!$A$15:$F$29,2))))),IF(H31&lt;1999,VLOOKUP(K31,Minimas!$G$15:$L$29,6),IF(AND(H31&gt;1998,H31&lt;2002),VLOOKUP(K31,Minimas!$G$15:$L$29,5),IF(AND(H31&gt;2001,H31&lt;2004),VLOOKUP(K31,Minimas!$G$15:$L$29,4),IF(AND(H31&gt;2003,H31&lt;2006),VLOOKUP(K31,Minimas!$G$15:$L$29,3),VLOOKUP(K31,Minimas!$G$15:$L$29,2)))))))</f>
        <v xml:space="preserve"> </v>
      </c>
      <c r="W31" s="62" t="str">
        <f t="shared" si="15"/>
        <v/>
      </c>
      <c r="X31" s="55"/>
      <c r="AA31" s="44"/>
      <c r="AB31" s="119" t="e">
        <f>T31-HLOOKUP(V31,Minimas!$C$3:$CD$12,2,FALSE)</f>
        <v>#VALUE!</v>
      </c>
      <c r="AC31" s="119" t="e">
        <f>T31-HLOOKUP(V31,Minimas!$C$3:$CD$12,3,FALSE)</f>
        <v>#VALUE!</v>
      </c>
      <c r="AD31" s="119" t="e">
        <f>T31-HLOOKUP(V31,Minimas!$C$3:$CD$12,4,FALSE)</f>
        <v>#VALUE!</v>
      </c>
      <c r="AE31" s="119" t="e">
        <f>T31-HLOOKUP(V31,Minimas!$C$3:$CD$12,5,FALSE)</f>
        <v>#VALUE!</v>
      </c>
      <c r="AF31" s="119" t="e">
        <f>T31-HLOOKUP(V31,Minimas!$C$3:$CD$12,6,FALSE)</f>
        <v>#VALUE!</v>
      </c>
      <c r="AG31" s="119" t="e">
        <f>T31-HLOOKUP(V31,Minimas!$C$3:$CD$12,7,FALSE)</f>
        <v>#VALUE!</v>
      </c>
      <c r="AH31" s="119" t="e">
        <f>T31-HLOOKUP(V31,Minimas!$C$3:$CD$12,8,FALSE)</f>
        <v>#VALUE!</v>
      </c>
      <c r="AI31" s="119" t="e">
        <f>T31-HLOOKUP(V31,Minimas!$C$3:$CD$12,9,FALSE)</f>
        <v>#VALUE!</v>
      </c>
      <c r="AJ31" s="119" t="e">
        <f>T31-HLOOKUP(V31,Minimas!$C$3:$CD$12,10,FALSE)</f>
        <v>#VALUE!</v>
      </c>
      <c r="AK31" s="120" t="str">
        <f t="shared" si="8"/>
        <v xml:space="preserve"> </v>
      </c>
      <c r="AL31" s="44"/>
      <c r="AM31" s="44" t="str">
        <f t="shared" si="9"/>
        <v xml:space="preserve"> </v>
      </c>
      <c r="AN31" s="44" t="str">
        <f t="shared" si="10"/>
        <v xml:space="preserve"> 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</row>
    <row r="32" spans="2:124" s="5" customFormat="1" ht="30" customHeight="1">
      <c r="B32" s="128"/>
      <c r="C32" s="56"/>
      <c r="D32" s="111"/>
      <c r="E32" s="131"/>
      <c r="F32" s="133" t="s">
        <v>40</v>
      </c>
      <c r="G32" s="57" t="s">
        <v>40</v>
      </c>
      <c r="H32" s="134"/>
      <c r="I32" s="110"/>
      <c r="J32" s="135"/>
      <c r="K32" s="58"/>
      <c r="L32" s="59"/>
      <c r="M32" s="60"/>
      <c r="N32" s="60"/>
      <c r="O32" s="65" t="str">
        <f t="shared" si="11"/>
        <v/>
      </c>
      <c r="P32" s="59"/>
      <c r="Q32" s="60"/>
      <c r="R32" s="60"/>
      <c r="S32" s="65" t="str">
        <f t="shared" si="12"/>
        <v/>
      </c>
      <c r="T32" s="64" t="str">
        <f t="shared" si="13"/>
        <v/>
      </c>
      <c r="U32" s="61" t="str">
        <f t="shared" si="14"/>
        <v xml:space="preserve">   </v>
      </c>
      <c r="V32" s="61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 xml:space="preserve"> </v>
      </c>
      <c r="W32" s="62" t="str">
        <f t="shared" si="15"/>
        <v/>
      </c>
      <c r="X32" s="55"/>
      <c r="AA32" s="44"/>
      <c r="AB32" s="119" t="e">
        <f>T32-HLOOKUP(V32,Minimas!$C$3:$CD$12,2,FALSE)</f>
        <v>#VALUE!</v>
      </c>
      <c r="AC32" s="119" t="e">
        <f>T32-HLOOKUP(V32,Minimas!$C$3:$CD$12,3,FALSE)</f>
        <v>#VALUE!</v>
      </c>
      <c r="AD32" s="119" t="e">
        <f>T32-HLOOKUP(V32,Minimas!$C$3:$CD$12,4,FALSE)</f>
        <v>#VALUE!</v>
      </c>
      <c r="AE32" s="119" t="e">
        <f>T32-HLOOKUP(V32,Minimas!$C$3:$CD$12,5,FALSE)</f>
        <v>#VALUE!</v>
      </c>
      <c r="AF32" s="119" t="e">
        <f>T32-HLOOKUP(V32,Minimas!$C$3:$CD$12,6,FALSE)</f>
        <v>#VALUE!</v>
      </c>
      <c r="AG32" s="119" t="e">
        <f>T32-HLOOKUP(V32,Minimas!$C$3:$CD$12,7,FALSE)</f>
        <v>#VALUE!</v>
      </c>
      <c r="AH32" s="119" t="e">
        <f>T32-HLOOKUP(V32,Minimas!$C$3:$CD$12,8,FALSE)</f>
        <v>#VALUE!</v>
      </c>
      <c r="AI32" s="119" t="e">
        <f>T32-HLOOKUP(V32,Minimas!$C$3:$CD$12,9,FALSE)</f>
        <v>#VALUE!</v>
      </c>
      <c r="AJ32" s="119" t="e">
        <f>T32-HLOOKUP(V32,Minimas!$C$3:$CD$12,10,FALSE)</f>
        <v>#VALUE!</v>
      </c>
      <c r="AK32" s="120" t="str">
        <f t="shared" si="8"/>
        <v xml:space="preserve"> </v>
      </c>
      <c r="AL32" s="44"/>
      <c r="AM32" s="44" t="str">
        <f t="shared" si="9"/>
        <v xml:space="preserve"> </v>
      </c>
      <c r="AN32" s="44" t="str">
        <f t="shared" si="10"/>
        <v xml:space="preserve"> 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</row>
    <row r="33" spans="2:124" s="5" customFormat="1" ht="30" customHeight="1">
      <c r="B33" s="128"/>
      <c r="C33" s="56"/>
      <c r="D33" s="111"/>
      <c r="E33" s="131"/>
      <c r="F33" s="133" t="s">
        <v>40</v>
      </c>
      <c r="G33" s="57" t="s">
        <v>40</v>
      </c>
      <c r="H33" s="134"/>
      <c r="I33" s="110"/>
      <c r="J33" s="135"/>
      <c r="K33" s="58"/>
      <c r="L33" s="59"/>
      <c r="M33" s="60"/>
      <c r="N33" s="60"/>
      <c r="O33" s="65" t="str">
        <f t="shared" si="11"/>
        <v/>
      </c>
      <c r="P33" s="59"/>
      <c r="Q33" s="60"/>
      <c r="R33" s="60"/>
      <c r="S33" s="65" t="str">
        <f t="shared" si="12"/>
        <v/>
      </c>
      <c r="T33" s="64" t="str">
        <f t="shared" si="13"/>
        <v/>
      </c>
      <c r="U33" s="61" t="str">
        <f t="shared" si="14"/>
        <v xml:space="preserve">   </v>
      </c>
      <c r="V33" s="61" t="str">
        <f>IF(E33=0," ",IF(E33="H",IF(H33&lt;1999,VLOOKUP(K33,Minimas!$A$15:$F$29,6),IF(AND(H33&gt;1998,H33&lt;2002),VLOOKUP(K33,Minimas!$A$15:$F$29,5),IF(AND(H33&gt;2001,H33&lt;2004),VLOOKUP(K33,Minimas!$A$15:$F$29,4),IF(AND(H33&gt;2003,H33&lt;2006),VLOOKUP(K33,Minimas!$A$15:$F$29,3),VLOOKUP(K33,Minimas!$A$15:$F$29,2))))),IF(H33&lt;1999,VLOOKUP(K33,Minimas!$G$15:$L$29,6),IF(AND(H33&gt;1998,H33&lt;2002),VLOOKUP(K33,Minimas!$G$15:$L$29,5),IF(AND(H33&gt;2001,H33&lt;2004),VLOOKUP(K33,Minimas!$G$15:$L$29,4),IF(AND(H33&gt;2003,H33&lt;2006),VLOOKUP(K33,Minimas!$G$15:$L$29,3),VLOOKUP(K33,Minimas!$G$15:$L$29,2)))))))</f>
        <v xml:space="preserve"> </v>
      </c>
      <c r="W33" s="62" t="str">
        <f t="shared" si="15"/>
        <v/>
      </c>
      <c r="X33" s="55"/>
      <c r="AA33" s="44"/>
      <c r="AB33" s="119" t="e">
        <f>T33-HLOOKUP(V33,Minimas!$C$3:$CD$12,2,FALSE)</f>
        <v>#VALUE!</v>
      </c>
      <c r="AC33" s="119" t="e">
        <f>T33-HLOOKUP(V33,Minimas!$C$3:$CD$12,3,FALSE)</f>
        <v>#VALUE!</v>
      </c>
      <c r="AD33" s="119" t="e">
        <f>T33-HLOOKUP(V33,Minimas!$C$3:$CD$12,4,FALSE)</f>
        <v>#VALUE!</v>
      </c>
      <c r="AE33" s="119" t="e">
        <f>T33-HLOOKUP(V33,Minimas!$C$3:$CD$12,5,FALSE)</f>
        <v>#VALUE!</v>
      </c>
      <c r="AF33" s="119" t="e">
        <f>T33-HLOOKUP(V33,Minimas!$C$3:$CD$12,6,FALSE)</f>
        <v>#VALUE!</v>
      </c>
      <c r="AG33" s="119" t="e">
        <f>T33-HLOOKUP(V33,Minimas!$C$3:$CD$12,7,FALSE)</f>
        <v>#VALUE!</v>
      </c>
      <c r="AH33" s="119" t="e">
        <f>T33-HLOOKUP(V33,Minimas!$C$3:$CD$12,8,FALSE)</f>
        <v>#VALUE!</v>
      </c>
      <c r="AI33" s="119" t="e">
        <f>T33-HLOOKUP(V33,Minimas!$C$3:$CD$12,9,FALSE)</f>
        <v>#VALUE!</v>
      </c>
      <c r="AJ33" s="119" t="e">
        <f>T33-HLOOKUP(V33,Minimas!$C$3:$CD$12,10,FALSE)</f>
        <v>#VALUE!</v>
      </c>
      <c r="AK33" s="120" t="str">
        <f t="shared" si="8"/>
        <v xml:space="preserve"> </v>
      </c>
      <c r="AL33" s="44"/>
      <c r="AM33" s="44" t="str">
        <f t="shared" si="9"/>
        <v xml:space="preserve"> </v>
      </c>
      <c r="AN33" s="44" t="str">
        <f t="shared" si="10"/>
        <v xml:space="preserve"> 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</row>
    <row r="34" spans="2:124" s="5" customFormat="1" ht="30" customHeight="1">
      <c r="B34" s="128"/>
      <c r="C34" s="56"/>
      <c r="D34" s="111"/>
      <c r="E34" s="131"/>
      <c r="F34" s="133" t="s">
        <v>40</v>
      </c>
      <c r="G34" s="57" t="s">
        <v>40</v>
      </c>
      <c r="H34" s="134"/>
      <c r="I34" s="110"/>
      <c r="J34" s="135"/>
      <c r="K34" s="58"/>
      <c r="L34" s="59"/>
      <c r="M34" s="60"/>
      <c r="N34" s="60"/>
      <c r="O34" s="65" t="str">
        <f t="shared" si="11"/>
        <v/>
      </c>
      <c r="P34" s="59"/>
      <c r="Q34" s="60"/>
      <c r="R34" s="60"/>
      <c r="S34" s="65" t="str">
        <f t="shared" si="12"/>
        <v/>
      </c>
      <c r="T34" s="64" t="str">
        <f t="shared" si="13"/>
        <v/>
      </c>
      <c r="U34" s="61" t="str">
        <f t="shared" si="14"/>
        <v xml:space="preserve">   </v>
      </c>
      <c r="V34" s="61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 xml:space="preserve"> </v>
      </c>
      <c r="W34" s="62" t="str">
        <f t="shared" si="15"/>
        <v/>
      </c>
      <c r="X34" s="55"/>
      <c r="AA34" s="44"/>
      <c r="AB34" s="119" t="e">
        <f>T34-HLOOKUP(V34,Minimas!$C$3:$CD$12,2,FALSE)</f>
        <v>#VALUE!</v>
      </c>
      <c r="AC34" s="119" t="e">
        <f>T34-HLOOKUP(V34,Minimas!$C$3:$CD$12,3,FALSE)</f>
        <v>#VALUE!</v>
      </c>
      <c r="AD34" s="119" t="e">
        <f>T34-HLOOKUP(V34,Minimas!$C$3:$CD$12,4,FALSE)</f>
        <v>#VALUE!</v>
      </c>
      <c r="AE34" s="119" t="e">
        <f>T34-HLOOKUP(V34,Minimas!$C$3:$CD$12,5,FALSE)</f>
        <v>#VALUE!</v>
      </c>
      <c r="AF34" s="119" t="e">
        <f>T34-HLOOKUP(V34,Minimas!$C$3:$CD$12,6,FALSE)</f>
        <v>#VALUE!</v>
      </c>
      <c r="AG34" s="119" t="e">
        <f>T34-HLOOKUP(V34,Minimas!$C$3:$CD$12,7,FALSE)</f>
        <v>#VALUE!</v>
      </c>
      <c r="AH34" s="119" t="e">
        <f>T34-HLOOKUP(V34,Minimas!$C$3:$CD$12,8,FALSE)</f>
        <v>#VALUE!</v>
      </c>
      <c r="AI34" s="119" t="e">
        <f>T34-HLOOKUP(V34,Minimas!$C$3:$CD$12,9,FALSE)</f>
        <v>#VALUE!</v>
      </c>
      <c r="AJ34" s="119" t="e">
        <f>T34-HLOOKUP(V34,Minimas!$C$3:$CD$12,10,FALSE)</f>
        <v>#VALUE!</v>
      </c>
      <c r="AK34" s="120" t="str">
        <f t="shared" si="8"/>
        <v xml:space="preserve"> </v>
      </c>
      <c r="AL34" s="44"/>
      <c r="AM34" s="44" t="str">
        <f t="shared" si="9"/>
        <v xml:space="preserve"> </v>
      </c>
      <c r="AN34" s="44" t="str">
        <f t="shared" si="10"/>
        <v xml:space="preserve"> 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</row>
    <row r="35" spans="2:124" s="5" customFormat="1" ht="30" customHeight="1">
      <c r="B35" s="128"/>
      <c r="C35" s="56"/>
      <c r="D35" s="111"/>
      <c r="E35" s="131"/>
      <c r="F35" s="133" t="s">
        <v>40</v>
      </c>
      <c r="G35" s="57" t="s">
        <v>40</v>
      </c>
      <c r="H35" s="134"/>
      <c r="I35" s="110"/>
      <c r="J35" s="135"/>
      <c r="K35" s="58"/>
      <c r="L35" s="59"/>
      <c r="M35" s="60"/>
      <c r="N35" s="60"/>
      <c r="O35" s="65" t="str">
        <f t="shared" si="11"/>
        <v/>
      </c>
      <c r="P35" s="59"/>
      <c r="Q35" s="60"/>
      <c r="R35" s="60"/>
      <c r="S35" s="65" t="str">
        <f t="shared" si="12"/>
        <v/>
      </c>
      <c r="T35" s="64" t="str">
        <f t="shared" si="13"/>
        <v/>
      </c>
      <c r="U35" s="61" t="str">
        <f t="shared" si="14"/>
        <v xml:space="preserve">   </v>
      </c>
      <c r="V35" s="61" t="str">
        <f>IF(E35=0," ",IF(E35="H",IF(H35&lt;1999,VLOOKUP(K35,Minimas!$A$15:$F$29,6),IF(AND(H35&gt;1998,H35&lt;2002),VLOOKUP(K35,Minimas!$A$15:$F$29,5),IF(AND(H35&gt;2001,H35&lt;2004),VLOOKUP(K35,Minimas!$A$15:$F$29,4),IF(AND(H35&gt;2003,H35&lt;2006),VLOOKUP(K35,Minimas!$A$15:$F$29,3),VLOOKUP(K35,Minimas!$A$15:$F$29,2))))),IF(H35&lt;1999,VLOOKUP(K35,Minimas!$G$15:$L$29,6),IF(AND(H35&gt;1998,H35&lt;2002),VLOOKUP(K35,Minimas!$G$15:$L$29,5),IF(AND(H35&gt;2001,H35&lt;2004),VLOOKUP(K35,Minimas!$G$15:$L$29,4),IF(AND(H35&gt;2003,H35&lt;2006),VLOOKUP(K35,Minimas!$G$15:$L$29,3),VLOOKUP(K35,Minimas!$G$15:$L$29,2)))))))</f>
        <v xml:space="preserve"> </v>
      </c>
      <c r="W35" s="62" t="str">
        <f t="shared" si="15"/>
        <v/>
      </c>
      <c r="X35" s="55"/>
      <c r="AA35" s="44"/>
      <c r="AB35" s="119" t="e">
        <f>T35-HLOOKUP(V35,Minimas!$C$3:$CD$12,2,FALSE)</f>
        <v>#VALUE!</v>
      </c>
      <c r="AC35" s="119" t="e">
        <f>T35-HLOOKUP(V35,Minimas!$C$3:$CD$12,3,FALSE)</f>
        <v>#VALUE!</v>
      </c>
      <c r="AD35" s="119" t="e">
        <f>T35-HLOOKUP(V35,Minimas!$C$3:$CD$12,4,FALSE)</f>
        <v>#VALUE!</v>
      </c>
      <c r="AE35" s="119" t="e">
        <f>T35-HLOOKUP(V35,Minimas!$C$3:$CD$12,5,FALSE)</f>
        <v>#VALUE!</v>
      </c>
      <c r="AF35" s="119" t="e">
        <f>T35-HLOOKUP(V35,Minimas!$C$3:$CD$12,6,FALSE)</f>
        <v>#VALUE!</v>
      </c>
      <c r="AG35" s="119" t="e">
        <f>T35-HLOOKUP(V35,Minimas!$C$3:$CD$12,7,FALSE)</f>
        <v>#VALUE!</v>
      </c>
      <c r="AH35" s="119" t="e">
        <f>T35-HLOOKUP(V35,Minimas!$C$3:$CD$12,8,FALSE)</f>
        <v>#VALUE!</v>
      </c>
      <c r="AI35" s="119" t="e">
        <f>T35-HLOOKUP(V35,Minimas!$C$3:$CD$12,9,FALSE)</f>
        <v>#VALUE!</v>
      </c>
      <c r="AJ35" s="119" t="e">
        <f>T35-HLOOKUP(V35,Minimas!$C$3:$CD$12,10,FALSE)</f>
        <v>#VALUE!</v>
      </c>
      <c r="AK35" s="120" t="str">
        <f t="shared" si="8"/>
        <v xml:space="preserve"> </v>
      </c>
      <c r="AL35" s="44"/>
      <c r="AM35" s="44" t="str">
        <f t="shared" si="9"/>
        <v xml:space="preserve"> </v>
      </c>
      <c r="AN35" s="44" t="str">
        <f t="shared" si="10"/>
        <v xml:space="preserve"> 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</row>
    <row r="36" spans="2:124" s="5" customFormat="1" ht="30" customHeight="1">
      <c r="B36" s="128"/>
      <c r="C36" s="56"/>
      <c r="D36" s="111"/>
      <c r="E36" s="131"/>
      <c r="F36" s="133" t="s">
        <v>40</v>
      </c>
      <c r="G36" s="57" t="s">
        <v>40</v>
      </c>
      <c r="H36" s="134"/>
      <c r="I36" s="110"/>
      <c r="J36" s="135"/>
      <c r="K36" s="58"/>
      <c r="L36" s="59"/>
      <c r="M36" s="60"/>
      <c r="N36" s="60"/>
      <c r="O36" s="65" t="str">
        <f t="shared" si="11"/>
        <v/>
      </c>
      <c r="P36" s="59"/>
      <c r="Q36" s="60"/>
      <c r="R36" s="60"/>
      <c r="S36" s="65" t="str">
        <f t="shared" si="12"/>
        <v/>
      </c>
      <c r="T36" s="64" t="str">
        <f t="shared" si="13"/>
        <v/>
      </c>
      <c r="U36" s="61" t="str">
        <f t="shared" si="14"/>
        <v xml:space="preserve">   </v>
      </c>
      <c r="V36" s="61" t="str">
        <f>IF(E36=0," ",IF(E36="H",IF(H36&lt;1999,VLOOKUP(K36,Minimas!$A$15:$F$29,6),IF(AND(H36&gt;1998,H36&lt;2002),VLOOKUP(K36,Minimas!$A$15:$F$29,5),IF(AND(H36&gt;2001,H36&lt;2004),VLOOKUP(K36,Minimas!$A$15:$F$29,4),IF(AND(H36&gt;2003,H36&lt;2006),VLOOKUP(K36,Minimas!$A$15:$F$29,3),VLOOKUP(K36,Minimas!$A$15:$F$29,2))))),IF(H36&lt;1999,VLOOKUP(K36,Minimas!$G$15:$L$29,6),IF(AND(H36&gt;1998,H36&lt;2002),VLOOKUP(K36,Minimas!$G$15:$L$29,5),IF(AND(H36&gt;2001,H36&lt;2004),VLOOKUP(K36,Minimas!$G$15:$L$29,4),IF(AND(H36&gt;2003,H36&lt;2006),VLOOKUP(K36,Minimas!$G$15:$L$29,3),VLOOKUP(K36,Minimas!$G$15:$L$29,2)))))))</f>
        <v xml:space="preserve"> </v>
      </c>
      <c r="W36" s="62" t="str">
        <f t="shared" si="15"/>
        <v/>
      </c>
      <c r="X36" s="55"/>
      <c r="AA36" s="44"/>
      <c r="AB36" s="119" t="e">
        <f>T36-HLOOKUP(V36,Minimas!$C$3:$CD$12,2,FALSE)</f>
        <v>#VALUE!</v>
      </c>
      <c r="AC36" s="119" t="e">
        <f>T36-HLOOKUP(V36,Minimas!$C$3:$CD$12,3,FALSE)</f>
        <v>#VALUE!</v>
      </c>
      <c r="AD36" s="119" t="e">
        <f>T36-HLOOKUP(V36,Minimas!$C$3:$CD$12,4,FALSE)</f>
        <v>#VALUE!</v>
      </c>
      <c r="AE36" s="119" t="e">
        <f>T36-HLOOKUP(V36,Minimas!$C$3:$CD$12,5,FALSE)</f>
        <v>#VALUE!</v>
      </c>
      <c r="AF36" s="119" t="e">
        <f>T36-HLOOKUP(V36,Minimas!$C$3:$CD$12,6,FALSE)</f>
        <v>#VALUE!</v>
      </c>
      <c r="AG36" s="119" t="e">
        <f>T36-HLOOKUP(V36,Minimas!$C$3:$CD$12,7,FALSE)</f>
        <v>#VALUE!</v>
      </c>
      <c r="AH36" s="119" t="e">
        <f>T36-HLOOKUP(V36,Minimas!$C$3:$CD$12,8,FALSE)</f>
        <v>#VALUE!</v>
      </c>
      <c r="AI36" s="119" t="e">
        <f>T36-HLOOKUP(V36,Minimas!$C$3:$CD$12,9,FALSE)</f>
        <v>#VALUE!</v>
      </c>
      <c r="AJ36" s="119" t="e">
        <f>T36-HLOOKUP(V36,Minimas!$C$3:$CD$12,10,FALSE)</f>
        <v>#VALUE!</v>
      </c>
      <c r="AK36" s="120" t="str">
        <f t="shared" si="8"/>
        <v xml:space="preserve"> </v>
      </c>
      <c r="AL36" s="44"/>
      <c r="AM36" s="44" t="str">
        <f t="shared" si="9"/>
        <v xml:space="preserve"> </v>
      </c>
      <c r="AN36" s="44" t="str">
        <f t="shared" si="10"/>
        <v xml:space="preserve"> 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</row>
    <row r="37" spans="2:124" s="5" customFormat="1" ht="30" customHeight="1">
      <c r="B37" s="128"/>
      <c r="C37" s="56"/>
      <c r="D37" s="111"/>
      <c r="E37" s="131"/>
      <c r="F37" s="133" t="s">
        <v>40</v>
      </c>
      <c r="G37" s="57" t="s">
        <v>40</v>
      </c>
      <c r="H37" s="134"/>
      <c r="I37" s="110"/>
      <c r="J37" s="135"/>
      <c r="K37" s="58"/>
      <c r="L37" s="59"/>
      <c r="M37" s="60"/>
      <c r="N37" s="60"/>
      <c r="O37" s="65" t="str">
        <f t="shared" si="11"/>
        <v/>
      </c>
      <c r="P37" s="59"/>
      <c r="Q37" s="60"/>
      <c r="R37" s="60"/>
      <c r="S37" s="65" t="str">
        <f t="shared" si="12"/>
        <v/>
      </c>
      <c r="T37" s="64" t="str">
        <f t="shared" si="13"/>
        <v/>
      </c>
      <c r="U37" s="61" t="str">
        <f t="shared" si="14"/>
        <v xml:space="preserve">   </v>
      </c>
      <c r="V37" s="61" t="str">
        <f>IF(E37=0," ",IF(E37="H",IF(H37&lt;1999,VLOOKUP(K37,Minimas!$A$15:$F$29,6),IF(AND(H37&gt;1998,H37&lt;2002),VLOOKUP(K37,Minimas!$A$15:$F$29,5),IF(AND(H37&gt;2001,H37&lt;2004),VLOOKUP(K37,Minimas!$A$15:$F$29,4),IF(AND(H37&gt;2003,H37&lt;2006),VLOOKUP(K37,Minimas!$A$15:$F$29,3),VLOOKUP(K37,Minimas!$A$15:$F$29,2))))),IF(H37&lt;1999,VLOOKUP(K37,Minimas!$G$15:$L$29,6),IF(AND(H37&gt;1998,H37&lt;2002),VLOOKUP(K37,Minimas!$G$15:$L$29,5),IF(AND(H37&gt;2001,H37&lt;2004),VLOOKUP(K37,Minimas!$G$15:$L$29,4),IF(AND(H37&gt;2003,H37&lt;2006),VLOOKUP(K37,Minimas!$G$15:$L$29,3),VLOOKUP(K37,Minimas!$G$15:$L$29,2)))))))</f>
        <v xml:space="preserve"> </v>
      </c>
      <c r="W37" s="62" t="str">
        <f t="shared" si="15"/>
        <v/>
      </c>
      <c r="X37" s="55"/>
      <c r="AA37" s="44"/>
      <c r="AB37" s="119" t="e">
        <f>T37-HLOOKUP(V37,Minimas!$C$3:$CD$12,2,FALSE)</f>
        <v>#VALUE!</v>
      </c>
      <c r="AC37" s="119" t="e">
        <f>T37-HLOOKUP(V37,Minimas!$C$3:$CD$12,3,FALSE)</f>
        <v>#VALUE!</v>
      </c>
      <c r="AD37" s="119" t="e">
        <f>T37-HLOOKUP(V37,Minimas!$C$3:$CD$12,4,FALSE)</f>
        <v>#VALUE!</v>
      </c>
      <c r="AE37" s="119" t="e">
        <f>T37-HLOOKUP(V37,Minimas!$C$3:$CD$12,5,FALSE)</f>
        <v>#VALUE!</v>
      </c>
      <c r="AF37" s="119" t="e">
        <f>T37-HLOOKUP(V37,Minimas!$C$3:$CD$12,6,FALSE)</f>
        <v>#VALUE!</v>
      </c>
      <c r="AG37" s="119" t="e">
        <f>T37-HLOOKUP(V37,Minimas!$C$3:$CD$12,7,FALSE)</f>
        <v>#VALUE!</v>
      </c>
      <c r="AH37" s="119" t="e">
        <f>T37-HLOOKUP(V37,Minimas!$C$3:$CD$12,8,FALSE)</f>
        <v>#VALUE!</v>
      </c>
      <c r="AI37" s="119" t="e">
        <f>T37-HLOOKUP(V37,Minimas!$C$3:$CD$12,9,FALSE)</f>
        <v>#VALUE!</v>
      </c>
      <c r="AJ37" s="119" t="e">
        <f>T37-HLOOKUP(V37,Minimas!$C$3:$CD$12,10,FALSE)</f>
        <v>#VALUE!</v>
      </c>
      <c r="AK37" s="120" t="str">
        <f t="shared" si="8"/>
        <v xml:space="preserve"> </v>
      </c>
      <c r="AL37" s="44"/>
      <c r="AM37" s="44" t="str">
        <f t="shared" si="9"/>
        <v xml:space="preserve"> </v>
      </c>
      <c r="AN37" s="44" t="str">
        <f t="shared" si="10"/>
        <v xml:space="preserve"> 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</row>
    <row r="38" spans="2:124" s="5" customFormat="1" ht="30" customHeight="1">
      <c r="B38" s="128"/>
      <c r="C38" s="56"/>
      <c r="D38" s="111"/>
      <c r="E38" s="131"/>
      <c r="F38" s="133" t="s">
        <v>40</v>
      </c>
      <c r="G38" s="57" t="s">
        <v>40</v>
      </c>
      <c r="H38" s="134"/>
      <c r="I38" s="110"/>
      <c r="J38" s="135"/>
      <c r="K38" s="58"/>
      <c r="L38" s="59"/>
      <c r="M38" s="60"/>
      <c r="N38" s="60"/>
      <c r="O38" s="65" t="str">
        <f t="shared" si="11"/>
        <v/>
      </c>
      <c r="P38" s="59"/>
      <c r="Q38" s="60"/>
      <c r="R38" s="60"/>
      <c r="S38" s="65" t="str">
        <f t="shared" si="12"/>
        <v/>
      </c>
      <c r="T38" s="64" t="str">
        <f t="shared" si="13"/>
        <v/>
      </c>
      <c r="U38" s="61" t="str">
        <f t="shared" si="14"/>
        <v xml:space="preserve">   </v>
      </c>
      <c r="V38" s="61" t="str">
        <f>IF(E38=0," ",IF(E38="H",IF(H38&lt;1999,VLOOKUP(K38,Minimas!$A$15:$F$29,6),IF(AND(H38&gt;1998,H38&lt;2002),VLOOKUP(K38,Minimas!$A$15:$F$29,5),IF(AND(H38&gt;2001,H38&lt;2004),VLOOKUP(K38,Minimas!$A$15:$F$29,4),IF(AND(H38&gt;2003,H38&lt;2006),VLOOKUP(K38,Minimas!$A$15:$F$29,3),VLOOKUP(K38,Minimas!$A$15:$F$29,2))))),IF(H38&lt;1999,VLOOKUP(K38,Minimas!$G$15:$L$29,6),IF(AND(H38&gt;1998,H38&lt;2002),VLOOKUP(K38,Minimas!$G$15:$L$29,5),IF(AND(H38&gt;2001,H38&lt;2004),VLOOKUP(K38,Minimas!$G$15:$L$29,4),IF(AND(H38&gt;2003,H38&lt;2006),VLOOKUP(K38,Minimas!$G$15:$L$29,3),VLOOKUP(K38,Minimas!$G$15:$L$29,2)))))))</f>
        <v xml:space="preserve"> </v>
      </c>
      <c r="W38" s="62" t="str">
        <f t="shared" si="15"/>
        <v/>
      </c>
      <c r="X38" s="55"/>
      <c r="AA38" s="44"/>
      <c r="AB38" s="119" t="e">
        <f>T38-HLOOKUP(V38,Minimas!$C$3:$CD$12,2,FALSE)</f>
        <v>#VALUE!</v>
      </c>
      <c r="AC38" s="119" t="e">
        <f>T38-HLOOKUP(V38,Minimas!$C$3:$CD$12,3,FALSE)</f>
        <v>#VALUE!</v>
      </c>
      <c r="AD38" s="119" t="e">
        <f>T38-HLOOKUP(V38,Minimas!$C$3:$CD$12,4,FALSE)</f>
        <v>#VALUE!</v>
      </c>
      <c r="AE38" s="119" t="e">
        <f>T38-HLOOKUP(V38,Minimas!$C$3:$CD$12,5,FALSE)</f>
        <v>#VALUE!</v>
      </c>
      <c r="AF38" s="119" t="e">
        <f>T38-HLOOKUP(V38,Minimas!$C$3:$CD$12,6,FALSE)</f>
        <v>#VALUE!</v>
      </c>
      <c r="AG38" s="119" t="e">
        <f>T38-HLOOKUP(V38,Minimas!$C$3:$CD$12,7,FALSE)</f>
        <v>#VALUE!</v>
      </c>
      <c r="AH38" s="119" t="e">
        <f>T38-HLOOKUP(V38,Minimas!$C$3:$CD$12,8,FALSE)</f>
        <v>#VALUE!</v>
      </c>
      <c r="AI38" s="119" t="e">
        <f>T38-HLOOKUP(V38,Minimas!$C$3:$CD$12,9,FALSE)</f>
        <v>#VALUE!</v>
      </c>
      <c r="AJ38" s="119" t="e">
        <f>T38-HLOOKUP(V38,Minimas!$C$3:$CD$12,10,FALSE)</f>
        <v>#VALUE!</v>
      </c>
      <c r="AK38" s="120" t="str">
        <f t="shared" si="8"/>
        <v xml:space="preserve"> </v>
      </c>
      <c r="AL38" s="44"/>
      <c r="AM38" s="44" t="str">
        <f t="shared" si="9"/>
        <v xml:space="preserve"> </v>
      </c>
      <c r="AN38" s="44" t="str">
        <f t="shared" si="10"/>
        <v xml:space="preserve"> 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</row>
    <row r="39" spans="2:124" s="5" customFormat="1" ht="30" customHeight="1">
      <c r="B39" s="128"/>
      <c r="C39" s="56"/>
      <c r="D39" s="111"/>
      <c r="E39" s="131"/>
      <c r="F39" s="133" t="s">
        <v>40</v>
      </c>
      <c r="G39" s="57" t="s">
        <v>40</v>
      </c>
      <c r="H39" s="134"/>
      <c r="I39" s="110"/>
      <c r="J39" s="135"/>
      <c r="K39" s="58"/>
      <c r="L39" s="59"/>
      <c r="M39" s="60"/>
      <c r="N39" s="60"/>
      <c r="O39" s="65" t="str">
        <f t="shared" si="11"/>
        <v/>
      </c>
      <c r="P39" s="59"/>
      <c r="Q39" s="60"/>
      <c r="R39" s="60"/>
      <c r="S39" s="65" t="str">
        <f t="shared" si="12"/>
        <v/>
      </c>
      <c r="T39" s="64" t="str">
        <f t="shared" si="13"/>
        <v/>
      </c>
      <c r="U39" s="61" t="str">
        <f t="shared" si="14"/>
        <v xml:space="preserve">   </v>
      </c>
      <c r="V39" s="61" t="str">
        <f>IF(E39=0," ",IF(E39="H",IF(H39&lt;1999,VLOOKUP(K39,Minimas!$A$15:$F$29,6),IF(AND(H39&gt;1998,H39&lt;2002),VLOOKUP(K39,Minimas!$A$15:$F$29,5),IF(AND(H39&gt;2001,H39&lt;2004),VLOOKUP(K39,Minimas!$A$15:$F$29,4),IF(AND(H39&gt;2003,H39&lt;2006),VLOOKUP(K39,Minimas!$A$15:$F$29,3),VLOOKUP(K39,Minimas!$A$15:$F$29,2))))),IF(H39&lt;1999,VLOOKUP(K39,Minimas!$G$15:$L$29,6),IF(AND(H39&gt;1998,H39&lt;2002),VLOOKUP(K39,Minimas!$G$15:$L$29,5),IF(AND(H39&gt;2001,H39&lt;2004),VLOOKUP(K39,Minimas!$G$15:$L$29,4),IF(AND(H39&gt;2003,H39&lt;2006),VLOOKUP(K39,Minimas!$G$15:$L$29,3),VLOOKUP(K39,Minimas!$G$15:$L$29,2)))))))</f>
        <v xml:space="preserve"> </v>
      </c>
      <c r="W39" s="62" t="str">
        <f t="shared" si="15"/>
        <v/>
      </c>
      <c r="X39" s="55"/>
      <c r="AA39" s="44"/>
      <c r="AB39" s="119" t="e">
        <f>T39-HLOOKUP(V39,Minimas!$C$3:$CD$12,2,FALSE)</f>
        <v>#VALUE!</v>
      </c>
      <c r="AC39" s="119" t="e">
        <f>T39-HLOOKUP(V39,Minimas!$C$3:$CD$12,3,FALSE)</f>
        <v>#VALUE!</v>
      </c>
      <c r="AD39" s="119" t="e">
        <f>T39-HLOOKUP(V39,Minimas!$C$3:$CD$12,4,FALSE)</f>
        <v>#VALUE!</v>
      </c>
      <c r="AE39" s="119" t="e">
        <f>T39-HLOOKUP(V39,Minimas!$C$3:$CD$12,5,FALSE)</f>
        <v>#VALUE!</v>
      </c>
      <c r="AF39" s="119" t="e">
        <f>T39-HLOOKUP(V39,Minimas!$C$3:$CD$12,6,FALSE)</f>
        <v>#VALUE!</v>
      </c>
      <c r="AG39" s="119" t="e">
        <f>T39-HLOOKUP(V39,Minimas!$C$3:$CD$12,7,FALSE)</f>
        <v>#VALUE!</v>
      </c>
      <c r="AH39" s="119" t="e">
        <f>T39-HLOOKUP(V39,Minimas!$C$3:$CD$12,8,FALSE)</f>
        <v>#VALUE!</v>
      </c>
      <c r="AI39" s="119" t="e">
        <f>T39-HLOOKUP(V39,Minimas!$C$3:$CD$12,9,FALSE)</f>
        <v>#VALUE!</v>
      </c>
      <c r="AJ39" s="119" t="e">
        <f>T39-HLOOKUP(V39,Minimas!$C$3:$CD$12,10,FALSE)</f>
        <v>#VALUE!</v>
      </c>
      <c r="AK39" s="120" t="str">
        <f t="shared" si="8"/>
        <v xml:space="preserve"> </v>
      </c>
      <c r="AL39" s="44"/>
      <c r="AM39" s="44" t="str">
        <f t="shared" si="9"/>
        <v xml:space="preserve"> </v>
      </c>
      <c r="AN39" s="44" t="str">
        <f t="shared" si="10"/>
        <v xml:space="preserve"> 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</row>
    <row r="40" spans="2:124" s="5" customFormat="1" ht="30" customHeight="1">
      <c r="B40" s="128"/>
      <c r="C40" s="56"/>
      <c r="D40" s="111"/>
      <c r="E40" s="131"/>
      <c r="F40" s="133" t="s">
        <v>40</v>
      </c>
      <c r="G40" s="57" t="s">
        <v>40</v>
      </c>
      <c r="H40" s="134"/>
      <c r="I40" s="110"/>
      <c r="J40" s="135"/>
      <c r="K40" s="58"/>
      <c r="L40" s="59"/>
      <c r="M40" s="60"/>
      <c r="N40" s="60"/>
      <c r="O40" s="65" t="str">
        <f t="shared" si="11"/>
        <v/>
      </c>
      <c r="P40" s="59"/>
      <c r="Q40" s="60"/>
      <c r="R40" s="60"/>
      <c r="S40" s="65" t="str">
        <f t="shared" si="12"/>
        <v/>
      </c>
      <c r="T40" s="64" t="str">
        <f t="shared" si="13"/>
        <v/>
      </c>
      <c r="U40" s="61" t="str">
        <f t="shared" si="14"/>
        <v xml:space="preserve">   </v>
      </c>
      <c r="V40" s="61" t="str">
        <f>IF(E40=0," ",IF(E40="H",IF(H40&lt;1999,VLOOKUP(K40,Minimas!$A$15:$F$29,6),IF(AND(H40&gt;1998,H40&lt;2002),VLOOKUP(K40,Minimas!$A$15:$F$29,5),IF(AND(H40&gt;2001,H40&lt;2004),VLOOKUP(K40,Minimas!$A$15:$F$29,4),IF(AND(H40&gt;2003,H40&lt;2006),VLOOKUP(K40,Minimas!$A$15:$F$29,3),VLOOKUP(K40,Minimas!$A$15:$F$29,2))))),IF(H40&lt;1999,VLOOKUP(K40,Minimas!$G$15:$L$29,6),IF(AND(H40&gt;1998,H40&lt;2002),VLOOKUP(K40,Minimas!$G$15:$L$29,5),IF(AND(H40&gt;2001,H40&lt;2004),VLOOKUP(K40,Minimas!$G$15:$L$29,4),IF(AND(H40&gt;2003,H40&lt;2006),VLOOKUP(K40,Minimas!$G$15:$L$29,3),VLOOKUP(K40,Minimas!$G$15:$L$29,2)))))))</f>
        <v xml:space="preserve"> </v>
      </c>
      <c r="W40" s="62" t="str">
        <f t="shared" si="15"/>
        <v/>
      </c>
      <c r="X40" s="55"/>
      <c r="AA40" s="44"/>
      <c r="AB40" s="119" t="e">
        <f>T40-HLOOKUP(V40,Minimas!$C$3:$CD$12,2,FALSE)</f>
        <v>#VALUE!</v>
      </c>
      <c r="AC40" s="119" t="e">
        <f>T40-HLOOKUP(V40,Minimas!$C$3:$CD$12,3,FALSE)</f>
        <v>#VALUE!</v>
      </c>
      <c r="AD40" s="119" t="e">
        <f>T40-HLOOKUP(V40,Minimas!$C$3:$CD$12,4,FALSE)</f>
        <v>#VALUE!</v>
      </c>
      <c r="AE40" s="119" t="e">
        <f>T40-HLOOKUP(V40,Minimas!$C$3:$CD$12,5,FALSE)</f>
        <v>#VALUE!</v>
      </c>
      <c r="AF40" s="119" t="e">
        <f>T40-HLOOKUP(V40,Minimas!$C$3:$CD$12,6,FALSE)</f>
        <v>#VALUE!</v>
      </c>
      <c r="AG40" s="119" t="e">
        <f>T40-HLOOKUP(V40,Minimas!$C$3:$CD$12,7,FALSE)</f>
        <v>#VALUE!</v>
      </c>
      <c r="AH40" s="119" t="e">
        <f>T40-HLOOKUP(V40,Minimas!$C$3:$CD$12,8,FALSE)</f>
        <v>#VALUE!</v>
      </c>
      <c r="AI40" s="119" t="e">
        <f>T40-HLOOKUP(V40,Minimas!$C$3:$CD$12,9,FALSE)</f>
        <v>#VALUE!</v>
      </c>
      <c r="AJ40" s="119" t="e">
        <f>T40-HLOOKUP(V40,Minimas!$C$3:$CD$12,10,FALSE)</f>
        <v>#VALUE!</v>
      </c>
      <c r="AK40" s="120" t="str">
        <f t="shared" si="8"/>
        <v xml:space="preserve"> </v>
      </c>
      <c r="AL40" s="44"/>
      <c r="AM40" s="44" t="str">
        <f t="shared" si="9"/>
        <v xml:space="preserve"> </v>
      </c>
      <c r="AN40" s="44" t="str">
        <f t="shared" si="10"/>
        <v xml:space="preserve"> 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</row>
    <row r="41" spans="2:124" s="5" customFormat="1" ht="30" customHeight="1">
      <c r="B41" s="128"/>
      <c r="C41" s="56"/>
      <c r="D41" s="111"/>
      <c r="E41" s="131"/>
      <c r="F41" s="133" t="s">
        <v>40</v>
      </c>
      <c r="G41" s="57" t="s">
        <v>40</v>
      </c>
      <c r="H41" s="134"/>
      <c r="I41" s="110"/>
      <c r="J41" s="135"/>
      <c r="K41" s="58"/>
      <c r="L41" s="59"/>
      <c r="M41" s="60"/>
      <c r="N41" s="60"/>
      <c r="O41" s="65" t="str">
        <f t="shared" si="11"/>
        <v/>
      </c>
      <c r="P41" s="59"/>
      <c r="Q41" s="60"/>
      <c r="R41" s="60"/>
      <c r="S41" s="65" t="str">
        <f t="shared" si="12"/>
        <v/>
      </c>
      <c r="T41" s="64" t="str">
        <f t="shared" si="13"/>
        <v/>
      </c>
      <c r="U41" s="61" t="str">
        <f t="shared" si="14"/>
        <v xml:space="preserve">   </v>
      </c>
      <c r="V41" s="61" t="str">
        <f>IF(E41=0," ",IF(E41="H",IF(H41&lt;1999,VLOOKUP(K41,Minimas!$A$15:$F$29,6),IF(AND(H41&gt;1998,H41&lt;2002),VLOOKUP(K41,Minimas!$A$15:$F$29,5),IF(AND(H41&gt;2001,H41&lt;2004),VLOOKUP(K41,Minimas!$A$15:$F$29,4),IF(AND(H41&gt;2003,H41&lt;2006),VLOOKUP(K41,Minimas!$A$15:$F$29,3),VLOOKUP(K41,Minimas!$A$15:$F$29,2))))),IF(H41&lt;1999,VLOOKUP(K41,Minimas!$G$15:$L$29,6),IF(AND(H41&gt;1998,H41&lt;2002),VLOOKUP(K41,Minimas!$G$15:$L$29,5),IF(AND(H41&gt;2001,H41&lt;2004),VLOOKUP(K41,Minimas!$G$15:$L$29,4),IF(AND(H41&gt;2003,H41&lt;2006),VLOOKUP(K41,Minimas!$G$15:$L$29,3),VLOOKUP(K41,Minimas!$G$15:$L$29,2)))))))</f>
        <v xml:space="preserve"> </v>
      </c>
      <c r="W41" s="62" t="str">
        <f t="shared" si="15"/>
        <v/>
      </c>
      <c r="X41" s="55"/>
      <c r="AA41" s="44"/>
      <c r="AB41" s="119" t="e">
        <f>T41-HLOOKUP(V41,Minimas!$C$3:$CD$12,2,FALSE)</f>
        <v>#VALUE!</v>
      </c>
      <c r="AC41" s="119" t="e">
        <f>T41-HLOOKUP(V41,Minimas!$C$3:$CD$12,3,FALSE)</f>
        <v>#VALUE!</v>
      </c>
      <c r="AD41" s="119" t="e">
        <f>T41-HLOOKUP(V41,Minimas!$C$3:$CD$12,4,FALSE)</f>
        <v>#VALUE!</v>
      </c>
      <c r="AE41" s="119" t="e">
        <f>T41-HLOOKUP(V41,Minimas!$C$3:$CD$12,5,FALSE)</f>
        <v>#VALUE!</v>
      </c>
      <c r="AF41" s="119" t="e">
        <f>T41-HLOOKUP(V41,Minimas!$C$3:$CD$12,6,FALSE)</f>
        <v>#VALUE!</v>
      </c>
      <c r="AG41" s="119" t="e">
        <f>T41-HLOOKUP(V41,Minimas!$C$3:$CD$12,7,FALSE)</f>
        <v>#VALUE!</v>
      </c>
      <c r="AH41" s="119" t="e">
        <f>T41-HLOOKUP(V41,Minimas!$C$3:$CD$12,8,FALSE)</f>
        <v>#VALUE!</v>
      </c>
      <c r="AI41" s="119" t="e">
        <f>T41-HLOOKUP(V41,Minimas!$C$3:$CD$12,9,FALSE)</f>
        <v>#VALUE!</v>
      </c>
      <c r="AJ41" s="119" t="e">
        <f>T41-HLOOKUP(V41,Minimas!$C$3:$CD$12,10,FALSE)</f>
        <v>#VALUE!</v>
      </c>
      <c r="AK41" s="120" t="str">
        <f t="shared" si="8"/>
        <v xml:space="preserve"> </v>
      </c>
      <c r="AL41" s="44"/>
      <c r="AM41" s="44" t="str">
        <f t="shared" si="9"/>
        <v xml:space="preserve"> </v>
      </c>
      <c r="AN41" s="44" t="str">
        <f t="shared" si="10"/>
        <v xml:space="preserve"> 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</row>
    <row r="42" spans="2:124" s="5" customFormat="1" ht="30" customHeight="1">
      <c r="B42" s="128"/>
      <c r="C42" s="56"/>
      <c r="D42" s="111"/>
      <c r="E42" s="131"/>
      <c r="F42" s="133" t="s">
        <v>40</v>
      </c>
      <c r="G42" s="57" t="s">
        <v>40</v>
      </c>
      <c r="H42" s="134"/>
      <c r="I42" s="110"/>
      <c r="J42" s="135"/>
      <c r="K42" s="58"/>
      <c r="L42" s="59"/>
      <c r="M42" s="60"/>
      <c r="N42" s="60"/>
      <c r="O42" s="65" t="str">
        <f t="shared" si="11"/>
        <v/>
      </c>
      <c r="P42" s="59"/>
      <c r="Q42" s="60"/>
      <c r="R42" s="60"/>
      <c r="S42" s="65" t="str">
        <f t="shared" si="12"/>
        <v/>
      </c>
      <c r="T42" s="64" t="str">
        <f t="shared" si="13"/>
        <v/>
      </c>
      <c r="U42" s="61" t="str">
        <f t="shared" si="14"/>
        <v xml:space="preserve">   </v>
      </c>
      <c r="V42" s="61" t="str">
        <f>IF(E42=0," ",IF(E42="H",IF(H42&lt;1999,VLOOKUP(K42,Minimas!$A$15:$F$29,6),IF(AND(H42&gt;1998,H42&lt;2002),VLOOKUP(K42,Minimas!$A$15:$F$29,5),IF(AND(H42&gt;2001,H42&lt;2004),VLOOKUP(K42,Minimas!$A$15:$F$29,4),IF(AND(H42&gt;2003,H42&lt;2006),VLOOKUP(K42,Minimas!$A$15:$F$29,3),VLOOKUP(K42,Minimas!$A$15:$F$29,2))))),IF(H42&lt;1999,VLOOKUP(K42,Minimas!$G$15:$L$29,6),IF(AND(H42&gt;1998,H42&lt;2002),VLOOKUP(K42,Minimas!$G$15:$L$29,5),IF(AND(H42&gt;2001,H42&lt;2004),VLOOKUP(K42,Minimas!$G$15:$L$29,4),IF(AND(H42&gt;2003,H42&lt;2006),VLOOKUP(K42,Minimas!$G$15:$L$29,3),VLOOKUP(K42,Minimas!$G$15:$L$29,2)))))))</f>
        <v xml:space="preserve"> </v>
      </c>
      <c r="W42" s="62" t="str">
        <f t="shared" si="15"/>
        <v/>
      </c>
      <c r="X42" s="55"/>
      <c r="AA42" s="44"/>
      <c r="AB42" s="119" t="e">
        <f>T42-HLOOKUP(V42,Minimas!$C$3:$CD$12,2,FALSE)</f>
        <v>#VALUE!</v>
      </c>
      <c r="AC42" s="119" t="e">
        <f>T42-HLOOKUP(V42,Minimas!$C$3:$CD$12,3,FALSE)</f>
        <v>#VALUE!</v>
      </c>
      <c r="AD42" s="119" t="e">
        <f>T42-HLOOKUP(V42,Minimas!$C$3:$CD$12,4,FALSE)</f>
        <v>#VALUE!</v>
      </c>
      <c r="AE42" s="119" t="e">
        <f>T42-HLOOKUP(V42,Minimas!$C$3:$CD$12,5,FALSE)</f>
        <v>#VALUE!</v>
      </c>
      <c r="AF42" s="119" t="e">
        <f>T42-HLOOKUP(V42,Minimas!$C$3:$CD$12,6,FALSE)</f>
        <v>#VALUE!</v>
      </c>
      <c r="AG42" s="119" t="e">
        <f>T42-HLOOKUP(V42,Minimas!$C$3:$CD$12,7,FALSE)</f>
        <v>#VALUE!</v>
      </c>
      <c r="AH42" s="119" t="e">
        <f>T42-HLOOKUP(V42,Minimas!$C$3:$CD$12,8,FALSE)</f>
        <v>#VALUE!</v>
      </c>
      <c r="AI42" s="119" t="e">
        <f>T42-HLOOKUP(V42,Minimas!$C$3:$CD$12,9,FALSE)</f>
        <v>#VALUE!</v>
      </c>
      <c r="AJ42" s="119" t="e">
        <f>T42-HLOOKUP(V42,Minimas!$C$3:$CD$12,10,FALSE)</f>
        <v>#VALUE!</v>
      </c>
      <c r="AK42" s="120" t="str">
        <f t="shared" si="8"/>
        <v xml:space="preserve"> </v>
      </c>
      <c r="AL42" s="44"/>
      <c r="AM42" s="44" t="str">
        <f t="shared" si="9"/>
        <v xml:space="preserve"> </v>
      </c>
      <c r="AN42" s="44" t="str">
        <f t="shared" si="10"/>
        <v xml:space="preserve"> 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</row>
    <row r="43" spans="2:124" s="5" customFormat="1" ht="30" customHeight="1">
      <c r="B43" s="128"/>
      <c r="C43" s="56"/>
      <c r="D43" s="111"/>
      <c r="E43" s="131"/>
      <c r="F43" s="133" t="s">
        <v>40</v>
      </c>
      <c r="G43" s="57" t="s">
        <v>40</v>
      </c>
      <c r="H43" s="134"/>
      <c r="I43" s="110"/>
      <c r="J43" s="135"/>
      <c r="K43" s="58"/>
      <c r="L43" s="59"/>
      <c r="M43" s="60"/>
      <c r="N43" s="60"/>
      <c r="O43" s="65" t="str">
        <f t="shared" si="11"/>
        <v/>
      </c>
      <c r="P43" s="59"/>
      <c r="Q43" s="60"/>
      <c r="R43" s="60"/>
      <c r="S43" s="65" t="str">
        <f t="shared" si="12"/>
        <v/>
      </c>
      <c r="T43" s="64" t="str">
        <f t="shared" si="13"/>
        <v/>
      </c>
      <c r="U43" s="61" t="str">
        <f t="shared" si="14"/>
        <v xml:space="preserve">   </v>
      </c>
      <c r="V43" s="61" t="str">
        <f>IF(E43=0," ",IF(E43="H",IF(H43&lt;1999,VLOOKUP(K43,Minimas!$A$15:$F$29,6),IF(AND(H43&gt;1998,H43&lt;2002),VLOOKUP(K43,Minimas!$A$15:$F$29,5),IF(AND(H43&gt;2001,H43&lt;2004),VLOOKUP(K43,Minimas!$A$15:$F$29,4),IF(AND(H43&gt;2003,H43&lt;2006),VLOOKUP(K43,Minimas!$A$15:$F$29,3),VLOOKUP(K43,Minimas!$A$15:$F$29,2))))),IF(H43&lt;1999,VLOOKUP(K43,Minimas!$G$15:$L$29,6),IF(AND(H43&gt;1998,H43&lt;2002),VLOOKUP(K43,Minimas!$G$15:$L$29,5),IF(AND(H43&gt;2001,H43&lt;2004),VLOOKUP(K43,Minimas!$G$15:$L$29,4),IF(AND(H43&gt;2003,H43&lt;2006),VLOOKUP(K43,Minimas!$G$15:$L$29,3),VLOOKUP(K43,Minimas!$G$15:$L$29,2)))))))</f>
        <v xml:space="preserve"> </v>
      </c>
      <c r="W43" s="62" t="str">
        <f t="shared" si="15"/>
        <v/>
      </c>
      <c r="X43" s="55"/>
      <c r="AA43" s="44"/>
      <c r="AB43" s="119" t="e">
        <f>T43-HLOOKUP(V43,Minimas!$C$3:$CD$12,2,FALSE)</f>
        <v>#VALUE!</v>
      </c>
      <c r="AC43" s="119" t="e">
        <f>T43-HLOOKUP(V43,Minimas!$C$3:$CD$12,3,FALSE)</f>
        <v>#VALUE!</v>
      </c>
      <c r="AD43" s="119" t="e">
        <f>T43-HLOOKUP(V43,Minimas!$C$3:$CD$12,4,FALSE)</f>
        <v>#VALUE!</v>
      </c>
      <c r="AE43" s="119" t="e">
        <f>T43-HLOOKUP(V43,Minimas!$C$3:$CD$12,5,FALSE)</f>
        <v>#VALUE!</v>
      </c>
      <c r="AF43" s="119" t="e">
        <f>T43-HLOOKUP(V43,Minimas!$C$3:$CD$12,6,FALSE)</f>
        <v>#VALUE!</v>
      </c>
      <c r="AG43" s="119" t="e">
        <f>T43-HLOOKUP(V43,Minimas!$C$3:$CD$12,7,FALSE)</f>
        <v>#VALUE!</v>
      </c>
      <c r="AH43" s="119" t="e">
        <f>T43-HLOOKUP(V43,Minimas!$C$3:$CD$12,8,FALSE)</f>
        <v>#VALUE!</v>
      </c>
      <c r="AI43" s="119" t="e">
        <f>T43-HLOOKUP(V43,Minimas!$C$3:$CD$12,9,FALSE)</f>
        <v>#VALUE!</v>
      </c>
      <c r="AJ43" s="119" t="e">
        <f>T43-HLOOKUP(V43,Minimas!$C$3:$CD$12,10,FALSE)</f>
        <v>#VALUE!</v>
      </c>
      <c r="AK43" s="120" t="str">
        <f t="shared" si="8"/>
        <v xml:space="preserve"> </v>
      </c>
      <c r="AL43" s="44"/>
      <c r="AM43" s="44" t="str">
        <f t="shared" si="9"/>
        <v xml:space="preserve"> </v>
      </c>
      <c r="AN43" s="44" t="str">
        <f t="shared" si="10"/>
        <v xml:space="preserve"> 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</row>
    <row r="44" spans="2:124" s="5" customFormat="1" ht="30" customHeight="1">
      <c r="B44" s="128"/>
      <c r="C44" s="56"/>
      <c r="D44" s="111"/>
      <c r="E44" s="131"/>
      <c r="F44" s="133" t="s">
        <v>40</v>
      </c>
      <c r="G44" s="57" t="s">
        <v>40</v>
      </c>
      <c r="H44" s="134"/>
      <c r="I44" s="110"/>
      <c r="J44" s="135"/>
      <c r="K44" s="58"/>
      <c r="L44" s="59"/>
      <c r="M44" s="60"/>
      <c r="N44" s="60"/>
      <c r="O44" s="65" t="str">
        <f t="shared" si="11"/>
        <v/>
      </c>
      <c r="P44" s="59"/>
      <c r="Q44" s="60"/>
      <c r="R44" s="60"/>
      <c r="S44" s="65" t="str">
        <f t="shared" si="12"/>
        <v/>
      </c>
      <c r="T44" s="64" t="str">
        <f t="shared" si="13"/>
        <v/>
      </c>
      <c r="U44" s="61" t="str">
        <f t="shared" si="14"/>
        <v xml:space="preserve">   </v>
      </c>
      <c r="V44" s="61" t="str">
        <f>IF(E44=0," ",IF(E44="H",IF(H44&lt;1999,VLOOKUP(K44,Minimas!$A$15:$F$29,6),IF(AND(H44&gt;1998,H44&lt;2002),VLOOKUP(K44,Minimas!$A$15:$F$29,5),IF(AND(H44&gt;2001,H44&lt;2004),VLOOKUP(K44,Minimas!$A$15:$F$29,4),IF(AND(H44&gt;2003,H44&lt;2006),VLOOKUP(K44,Minimas!$A$15:$F$29,3),VLOOKUP(K44,Minimas!$A$15:$F$29,2))))),IF(H44&lt;1999,VLOOKUP(K44,Minimas!$G$15:$L$29,6),IF(AND(H44&gt;1998,H44&lt;2002),VLOOKUP(K44,Minimas!$G$15:$L$29,5),IF(AND(H44&gt;2001,H44&lt;2004),VLOOKUP(K44,Minimas!$G$15:$L$29,4),IF(AND(H44&gt;2003,H44&lt;2006),VLOOKUP(K44,Minimas!$G$15:$L$29,3),VLOOKUP(K44,Minimas!$G$15:$L$29,2)))))))</f>
        <v xml:space="preserve"> </v>
      </c>
      <c r="W44" s="62" t="str">
        <f t="shared" si="15"/>
        <v/>
      </c>
      <c r="X44" s="55"/>
      <c r="AA44" s="44"/>
      <c r="AB44" s="119" t="e">
        <f>T44-HLOOKUP(V44,Minimas!$C$3:$CD$12,2,FALSE)</f>
        <v>#VALUE!</v>
      </c>
      <c r="AC44" s="119" t="e">
        <f>T44-HLOOKUP(V44,Minimas!$C$3:$CD$12,3,FALSE)</f>
        <v>#VALUE!</v>
      </c>
      <c r="AD44" s="119" t="e">
        <f>T44-HLOOKUP(V44,Minimas!$C$3:$CD$12,4,FALSE)</f>
        <v>#VALUE!</v>
      </c>
      <c r="AE44" s="119" t="e">
        <f>T44-HLOOKUP(V44,Minimas!$C$3:$CD$12,5,FALSE)</f>
        <v>#VALUE!</v>
      </c>
      <c r="AF44" s="119" t="e">
        <f>T44-HLOOKUP(V44,Minimas!$C$3:$CD$12,6,FALSE)</f>
        <v>#VALUE!</v>
      </c>
      <c r="AG44" s="119" t="e">
        <f>T44-HLOOKUP(V44,Minimas!$C$3:$CD$12,7,FALSE)</f>
        <v>#VALUE!</v>
      </c>
      <c r="AH44" s="119" t="e">
        <f>T44-HLOOKUP(V44,Minimas!$C$3:$CD$12,8,FALSE)</f>
        <v>#VALUE!</v>
      </c>
      <c r="AI44" s="119" t="e">
        <f>T44-HLOOKUP(V44,Minimas!$C$3:$CD$12,9,FALSE)</f>
        <v>#VALUE!</v>
      </c>
      <c r="AJ44" s="119" t="e">
        <f>T44-HLOOKUP(V44,Minimas!$C$3:$CD$12,10,FALSE)</f>
        <v>#VALUE!</v>
      </c>
      <c r="AK44" s="120" t="str">
        <f t="shared" si="8"/>
        <v xml:space="preserve"> </v>
      </c>
      <c r="AL44" s="44"/>
      <c r="AM44" s="44" t="str">
        <f t="shared" si="9"/>
        <v xml:space="preserve"> </v>
      </c>
      <c r="AN44" s="44" t="str">
        <f t="shared" si="10"/>
        <v xml:space="preserve"> 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</row>
    <row r="45" spans="2:124" s="5" customFormat="1" ht="30" customHeight="1">
      <c r="B45" s="128"/>
      <c r="C45" s="56"/>
      <c r="D45" s="111"/>
      <c r="E45" s="131"/>
      <c r="F45" s="133" t="s">
        <v>40</v>
      </c>
      <c r="G45" s="57" t="s">
        <v>40</v>
      </c>
      <c r="H45" s="134"/>
      <c r="I45" s="110"/>
      <c r="J45" s="135"/>
      <c r="K45" s="58"/>
      <c r="L45" s="59"/>
      <c r="M45" s="60"/>
      <c r="N45" s="60"/>
      <c r="O45" s="65" t="str">
        <f t="shared" si="11"/>
        <v/>
      </c>
      <c r="P45" s="59"/>
      <c r="Q45" s="60"/>
      <c r="R45" s="60"/>
      <c r="S45" s="65" t="str">
        <f t="shared" si="12"/>
        <v/>
      </c>
      <c r="T45" s="64" t="str">
        <f t="shared" si="13"/>
        <v/>
      </c>
      <c r="U45" s="61" t="str">
        <f t="shared" si="14"/>
        <v xml:space="preserve">   </v>
      </c>
      <c r="V45" s="61" t="str">
        <f>IF(E45=0," ",IF(E45="H",IF(H45&lt;1999,VLOOKUP(K45,Minimas!$A$15:$F$29,6),IF(AND(H45&gt;1998,H45&lt;2002),VLOOKUP(K45,Minimas!$A$15:$F$29,5),IF(AND(H45&gt;2001,H45&lt;2004),VLOOKUP(K45,Minimas!$A$15:$F$29,4),IF(AND(H45&gt;2003,H45&lt;2006),VLOOKUP(K45,Minimas!$A$15:$F$29,3),VLOOKUP(K45,Minimas!$A$15:$F$29,2))))),IF(H45&lt;1999,VLOOKUP(K45,Minimas!$G$15:$L$29,6),IF(AND(H45&gt;1998,H45&lt;2002),VLOOKUP(K45,Minimas!$G$15:$L$29,5),IF(AND(H45&gt;2001,H45&lt;2004),VLOOKUP(K45,Minimas!$G$15:$L$29,4),IF(AND(H45&gt;2003,H45&lt;2006),VLOOKUP(K45,Minimas!$G$15:$L$29,3),VLOOKUP(K45,Minimas!$G$15:$L$29,2)))))))</f>
        <v xml:space="preserve"> </v>
      </c>
      <c r="W45" s="62" t="str">
        <f t="shared" si="15"/>
        <v/>
      </c>
      <c r="X45" s="55"/>
      <c r="AA45" s="44"/>
      <c r="AB45" s="119" t="e">
        <f>T45-HLOOKUP(V45,Minimas!$C$3:$CD$12,2,FALSE)</f>
        <v>#VALUE!</v>
      </c>
      <c r="AC45" s="119" t="e">
        <f>T45-HLOOKUP(V45,Minimas!$C$3:$CD$12,3,FALSE)</f>
        <v>#VALUE!</v>
      </c>
      <c r="AD45" s="119" t="e">
        <f>T45-HLOOKUP(V45,Minimas!$C$3:$CD$12,4,FALSE)</f>
        <v>#VALUE!</v>
      </c>
      <c r="AE45" s="119" t="e">
        <f>T45-HLOOKUP(V45,Minimas!$C$3:$CD$12,5,FALSE)</f>
        <v>#VALUE!</v>
      </c>
      <c r="AF45" s="119" t="e">
        <f>T45-HLOOKUP(V45,Minimas!$C$3:$CD$12,6,FALSE)</f>
        <v>#VALUE!</v>
      </c>
      <c r="AG45" s="119" t="e">
        <f>T45-HLOOKUP(V45,Minimas!$C$3:$CD$12,7,FALSE)</f>
        <v>#VALUE!</v>
      </c>
      <c r="AH45" s="119" t="e">
        <f>T45-HLOOKUP(V45,Minimas!$C$3:$CD$12,8,FALSE)</f>
        <v>#VALUE!</v>
      </c>
      <c r="AI45" s="119" t="e">
        <f>T45-HLOOKUP(V45,Minimas!$C$3:$CD$12,9,FALSE)</f>
        <v>#VALUE!</v>
      </c>
      <c r="AJ45" s="119" t="e">
        <f>T45-HLOOKUP(V45,Minimas!$C$3:$CD$12,10,FALSE)</f>
        <v>#VALUE!</v>
      </c>
      <c r="AK45" s="120" t="str">
        <f t="shared" si="8"/>
        <v xml:space="preserve"> </v>
      </c>
      <c r="AL45" s="44"/>
      <c r="AM45" s="44" t="str">
        <f t="shared" si="9"/>
        <v xml:space="preserve"> </v>
      </c>
      <c r="AN45" s="44" t="str">
        <f t="shared" si="10"/>
        <v xml:space="preserve"> 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</row>
    <row r="46" spans="2:124" s="5" customFormat="1" ht="30" customHeight="1">
      <c r="B46" s="128"/>
      <c r="C46" s="56"/>
      <c r="D46" s="111"/>
      <c r="E46" s="131"/>
      <c r="F46" s="133" t="s">
        <v>40</v>
      </c>
      <c r="G46" s="57" t="s">
        <v>40</v>
      </c>
      <c r="H46" s="134"/>
      <c r="I46" s="110"/>
      <c r="J46" s="135"/>
      <c r="K46" s="58"/>
      <c r="L46" s="59"/>
      <c r="M46" s="60"/>
      <c r="N46" s="60"/>
      <c r="O46" s="65" t="str">
        <f t="shared" si="11"/>
        <v/>
      </c>
      <c r="P46" s="59"/>
      <c r="Q46" s="60"/>
      <c r="R46" s="60"/>
      <c r="S46" s="65" t="str">
        <f t="shared" si="12"/>
        <v/>
      </c>
      <c r="T46" s="64" t="str">
        <f t="shared" si="13"/>
        <v/>
      </c>
      <c r="U46" s="61" t="str">
        <f t="shared" si="14"/>
        <v xml:space="preserve">   </v>
      </c>
      <c r="V46" s="61" t="str">
        <f>IF(E46=0," ",IF(E46="H",IF(H46&lt;1999,VLOOKUP(K46,Minimas!$A$15:$F$29,6),IF(AND(H46&gt;1998,H46&lt;2002),VLOOKUP(K46,Minimas!$A$15:$F$29,5),IF(AND(H46&gt;2001,H46&lt;2004),VLOOKUP(K46,Minimas!$A$15:$F$29,4),IF(AND(H46&gt;2003,H46&lt;2006),VLOOKUP(K46,Minimas!$A$15:$F$29,3),VLOOKUP(K46,Minimas!$A$15:$F$29,2))))),IF(H46&lt;1999,VLOOKUP(K46,Minimas!$G$15:$L$29,6),IF(AND(H46&gt;1998,H46&lt;2002),VLOOKUP(K46,Minimas!$G$15:$L$29,5),IF(AND(H46&gt;2001,H46&lt;2004),VLOOKUP(K46,Minimas!$G$15:$L$29,4),IF(AND(H46&gt;2003,H46&lt;2006),VLOOKUP(K46,Minimas!$G$15:$L$29,3),VLOOKUP(K46,Minimas!$G$15:$L$29,2)))))))</f>
        <v xml:space="preserve"> </v>
      </c>
      <c r="W46" s="62" t="str">
        <f t="shared" si="15"/>
        <v/>
      </c>
      <c r="X46" s="55"/>
      <c r="AA46" s="44"/>
      <c r="AB46" s="119" t="e">
        <f>T46-HLOOKUP(V46,Minimas!$C$3:$CD$12,2,FALSE)</f>
        <v>#VALUE!</v>
      </c>
      <c r="AC46" s="119" t="e">
        <f>T46-HLOOKUP(V46,Minimas!$C$3:$CD$12,3,FALSE)</f>
        <v>#VALUE!</v>
      </c>
      <c r="AD46" s="119" t="e">
        <f>T46-HLOOKUP(V46,Minimas!$C$3:$CD$12,4,FALSE)</f>
        <v>#VALUE!</v>
      </c>
      <c r="AE46" s="119" t="e">
        <f>T46-HLOOKUP(V46,Minimas!$C$3:$CD$12,5,FALSE)</f>
        <v>#VALUE!</v>
      </c>
      <c r="AF46" s="119" t="e">
        <f>T46-HLOOKUP(V46,Minimas!$C$3:$CD$12,6,FALSE)</f>
        <v>#VALUE!</v>
      </c>
      <c r="AG46" s="119" t="e">
        <f>T46-HLOOKUP(V46,Minimas!$C$3:$CD$12,7,FALSE)</f>
        <v>#VALUE!</v>
      </c>
      <c r="AH46" s="119" t="e">
        <f>T46-HLOOKUP(V46,Minimas!$C$3:$CD$12,8,FALSE)</f>
        <v>#VALUE!</v>
      </c>
      <c r="AI46" s="119" t="e">
        <f>T46-HLOOKUP(V46,Minimas!$C$3:$CD$12,9,FALSE)</f>
        <v>#VALUE!</v>
      </c>
      <c r="AJ46" s="119" t="e">
        <f>T46-HLOOKUP(V46,Minimas!$C$3:$CD$12,10,FALSE)</f>
        <v>#VALUE!</v>
      </c>
      <c r="AK46" s="120" t="str">
        <f t="shared" si="8"/>
        <v xml:space="preserve"> </v>
      </c>
      <c r="AL46" s="44"/>
      <c r="AM46" s="44" t="str">
        <f t="shared" si="9"/>
        <v xml:space="preserve"> </v>
      </c>
      <c r="AN46" s="44" t="str">
        <f t="shared" si="10"/>
        <v xml:space="preserve"> 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</row>
    <row r="47" spans="2:124" s="5" customFormat="1" ht="30" customHeight="1">
      <c r="B47" s="128"/>
      <c r="C47" s="56"/>
      <c r="D47" s="111"/>
      <c r="E47" s="131"/>
      <c r="F47" s="133" t="s">
        <v>40</v>
      </c>
      <c r="G47" s="57" t="s">
        <v>40</v>
      </c>
      <c r="H47" s="134"/>
      <c r="I47" s="110"/>
      <c r="J47" s="135"/>
      <c r="K47" s="58"/>
      <c r="L47" s="59"/>
      <c r="M47" s="60"/>
      <c r="N47" s="60"/>
      <c r="O47" s="65" t="str">
        <f t="shared" si="11"/>
        <v/>
      </c>
      <c r="P47" s="59"/>
      <c r="Q47" s="60"/>
      <c r="R47" s="60"/>
      <c r="S47" s="65" t="str">
        <f t="shared" si="12"/>
        <v/>
      </c>
      <c r="T47" s="64" t="str">
        <f t="shared" si="13"/>
        <v/>
      </c>
      <c r="U47" s="61" t="str">
        <f t="shared" si="14"/>
        <v xml:space="preserve">   </v>
      </c>
      <c r="V47" s="61" t="str">
        <f>IF(E47=0," ",IF(E47="H",IF(H47&lt;1999,VLOOKUP(K47,Minimas!$A$15:$F$29,6),IF(AND(H47&gt;1998,H47&lt;2002),VLOOKUP(K47,Minimas!$A$15:$F$29,5),IF(AND(H47&gt;2001,H47&lt;2004),VLOOKUP(K47,Minimas!$A$15:$F$29,4),IF(AND(H47&gt;2003,H47&lt;2006),VLOOKUP(K47,Minimas!$A$15:$F$29,3),VLOOKUP(K47,Minimas!$A$15:$F$29,2))))),IF(H47&lt;1999,VLOOKUP(K47,Minimas!$G$15:$L$29,6),IF(AND(H47&gt;1998,H47&lt;2002),VLOOKUP(K47,Minimas!$G$15:$L$29,5),IF(AND(H47&gt;2001,H47&lt;2004),VLOOKUP(K47,Minimas!$G$15:$L$29,4),IF(AND(H47&gt;2003,H47&lt;2006),VLOOKUP(K47,Minimas!$G$15:$L$29,3),VLOOKUP(K47,Minimas!$G$15:$L$29,2)))))))</f>
        <v xml:space="preserve"> </v>
      </c>
      <c r="W47" s="62" t="str">
        <f t="shared" si="15"/>
        <v/>
      </c>
      <c r="X47" s="55"/>
      <c r="AA47" s="44"/>
      <c r="AB47" s="119" t="e">
        <f>T47-HLOOKUP(V47,Minimas!$C$3:$CD$12,2,FALSE)</f>
        <v>#VALUE!</v>
      </c>
      <c r="AC47" s="119" t="e">
        <f>T47-HLOOKUP(V47,Minimas!$C$3:$CD$12,3,FALSE)</f>
        <v>#VALUE!</v>
      </c>
      <c r="AD47" s="119" t="e">
        <f>T47-HLOOKUP(V47,Minimas!$C$3:$CD$12,4,FALSE)</f>
        <v>#VALUE!</v>
      </c>
      <c r="AE47" s="119" t="e">
        <f>T47-HLOOKUP(V47,Minimas!$C$3:$CD$12,5,FALSE)</f>
        <v>#VALUE!</v>
      </c>
      <c r="AF47" s="119" t="e">
        <f>T47-HLOOKUP(V47,Minimas!$C$3:$CD$12,6,FALSE)</f>
        <v>#VALUE!</v>
      </c>
      <c r="AG47" s="119" t="e">
        <f>T47-HLOOKUP(V47,Minimas!$C$3:$CD$12,7,FALSE)</f>
        <v>#VALUE!</v>
      </c>
      <c r="AH47" s="119" t="e">
        <f>T47-HLOOKUP(V47,Minimas!$C$3:$CD$12,8,FALSE)</f>
        <v>#VALUE!</v>
      </c>
      <c r="AI47" s="119" t="e">
        <f>T47-HLOOKUP(V47,Minimas!$C$3:$CD$12,9,FALSE)</f>
        <v>#VALUE!</v>
      </c>
      <c r="AJ47" s="119" t="e">
        <f>T47-HLOOKUP(V47,Minimas!$C$3:$CD$12,10,FALSE)</f>
        <v>#VALUE!</v>
      </c>
      <c r="AK47" s="120" t="str">
        <f t="shared" si="8"/>
        <v xml:space="preserve"> </v>
      </c>
      <c r="AL47" s="44"/>
      <c r="AM47" s="44" t="str">
        <f t="shared" si="9"/>
        <v xml:space="preserve"> </v>
      </c>
      <c r="AN47" s="44" t="str">
        <f t="shared" si="10"/>
        <v xml:space="preserve"> 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</row>
    <row r="48" spans="2:124" s="5" customFormat="1" ht="30" customHeight="1">
      <c r="B48" s="128"/>
      <c r="C48" s="56"/>
      <c r="D48" s="111"/>
      <c r="E48" s="131"/>
      <c r="F48" s="133" t="s">
        <v>40</v>
      </c>
      <c r="G48" s="57" t="s">
        <v>40</v>
      </c>
      <c r="H48" s="134"/>
      <c r="I48" s="110"/>
      <c r="J48" s="135"/>
      <c r="K48" s="58"/>
      <c r="L48" s="59"/>
      <c r="M48" s="60"/>
      <c r="N48" s="60"/>
      <c r="O48" s="65" t="str">
        <f t="shared" si="11"/>
        <v/>
      </c>
      <c r="P48" s="59"/>
      <c r="Q48" s="60"/>
      <c r="R48" s="60"/>
      <c r="S48" s="65" t="str">
        <f t="shared" si="12"/>
        <v/>
      </c>
      <c r="T48" s="64" t="str">
        <f t="shared" si="13"/>
        <v/>
      </c>
      <c r="U48" s="61" t="str">
        <f t="shared" si="14"/>
        <v xml:space="preserve">   </v>
      </c>
      <c r="V48" s="61" t="str">
        <f>IF(E48=0," ",IF(E48="H",IF(H48&lt;1999,VLOOKUP(K48,Minimas!$A$15:$F$29,6),IF(AND(H48&gt;1998,H48&lt;2002),VLOOKUP(K48,Minimas!$A$15:$F$29,5),IF(AND(H48&gt;2001,H48&lt;2004),VLOOKUP(K48,Minimas!$A$15:$F$29,4),IF(AND(H48&gt;2003,H48&lt;2006),VLOOKUP(K48,Minimas!$A$15:$F$29,3),VLOOKUP(K48,Minimas!$A$15:$F$29,2))))),IF(H48&lt;1999,VLOOKUP(K48,Minimas!$G$15:$L$29,6),IF(AND(H48&gt;1998,H48&lt;2002),VLOOKUP(K48,Minimas!$G$15:$L$29,5),IF(AND(H48&gt;2001,H48&lt;2004),VLOOKUP(K48,Minimas!$G$15:$L$29,4),IF(AND(H48&gt;2003,H48&lt;2006),VLOOKUP(K48,Minimas!$G$15:$L$29,3),VLOOKUP(K48,Minimas!$G$15:$L$29,2)))))))</f>
        <v xml:space="preserve"> </v>
      </c>
      <c r="W48" s="62" t="str">
        <f t="shared" si="15"/>
        <v/>
      </c>
      <c r="X48" s="55"/>
      <c r="AA48" s="44"/>
      <c r="AB48" s="119" t="e">
        <f>T48-HLOOKUP(V48,Minimas!$C$3:$CD$12,2,FALSE)</f>
        <v>#VALUE!</v>
      </c>
      <c r="AC48" s="119" t="e">
        <f>T48-HLOOKUP(V48,Minimas!$C$3:$CD$12,3,FALSE)</f>
        <v>#VALUE!</v>
      </c>
      <c r="AD48" s="119" t="e">
        <f>T48-HLOOKUP(V48,Minimas!$C$3:$CD$12,4,FALSE)</f>
        <v>#VALUE!</v>
      </c>
      <c r="AE48" s="119" t="e">
        <f>T48-HLOOKUP(V48,Minimas!$C$3:$CD$12,5,FALSE)</f>
        <v>#VALUE!</v>
      </c>
      <c r="AF48" s="119" t="e">
        <f>T48-HLOOKUP(V48,Minimas!$C$3:$CD$12,6,FALSE)</f>
        <v>#VALUE!</v>
      </c>
      <c r="AG48" s="119" t="e">
        <f>T48-HLOOKUP(V48,Minimas!$C$3:$CD$12,7,FALSE)</f>
        <v>#VALUE!</v>
      </c>
      <c r="AH48" s="119" t="e">
        <f>T48-HLOOKUP(V48,Minimas!$C$3:$CD$12,8,FALSE)</f>
        <v>#VALUE!</v>
      </c>
      <c r="AI48" s="119" t="e">
        <f>T48-HLOOKUP(V48,Minimas!$C$3:$CD$12,9,FALSE)</f>
        <v>#VALUE!</v>
      </c>
      <c r="AJ48" s="119" t="e">
        <f>T48-HLOOKUP(V48,Minimas!$C$3:$CD$12,10,FALSE)</f>
        <v>#VALUE!</v>
      </c>
      <c r="AK48" s="120" t="str">
        <f t="shared" si="8"/>
        <v xml:space="preserve"> </v>
      </c>
      <c r="AL48" s="44"/>
      <c r="AM48" s="44" t="str">
        <f t="shared" si="9"/>
        <v xml:space="preserve"> </v>
      </c>
      <c r="AN48" s="44" t="str">
        <f t="shared" si="10"/>
        <v xml:space="preserve"> 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</row>
    <row r="49" spans="2:124" s="5" customFormat="1" ht="30" customHeight="1">
      <c r="B49" s="128"/>
      <c r="C49" s="56"/>
      <c r="D49" s="111"/>
      <c r="E49" s="131"/>
      <c r="F49" s="133" t="s">
        <v>40</v>
      </c>
      <c r="G49" s="57" t="s">
        <v>40</v>
      </c>
      <c r="H49" s="134"/>
      <c r="I49" s="110"/>
      <c r="J49" s="135"/>
      <c r="K49" s="58"/>
      <c r="L49" s="59"/>
      <c r="M49" s="60"/>
      <c r="N49" s="60"/>
      <c r="O49" s="65" t="str">
        <f t="shared" si="11"/>
        <v/>
      </c>
      <c r="P49" s="59"/>
      <c r="Q49" s="60"/>
      <c r="R49" s="60"/>
      <c r="S49" s="65" t="str">
        <f t="shared" si="12"/>
        <v/>
      </c>
      <c r="T49" s="64" t="str">
        <f t="shared" si="13"/>
        <v/>
      </c>
      <c r="U49" s="61" t="str">
        <f t="shared" si="14"/>
        <v xml:space="preserve">   </v>
      </c>
      <c r="V49" s="61" t="str">
        <f>IF(E49=0," ",IF(E49="H",IF(H49&lt;1999,VLOOKUP(K49,Minimas!$A$15:$F$29,6),IF(AND(H49&gt;1998,H49&lt;2002),VLOOKUP(K49,Minimas!$A$15:$F$29,5),IF(AND(H49&gt;2001,H49&lt;2004),VLOOKUP(K49,Minimas!$A$15:$F$29,4),IF(AND(H49&gt;2003,H49&lt;2006),VLOOKUP(K49,Minimas!$A$15:$F$29,3),VLOOKUP(K49,Minimas!$A$15:$F$29,2))))),IF(H49&lt;1999,VLOOKUP(K49,Minimas!$G$15:$L$29,6),IF(AND(H49&gt;1998,H49&lt;2002),VLOOKUP(K49,Minimas!$G$15:$L$29,5),IF(AND(H49&gt;2001,H49&lt;2004),VLOOKUP(K49,Minimas!$G$15:$L$29,4),IF(AND(H49&gt;2003,H49&lt;2006),VLOOKUP(K49,Minimas!$G$15:$L$29,3),VLOOKUP(K49,Minimas!$G$15:$L$29,2)))))))</f>
        <v xml:space="preserve"> </v>
      </c>
      <c r="W49" s="62" t="str">
        <f t="shared" si="15"/>
        <v/>
      </c>
      <c r="X49" s="55"/>
      <c r="AA49" s="44"/>
      <c r="AB49" s="119" t="e">
        <f>T49-HLOOKUP(V49,Minimas!$C$3:$CD$12,2,FALSE)</f>
        <v>#VALUE!</v>
      </c>
      <c r="AC49" s="119" t="e">
        <f>T49-HLOOKUP(V49,Minimas!$C$3:$CD$12,3,FALSE)</f>
        <v>#VALUE!</v>
      </c>
      <c r="AD49" s="119" t="e">
        <f>T49-HLOOKUP(V49,Minimas!$C$3:$CD$12,4,FALSE)</f>
        <v>#VALUE!</v>
      </c>
      <c r="AE49" s="119" t="e">
        <f>T49-HLOOKUP(V49,Minimas!$C$3:$CD$12,5,FALSE)</f>
        <v>#VALUE!</v>
      </c>
      <c r="AF49" s="119" t="e">
        <f>T49-HLOOKUP(V49,Minimas!$C$3:$CD$12,6,FALSE)</f>
        <v>#VALUE!</v>
      </c>
      <c r="AG49" s="119" t="e">
        <f>T49-HLOOKUP(V49,Minimas!$C$3:$CD$12,7,FALSE)</f>
        <v>#VALUE!</v>
      </c>
      <c r="AH49" s="119" t="e">
        <f>T49-HLOOKUP(V49,Minimas!$C$3:$CD$12,8,FALSE)</f>
        <v>#VALUE!</v>
      </c>
      <c r="AI49" s="119" t="e">
        <f>T49-HLOOKUP(V49,Minimas!$C$3:$CD$12,9,FALSE)</f>
        <v>#VALUE!</v>
      </c>
      <c r="AJ49" s="119" t="e">
        <f>T49-HLOOKUP(V49,Minimas!$C$3:$CD$12,10,FALSE)</f>
        <v>#VALUE!</v>
      </c>
      <c r="AK49" s="120" t="str">
        <f t="shared" si="8"/>
        <v xml:space="preserve"> </v>
      </c>
      <c r="AL49" s="44"/>
      <c r="AM49" s="44" t="str">
        <f t="shared" si="9"/>
        <v xml:space="preserve"> </v>
      </c>
      <c r="AN49" s="44" t="str">
        <f t="shared" si="10"/>
        <v xml:space="preserve"> 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</row>
    <row r="50" spans="2:124" s="5" customFormat="1" ht="30" customHeight="1">
      <c r="B50" s="128"/>
      <c r="C50" s="56"/>
      <c r="D50" s="111"/>
      <c r="E50" s="131"/>
      <c r="F50" s="133" t="s">
        <v>40</v>
      </c>
      <c r="G50" s="57" t="s">
        <v>40</v>
      </c>
      <c r="H50" s="134"/>
      <c r="I50" s="110"/>
      <c r="J50" s="135"/>
      <c r="K50" s="58"/>
      <c r="L50" s="59"/>
      <c r="M50" s="60"/>
      <c r="N50" s="60"/>
      <c r="O50" s="65" t="str">
        <f t="shared" si="11"/>
        <v/>
      </c>
      <c r="P50" s="59"/>
      <c r="Q50" s="60"/>
      <c r="R50" s="60"/>
      <c r="S50" s="65" t="str">
        <f t="shared" si="12"/>
        <v/>
      </c>
      <c r="T50" s="64" t="str">
        <f t="shared" si="13"/>
        <v/>
      </c>
      <c r="U50" s="61" t="str">
        <f t="shared" si="14"/>
        <v xml:space="preserve">   </v>
      </c>
      <c r="V50" s="61" t="str">
        <f>IF(E50=0," ",IF(E50="H",IF(H50&lt;1999,VLOOKUP(K50,Minimas!$A$15:$F$29,6),IF(AND(H50&gt;1998,H50&lt;2002),VLOOKUP(K50,Minimas!$A$15:$F$29,5),IF(AND(H50&gt;2001,H50&lt;2004),VLOOKUP(K50,Minimas!$A$15:$F$29,4),IF(AND(H50&gt;2003,H50&lt;2006),VLOOKUP(K50,Minimas!$A$15:$F$29,3),VLOOKUP(K50,Minimas!$A$15:$F$29,2))))),IF(H50&lt;1999,VLOOKUP(K50,Minimas!$G$15:$L$29,6),IF(AND(H50&gt;1998,H50&lt;2002),VLOOKUP(K50,Minimas!$G$15:$L$29,5),IF(AND(H50&gt;2001,H50&lt;2004),VLOOKUP(K50,Minimas!$G$15:$L$29,4),IF(AND(H50&gt;2003,H50&lt;2006),VLOOKUP(K50,Minimas!$G$15:$L$29,3),VLOOKUP(K50,Minimas!$G$15:$L$29,2)))))))</f>
        <v xml:space="preserve"> </v>
      </c>
      <c r="W50" s="62" t="str">
        <f t="shared" si="15"/>
        <v/>
      </c>
      <c r="X50" s="55"/>
      <c r="AA50" s="44"/>
      <c r="AB50" s="119" t="e">
        <f>T50-HLOOKUP(V50,Minimas!$C$3:$CD$12,2,FALSE)</f>
        <v>#VALUE!</v>
      </c>
      <c r="AC50" s="119" t="e">
        <f>T50-HLOOKUP(V50,Minimas!$C$3:$CD$12,3,FALSE)</f>
        <v>#VALUE!</v>
      </c>
      <c r="AD50" s="119" t="e">
        <f>T50-HLOOKUP(V50,Minimas!$C$3:$CD$12,4,FALSE)</f>
        <v>#VALUE!</v>
      </c>
      <c r="AE50" s="119" t="e">
        <f>T50-HLOOKUP(V50,Minimas!$C$3:$CD$12,5,FALSE)</f>
        <v>#VALUE!</v>
      </c>
      <c r="AF50" s="119" t="e">
        <f>T50-HLOOKUP(V50,Minimas!$C$3:$CD$12,6,FALSE)</f>
        <v>#VALUE!</v>
      </c>
      <c r="AG50" s="119" t="e">
        <f>T50-HLOOKUP(V50,Minimas!$C$3:$CD$12,7,FALSE)</f>
        <v>#VALUE!</v>
      </c>
      <c r="AH50" s="119" t="e">
        <f>T50-HLOOKUP(V50,Minimas!$C$3:$CD$12,8,FALSE)</f>
        <v>#VALUE!</v>
      </c>
      <c r="AI50" s="119" t="e">
        <f>T50-HLOOKUP(V50,Minimas!$C$3:$CD$12,9,FALSE)</f>
        <v>#VALUE!</v>
      </c>
      <c r="AJ50" s="119" t="e">
        <f>T50-HLOOKUP(V50,Minimas!$C$3:$CD$12,10,FALSE)</f>
        <v>#VALUE!</v>
      </c>
      <c r="AK50" s="120" t="str">
        <f t="shared" si="8"/>
        <v xml:space="preserve"> </v>
      </c>
      <c r="AL50" s="44"/>
      <c r="AM50" s="44" t="str">
        <f t="shared" si="9"/>
        <v xml:space="preserve"> </v>
      </c>
      <c r="AN50" s="44" t="str">
        <f t="shared" si="10"/>
        <v xml:space="preserve"> 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</row>
    <row r="51" spans="2:124" s="5" customFormat="1" ht="30" customHeight="1">
      <c r="B51" s="128"/>
      <c r="C51" s="56"/>
      <c r="D51" s="111"/>
      <c r="E51" s="131"/>
      <c r="F51" s="133" t="s">
        <v>40</v>
      </c>
      <c r="G51" s="57" t="s">
        <v>40</v>
      </c>
      <c r="H51" s="134"/>
      <c r="I51" s="110"/>
      <c r="J51" s="135"/>
      <c r="K51" s="58"/>
      <c r="L51" s="59"/>
      <c r="M51" s="60"/>
      <c r="N51" s="60"/>
      <c r="O51" s="65" t="str">
        <f t="shared" si="11"/>
        <v/>
      </c>
      <c r="P51" s="59"/>
      <c r="Q51" s="60"/>
      <c r="R51" s="60"/>
      <c r="S51" s="65" t="str">
        <f t="shared" si="12"/>
        <v/>
      </c>
      <c r="T51" s="64" t="str">
        <f t="shared" si="13"/>
        <v/>
      </c>
      <c r="U51" s="61" t="str">
        <f t="shared" si="14"/>
        <v xml:space="preserve">   </v>
      </c>
      <c r="V51" s="61" t="str">
        <f>IF(E51=0," ",IF(E51="H",IF(H51&lt;1999,VLOOKUP(K51,Minimas!$A$15:$F$29,6),IF(AND(H51&gt;1998,H51&lt;2002),VLOOKUP(K51,Minimas!$A$15:$F$29,5),IF(AND(H51&gt;2001,H51&lt;2004),VLOOKUP(K51,Minimas!$A$15:$F$29,4),IF(AND(H51&gt;2003,H51&lt;2006),VLOOKUP(K51,Minimas!$A$15:$F$29,3),VLOOKUP(K51,Minimas!$A$15:$F$29,2))))),IF(H51&lt;1999,VLOOKUP(K51,Minimas!$G$15:$L$29,6),IF(AND(H51&gt;1998,H51&lt;2002),VLOOKUP(K51,Minimas!$G$15:$L$29,5),IF(AND(H51&gt;2001,H51&lt;2004),VLOOKUP(K51,Minimas!$G$15:$L$29,4),IF(AND(H51&gt;2003,H51&lt;2006),VLOOKUP(K51,Minimas!$G$15:$L$29,3),VLOOKUP(K51,Minimas!$G$15:$L$29,2)))))))</f>
        <v xml:space="preserve"> </v>
      </c>
      <c r="W51" s="62" t="str">
        <f t="shared" si="15"/>
        <v/>
      </c>
      <c r="X51" s="55"/>
      <c r="AA51" s="44"/>
      <c r="AB51" s="119" t="e">
        <f>T51-HLOOKUP(V51,Minimas!$C$3:$CD$12,2,FALSE)</f>
        <v>#VALUE!</v>
      </c>
      <c r="AC51" s="119" t="e">
        <f>T51-HLOOKUP(V51,Minimas!$C$3:$CD$12,3,FALSE)</f>
        <v>#VALUE!</v>
      </c>
      <c r="AD51" s="119" t="e">
        <f>T51-HLOOKUP(V51,Minimas!$C$3:$CD$12,4,FALSE)</f>
        <v>#VALUE!</v>
      </c>
      <c r="AE51" s="119" t="e">
        <f>T51-HLOOKUP(V51,Minimas!$C$3:$CD$12,5,FALSE)</f>
        <v>#VALUE!</v>
      </c>
      <c r="AF51" s="119" t="e">
        <f>T51-HLOOKUP(V51,Minimas!$C$3:$CD$12,6,FALSE)</f>
        <v>#VALUE!</v>
      </c>
      <c r="AG51" s="119" t="e">
        <f>T51-HLOOKUP(V51,Minimas!$C$3:$CD$12,7,FALSE)</f>
        <v>#VALUE!</v>
      </c>
      <c r="AH51" s="119" t="e">
        <f>T51-HLOOKUP(V51,Minimas!$C$3:$CD$12,8,FALSE)</f>
        <v>#VALUE!</v>
      </c>
      <c r="AI51" s="119" t="e">
        <f>T51-HLOOKUP(V51,Minimas!$C$3:$CD$12,9,FALSE)</f>
        <v>#VALUE!</v>
      </c>
      <c r="AJ51" s="119" t="e">
        <f>T51-HLOOKUP(V51,Minimas!$C$3:$CD$12,10,FALSE)</f>
        <v>#VALUE!</v>
      </c>
      <c r="AK51" s="120" t="str">
        <f t="shared" si="8"/>
        <v xml:space="preserve"> </v>
      </c>
      <c r="AL51" s="44"/>
      <c r="AM51" s="44" t="str">
        <f t="shared" si="9"/>
        <v xml:space="preserve"> </v>
      </c>
      <c r="AN51" s="44" t="str">
        <f t="shared" si="10"/>
        <v xml:space="preserve"> 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</row>
    <row r="52" spans="2:124" s="5" customFormat="1" ht="30" customHeight="1">
      <c r="B52" s="128"/>
      <c r="C52" s="56"/>
      <c r="D52" s="111"/>
      <c r="E52" s="131"/>
      <c r="F52" s="133" t="s">
        <v>40</v>
      </c>
      <c r="G52" s="57" t="s">
        <v>40</v>
      </c>
      <c r="H52" s="134"/>
      <c r="I52" s="110"/>
      <c r="J52" s="135"/>
      <c r="K52" s="58"/>
      <c r="L52" s="59"/>
      <c r="M52" s="60"/>
      <c r="N52" s="60"/>
      <c r="O52" s="65" t="str">
        <f t="shared" si="11"/>
        <v/>
      </c>
      <c r="P52" s="59"/>
      <c r="Q52" s="60"/>
      <c r="R52" s="60"/>
      <c r="S52" s="65" t="str">
        <f t="shared" si="12"/>
        <v/>
      </c>
      <c r="T52" s="64" t="str">
        <f t="shared" si="13"/>
        <v/>
      </c>
      <c r="U52" s="61" t="str">
        <f t="shared" si="14"/>
        <v xml:space="preserve">   </v>
      </c>
      <c r="V52" s="61" t="str">
        <f>IF(E52=0," ",IF(E52="H",IF(H52&lt;1999,VLOOKUP(K52,Minimas!$A$15:$F$29,6),IF(AND(H52&gt;1998,H52&lt;2002),VLOOKUP(K52,Minimas!$A$15:$F$29,5),IF(AND(H52&gt;2001,H52&lt;2004),VLOOKUP(K52,Minimas!$A$15:$F$29,4),IF(AND(H52&gt;2003,H52&lt;2006),VLOOKUP(K52,Minimas!$A$15:$F$29,3),VLOOKUP(K52,Minimas!$A$15:$F$29,2))))),IF(H52&lt;1999,VLOOKUP(K52,Minimas!$G$15:$L$29,6),IF(AND(H52&gt;1998,H52&lt;2002),VLOOKUP(K52,Minimas!$G$15:$L$29,5),IF(AND(H52&gt;2001,H52&lt;2004),VLOOKUP(K52,Minimas!$G$15:$L$29,4),IF(AND(H52&gt;2003,H52&lt;2006),VLOOKUP(K52,Minimas!$G$15:$L$29,3),VLOOKUP(K52,Minimas!$G$15:$L$29,2)))))))</f>
        <v xml:space="preserve"> </v>
      </c>
      <c r="W52" s="62" t="str">
        <f t="shared" si="15"/>
        <v/>
      </c>
      <c r="X52" s="55"/>
      <c r="AA52" s="44"/>
      <c r="AB52" s="119" t="e">
        <f>T52-HLOOKUP(V52,Minimas!$C$3:$CD$12,2,FALSE)</f>
        <v>#VALUE!</v>
      </c>
      <c r="AC52" s="119" t="e">
        <f>T52-HLOOKUP(V52,Minimas!$C$3:$CD$12,3,FALSE)</f>
        <v>#VALUE!</v>
      </c>
      <c r="AD52" s="119" t="e">
        <f>T52-HLOOKUP(V52,Minimas!$C$3:$CD$12,4,FALSE)</f>
        <v>#VALUE!</v>
      </c>
      <c r="AE52" s="119" t="e">
        <f>T52-HLOOKUP(V52,Minimas!$C$3:$CD$12,5,FALSE)</f>
        <v>#VALUE!</v>
      </c>
      <c r="AF52" s="119" t="e">
        <f>T52-HLOOKUP(V52,Minimas!$C$3:$CD$12,6,FALSE)</f>
        <v>#VALUE!</v>
      </c>
      <c r="AG52" s="119" t="e">
        <f>T52-HLOOKUP(V52,Minimas!$C$3:$CD$12,7,FALSE)</f>
        <v>#VALUE!</v>
      </c>
      <c r="AH52" s="119" t="e">
        <f>T52-HLOOKUP(V52,Minimas!$C$3:$CD$12,8,FALSE)</f>
        <v>#VALUE!</v>
      </c>
      <c r="AI52" s="119" t="e">
        <f>T52-HLOOKUP(V52,Minimas!$C$3:$CD$12,9,FALSE)</f>
        <v>#VALUE!</v>
      </c>
      <c r="AJ52" s="119" t="e">
        <f>T52-HLOOKUP(V52,Minimas!$C$3:$CD$12,10,FALSE)</f>
        <v>#VALUE!</v>
      </c>
      <c r="AK52" s="120" t="str">
        <f t="shared" si="8"/>
        <v xml:space="preserve"> </v>
      </c>
      <c r="AL52" s="44"/>
      <c r="AM52" s="44" t="str">
        <f t="shared" si="9"/>
        <v xml:space="preserve"> </v>
      </c>
      <c r="AN52" s="44" t="str">
        <f t="shared" si="10"/>
        <v xml:space="preserve"> 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</row>
    <row r="53" spans="2:124" s="5" customFormat="1" ht="30" customHeight="1">
      <c r="B53" s="128"/>
      <c r="C53" s="56"/>
      <c r="D53" s="111"/>
      <c r="E53" s="131"/>
      <c r="F53" s="133" t="s">
        <v>40</v>
      </c>
      <c r="G53" s="57" t="s">
        <v>40</v>
      </c>
      <c r="H53" s="134"/>
      <c r="I53" s="110"/>
      <c r="J53" s="135"/>
      <c r="K53" s="58"/>
      <c r="L53" s="59"/>
      <c r="M53" s="60"/>
      <c r="N53" s="60"/>
      <c r="O53" s="65" t="str">
        <f t="shared" si="11"/>
        <v/>
      </c>
      <c r="P53" s="59"/>
      <c r="Q53" s="60"/>
      <c r="R53" s="60"/>
      <c r="S53" s="65" t="str">
        <f t="shared" si="12"/>
        <v/>
      </c>
      <c r="T53" s="64" t="str">
        <f t="shared" si="13"/>
        <v/>
      </c>
      <c r="U53" s="61" t="str">
        <f t="shared" si="14"/>
        <v xml:space="preserve">   </v>
      </c>
      <c r="V53" s="61" t="str">
        <f>IF(E53=0," ",IF(E53="H",IF(H53&lt;1999,VLOOKUP(K53,Minimas!$A$15:$F$29,6),IF(AND(H53&gt;1998,H53&lt;2002),VLOOKUP(K53,Minimas!$A$15:$F$29,5),IF(AND(H53&gt;2001,H53&lt;2004),VLOOKUP(K53,Minimas!$A$15:$F$29,4),IF(AND(H53&gt;2003,H53&lt;2006),VLOOKUP(K53,Minimas!$A$15:$F$29,3),VLOOKUP(K53,Minimas!$A$15:$F$29,2))))),IF(H53&lt;1999,VLOOKUP(K53,Minimas!$G$15:$L$29,6),IF(AND(H53&gt;1998,H53&lt;2002),VLOOKUP(K53,Minimas!$G$15:$L$29,5),IF(AND(H53&gt;2001,H53&lt;2004),VLOOKUP(K53,Minimas!$G$15:$L$29,4),IF(AND(H53&gt;2003,H53&lt;2006),VLOOKUP(K53,Minimas!$G$15:$L$29,3),VLOOKUP(K53,Minimas!$G$15:$L$29,2)))))))</f>
        <v xml:space="preserve"> </v>
      </c>
      <c r="W53" s="62" t="str">
        <f t="shared" si="15"/>
        <v/>
      </c>
      <c r="X53" s="55"/>
      <c r="AA53" s="44"/>
      <c r="AB53" s="119" t="e">
        <f>T53-HLOOKUP(V53,Minimas!$C$3:$CD$12,2,FALSE)</f>
        <v>#VALUE!</v>
      </c>
      <c r="AC53" s="119" t="e">
        <f>T53-HLOOKUP(V53,Minimas!$C$3:$CD$12,3,FALSE)</f>
        <v>#VALUE!</v>
      </c>
      <c r="AD53" s="119" t="e">
        <f>T53-HLOOKUP(V53,Minimas!$C$3:$CD$12,4,FALSE)</f>
        <v>#VALUE!</v>
      </c>
      <c r="AE53" s="119" t="e">
        <f>T53-HLOOKUP(V53,Minimas!$C$3:$CD$12,5,FALSE)</f>
        <v>#VALUE!</v>
      </c>
      <c r="AF53" s="119" t="e">
        <f>T53-HLOOKUP(V53,Minimas!$C$3:$CD$12,6,FALSE)</f>
        <v>#VALUE!</v>
      </c>
      <c r="AG53" s="119" t="e">
        <f>T53-HLOOKUP(V53,Minimas!$C$3:$CD$12,7,FALSE)</f>
        <v>#VALUE!</v>
      </c>
      <c r="AH53" s="119" t="e">
        <f>T53-HLOOKUP(V53,Minimas!$C$3:$CD$12,8,FALSE)</f>
        <v>#VALUE!</v>
      </c>
      <c r="AI53" s="119" t="e">
        <f>T53-HLOOKUP(V53,Minimas!$C$3:$CD$12,9,FALSE)</f>
        <v>#VALUE!</v>
      </c>
      <c r="AJ53" s="119" t="e">
        <f>T53-HLOOKUP(V53,Minimas!$C$3:$CD$12,10,FALSE)</f>
        <v>#VALUE!</v>
      </c>
      <c r="AK53" s="120" t="str">
        <f t="shared" si="8"/>
        <v xml:space="preserve"> </v>
      </c>
      <c r="AL53" s="44"/>
      <c r="AM53" s="44" t="str">
        <f t="shared" si="9"/>
        <v xml:space="preserve"> </v>
      </c>
      <c r="AN53" s="44" t="str">
        <f t="shared" si="10"/>
        <v xml:space="preserve"> 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</row>
    <row r="54" spans="2:124" s="5" customFormat="1" ht="30" customHeight="1">
      <c r="B54" s="128"/>
      <c r="C54" s="56"/>
      <c r="D54" s="111"/>
      <c r="E54" s="131"/>
      <c r="F54" s="133" t="s">
        <v>40</v>
      </c>
      <c r="G54" s="57" t="s">
        <v>40</v>
      </c>
      <c r="H54" s="134"/>
      <c r="I54" s="110"/>
      <c r="J54" s="135"/>
      <c r="K54" s="58"/>
      <c r="L54" s="59"/>
      <c r="M54" s="60"/>
      <c r="N54" s="60"/>
      <c r="O54" s="65" t="str">
        <f t="shared" si="11"/>
        <v/>
      </c>
      <c r="P54" s="59"/>
      <c r="Q54" s="60"/>
      <c r="R54" s="60"/>
      <c r="S54" s="65" t="str">
        <f t="shared" si="12"/>
        <v/>
      </c>
      <c r="T54" s="64" t="str">
        <f t="shared" si="13"/>
        <v/>
      </c>
      <c r="U54" s="61" t="str">
        <f t="shared" si="14"/>
        <v xml:space="preserve">   </v>
      </c>
      <c r="V54" s="61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 xml:space="preserve"> </v>
      </c>
      <c r="W54" s="62" t="str">
        <f t="shared" si="15"/>
        <v/>
      </c>
      <c r="X54" s="55"/>
      <c r="AA54" s="44"/>
      <c r="AB54" s="119" t="e">
        <f>T54-HLOOKUP(V54,Minimas!$C$3:$CD$12,2,FALSE)</f>
        <v>#VALUE!</v>
      </c>
      <c r="AC54" s="119" t="e">
        <f>T54-HLOOKUP(V54,Minimas!$C$3:$CD$12,3,FALSE)</f>
        <v>#VALUE!</v>
      </c>
      <c r="AD54" s="119" t="e">
        <f>T54-HLOOKUP(V54,Minimas!$C$3:$CD$12,4,FALSE)</f>
        <v>#VALUE!</v>
      </c>
      <c r="AE54" s="119" t="e">
        <f>T54-HLOOKUP(V54,Minimas!$C$3:$CD$12,5,FALSE)</f>
        <v>#VALUE!</v>
      </c>
      <c r="AF54" s="119" t="e">
        <f>T54-HLOOKUP(V54,Minimas!$C$3:$CD$12,6,FALSE)</f>
        <v>#VALUE!</v>
      </c>
      <c r="AG54" s="119" t="e">
        <f>T54-HLOOKUP(V54,Minimas!$C$3:$CD$12,7,FALSE)</f>
        <v>#VALUE!</v>
      </c>
      <c r="AH54" s="119" t="e">
        <f>T54-HLOOKUP(V54,Minimas!$C$3:$CD$12,8,FALSE)</f>
        <v>#VALUE!</v>
      </c>
      <c r="AI54" s="119" t="e">
        <f>T54-HLOOKUP(V54,Minimas!$C$3:$CD$12,9,FALSE)</f>
        <v>#VALUE!</v>
      </c>
      <c r="AJ54" s="119" t="e">
        <f>T54-HLOOKUP(V54,Minimas!$C$3:$CD$12,10,FALSE)</f>
        <v>#VALUE!</v>
      </c>
      <c r="AK54" s="120" t="str">
        <f t="shared" si="8"/>
        <v xml:space="preserve"> </v>
      </c>
      <c r="AL54" s="44"/>
      <c r="AM54" s="44" t="str">
        <f t="shared" si="9"/>
        <v xml:space="preserve"> </v>
      </c>
      <c r="AN54" s="44" t="str">
        <f t="shared" si="10"/>
        <v xml:space="preserve"> </v>
      </c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</row>
    <row r="55" spans="2:124" s="5" customFormat="1" ht="30" customHeight="1">
      <c r="B55" s="128"/>
      <c r="C55" s="56"/>
      <c r="D55" s="111"/>
      <c r="E55" s="131"/>
      <c r="F55" s="133" t="s">
        <v>40</v>
      </c>
      <c r="G55" s="57" t="s">
        <v>40</v>
      </c>
      <c r="H55" s="134"/>
      <c r="I55" s="110"/>
      <c r="J55" s="135"/>
      <c r="K55" s="58"/>
      <c r="L55" s="59"/>
      <c r="M55" s="60"/>
      <c r="N55" s="60"/>
      <c r="O55" s="65" t="str">
        <f t="shared" si="11"/>
        <v/>
      </c>
      <c r="P55" s="59"/>
      <c r="Q55" s="60"/>
      <c r="R55" s="60"/>
      <c r="S55" s="65" t="str">
        <f t="shared" si="12"/>
        <v/>
      </c>
      <c r="T55" s="64" t="str">
        <f t="shared" si="13"/>
        <v/>
      </c>
      <c r="U55" s="61" t="str">
        <f t="shared" si="14"/>
        <v xml:space="preserve">   </v>
      </c>
      <c r="V55" s="61" t="str">
        <f>IF(E55=0," ",IF(E55="H",IF(H55&lt;1999,VLOOKUP(K55,Minimas!$A$15:$F$29,6),IF(AND(H55&gt;1998,H55&lt;2002),VLOOKUP(K55,Minimas!$A$15:$F$29,5),IF(AND(H55&gt;2001,H55&lt;2004),VLOOKUP(K55,Minimas!$A$15:$F$29,4),IF(AND(H55&gt;2003,H55&lt;2006),VLOOKUP(K55,Minimas!$A$15:$F$29,3),VLOOKUP(K55,Minimas!$A$15:$F$29,2))))),IF(H55&lt;1999,VLOOKUP(K55,Minimas!$G$15:$L$29,6),IF(AND(H55&gt;1998,H55&lt;2002),VLOOKUP(K55,Minimas!$G$15:$L$29,5),IF(AND(H55&gt;2001,H55&lt;2004),VLOOKUP(K55,Minimas!$G$15:$L$29,4),IF(AND(H55&gt;2003,H55&lt;2006),VLOOKUP(K55,Minimas!$G$15:$L$29,3),VLOOKUP(K55,Minimas!$G$15:$L$29,2)))))))</f>
        <v xml:space="preserve"> </v>
      </c>
      <c r="W55" s="62" t="str">
        <f t="shared" si="15"/>
        <v/>
      </c>
      <c r="X55" s="55"/>
      <c r="AA55" s="44"/>
      <c r="AB55" s="119" t="e">
        <f>T55-HLOOKUP(V55,Minimas!$C$3:$CD$12,2,FALSE)</f>
        <v>#VALUE!</v>
      </c>
      <c r="AC55" s="119" t="e">
        <f>T55-HLOOKUP(V55,Minimas!$C$3:$CD$12,3,FALSE)</f>
        <v>#VALUE!</v>
      </c>
      <c r="AD55" s="119" t="e">
        <f>T55-HLOOKUP(V55,Minimas!$C$3:$CD$12,4,FALSE)</f>
        <v>#VALUE!</v>
      </c>
      <c r="AE55" s="119" t="e">
        <f>T55-HLOOKUP(V55,Minimas!$C$3:$CD$12,5,FALSE)</f>
        <v>#VALUE!</v>
      </c>
      <c r="AF55" s="119" t="e">
        <f>T55-HLOOKUP(V55,Minimas!$C$3:$CD$12,6,FALSE)</f>
        <v>#VALUE!</v>
      </c>
      <c r="AG55" s="119" t="e">
        <f>T55-HLOOKUP(V55,Minimas!$C$3:$CD$12,7,FALSE)</f>
        <v>#VALUE!</v>
      </c>
      <c r="AH55" s="119" t="e">
        <f>T55-HLOOKUP(V55,Minimas!$C$3:$CD$12,8,FALSE)</f>
        <v>#VALUE!</v>
      </c>
      <c r="AI55" s="119" t="e">
        <f>T55-HLOOKUP(V55,Minimas!$C$3:$CD$12,9,FALSE)</f>
        <v>#VALUE!</v>
      </c>
      <c r="AJ55" s="119" t="e">
        <f>T55-HLOOKUP(V55,Minimas!$C$3:$CD$12,10,FALSE)</f>
        <v>#VALUE!</v>
      </c>
      <c r="AK55" s="120" t="str">
        <f t="shared" si="8"/>
        <v xml:space="preserve"> </v>
      </c>
      <c r="AL55" s="44"/>
      <c r="AM55" s="44" t="str">
        <f t="shared" si="9"/>
        <v xml:space="preserve"> </v>
      </c>
      <c r="AN55" s="44" t="str">
        <f t="shared" si="10"/>
        <v xml:space="preserve"> 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</row>
    <row r="56" spans="2:124" s="5" customFormat="1" ht="30" customHeight="1">
      <c r="B56" s="128"/>
      <c r="C56" s="56"/>
      <c r="D56" s="111"/>
      <c r="E56" s="131"/>
      <c r="F56" s="133" t="s">
        <v>40</v>
      </c>
      <c r="G56" s="57" t="s">
        <v>40</v>
      </c>
      <c r="H56" s="134"/>
      <c r="I56" s="110"/>
      <c r="J56" s="135"/>
      <c r="K56" s="58"/>
      <c r="L56" s="59"/>
      <c r="M56" s="60"/>
      <c r="N56" s="60"/>
      <c r="O56" s="65" t="str">
        <f t="shared" si="11"/>
        <v/>
      </c>
      <c r="P56" s="59"/>
      <c r="Q56" s="60"/>
      <c r="R56" s="60"/>
      <c r="S56" s="65" t="str">
        <f t="shared" si="12"/>
        <v/>
      </c>
      <c r="T56" s="64" t="str">
        <f t="shared" si="13"/>
        <v/>
      </c>
      <c r="U56" s="61" t="str">
        <f t="shared" si="14"/>
        <v xml:space="preserve">   </v>
      </c>
      <c r="V56" s="61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 xml:space="preserve"> </v>
      </c>
      <c r="W56" s="62" t="str">
        <f t="shared" si="15"/>
        <v/>
      </c>
      <c r="X56" s="55"/>
      <c r="AA56" s="44"/>
      <c r="AB56" s="119" t="e">
        <f>T56-HLOOKUP(V56,Minimas!$C$3:$CD$12,2,FALSE)</f>
        <v>#VALUE!</v>
      </c>
      <c r="AC56" s="119" t="e">
        <f>T56-HLOOKUP(V56,Minimas!$C$3:$CD$12,3,FALSE)</f>
        <v>#VALUE!</v>
      </c>
      <c r="AD56" s="119" t="e">
        <f>T56-HLOOKUP(V56,Minimas!$C$3:$CD$12,4,FALSE)</f>
        <v>#VALUE!</v>
      </c>
      <c r="AE56" s="119" t="e">
        <f>T56-HLOOKUP(V56,Minimas!$C$3:$CD$12,5,FALSE)</f>
        <v>#VALUE!</v>
      </c>
      <c r="AF56" s="119" t="e">
        <f>T56-HLOOKUP(V56,Minimas!$C$3:$CD$12,6,FALSE)</f>
        <v>#VALUE!</v>
      </c>
      <c r="AG56" s="119" t="e">
        <f>T56-HLOOKUP(V56,Minimas!$C$3:$CD$12,7,FALSE)</f>
        <v>#VALUE!</v>
      </c>
      <c r="AH56" s="119" t="e">
        <f>T56-HLOOKUP(V56,Minimas!$C$3:$CD$12,8,FALSE)</f>
        <v>#VALUE!</v>
      </c>
      <c r="AI56" s="119" t="e">
        <f>T56-HLOOKUP(V56,Minimas!$C$3:$CD$12,9,FALSE)</f>
        <v>#VALUE!</v>
      </c>
      <c r="AJ56" s="119" t="e">
        <f>T56-HLOOKUP(V56,Minimas!$C$3:$CD$12,10,FALSE)</f>
        <v>#VALUE!</v>
      </c>
      <c r="AK56" s="120" t="str">
        <f t="shared" si="8"/>
        <v xml:space="preserve"> </v>
      </c>
      <c r="AL56" s="44"/>
      <c r="AM56" s="44" t="str">
        <f t="shared" si="9"/>
        <v xml:space="preserve"> </v>
      </c>
      <c r="AN56" s="44" t="str">
        <f t="shared" si="10"/>
        <v xml:space="preserve"> 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</row>
    <row r="57" spans="2:124" s="5" customFormat="1" ht="30" customHeight="1">
      <c r="B57" s="128"/>
      <c r="C57" s="56"/>
      <c r="D57" s="111"/>
      <c r="E57" s="131"/>
      <c r="F57" s="133" t="s">
        <v>40</v>
      </c>
      <c r="G57" s="57" t="s">
        <v>40</v>
      </c>
      <c r="H57" s="134"/>
      <c r="I57" s="110"/>
      <c r="J57" s="135"/>
      <c r="K57" s="58"/>
      <c r="L57" s="59"/>
      <c r="M57" s="60"/>
      <c r="N57" s="60"/>
      <c r="O57" s="65" t="str">
        <f t="shared" si="11"/>
        <v/>
      </c>
      <c r="P57" s="59"/>
      <c r="Q57" s="60"/>
      <c r="R57" s="60"/>
      <c r="S57" s="65" t="str">
        <f t="shared" si="12"/>
        <v/>
      </c>
      <c r="T57" s="64" t="str">
        <f t="shared" si="13"/>
        <v/>
      </c>
      <c r="U57" s="61" t="str">
        <f t="shared" si="14"/>
        <v xml:space="preserve">   </v>
      </c>
      <c r="V57" s="61" t="str">
        <f>IF(E57=0," ",IF(E57="H",IF(H57&lt;1999,VLOOKUP(K57,Minimas!$A$15:$F$29,6),IF(AND(H57&gt;1998,H57&lt;2002),VLOOKUP(K57,Minimas!$A$15:$F$29,5),IF(AND(H57&gt;2001,H57&lt;2004),VLOOKUP(K57,Minimas!$A$15:$F$29,4),IF(AND(H57&gt;2003,H57&lt;2006),VLOOKUP(K57,Minimas!$A$15:$F$29,3),VLOOKUP(K57,Minimas!$A$15:$F$29,2))))),IF(H57&lt;1999,VLOOKUP(K57,Minimas!$G$15:$L$29,6),IF(AND(H57&gt;1998,H57&lt;2002),VLOOKUP(K57,Minimas!$G$15:$L$29,5),IF(AND(H57&gt;2001,H57&lt;2004),VLOOKUP(K57,Minimas!$G$15:$L$29,4),IF(AND(H57&gt;2003,H57&lt;2006),VLOOKUP(K57,Minimas!$G$15:$L$29,3),VLOOKUP(K57,Minimas!$G$15:$L$29,2)))))))</f>
        <v xml:space="preserve"> </v>
      </c>
      <c r="W57" s="62" t="str">
        <f t="shared" si="15"/>
        <v/>
      </c>
      <c r="X57" s="55"/>
      <c r="AA57" s="44"/>
      <c r="AB57" s="119" t="e">
        <f>T57-HLOOKUP(V57,Minimas!$C$3:$CD$12,2,FALSE)</f>
        <v>#VALUE!</v>
      </c>
      <c r="AC57" s="119" t="e">
        <f>T57-HLOOKUP(V57,Minimas!$C$3:$CD$12,3,FALSE)</f>
        <v>#VALUE!</v>
      </c>
      <c r="AD57" s="119" t="e">
        <f>T57-HLOOKUP(V57,Minimas!$C$3:$CD$12,4,FALSE)</f>
        <v>#VALUE!</v>
      </c>
      <c r="AE57" s="119" t="e">
        <f>T57-HLOOKUP(V57,Minimas!$C$3:$CD$12,5,FALSE)</f>
        <v>#VALUE!</v>
      </c>
      <c r="AF57" s="119" t="e">
        <f>T57-HLOOKUP(V57,Minimas!$C$3:$CD$12,6,FALSE)</f>
        <v>#VALUE!</v>
      </c>
      <c r="AG57" s="119" t="e">
        <f>T57-HLOOKUP(V57,Minimas!$C$3:$CD$12,7,FALSE)</f>
        <v>#VALUE!</v>
      </c>
      <c r="AH57" s="119" t="e">
        <f>T57-HLOOKUP(V57,Minimas!$C$3:$CD$12,8,FALSE)</f>
        <v>#VALUE!</v>
      </c>
      <c r="AI57" s="119" t="e">
        <f>T57-HLOOKUP(V57,Minimas!$C$3:$CD$12,9,FALSE)</f>
        <v>#VALUE!</v>
      </c>
      <c r="AJ57" s="119" t="e">
        <f>T57-HLOOKUP(V57,Minimas!$C$3:$CD$12,10,FALSE)</f>
        <v>#VALUE!</v>
      </c>
      <c r="AK57" s="120" t="str">
        <f t="shared" si="8"/>
        <v xml:space="preserve"> </v>
      </c>
      <c r="AL57" s="44"/>
      <c r="AM57" s="44" t="str">
        <f t="shared" si="9"/>
        <v xml:space="preserve"> </v>
      </c>
      <c r="AN57" s="44" t="str">
        <f t="shared" si="10"/>
        <v xml:space="preserve"> 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</row>
    <row r="58" spans="2:124" s="5" customFormat="1" ht="30" customHeight="1">
      <c r="B58" s="128"/>
      <c r="C58" s="56"/>
      <c r="D58" s="111"/>
      <c r="E58" s="131"/>
      <c r="F58" s="133" t="s">
        <v>40</v>
      </c>
      <c r="G58" s="57" t="s">
        <v>40</v>
      </c>
      <c r="H58" s="134"/>
      <c r="I58" s="110"/>
      <c r="J58" s="135"/>
      <c r="K58" s="58"/>
      <c r="L58" s="59"/>
      <c r="M58" s="60"/>
      <c r="N58" s="60"/>
      <c r="O58" s="65" t="str">
        <f t="shared" si="11"/>
        <v/>
      </c>
      <c r="P58" s="59"/>
      <c r="Q58" s="60"/>
      <c r="R58" s="60"/>
      <c r="S58" s="65" t="str">
        <f t="shared" si="12"/>
        <v/>
      </c>
      <c r="T58" s="64" t="str">
        <f t="shared" si="13"/>
        <v/>
      </c>
      <c r="U58" s="61" t="str">
        <f t="shared" si="14"/>
        <v xml:space="preserve">   </v>
      </c>
      <c r="V58" s="61" t="str">
        <f>IF(E58=0," ",IF(E58="H",IF(H58&lt;1999,VLOOKUP(K58,Minimas!$A$15:$F$29,6),IF(AND(H58&gt;1998,H58&lt;2002),VLOOKUP(K58,Minimas!$A$15:$F$29,5),IF(AND(H58&gt;2001,H58&lt;2004),VLOOKUP(K58,Minimas!$A$15:$F$29,4),IF(AND(H58&gt;2003,H58&lt;2006),VLOOKUP(K58,Minimas!$A$15:$F$29,3),VLOOKUP(K58,Minimas!$A$15:$F$29,2))))),IF(H58&lt;1999,VLOOKUP(K58,Minimas!$G$15:$L$29,6),IF(AND(H58&gt;1998,H58&lt;2002),VLOOKUP(K58,Minimas!$G$15:$L$29,5),IF(AND(H58&gt;2001,H58&lt;2004),VLOOKUP(K58,Minimas!$G$15:$L$29,4),IF(AND(H58&gt;2003,H58&lt;2006),VLOOKUP(K58,Minimas!$G$15:$L$29,3),VLOOKUP(K58,Minimas!$G$15:$L$29,2)))))))</f>
        <v xml:space="preserve"> </v>
      </c>
      <c r="W58" s="62" t="str">
        <f t="shared" si="15"/>
        <v/>
      </c>
      <c r="X58" s="55"/>
      <c r="AA58" s="44"/>
      <c r="AB58" s="119" t="e">
        <f>T58-HLOOKUP(V58,Minimas!$C$3:$CD$12,2,FALSE)</f>
        <v>#VALUE!</v>
      </c>
      <c r="AC58" s="119" t="e">
        <f>T58-HLOOKUP(V58,Minimas!$C$3:$CD$12,3,FALSE)</f>
        <v>#VALUE!</v>
      </c>
      <c r="AD58" s="119" t="e">
        <f>T58-HLOOKUP(V58,Minimas!$C$3:$CD$12,4,FALSE)</f>
        <v>#VALUE!</v>
      </c>
      <c r="AE58" s="119" t="e">
        <f>T58-HLOOKUP(V58,Minimas!$C$3:$CD$12,5,FALSE)</f>
        <v>#VALUE!</v>
      </c>
      <c r="AF58" s="119" t="e">
        <f>T58-HLOOKUP(V58,Minimas!$C$3:$CD$12,6,FALSE)</f>
        <v>#VALUE!</v>
      </c>
      <c r="AG58" s="119" t="e">
        <f>T58-HLOOKUP(V58,Minimas!$C$3:$CD$12,7,FALSE)</f>
        <v>#VALUE!</v>
      </c>
      <c r="AH58" s="119" t="e">
        <f>T58-HLOOKUP(V58,Minimas!$C$3:$CD$12,8,FALSE)</f>
        <v>#VALUE!</v>
      </c>
      <c r="AI58" s="119" t="e">
        <f>T58-HLOOKUP(V58,Minimas!$C$3:$CD$12,9,FALSE)</f>
        <v>#VALUE!</v>
      </c>
      <c r="AJ58" s="119" t="e">
        <f>T58-HLOOKUP(V58,Minimas!$C$3:$CD$12,10,FALSE)</f>
        <v>#VALUE!</v>
      </c>
      <c r="AK58" s="120" t="str">
        <f t="shared" si="8"/>
        <v xml:space="preserve"> </v>
      </c>
      <c r="AL58" s="44"/>
      <c r="AM58" s="44" t="str">
        <f t="shared" si="9"/>
        <v xml:space="preserve"> </v>
      </c>
      <c r="AN58" s="44" t="str">
        <f t="shared" si="10"/>
        <v xml:space="preserve"> </v>
      </c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</row>
    <row r="59" spans="2:124" s="5" customFormat="1" ht="30" customHeight="1">
      <c r="B59" s="128"/>
      <c r="C59" s="56"/>
      <c r="D59" s="111"/>
      <c r="E59" s="131"/>
      <c r="F59" s="133" t="s">
        <v>40</v>
      </c>
      <c r="G59" s="57" t="s">
        <v>40</v>
      </c>
      <c r="H59" s="134"/>
      <c r="I59" s="110"/>
      <c r="J59" s="135"/>
      <c r="K59" s="58"/>
      <c r="L59" s="59"/>
      <c r="M59" s="60"/>
      <c r="N59" s="60"/>
      <c r="O59" s="65" t="str">
        <f t="shared" si="11"/>
        <v/>
      </c>
      <c r="P59" s="59"/>
      <c r="Q59" s="60"/>
      <c r="R59" s="60"/>
      <c r="S59" s="65" t="str">
        <f t="shared" si="12"/>
        <v/>
      </c>
      <c r="T59" s="64" t="str">
        <f t="shared" si="13"/>
        <v/>
      </c>
      <c r="U59" s="61" t="str">
        <f t="shared" si="14"/>
        <v xml:space="preserve">   </v>
      </c>
      <c r="V59" s="61" t="str">
        <f>IF(E59=0," ",IF(E59="H",IF(H59&lt;1999,VLOOKUP(K59,Minimas!$A$15:$F$29,6),IF(AND(H59&gt;1998,H59&lt;2002),VLOOKUP(K59,Minimas!$A$15:$F$29,5),IF(AND(H59&gt;2001,H59&lt;2004),VLOOKUP(K59,Minimas!$A$15:$F$29,4),IF(AND(H59&gt;2003,H59&lt;2006),VLOOKUP(K59,Minimas!$A$15:$F$29,3),VLOOKUP(K59,Minimas!$A$15:$F$29,2))))),IF(H59&lt;1999,VLOOKUP(K59,Minimas!$G$15:$L$29,6),IF(AND(H59&gt;1998,H59&lt;2002),VLOOKUP(K59,Minimas!$G$15:$L$29,5),IF(AND(H59&gt;2001,H59&lt;2004),VLOOKUP(K59,Minimas!$G$15:$L$29,4),IF(AND(H59&gt;2003,H59&lt;2006),VLOOKUP(K59,Minimas!$G$15:$L$29,3),VLOOKUP(K59,Minimas!$G$15:$L$29,2)))))))</f>
        <v xml:space="preserve"> </v>
      </c>
      <c r="W59" s="62" t="str">
        <f t="shared" si="15"/>
        <v/>
      </c>
      <c r="X59" s="55"/>
      <c r="AA59" s="44"/>
      <c r="AB59" s="119" t="e">
        <f>T59-HLOOKUP(V59,Minimas!$C$3:$CD$12,2,FALSE)</f>
        <v>#VALUE!</v>
      </c>
      <c r="AC59" s="119" t="e">
        <f>T59-HLOOKUP(V59,Minimas!$C$3:$CD$12,3,FALSE)</f>
        <v>#VALUE!</v>
      </c>
      <c r="AD59" s="119" t="e">
        <f>T59-HLOOKUP(V59,Minimas!$C$3:$CD$12,4,FALSE)</f>
        <v>#VALUE!</v>
      </c>
      <c r="AE59" s="119" t="e">
        <f>T59-HLOOKUP(V59,Minimas!$C$3:$CD$12,5,FALSE)</f>
        <v>#VALUE!</v>
      </c>
      <c r="AF59" s="119" t="e">
        <f>T59-HLOOKUP(V59,Minimas!$C$3:$CD$12,6,FALSE)</f>
        <v>#VALUE!</v>
      </c>
      <c r="AG59" s="119" t="e">
        <f>T59-HLOOKUP(V59,Minimas!$C$3:$CD$12,7,FALSE)</f>
        <v>#VALUE!</v>
      </c>
      <c r="AH59" s="119" t="e">
        <f>T59-HLOOKUP(V59,Minimas!$C$3:$CD$12,8,FALSE)</f>
        <v>#VALUE!</v>
      </c>
      <c r="AI59" s="119" t="e">
        <f>T59-HLOOKUP(V59,Minimas!$C$3:$CD$12,9,FALSE)</f>
        <v>#VALUE!</v>
      </c>
      <c r="AJ59" s="119" t="e">
        <f>T59-HLOOKUP(V59,Minimas!$C$3:$CD$12,10,FALSE)</f>
        <v>#VALUE!</v>
      </c>
      <c r="AK59" s="120" t="str">
        <f t="shared" si="8"/>
        <v xml:space="preserve"> </v>
      </c>
      <c r="AL59" s="44"/>
      <c r="AM59" s="44" t="str">
        <f t="shared" si="9"/>
        <v xml:space="preserve"> </v>
      </c>
      <c r="AN59" s="44" t="str">
        <f t="shared" si="10"/>
        <v xml:space="preserve"> 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</row>
    <row r="60" spans="2:124" s="5" customFormat="1" ht="30" customHeight="1">
      <c r="B60" s="128"/>
      <c r="C60" s="56"/>
      <c r="D60" s="111"/>
      <c r="E60" s="131"/>
      <c r="F60" s="133" t="s">
        <v>40</v>
      </c>
      <c r="G60" s="57" t="s">
        <v>40</v>
      </c>
      <c r="H60" s="134"/>
      <c r="I60" s="110"/>
      <c r="J60" s="135"/>
      <c r="K60" s="58"/>
      <c r="L60" s="59"/>
      <c r="M60" s="60"/>
      <c r="N60" s="60"/>
      <c r="O60" s="65" t="str">
        <f t="shared" si="11"/>
        <v/>
      </c>
      <c r="P60" s="59"/>
      <c r="Q60" s="60"/>
      <c r="R60" s="60"/>
      <c r="S60" s="65" t="str">
        <f t="shared" si="12"/>
        <v/>
      </c>
      <c r="T60" s="64" t="str">
        <f t="shared" si="13"/>
        <v/>
      </c>
      <c r="U60" s="61" t="str">
        <f t="shared" si="14"/>
        <v xml:space="preserve">   </v>
      </c>
      <c r="V60" s="61" t="str">
        <f>IF(E60=0," ",IF(E60="H",IF(H60&lt;1999,VLOOKUP(K60,Minimas!$A$15:$F$29,6),IF(AND(H60&gt;1998,H60&lt;2002),VLOOKUP(K60,Minimas!$A$15:$F$29,5),IF(AND(H60&gt;2001,H60&lt;2004),VLOOKUP(K60,Minimas!$A$15:$F$29,4),IF(AND(H60&gt;2003,H60&lt;2006),VLOOKUP(K60,Minimas!$A$15:$F$29,3),VLOOKUP(K60,Minimas!$A$15:$F$29,2))))),IF(H60&lt;1999,VLOOKUP(K60,Minimas!$G$15:$L$29,6),IF(AND(H60&gt;1998,H60&lt;2002),VLOOKUP(K60,Minimas!$G$15:$L$29,5),IF(AND(H60&gt;2001,H60&lt;2004),VLOOKUP(K60,Minimas!$G$15:$L$29,4),IF(AND(H60&gt;2003,H60&lt;2006),VLOOKUP(K60,Minimas!$G$15:$L$29,3),VLOOKUP(K60,Minimas!$G$15:$L$29,2)))))))</f>
        <v xml:space="preserve"> </v>
      </c>
      <c r="W60" s="62" t="str">
        <f t="shared" si="15"/>
        <v/>
      </c>
      <c r="X60" s="55"/>
      <c r="AA60" s="44"/>
      <c r="AB60" s="119" t="e">
        <f>T60-HLOOKUP(V60,Minimas!$C$3:$CD$12,2,FALSE)</f>
        <v>#VALUE!</v>
      </c>
      <c r="AC60" s="119" t="e">
        <f>T60-HLOOKUP(V60,Minimas!$C$3:$CD$12,3,FALSE)</f>
        <v>#VALUE!</v>
      </c>
      <c r="AD60" s="119" t="e">
        <f>T60-HLOOKUP(V60,Minimas!$C$3:$CD$12,4,FALSE)</f>
        <v>#VALUE!</v>
      </c>
      <c r="AE60" s="119" t="e">
        <f>T60-HLOOKUP(V60,Minimas!$C$3:$CD$12,5,FALSE)</f>
        <v>#VALUE!</v>
      </c>
      <c r="AF60" s="119" t="e">
        <f>T60-HLOOKUP(V60,Minimas!$C$3:$CD$12,6,FALSE)</f>
        <v>#VALUE!</v>
      </c>
      <c r="AG60" s="119" t="e">
        <f>T60-HLOOKUP(V60,Minimas!$C$3:$CD$12,7,FALSE)</f>
        <v>#VALUE!</v>
      </c>
      <c r="AH60" s="119" t="e">
        <f>T60-HLOOKUP(V60,Minimas!$C$3:$CD$12,8,FALSE)</f>
        <v>#VALUE!</v>
      </c>
      <c r="AI60" s="119" t="e">
        <f>T60-HLOOKUP(V60,Minimas!$C$3:$CD$12,9,FALSE)</f>
        <v>#VALUE!</v>
      </c>
      <c r="AJ60" s="119" t="e">
        <f>T60-HLOOKUP(V60,Minimas!$C$3:$CD$12,10,FALSE)</f>
        <v>#VALUE!</v>
      </c>
      <c r="AK60" s="120" t="str">
        <f t="shared" si="8"/>
        <v xml:space="preserve"> </v>
      </c>
      <c r="AL60" s="44"/>
      <c r="AM60" s="44" t="str">
        <f t="shared" si="9"/>
        <v xml:space="preserve"> </v>
      </c>
      <c r="AN60" s="44" t="str">
        <f t="shared" si="10"/>
        <v xml:space="preserve"> 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</row>
    <row r="61" spans="2:124" s="5" customFormat="1" ht="30" customHeight="1">
      <c r="B61" s="128"/>
      <c r="C61" s="56"/>
      <c r="D61" s="111"/>
      <c r="E61" s="131"/>
      <c r="F61" s="133" t="s">
        <v>40</v>
      </c>
      <c r="G61" s="57" t="s">
        <v>40</v>
      </c>
      <c r="H61" s="134"/>
      <c r="I61" s="110"/>
      <c r="J61" s="135"/>
      <c r="K61" s="58"/>
      <c r="L61" s="59"/>
      <c r="M61" s="60"/>
      <c r="N61" s="60"/>
      <c r="O61" s="65" t="str">
        <f t="shared" si="11"/>
        <v/>
      </c>
      <c r="P61" s="59"/>
      <c r="Q61" s="60"/>
      <c r="R61" s="60"/>
      <c r="S61" s="65" t="str">
        <f t="shared" si="12"/>
        <v/>
      </c>
      <c r="T61" s="64" t="str">
        <f t="shared" si="13"/>
        <v/>
      </c>
      <c r="U61" s="61" t="str">
        <f t="shared" si="14"/>
        <v xml:space="preserve">   </v>
      </c>
      <c r="V61" s="61" t="str">
        <f>IF(E61=0," ",IF(E61="H",IF(H61&lt;1999,VLOOKUP(K61,Minimas!$A$15:$F$29,6),IF(AND(H61&gt;1998,H61&lt;2002),VLOOKUP(K61,Minimas!$A$15:$F$29,5),IF(AND(H61&gt;2001,H61&lt;2004),VLOOKUP(K61,Minimas!$A$15:$F$29,4),IF(AND(H61&gt;2003,H61&lt;2006),VLOOKUP(K61,Minimas!$A$15:$F$29,3),VLOOKUP(K61,Minimas!$A$15:$F$29,2))))),IF(H61&lt;1999,VLOOKUP(K61,Minimas!$G$15:$L$29,6),IF(AND(H61&gt;1998,H61&lt;2002),VLOOKUP(K61,Minimas!$G$15:$L$29,5),IF(AND(H61&gt;2001,H61&lt;2004),VLOOKUP(K61,Minimas!$G$15:$L$29,4),IF(AND(H61&gt;2003,H61&lt;2006),VLOOKUP(K61,Minimas!$G$15:$L$29,3),VLOOKUP(K61,Minimas!$G$15:$L$29,2)))))))</f>
        <v xml:space="preserve"> </v>
      </c>
      <c r="W61" s="62" t="str">
        <f t="shared" si="15"/>
        <v/>
      </c>
      <c r="X61" s="55"/>
      <c r="AA61" s="44"/>
      <c r="AB61" s="119" t="e">
        <f>T61-HLOOKUP(V61,Minimas!$C$3:$CD$12,2,FALSE)</f>
        <v>#VALUE!</v>
      </c>
      <c r="AC61" s="119" t="e">
        <f>T61-HLOOKUP(V61,Minimas!$C$3:$CD$12,3,FALSE)</f>
        <v>#VALUE!</v>
      </c>
      <c r="AD61" s="119" t="e">
        <f>T61-HLOOKUP(V61,Minimas!$C$3:$CD$12,4,FALSE)</f>
        <v>#VALUE!</v>
      </c>
      <c r="AE61" s="119" t="e">
        <f>T61-HLOOKUP(V61,Minimas!$C$3:$CD$12,5,FALSE)</f>
        <v>#VALUE!</v>
      </c>
      <c r="AF61" s="119" t="e">
        <f>T61-HLOOKUP(V61,Minimas!$C$3:$CD$12,6,FALSE)</f>
        <v>#VALUE!</v>
      </c>
      <c r="AG61" s="119" t="e">
        <f>T61-HLOOKUP(V61,Minimas!$C$3:$CD$12,7,FALSE)</f>
        <v>#VALUE!</v>
      </c>
      <c r="AH61" s="119" t="e">
        <f>T61-HLOOKUP(V61,Minimas!$C$3:$CD$12,8,FALSE)</f>
        <v>#VALUE!</v>
      </c>
      <c r="AI61" s="119" t="e">
        <f>T61-HLOOKUP(V61,Minimas!$C$3:$CD$12,9,FALSE)</f>
        <v>#VALUE!</v>
      </c>
      <c r="AJ61" s="119" t="e">
        <f>T61-HLOOKUP(V61,Minimas!$C$3:$CD$12,10,FALSE)</f>
        <v>#VALUE!</v>
      </c>
      <c r="AK61" s="120" t="str">
        <f t="shared" si="8"/>
        <v xml:space="preserve"> </v>
      </c>
      <c r="AL61" s="44"/>
      <c r="AM61" s="44" t="str">
        <f t="shared" si="9"/>
        <v xml:space="preserve"> </v>
      </c>
      <c r="AN61" s="44" t="str">
        <f t="shared" si="10"/>
        <v xml:space="preserve"> 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</row>
    <row r="62" spans="2:124" s="5" customFormat="1" ht="30" customHeight="1">
      <c r="B62" s="128"/>
      <c r="C62" s="56"/>
      <c r="D62" s="111"/>
      <c r="E62" s="131"/>
      <c r="F62" s="133" t="s">
        <v>40</v>
      </c>
      <c r="G62" s="57" t="s">
        <v>40</v>
      </c>
      <c r="H62" s="134"/>
      <c r="I62" s="110"/>
      <c r="J62" s="135"/>
      <c r="K62" s="58"/>
      <c r="L62" s="59"/>
      <c r="M62" s="60"/>
      <c r="N62" s="60"/>
      <c r="O62" s="65" t="str">
        <f t="shared" si="11"/>
        <v/>
      </c>
      <c r="P62" s="59"/>
      <c r="Q62" s="60"/>
      <c r="R62" s="60"/>
      <c r="S62" s="65" t="str">
        <f t="shared" si="12"/>
        <v/>
      </c>
      <c r="T62" s="64" t="str">
        <f t="shared" si="13"/>
        <v/>
      </c>
      <c r="U62" s="61" t="str">
        <f t="shared" si="14"/>
        <v xml:space="preserve">   </v>
      </c>
      <c r="V62" s="61" t="str">
        <f>IF(E62=0," ",IF(E62="H",IF(H62&lt;1999,VLOOKUP(K62,Minimas!$A$15:$F$29,6),IF(AND(H62&gt;1998,H62&lt;2002),VLOOKUP(K62,Minimas!$A$15:$F$29,5),IF(AND(H62&gt;2001,H62&lt;2004),VLOOKUP(K62,Minimas!$A$15:$F$29,4),IF(AND(H62&gt;2003,H62&lt;2006),VLOOKUP(K62,Minimas!$A$15:$F$29,3),VLOOKUP(K62,Minimas!$A$15:$F$29,2))))),IF(H62&lt;1999,VLOOKUP(K62,Minimas!$G$15:$L$29,6),IF(AND(H62&gt;1998,H62&lt;2002),VLOOKUP(K62,Minimas!$G$15:$L$29,5),IF(AND(H62&gt;2001,H62&lt;2004),VLOOKUP(K62,Minimas!$G$15:$L$29,4),IF(AND(H62&gt;2003,H62&lt;2006),VLOOKUP(K62,Minimas!$G$15:$L$29,3),VLOOKUP(K62,Minimas!$G$15:$L$29,2)))))))</f>
        <v xml:space="preserve"> </v>
      </c>
      <c r="W62" s="62" t="str">
        <f t="shared" si="15"/>
        <v/>
      </c>
      <c r="X62" s="55"/>
      <c r="AA62" s="44"/>
      <c r="AB62" s="119" t="e">
        <f>T62-HLOOKUP(V62,Minimas!$C$3:$CD$12,2,FALSE)</f>
        <v>#VALUE!</v>
      </c>
      <c r="AC62" s="119" t="e">
        <f>T62-HLOOKUP(V62,Minimas!$C$3:$CD$12,3,FALSE)</f>
        <v>#VALUE!</v>
      </c>
      <c r="AD62" s="119" t="e">
        <f>T62-HLOOKUP(V62,Minimas!$C$3:$CD$12,4,FALSE)</f>
        <v>#VALUE!</v>
      </c>
      <c r="AE62" s="119" t="e">
        <f>T62-HLOOKUP(V62,Minimas!$C$3:$CD$12,5,FALSE)</f>
        <v>#VALUE!</v>
      </c>
      <c r="AF62" s="119" t="e">
        <f>T62-HLOOKUP(V62,Minimas!$C$3:$CD$12,6,FALSE)</f>
        <v>#VALUE!</v>
      </c>
      <c r="AG62" s="119" t="e">
        <f>T62-HLOOKUP(V62,Minimas!$C$3:$CD$12,7,FALSE)</f>
        <v>#VALUE!</v>
      </c>
      <c r="AH62" s="119" t="e">
        <f>T62-HLOOKUP(V62,Minimas!$C$3:$CD$12,8,FALSE)</f>
        <v>#VALUE!</v>
      </c>
      <c r="AI62" s="119" t="e">
        <f>T62-HLOOKUP(V62,Minimas!$C$3:$CD$12,9,FALSE)</f>
        <v>#VALUE!</v>
      </c>
      <c r="AJ62" s="119" t="e">
        <f>T62-HLOOKUP(V62,Minimas!$C$3:$CD$12,10,FALSE)</f>
        <v>#VALUE!</v>
      </c>
      <c r="AK62" s="120" t="str">
        <f t="shared" si="8"/>
        <v xml:space="preserve"> </v>
      </c>
      <c r="AL62" s="44"/>
      <c r="AM62" s="44" t="str">
        <f t="shared" si="9"/>
        <v xml:space="preserve"> </v>
      </c>
      <c r="AN62" s="44" t="str">
        <f t="shared" si="10"/>
        <v xml:space="preserve"> </v>
      </c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</row>
    <row r="63" spans="2:124" s="5" customFormat="1" ht="30" customHeight="1">
      <c r="B63" s="128"/>
      <c r="C63" s="56"/>
      <c r="D63" s="111"/>
      <c r="E63" s="131"/>
      <c r="F63" s="133" t="s">
        <v>40</v>
      </c>
      <c r="G63" s="57" t="s">
        <v>40</v>
      </c>
      <c r="H63" s="134"/>
      <c r="I63" s="110"/>
      <c r="J63" s="135"/>
      <c r="K63" s="58"/>
      <c r="L63" s="59"/>
      <c r="M63" s="60"/>
      <c r="N63" s="60"/>
      <c r="O63" s="65" t="str">
        <f t="shared" si="11"/>
        <v/>
      </c>
      <c r="P63" s="59"/>
      <c r="Q63" s="60"/>
      <c r="R63" s="60"/>
      <c r="S63" s="65" t="str">
        <f t="shared" si="12"/>
        <v/>
      </c>
      <c r="T63" s="64" t="str">
        <f t="shared" si="13"/>
        <v/>
      </c>
      <c r="U63" s="61" t="str">
        <f t="shared" si="14"/>
        <v xml:space="preserve">   </v>
      </c>
      <c r="V63" s="61" t="str">
        <f>IF(E63=0," ",IF(E63="H",IF(H63&lt;1999,VLOOKUP(K63,Minimas!$A$15:$F$29,6),IF(AND(H63&gt;1998,H63&lt;2002),VLOOKUP(K63,Minimas!$A$15:$F$29,5),IF(AND(H63&gt;2001,H63&lt;2004),VLOOKUP(K63,Minimas!$A$15:$F$29,4),IF(AND(H63&gt;2003,H63&lt;2006),VLOOKUP(K63,Minimas!$A$15:$F$29,3),VLOOKUP(K63,Minimas!$A$15:$F$29,2))))),IF(H63&lt;1999,VLOOKUP(K63,Minimas!$G$15:$L$29,6),IF(AND(H63&gt;1998,H63&lt;2002),VLOOKUP(K63,Minimas!$G$15:$L$29,5),IF(AND(H63&gt;2001,H63&lt;2004),VLOOKUP(K63,Minimas!$G$15:$L$29,4),IF(AND(H63&gt;2003,H63&lt;2006),VLOOKUP(K63,Minimas!$G$15:$L$29,3),VLOOKUP(K63,Minimas!$G$15:$L$29,2)))))))</f>
        <v xml:space="preserve"> </v>
      </c>
      <c r="W63" s="62" t="str">
        <f t="shared" si="15"/>
        <v/>
      </c>
      <c r="X63" s="55"/>
      <c r="AA63" s="44"/>
      <c r="AB63" s="119" t="e">
        <f>T63-HLOOKUP(V63,Minimas!$C$3:$CD$12,2,FALSE)</f>
        <v>#VALUE!</v>
      </c>
      <c r="AC63" s="119" t="e">
        <f>T63-HLOOKUP(V63,Minimas!$C$3:$CD$12,3,FALSE)</f>
        <v>#VALUE!</v>
      </c>
      <c r="AD63" s="119" t="e">
        <f>T63-HLOOKUP(V63,Minimas!$C$3:$CD$12,4,FALSE)</f>
        <v>#VALUE!</v>
      </c>
      <c r="AE63" s="119" t="e">
        <f>T63-HLOOKUP(V63,Minimas!$C$3:$CD$12,5,FALSE)</f>
        <v>#VALUE!</v>
      </c>
      <c r="AF63" s="119" t="e">
        <f>T63-HLOOKUP(V63,Minimas!$C$3:$CD$12,6,FALSE)</f>
        <v>#VALUE!</v>
      </c>
      <c r="AG63" s="119" t="e">
        <f>T63-HLOOKUP(V63,Minimas!$C$3:$CD$12,7,FALSE)</f>
        <v>#VALUE!</v>
      </c>
      <c r="AH63" s="119" t="e">
        <f>T63-HLOOKUP(V63,Minimas!$C$3:$CD$12,8,FALSE)</f>
        <v>#VALUE!</v>
      </c>
      <c r="AI63" s="119" t="e">
        <f>T63-HLOOKUP(V63,Minimas!$C$3:$CD$12,9,FALSE)</f>
        <v>#VALUE!</v>
      </c>
      <c r="AJ63" s="119" t="e">
        <f>T63-HLOOKUP(V63,Minimas!$C$3:$CD$12,10,FALSE)</f>
        <v>#VALUE!</v>
      </c>
      <c r="AK63" s="120" t="str">
        <f t="shared" si="8"/>
        <v xml:space="preserve"> </v>
      </c>
      <c r="AL63" s="44"/>
      <c r="AM63" s="44" t="str">
        <f t="shared" si="9"/>
        <v xml:space="preserve"> </v>
      </c>
      <c r="AN63" s="44" t="str">
        <f t="shared" si="10"/>
        <v xml:space="preserve"> </v>
      </c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</row>
    <row r="64" spans="2:124" s="5" customFormat="1" ht="30" customHeight="1">
      <c r="B64" s="128"/>
      <c r="C64" s="56"/>
      <c r="D64" s="111"/>
      <c r="E64" s="131"/>
      <c r="F64" s="133" t="s">
        <v>40</v>
      </c>
      <c r="G64" s="57" t="s">
        <v>40</v>
      </c>
      <c r="H64" s="134"/>
      <c r="I64" s="110"/>
      <c r="J64" s="135"/>
      <c r="K64" s="58"/>
      <c r="L64" s="59"/>
      <c r="M64" s="60"/>
      <c r="N64" s="60"/>
      <c r="O64" s="65" t="str">
        <f t="shared" si="11"/>
        <v/>
      </c>
      <c r="P64" s="59"/>
      <c r="Q64" s="60"/>
      <c r="R64" s="60"/>
      <c r="S64" s="65" t="str">
        <f t="shared" si="12"/>
        <v/>
      </c>
      <c r="T64" s="64" t="str">
        <f t="shared" si="13"/>
        <v/>
      </c>
      <c r="U64" s="61" t="str">
        <f t="shared" si="14"/>
        <v xml:space="preserve">   </v>
      </c>
      <c r="V64" s="61" t="str">
        <f>IF(E64=0," ",IF(E64="H",IF(H64&lt;1999,VLOOKUP(K64,Minimas!$A$15:$F$29,6),IF(AND(H64&gt;1998,H64&lt;2002),VLOOKUP(K64,Minimas!$A$15:$F$29,5),IF(AND(H64&gt;2001,H64&lt;2004),VLOOKUP(K64,Minimas!$A$15:$F$29,4),IF(AND(H64&gt;2003,H64&lt;2006),VLOOKUP(K64,Minimas!$A$15:$F$29,3),VLOOKUP(K64,Minimas!$A$15:$F$29,2))))),IF(H64&lt;1999,VLOOKUP(K64,Minimas!$G$15:$L$29,6),IF(AND(H64&gt;1998,H64&lt;2002),VLOOKUP(K64,Minimas!$G$15:$L$29,5),IF(AND(H64&gt;2001,H64&lt;2004),VLOOKUP(K64,Minimas!$G$15:$L$29,4),IF(AND(H64&gt;2003,H64&lt;2006),VLOOKUP(K64,Minimas!$G$15:$L$29,3),VLOOKUP(K64,Minimas!$G$15:$L$29,2)))))))</f>
        <v xml:space="preserve"> </v>
      </c>
      <c r="W64" s="62" t="str">
        <f t="shared" si="15"/>
        <v/>
      </c>
      <c r="X64" s="55"/>
      <c r="AA64" s="44"/>
      <c r="AB64" s="119" t="e">
        <f>T64-HLOOKUP(V64,Minimas!$C$3:$CD$12,2,FALSE)</f>
        <v>#VALUE!</v>
      </c>
      <c r="AC64" s="119" t="e">
        <f>T64-HLOOKUP(V64,Minimas!$C$3:$CD$12,3,FALSE)</f>
        <v>#VALUE!</v>
      </c>
      <c r="AD64" s="119" t="e">
        <f>T64-HLOOKUP(V64,Minimas!$C$3:$CD$12,4,FALSE)</f>
        <v>#VALUE!</v>
      </c>
      <c r="AE64" s="119" t="e">
        <f>T64-HLOOKUP(V64,Minimas!$C$3:$CD$12,5,FALSE)</f>
        <v>#VALUE!</v>
      </c>
      <c r="AF64" s="119" t="e">
        <f>T64-HLOOKUP(V64,Minimas!$C$3:$CD$12,6,FALSE)</f>
        <v>#VALUE!</v>
      </c>
      <c r="AG64" s="119" t="e">
        <f>T64-HLOOKUP(V64,Minimas!$C$3:$CD$12,7,FALSE)</f>
        <v>#VALUE!</v>
      </c>
      <c r="AH64" s="119" t="e">
        <f>T64-HLOOKUP(V64,Minimas!$C$3:$CD$12,8,FALSE)</f>
        <v>#VALUE!</v>
      </c>
      <c r="AI64" s="119" t="e">
        <f>T64-HLOOKUP(V64,Minimas!$C$3:$CD$12,9,FALSE)</f>
        <v>#VALUE!</v>
      </c>
      <c r="AJ64" s="119" t="e">
        <f>T64-HLOOKUP(V64,Minimas!$C$3:$CD$12,10,FALSE)</f>
        <v>#VALUE!</v>
      </c>
      <c r="AK64" s="120" t="str">
        <f t="shared" si="8"/>
        <v xml:space="preserve"> </v>
      </c>
      <c r="AL64" s="44"/>
      <c r="AM64" s="44" t="str">
        <f t="shared" si="9"/>
        <v xml:space="preserve"> </v>
      </c>
      <c r="AN64" s="44" t="str">
        <f t="shared" si="10"/>
        <v xml:space="preserve"> 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</row>
    <row r="65" spans="2:124" s="5" customFormat="1" ht="30" customHeight="1">
      <c r="B65" s="128"/>
      <c r="C65" s="56"/>
      <c r="D65" s="111"/>
      <c r="E65" s="131"/>
      <c r="F65" s="133" t="s">
        <v>40</v>
      </c>
      <c r="G65" s="57" t="s">
        <v>40</v>
      </c>
      <c r="H65" s="134"/>
      <c r="I65" s="110"/>
      <c r="J65" s="135"/>
      <c r="K65" s="58"/>
      <c r="L65" s="59"/>
      <c r="M65" s="60"/>
      <c r="N65" s="60"/>
      <c r="O65" s="65" t="str">
        <f t="shared" si="11"/>
        <v/>
      </c>
      <c r="P65" s="59"/>
      <c r="Q65" s="60"/>
      <c r="R65" s="60"/>
      <c r="S65" s="65" t="str">
        <f t="shared" si="12"/>
        <v/>
      </c>
      <c r="T65" s="64" t="str">
        <f t="shared" si="13"/>
        <v/>
      </c>
      <c r="U65" s="61" t="str">
        <f t="shared" si="14"/>
        <v xml:space="preserve">   </v>
      </c>
      <c r="V65" s="61" t="str">
        <f>IF(E65=0," ",IF(E65="H",IF(H65&lt;1999,VLOOKUP(K65,Minimas!$A$15:$F$29,6),IF(AND(H65&gt;1998,H65&lt;2002),VLOOKUP(K65,Minimas!$A$15:$F$29,5),IF(AND(H65&gt;2001,H65&lt;2004),VLOOKUP(K65,Minimas!$A$15:$F$29,4),IF(AND(H65&gt;2003,H65&lt;2006),VLOOKUP(K65,Minimas!$A$15:$F$29,3),VLOOKUP(K65,Minimas!$A$15:$F$29,2))))),IF(H65&lt;1999,VLOOKUP(K65,Minimas!$G$15:$L$29,6),IF(AND(H65&gt;1998,H65&lt;2002),VLOOKUP(K65,Minimas!$G$15:$L$29,5),IF(AND(H65&gt;2001,H65&lt;2004),VLOOKUP(K65,Minimas!$G$15:$L$29,4),IF(AND(H65&gt;2003,H65&lt;2006),VLOOKUP(K65,Minimas!$G$15:$L$29,3),VLOOKUP(K65,Minimas!$G$15:$L$29,2)))))))</f>
        <v xml:space="preserve"> </v>
      </c>
      <c r="W65" s="62" t="str">
        <f t="shared" si="15"/>
        <v/>
      </c>
      <c r="X65" s="55"/>
      <c r="AA65" s="44"/>
      <c r="AB65" s="119" t="e">
        <f>T65-HLOOKUP(V65,Minimas!$C$3:$CD$12,2,FALSE)</f>
        <v>#VALUE!</v>
      </c>
      <c r="AC65" s="119" t="e">
        <f>T65-HLOOKUP(V65,Minimas!$C$3:$CD$12,3,FALSE)</f>
        <v>#VALUE!</v>
      </c>
      <c r="AD65" s="119" t="e">
        <f>T65-HLOOKUP(V65,Minimas!$C$3:$CD$12,4,FALSE)</f>
        <v>#VALUE!</v>
      </c>
      <c r="AE65" s="119" t="e">
        <f>T65-HLOOKUP(V65,Minimas!$C$3:$CD$12,5,FALSE)</f>
        <v>#VALUE!</v>
      </c>
      <c r="AF65" s="119" t="e">
        <f>T65-HLOOKUP(V65,Minimas!$C$3:$CD$12,6,FALSE)</f>
        <v>#VALUE!</v>
      </c>
      <c r="AG65" s="119" t="e">
        <f>T65-HLOOKUP(V65,Minimas!$C$3:$CD$12,7,FALSE)</f>
        <v>#VALUE!</v>
      </c>
      <c r="AH65" s="119" t="e">
        <f>T65-HLOOKUP(V65,Minimas!$C$3:$CD$12,8,FALSE)</f>
        <v>#VALUE!</v>
      </c>
      <c r="AI65" s="119" t="e">
        <f>T65-HLOOKUP(V65,Minimas!$C$3:$CD$12,9,FALSE)</f>
        <v>#VALUE!</v>
      </c>
      <c r="AJ65" s="119" t="e">
        <f>T65-HLOOKUP(V65,Minimas!$C$3:$CD$12,10,FALSE)</f>
        <v>#VALUE!</v>
      </c>
      <c r="AK65" s="120" t="str">
        <f t="shared" si="8"/>
        <v xml:space="preserve"> </v>
      </c>
      <c r="AL65" s="44"/>
      <c r="AM65" s="44" t="str">
        <f t="shared" si="9"/>
        <v xml:space="preserve"> </v>
      </c>
      <c r="AN65" s="44" t="str">
        <f t="shared" si="10"/>
        <v xml:space="preserve"> 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</row>
    <row r="66" spans="2:124" s="5" customFormat="1" ht="30" customHeight="1">
      <c r="B66" s="128"/>
      <c r="C66" s="56"/>
      <c r="D66" s="111"/>
      <c r="E66" s="131"/>
      <c r="F66" s="133" t="s">
        <v>40</v>
      </c>
      <c r="G66" s="57" t="s">
        <v>40</v>
      </c>
      <c r="H66" s="134"/>
      <c r="I66" s="110"/>
      <c r="J66" s="135"/>
      <c r="K66" s="58"/>
      <c r="L66" s="59"/>
      <c r="M66" s="60"/>
      <c r="N66" s="60"/>
      <c r="O66" s="65" t="str">
        <f t="shared" si="11"/>
        <v/>
      </c>
      <c r="P66" s="59"/>
      <c r="Q66" s="60"/>
      <c r="R66" s="60"/>
      <c r="S66" s="65" t="str">
        <f t="shared" si="12"/>
        <v/>
      </c>
      <c r="T66" s="64" t="str">
        <f t="shared" si="13"/>
        <v/>
      </c>
      <c r="U66" s="61" t="str">
        <f t="shared" si="14"/>
        <v xml:space="preserve">   </v>
      </c>
      <c r="V66" s="61" t="str">
        <f>IF(E66=0," ",IF(E66="H",IF(H66&lt;1999,VLOOKUP(K66,Minimas!$A$15:$F$29,6),IF(AND(H66&gt;1998,H66&lt;2002),VLOOKUP(K66,Minimas!$A$15:$F$29,5),IF(AND(H66&gt;2001,H66&lt;2004),VLOOKUP(K66,Minimas!$A$15:$F$29,4),IF(AND(H66&gt;2003,H66&lt;2006),VLOOKUP(K66,Minimas!$A$15:$F$29,3),VLOOKUP(K66,Minimas!$A$15:$F$29,2))))),IF(H66&lt;1999,VLOOKUP(K66,Minimas!$G$15:$L$29,6),IF(AND(H66&gt;1998,H66&lt;2002),VLOOKUP(K66,Minimas!$G$15:$L$29,5),IF(AND(H66&gt;2001,H66&lt;2004),VLOOKUP(K66,Minimas!$G$15:$L$29,4),IF(AND(H66&gt;2003,H66&lt;2006),VLOOKUP(K66,Minimas!$G$15:$L$29,3),VLOOKUP(K66,Minimas!$G$15:$L$29,2)))))))</f>
        <v xml:space="preserve"> </v>
      </c>
      <c r="W66" s="62" t="str">
        <f t="shared" si="15"/>
        <v/>
      </c>
      <c r="X66" s="55"/>
      <c r="AA66" s="44"/>
      <c r="AB66" s="119" t="e">
        <f>T66-HLOOKUP(V66,Minimas!$C$3:$CD$12,2,FALSE)</f>
        <v>#VALUE!</v>
      </c>
      <c r="AC66" s="119" t="e">
        <f>T66-HLOOKUP(V66,Minimas!$C$3:$CD$12,3,FALSE)</f>
        <v>#VALUE!</v>
      </c>
      <c r="AD66" s="119" t="e">
        <f>T66-HLOOKUP(V66,Minimas!$C$3:$CD$12,4,FALSE)</f>
        <v>#VALUE!</v>
      </c>
      <c r="AE66" s="119" t="e">
        <f>T66-HLOOKUP(V66,Minimas!$C$3:$CD$12,5,FALSE)</f>
        <v>#VALUE!</v>
      </c>
      <c r="AF66" s="119" t="e">
        <f>T66-HLOOKUP(V66,Minimas!$C$3:$CD$12,6,FALSE)</f>
        <v>#VALUE!</v>
      </c>
      <c r="AG66" s="119" t="e">
        <f>T66-HLOOKUP(V66,Minimas!$C$3:$CD$12,7,FALSE)</f>
        <v>#VALUE!</v>
      </c>
      <c r="AH66" s="119" t="e">
        <f>T66-HLOOKUP(V66,Minimas!$C$3:$CD$12,8,FALSE)</f>
        <v>#VALUE!</v>
      </c>
      <c r="AI66" s="119" t="e">
        <f>T66-HLOOKUP(V66,Minimas!$C$3:$CD$12,9,FALSE)</f>
        <v>#VALUE!</v>
      </c>
      <c r="AJ66" s="119" t="e">
        <f>T66-HLOOKUP(V66,Minimas!$C$3:$CD$12,10,FALSE)</f>
        <v>#VALUE!</v>
      </c>
      <c r="AK66" s="120" t="str">
        <f t="shared" si="8"/>
        <v xml:space="preserve"> </v>
      </c>
      <c r="AL66" s="44"/>
      <c r="AM66" s="44" t="str">
        <f t="shared" si="9"/>
        <v xml:space="preserve"> </v>
      </c>
      <c r="AN66" s="44" t="str">
        <f t="shared" si="10"/>
        <v xml:space="preserve"> </v>
      </c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</row>
    <row r="67" spans="2:124" s="5" customFormat="1" ht="30" customHeight="1">
      <c r="B67" s="128"/>
      <c r="C67" s="56"/>
      <c r="D67" s="111"/>
      <c r="E67" s="131"/>
      <c r="F67" s="133" t="s">
        <v>40</v>
      </c>
      <c r="G67" s="57" t="s">
        <v>40</v>
      </c>
      <c r="H67" s="134"/>
      <c r="I67" s="110"/>
      <c r="J67" s="135"/>
      <c r="K67" s="58"/>
      <c r="L67" s="59"/>
      <c r="M67" s="60"/>
      <c r="N67" s="60"/>
      <c r="O67" s="65" t="str">
        <f t="shared" si="11"/>
        <v/>
      </c>
      <c r="P67" s="59"/>
      <c r="Q67" s="60"/>
      <c r="R67" s="60"/>
      <c r="S67" s="65" t="str">
        <f t="shared" si="12"/>
        <v/>
      </c>
      <c r="T67" s="64" t="str">
        <f t="shared" si="13"/>
        <v/>
      </c>
      <c r="U67" s="61" t="str">
        <f t="shared" si="14"/>
        <v xml:space="preserve">   </v>
      </c>
      <c r="V67" s="61" t="str">
        <f>IF(E67=0," ",IF(E67="H",IF(H67&lt;1999,VLOOKUP(K67,Minimas!$A$15:$F$29,6),IF(AND(H67&gt;1998,H67&lt;2002),VLOOKUP(K67,Minimas!$A$15:$F$29,5),IF(AND(H67&gt;2001,H67&lt;2004),VLOOKUP(K67,Minimas!$A$15:$F$29,4),IF(AND(H67&gt;2003,H67&lt;2006),VLOOKUP(K67,Minimas!$A$15:$F$29,3),VLOOKUP(K67,Minimas!$A$15:$F$29,2))))),IF(H67&lt;1999,VLOOKUP(K67,Minimas!$G$15:$L$29,6),IF(AND(H67&gt;1998,H67&lt;2002),VLOOKUP(K67,Minimas!$G$15:$L$29,5),IF(AND(H67&gt;2001,H67&lt;2004),VLOOKUP(K67,Minimas!$G$15:$L$29,4),IF(AND(H67&gt;2003,H67&lt;2006),VLOOKUP(K67,Minimas!$G$15:$L$29,3),VLOOKUP(K67,Minimas!$G$15:$L$29,2)))))))</f>
        <v xml:space="preserve"> </v>
      </c>
      <c r="W67" s="62" t="str">
        <f t="shared" si="15"/>
        <v/>
      </c>
      <c r="X67" s="55"/>
      <c r="AA67" s="44"/>
      <c r="AB67" s="119" t="e">
        <f>T67-HLOOKUP(V67,Minimas!$C$3:$CD$12,2,FALSE)</f>
        <v>#VALUE!</v>
      </c>
      <c r="AC67" s="119" t="e">
        <f>T67-HLOOKUP(V67,Minimas!$C$3:$CD$12,3,FALSE)</f>
        <v>#VALUE!</v>
      </c>
      <c r="AD67" s="119" t="e">
        <f>T67-HLOOKUP(V67,Minimas!$C$3:$CD$12,4,FALSE)</f>
        <v>#VALUE!</v>
      </c>
      <c r="AE67" s="119" t="e">
        <f>T67-HLOOKUP(V67,Minimas!$C$3:$CD$12,5,FALSE)</f>
        <v>#VALUE!</v>
      </c>
      <c r="AF67" s="119" t="e">
        <f>T67-HLOOKUP(V67,Minimas!$C$3:$CD$12,6,FALSE)</f>
        <v>#VALUE!</v>
      </c>
      <c r="AG67" s="119" t="e">
        <f>T67-HLOOKUP(V67,Minimas!$C$3:$CD$12,7,FALSE)</f>
        <v>#VALUE!</v>
      </c>
      <c r="AH67" s="119" t="e">
        <f>T67-HLOOKUP(V67,Minimas!$C$3:$CD$12,8,FALSE)</f>
        <v>#VALUE!</v>
      </c>
      <c r="AI67" s="119" t="e">
        <f>T67-HLOOKUP(V67,Minimas!$C$3:$CD$12,9,FALSE)</f>
        <v>#VALUE!</v>
      </c>
      <c r="AJ67" s="119" t="e">
        <f>T67-HLOOKUP(V67,Minimas!$C$3:$CD$12,10,FALSE)</f>
        <v>#VALUE!</v>
      </c>
      <c r="AK67" s="120" t="str">
        <f t="shared" si="8"/>
        <v xml:space="preserve"> </v>
      </c>
      <c r="AL67" s="44"/>
      <c r="AM67" s="44" t="str">
        <f t="shared" si="9"/>
        <v xml:space="preserve"> </v>
      </c>
      <c r="AN67" s="44" t="str">
        <f t="shared" si="10"/>
        <v xml:space="preserve"> 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</row>
    <row r="68" spans="2:124" s="5" customFormat="1" ht="30" customHeight="1">
      <c r="B68" s="128"/>
      <c r="C68" s="56"/>
      <c r="D68" s="111"/>
      <c r="E68" s="131"/>
      <c r="F68" s="133" t="s">
        <v>40</v>
      </c>
      <c r="G68" s="57" t="s">
        <v>40</v>
      </c>
      <c r="H68" s="134"/>
      <c r="I68" s="110"/>
      <c r="J68" s="135"/>
      <c r="K68" s="58"/>
      <c r="L68" s="59"/>
      <c r="M68" s="60"/>
      <c r="N68" s="60"/>
      <c r="O68" s="65" t="str">
        <f t="shared" si="11"/>
        <v/>
      </c>
      <c r="P68" s="59"/>
      <c r="Q68" s="60"/>
      <c r="R68" s="60"/>
      <c r="S68" s="65" t="str">
        <f t="shared" si="12"/>
        <v/>
      </c>
      <c r="T68" s="64" t="str">
        <f t="shared" si="13"/>
        <v/>
      </c>
      <c r="U68" s="61" t="str">
        <f t="shared" si="14"/>
        <v xml:space="preserve">   </v>
      </c>
      <c r="V68" s="61" t="str">
        <f>IF(E68=0," ",IF(E68="H",IF(H68&lt;1999,VLOOKUP(K68,Minimas!$A$15:$F$29,6),IF(AND(H68&gt;1998,H68&lt;2002),VLOOKUP(K68,Minimas!$A$15:$F$29,5),IF(AND(H68&gt;2001,H68&lt;2004),VLOOKUP(K68,Minimas!$A$15:$F$29,4),IF(AND(H68&gt;2003,H68&lt;2006),VLOOKUP(K68,Minimas!$A$15:$F$29,3),VLOOKUP(K68,Minimas!$A$15:$F$29,2))))),IF(H68&lt;1999,VLOOKUP(K68,Minimas!$G$15:$L$29,6),IF(AND(H68&gt;1998,H68&lt;2002),VLOOKUP(K68,Minimas!$G$15:$L$29,5),IF(AND(H68&gt;2001,H68&lt;2004),VLOOKUP(K68,Minimas!$G$15:$L$29,4),IF(AND(H68&gt;2003,H68&lt;2006),VLOOKUP(K68,Minimas!$G$15:$L$29,3),VLOOKUP(K68,Minimas!$G$15:$L$29,2)))))))</f>
        <v xml:space="preserve"> </v>
      </c>
      <c r="W68" s="62" t="str">
        <f t="shared" si="15"/>
        <v/>
      </c>
      <c r="X68" s="55"/>
      <c r="AA68" s="44"/>
      <c r="AB68" s="119" t="e">
        <f>T68-HLOOKUP(V68,Minimas!$C$3:$CD$12,2,FALSE)</f>
        <v>#VALUE!</v>
      </c>
      <c r="AC68" s="119" t="e">
        <f>T68-HLOOKUP(V68,Minimas!$C$3:$CD$12,3,FALSE)</f>
        <v>#VALUE!</v>
      </c>
      <c r="AD68" s="119" t="e">
        <f>T68-HLOOKUP(V68,Minimas!$C$3:$CD$12,4,FALSE)</f>
        <v>#VALUE!</v>
      </c>
      <c r="AE68" s="119" t="e">
        <f>T68-HLOOKUP(V68,Minimas!$C$3:$CD$12,5,FALSE)</f>
        <v>#VALUE!</v>
      </c>
      <c r="AF68" s="119" t="e">
        <f>T68-HLOOKUP(V68,Minimas!$C$3:$CD$12,6,FALSE)</f>
        <v>#VALUE!</v>
      </c>
      <c r="AG68" s="119" t="e">
        <f>T68-HLOOKUP(V68,Minimas!$C$3:$CD$12,7,FALSE)</f>
        <v>#VALUE!</v>
      </c>
      <c r="AH68" s="119" t="e">
        <f>T68-HLOOKUP(V68,Minimas!$C$3:$CD$12,8,FALSE)</f>
        <v>#VALUE!</v>
      </c>
      <c r="AI68" s="119" t="e">
        <f>T68-HLOOKUP(V68,Minimas!$C$3:$CD$12,9,FALSE)</f>
        <v>#VALUE!</v>
      </c>
      <c r="AJ68" s="119" t="e">
        <f>T68-HLOOKUP(V68,Minimas!$C$3:$CD$12,10,FALSE)</f>
        <v>#VALUE!</v>
      </c>
      <c r="AK68" s="120" t="str">
        <f t="shared" si="8"/>
        <v xml:space="preserve"> </v>
      </c>
      <c r="AL68" s="44"/>
      <c r="AM68" s="44" t="str">
        <f t="shared" si="9"/>
        <v xml:space="preserve"> </v>
      </c>
      <c r="AN68" s="44" t="str">
        <f t="shared" si="10"/>
        <v xml:space="preserve"> </v>
      </c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</row>
    <row r="69" spans="2:124" s="5" customFormat="1" ht="30" customHeight="1">
      <c r="B69" s="128"/>
      <c r="C69" s="56"/>
      <c r="D69" s="111"/>
      <c r="E69" s="131"/>
      <c r="F69" s="133" t="s">
        <v>40</v>
      </c>
      <c r="G69" s="57" t="s">
        <v>40</v>
      </c>
      <c r="H69" s="134"/>
      <c r="I69" s="110"/>
      <c r="J69" s="135"/>
      <c r="K69" s="58"/>
      <c r="L69" s="59"/>
      <c r="M69" s="60"/>
      <c r="N69" s="60"/>
      <c r="O69" s="65" t="str">
        <f t="shared" si="11"/>
        <v/>
      </c>
      <c r="P69" s="59"/>
      <c r="Q69" s="60"/>
      <c r="R69" s="60"/>
      <c r="S69" s="65" t="str">
        <f t="shared" si="12"/>
        <v/>
      </c>
      <c r="T69" s="64" t="str">
        <f t="shared" si="13"/>
        <v/>
      </c>
      <c r="U69" s="61" t="str">
        <f t="shared" si="14"/>
        <v xml:space="preserve">   </v>
      </c>
      <c r="V69" s="61" t="str">
        <f>IF(E69=0," ",IF(E69="H",IF(H69&lt;1999,VLOOKUP(K69,Minimas!$A$15:$F$29,6),IF(AND(H69&gt;1998,H69&lt;2002),VLOOKUP(K69,Minimas!$A$15:$F$29,5),IF(AND(H69&gt;2001,H69&lt;2004),VLOOKUP(K69,Minimas!$A$15:$F$29,4),IF(AND(H69&gt;2003,H69&lt;2006),VLOOKUP(K69,Minimas!$A$15:$F$29,3),VLOOKUP(K69,Minimas!$A$15:$F$29,2))))),IF(H69&lt;1999,VLOOKUP(K69,Minimas!$G$15:$L$29,6),IF(AND(H69&gt;1998,H69&lt;2002),VLOOKUP(K69,Minimas!$G$15:$L$29,5),IF(AND(H69&gt;2001,H69&lt;2004),VLOOKUP(K69,Minimas!$G$15:$L$29,4),IF(AND(H69&gt;2003,H69&lt;2006),VLOOKUP(K69,Minimas!$G$15:$L$29,3),VLOOKUP(K69,Minimas!$G$15:$L$29,2)))))))</f>
        <v xml:space="preserve"> </v>
      </c>
      <c r="W69" s="62" t="str">
        <f t="shared" si="15"/>
        <v/>
      </c>
      <c r="X69" s="55"/>
      <c r="AA69" s="44"/>
      <c r="AB69" s="119" t="e">
        <f>T69-HLOOKUP(V69,Minimas!$C$3:$CD$12,2,FALSE)</f>
        <v>#VALUE!</v>
      </c>
      <c r="AC69" s="119" t="e">
        <f>T69-HLOOKUP(V69,Minimas!$C$3:$CD$12,3,FALSE)</f>
        <v>#VALUE!</v>
      </c>
      <c r="AD69" s="119" t="e">
        <f>T69-HLOOKUP(V69,Minimas!$C$3:$CD$12,4,FALSE)</f>
        <v>#VALUE!</v>
      </c>
      <c r="AE69" s="119" t="e">
        <f>T69-HLOOKUP(V69,Minimas!$C$3:$CD$12,5,FALSE)</f>
        <v>#VALUE!</v>
      </c>
      <c r="AF69" s="119" t="e">
        <f>T69-HLOOKUP(V69,Minimas!$C$3:$CD$12,6,FALSE)</f>
        <v>#VALUE!</v>
      </c>
      <c r="AG69" s="119" t="e">
        <f>T69-HLOOKUP(V69,Minimas!$C$3:$CD$12,7,FALSE)</f>
        <v>#VALUE!</v>
      </c>
      <c r="AH69" s="119" t="e">
        <f>T69-HLOOKUP(V69,Minimas!$C$3:$CD$12,8,FALSE)</f>
        <v>#VALUE!</v>
      </c>
      <c r="AI69" s="119" t="e">
        <f>T69-HLOOKUP(V69,Minimas!$C$3:$CD$12,9,FALSE)</f>
        <v>#VALUE!</v>
      </c>
      <c r="AJ69" s="119" t="e">
        <f>T69-HLOOKUP(V69,Minimas!$C$3:$CD$12,10,FALSE)</f>
        <v>#VALUE!</v>
      </c>
      <c r="AK69" s="120" t="str">
        <f t="shared" si="8"/>
        <v xml:space="preserve"> </v>
      </c>
      <c r="AL69" s="44"/>
      <c r="AM69" s="44" t="str">
        <f t="shared" si="9"/>
        <v xml:space="preserve"> </v>
      </c>
      <c r="AN69" s="44" t="str">
        <f t="shared" si="10"/>
        <v xml:space="preserve"> </v>
      </c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</row>
    <row r="70" spans="2:124" s="5" customFormat="1" ht="30" customHeight="1">
      <c r="B70" s="128"/>
      <c r="C70" s="56"/>
      <c r="D70" s="111"/>
      <c r="E70" s="131"/>
      <c r="F70" s="133" t="s">
        <v>40</v>
      </c>
      <c r="G70" s="57" t="s">
        <v>40</v>
      </c>
      <c r="H70" s="134"/>
      <c r="I70" s="110"/>
      <c r="J70" s="135"/>
      <c r="K70" s="58"/>
      <c r="L70" s="59"/>
      <c r="M70" s="60"/>
      <c r="N70" s="60"/>
      <c r="O70" s="65" t="str">
        <f t="shared" si="11"/>
        <v/>
      </c>
      <c r="P70" s="59"/>
      <c r="Q70" s="60"/>
      <c r="R70" s="60"/>
      <c r="S70" s="65" t="str">
        <f t="shared" si="12"/>
        <v/>
      </c>
      <c r="T70" s="64" t="str">
        <f t="shared" si="13"/>
        <v/>
      </c>
      <c r="U70" s="61" t="str">
        <f t="shared" si="14"/>
        <v xml:space="preserve">   </v>
      </c>
      <c r="V70" s="61" t="str">
        <f>IF(E70=0," ",IF(E70="H",IF(H70&lt;1999,VLOOKUP(K70,Minimas!$A$15:$F$29,6),IF(AND(H70&gt;1998,H70&lt;2002),VLOOKUP(K70,Minimas!$A$15:$F$29,5),IF(AND(H70&gt;2001,H70&lt;2004),VLOOKUP(K70,Minimas!$A$15:$F$29,4),IF(AND(H70&gt;2003,H70&lt;2006),VLOOKUP(K70,Minimas!$A$15:$F$29,3),VLOOKUP(K70,Minimas!$A$15:$F$29,2))))),IF(H70&lt;1999,VLOOKUP(K70,Minimas!$G$15:$L$29,6),IF(AND(H70&gt;1998,H70&lt;2002),VLOOKUP(K70,Minimas!$G$15:$L$29,5),IF(AND(H70&gt;2001,H70&lt;2004),VLOOKUP(K70,Minimas!$G$15:$L$29,4),IF(AND(H70&gt;2003,H70&lt;2006),VLOOKUP(K70,Minimas!$G$15:$L$29,3),VLOOKUP(K70,Minimas!$G$15:$L$29,2)))))))</f>
        <v xml:space="preserve"> </v>
      </c>
      <c r="W70" s="62" t="str">
        <f t="shared" si="15"/>
        <v/>
      </c>
      <c r="X70" s="55"/>
      <c r="AA70" s="44"/>
      <c r="AB70" s="119" t="e">
        <f>T70-HLOOKUP(V70,Minimas!$C$3:$CD$12,2,FALSE)</f>
        <v>#VALUE!</v>
      </c>
      <c r="AC70" s="119" t="e">
        <f>T70-HLOOKUP(V70,Minimas!$C$3:$CD$12,3,FALSE)</f>
        <v>#VALUE!</v>
      </c>
      <c r="AD70" s="119" t="e">
        <f>T70-HLOOKUP(V70,Minimas!$C$3:$CD$12,4,FALSE)</f>
        <v>#VALUE!</v>
      </c>
      <c r="AE70" s="119" t="e">
        <f>T70-HLOOKUP(V70,Minimas!$C$3:$CD$12,5,FALSE)</f>
        <v>#VALUE!</v>
      </c>
      <c r="AF70" s="119" t="e">
        <f>T70-HLOOKUP(V70,Minimas!$C$3:$CD$12,6,FALSE)</f>
        <v>#VALUE!</v>
      </c>
      <c r="AG70" s="119" t="e">
        <f>T70-HLOOKUP(V70,Minimas!$C$3:$CD$12,7,FALSE)</f>
        <v>#VALUE!</v>
      </c>
      <c r="AH70" s="119" t="e">
        <f>T70-HLOOKUP(V70,Minimas!$C$3:$CD$12,8,FALSE)</f>
        <v>#VALUE!</v>
      </c>
      <c r="AI70" s="119" t="e">
        <f>T70-HLOOKUP(V70,Minimas!$C$3:$CD$12,9,FALSE)</f>
        <v>#VALUE!</v>
      </c>
      <c r="AJ70" s="119" t="e">
        <f>T70-HLOOKUP(V70,Minimas!$C$3:$CD$12,10,FALSE)</f>
        <v>#VALUE!</v>
      </c>
      <c r="AK70" s="120" t="str">
        <f t="shared" si="8"/>
        <v xml:space="preserve"> </v>
      </c>
      <c r="AL70" s="44"/>
      <c r="AM70" s="44" t="str">
        <f t="shared" si="9"/>
        <v xml:space="preserve"> </v>
      </c>
      <c r="AN70" s="44" t="str">
        <f t="shared" si="10"/>
        <v xml:space="preserve"> </v>
      </c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</row>
    <row r="71" spans="2:124" s="5" customFormat="1" ht="30" customHeight="1">
      <c r="B71" s="128"/>
      <c r="C71" s="56"/>
      <c r="D71" s="111"/>
      <c r="E71" s="131"/>
      <c r="F71" s="133" t="s">
        <v>40</v>
      </c>
      <c r="G71" s="57" t="s">
        <v>40</v>
      </c>
      <c r="H71" s="134"/>
      <c r="I71" s="110"/>
      <c r="J71" s="135"/>
      <c r="K71" s="58"/>
      <c r="L71" s="59"/>
      <c r="M71" s="60"/>
      <c r="N71" s="60"/>
      <c r="O71" s="65" t="str">
        <f t="shared" si="11"/>
        <v/>
      </c>
      <c r="P71" s="59"/>
      <c r="Q71" s="60"/>
      <c r="R71" s="60"/>
      <c r="S71" s="65" t="str">
        <f t="shared" si="12"/>
        <v/>
      </c>
      <c r="T71" s="64" t="str">
        <f t="shared" si="13"/>
        <v/>
      </c>
      <c r="U71" s="61" t="str">
        <f t="shared" si="14"/>
        <v xml:space="preserve">   </v>
      </c>
      <c r="V71" s="61" t="str">
        <f>IF(E71=0," ",IF(E71="H",IF(H71&lt;1999,VLOOKUP(K71,Minimas!$A$15:$F$29,6),IF(AND(H71&gt;1998,H71&lt;2002),VLOOKUP(K71,Minimas!$A$15:$F$29,5),IF(AND(H71&gt;2001,H71&lt;2004),VLOOKUP(K71,Minimas!$A$15:$F$29,4),IF(AND(H71&gt;2003,H71&lt;2006),VLOOKUP(K71,Minimas!$A$15:$F$29,3),VLOOKUP(K71,Minimas!$A$15:$F$29,2))))),IF(H71&lt;1999,VLOOKUP(K71,Minimas!$G$15:$L$29,6),IF(AND(H71&gt;1998,H71&lt;2002),VLOOKUP(K71,Minimas!$G$15:$L$29,5),IF(AND(H71&gt;2001,H71&lt;2004),VLOOKUP(K71,Minimas!$G$15:$L$29,4),IF(AND(H71&gt;2003,H71&lt;2006),VLOOKUP(K71,Minimas!$G$15:$L$29,3),VLOOKUP(K71,Minimas!$G$15:$L$29,2)))))))</f>
        <v xml:space="preserve"> </v>
      </c>
      <c r="W71" s="62" t="str">
        <f t="shared" si="15"/>
        <v/>
      </c>
      <c r="X71" s="55"/>
      <c r="AA71" s="44"/>
      <c r="AB71" s="119" t="e">
        <f>T71-HLOOKUP(V71,Minimas!$C$3:$CD$12,2,FALSE)</f>
        <v>#VALUE!</v>
      </c>
      <c r="AC71" s="119" t="e">
        <f>T71-HLOOKUP(V71,Minimas!$C$3:$CD$12,3,FALSE)</f>
        <v>#VALUE!</v>
      </c>
      <c r="AD71" s="119" t="e">
        <f>T71-HLOOKUP(V71,Minimas!$C$3:$CD$12,4,FALSE)</f>
        <v>#VALUE!</v>
      </c>
      <c r="AE71" s="119" t="e">
        <f>T71-HLOOKUP(V71,Minimas!$C$3:$CD$12,5,FALSE)</f>
        <v>#VALUE!</v>
      </c>
      <c r="AF71" s="119" t="e">
        <f>T71-HLOOKUP(V71,Minimas!$C$3:$CD$12,6,FALSE)</f>
        <v>#VALUE!</v>
      </c>
      <c r="AG71" s="119" t="e">
        <f>T71-HLOOKUP(V71,Minimas!$C$3:$CD$12,7,FALSE)</f>
        <v>#VALUE!</v>
      </c>
      <c r="AH71" s="119" t="e">
        <f>T71-HLOOKUP(V71,Minimas!$C$3:$CD$12,8,FALSE)</f>
        <v>#VALUE!</v>
      </c>
      <c r="AI71" s="119" t="e">
        <f>T71-HLOOKUP(V71,Minimas!$C$3:$CD$12,9,FALSE)</f>
        <v>#VALUE!</v>
      </c>
      <c r="AJ71" s="119" t="e">
        <f>T71-HLOOKUP(V71,Minimas!$C$3:$CD$12,10,FALSE)</f>
        <v>#VALUE!</v>
      </c>
      <c r="AK71" s="120" t="str">
        <f t="shared" si="8"/>
        <v xml:space="preserve"> </v>
      </c>
      <c r="AL71" s="44"/>
      <c r="AM71" s="44" t="str">
        <f t="shared" si="9"/>
        <v xml:space="preserve"> </v>
      </c>
      <c r="AN71" s="44" t="str">
        <f t="shared" si="10"/>
        <v xml:space="preserve"> </v>
      </c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</row>
    <row r="72" spans="2:124" s="5" customFormat="1" ht="30" customHeight="1">
      <c r="B72" s="128"/>
      <c r="C72" s="56"/>
      <c r="D72" s="111"/>
      <c r="E72" s="131"/>
      <c r="F72" s="133" t="s">
        <v>40</v>
      </c>
      <c r="G72" s="57" t="s">
        <v>40</v>
      </c>
      <c r="H72" s="134"/>
      <c r="I72" s="110"/>
      <c r="J72" s="135"/>
      <c r="K72" s="58"/>
      <c r="L72" s="59"/>
      <c r="M72" s="60"/>
      <c r="N72" s="60"/>
      <c r="O72" s="65" t="str">
        <f t="shared" si="11"/>
        <v/>
      </c>
      <c r="P72" s="59"/>
      <c r="Q72" s="60"/>
      <c r="R72" s="60"/>
      <c r="S72" s="65" t="str">
        <f t="shared" si="12"/>
        <v/>
      </c>
      <c r="T72" s="64" t="str">
        <f t="shared" si="13"/>
        <v/>
      </c>
      <c r="U72" s="61" t="str">
        <f t="shared" si="14"/>
        <v xml:space="preserve">   </v>
      </c>
      <c r="V72" s="61" t="str">
        <f>IF(E72=0," ",IF(E72="H",IF(H72&lt;1999,VLOOKUP(K72,Minimas!$A$15:$F$29,6),IF(AND(H72&gt;1998,H72&lt;2002),VLOOKUP(K72,Minimas!$A$15:$F$29,5),IF(AND(H72&gt;2001,H72&lt;2004),VLOOKUP(K72,Minimas!$A$15:$F$29,4),IF(AND(H72&gt;2003,H72&lt;2006),VLOOKUP(K72,Minimas!$A$15:$F$29,3),VLOOKUP(K72,Minimas!$A$15:$F$29,2))))),IF(H72&lt;1999,VLOOKUP(K72,Minimas!$G$15:$L$29,6),IF(AND(H72&gt;1998,H72&lt;2002),VLOOKUP(K72,Minimas!$G$15:$L$29,5),IF(AND(H72&gt;2001,H72&lt;2004),VLOOKUP(K72,Minimas!$G$15:$L$29,4),IF(AND(H72&gt;2003,H72&lt;2006),VLOOKUP(K72,Minimas!$G$15:$L$29,3),VLOOKUP(K72,Minimas!$G$15:$L$29,2)))))))</f>
        <v xml:space="preserve"> </v>
      </c>
      <c r="W72" s="62" t="str">
        <f t="shared" si="15"/>
        <v/>
      </c>
      <c r="X72" s="55"/>
      <c r="AA72" s="44"/>
      <c r="AB72" s="119" t="e">
        <f>T72-HLOOKUP(V72,Minimas!$C$3:$CD$12,2,FALSE)</f>
        <v>#VALUE!</v>
      </c>
      <c r="AC72" s="119" t="e">
        <f>T72-HLOOKUP(V72,Minimas!$C$3:$CD$12,3,FALSE)</f>
        <v>#VALUE!</v>
      </c>
      <c r="AD72" s="119" t="e">
        <f>T72-HLOOKUP(V72,Minimas!$C$3:$CD$12,4,FALSE)</f>
        <v>#VALUE!</v>
      </c>
      <c r="AE72" s="119" t="e">
        <f>T72-HLOOKUP(V72,Minimas!$C$3:$CD$12,5,FALSE)</f>
        <v>#VALUE!</v>
      </c>
      <c r="AF72" s="119" t="e">
        <f>T72-HLOOKUP(V72,Minimas!$C$3:$CD$12,6,FALSE)</f>
        <v>#VALUE!</v>
      </c>
      <c r="AG72" s="119" t="e">
        <f>T72-HLOOKUP(V72,Minimas!$C$3:$CD$12,7,FALSE)</f>
        <v>#VALUE!</v>
      </c>
      <c r="AH72" s="119" t="e">
        <f>T72-HLOOKUP(V72,Minimas!$C$3:$CD$12,8,FALSE)</f>
        <v>#VALUE!</v>
      </c>
      <c r="AI72" s="119" t="e">
        <f>T72-HLOOKUP(V72,Minimas!$C$3:$CD$12,9,FALSE)</f>
        <v>#VALUE!</v>
      </c>
      <c r="AJ72" s="119" t="e">
        <f>T72-HLOOKUP(V72,Minimas!$C$3:$CD$12,10,FALSE)</f>
        <v>#VALUE!</v>
      </c>
      <c r="AK72" s="120" t="str">
        <f t="shared" si="8"/>
        <v xml:space="preserve"> </v>
      </c>
      <c r="AL72" s="44"/>
      <c r="AM72" s="44" t="str">
        <f t="shared" si="9"/>
        <v xml:space="preserve"> </v>
      </c>
      <c r="AN72" s="44" t="str">
        <f t="shared" si="10"/>
        <v xml:space="preserve"> </v>
      </c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</row>
    <row r="73" spans="2:124" s="5" customFormat="1" ht="30" customHeight="1">
      <c r="B73" s="128"/>
      <c r="C73" s="56"/>
      <c r="D73" s="111"/>
      <c r="E73" s="131"/>
      <c r="F73" s="133" t="s">
        <v>40</v>
      </c>
      <c r="G73" s="57" t="s">
        <v>40</v>
      </c>
      <c r="H73" s="134"/>
      <c r="I73" s="110"/>
      <c r="J73" s="135"/>
      <c r="K73" s="58"/>
      <c r="L73" s="59"/>
      <c r="M73" s="60"/>
      <c r="N73" s="60"/>
      <c r="O73" s="65" t="str">
        <f t="shared" si="11"/>
        <v/>
      </c>
      <c r="P73" s="59"/>
      <c r="Q73" s="60"/>
      <c r="R73" s="60"/>
      <c r="S73" s="65" t="str">
        <f t="shared" si="12"/>
        <v/>
      </c>
      <c r="T73" s="64" t="str">
        <f t="shared" si="13"/>
        <v/>
      </c>
      <c r="U73" s="61" t="str">
        <f t="shared" si="14"/>
        <v xml:space="preserve">   </v>
      </c>
      <c r="V73" s="61" t="str">
        <f>IF(E73=0," ",IF(E73="H",IF(H73&lt;1999,VLOOKUP(K73,Minimas!$A$15:$F$29,6),IF(AND(H73&gt;1998,H73&lt;2002),VLOOKUP(K73,Minimas!$A$15:$F$29,5),IF(AND(H73&gt;2001,H73&lt;2004),VLOOKUP(K73,Minimas!$A$15:$F$29,4),IF(AND(H73&gt;2003,H73&lt;2006),VLOOKUP(K73,Minimas!$A$15:$F$29,3),VLOOKUP(K73,Minimas!$A$15:$F$29,2))))),IF(H73&lt;1999,VLOOKUP(K73,Minimas!$G$15:$L$29,6),IF(AND(H73&gt;1998,H73&lt;2002),VLOOKUP(K73,Minimas!$G$15:$L$29,5),IF(AND(H73&gt;2001,H73&lt;2004),VLOOKUP(K73,Minimas!$G$15:$L$29,4),IF(AND(H73&gt;2003,H73&lt;2006),VLOOKUP(K73,Minimas!$G$15:$L$29,3),VLOOKUP(K73,Minimas!$G$15:$L$29,2)))))))</f>
        <v xml:space="preserve"> </v>
      </c>
      <c r="W73" s="62" t="str">
        <f t="shared" si="15"/>
        <v/>
      </c>
      <c r="X73" s="55"/>
      <c r="AA73" s="44"/>
      <c r="AB73" s="119" t="e">
        <f>T73-HLOOKUP(V73,Minimas!$C$3:$CD$12,2,FALSE)</f>
        <v>#VALUE!</v>
      </c>
      <c r="AC73" s="119" t="e">
        <f>T73-HLOOKUP(V73,Minimas!$C$3:$CD$12,3,FALSE)</f>
        <v>#VALUE!</v>
      </c>
      <c r="AD73" s="119" t="e">
        <f>T73-HLOOKUP(V73,Minimas!$C$3:$CD$12,4,FALSE)</f>
        <v>#VALUE!</v>
      </c>
      <c r="AE73" s="119" t="e">
        <f>T73-HLOOKUP(V73,Minimas!$C$3:$CD$12,5,FALSE)</f>
        <v>#VALUE!</v>
      </c>
      <c r="AF73" s="119" t="e">
        <f>T73-HLOOKUP(V73,Minimas!$C$3:$CD$12,6,FALSE)</f>
        <v>#VALUE!</v>
      </c>
      <c r="AG73" s="119" t="e">
        <f>T73-HLOOKUP(V73,Minimas!$C$3:$CD$12,7,FALSE)</f>
        <v>#VALUE!</v>
      </c>
      <c r="AH73" s="119" t="e">
        <f>T73-HLOOKUP(V73,Minimas!$C$3:$CD$12,8,FALSE)</f>
        <v>#VALUE!</v>
      </c>
      <c r="AI73" s="119" t="e">
        <f>T73-HLOOKUP(V73,Minimas!$C$3:$CD$12,9,FALSE)</f>
        <v>#VALUE!</v>
      </c>
      <c r="AJ73" s="119" t="e">
        <f>T73-HLOOKUP(V73,Minimas!$C$3:$CD$12,10,FALSE)</f>
        <v>#VALUE!</v>
      </c>
      <c r="AK73" s="120" t="str">
        <f t="shared" si="8"/>
        <v xml:space="preserve"> </v>
      </c>
      <c r="AL73" s="44"/>
      <c r="AM73" s="44" t="str">
        <f t="shared" si="9"/>
        <v xml:space="preserve"> </v>
      </c>
      <c r="AN73" s="44" t="str">
        <f t="shared" si="10"/>
        <v xml:space="preserve"> </v>
      </c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</row>
    <row r="74" spans="2:124" s="5" customFormat="1" ht="30" customHeight="1">
      <c r="B74" s="128"/>
      <c r="C74" s="56"/>
      <c r="D74" s="111"/>
      <c r="E74" s="131"/>
      <c r="F74" s="133" t="s">
        <v>40</v>
      </c>
      <c r="G74" s="57" t="s">
        <v>40</v>
      </c>
      <c r="H74" s="134"/>
      <c r="I74" s="110"/>
      <c r="J74" s="135"/>
      <c r="K74" s="58"/>
      <c r="L74" s="59"/>
      <c r="M74" s="60"/>
      <c r="N74" s="60"/>
      <c r="O74" s="65" t="str">
        <f t="shared" si="11"/>
        <v/>
      </c>
      <c r="P74" s="59"/>
      <c r="Q74" s="60"/>
      <c r="R74" s="60"/>
      <c r="S74" s="65" t="str">
        <f t="shared" si="12"/>
        <v/>
      </c>
      <c r="T74" s="64" t="str">
        <f t="shared" ref="T74:T104" si="16">IF(E74="","",IF(OR(O74=0,S74=0),0,O74+S74))</f>
        <v/>
      </c>
      <c r="U74" s="61" t="str">
        <f t="shared" si="14"/>
        <v xml:space="preserve">   </v>
      </c>
      <c r="V74" s="61" t="str">
        <f>IF(E74=0," ",IF(E74="H",IF(H74&lt;1999,VLOOKUP(K74,Minimas!$A$15:$F$29,6),IF(AND(H74&gt;1998,H74&lt;2002),VLOOKUP(K74,Minimas!$A$15:$F$29,5),IF(AND(H74&gt;2001,H74&lt;2004),VLOOKUP(K74,Minimas!$A$15:$F$29,4),IF(AND(H74&gt;2003,H74&lt;2006),VLOOKUP(K74,Minimas!$A$15:$F$29,3),VLOOKUP(K74,Minimas!$A$15:$F$29,2))))),IF(H74&lt;1999,VLOOKUP(K74,Minimas!$G$15:$L$29,6),IF(AND(H74&gt;1998,H74&lt;2002),VLOOKUP(K74,Minimas!$G$15:$L$29,5),IF(AND(H74&gt;2001,H74&lt;2004),VLOOKUP(K74,Minimas!$G$15:$L$29,4),IF(AND(H74&gt;2003,H74&lt;2006),VLOOKUP(K74,Minimas!$G$15:$L$29,3),VLOOKUP(K74,Minimas!$G$15:$L$29,2)))))))</f>
        <v xml:space="preserve"> </v>
      </c>
      <c r="W74" s="62" t="str">
        <f t="shared" si="15"/>
        <v/>
      </c>
      <c r="X74" s="55"/>
      <c r="AA74" s="44"/>
      <c r="AB74" s="119" t="e">
        <f>T74-HLOOKUP(V74,Minimas!$C$3:$CD$12,2,FALSE)</f>
        <v>#VALUE!</v>
      </c>
      <c r="AC74" s="119" t="e">
        <f>T74-HLOOKUP(V74,Minimas!$C$3:$CD$12,3,FALSE)</f>
        <v>#VALUE!</v>
      </c>
      <c r="AD74" s="119" t="e">
        <f>T74-HLOOKUP(V74,Minimas!$C$3:$CD$12,4,FALSE)</f>
        <v>#VALUE!</v>
      </c>
      <c r="AE74" s="119" t="e">
        <f>T74-HLOOKUP(V74,Minimas!$C$3:$CD$12,5,FALSE)</f>
        <v>#VALUE!</v>
      </c>
      <c r="AF74" s="119" t="e">
        <f>T74-HLOOKUP(V74,Minimas!$C$3:$CD$12,6,FALSE)</f>
        <v>#VALUE!</v>
      </c>
      <c r="AG74" s="119" t="e">
        <f>T74-HLOOKUP(V74,Minimas!$C$3:$CD$12,7,FALSE)</f>
        <v>#VALUE!</v>
      </c>
      <c r="AH74" s="119" t="e">
        <f>T74-HLOOKUP(V74,Minimas!$C$3:$CD$12,8,FALSE)</f>
        <v>#VALUE!</v>
      </c>
      <c r="AI74" s="119" t="e">
        <f>T74-HLOOKUP(V74,Minimas!$C$3:$CD$12,9,FALSE)</f>
        <v>#VALUE!</v>
      </c>
      <c r="AJ74" s="119" t="e">
        <f>T74-HLOOKUP(V74,Minimas!$C$3:$CD$12,10,FALSE)</f>
        <v>#VALUE!</v>
      </c>
      <c r="AK74" s="120" t="str">
        <f t="shared" si="8"/>
        <v xml:space="preserve"> </v>
      </c>
      <c r="AL74" s="44"/>
      <c r="AM74" s="44" t="str">
        <f t="shared" si="9"/>
        <v xml:space="preserve"> </v>
      </c>
      <c r="AN74" s="44" t="str">
        <f t="shared" si="10"/>
        <v xml:space="preserve"> </v>
      </c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</row>
    <row r="75" spans="2:124" s="5" customFormat="1" ht="30" customHeight="1">
      <c r="B75" s="128"/>
      <c r="C75" s="56"/>
      <c r="D75" s="111"/>
      <c r="E75" s="131"/>
      <c r="F75" s="133" t="s">
        <v>40</v>
      </c>
      <c r="G75" s="57" t="s">
        <v>40</v>
      </c>
      <c r="H75" s="134"/>
      <c r="I75" s="110"/>
      <c r="J75" s="135"/>
      <c r="K75" s="58"/>
      <c r="L75" s="59"/>
      <c r="M75" s="60"/>
      <c r="N75" s="60"/>
      <c r="O75" s="65" t="str">
        <f t="shared" si="11"/>
        <v/>
      </c>
      <c r="P75" s="59"/>
      <c r="Q75" s="60"/>
      <c r="R75" s="60"/>
      <c r="S75" s="65" t="str">
        <f t="shared" si="12"/>
        <v/>
      </c>
      <c r="T75" s="64" t="str">
        <f t="shared" si="16"/>
        <v/>
      </c>
      <c r="U75" s="61" t="str">
        <f t="shared" si="14"/>
        <v xml:space="preserve">   </v>
      </c>
      <c r="V75" s="61" t="str">
        <f>IF(E75=0," ",IF(E75="H",IF(H75&lt;1999,VLOOKUP(K75,Minimas!$A$15:$F$29,6),IF(AND(H75&gt;1998,H75&lt;2002),VLOOKUP(K75,Minimas!$A$15:$F$29,5),IF(AND(H75&gt;2001,H75&lt;2004),VLOOKUP(K75,Minimas!$A$15:$F$29,4),IF(AND(H75&gt;2003,H75&lt;2006),VLOOKUP(K75,Minimas!$A$15:$F$29,3),VLOOKUP(K75,Minimas!$A$15:$F$29,2))))),IF(H75&lt;1999,VLOOKUP(K75,Minimas!$G$15:$L$29,6),IF(AND(H75&gt;1998,H75&lt;2002),VLOOKUP(K75,Minimas!$G$15:$L$29,5),IF(AND(H75&gt;2001,H75&lt;2004),VLOOKUP(K75,Minimas!$G$15:$L$29,4),IF(AND(H75&gt;2003,H75&lt;2006),VLOOKUP(K75,Minimas!$G$15:$L$29,3),VLOOKUP(K75,Minimas!$G$15:$L$29,2)))))))</f>
        <v xml:space="preserve"> </v>
      </c>
      <c r="W75" s="62" t="str">
        <f t="shared" si="15"/>
        <v/>
      </c>
      <c r="X75" s="55"/>
      <c r="AA75" s="44"/>
      <c r="AB75" s="119" t="e">
        <f>T75-HLOOKUP(V75,Minimas!$C$3:$CD$12,2,FALSE)</f>
        <v>#VALUE!</v>
      </c>
      <c r="AC75" s="119" t="e">
        <f>T75-HLOOKUP(V75,Minimas!$C$3:$CD$12,3,FALSE)</f>
        <v>#VALUE!</v>
      </c>
      <c r="AD75" s="119" t="e">
        <f>T75-HLOOKUP(V75,Minimas!$C$3:$CD$12,4,FALSE)</f>
        <v>#VALUE!</v>
      </c>
      <c r="AE75" s="119" t="e">
        <f>T75-HLOOKUP(V75,Minimas!$C$3:$CD$12,5,FALSE)</f>
        <v>#VALUE!</v>
      </c>
      <c r="AF75" s="119" t="e">
        <f>T75-HLOOKUP(V75,Minimas!$C$3:$CD$12,6,FALSE)</f>
        <v>#VALUE!</v>
      </c>
      <c r="AG75" s="119" t="e">
        <f>T75-HLOOKUP(V75,Minimas!$C$3:$CD$12,7,FALSE)</f>
        <v>#VALUE!</v>
      </c>
      <c r="AH75" s="119" t="e">
        <f>T75-HLOOKUP(V75,Minimas!$C$3:$CD$12,8,FALSE)</f>
        <v>#VALUE!</v>
      </c>
      <c r="AI75" s="119" t="e">
        <f>T75-HLOOKUP(V75,Minimas!$C$3:$CD$12,9,FALSE)</f>
        <v>#VALUE!</v>
      </c>
      <c r="AJ75" s="119" t="e">
        <f>T75-HLOOKUP(V75,Minimas!$C$3:$CD$12,10,FALSE)</f>
        <v>#VALUE!</v>
      </c>
      <c r="AK75" s="120" t="str">
        <f t="shared" si="8"/>
        <v xml:space="preserve"> </v>
      </c>
      <c r="AL75" s="44"/>
      <c r="AM75" s="44" t="str">
        <f t="shared" si="9"/>
        <v xml:space="preserve"> </v>
      </c>
      <c r="AN75" s="44" t="str">
        <f t="shared" si="10"/>
        <v xml:space="preserve"> </v>
      </c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</row>
    <row r="76" spans="2:124" s="5" customFormat="1" ht="30" customHeight="1">
      <c r="B76" s="128"/>
      <c r="C76" s="56"/>
      <c r="D76" s="111"/>
      <c r="E76" s="131"/>
      <c r="F76" s="133" t="s">
        <v>40</v>
      </c>
      <c r="G76" s="57" t="s">
        <v>40</v>
      </c>
      <c r="H76" s="134"/>
      <c r="I76" s="110"/>
      <c r="J76" s="135"/>
      <c r="K76" s="58"/>
      <c r="L76" s="59"/>
      <c r="M76" s="60"/>
      <c r="N76" s="60"/>
      <c r="O76" s="65" t="str">
        <f t="shared" si="11"/>
        <v/>
      </c>
      <c r="P76" s="59"/>
      <c r="Q76" s="60"/>
      <c r="R76" s="60"/>
      <c r="S76" s="65" t="str">
        <f t="shared" si="12"/>
        <v/>
      </c>
      <c r="T76" s="64" t="str">
        <f t="shared" si="16"/>
        <v/>
      </c>
      <c r="U76" s="61" t="str">
        <f t="shared" si="14"/>
        <v xml:space="preserve">   </v>
      </c>
      <c r="V76" s="61" t="str">
        <f>IF(E76=0," ",IF(E76="H",IF(H76&lt;1999,VLOOKUP(K76,Minimas!$A$15:$F$29,6),IF(AND(H76&gt;1998,H76&lt;2002),VLOOKUP(K76,Minimas!$A$15:$F$29,5),IF(AND(H76&gt;2001,H76&lt;2004),VLOOKUP(K76,Minimas!$A$15:$F$29,4),IF(AND(H76&gt;2003,H76&lt;2006),VLOOKUP(K76,Minimas!$A$15:$F$29,3),VLOOKUP(K76,Minimas!$A$15:$F$29,2))))),IF(H76&lt;1999,VLOOKUP(K76,Minimas!$G$15:$L$29,6),IF(AND(H76&gt;1998,H76&lt;2002),VLOOKUP(K76,Minimas!$G$15:$L$29,5),IF(AND(H76&gt;2001,H76&lt;2004),VLOOKUP(K76,Minimas!$G$15:$L$29,4),IF(AND(H76&gt;2003,H76&lt;2006),VLOOKUP(K76,Minimas!$G$15:$L$29,3),VLOOKUP(K76,Minimas!$G$15:$L$29,2)))))))</f>
        <v xml:space="preserve"> </v>
      </c>
      <c r="W76" s="62" t="str">
        <f t="shared" si="15"/>
        <v/>
      </c>
      <c r="X76" s="55"/>
      <c r="AA76" s="44"/>
      <c r="AB76" s="119" t="e">
        <f>T76-HLOOKUP(V76,Minimas!$C$3:$CD$12,2,FALSE)</f>
        <v>#VALUE!</v>
      </c>
      <c r="AC76" s="119" t="e">
        <f>T76-HLOOKUP(V76,Minimas!$C$3:$CD$12,3,FALSE)</f>
        <v>#VALUE!</v>
      </c>
      <c r="AD76" s="119" t="e">
        <f>T76-HLOOKUP(V76,Minimas!$C$3:$CD$12,4,FALSE)</f>
        <v>#VALUE!</v>
      </c>
      <c r="AE76" s="119" t="e">
        <f>T76-HLOOKUP(V76,Minimas!$C$3:$CD$12,5,FALSE)</f>
        <v>#VALUE!</v>
      </c>
      <c r="AF76" s="119" t="e">
        <f>T76-HLOOKUP(V76,Minimas!$C$3:$CD$12,6,FALSE)</f>
        <v>#VALUE!</v>
      </c>
      <c r="AG76" s="119" t="e">
        <f>T76-HLOOKUP(V76,Minimas!$C$3:$CD$12,7,FALSE)</f>
        <v>#VALUE!</v>
      </c>
      <c r="AH76" s="119" t="e">
        <f>T76-HLOOKUP(V76,Minimas!$C$3:$CD$12,8,FALSE)</f>
        <v>#VALUE!</v>
      </c>
      <c r="AI76" s="119" t="e">
        <f>T76-HLOOKUP(V76,Minimas!$C$3:$CD$12,9,FALSE)</f>
        <v>#VALUE!</v>
      </c>
      <c r="AJ76" s="119" t="e">
        <f>T76-HLOOKUP(V76,Minimas!$C$3:$CD$12,10,FALSE)</f>
        <v>#VALUE!</v>
      </c>
      <c r="AK76" s="120" t="str">
        <f t="shared" si="8"/>
        <v xml:space="preserve"> </v>
      </c>
      <c r="AL76" s="44"/>
      <c r="AM76" s="44" t="str">
        <f t="shared" si="9"/>
        <v xml:space="preserve"> </v>
      </c>
      <c r="AN76" s="44" t="str">
        <f t="shared" si="10"/>
        <v xml:space="preserve"> 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</row>
    <row r="77" spans="2:124" s="5" customFormat="1" ht="30" customHeight="1">
      <c r="B77" s="128"/>
      <c r="C77" s="56"/>
      <c r="D77" s="111"/>
      <c r="E77" s="131"/>
      <c r="F77" s="133" t="s">
        <v>40</v>
      </c>
      <c r="G77" s="57" t="s">
        <v>40</v>
      </c>
      <c r="H77" s="134"/>
      <c r="I77" s="110"/>
      <c r="J77" s="135"/>
      <c r="K77" s="58"/>
      <c r="L77" s="59"/>
      <c r="M77" s="60"/>
      <c r="N77" s="60"/>
      <c r="O77" s="65" t="str">
        <f t="shared" si="11"/>
        <v/>
      </c>
      <c r="P77" s="59"/>
      <c r="Q77" s="60"/>
      <c r="R77" s="60"/>
      <c r="S77" s="65" t="str">
        <f t="shared" si="12"/>
        <v/>
      </c>
      <c r="T77" s="64" t="str">
        <f t="shared" si="16"/>
        <v/>
      </c>
      <c r="U77" s="61" t="str">
        <f t="shared" si="14"/>
        <v xml:space="preserve">   </v>
      </c>
      <c r="V77" s="61" t="str">
        <f>IF(E77=0," ",IF(E77="H",IF(H77&lt;1999,VLOOKUP(K77,Minimas!$A$15:$F$29,6),IF(AND(H77&gt;1998,H77&lt;2002),VLOOKUP(K77,Minimas!$A$15:$F$29,5),IF(AND(H77&gt;2001,H77&lt;2004),VLOOKUP(K77,Minimas!$A$15:$F$29,4),IF(AND(H77&gt;2003,H77&lt;2006),VLOOKUP(K77,Minimas!$A$15:$F$29,3),VLOOKUP(K77,Minimas!$A$15:$F$29,2))))),IF(H77&lt;1999,VLOOKUP(K77,Minimas!$G$15:$L$29,6),IF(AND(H77&gt;1998,H77&lt;2002),VLOOKUP(K77,Minimas!$G$15:$L$29,5),IF(AND(H77&gt;2001,H77&lt;2004),VLOOKUP(K77,Minimas!$G$15:$L$29,4),IF(AND(H77&gt;2003,H77&lt;2006),VLOOKUP(K77,Minimas!$G$15:$L$29,3),VLOOKUP(K77,Minimas!$G$15:$L$29,2)))))))</f>
        <v xml:space="preserve"> </v>
      </c>
      <c r="W77" s="62" t="str">
        <f t="shared" si="15"/>
        <v/>
      </c>
      <c r="X77" s="55"/>
      <c r="AA77" s="44"/>
      <c r="AB77" s="119" t="e">
        <f>T77-HLOOKUP(V77,Minimas!$C$3:$CD$12,2,FALSE)</f>
        <v>#VALUE!</v>
      </c>
      <c r="AC77" s="119" t="e">
        <f>T77-HLOOKUP(V77,Minimas!$C$3:$CD$12,3,FALSE)</f>
        <v>#VALUE!</v>
      </c>
      <c r="AD77" s="119" t="e">
        <f>T77-HLOOKUP(V77,Minimas!$C$3:$CD$12,4,FALSE)</f>
        <v>#VALUE!</v>
      </c>
      <c r="AE77" s="119" t="e">
        <f>T77-HLOOKUP(V77,Minimas!$C$3:$CD$12,5,FALSE)</f>
        <v>#VALUE!</v>
      </c>
      <c r="AF77" s="119" t="e">
        <f>T77-HLOOKUP(V77,Minimas!$C$3:$CD$12,6,FALSE)</f>
        <v>#VALUE!</v>
      </c>
      <c r="AG77" s="119" t="e">
        <f>T77-HLOOKUP(V77,Minimas!$C$3:$CD$12,7,FALSE)</f>
        <v>#VALUE!</v>
      </c>
      <c r="AH77" s="119" t="e">
        <f>T77-HLOOKUP(V77,Minimas!$C$3:$CD$12,8,FALSE)</f>
        <v>#VALUE!</v>
      </c>
      <c r="AI77" s="119" t="e">
        <f>T77-HLOOKUP(V77,Minimas!$C$3:$CD$12,9,FALSE)</f>
        <v>#VALUE!</v>
      </c>
      <c r="AJ77" s="119" t="e">
        <f>T77-HLOOKUP(V77,Minimas!$C$3:$CD$12,10,FALSE)</f>
        <v>#VALUE!</v>
      </c>
      <c r="AK77" s="120" t="str">
        <f t="shared" si="8"/>
        <v xml:space="preserve"> </v>
      </c>
      <c r="AL77" s="44"/>
      <c r="AM77" s="44" t="str">
        <f t="shared" si="9"/>
        <v xml:space="preserve"> </v>
      </c>
      <c r="AN77" s="44" t="str">
        <f t="shared" si="10"/>
        <v xml:space="preserve"> </v>
      </c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</row>
    <row r="78" spans="2:124" s="5" customFormat="1" ht="30" customHeight="1">
      <c r="B78" s="128"/>
      <c r="C78" s="56"/>
      <c r="D78" s="111"/>
      <c r="E78" s="131"/>
      <c r="F78" s="133" t="s">
        <v>40</v>
      </c>
      <c r="G78" s="57" t="s">
        <v>40</v>
      </c>
      <c r="H78" s="134"/>
      <c r="I78" s="110"/>
      <c r="J78" s="135"/>
      <c r="K78" s="58"/>
      <c r="L78" s="59"/>
      <c r="M78" s="60"/>
      <c r="N78" s="60"/>
      <c r="O78" s="65" t="str">
        <f t="shared" si="11"/>
        <v/>
      </c>
      <c r="P78" s="59"/>
      <c r="Q78" s="60"/>
      <c r="R78" s="60"/>
      <c r="S78" s="65" t="str">
        <f t="shared" si="12"/>
        <v/>
      </c>
      <c r="T78" s="64" t="str">
        <f t="shared" si="16"/>
        <v/>
      </c>
      <c r="U78" s="61" t="str">
        <f t="shared" si="14"/>
        <v xml:space="preserve">   </v>
      </c>
      <c r="V78" s="61" t="str">
        <f>IF(E78=0," ",IF(E78="H",IF(H78&lt;1999,VLOOKUP(K78,Minimas!$A$15:$F$29,6),IF(AND(H78&gt;1998,H78&lt;2002),VLOOKUP(K78,Minimas!$A$15:$F$29,5),IF(AND(H78&gt;2001,H78&lt;2004),VLOOKUP(K78,Minimas!$A$15:$F$29,4),IF(AND(H78&gt;2003,H78&lt;2006),VLOOKUP(K78,Minimas!$A$15:$F$29,3),VLOOKUP(K78,Minimas!$A$15:$F$29,2))))),IF(H78&lt;1999,VLOOKUP(K78,Minimas!$G$15:$L$29,6),IF(AND(H78&gt;1998,H78&lt;2002),VLOOKUP(K78,Minimas!$G$15:$L$29,5),IF(AND(H78&gt;2001,H78&lt;2004),VLOOKUP(K78,Minimas!$G$15:$L$29,4),IF(AND(H78&gt;2003,H78&lt;2006),VLOOKUP(K78,Minimas!$G$15:$L$29,3),VLOOKUP(K78,Minimas!$G$15:$L$29,2)))))))</f>
        <v xml:space="preserve"> </v>
      </c>
      <c r="W78" s="62" t="str">
        <f t="shared" si="15"/>
        <v/>
      </c>
      <c r="X78" s="55"/>
      <c r="AA78" s="44"/>
      <c r="AB78" s="119" t="e">
        <f>T78-HLOOKUP(V78,Minimas!$C$3:$CD$12,2,FALSE)</f>
        <v>#VALUE!</v>
      </c>
      <c r="AC78" s="119" t="e">
        <f>T78-HLOOKUP(V78,Minimas!$C$3:$CD$12,3,FALSE)</f>
        <v>#VALUE!</v>
      </c>
      <c r="AD78" s="119" t="e">
        <f>T78-HLOOKUP(V78,Minimas!$C$3:$CD$12,4,FALSE)</f>
        <v>#VALUE!</v>
      </c>
      <c r="AE78" s="119" t="e">
        <f>T78-HLOOKUP(V78,Minimas!$C$3:$CD$12,5,FALSE)</f>
        <v>#VALUE!</v>
      </c>
      <c r="AF78" s="119" t="e">
        <f>T78-HLOOKUP(V78,Minimas!$C$3:$CD$12,6,FALSE)</f>
        <v>#VALUE!</v>
      </c>
      <c r="AG78" s="119" t="e">
        <f>T78-HLOOKUP(V78,Minimas!$C$3:$CD$12,7,FALSE)</f>
        <v>#VALUE!</v>
      </c>
      <c r="AH78" s="119" t="e">
        <f>T78-HLOOKUP(V78,Minimas!$C$3:$CD$12,8,FALSE)</f>
        <v>#VALUE!</v>
      </c>
      <c r="AI78" s="119" t="e">
        <f>T78-HLOOKUP(V78,Minimas!$C$3:$CD$12,9,FALSE)</f>
        <v>#VALUE!</v>
      </c>
      <c r="AJ78" s="119" t="e">
        <f>T78-HLOOKUP(V78,Minimas!$C$3:$CD$12,10,FALSE)</f>
        <v>#VALUE!</v>
      </c>
      <c r="AK78" s="120" t="str">
        <f t="shared" si="8"/>
        <v xml:space="preserve"> </v>
      </c>
      <c r="AL78" s="44"/>
      <c r="AM78" s="44" t="str">
        <f t="shared" si="9"/>
        <v xml:space="preserve"> </v>
      </c>
      <c r="AN78" s="44" t="str">
        <f t="shared" si="10"/>
        <v xml:space="preserve"> </v>
      </c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</row>
    <row r="79" spans="2:124" s="5" customFormat="1" ht="30" customHeight="1">
      <c r="B79" s="128"/>
      <c r="C79" s="56"/>
      <c r="D79" s="111"/>
      <c r="E79" s="131"/>
      <c r="F79" s="133" t="s">
        <v>40</v>
      </c>
      <c r="G79" s="57" t="s">
        <v>40</v>
      </c>
      <c r="H79" s="134"/>
      <c r="I79" s="110"/>
      <c r="J79" s="135"/>
      <c r="K79" s="58"/>
      <c r="L79" s="59"/>
      <c r="M79" s="60"/>
      <c r="N79" s="60"/>
      <c r="O79" s="65" t="str">
        <f t="shared" si="11"/>
        <v/>
      </c>
      <c r="P79" s="59"/>
      <c r="Q79" s="60"/>
      <c r="R79" s="60"/>
      <c r="S79" s="65" t="str">
        <f t="shared" si="12"/>
        <v/>
      </c>
      <c r="T79" s="64" t="str">
        <f t="shared" si="16"/>
        <v/>
      </c>
      <c r="U79" s="61" t="str">
        <f t="shared" si="14"/>
        <v xml:space="preserve">   </v>
      </c>
      <c r="V79" s="61" t="str">
        <f>IF(E79=0," ",IF(E79="H",IF(H79&lt;1999,VLOOKUP(K79,Minimas!$A$15:$F$29,6),IF(AND(H79&gt;1998,H79&lt;2002),VLOOKUP(K79,Minimas!$A$15:$F$29,5),IF(AND(H79&gt;2001,H79&lt;2004),VLOOKUP(K79,Minimas!$A$15:$F$29,4),IF(AND(H79&gt;2003,H79&lt;2006),VLOOKUP(K79,Minimas!$A$15:$F$29,3),VLOOKUP(K79,Minimas!$A$15:$F$29,2))))),IF(H79&lt;1999,VLOOKUP(K79,Minimas!$G$15:$L$29,6),IF(AND(H79&gt;1998,H79&lt;2002),VLOOKUP(K79,Minimas!$G$15:$L$29,5),IF(AND(H79&gt;2001,H79&lt;2004),VLOOKUP(K79,Minimas!$G$15:$L$29,4),IF(AND(H79&gt;2003,H79&lt;2006),VLOOKUP(K79,Minimas!$G$15:$L$29,3),VLOOKUP(K79,Minimas!$G$15:$L$29,2)))))))</f>
        <v xml:space="preserve"> </v>
      </c>
      <c r="W79" s="62" t="str">
        <f t="shared" si="15"/>
        <v/>
      </c>
      <c r="X79" s="55"/>
      <c r="AA79" s="44"/>
      <c r="AB79" s="119" t="e">
        <f>T79-HLOOKUP(V79,Minimas!$C$3:$CD$12,2,FALSE)</f>
        <v>#VALUE!</v>
      </c>
      <c r="AC79" s="119" t="e">
        <f>T79-HLOOKUP(V79,Minimas!$C$3:$CD$12,3,FALSE)</f>
        <v>#VALUE!</v>
      </c>
      <c r="AD79" s="119" t="e">
        <f>T79-HLOOKUP(V79,Minimas!$C$3:$CD$12,4,FALSE)</f>
        <v>#VALUE!</v>
      </c>
      <c r="AE79" s="119" t="e">
        <f>T79-HLOOKUP(V79,Minimas!$C$3:$CD$12,5,FALSE)</f>
        <v>#VALUE!</v>
      </c>
      <c r="AF79" s="119" t="e">
        <f>T79-HLOOKUP(V79,Minimas!$C$3:$CD$12,6,FALSE)</f>
        <v>#VALUE!</v>
      </c>
      <c r="AG79" s="119" t="e">
        <f>T79-HLOOKUP(V79,Minimas!$C$3:$CD$12,7,FALSE)</f>
        <v>#VALUE!</v>
      </c>
      <c r="AH79" s="119" t="e">
        <f>T79-HLOOKUP(V79,Minimas!$C$3:$CD$12,8,FALSE)</f>
        <v>#VALUE!</v>
      </c>
      <c r="AI79" s="119" t="e">
        <f>T79-HLOOKUP(V79,Minimas!$C$3:$CD$12,9,FALSE)</f>
        <v>#VALUE!</v>
      </c>
      <c r="AJ79" s="119" t="e">
        <f>T79-HLOOKUP(V79,Minimas!$C$3:$CD$12,10,FALSE)</f>
        <v>#VALUE!</v>
      </c>
      <c r="AK79" s="120" t="str">
        <f t="shared" si="8"/>
        <v xml:space="preserve"> </v>
      </c>
      <c r="AL79" s="44"/>
      <c r="AM79" s="44" t="str">
        <f t="shared" si="9"/>
        <v xml:space="preserve"> </v>
      </c>
      <c r="AN79" s="44" t="str">
        <f t="shared" si="10"/>
        <v xml:space="preserve"> </v>
      </c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</row>
    <row r="80" spans="2:124" s="5" customFormat="1" ht="30" customHeight="1">
      <c r="B80" s="128"/>
      <c r="C80" s="56"/>
      <c r="D80" s="111"/>
      <c r="E80" s="131"/>
      <c r="F80" s="133" t="s">
        <v>40</v>
      </c>
      <c r="G80" s="57" t="s">
        <v>40</v>
      </c>
      <c r="H80" s="134"/>
      <c r="I80" s="110"/>
      <c r="J80" s="135"/>
      <c r="K80" s="58"/>
      <c r="L80" s="59"/>
      <c r="M80" s="60"/>
      <c r="N80" s="60"/>
      <c r="O80" s="65" t="str">
        <f t="shared" si="11"/>
        <v/>
      </c>
      <c r="P80" s="59"/>
      <c r="Q80" s="60"/>
      <c r="R80" s="60"/>
      <c r="S80" s="65" t="str">
        <f t="shared" si="12"/>
        <v/>
      </c>
      <c r="T80" s="64" t="str">
        <f t="shared" si="16"/>
        <v/>
      </c>
      <c r="U80" s="61" t="str">
        <f t="shared" si="14"/>
        <v xml:space="preserve">   </v>
      </c>
      <c r="V80" s="61" t="str">
        <f>IF(E80=0," ",IF(E80="H",IF(H80&lt;1999,VLOOKUP(K80,Minimas!$A$15:$F$29,6),IF(AND(H80&gt;1998,H80&lt;2002),VLOOKUP(K80,Minimas!$A$15:$F$29,5),IF(AND(H80&gt;2001,H80&lt;2004),VLOOKUP(K80,Minimas!$A$15:$F$29,4),IF(AND(H80&gt;2003,H80&lt;2006),VLOOKUP(K80,Minimas!$A$15:$F$29,3),VLOOKUP(K80,Minimas!$A$15:$F$29,2))))),IF(H80&lt;1999,VLOOKUP(K80,Minimas!$G$15:$L$29,6),IF(AND(H80&gt;1998,H80&lt;2002),VLOOKUP(K80,Minimas!$G$15:$L$29,5),IF(AND(H80&gt;2001,H80&lt;2004),VLOOKUP(K80,Minimas!$G$15:$L$29,4),IF(AND(H80&gt;2003,H80&lt;2006),VLOOKUP(K80,Minimas!$G$15:$L$29,3),VLOOKUP(K80,Minimas!$G$15:$L$29,2)))))))</f>
        <v xml:space="preserve"> </v>
      </c>
      <c r="W80" s="62" t="str">
        <f t="shared" si="15"/>
        <v/>
      </c>
      <c r="X80" s="55"/>
      <c r="AA80" s="44"/>
      <c r="AB80" s="119" t="e">
        <f>T80-HLOOKUP(V80,Minimas!$C$3:$CD$12,2,FALSE)</f>
        <v>#VALUE!</v>
      </c>
      <c r="AC80" s="119" t="e">
        <f>T80-HLOOKUP(V80,Minimas!$C$3:$CD$12,3,FALSE)</f>
        <v>#VALUE!</v>
      </c>
      <c r="AD80" s="119" t="e">
        <f>T80-HLOOKUP(V80,Minimas!$C$3:$CD$12,4,FALSE)</f>
        <v>#VALUE!</v>
      </c>
      <c r="AE80" s="119" t="e">
        <f>T80-HLOOKUP(V80,Minimas!$C$3:$CD$12,5,FALSE)</f>
        <v>#VALUE!</v>
      </c>
      <c r="AF80" s="119" t="e">
        <f>T80-HLOOKUP(V80,Minimas!$C$3:$CD$12,6,FALSE)</f>
        <v>#VALUE!</v>
      </c>
      <c r="AG80" s="119" t="e">
        <f>T80-HLOOKUP(V80,Minimas!$C$3:$CD$12,7,FALSE)</f>
        <v>#VALUE!</v>
      </c>
      <c r="AH80" s="119" t="e">
        <f>T80-HLOOKUP(V80,Minimas!$C$3:$CD$12,8,FALSE)</f>
        <v>#VALUE!</v>
      </c>
      <c r="AI80" s="119" t="e">
        <f>T80-HLOOKUP(V80,Minimas!$C$3:$CD$12,9,FALSE)</f>
        <v>#VALUE!</v>
      </c>
      <c r="AJ80" s="119" t="e">
        <f>T80-HLOOKUP(V80,Minimas!$C$3:$CD$12,10,FALSE)</f>
        <v>#VALUE!</v>
      </c>
      <c r="AK80" s="120" t="str">
        <f t="shared" si="8"/>
        <v xml:space="preserve"> </v>
      </c>
      <c r="AL80" s="44"/>
      <c r="AM80" s="44" t="str">
        <f t="shared" si="9"/>
        <v xml:space="preserve"> </v>
      </c>
      <c r="AN80" s="44" t="str">
        <f t="shared" si="10"/>
        <v xml:space="preserve"> </v>
      </c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</row>
    <row r="81" spans="2:124" s="5" customFormat="1" ht="30" customHeight="1">
      <c r="B81" s="128"/>
      <c r="C81" s="56"/>
      <c r="D81" s="111"/>
      <c r="E81" s="131"/>
      <c r="F81" s="133" t="s">
        <v>40</v>
      </c>
      <c r="G81" s="57" t="s">
        <v>40</v>
      </c>
      <c r="H81" s="134"/>
      <c r="I81" s="110"/>
      <c r="J81" s="135"/>
      <c r="K81" s="58"/>
      <c r="L81" s="59"/>
      <c r="M81" s="60"/>
      <c r="N81" s="60"/>
      <c r="O81" s="65" t="str">
        <f t="shared" si="11"/>
        <v/>
      </c>
      <c r="P81" s="59"/>
      <c r="Q81" s="60"/>
      <c r="R81" s="60"/>
      <c r="S81" s="65" t="str">
        <f t="shared" si="12"/>
        <v/>
      </c>
      <c r="T81" s="64" t="str">
        <f t="shared" si="16"/>
        <v/>
      </c>
      <c r="U81" s="61" t="str">
        <f t="shared" si="14"/>
        <v xml:space="preserve">   </v>
      </c>
      <c r="V81" s="61" t="str">
        <f>IF(E81=0," ",IF(E81="H",IF(H81&lt;1999,VLOOKUP(K81,Minimas!$A$15:$F$29,6),IF(AND(H81&gt;1998,H81&lt;2002),VLOOKUP(K81,Minimas!$A$15:$F$29,5),IF(AND(H81&gt;2001,H81&lt;2004),VLOOKUP(K81,Minimas!$A$15:$F$29,4),IF(AND(H81&gt;2003,H81&lt;2006),VLOOKUP(K81,Minimas!$A$15:$F$29,3),VLOOKUP(K81,Minimas!$A$15:$F$29,2))))),IF(H81&lt;1999,VLOOKUP(K81,Minimas!$G$15:$L$29,6),IF(AND(H81&gt;1998,H81&lt;2002),VLOOKUP(K81,Minimas!$G$15:$L$29,5),IF(AND(H81&gt;2001,H81&lt;2004),VLOOKUP(K81,Minimas!$G$15:$L$29,4),IF(AND(H81&gt;2003,H81&lt;2006),VLOOKUP(K81,Minimas!$G$15:$L$29,3),VLOOKUP(K81,Minimas!$G$15:$L$29,2)))))))</f>
        <v xml:space="preserve"> </v>
      </c>
      <c r="W81" s="62" t="str">
        <f t="shared" si="15"/>
        <v/>
      </c>
      <c r="X81" s="55"/>
      <c r="AA81" s="44"/>
      <c r="AB81" s="119" t="e">
        <f>T81-HLOOKUP(V81,Minimas!$C$3:$CD$12,2,FALSE)</f>
        <v>#VALUE!</v>
      </c>
      <c r="AC81" s="119" t="e">
        <f>T81-HLOOKUP(V81,Minimas!$C$3:$CD$12,3,FALSE)</f>
        <v>#VALUE!</v>
      </c>
      <c r="AD81" s="119" t="e">
        <f>T81-HLOOKUP(V81,Minimas!$C$3:$CD$12,4,FALSE)</f>
        <v>#VALUE!</v>
      </c>
      <c r="AE81" s="119" t="e">
        <f>T81-HLOOKUP(V81,Minimas!$C$3:$CD$12,5,FALSE)</f>
        <v>#VALUE!</v>
      </c>
      <c r="AF81" s="119" t="e">
        <f>T81-HLOOKUP(V81,Minimas!$C$3:$CD$12,6,FALSE)</f>
        <v>#VALUE!</v>
      </c>
      <c r="AG81" s="119" t="e">
        <f>T81-HLOOKUP(V81,Minimas!$C$3:$CD$12,7,FALSE)</f>
        <v>#VALUE!</v>
      </c>
      <c r="AH81" s="119" t="e">
        <f>T81-HLOOKUP(V81,Minimas!$C$3:$CD$12,8,FALSE)</f>
        <v>#VALUE!</v>
      </c>
      <c r="AI81" s="119" t="e">
        <f>T81-HLOOKUP(V81,Minimas!$C$3:$CD$12,9,FALSE)</f>
        <v>#VALUE!</v>
      </c>
      <c r="AJ81" s="119" t="e">
        <f>T81-HLOOKUP(V81,Minimas!$C$3:$CD$12,10,FALSE)</f>
        <v>#VALUE!</v>
      </c>
      <c r="AK81" s="120" t="str">
        <f t="shared" si="8"/>
        <v xml:space="preserve"> </v>
      </c>
      <c r="AL81" s="44"/>
      <c r="AM81" s="44" t="str">
        <f t="shared" si="9"/>
        <v xml:space="preserve"> </v>
      </c>
      <c r="AN81" s="44" t="str">
        <f t="shared" si="10"/>
        <v xml:space="preserve"> </v>
      </c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</row>
    <row r="82" spans="2:124" s="5" customFormat="1" ht="30" customHeight="1">
      <c r="B82" s="128"/>
      <c r="C82" s="56"/>
      <c r="D82" s="111"/>
      <c r="E82" s="131"/>
      <c r="F82" s="133" t="s">
        <v>40</v>
      </c>
      <c r="G82" s="57" t="s">
        <v>40</v>
      </c>
      <c r="H82" s="134"/>
      <c r="I82" s="110"/>
      <c r="J82" s="135"/>
      <c r="K82" s="58"/>
      <c r="L82" s="59"/>
      <c r="M82" s="60"/>
      <c r="N82" s="60"/>
      <c r="O82" s="65" t="str">
        <f t="shared" si="11"/>
        <v/>
      </c>
      <c r="P82" s="59"/>
      <c r="Q82" s="60"/>
      <c r="R82" s="60"/>
      <c r="S82" s="65" t="str">
        <f t="shared" si="12"/>
        <v/>
      </c>
      <c r="T82" s="64" t="str">
        <f t="shared" si="16"/>
        <v/>
      </c>
      <c r="U82" s="61" t="str">
        <f t="shared" si="14"/>
        <v xml:space="preserve">   </v>
      </c>
      <c r="V82" s="61" t="str">
        <f>IF(E82=0," ",IF(E82="H",IF(H82&lt;1999,VLOOKUP(K82,Minimas!$A$15:$F$29,6),IF(AND(H82&gt;1998,H82&lt;2002),VLOOKUP(K82,Minimas!$A$15:$F$29,5),IF(AND(H82&gt;2001,H82&lt;2004),VLOOKUP(K82,Minimas!$A$15:$F$29,4),IF(AND(H82&gt;2003,H82&lt;2006),VLOOKUP(K82,Minimas!$A$15:$F$29,3),VLOOKUP(K82,Minimas!$A$15:$F$29,2))))),IF(H82&lt;1999,VLOOKUP(K82,Minimas!$G$15:$L$29,6),IF(AND(H82&gt;1998,H82&lt;2002),VLOOKUP(K82,Minimas!$G$15:$L$29,5),IF(AND(H82&gt;2001,H82&lt;2004),VLOOKUP(K82,Minimas!$G$15:$L$29,4),IF(AND(H82&gt;2003,H82&lt;2006),VLOOKUP(K82,Minimas!$G$15:$L$29,3),VLOOKUP(K82,Minimas!$G$15:$L$29,2)))))))</f>
        <v xml:space="preserve"> </v>
      </c>
      <c r="W82" s="62" t="str">
        <f t="shared" si="15"/>
        <v/>
      </c>
      <c r="X82" s="55"/>
      <c r="AA82" s="44"/>
      <c r="AB82" s="119" t="e">
        <f>T82-HLOOKUP(V82,Minimas!$C$3:$CD$12,2,FALSE)</f>
        <v>#VALUE!</v>
      </c>
      <c r="AC82" s="119" t="e">
        <f>T82-HLOOKUP(V82,Minimas!$C$3:$CD$12,3,FALSE)</f>
        <v>#VALUE!</v>
      </c>
      <c r="AD82" s="119" t="e">
        <f>T82-HLOOKUP(V82,Minimas!$C$3:$CD$12,4,FALSE)</f>
        <v>#VALUE!</v>
      </c>
      <c r="AE82" s="119" t="e">
        <f>T82-HLOOKUP(V82,Minimas!$C$3:$CD$12,5,FALSE)</f>
        <v>#VALUE!</v>
      </c>
      <c r="AF82" s="119" t="e">
        <f>T82-HLOOKUP(V82,Minimas!$C$3:$CD$12,6,FALSE)</f>
        <v>#VALUE!</v>
      </c>
      <c r="AG82" s="119" t="e">
        <f>T82-HLOOKUP(V82,Minimas!$C$3:$CD$12,7,FALSE)</f>
        <v>#VALUE!</v>
      </c>
      <c r="AH82" s="119" t="e">
        <f>T82-HLOOKUP(V82,Minimas!$C$3:$CD$12,8,FALSE)</f>
        <v>#VALUE!</v>
      </c>
      <c r="AI82" s="119" t="e">
        <f>T82-HLOOKUP(V82,Minimas!$C$3:$CD$12,9,FALSE)</f>
        <v>#VALUE!</v>
      </c>
      <c r="AJ82" s="119" t="e">
        <f>T82-HLOOKUP(V82,Minimas!$C$3:$CD$12,10,FALSE)</f>
        <v>#VALUE!</v>
      </c>
      <c r="AK82" s="120" t="str">
        <f t="shared" si="8"/>
        <v xml:space="preserve"> </v>
      </c>
      <c r="AL82" s="44"/>
      <c r="AM82" s="44" t="str">
        <f t="shared" si="9"/>
        <v xml:space="preserve"> </v>
      </c>
      <c r="AN82" s="44" t="str">
        <f t="shared" si="10"/>
        <v xml:space="preserve"> </v>
      </c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</row>
    <row r="83" spans="2:124" s="5" customFormat="1" ht="30" customHeight="1">
      <c r="B83" s="128"/>
      <c r="C83" s="56"/>
      <c r="D83" s="111"/>
      <c r="E83" s="131"/>
      <c r="F83" s="133" t="s">
        <v>40</v>
      </c>
      <c r="G83" s="57" t="s">
        <v>40</v>
      </c>
      <c r="H83" s="134"/>
      <c r="I83" s="110"/>
      <c r="J83" s="135"/>
      <c r="K83" s="58"/>
      <c r="L83" s="59"/>
      <c r="M83" s="60"/>
      <c r="N83" s="60"/>
      <c r="O83" s="65" t="str">
        <f t="shared" si="11"/>
        <v/>
      </c>
      <c r="P83" s="59"/>
      <c r="Q83" s="60"/>
      <c r="R83" s="60"/>
      <c r="S83" s="65" t="str">
        <f t="shared" si="12"/>
        <v/>
      </c>
      <c r="T83" s="64" t="str">
        <f t="shared" si="16"/>
        <v/>
      </c>
      <c r="U83" s="61" t="str">
        <f t="shared" si="14"/>
        <v xml:space="preserve">   </v>
      </c>
      <c r="V83" s="61" t="str">
        <f>IF(E83=0," ",IF(E83="H",IF(H83&lt;1999,VLOOKUP(K83,Minimas!$A$15:$F$29,6),IF(AND(H83&gt;1998,H83&lt;2002),VLOOKUP(K83,Minimas!$A$15:$F$29,5),IF(AND(H83&gt;2001,H83&lt;2004),VLOOKUP(K83,Minimas!$A$15:$F$29,4),IF(AND(H83&gt;2003,H83&lt;2006),VLOOKUP(K83,Minimas!$A$15:$F$29,3),VLOOKUP(K83,Minimas!$A$15:$F$29,2))))),IF(H83&lt;1999,VLOOKUP(K83,Minimas!$G$15:$L$29,6),IF(AND(H83&gt;1998,H83&lt;2002),VLOOKUP(K83,Minimas!$G$15:$L$29,5),IF(AND(H83&gt;2001,H83&lt;2004),VLOOKUP(K83,Minimas!$G$15:$L$29,4),IF(AND(H83&gt;2003,H83&lt;2006),VLOOKUP(K83,Minimas!$G$15:$L$29,3),VLOOKUP(K83,Minimas!$G$15:$L$29,2)))))))</f>
        <v xml:space="preserve"> </v>
      </c>
      <c r="W83" s="62" t="str">
        <f t="shared" si="15"/>
        <v/>
      </c>
      <c r="X83" s="55"/>
      <c r="AA83" s="44"/>
      <c r="AB83" s="119" t="e">
        <f>T83-HLOOKUP(V83,Minimas!$C$3:$CD$12,2,FALSE)</f>
        <v>#VALUE!</v>
      </c>
      <c r="AC83" s="119" t="e">
        <f>T83-HLOOKUP(V83,Minimas!$C$3:$CD$12,3,FALSE)</f>
        <v>#VALUE!</v>
      </c>
      <c r="AD83" s="119" t="e">
        <f>T83-HLOOKUP(V83,Minimas!$C$3:$CD$12,4,FALSE)</f>
        <v>#VALUE!</v>
      </c>
      <c r="AE83" s="119" t="e">
        <f>T83-HLOOKUP(V83,Minimas!$C$3:$CD$12,5,FALSE)</f>
        <v>#VALUE!</v>
      </c>
      <c r="AF83" s="119" t="e">
        <f>T83-HLOOKUP(V83,Minimas!$C$3:$CD$12,6,FALSE)</f>
        <v>#VALUE!</v>
      </c>
      <c r="AG83" s="119" t="e">
        <f>T83-HLOOKUP(V83,Minimas!$C$3:$CD$12,7,FALSE)</f>
        <v>#VALUE!</v>
      </c>
      <c r="AH83" s="119" t="e">
        <f>T83-HLOOKUP(V83,Minimas!$C$3:$CD$12,8,FALSE)</f>
        <v>#VALUE!</v>
      </c>
      <c r="AI83" s="119" t="e">
        <f>T83-HLOOKUP(V83,Minimas!$C$3:$CD$12,9,FALSE)</f>
        <v>#VALUE!</v>
      </c>
      <c r="AJ83" s="119" t="e">
        <f>T83-HLOOKUP(V83,Minimas!$C$3:$CD$12,10,FALSE)</f>
        <v>#VALUE!</v>
      </c>
      <c r="AK83" s="120" t="str">
        <f t="shared" si="8"/>
        <v xml:space="preserve"> </v>
      </c>
      <c r="AL83" s="44"/>
      <c r="AM83" s="44" t="str">
        <f t="shared" si="9"/>
        <v xml:space="preserve"> </v>
      </c>
      <c r="AN83" s="44" t="str">
        <f t="shared" si="10"/>
        <v xml:space="preserve"> </v>
      </c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</row>
    <row r="84" spans="2:124" s="5" customFormat="1" ht="30" customHeight="1">
      <c r="B84" s="128"/>
      <c r="C84" s="56"/>
      <c r="D84" s="111"/>
      <c r="E84" s="131"/>
      <c r="F84" s="133" t="s">
        <v>40</v>
      </c>
      <c r="G84" s="57" t="s">
        <v>40</v>
      </c>
      <c r="H84" s="134"/>
      <c r="I84" s="110"/>
      <c r="J84" s="135"/>
      <c r="K84" s="58"/>
      <c r="L84" s="59"/>
      <c r="M84" s="60"/>
      <c r="N84" s="60"/>
      <c r="O84" s="65" t="str">
        <f t="shared" si="11"/>
        <v/>
      </c>
      <c r="P84" s="59"/>
      <c r="Q84" s="60"/>
      <c r="R84" s="60"/>
      <c r="S84" s="65" t="str">
        <f t="shared" si="12"/>
        <v/>
      </c>
      <c r="T84" s="64" t="str">
        <f t="shared" si="16"/>
        <v/>
      </c>
      <c r="U84" s="61" t="str">
        <f t="shared" si="14"/>
        <v xml:space="preserve">   </v>
      </c>
      <c r="V84" s="61" t="str">
        <f>IF(E84=0," ",IF(E84="H",IF(H84&lt;1999,VLOOKUP(K84,Minimas!$A$15:$F$29,6),IF(AND(H84&gt;1998,H84&lt;2002),VLOOKUP(K84,Minimas!$A$15:$F$29,5),IF(AND(H84&gt;2001,H84&lt;2004),VLOOKUP(K84,Minimas!$A$15:$F$29,4),IF(AND(H84&gt;2003,H84&lt;2006),VLOOKUP(K84,Minimas!$A$15:$F$29,3),VLOOKUP(K84,Minimas!$A$15:$F$29,2))))),IF(H84&lt;1999,VLOOKUP(K84,Minimas!$G$15:$L$29,6),IF(AND(H84&gt;1998,H84&lt;2002),VLOOKUP(K84,Minimas!$G$15:$L$29,5),IF(AND(H84&gt;2001,H84&lt;2004),VLOOKUP(K84,Minimas!$G$15:$L$29,4),IF(AND(H84&gt;2003,H84&lt;2006),VLOOKUP(K84,Minimas!$G$15:$L$29,3),VLOOKUP(K84,Minimas!$G$15:$L$29,2)))))))</f>
        <v xml:space="preserve"> </v>
      </c>
      <c r="W84" s="62" t="str">
        <f t="shared" si="15"/>
        <v/>
      </c>
      <c r="X84" s="55"/>
      <c r="AA84" s="44"/>
      <c r="AB84" s="119" t="e">
        <f>T84-HLOOKUP(V84,Minimas!$C$3:$CD$12,2,FALSE)</f>
        <v>#VALUE!</v>
      </c>
      <c r="AC84" s="119" t="e">
        <f>T84-HLOOKUP(V84,Minimas!$C$3:$CD$12,3,FALSE)</f>
        <v>#VALUE!</v>
      </c>
      <c r="AD84" s="119" t="e">
        <f>T84-HLOOKUP(V84,Minimas!$C$3:$CD$12,4,FALSE)</f>
        <v>#VALUE!</v>
      </c>
      <c r="AE84" s="119" t="e">
        <f>T84-HLOOKUP(V84,Minimas!$C$3:$CD$12,5,FALSE)</f>
        <v>#VALUE!</v>
      </c>
      <c r="AF84" s="119" t="e">
        <f>T84-HLOOKUP(V84,Minimas!$C$3:$CD$12,6,FALSE)</f>
        <v>#VALUE!</v>
      </c>
      <c r="AG84" s="119" t="e">
        <f>T84-HLOOKUP(V84,Minimas!$C$3:$CD$12,7,FALSE)</f>
        <v>#VALUE!</v>
      </c>
      <c r="AH84" s="119" t="e">
        <f>T84-HLOOKUP(V84,Minimas!$C$3:$CD$12,8,FALSE)</f>
        <v>#VALUE!</v>
      </c>
      <c r="AI84" s="119" t="e">
        <f>T84-HLOOKUP(V84,Minimas!$C$3:$CD$12,9,FALSE)</f>
        <v>#VALUE!</v>
      </c>
      <c r="AJ84" s="119" t="e">
        <f>T84-HLOOKUP(V84,Minimas!$C$3:$CD$12,10,FALSE)</f>
        <v>#VALUE!</v>
      </c>
      <c r="AK84" s="120" t="str">
        <f t="shared" si="8"/>
        <v xml:space="preserve"> </v>
      </c>
      <c r="AL84" s="44"/>
      <c r="AM84" s="44" t="str">
        <f t="shared" si="9"/>
        <v xml:space="preserve"> </v>
      </c>
      <c r="AN84" s="44" t="str">
        <f t="shared" si="10"/>
        <v xml:space="preserve"> </v>
      </c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</row>
    <row r="85" spans="2:124" s="5" customFormat="1" ht="30" customHeight="1">
      <c r="B85" s="128"/>
      <c r="C85" s="56"/>
      <c r="D85" s="111"/>
      <c r="E85" s="131"/>
      <c r="F85" s="133" t="s">
        <v>40</v>
      </c>
      <c r="G85" s="57" t="s">
        <v>40</v>
      </c>
      <c r="H85" s="134"/>
      <c r="I85" s="110"/>
      <c r="J85" s="135"/>
      <c r="K85" s="58"/>
      <c r="L85" s="59"/>
      <c r="M85" s="60"/>
      <c r="N85" s="60"/>
      <c r="O85" s="65" t="str">
        <f t="shared" si="11"/>
        <v/>
      </c>
      <c r="P85" s="59"/>
      <c r="Q85" s="60"/>
      <c r="R85" s="60"/>
      <c r="S85" s="65" t="str">
        <f t="shared" si="12"/>
        <v/>
      </c>
      <c r="T85" s="64" t="str">
        <f t="shared" si="16"/>
        <v/>
      </c>
      <c r="U85" s="61" t="str">
        <f t="shared" si="14"/>
        <v xml:space="preserve">   </v>
      </c>
      <c r="V85" s="61" t="str">
        <f>IF(E85=0," ",IF(E85="H",IF(H85&lt;1999,VLOOKUP(K85,Minimas!$A$15:$F$29,6),IF(AND(H85&gt;1998,H85&lt;2002),VLOOKUP(K85,Minimas!$A$15:$F$29,5),IF(AND(H85&gt;2001,H85&lt;2004),VLOOKUP(K85,Minimas!$A$15:$F$29,4),IF(AND(H85&gt;2003,H85&lt;2006),VLOOKUP(K85,Minimas!$A$15:$F$29,3),VLOOKUP(K85,Minimas!$A$15:$F$29,2))))),IF(H85&lt;1999,VLOOKUP(K85,Minimas!$G$15:$L$29,6),IF(AND(H85&gt;1998,H85&lt;2002),VLOOKUP(K85,Minimas!$G$15:$L$29,5),IF(AND(H85&gt;2001,H85&lt;2004),VLOOKUP(K85,Minimas!$G$15:$L$29,4),IF(AND(H85&gt;2003,H85&lt;2006),VLOOKUP(K85,Minimas!$G$15:$L$29,3),VLOOKUP(K85,Minimas!$G$15:$L$29,2)))))))</f>
        <v xml:space="preserve"> </v>
      </c>
      <c r="W85" s="62" t="str">
        <f t="shared" si="15"/>
        <v/>
      </c>
      <c r="X85" s="55"/>
      <c r="AA85" s="44"/>
      <c r="AB85" s="119" t="e">
        <f>T85-HLOOKUP(V85,Minimas!$C$3:$CD$12,2,FALSE)</f>
        <v>#VALUE!</v>
      </c>
      <c r="AC85" s="119" t="e">
        <f>T85-HLOOKUP(V85,Minimas!$C$3:$CD$12,3,FALSE)</f>
        <v>#VALUE!</v>
      </c>
      <c r="AD85" s="119" t="e">
        <f>T85-HLOOKUP(V85,Minimas!$C$3:$CD$12,4,FALSE)</f>
        <v>#VALUE!</v>
      </c>
      <c r="AE85" s="119" t="e">
        <f>T85-HLOOKUP(V85,Minimas!$C$3:$CD$12,5,FALSE)</f>
        <v>#VALUE!</v>
      </c>
      <c r="AF85" s="119" t="e">
        <f>T85-HLOOKUP(V85,Minimas!$C$3:$CD$12,6,FALSE)</f>
        <v>#VALUE!</v>
      </c>
      <c r="AG85" s="119" t="e">
        <f>T85-HLOOKUP(V85,Minimas!$C$3:$CD$12,7,FALSE)</f>
        <v>#VALUE!</v>
      </c>
      <c r="AH85" s="119" t="e">
        <f>T85-HLOOKUP(V85,Minimas!$C$3:$CD$12,8,FALSE)</f>
        <v>#VALUE!</v>
      </c>
      <c r="AI85" s="119" t="e">
        <f>T85-HLOOKUP(V85,Minimas!$C$3:$CD$12,9,FALSE)</f>
        <v>#VALUE!</v>
      </c>
      <c r="AJ85" s="119" t="e">
        <f>T85-HLOOKUP(V85,Minimas!$C$3:$CD$12,10,FALSE)</f>
        <v>#VALUE!</v>
      </c>
      <c r="AK85" s="120" t="str">
        <f t="shared" si="8"/>
        <v xml:space="preserve"> </v>
      </c>
      <c r="AL85" s="44"/>
      <c r="AM85" s="44" t="str">
        <f t="shared" si="9"/>
        <v xml:space="preserve"> </v>
      </c>
      <c r="AN85" s="44" t="str">
        <f t="shared" si="10"/>
        <v xml:space="preserve"> </v>
      </c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</row>
    <row r="86" spans="2:124" s="5" customFormat="1" ht="30" customHeight="1">
      <c r="B86" s="128"/>
      <c r="C86" s="56"/>
      <c r="D86" s="111"/>
      <c r="E86" s="131"/>
      <c r="F86" s="133" t="s">
        <v>40</v>
      </c>
      <c r="G86" s="57" t="s">
        <v>40</v>
      </c>
      <c r="H86" s="134"/>
      <c r="I86" s="110"/>
      <c r="J86" s="135"/>
      <c r="K86" s="58"/>
      <c r="L86" s="59"/>
      <c r="M86" s="60"/>
      <c r="N86" s="60"/>
      <c r="O86" s="65" t="str">
        <f t="shared" si="11"/>
        <v/>
      </c>
      <c r="P86" s="59"/>
      <c r="Q86" s="60"/>
      <c r="R86" s="60"/>
      <c r="S86" s="65" t="str">
        <f t="shared" si="12"/>
        <v/>
      </c>
      <c r="T86" s="64" t="str">
        <f t="shared" si="16"/>
        <v/>
      </c>
      <c r="U86" s="61" t="str">
        <f t="shared" si="14"/>
        <v xml:space="preserve">   </v>
      </c>
      <c r="V86" s="61" t="str">
        <f>IF(E86=0," ",IF(E86="H",IF(H86&lt;1999,VLOOKUP(K86,Minimas!$A$15:$F$29,6),IF(AND(H86&gt;1998,H86&lt;2002),VLOOKUP(K86,Minimas!$A$15:$F$29,5),IF(AND(H86&gt;2001,H86&lt;2004),VLOOKUP(K86,Minimas!$A$15:$F$29,4),IF(AND(H86&gt;2003,H86&lt;2006),VLOOKUP(K86,Minimas!$A$15:$F$29,3),VLOOKUP(K86,Minimas!$A$15:$F$29,2))))),IF(H86&lt;1999,VLOOKUP(K86,Minimas!$G$15:$L$29,6),IF(AND(H86&gt;1998,H86&lt;2002),VLOOKUP(K86,Minimas!$G$15:$L$29,5),IF(AND(H86&gt;2001,H86&lt;2004),VLOOKUP(K86,Minimas!$G$15:$L$29,4),IF(AND(H86&gt;2003,H86&lt;2006),VLOOKUP(K86,Minimas!$G$15:$L$29,3),VLOOKUP(K86,Minimas!$G$15:$L$29,2)))))))</f>
        <v xml:space="preserve"> </v>
      </c>
      <c r="W86" s="62" t="str">
        <f t="shared" si="15"/>
        <v/>
      </c>
      <c r="X86" s="55"/>
      <c r="AA86" s="44"/>
      <c r="AB86" s="119" t="e">
        <f>T86-HLOOKUP(V86,Minimas!$C$3:$CD$12,2,FALSE)</f>
        <v>#VALUE!</v>
      </c>
      <c r="AC86" s="119" t="e">
        <f>T86-HLOOKUP(V86,Minimas!$C$3:$CD$12,3,FALSE)</f>
        <v>#VALUE!</v>
      </c>
      <c r="AD86" s="119" t="e">
        <f>T86-HLOOKUP(V86,Minimas!$C$3:$CD$12,4,FALSE)</f>
        <v>#VALUE!</v>
      </c>
      <c r="AE86" s="119" t="e">
        <f>T86-HLOOKUP(V86,Minimas!$C$3:$CD$12,5,FALSE)</f>
        <v>#VALUE!</v>
      </c>
      <c r="AF86" s="119" t="e">
        <f>T86-HLOOKUP(V86,Minimas!$C$3:$CD$12,6,FALSE)</f>
        <v>#VALUE!</v>
      </c>
      <c r="AG86" s="119" t="e">
        <f>T86-HLOOKUP(V86,Minimas!$C$3:$CD$12,7,FALSE)</f>
        <v>#VALUE!</v>
      </c>
      <c r="AH86" s="119" t="e">
        <f>T86-HLOOKUP(V86,Minimas!$C$3:$CD$12,8,FALSE)</f>
        <v>#VALUE!</v>
      </c>
      <c r="AI86" s="119" t="e">
        <f>T86-HLOOKUP(V86,Minimas!$C$3:$CD$12,9,FALSE)</f>
        <v>#VALUE!</v>
      </c>
      <c r="AJ86" s="119" t="e">
        <f>T86-HLOOKUP(V86,Minimas!$C$3:$CD$12,10,FALSE)</f>
        <v>#VALUE!</v>
      </c>
      <c r="AK86" s="120" t="str">
        <f t="shared" si="8"/>
        <v xml:space="preserve"> </v>
      </c>
      <c r="AL86" s="44"/>
      <c r="AM86" s="44" t="str">
        <f t="shared" si="9"/>
        <v xml:space="preserve"> </v>
      </c>
      <c r="AN86" s="44" t="str">
        <f t="shared" si="10"/>
        <v xml:space="preserve"> 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</row>
    <row r="87" spans="2:124" s="5" customFormat="1" ht="30" customHeight="1">
      <c r="B87" s="128"/>
      <c r="C87" s="56"/>
      <c r="D87" s="111"/>
      <c r="E87" s="131"/>
      <c r="F87" s="133" t="s">
        <v>40</v>
      </c>
      <c r="G87" s="57" t="s">
        <v>40</v>
      </c>
      <c r="H87" s="134"/>
      <c r="I87" s="110"/>
      <c r="J87" s="135"/>
      <c r="K87" s="58"/>
      <c r="L87" s="59"/>
      <c r="M87" s="60"/>
      <c r="N87" s="60"/>
      <c r="O87" s="65" t="str">
        <f t="shared" si="11"/>
        <v/>
      </c>
      <c r="P87" s="59"/>
      <c r="Q87" s="60"/>
      <c r="R87" s="60"/>
      <c r="S87" s="65" t="str">
        <f t="shared" si="12"/>
        <v/>
      </c>
      <c r="T87" s="64" t="str">
        <f t="shared" si="16"/>
        <v/>
      </c>
      <c r="U87" s="61" t="str">
        <f t="shared" si="14"/>
        <v xml:space="preserve">   </v>
      </c>
      <c r="V87" s="61" t="str">
        <f>IF(E87=0," ",IF(E87="H",IF(H87&lt;1999,VLOOKUP(K87,Minimas!$A$15:$F$29,6),IF(AND(H87&gt;1998,H87&lt;2002),VLOOKUP(K87,Minimas!$A$15:$F$29,5),IF(AND(H87&gt;2001,H87&lt;2004),VLOOKUP(K87,Minimas!$A$15:$F$29,4),IF(AND(H87&gt;2003,H87&lt;2006),VLOOKUP(K87,Minimas!$A$15:$F$29,3),VLOOKUP(K87,Minimas!$A$15:$F$29,2))))),IF(H87&lt;1999,VLOOKUP(K87,Minimas!$G$15:$L$29,6),IF(AND(H87&gt;1998,H87&lt;2002),VLOOKUP(K87,Minimas!$G$15:$L$29,5),IF(AND(H87&gt;2001,H87&lt;2004),VLOOKUP(K87,Minimas!$G$15:$L$29,4),IF(AND(H87&gt;2003,H87&lt;2006),VLOOKUP(K87,Minimas!$G$15:$L$29,3),VLOOKUP(K87,Minimas!$G$15:$L$29,2)))))))</f>
        <v xml:space="preserve"> </v>
      </c>
      <c r="W87" s="62" t="str">
        <f t="shared" si="15"/>
        <v/>
      </c>
      <c r="X87" s="55"/>
      <c r="AA87" s="44"/>
      <c r="AB87" s="119" t="e">
        <f>T87-HLOOKUP(V87,Minimas!$C$3:$CD$12,2,FALSE)</f>
        <v>#VALUE!</v>
      </c>
      <c r="AC87" s="119" t="e">
        <f>T87-HLOOKUP(V87,Minimas!$C$3:$CD$12,3,FALSE)</f>
        <v>#VALUE!</v>
      </c>
      <c r="AD87" s="119" t="e">
        <f>T87-HLOOKUP(V87,Minimas!$C$3:$CD$12,4,FALSE)</f>
        <v>#VALUE!</v>
      </c>
      <c r="AE87" s="119" t="e">
        <f>T87-HLOOKUP(V87,Minimas!$C$3:$CD$12,5,FALSE)</f>
        <v>#VALUE!</v>
      </c>
      <c r="AF87" s="119" t="e">
        <f>T87-HLOOKUP(V87,Minimas!$C$3:$CD$12,6,FALSE)</f>
        <v>#VALUE!</v>
      </c>
      <c r="AG87" s="119" t="e">
        <f>T87-HLOOKUP(V87,Minimas!$C$3:$CD$12,7,FALSE)</f>
        <v>#VALUE!</v>
      </c>
      <c r="AH87" s="119" t="e">
        <f>T87-HLOOKUP(V87,Minimas!$C$3:$CD$12,8,FALSE)</f>
        <v>#VALUE!</v>
      </c>
      <c r="AI87" s="119" t="e">
        <f>T87-HLOOKUP(V87,Minimas!$C$3:$CD$12,9,FALSE)</f>
        <v>#VALUE!</v>
      </c>
      <c r="AJ87" s="119" t="e">
        <f>T87-HLOOKUP(V87,Minimas!$C$3:$CD$12,10,FALSE)</f>
        <v>#VALUE!</v>
      </c>
      <c r="AK87" s="120" t="str">
        <f t="shared" si="8"/>
        <v xml:space="preserve"> </v>
      </c>
      <c r="AL87" s="44"/>
      <c r="AM87" s="44" t="str">
        <f t="shared" si="9"/>
        <v xml:space="preserve"> </v>
      </c>
      <c r="AN87" s="44" t="str">
        <f t="shared" si="10"/>
        <v xml:space="preserve"> </v>
      </c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</row>
    <row r="88" spans="2:124" s="5" customFormat="1" ht="30" customHeight="1">
      <c r="B88" s="128"/>
      <c r="C88" s="56"/>
      <c r="D88" s="111"/>
      <c r="E88" s="131"/>
      <c r="F88" s="133" t="s">
        <v>40</v>
      </c>
      <c r="G88" s="57" t="s">
        <v>40</v>
      </c>
      <c r="H88" s="134"/>
      <c r="I88" s="110"/>
      <c r="J88" s="135"/>
      <c r="K88" s="58"/>
      <c r="L88" s="59"/>
      <c r="M88" s="60"/>
      <c r="N88" s="60"/>
      <c r="O88" s="65" t="str">
        <f t="shared" si="11"/>
        <v/>
      </c>
      <c r="P88" s="59"/>
      <c r="Q88" s="60"/>
      <c r="R88" s="60"/>
      <c r="S88" s="65" t="str">
        <f t="shared" si="12"/>
        <v/>
      </c>
      <c r="T88" s="64" t="str">
        <f t="shared" si="16"/>
        <v/>
      </c>
      <c r="U88" s="61" t="str">
        <f t="shared" si="14"/>
        <v xml:space="preserve">   </v>
      </c>
      <c r="V88" s="61" t="str">
        <f>IF(E88=0," ",IF(E88="H",IF(H88&lt;1999,VLOOKUP(K88,Minimas!$A$15:$F$29,6),IF(AND(H88&gt;1998,H88&lt;2002),VLOOKUP(K88,Minimas!$A$15:$F$29,5),IF(AND(H88&gt;2001,H88&lt;2004),VLOOKUP(K88,Minimas!$A$15:$F$29,4),IF(AND(H88&gt;2003,H88&lt;2006),VLOOKUP(K88,Minimas!$A$15:$F$29,3),VLOOKUP(K88,Minimas!$A$15:$F$29,2))))),IF(H88&lt;1999,VLOOKUP(K88,Minimas!$G$15:$L$29,6),IF(AND(H88&gt;1998,H88&lt;2002),VLOOKUP(K88,Minimas!$G$15:$L$29,5),IF(AND(H88&gt;2001,H88&lt;2004),VLOOKUP(K88,Minimas!$G$15:$L$29,4),IF(AND(H88&gt;2003,H88&lt;2006),VLOOKUP(K88,Minimas!$G$15:$L$29,3),VLOOKUP(K88,Minimas!$G$15:$L$29,2)))))))</f>
        <v xml:space="preserve"> </v>
      </c>
      <c r="W88" s="62" t="str">
        <f t="shared" si="15"/>
        <v/>
      </c>
      <c r="X88" s="55"/>
      <c r="AA88" s="44"/>
      <c r="AB88" s="119" t="e">
        <f>T88-HLOOKUP(V88,Minimas!$C$3:$CD$12,2,FALSE)</f>
        <v>#VALUE!</v>
      </c>
      <c r="AC88" s="119" t="e">
        <f>T88-HLOOKUP(V88,Minimas!$C$3:$CD$12,3,FALSE)</f>
        <v>#VALUE!</v>
      </c>
      <c r="AD88" s="119" t="e">
        <f>T88-HLOOKUP(V88,Minimas!$C$3:$CD$12,4,FALSE)</f>
        <v>#VALUE!</v>
      </c>
      <c r="AE88" s="119" t="e">
        <f>T88-HLOOKUP(V88,Minimas!$C$3:$CD$12,5,FALSE)</f>
        <v>#VALUE!</v>
      </c>
      <c r="AF88" s="119" t="e">
        <f>T88-HLOOKUP(V88,Minimas!$C$3:$CD$12,6,FALSE)</f>
        <v>#VALUE!</v>
      </c>
      <c r="AG88" s="119" t="e">
        <f>T88-HLOOKUP(V88,Minimas!$C$3:$CD$12,7,FALSE)</f>
        <v>#VALUE!</v>
      </c>
      <c r="AH88" s="119" t="e">
        <f>T88-HLOOKUP(V88,Minimas!$C$3:$CD$12,8,FALSE)</f>
        <v>#VALUE!</v>
      </c>
      <c r="AI88" s="119" t="e">
        <f>T88-HLOOKUP(V88,Minimas!$C$3:$CD$12,9,FALSE)</f>
        <v>#VALUE!</v>
      </c>
      <c r="AJ88" s="119" t="e">
        <f>T88-HLOOKUP(V88,Minimas!$C$3:$CD$12,10,FALSE)</f>
        <v>#VALUE!</v>
      </c>
      <c r="AK88" s="120" t="str">
        <f t="shared" si="8"/>
        <v xml:space="preserve"> </v>
      </c>
      <c r="AL88" s="44"/>
      <c r="AM88" s="44" t="str">
        <f t="shared" si="9"/>
        <v xml:space="preserve"> </v>
      </c>
      <c r="AN88" s="44" t="str">
        <f t="shared" si="10"/>
        <v xml:space="preserve"> </v>
      </c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</row>
    <row r="89" spans="2:124" s="5" customFormat="1" ht="30" customHeight="1">
      <c r="B89" s="128"/>
      <c r="C89" s="56"/>
      <c r="D89" s="111"/>
      <c r="E89" s="131"/>
      <c r="F89" s="133" t="s">
        <v>40</v>
      </c>
      <c r="G89" s="57" t="s">
        <v>40</v>
      </c>
      <c r="H89" s="134"/>
      <c r="I89" s="110"/>
      <c r="J89" s="135"/>
      <c r="K89" s="58"/>
      <c r="L89" s="59"/>
      <c r="M89" s="60"/>
      <c r="N89" s="60"/>
      <c r="O89" s="65" t="str">
        <f t="shared" si="11"/>
        <v/>
      </c>
      <c r="P89" s="59"/>
      <c r="Q89" s="60"/>
      <c r="R89" s="60"/>
      <c r="S89" s="65" t="str">
        <f t="shared" si="12"/>
        <v/>
      </c>
      <c r="T89" s="64" t="str">
        <f t="shared" si="16"/>
        <v/>
      </c>
      <c r="U89" s="61" t="str">
        <f t="shared" si="14"/>
        <v xml:space="preserve">   </v>
      </c>
      <c r="V89" s="61" t="str">
        <f>IF(E89=0," ",IF(E89="H",IF(H89&lt;1999,VLOOKUP(K89,Minimas!$A$15:$F$29,6),IF(AND(H89&gt;1998,H89&lt;2002),VLOOKUP(K89,Minimas!$A$15:$F$29,5),IF(AND(H89&gt;2001,H89&lt;2004),VLOOKUP(K89,Minimas!$A$15:$F$29,4),IF(AND(H89&gt;2003,H89&lt;2006),VLOOKUP(K89,Minimas!$A$15:$F$29,3),VLOOKUP(K89,Minimas!$A$15:$F$29,2))))),IF(H89&lt;1999,VLOOKUP(K89,Minimas!$G$15:$L$29,6),IF(AND(H89&gt;1998,H89&lt;2002),VLOOKUP(K89,Minimas!$G$15:$L$29,5),IF(AND(H89&gt;2001,H89&lt;2004),VLOOKUP(K89,Minimas!$G$15:$L$29,4),IF(AND(H89&gt;2003,H89&lt;2006),VLOOKUP(K89,Minimas!$G$15:$L$29,3),VLOOKUP(K89,Minimas!$G$15:$L$29,2)))))))</f>
        <v xml:space="preserve"> </v>
      </c>
      <c r="W89" s="62" t="str">
        <f t="shared" si="15"/>
        <v/>
      </c>
      <c r="X89" s="55"/>
      <c r="AA89" s="44"/>
      <c r="AB89" s="119" t="e">
        <f>T89-HLOOKUP(V89,Minimas!$C$3:$CD$12,2,FALSE)</f>
        <v>#VALUE!</v>
      </c>
      <c r="AC89" s="119" t="e">
        <f>T89-HLOOKUP(V89,Minimas!$C$3:$CD$12,3,FALSE)</f>
        <v>#VALUE!</v>
      </c>
      <c r="AD89" s="119" t="e">
        <f>T89-HLOOKUP(V89,Minimas!$C$3:$CD$12,4,FALSE)</f>
        <v>#VALUE!</v>
      </c>
      <c r="AE89" s="119" t="e">
        <f>T89-HLOOKUP(V89,Minimas!$C$3:$CD$12,5,FALSE)</f>
        <v>#VALUE!</v>
      </c>
      <c r="AF89" s="119" t="e">
        <f>T89-HLOOKUP(V89,Minimas!$C$3:$CD$12,6,FALSE)</f>
        <v>#VALUE!</v>
      </c>
      <c r="AG89" s="119" t="e">
        <f>T89-HLOOKUP(V89,Minimas!$C$3:$CD$12,7,FALSE)</f>
        <v>#VALUE!</v>
      </c>
      <c r="AH89" s="119" t="e">
        <f>T89-HLOOKUP(V89,Minimas!$C$3:$CD$12,8,FALSE)</f>
        <v>#VALUE!</v>
      </c>
      <c r="AI89" s="119" t="e">
        <f>T89-HLOOKUP(V89,Minimas!$C$3:$CD$12,9,FALSE)</f>
        <v>#VALUE!</v>
      </c>
      <c r="AJ89" s="119" t="e">
        <f>T89-HLOOKUP(V89,Minimas!$C$3:$CD$12,10,FALSE)</f>
        <v>#VALUE!</v>
      </c>
      <c r="AK89" s="120" t="str">
        <f t="shared" si="8"/>
        <v xml:space="preserve"> </v>
      </c>
      <c r="AL89" s="44"/>
      <c r="AM89" s="44" t="str">
        <f t="shared" si="9"/>
        <v xml:space="preserve"> </v>
      </c>
      <c r="AN89" s="44" t="str">
        <f t="shared" si="10"/>
        <v xml:space="preserve"> </v>
      </c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</row>
    <row r="90" spans="2:124" s="5" customFormat="1" ht="30" customHeight="1">
      <c r="B90" s="128"/>
      <c r="C90" s="56"/>
      <c r="D90" s="111"/>
      <c r="E90" s="131"/>
      <c r="F90" s="133" t="s">
        <v>40</v>
      </c>
      <c r="G90" s="57" t="s">
        <v>40</v>
      </c>
      <c r="H90" s="134"/>
      <c r="I90" s="110"/>
      <c r="J90" s="135"/>
      <c r="K90" s="58"/>
      <c r="L90" s="59"/>
      <c r="M90" s="60"/>
      <c r="N90" s="60"/>
      <c r="O90" s="65" t="str">
        <f t="shared" si="11"/>
        <v/>
      </c>
      <c r="P90" s="59"/>
      <c r="Q90" s="60"/>
      <c r="R90" s="60"/>
      <c r="S90" s="65" t="str">
        <f t="shared" si="12"/>
        <v/>
      </c>
      <c r="T90" s="64" t="str">
        <f t="shared" si="16"/>
        <v/>
      </c>
      <c r="U90" s="61" t="str">
        <f t="shared" si="14"/>
        <v xml:space="preserve">   </v>
      </c>
      <c r="V90" s="61" t="str">
        <f>IF(E90=0," ",IF(E90="H",IF(H90&lt;1999,VLOOKUP(K90,Minimas!$A$15:$F$29,6),IF(AND(H90&gt;1998,H90&lt;2002),VLOOKUP(K90,Minimas!$A$15:$F$29,5),IF(AND(H90&gt;2001,H90&lt;2004),VLOOKUP(K90,Minimas!$A$15:$F$29,4),IF(AND(H90&gt;2003,H90&lt;2006),VLOOKUP(K90,Minimas!$A$15:$F$29,3),VLOOKUP(K90,Minimas!$A$15:$F$29,2))))),IF(H90&lt;1999,VLOOKUP(K90,Minimas!$G$15:$L$29,6),IF(AND(H90&gt;1998,H90&lt;2002),VLOOKUP(K90,Minimas!$G$15:$L$29,5),IF(AND(H90&gt;2001,H90&lt;2004),VLOOKUP(K90,Minimas!$G$15:$L$29,4),IF(AND(H90&gt;2003,H90&lt;2006),VLOOKUP(K90,Minimas!$G$15:$L$29,3),VLOOKUP(K90,Minimas!$G$15:$L$29,2)))))))</f>
        <v xml:space="preserve"> </v>
      </c>
      <c r="W90" s="62" t="str">
        <f t="shared" si="15"/>
        <v/>
      </c>
      <c r="X90" s="55"/>
      <c r="AA90" s="44"/>
      <c r="AB90" s="119" t="e">
        <f>T90-HLOOKUP(V90,Minimas!$C$3:$CD$12,2,FALSE)</f>
        <v>#VALUE!</v>
      </c>
      <c r="AC90" s="119" t="e">
        <f>T90-HLOOKUP(V90,Minimas!$C$3:$CD$12,3,FALSE)</f>
        <v>#VALUE!</v>
      </c>
      <c r="AD90" s="119" t="e">
        <f>T90-HLOOKUP(V90,Minimas!$C$3:$CD$12,4,FALSE)</f>
        <v>#VALUE!</v>
      </c>
      <c r="AE90" s="119" t="e">
        <f>T90-HLOOKUP(V90,Minimas!$C$3:$CD$12,5,FALSE)</f>
        <v>#VALUE!</v>
      </c>
      <c r="AF90" s="119" t="e">
        <f>T90-HLOOKUP(V90,Minimas!$C$3:$CD$12,6,FALSE)</f>
        <v>#VALUE!</v>
      </c>
      <c r="AG90" s="119" t="e">
        <f>T90-HLOOKUP(V90,Minimas!$C$3:$CD$12,7,FALSE)</f>
        <v>#VALUE!</v>
      </c>
      <c r="AH90" s="119" t="e">
        <f>T90-HLOOKUP(V90,Minimas!$C$3:$CD$12,8,FALSE)</f>
        <v>#VALUE!</v>
      </c>
      <c r="AI90" s="119" t="e">
        <f>T90-HLOOKUP(V90,Minimas!$C$3:$CD$12,9,FALSE)</f>
        <v>#VALUE!</v>
      </c>
      <c r="AJ90" s="119" t="e">
        <f>T90-HLOOKUP(V90,Minimas!$C$3:$CD$12,10,FALSE)</f>
        <v>#VALUE!</v>
      </c>
      <c r="AK90" s="120" t="str">
        <f t="shared" si="8"/>
        <v xml:space="preserve"> </v>
      </c>
      <c r="AL90" s="44"/>
      <c r="AM90" s="44" t="str">
        <f t="shared" si="9"/>
        <v xml:space="preserve"> </v>
      </c>
      <c r="AN90" s="44" t="str">
        <f t="shared" si="10"/>
        <v xml:space="preserve"> </v>
      </c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</row>
    <row r="91" spans="2:124" s="5" customFormat="1" ht="30" customHeight="1">
      <c r="B91" s="128"/>
      <c r="C91" s="56"/>
      <c r="D91" s="111"/>
      <c r="E91" s="131"/>
      <c r="F91" s="133" t="s">
        <v>40</v>
      </c>
      <c r="G91" s="57" t="s">
        <v>40</v>
      </c>
      <c r="H91" s="134"/>
      <c r="I91" s="110"/>
      <c r="J91" s="135"/>
      <c r="K91" s="58"/>
      <c r="L91" s="59"/>
      <c r="M91" s="60"/>
      <c r="N91" s="60"/>
      <c r="O91" s="65" t="str">
        <f t="shared" si="11"/>
        <v/>
      </c>
      <c r="P91" s="59"/>
      <c r="Q91" s="60"/>
      <c r="R91" s="60"/>
      <c r="S91" s="65" t="str">
        <f t="shared" si="12"/>
        <v/>
      </c>
      <c r="T91" s="64" t="str">
        <f t="shared" si="16"/>
        <v/>
      </c>
      <c r="U91" s="61" t="str">
        <f t="shared" si="14"/>
        <v xml:space="preserve">   </v>
      </c>
      <c r="V91" s="61" t="str">
        <f>IF(E91=0," ",IF(E91="H",IF(H91&lt;1999,VLOOKUP(K91,Minimas!$A$15:$F$29,6),IF(AND(H91&gt;1998,H91&lt;2002),VLOOKUP(K91,Minimas!$A$15:$F$29,5),IF(AND(H91&gt;2001,H91&lt;2004),VLOOKUP(K91,Minimas!$A$15:$F$29,4),IF(AND(H91&gt;2003,H91&lt;2006),VLOOKUP(K91,Minimas!$A$15:$F$29,3),VLOOKUP(K91,Minimas!$A$15:$F$29,2))))),IF(H91&lt;1999,VLOOKUP(K91,Minimas!$G$15:$L$29,6),IF(AND(H91&gt;1998,H91&lt;2002),VLOOKUP(K91,Minimas!$G$15:$L$29,5),IF(AND(H91&gt;2001,H91&lt;2004),VLOOKUP(K91,Minimas!$G$15:$L$29,4),IF(AND(H91&gt;2003,H91&lt;2006),VLOOKUP(K91,Minimas!$G$15:$L$29,3),VLOOKUP(K91,Minimas!$G$15:$L$29,2)))))))</f>
        <v xml:space="preserve"> </v>
      </c>
      <c r="W91" s="62" t="str">
        <f t="shared" si="15"/>
        <v/>
      </c>
      <c r="X91" s="55"/>
      <c r="AA91" s="44"/>
      <c r="AB91" s="119" t="e">
        <f>T91-HLOOKUP(V91,Minimas!$C$3:$CD$12,2,FALSE)</f>
        <v>#VALUE!</v>
      </c>
      <c r="AC91" s="119" t="e">
        <f>T91-HLOOKUP(V91,Minimas!$C$3:$CD$12,3,FALSE)</f>
        <v>#VALUE!</v>
      </c>
      <c r="AD91" s="119" t="e">
        <f>T91-HLOOKUP(V91,Minimas!$C$3:$CD$12,4,FALSE)</f>
        <v>#VALUE!</v>
      </c>
      <c r="AE91" s="119" t="e">
        <f>T91-HLOOKUP(V91,Minimas!$C$3:$CD$12,5,FALSE)</f>
        <v>#VALUE!</v>
      </c>
      <c r="AF91" s="119" t="e">
        <f>T91-HLOOKUP(V91,Minimas!$C$3:$CD$12,6,FALSE)</f>
        <v>#VALUE!</v>
      </c>
      <c r="AG91" s="119" t="e">
        <f>T91-HLOOKUP(V91,Minimas!$C$3:$CD$12,7,FALSE)</f>
        <v>#VALUE!</v>
      </c>
      <c r="AH91" s="119" t="e">
        <f>T91-HLOOKUP(V91,Minimas!$C$3:$CD$12,8,FALSE)</f>
        <v>#VALUE!</v>
      </c>
      <c r="AI91" s="119" t="e">
        <f>T91-HLOOKUP(V91,Minimas!$C$3:$CD$12,9,FALSE)</f>
        <v>#VALUE!</v>
      </c>
      <c r="AJ91" s="119" t="e">
        <f>T91-HLOOKUP(V91,Minimas!$C$3:$CD$12,10,FALSE)</f>
        <v>#VALUE!</v>
      </c>
      <c r="AK91" s="120" t="str">
        <f t="shared" si="8"/>
        <v xml:space="preserve"> </v>
      </c>
      <c r="AL91" s="44"/>
      <c r="AM91" s="44" t="str">
        <f t="shared" si="9"/>
        <v xml:space="preserve"> </v>
      </c>
      <c r="AN91" s="44" t="str">
        <f t="shared" si="10"/>
        <v xml:space="preserve"> </v>
      </c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</row>
    <row r="92" spans="2:124" s="5" customFormat="1" ht="30" customHeight="1">
      <c r="B92" s="128"/>
      <c r="C92" s="56"/>
      <c r="D92" s="111"/>
      <c r="E92" s="131"/>
      <c r="F92" s="133" t="s">
        <v>40</v>
      </c>
      <c r="G92" s="57" t="s">
        <v>40</v>
      </c>
      <c r="H92" s="134"/>
      <c r="I92" s="110"/>
      <c r="J92" s="135"/>
      <c r="K92" s="58"/>
      <c r="L92" s="59"/>
      <c r="M92" s="60"/>
      <c r="N92" s="60"/>
      <c r="O92" s="65" t="str">
        <f t="shared" si="11"/>
        <v/>
      </c>
      <c r="P92" s="59"/>
      <c r="Q92" s="60"/>
      <c r="R92" s="60"/>
      <c r="S92" s="65" t="str">
        <f t="shared" si="12"/>
        <v/>
      </c>
      <c r="T92" s="64" t="str">
        <f t="shared" si="16"/>
        <v/>
      </c>
      <c r="U92" s="61" t="str">
        <f t="shared" si="14"/>
        <v xml:space="preserve">   </v>
      </c>
      <c r="V92" s="61" t="str">
        <f>IF(E92=0," ",IF(E92="H",IF(H92&lt;1999,VLOOKUP(K92,Minimas!$A$15:$F$29,6),IF(AND(H92&gt;1998,H92&lt;2002),VLOOKUP(K92,Minimas!$A$15:$F$29,5),IF(AND(H92&gt;2001,H92&lt;2004),VLOOKUP(K92,Minimas!$A$15:$F$29,4),IF(AND(H92&gt;2003,H92&lt;2006),VLOOKUP(K92,Minimas!$A$15:$F$29,3),VLOOKUP(K92,Minimas!$A$15:$F$29,2))))),IF(H92&lt;1999,VLOOKUP(K92,Minimas!$G$15:$L$29,6),IF(AND(H92&gt;1998,H92&lt;2002),VLOOKUP(K92,Minimas!$G$15:$L$29,5),IF(AND(H92&gt;2001,H92&lt;2004),VLOOKUP(K92,Minimas!$G$15:$L$29,4),IF(AND(H92&gt;2003,H92&lt;2006),VLOOKUP(K92,Minimas!$G$15:$L$29,3),VLOOKUP(K92,Minimas!$G$15:$L$29,2)))))))</f>
        <v xml:space="preserve"> </v>
      </c>
      <c r="W92" s="62" t="str">
        <f t="shared" si="15"/>
        <v/>
      </c>
      <c r="X92" s="55"/>
      <c r="AA92" s="44"/>
      <c r="AB92" s="119" t="e">
        <f>T92-HLOOKUP(V92,Minimas!$C$3:$CD$12,2,FALSE)</f>
        <v>#VALUE!</v>
      </c>
      <c r="AC92" s="119" t="e">
        <f>T92-HLOOKUP(V92,Minimas!$C$3:$CD$12,3,FALSE)</f>
        <v>#VALUE!</v>
      </c>
      <c r="AD92" s="119" t="e">
        <f>T92-HLOOKUP(V92,Minimas!$C$3:$CD$12,4,FALSE)</f>
        <v>#VALUE!</v>
      </c>
      <c r="AE92" s="119" t="e">
        <f>T92-HLOOKUP(V92,Minimas!$C$3:$CD$12,5,FALSE)</f>
        <v>#VALUE!</v>
      </c>
      <c r="AF92" s="119" t="e">
        <f>T92-HLOOKUP(V92,Minimas!$C$3:$CD$12,6,FALSE)</f>
        <v>#VALUE!</v>
      </c>
      <c r="AG92" s="119" t="e">
        <f>T92-HLOOKUP(V92,Minimas!$C$3:$CD$12,7,FALSE)</f>
        <v>#VALUE!</v>
      </c>
      <c r="AH92" s="119" t="e">
        <f>T92-HLOOKUP(V92,Minimas!$C$3:$CD$12,8,FALSE)</f>
        <v>#VALUE!</v>
      </c>
      <c r="AI92" s="119" t="e">
        <f>T92-HLOOKUP(V92,Minimas!$C$3:$CD$12,9,FALSE)</f>
        <v>#VALUE!</v>
      </c>
      <c r="AJ92" s="119" t="e">
        <f>T92-HLOOKUP(V92,Minimas!$C$3:$CD$12,10,FALSE)</f>
        <v>#VALUE!</v>
      </c>
      <c r="AK92" s="120" t="str">
        <f t="shared" si="8"/>
        <v xml:space="preserve"> </v>
      </c>
      <c r="AL92" s="44"/>
      <c r="AM92" s="44" t="str">
        <f t="shared" si="9"/>
        <v xml:space="preserve"> </v>
      </c>
      <c r="AN92" s="44" t="str">
        <f t="shared" si="10"/>
        <v xml:space="preserve"> </v>
      </c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</row>
    <row r="93" spans="2:124" s="5" customFormat="1" ht="30" customHeight="1">
      <c r="B93" s="128"/>
      <c r="C93" s="56"/>
      <c r="D93" s="111"/>
      <c r="E93" s="131"/>
      <c r="F93" s="133" t="s">
        <v>40</v>
      </c>
      <c r="G93" s="57" t="s">
        <v>40</v>
      </c>
      <c r="H93" s="134"/>
      <c r="I93" s="110"/>
      <c r="J93" s="135"/>
      <c r="K93" s="58"/>
      <c r="L93" s="59"/>
      <c r="M93" s="60"/>
      <c r="N93" s="60"/>
      <c r="O93" s="65" t="str">
        <f t="shared" si="11"/>
        <v/>
      </c>
      <c r="P93" s="59"/>
      <c r="Q93" s="60"/>
      <c r="R93" s="60"/>
      <c r="S93" s="65" t="str">
        <f t="shared" si="12"/>
        <v/>
      </c>
      <c r="T93" s="64" t="str">
        <f t="shared" si="16"/>
        <v/>
      </c>
      <c r="U93" s="61" t="str">
        <f t="shared" si="14"/>
        <v xml:space="preserve">   </v>
      </c>
      <c r="V93" s="61" t="str">
        <f>IF(E93=0," ",IF(E93="H",IF(H93&lt;1999,VLOOKUP(K93,Minimas!$A$15:$F$29,6),IF(AND(H93&gt;1998,H93&lt;2002),VLOOKUP(K93,Minimas!$A$15:$F$29,5),IF(AND(H93&gt;2001,H93&lt;2004),VLOOKUP(K93,Minimas!$A$15:$F$29,4),IF(AND(H93&gt;2003,H93&lt;2006),VLOOKUP(K93,Minimas!$A$15:$F$29,3),VLOOKUP(K93,Minimas!$A$15:$F$29,2))))),IF(H93&lt;1999,VLOOKUP(K93,Minimas!$G$15:$L$29,6),IF(AND(H93&gt;1998,H93&lt;2002),VLOOKUP(K93,Minimas!$G$15:$L$29,5),IF(AND(H93&gt;2001,H93&lt;2004),VLOOKUP(K93,Minimas!$G$15:$L$29,4),IF(AND(H93&gt;2003,H93&lt;2006),VLOOKUP(K93,Minimas!$G$15:$L$29,3),VLOOKUP(K93,Minimas!$G$15:$L$29,2)))))))</f>
        <v xml:space="preserve"> </v>
      </c>
      <c r="W93" s="62" t="str">
        <f t="shared" si="15"/>
        <v/>
      </c>
      <c r="X93" s="55"/>
      <c r="AA93" s="44"/>
      <c r="AB93" s="119" t="e">
        <f>T93-HLOOKUP(V93,Minimas!$C$3:$CD$12,2,FALSE)</f>
        <v>#VALUE!</v>
      </c>
      <c r="AC93" s="119" t="e">
        <f>T93-HLOOKUP(V93,Minimas!$C$3:$CD$12,3,FALSE)</f>
        <v>#VALUE!</v>
      </c>
      <c r="AD93" s="119" t="e">
        <f>T93-HLOOKUP(V93,Minimas!$C$3:$CD$12,4,FALSE)</f>
        <v>#VALUE!</v>
      </c>
      <c r="AE93" s="119" t="e">
        <f>T93-HLOOKUP(V93,Minimas!$C$3:$CD$12,5,FALSE)</f>
        <v>#VALUE!</v>
      </c>
      <c r="AF93" s="119" t="e">
        <f>T93-HLOOKUP(V93,Minimas!$C$3:$CD$12,6,FALSE)</f>
        <v>#VALUE!</v>
      </c>
      <c r="AG93" s="119" t="e">
        <f>T93-HLOOKUP(V93,Minimas!$C$3:$CD$12,7,FALSE)</f>
        <v>#VALUE!</v>
      </c>
      <c r="AH93" s="119" t="e">
        <f>T93-HLOOKUP(V93,Minimas!$C$3:$CD$12,8,FALSE)</f>
        <v>#VALUE!</v>
      </c>
      <c r="AI93" s="119" t="e">
        <f>T93-HLOOKUP(V93,Minimas!$C$3:$CD$12,9,FALSE)</f>
        <v>#VALUE!</v>
      </c>
      <c r="AJ93" s="119" t="e">
        <f>T93-HLOOKUP(V93,Minimas!$C$3:$CD$12,10,FALSE)</f>
        <v>#VALUE!</v>
      </c>
      <c r="AK93" s="120" t="str">
        <f t="shared" si="8"/>
        <v xml:space="preserve"> </v>
      </c>
      <c r="AL93" s="44"/>
      <c r="AM93" s="44" t="str">
        <f t="shared" si="9"/>
        <v xml:space="preserve"> </v>
      </c>
      <c r="AN93" s="44" t="str">
        <f t="shared" si="10"/>
        <v xml:space="preserve"> </v>
      </c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</row>
    <row r="94" spans="2:124" s="5" customFormat="1" ht="30" customHeight="1">
      <c r="B94" s="128"/>
      <c r="C94" s="56"/>
      <c r="D94" s="111"/>
      <c r="E94" s="131"/>
      <c r="F94" s="133" t="s">
        <v>40</v>
      </c>
      <c r="G94" s="57" t="s">
        <v>40</v>
      </c>
      <c r="H94" s="134"/>
      <c r="I94" s="110"/>
      <c r="J94" s="135"/>
      <c r="K94" s="58"/>
      <c r="L94" s="59"/>
      <c r="M94" s="60"/>
      <c r="N94" s="60"/>
      <c r="O94" s="65" t="str">
        <f t="shared" si="11"/>
        <v/>
      </c>
      <c r="P94" s="59"/>
      <c r="Q94" s="60"/>
      <c r="R94" s="60"/>
      <c r="S94" s="65" t="str">
        <f t="shared" si="12"/>
        <v/>
      </c>
      <c r="T94" s="64" t="str">
        <f t="shared" si="16"/>
        <v/>
      </c>
      <c r="U94" s="61" t="str">
        <f t="shared" si="14"/>
        <v xml:space="preserve">   </v>
      </c>
      <c r="V94" s="61" t="str">
        <f>IF(E94=0," ",IF(E94="H",IF(H94&lt;1999,VLOOKUP(K94,Minimas!$A$15:$F$29,6),IF(AND(H94&gt;1998,H94&lt;2002),VLOOKUP(K94,Minimas!$A$15:$F$29,5),IF(AND(H94&gt;2001,H94&lt;2004),VLOOKUP(K94,Minimas!$A$15:$F$29,4),IF(AND(H94&gt;2003,H94&lt;2006),VLOOKUP(K94,Minimas!$A$15:$F$29,3),VLOOKUP(K94,Minimas!$A$15:$F$29,2))))),IF(H94&lt;1999,VLOOKUP(K94,Minimas!$G$15:$L$29,6),IF(AND(H94&gt;1998,H94&lt;2002),VLOOKUP(K94,Minimas!$G$15:$L$29,5),IF(AND(H94&gt;2001,H94&lt;2004),VLOOKUP(K94,Minimas!$G$15:$L$29,4),IF(AND(H94&gt;2003,H94&lt;2006),VLOOKUP(K94,Minimas!$G$15:$L$29,3),VLOOKUP(K94,Minimas!$G$15:$L$29,2)))))))</f>
        <v xml:space="preserve"> </v>
      </c>
      <c r="W94" s="62" t="str">
        <f t="shared" si="15"/>
        <v/>
      </c>
      <c r="X94" s="55"/>
      <c r="AA94" s="44"/>
      <c r="AB94" s="119" t="e">
        <f>T94-HLOOKUP(V94,Minimas!$C$3:$CD$12,2,FALSE)</f>
        <v>#VALUE!</v>
      </c>
      <c r="AC94" s="119" t="e">
        <f>T94-HLOOKUP(V94,Minimas!$C$3:$CD$12,3,FALSE)</f>
        <v>#VALUE!</v>
      </c>
      <c r="AD94" s="119" t="e">
        <f>T94-HLOOKUP(V94,Minimas!$C$3:$CD$12,4,FALSE)</f>
        <v>#VALUE!</v>
      </c>
      <c r="AE94" s="119" t="e">
        <f>T94-HLOOKUP(V94,Minimas!$C$3:$CD$12,5,FALSE)</f>
        <v>#VALUE!</v>
      </c>
      <c r="AF94" s="119" t="e">
        <f>T94-HLOOKUP(V94,Minimas!$C$3:$CD$12,6,FALSE)</f>
        <v>#VALUE!</v>
      </c>
      <c r="AG94" s="119" t="e">
        <f>T94-HLOOKUP(V94,Minimas!$C$3:$CD$12,7,FALSE)</f>
        <v>#VALUE!</v>
      </c>
      <c r="AH94" s="119" t="e">
        <f>T94-HLOOKUP(V94,Minimas!$C$3:$CD$12,8,FALSE)</f>
        <v>#VALUE!</v>
      </c>
      <c r="AI94" s="119" t="e">
        <f>T94-HLOOKUP(V94,Minimas!$C$3:$CD$12,9,FALSE)</f>
        <v>#VALUE!</v>
      </c>
      <c r="AJ94" s="119" t="e">
        <f>T94-HLOOKUP(V94,Minimas!$C$3:$CD$12,10,FALSE)</f>
        <v>#VALUE!</v>
      </c>
      <c r="AK94" s="120" t="str">
        <f t="shared" si="8"/>
        <v xml:space="preserve"> </v>
      </c>
      <c r="AL94" s="44"/>
      <c r="AM94" s="44" t="str">
        <f t="shared" si="9"/>
        <v xml:space="preserve"> </v>
      </c>
      <c r="AN94" s="44" t="str">
        <f t="shared" si="10"/>
        <v xml:space="preserve"> </v>
      </c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</row>
    <row r="95" spans="2:124" s="5" customFormat="1" ht="30" customHeight="1">
      <c r="B95" s="128"/>
      <c r="C95" s="56"/>
      <c r="D95" s="111"/>
      <c r="E95" s="131"/>
      <c r="F95" s="133" t="s">
        <v>40</v>
      </c>
      <c r="G95" s="57" t="s">
        <v>40</v>
      </c>
      <c r="H95" s="134"/>
      <c r="I95" s="110"/>
      <c r="J95" s="135"/>
      <c r="K95" s="58"/>
      <c r="L95" s="59"/>
      <c r="M95" s="60"/>
      <c r="N95" s="60"/>
      <c r="O95" s="65" t="str">
        <f t="shared" si="11"/>
        <v/>
      </c>
      <c r="P95" s="59"/>
      <c r="Q95" s="60"/>
      <c r="R95" s="60"/>
      <c r="S95" s="65" t="str">
        <f t="shared" si="12"/>
        <v/>
      </c>
      <c r="T95" s="64" t="str">
        <f t="shared" si="16"/>
        <v/>
      </c>
      <c r="U95" s="61" t="str">
        <f t="shared" si="14"/>
        <v xml:space="preserve">   </v>
      </c>
      <c r="V95" s="61" t="str">
        <f>IF(E95=0," ",IF(E95="H",IF(H95&lt;1999,VLOOKUP(K95,Minimas!$A$15:$F$29,6),IF(AND(H95&gt;1998,H95&lt;2002),VLOOKUP(K95,Minimas!$A$15:$F$29,5),IF(AND(H95&gt;2001,H95&lt;2004),VLOOKUP(K95,Minimas!$A$15:$F$29,4),IF(AND(H95&gt;2003,H95&lt;2006),VLOOKUP(K95,Minimas!$A$15:$F$29,3),VLOOKUP(K95,Minimas!$A$15:$F$29,2))))),IF(H95&lt;1999,VLOOKUP(K95,Minimas!$G$15:$L$29,6),IF(AND(H95&gt;1998,H95&lt;2002),VLOOKUP(K95,Minimas!$G$15:$L$29,5),IF(AND(H95&gt;2001,H95&lt;2004),VLOOKUP(K95,Minimas!$G$15:$L$29,4),IF(AND(H95&gt;2003,H95&lt;2006),VLOOKUP(K95,Minimas!$G$15:$L$29,3),VLOOKUP(K95,Minimas!$G$15:$L$29,2)))))))</f>
        <v xml:space="preserve"> </v>
      </c>
      <c r="W95" s="62" t="str">
        <f t="shared" si="15"/>
        <v/>
      </c>
      <c r="X95" s="55"/>
      <c r="AA95" s="44"/>
      <c r="AB95" s="119" t="e">
        <f>T95-HLOOKUP(V95,Minimas!$C$3:$CD$12,2,FALSE)</f>
        <v>#VALUE!</v>
      </c>
      <c r="AC95" s="119" t="e">
        <f>T95-HLOOKUP(V95,Minimas!$C$3:$CD$12,3,FALSE)</f>
        <v>#VALUE!</v>
      </c>
      <c r="AD95" s="119" t="e">
        <f>T95-HLOOKUP(V95,Minimas!$C$3:$CD$12,4,FALSE)</f>
        <v>#VALUE!</v>
      </c>
      <c r="AE95" s="119" t="e">
        <f>T95-HLOOKUP(V95,Minimas!$C$3:$CD$12,5,FALSE)</f>
        <v>#VALUE!</v>
      </c>
      <c r="AF95" s="119" t="e">
        <f>T95-HLOOKUP(V95,Minimas!$C$3:$CD$12,6,FALSE)</f>
        <v>#VALUE!</v>
      </c>
      <c r="AG95" s="119" t="e">
        <f>T95-HLOOKUP(V95,Minimas!$C$3:$CD$12,7,FALSE)</f>
        <v>#VALUE!</v>
      </c>
      <c r="AH95" s="119" t="e">
        <f>T95-HLOOKUP(V95,Minimas!$C$3:$CD$12,8,FALSE)</f>
        <v>#VALUE!</v>
      </c>
      <c r="AI95" s="119" t="e">
        <f>T95-HLOOKUP(V95,Minimas!$C$3:$CD$12,9,FALSE)</f>
        <v>#VALUE!</v>
      </c>
      <c r="AJ95" s="119" t="e">
        <f>T95-HLOOKUP(V95,Minimas!$C$3:$CD$12,10,FALSE)</f>
        <v>#VALUE!</v>
      </c>
      <c r="AK95" s="120" t="str">
        <f t="shared" si="8"/>
        <v xml:space="preserve"> </v>
      </c>
      <c r="AL95" s="44"/>
      <c r="AM95" s="44" t="str">
        <f t="shared" si="9"/>
        <v xml:space="preserve"> </v>
      </c>
      <c r="AN95" s="44" t="str">
        <f t="shared" si="10"/>
        <v xml:space="preserve"> </v>
      </c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</row>
    <row r="96" spans="2:124" s="5" customFormat="1" ht="30" customHeight="1">
      <c r="B96" s="128"/>
      <c r="C96" s="56"/>
      <c r="D96" s="111"/>
      <c r="E96" s="131"/>
      <c r="F96" s="133" t="s">
        <v>40</v>
      </c>
      <c r="G96" s="57" t="s">
        <v>40</v>
      </c>
      <c r="H96" s="134"/>
      <c r="I96" s="110"/>
      <c r="J96" s="135"/>
      <c r="K96" s="58"/>
      <c r="L96" s="59"/>
      <c r="M96" s="60"/>
      <c r="N96" s="60"/>
      <c r="O96" s="65" t="str">
        <f t="shared" si="11"/>
        <v/>
      </c>
      <c r="P96" s="59"/>
      <c r="Q96" s="60"/>
      <c r="R96" s="60"/>
      <c r="S96" s="65" t="str">
        <f t="shared" si="12"/>
        <v/>
      </c>
      <c r="T96" s="64" t="str">
        <f t="shared" si="16"/>
        <v/>
      </c>
      <c r="U96" s="61" t="str">
        <f t="shared" si="14"/>
        <v xml:space="preserve">   </v>
      </c>
      <c r="V96" s="61" t="str">
        <f>IF(E96=0," ",IF(E96="H",IF(H96&lt;1999,VLOOKUP(K96,Minimas!$A$15:$F$29,6),IF(AND(H96&gt;1998,H96&lt;2002),VLOOKUP(K96,Minimas!$A$15:$F$29,5),IF(AND(H96&gt;2001,H96&lt;2004),VLOOKUP(K96,Minimas!$A$15:$F$29,4),IF(AND(H96&gt;2003,H96&lt;2006),VLOOKUP(K96,Minimas!$A$15:$F$29,3),VLOOKUP(K96,Minimas!$A$15:$F$29,2))))),IF(H96&lt;1999,VLOOKUP(K96,Minimas!$G$15:$L$29,6),IF(AND(H96&gt;1998,H96&lt;2002),VLOOKUP(K96,Minimas!$G$15:$L$29,5),IF(AND(H96&gt;2001,H96&lt;2004),VLOOKUP(K96,Minimas!$G$15:$L$29,4),IF(AND(H96&gt;2003,H96&lt;2006),VLOOKUP(K96,Minimas!$G$15:$L$29,3),VLOOKUP(K96,Minimas!$G$15:$L$29,2)))))))</f>
        <v xml:space="preserve"> </v>
      </c>
      <c r="W96" s="62" t="str">
        <f t="shared" si="15"/>
        <v/>
      </c>
      <c r="X96" s="55"/>
      <c r="AA96" s="44"/>
      <c r="AB96" s="119" t="e">
        <f>T96-HLOOKUP(V96,Minimas!$C$3:$CD$12,2,FALSE)</f>
        <v>#VALUE!</v>
      </c>
      <c r="AC96" s="119" t="e">
        <f>T96-HLOOKUP(V96,Minimas!$C$3:$CD$12,3,FALSE)</f>
        <v>#VALUE!</v>
      </c>
      <c r="AD96" s="119" t="e">
        <f>T96-HLOOKUP(V96,Minimas!$C$3:$CD$12,4,FALSE)</f>
        <v>#VALUE!</v>
      </c>
      <c r="AE96" s="119" t="e">
        <f>T96-HLOOKUP(V96,Minimas!$C$3:$CD$12,5,FALSE)</f>
        <v>#VALUE!</v>
      </c>
      <c r="AF96" s="119" t="e">
        <f>T96-HLOOKUP(V96,Minimas!$C$3:$CD$12,6,FALSE)</f>
        <v>#VALUE!</v>
      </c>
      <c r="AG96" s="119" t="e">
        <f>T96-HLOOKUP(V96,Minimas!$C$3:$CD$12,7,FALSE)</f>
        <v>#VALUE!</v>
      </c>
      <c r="AH96" s="119" t="e">
        <f>T96-HLOOKUP(V96,Minimas!$C$3:$CD$12,8,FALSE)</f>
        <v>#VALUE!</v>
      </c>
      <c r="AI96" s="119" t="e">
        <f>T96-HLOOKUP(V96,Minimas!$C$3:$CD$12,9,FALSE)</f>
        <v>#VALUE!</v>
      </c>
      <c r="AJ96" s="119" t="e">
        <f>T96-HLOOKUP(V96,Minimas!$C$3:$CD$12,10,FALSE)</f>
        <v>#VALUE!</v>
      </c>
      <c r="AK96" s="120" t="str">
        <f t="shared" si="8"/>
        <v xml:space="preserve"> </v>
      </c>
      <c r="AL96" s="44"/>
      <c r="AM96" s="44" t="str">
        <f t="shared" si="9"/>
        <v xml:space="preserve"> </v>
      </c>
      <c r="AN96" s="44" t="str">
        <f t="shared" si="10"/>
        <v xml:space="preserve"> </v>
      </c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</row>
    <row r="97" spans="2:124" s="5" customFormat="1" ht="30" customHeight="1">
      <c r="B97" s="128"/>
      <c r="C97" s="56"/>
      <c r="D97" s="111"/>
      <c r="E97" s="131"/>
      <c r="F97" s="133" t="s">
        <v>40</v>
      </c>
      <c r="G97" s="57" t="s">
        <v>40</v>
      </c>
      <c r="H97" s="134"/>
      <c r="I97" s="110"/>
      <c r="J97" s="135"/>
      <c r="K97" s="58"/>
      <c r="L97" s="59"/>
      <c r="M97" s="60"/>
      <c r="N97" s="60"/>
      <c r="O97" s="65" t="str">
        <f t="shared" si="11"/>
        <v/>
      </c>
      <c r="P97" s="59"/>
      <c r="Q97" s="60"/>
      <c r="R97" s="60"/>
      <c r="S97" s="65" t="str">
        <f t="shared" si="12"/>
        <v/>
      </c>
      <c r="T97" s="64" t="str">
        <f t="shared" si="16"/>
        <v/>
      </c>
      <c r="U97" s="61" t="str">
        <f t="shared" si="14"/>
        <v xml:space="preserve">   </v>
      </c>
      <c r="V97" s="61" t="str">
        <f>IF(E97=0," ",IF(E97="H",IF(H97&lt;1999,VLOOKUP(K97,Minimas!$A$15:$F$29,6),IF(AND(H97&gt;1998,H97&lt;2002),VLOOKUP(K97,Minimas!$A$15:$F$29,5),IF(AND(H97&gt;2001,H97&lt;2004),VLOOKUP(K97,Minimas!$A$15:$F$29,4),IF(AND(H97&gt;2003,H97&lt;2006),VLOOKUP(K97,Minimas!$A$15:$F$29,3),VLOOKUP(K97,Minimas!$A$15:$F$29,2))))),IF(H97&lt;1999,VLOOKUP(K97,Minimas!$G$15:$L$29,6),IF(AND(H97&gt;1998,H97&lt;2002),VLOOKUP(K97,Minimas!$G$15:$L$29,5),IF(AND(H97&gt;2001,H97&lt;2004),VLOOKUP(K97,Minimas!$G$15:$L$29,4),IF(AND(H97&gt;2003,H97&lt;2006),VLOOKUP(K97,Minimas!$G$15:$L$29,3),VLOOKUP(K97,Minimas!$G$15:$L$29,2)))))))</f>
        <v xml:space="preserve"> </v>
      </c>
      <c r="W97" s="62" t="str">
        <f t="shared" si="15"/>
        <v/>
      </c>
      <c r="X97" s="55"/>
      <c r="AA97" s="44"/>
      <c r="AB97" s="119" t="e">
        <f>T97-HLOOKUP(V97,Minimas!$C$3:$CD$12,2,FALSE)</f>
        <v>#VALUE!</v>
      </c>
      <c r="AC97" s="119" t="e">
        <f>T97-HLOOKUP(V97,Minimas!$C$3:$CD$12,3,FALSE)</f>
        <v>#VALUE!</v>
      </c>
      <c r="AD97" s="119" t="e">
        <f>T97-HLOOKUP(V97,Minimas!$C$3:$CD$12,4,FALSE)</f>
        <v>#VALUE!</v>
      </c>
      <c r="AE97" s="119" t="e">
        <f>T97-HLOOKUP(V97,Minimas!$C$3:$CD$12,5,FALSE)</f>
        <v>#VALUE!</v>
      </c>
      <c r="AF97" s="119" t="e">
        <f>T97-HLOOKUP(V97,Minimas!$C$3:$CD$12,6,FALSE)</f>
        <v>#VALUE!</v>
      </c>
      <c r="AG97" s="119" t="e">
        <f>T97-HLOOKUP(V97,Minimas!$C$3:$CD$12,7,FALSE)</f>
        <v>#VALUE!</v>
      </c>
      <c r="AH97" s="119" t="e">
        <f>T97-HLOOKUP(V97,Minimas!$C$3:$CD$12,8,FALSE)</f>
        <v>#VALUE!</v>
      </c>
      <c r="AI97" s="119" t="e">
        <f>T97-HLOOKUP(V97,Minimas!$C$3:$CD$12,9,FALSE)</f>
        <v>#VALUE!</v>
      </c>
      <c r="AJ97" s="119" t="e">
        <f>T97-HLOOKUP(V97,Minimas!$C$3:$CD$12,10,FALSE)</f>
        <v>#VALUE!</v>
      </c>
      <c r="AK97" s="120" t="str">
        <f t="shared" si="8"/>
        <v xml:space="preserve"> </v>
      </c>
      <c r="AL97" s="44"/>
      <c r="AM97" s="44" t="str">
        <f t="shared" si="9"/>
        <v xml:space="preserve"> </v>
      </c>
      <c r="AN97" s="44" t="str">
        <f t="shared" si="10"/>
        <v xml:space="preserve"> </v>
      </c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</row>
    <row r="98" spans="2:124" s="5" customFormat="1" ht="30" customHeight="1">
      <c r="B98" s="128"/>
      <c r="C98" s="56"/>
      <c r="D98" s="111"/>
      <c r="E98" s="131"/>
      <c r="F98" s="133" t="s">
        <v>40</v>
      </c>
      <c r="G98" s="57" t="s">
        <v>40</v>
      </c>
      <c r="H98" s="134"/>
      <c r="I98" s="110"/>
      <c r="J98" s="135"/>
      <c r="K98" s="58"/>
      <c r="L98" s="59"/>
      <c r="M98" s="60"/>
      <c r="N98" s="60"/>
      <c r="O98" s="65" t="str">
        <f t="shared" si="11"/>
        <v/>
      </c>
      <c r="P98" s="59"/>
      <c r="Q98" s="60"/>
      <c r="R98" s="60"/>
      <c r="S98" s="65" t="str">
        <f t="shared" si="12"/>
        <v/>
      </c>
      <c r="T98" s="64" t="str">
        <f t="shared" si="16"/>
        <v/>
      </c>
      <c r="U98" s="61" t="str">
        <f t="shared" si="14"/>
        <v xml:space="preserve">   </v>
      </c>
      <c r="V98" s="61" t="str">
        <f>IF(E98=0," ",IF(E98="H",IF(H98&lt;1999,VLOOKUP(K98,Minimas!$A$15:$F$29,6),IF(AND(H98&gt;1998,H98&lt;2002),VLOOKUP(K98,Minimas!$A$15:$F$29,5),IF(AND(H98&gt;2001,H98&lt;2004),VLOOKUP(K98,Minimas!$A$15:$F$29,4),IF(AND(H98&gt;2003,H98&lt;2006),VLOOKUP(K98,Minimas!$A$15:$F$29,3),VLOOKUP(K98,Minimas!$A$15:$F$29,2))))),IF(H98&lt;1999,VLOOKUP(K98,Minimas!$G$15:$L$29,6),IF(AND(H98&gt;1998,H98&lt;2002),VLOOKUP(K98,Minimas!$G$15:$L$29,5),IF(AND(H98&gt;2001,H98&lt;2004),VLOOKUP(K98,Minimas!$G$15:$L$29,4),IF(AND(H98&gt;2003,H98&lt;2006),VLOOKUP(K98,Minimas!$G$15:$L$29,3),VLOOKUP(K98,Minimas!$G$15:$L$29,2)))))))</f>
        <v xml:space="preserve"> </v>
      </c>
      <c r="W98" s="62" t="str">
        <f t="shared" si="15"/>
        <v/>
      </c>
      <c r="X98" s="55"/>
      <c r="AA98" s="44"/>
      <c r="AB98" s="119" t="e">
        <f>T98-HLOOKUP(V98,Minimas!$C$3:$CD$12,2,FALSE)</f>
        <v>#VALUE!</v>
      </c>
      <c r="AC98" s="119" t="e">
        <f>T98-HLOOKUP(V98,Minimas!$C$3:$CD$12,3,FALSE)</f>
        <v>#VALUE!</v>
      </c>
      <c r="AD98" s="119" t="e">
        <f>T98-HLOOKUP(V98,Minimas!$C$3:$CD$12,4,FALSE)</f>
        <v>#VALUE!</v>
      </c>
      <c r="AE98" s="119" t="e">
        <f>T98-HLOOKUP(V98,Minimas!$C$3:$CD$12,5,FALSE)</f>
        <v>#VALUE!</v>
      </c>
      <c r="AF98" s="119" t="e">
        <f>T98-HLOOKUP(V98,Minimas!$C$3:$CD$12,6,FALSE)</f>
        <v>#VALUE!</v>
      </c>
      <c r="AG98" s="119" t="e">
        <f>T98-HLOOKUP(V98,Minimas!$C$3:$CD$12,7,FALSE)</f>
        <v>#VALUE!</v>
      </c>
      <c r="AH98" s="119" t="e">
        <f>T98-HLOOKUP(V98,Minimas!$C$3:$CD$12,8,FALSE)</f>
        <v>#VALUE!</v>
      </c>
      <c r="AI98" s="119" t="e">
        <f>T98-HLOOKUP(V98,Minimas!$C$3:$CD$12,9,FALSE)</f>
        <v>#VALUE!</v>
      </c>
      <c r="AJ98" s="119" t="e">
        <f>T98-HLOOKUP(V98,Minimas!$C$3:$CD$12,10,FALSE)</f>
        <v>#VALUE!</v>
      </c>
      <c r="AK98" s="120" t="str">
        <f t="shared" si="8"/>
        <v xml:space="preserve"> </v>
      </c>
      <c r="AL98" s="44"/>
      <c r="AM98" s="44" t="str">
        <f t="shared" si="9"/>
        <v xml:space="preserve"> </v>
      </c>
      <c r="AN98" s="44" t="str">
        <f t="shared" si="10"/>
        <v xml:space="preserve"> </v>
      </c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</row>
    <row r="99" spans="2:124" s="5" customFormat="1" ht="30" customHeight="1">
      <c r="B99" s="128"/>
      <c r="C99" s="56"/>
      <c r="D99" s="111"/>
      <c r="E99" s="131"/>
      <c r="F99" s="133" t="s">
        <v>40</v>
      </c>
      <c r="G99" s="57" t="s">
        <v>40</v>
      </c>
      <c r="H99" s="134"/>
      <c r="I99" s="110"/>
      <c r="J99" s="135"/>
      <c r="K99" s="58"/>
      <c r="L99" s="59"/>
      <c r="M99" s="60"/>
      <c r="N99" s="60"/>
      <c r="O99" s="65" t="str">
        <f t="shared" si="11"/>
        <v/>
      </c>
      <c r="P99" s="59"/>
      <c r="Q99" s="60"/>
      <c r="R99" s="60"/>
      <c r="S99" s="65" t="str">
        <f t="shared" si="12"/>
        <v/>
      </c>
      <c r="T99" s="64" t="str">
        <f t="shared" si="16"/>
        <v/>
      </c>
      <c r="U99" s="61" t="str">
        <f t="shared" si="14"/>
        <v xml:space="preserve">   </v>
      </c>
      <c r="V99" s="61" t="str">
        <f>IF(E99=0," ",IF(E99="H",IF(H99&lt;1999,VLOOKUP(K99,Minimas!$A$15:$F$29,6),IF(AND(H99&gt;1998,H99&lt;2002),VLOOKUP(K99,Minimas!$A$15:$F$29,5),IF(AND(H99&gt;2001,H99&lt;2004),VLOOKUP(K99,Minimas!$A$15:$F$29,4),IF(AND(H99&gt;2003,H99&lt;2006),VLOOKUP(K99,Minimas!$A$15:$F$29,3),VLOOKUP(K99,Minimas!$A$15:$F$29,2))))),IF(H99&lt;1999,VLOOKUP(K99,Minimas!$G$15:$L$29,6),IF(AND(H99&gt;1998,H99&lt;2002),VLOOKUP(K99,Minimas!$G$15:$L$29,5),IF(AND(H99&gt;2001,H99&lt;2004),VLOOKUP(K99,Minimas!$G$15:$L$29,4),IF(AND(H99&gt;2003,H99&lt;2006),VLOOKUP(K99,Minimas!$G$15:$L$29,3),VLOOKUP(K99,Minimas!$G$15:$L$29,2)))))))</f>
        <v xml:space="preserve"> </v>
      </c>
      <c r="W99" s="62" t="str">
        <f t="shared" si="15"/>
        <v/>
      </c>
      <c r="X99" s="55"/>
      <c r="AA99" s="44"/>
      <c r="AB99" s="119" t="e">
        <f>T99-HLOOKUP(V99,Minimas!$C$3:$CD$12,2,FALSE)</f>
        <v>#VALUE!</v>
      </c>
      <c r="AC99" s="119" t="e">
        <f>T99-HLOOKUP(V99,Minimas!$C$3:$CD$12,3,FALSE)</f>
        <v>#VALUE!</v>
      </c>
      <c r="AD99" s="119" t="e">
        <f>T99-HLOOKUP(V99,Minimas!$C$3:$CD$12,4,FALSE)</f>
        <v>#VALUE!</v>
      </c>
      <c r="AE99" s="119" t="e">
        <f>T99-HLOOKUP(V99,Minimas!$C$3:$CD$12,5,FALSE)</f>
        <v>#VALUE!</v>
      </c>
      <c r="AF99" s="119" t="e">
        <f>T99-HLOOKUP(V99,Minimas!$C$3:$CD$12,6,FALSE)</f>
        <v>#VALUE!</v>
      </c>
      <c r="AG99" s="119" t="e">
        <f>T99-HLOOKUP(V99,Minimas!$C$3:$CD$12,7,FALSE)</f>
        <v>#VALUE!</v>
      </c>
      <c r="AH99" s="119" t="e">
        <f>T99-HLOOKUP(V99,Minimas!$C$3:$CD$12,8,FALSE)</f>
        <v>#VALUE!</v>
      </c>
      <c r="AI99" s="119" t="e">
        <f>T99-HLOOKUP(V99,Minimas!$C$3:$CD$12,9,FALSE)</f>
        <v>#VALUE!</v>
      </c>
      <c r="AJ99" s="119" t="e">
        <f>T99-HLOOKUP(V99,Minimas!$C$3:$CD$12,10,FALSE)</f>
        <v>#VALUE!</v>
      </c>
      <c r="AK99" s="120" t="str">
        <f t="shared" si="8"/>
        <v xml:space="preserve"> </v>
      </c>
      <c r="AL99" s="44"/>
      <c r="AM99" s="44" t="str">
        <f t="shared" si="9"/>
        <v xml:space="preserve"> </v>
      </c>
      <c r="AN99" s="44" t="str">
        <f t="shared" si="10"/>
        <v xml:space="preserve"> </v>
      </c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</row>
    <row r="100" spans="2:124" s="5" customFormat="1" ht="30" customHeight="1">
      <c r="B100" s="128"/>
      <c r="C100" s="56"/>
      <c r="D100" s="111"/>
      <c r="E100" s="131"/>
      <c r="F100" s="133" t="s">
        <v>40</v>
      </c>
      <c r="G100" s="57" t="s">
        <v>40</v>
      </c>
      <c r="H100" s="134"/>
      <c r="I100" s="110"/>
      <c r="J100" s="135"/>
      <c r="K100" s="58"/>
      <c r="L100" s="59"/>
      <c r="M100" s="60"/>
      <c r="N100" s="60"/>
      <c r="O100" s="65" t="str">
        <f t="shared" si="11"/>
        <v/>
      </c>
      <c r="P100" s="59"/>
      <c r="Q100" s="60"/>
      <c r="R100" s="60"/>
      <c r="S100" s="65" t="str">
        <f t="shared" si="12"/>
        <v/>
      </c>
      <c r="T100" s="64" t="str">
        <f t="shared" si="16"/>
        <v/>
      </c>
      <c r="U100" s="61" t="str">
        <f t="shared" si="14"/>
        <v xml:space="preserve">   </v>
      </c>
      <c r="V100" s="61" t="str">
        <f>IF(E100=0," ",IF(E100="H",IF(H100&lt;1999,VLOOKUP(K100,Minimas!$A$15:$F$29,6),IF(AND(H100&gt;1998,H100&lt;2002),VLOOKUP(K100,Minimas!$A$15:$F$29,5),IF(AND(H100&gt;2001,H100&lt;2004),VLOOKUP(K100,Minimas!$A$15:$F$29,4),IF(AND(H100&gt;2003,H100&lt;2006),VLOOKUP(K100,Minimas!$A$15:$F$29,3),VLOOKUP(K100,Minimas!$A$15:$F$29,2))))),IF(H100&lt;1999,VLOOKUP(K100,Minimas!$G$15:$L$29,6),IF(AND(H100&gt;1998,H100&lt;2002),VLOOKUP(K100,Minimas!$G$15:$L$29,5),IF(AND(H100&gt;2001,H100&lt;2004),VLOOKUP(K100,Minimas!$G$15:$L$29,4),IF(AND(H100&gt;2003,H100&lt;2006),VLOOKUP(K100,Minimas!$G$15:$L$29,3),VLOOKUP(K100,Minimas!$G$15:$L$29,2)))))))</f>
        <v xml:space="preserve"> </v>
      </c>
      <c r="W100" s="62" t="str">
        <f t="shared" si="15"/>
        <v/>
      </c>
      <c r="X100" s="55"/>
      <c r="AA100" s="44"/>
      <c r="AB100" s="119" t="e">
        <f>T100-HLOOKUP(V100,Minimas!$C$3:$CD$12,2,FALSE)</f>
        <v>#VALUE!</v>
      </c>
      <c r="AC100" s="119" t="e">
        <f>T100-HLOOKUP(V100,Minimas!$C$3:$CD$12,3,FALSE)</f>
        <v>#VALUE!</v>
      </c>
      <c r="AD100" s="119" t="e">
        <f>T100-HLOOKUP(V100,Minimas!$C$3:$CD$12,4,FALSE)</f>
        <v>#VALUE!</v>
      </c>
      <c r="AE100" s="119" t="e">
        <f>T100-HLOOKUP(V100,Minimas!$C$3:$CD$12,5,FALSE)</f>
        <v>#VALUE!</v>
      </c>
      <c r="AF100" s="119" t="e">
        <f>T100-HLOOKUP(V100,Minimas!$C$3:$CD$12,6,FALSE)</f>
        <v>#VALUE!</v>
      </c>
      <c r="AG100" s="119" t="e">
        <f>T100-HLOOKUP(V100,Minimas!$C$3:$CD$12,7,FALSE)</f>
        <v>#VALUE!</v>
      </c>
      <c r="AH100" s="119" t="e">
        <f>T100-HLOOKUP(V100,Minimas!$C$3:$CD$12,8,FALSE)</f>
        <v>#VALUE!</v>
      </c>
      <c r="AI100" s="119" t="e">
        <f>T100-HLOOKUP(V100,Minimas!$C$3:$CD$12,9,FALSE)</f>
        <v>#VALUE!</v>
      </c>
      <c r="AJ100" s="119" t="e">
        <f>T100-HLOOKUP(V100,Minimas!$C$3:$CD$12,10,FALSE)</f>
        <v>#VALUE!</v>
      </c>
      <c r="AK100" s="120" t="str">
        <f t="shared" si="8"/>
        <v xml:space="preserve"> </v>
      </c>
      <c r="AL100" s="44"/>
      <c r="AM100" s="44" t="str">
        <f t="shared" si="9"/>
        <v xml:space="preserve"> </v>
      </c>
      <c r="AN100" s="44" t="str">
        <f t="shared" si="10"/>
        <v xml:space="preserve"> </v>
      </c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</row>
    <row r="101" spans="2:124" s="5" customFormat="1" ht="30" customHeight="1">
      <c r="B101" s="128"/>
      <c r="C101" s="56"/>
      <c r="D101" s="111"/>
      <c r="E101" s="131"/>
      <c r="F101" s="133" t="s">
        <v>40</v>
      </c>
      <c r="G101" s="57" t="s">
        <v>40</v>
      </c>
      <c r="H101" s="134"/>
      <c r="I101" s="110"/>
      <c r="J101" s="135"/>
      <c r="K101" s="58"/>
      <c r="L101" s="59"/>
      <c r="M101" s="60"/>
      <c r="N101" s="60"/>
      <c r="O101" s="65" t="str">
        <f t="shared" si="11"/>
        <v/>
      </c>
      <c r="P101" s="59"/>
      <c r="Q101" s="60"/>
      <c r="R101" s="60"/>
      <c r="S101" s="65" t="str">
        <f t="shared" si="12"/>
        <v/>
      </c>
      <c r="T101" s="64" t="str">
        <f t="shared" si="16"/>
        <v/>
      </c>
      <c r="U101" s="61" t="str">
        <f t="shared" si="14"/>
        <v xml:space="preserve">   </v>
      </c>
      <c r="V101" s="61" t="str">
        <f>IF(E101=0," ",IF(E101="H",IF(H101&lt;1999,VLOOKUP(K101,Minimas!$A$15:$F$29,6),IF(AND(H101&gt;1998,H101&lt;2002),VLOOKUP(K101,Minimas!$A$15:$F$29,5),IF(AND(H101&gt;2001,H101&lt;2004),VLOOKUP(K101,Minimas!$A$15:$F$29,4),IF(AND(H101&gt;2003,H101&lt;2006),VLOOKUP(K101,Minimas!$A$15:$F$29,3),VLOOKUP(K101,Minimas!$A$15:$F$29,2))))),IF(H101&lt;1999,VLOOKUP(K101,Minimas!$G$15:$L$29,6),IF(AND(H101&gt;1998,H101&lt;2002),VLOOKUP(K101,Minimas!$G$15:$L$29,5),IF(AND(H101&gt;2001,H101&lt;2004),VLOOKUP(K101,Minimas!$G$15:$L$29,4),IF(AND(H101&gt;2003,H101&lt;2006),VLOOKUP(K101,Minimas!$G$15:$L$29,3),VLOOKUP(K101,Minimas!$G$15:$L$29,2)))))))</f>
        <v xml:space="preserve"> </v>
      </c>
      <c r="W101" s="62" t="str">
        <f t="shared" si="15"/>
        <v/>
      </c>
      <c r="X101" s="55"/>
      <c r="AA101" s="44"/>
      <c r="AB101" s="119" t="e">
        <f>T101-HLOOKUP(V101,Minimas!$C$3:$CD$12,2,FALSE)</f>
        <v>#VALUE!</v>
      </c>
      <c r="AC101" s="119" t="e">
        <f>T101-HLOOKUP(V101,Minimas!$C$3:$CD$12,3,FALSE)</f>
        <v>#VALUE!</v>
      </c>
      <c r="AD101" s="119" t="e">
        <f>T101-HLOOKUP(V101,Minimas!$C$3:$CD$12,4,FALSE)</f>
        <v>#VALUE!</v>
      </c>
      <c r="AE101" s="119" t="e">
        <f>T101-HLOOKUP(V101,Minimas!$C$3:$CD$12,5,FALSE)</f>
        <v>#VALUE!</v>
      </c>
      <c r="AF101" s="119" t="e">
        <f>T101-HLOOKUP(V101,Minimas!$C$3:$CD$12,6,FALSE)</f>
        <v>#VALUE!</v>
      </c>
      <c r="AG101" s="119" t="e">
        <f>T101-HLOOKUP(V101,Minimas!$C$3:$CD$12,7,FALSE)</f>
        <v>#VALUE!</v>
      </c>
      <c r="AH101" s="119" t="e">
        <f>T101-HLOOKUP(V101,Minimas!$C$3:$CD$12,8,FALSE)</f>
        <v>#VALUE!</v>
      </c>
      <c r="AI101" s="119" t="e">
        <f>T101-HLOOKUP(V101,Minimas!$C$3:$CD$12,9,FALSE)</f>
        <v>#VALUE!</v>
      </c>
      <c r="AJ101" s="119" t="e">
        <f>T101-HLOOKUP(V101,Minimas!$C$3:$CD$12,10,FALSE)</f>
        <v>#VALUE!</v>
      </c>
      <c r="AK101" s="120" t="str">
        <f t="shared" si="8"/>
        <v xml:space="preserve"> </v>
      </c>
      <c r="AL101" s="44"/>
      <c r="AM101" s="44" t="str">
        <f t="shared" si="9"/>
        <v xml:space="preserve"> </v>
      </c>
      <c r="AN101" s="44" t="str">
        <f t="shared" si="10"/>
        <v xml:space="preserve"> </v>
      </c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</row>
    <row r="102" spans="2:124" s="5" customFormat="1" ht="30" customHeight="1">
      <c r="B102" s="128"/>
      <c r="C102" s="56"/>
      <c r="D102" s="111"/>
      <c r="E102" s="131"/>
      <c r="F102" s="133" t="s">
        <v>40</v>
      </c>
      <c r="G102" s="57" t="s">
        <v>40</v>
      </c>
      <c r="H102" s="134"/>
      <c r="I102" s="110"/>
      <c r="J102" s="135"/>
      <c r="K102" s="58"/>
      <c r="L102" s="59"/>
      <c r="M102" s="60"/>
      <c r="N102" s="60"/>
      <c r="O102" s="65" t="str">
        <f t="shared" si="11"/>
        <v/>
      </c>
      <c r="P102" s="59"/>
      <c r="Q102" s="60"/>
      <c r="R102" s="60"/>
      <c r="S102" s="65" t="str">
        <f t="shared" si="12"/>
        <v/>
      </c>
      <c r="T102" s="64" t="str">
        <f t="shared" si="16"/>
        <v/>
      </c>
      <c r="U102" s="61" t="str">
        <f t="shared" si="14"/>
        <v xml:space="preserve">   </v>
      </c>
      <c r="V102" s="61" t="str">
        <f>IF(E102=0," ",IF(E102="H",IF(H102&lt;1999,VLOOKUP(K102,Minimas!$A$15:$F$29,6),IF(AND(H102&gt;1998,H102&lt;2002),VLOOKUP(K102,Minimas!$A$15:$F$29,5),IF(AND(H102&gt;2001,H102&lt;2004),VLOOKUP(K102,Minimas!$A$15:$F$29,4),IF(AND(H102&gt;2003,H102&lt;2006),VLOOKUP(K102,Minimas!$A$15:$F$29,3),VLOOKUP(K102,Minimas!$A$15:$F$29,2))))),IF(H102&lt;1999,VLOOKUP(K102,Minimas!$G$15:$L$29,6),IF(AND(H102&gt;1998,H102&lt;2002),VLOOKUP(K102,Minimas!$G$15:$L$29,5),IF(AND(H102&gt;2001,H102&lt;2004),VLOOKUP(K102,Minimas!$G$15:$L$29,4),IF(AND(H102&gt;2003,H102&lt;2006),VLOOKUP(K102,Minimas!$G$15:$L$29,3),VLOOKUP(K102,Minimas!$G$15:$L$29,2)))))))</f>
        <v xml:space="preserve"> </v>
      </c>
      <c r="W102" s="62" t="str">
        <f t="shared" si="15"/>
        <v/>
      </c>
      <c r="X102" s="55"/>
      <c r="AA102" s="44"/>
      <c r="AB102" s="119" t="e">
        <f>T102-HLOOKUP(V102,Minimas!$C$3:$CD$12,2,FALSE)</f>
        <v>#VALUE!</v>
      </c>
      <c r="AC102" s="119" t="e">
        <f>T102-HLOOKUP(V102,Minimas!$C$3:$CD$12,3,FALSE)</f>
        <v>#VALUE!</v>
      </c>
      <c r="AD102" s="119" t="e">
        <f>T102-HLOOKUP(V102,Minimas!$C$3:$CD$12,4,FALSE)</f>
        <v>#VALUE!</v>
      </c>
      <c r="AE102" s="119" t="e">
        <f>T102-HLOOKUP(V102,Minimas!$C$3:$CD$12,5,FALSE)</f>
        <v>#VALUE!</v>
      </c>
      <c r="AF102" s="119" t="e">
        <f>T102-HLOOKUP(V102,Minimas!$C$3:$CD$12,6,FALSE)</f>
        <v>#VALUE!</v>
      </c>
      <c r="AG102" s="119" t="e">
        <f>T102-HLOOKUP(V102,Minimas!$C$3:$CD$12,7,FALSE)</f>
        <v>#VALUE!</v>
      </c>
      <c r="AH102" s="119" t="e">
        <f>T102-HLOOKUP(V102,Minimas!$C$3:$CD$12,8,FALSE)</f>
        <v>#VALUE!</v>
      </c>
      <c r="AI102" s="119" t="e">
        <f>T102-HLOOKUP(V102,Minimas!$C$3:$CD$12,9,FALSE)</f>
        <v>#VALUE!</v>
      </c>
      <c r="AJ102" s="119" t="e">
        <f>T102-HLOOKUP(V102,Minimas!$C$3:$CD$12,10,FALSE)</f>
        <v>#VALUE!</v>
      </c>
      <c r="AK102" s="120" t="str">
        <f t="shared" si="8"/>
        <v xml:space="preserve"> </v>
      </c>
      <c r="AL102" s="44"/>
      <c r="AM102" s="44" t="str">
        <f t="shared" si="9"/>
        <v xml:space="preserve"> </v>
      </c>
      <c r="AN102" s="44" t="str">
        <f t="shared" si="10"/>
        <v xml:space="preserve"> </v>
      </c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</row>
    <row r="103" spans="2:124" s="5" customFormat="1" ht="30" customHeight="1">
      <c r="B103" s="128"/>
      <c r="C103" s="56"/>
      <c r="D103" s="111"/>
      <c r="E103" s="131"/>
      <c r="F103" s="133" t="s">
        <v>40</v>
      </c>
      <c r="G103" s="57" t="s">
        <v>40</v>
      </c>
      <c r="H103" s="134"/>
      <c r="I103" s="110"/>
      <c r="J103" s="135"/>
      <c r="K103" s="58"/>
      <c r="L103" s="59"/>
      <c r="M103" s="60"/>
      <c r="N103" s="60"/>
      <c r="O103" s="65" t="str">
        <f t="shared" si="11"/>
        <v/>
      </c>
      <c r="P103" s="59"/>
      <c r="Q103" s="60"/>
      <c r="R103" s="60"/>
      <c r="S103" s="65" t="str">
        <f t="shared" si="12"/>
        <v/>
      </c>
      <c r="T103" s="64" t="str">
        <f t="shared" si="16"/>
        <v/>
      </c>
      <c r="U103" s="61" t="str">
        <f t="shared" si="14"/>
        <v xml:space="preserve">   </v>
      </c>
      <c r="V103" s="61" t="str">
        <f>IF(E103=0," ",IF(E103="H",IF(H103&lt;1999,VLOOKUP(K103,Minimas!$A$15:$F$29,6),IF(AND(H103&gt;1998,H103&lt;2002),VLOOKUP(K103,Minimas!$A$15:$F$29,5),IF(AND(H103&gt;2001,H103&lt;2004),VLOOKUP(K103,Minimas!$A$15:$F$29,4),IF(AND(H103&gt;2003,H103&lt;2006),VLOOKUP(K103,Minimas!$A$15:$F$29,3),VLOOKUP(K103,Minimas!$A$15:$F$29,2))))),IF(H103&lt;1999,VLOOKUP(K103,Minimas!$G$15:$L$29,6),IF(AND(H103&gt;1998,H103&lt;2002),VLOOKUP(K103,Minimas!$G$15:$L$29,5),IF(AND(H103&gt;2001,H103&lt;2004),VLOOKUP(K103,Minimas!$G$15:$L$29,4),IF(AND(H103&gt;2003,H103&lt;2006),VLOOKUP(K103,Minimas!$G$15:$L$29,3),VLOOKUP(K103,Minimas!$G$15:$L$29,2)))))))</f>
        <v xml:space="preserve"> </v>
      </c>
      <c r="W103" s="62" t="str">
        <f t="shared" si="15"/>
        <v/>
      </c>
      <c r="X103" s="55"/>
      <c r="AA103" s="44"/>
      <c r="AB103" s="119" t="e">
        <f>T103-HLOOKUP(V103,Minimas!$C$3:$CD$12,2,FALSE)</f>
        <v>#VALUE!</v>
      </c>
      <c r="AC103" s="119" t="e">
        <f>T103-HLOOKUP(V103,Minimas!$C$3:$CD$12,3,FALSE)</f>
        <v>#VALUE!</v>
      </c>
      <c r="AD103" s="119" t="e">
        <f>T103-HLOOKUP(V103,Minimas!$C$3:$CD$12,4,FALSE)</f>
        <v>#VALUE!</v>
      </c>
      <c r="AE103" s="119" t="e">
        <f>T103-HLOOKUP(V103,Minimas!$C$3:$CD$12,5,FALSE)</f>
        <v>#VALUE!</v>
      </c>
      <c r="AF103" s="119" t="e">
        <f>T103-HLOOKUP(V103,Minimas!$C$3:$CD$12,6,FALSE)</f>
        <v>#VALUE!</v>
      </c>
      <c r="AG103" s="119" t="e">
        <f>T103-HLOOKUP(V103,Minimas!$C$3:$CD$12,7,FALSE)</f>
        <v>#VALUE!</v>
      </c>
      <c r="AH103" s="119" t="e">
        <f>T103-HLOOKUP(V103,Minimas!$C$3:$CD$12,8,FALSE)</f>
        <v>#VALUE!</v>
      </c>
      <c r="AI103" s="119" t="e">
        <f>T103-HLOOKUP(V103,Minimas!$C$3:$CD$12,9,FALSE)</f>
        <v>#VALUE!</v>
      </c>
      <c r="AJ103" s="119" t="e">
        <f>T103-HLOOKUP(V103,Minimas!$C$3:$CD$12,10,FALSE)</f>
        <v>#VALUE!</v>
      </c>
      <c r="AK103" s="120" t="str">
        <f t="shared" si="8"/>
        <v xml:space="preserve"> </v>
      </c>
      <c r="AL103" s="44"/>
      <c r="AM103" s="44" t="str">
        <f t="shared" si="9"/>
        <v xml:space="preserve"> </v>
      </c>
      <c r="AN103" s="44" t="str">
        <f t="shared" si="10"/>
        <v xml:space="preserve"> </v>
      </c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</row>
    <row r="104" spans="2:124" s="5" customFormat="1" ht="30" customHeight="1">
      <c r="B104" s="128"/>
      <c r="C104" s="56"/>
      <c r="D104" s="111"/>
      <c r="E104" s="131"/>
      <c r="F104" s="133" t="s">
        <v>40</v>
      </c>
      <c r="G104" s="57" t="s">
        <v>40</v>
      </c>
      <c r="H104" s="134"/>
      <c r="I104" s="110"/>
      <c r="J104" s="135"/>
      <c r="K104" s="58"/>
      <c r="L104" s="59"/>
      <c r="M104" s="60"/>
      <c r="N104" s="60"/>
      <c r="O104" s="65" t="str">
        <f t="shared" si="11"/>
        <v/>
      </c>
      <c r="P104" s="59"/>
      <c r="Q104" s="60"/>
      <c r="R104" s="60"/>
      <c r="S104" s="65" t="str">
        <f t="shared" si="12"/>
        <v/>
      </c>
      <c r="T104" s="64" t="str">
        <f t="shared" si="16"/>
        <v/>
      </c>
      <c r="U104" s="61" t="str">
        <f t="shared" si="14"/>
        <v xml:space="preserve">   </v>
      </c>
      <c r="V104" s="61" t="str">
        <f>IF(E104=0," ",IF(E104="H",IF(H104&lt;1999,VLOOKUP(K104,Minimas!$A$15:$F$29,6),IF(AND(H104&gt;1998,H104&lt;2002),VLOOKUP(K104,Minimas!$A$15:$F$29,5),IF(AND(H104&gt;2001,H104&lt;2004),VLOOKUP(K104,Minimas!$A$15:$F$29,4),IF(AND(H104&gt;2003,H104&lt;2006),VLOOKUP(K104,Minimas!$A$15:$F$29,3),VLOOKUP(K104,Minimas!$A$15:$F$29,2))))),IF(H104&lt;1999,VLOOKUP(K104,Minimas!$G$15:$L$29,6),IF(AND(H104&gt;1998,H104&lt;2002),VLOOKUP(K104,Minimas!$G$15:$L$29,5),IF(AND(H104&gt;2001,H104&lt;2004),VLOOKUP(K104,Minimas!$G$15:$L$29,4),IF(AND(H104&gt;2003,H104&lt;2006),VLOOKUP(K104,Minimas!$G$15:$L$29,3),VLOOKUP(K104,Minimas!$G$15:$L$29,2)))))))</f>
        <v xml:space="preserve"> </v>
      </c>
      <c r="W104" s="62" t="str">
        <f t="shared" si="15"/>
        <v/>
      </c>
      <c r="X104" s="55"/>
      <c r="AA104" s="44"/>
      <c r="AB104" s="119" t="e">
        <f>T104-HLOOKUP(V104,Minimas!$C$3:$CD$12,2,FALSE)</f>
        <v>#VALUE!</v>
      </c>
      <c r="AC104" s="119" t="e">
        <f>T104-HLOOKUP(V104,Minimas!$C$3:$CD$12,3,FALSE)</f>
        <v>#VALUE!</v>
      </c>
      <c r="AD104" s="119" t="e">
        <f>T104-HLOOKUP(V104,Minimas!$C$3:$CD$12,4,FALSE)</f>
        <v>#VALUE!</v>
      </c>
      <c r="AE104" s="119" t="e">
        <f>T104-HLOOKUP(V104,Minimas!$C$3:$CD$12,5,FALSE)</f>
        <v>#VALUE!</v>
      </c>
      <c r="AF104" s="119" t="e">
        <f>T104-HLOOKUP(V104,Minimas!$C$3:$CD$12,6,FALSE)</f>
        <v>#VALUE!</v>
      </c>
      <c r="AG104" s="119" t="e">
        <f>T104-HLOOKUP(V104,Minimas!$C$3:$CD$12,7,FALSE)</f>
        <v>#VALUE!</v>
      </c>
      <c r="AH104" s="119" t="e">
        <f>T104-HLOOKUP(V104,Minimas!$C$3:$CD$12,8,FALSE)</f>
        <v>#VALUE!</v>
      </c>
      <c r="AI104" s="119" t="e">
        <f>T104-HLOOKUP(V104,Minimas!$C$3:$CD$12,9,FALSE)</f>
        <v>#VALUE!</v>
      </c>
      <c r="AJ104" s="119" t="e">
        <f>T104-HLOOKUP(V104,Minimas!$C$3:$CD$12,10,FALSE)</f>
        <v>#VALUE!</v>
      </c>
      <c r="AK104" s="120" t="str">
        <f t="shared" si="8"/>
        <v xml:space="preserve"> </v>
      </c>
      <c r="AL104" s="44"/>
      <c r="AM104" s="44" t="str">
        <f t="shared" si="9"/>
        <v xml:space="preserve"> </v>
      </c>
      <c r="AN104" s="44" t="str">
        <f t="shared" si="10"/>
        <v xml:space="preserve"> </v>
      </c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</row>
    <row r="105" spans="2:124" s="5" customFormat="1" ht="30" customHeight="1">
      <c r="B105" s="128"/>
      <c r="C105" s="56"/>
      <c r="D105" s="111"/>
      <c r="E105" s="131"/>
      <c r="F105" s="133" t="s">
        <v>40</v>
      </c>
      <c r="G105" s="57" t="s">
        <v>40</v>
      </c>
      <c r="H105" s="134"/>
      <c r="I105" s="110"/>
      <c r="J105" s="135"/>
      <c r="K105" s="58"/>
      <c r="L105" s="59"/>
      <c r="M105" s="60"/>
      <c r="N105" s="60"/>
      <c r="O105" s="65" t="str">
        <f t="shared" ref="O8:O105" si="17">IF(E105="","",IF(MAXA(L105:N105)&lt;=0,0,MAXA(L105:N105)))</f>
        <v/>
      </c>
      <c r="P105" s="59"/>
      <c r="Q105" s="60"/>
      <c r="R105" s="60"/>
      <c r="S105" s="65" t="str">
        <f t="shared" ref="S8:S105" si="18">IF(E105="","",IF(MAXA(P105:R105)&lt;=0,0,MAXA(P105:R105)))</f>
        <v/>
      </c>
      <c r="T105" s="64" t="str">
        <f t="shared" ref="T105" si="19">IF(E105="","",IF(OR(O105=0,S105=0),0,O105+S105))</f>
        <v/>
      </c>
      <c r="U105" s="61" t="str">
        <f t="shared" ref="U7:U105" si="20">+CONCATENATE(AM105," ",AN105)</f>
        <v xml:space="preserve">   </v>
      </c>
      <c r="V105" s="61" t="str">
        <f>IF(E105=0," ",IF(E105="H",IF(H105&lt;1999,VLOOKUP(K105,Minimas!$A$15:$F$29,6),IF(AND(H105&gt;1998,H105&lt;2002),VLOOKUP(K105,Minimas!$A$15:$F$29,5),IF(AND(H105&gt;2001,H105&lt;2004),VLOOKUP(K105,Minimas!$A$15:$F$29,4),IF(AND(H105&gt;2003,H105&lt;2006),VLOOKUP(K105,Minimas!$A$15:$F$29,3),VLOOKUP(K105,Minimas!$A$15:$F$29,2))))),IF(H105&lt;1999,VLOOKUP(K105,Minimas!$G$15:$L$29,6),IF(AND(H105&gt;1998,H105&lt;2002),VLOOKUP(K105,Minimas!$G$15:$L$29,5),IF(AND(H105&gt;2001,H105&lt;2004),VLOOKUP(K105,Minimas!$G$15:$L$29,4),IF(AND(H105&gt;2003,H105&lt;2006),VLOOKUP(K105,Minimas!$G$15:$L$29,3),VLOOKUP(K105,Minimas!$G$15:$L$29,2)))))))</f>
        <v xml:space="preserve"> </v>
      </c>
      <c r="W105" s="62" t="str">
        <f t="shared" ref="W8:W105" si="21">IF(E105=" "," ",IF(E105="H",10^(0.75194503*LOG(K105/175.508)^2)*T105,IF(E105="F",10^(0.783497476* LOG(K105/153.655)^2)*T105,"")))</f>
        <v/>
      </c>
      <c r="X105" s="55"/>
      <c r="AA105" s="44"/>
      <c r="AB105" s="119" t="e">
        <f>T105-HLOOKUP(V105,Minimas!$C$3:$CD$12,2,FALSE)</f>
        <v>#VALUE!</v>
      </c>
      <c r="AC105" s="119" t="e">
        <f>T105-HLOOKUP(V105,Minimas!$C$3:$CD$12,3,FALSE)</f>
        <v>#VALUE!</v>
      </c>
      <c r="AD105" s="119" t="e">
        <f>T105-HLOOKUP(V105,Minimas!$C$3:$CD$12,4,FALSE)</f>
        <v>#VALUE!</v>
      </c>
      <c r="AE105" s="119" t="e">
        <f>T105-HLOOKUP(V105,Minimas!$C$3:$CD$12,5,FALSE)</f>
        <v>#VALUE!</v>
      </c>
      <c r="AF105" s="119" t="e">
        <f>T105-HLOOKUP(V105,Minimas!$C$3:$CD$12,6,FALSE)</f>
        <v>#VALUE!</v>
      </c>
      <c r="AG105" s="119" t="e">
        <f>T105-HLOOKUP(V105,Minimas!$C$3:$CD$12,7,FALSE)</f>
        <v>#VALUE!</v>
      </c>
      <c r="AH105" s="119" t="e">
        <f>T105-HLOOKUP(V105,Minimas!$C$3:$CD$12,8,FALSE)</f>
        <v>#VALUE!</v>
      </c>
      <c r="AI105" s="119" t="e">
        <f>T105-HLOOKUP(V105,Minimas!$C$3:$CD$12,9,FALSE)</f>
        <v>#VALUE!</v>
      </c>
      <c r="AJ105" s="119" t="e">
        <f>T105-HLOOKUP(V105,Minimas!$C$3:$CD$12,10,FALSE)</f>
        <v>#VALUE!</v>
      </c>
      <c r="AK105" s="120" t="str">
        <f t="shared" si="5"/>
        <v xml:space="preserve"> </v>
      </c>
      <c r="AL105" s="44"/>
      <c r="AM105" s="44" t="str">
        <f t="shared" si="6"/>
        <v xml:space="preserve"> </v>
      </c>
      <c r="AN105" s="44" t="str">
        <f t="shared" si="7"/>
        <v xml:space="preserve"> </v>
      </c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</row>
    <row r="106" spans="2:124" s="5" customFormat="1" ht="30" customHeight="1">
      <c r="B106" s="128"/>
      <c r="C106" s="56"/>
      <c r="D106" s="111"/>
      <c r="E106" s="131"/>
      <c r="F106" s="133" t="s">
        <v>40</v>
      </c>
      <c r="G106" s="57" t="s">
        <v>40</v>
      </c>
      <c r="H106" s="134"/>
      <c r="I106" s="110"/>
      <c r="J106" s="135"/>
      <c r="K106" s="58"/>
      <c r="L106" s="59"/>
      <c r="M106" s="60"/>
      <c r="N106" s="60"/>
      <c r="O106" s="65" t="str">
        <f t="shared" ref="O106:O169" si="22">IF(E106="","",IF(MAXA(L106:N106)&lt;=0,0,MAXA(L106:N106)))</f>
        <v/>
      </c>
      <c r="P106" s="59"/>
      <c r="Q106" s="60"/>
      <c r="R106" s="60"/>
      <c r="S106" s="65" t="str">
        <f t="shared" ref="S106:S169" si="23">IF(E106="","",IF(MAXA(P106:R106)&lt;=0,0,MAXA(P106:R106)))</f>
        <v/>
      </c>
      <c r="T106" s="64" t="str">
        <f t="shared" ref="T106:T169" si="24">IF(E106="","",IF(OR(O106=0,S106=0),0,O106+S106))</f>
        <v/>
      </c>
      <c r="U106" s="61" t="str">
        <f t="shared" ref="U106:U169" si="25">+CONCATENATE(AM106," ",AN106)</f>
        <v xml:space="preserve">   </v>
      </c>
      <c r="V106" s="61" t="str">
        <f>IF(E106=0," ",IF(E106="H",IF(H106&lt;1999,VLOOKUP(K106,Minimas!$A$15:$F$29,6),IF(AND(H106&gt;1998,H106&lt;2002),VLOOKUP(K106,Minimas!$A$15:$F$29,5),IF(AND(H106&gt;2001,H106&lt;2004),VLOOKUP(K106,Minimas!$A$15:$F$29,4),IF(AND(H106&gt;2003,H106&lt;2006),VLOOKUP(K106,Minimas!$A$15:$F$29,3),VLOOKUP(K106,Minimas!$A$15:$F$29,2))))),IF(H106&lt;1999,VLOOKUP(K106,Minimas!$G$15:$L$29,6),IF(AND(H106&gt;1998,H106&lt;2002),VLOOKUP(K106,Minimas!$G$15:$L$29,5),IF(AND(H106&gt;2001,H106&lt;2004),VLOOKUP(K106,Minimas!$G$15:$L$29,4),IF(AND(H106&gt;2003,H106&lt;2006),VLOOKUP(K106,Minimas!$G$15:$L$29,3),VLOOKUP(K106,Minimas!$G$15:$L$29,2)))))))</f>
        <v xml:space="preserve"> </v>
      </c>
      <c r="W106" s="62" t="str">
        <f t="shared" ref="W106:W169" si="26">IF(E106=" "," ",IF(E106="H",10^(0.75194503*LOG(K106/175.508)^2)*T106,IF(E106="F",10^(0.783497476* LOG(K106/153.655)^2)*T106,"")))</f>
        <v/>
      </c>
      <c r="X106" s="55"/>
      <c r="AA106" s="44"/>
      <c r="AB106" s="119" t="e">
        <f>T106-HLOOKUP(V106,Minimas!$C$3:$CD$12,2,FALSE)</f>
        <v>#VALUE!</v>
      </c>
      <c r="AC106" s="119" t="e">
        <f>T106-HLOOKUP(V106,Minimas!$C$3:$CD$12,3,FALSE)</f>
        <v>#VALUE!</v>
      </c>
      <c r="AD106" s="119" t="e">
        <f>T106-HLOOKUP(V106,Minimas!$C$3:$CD$12,4,FALSE)</f>
        <v>#VALUE!</v>
      </c>
      <c r="AE106" s="119" t="e">
        <f>T106-HLOOKUP(V106,Minimas!$C$3:$CD$12,5,FALSE)</f>
        <v>#VALUE!</v>
      </c>
      <c r="AF106" s="119" t="e">
        <f>T106-HLOOKUP(V106,Minimas!$C$3:$CD$12,6,FALSE)</f>
        <v>#VALUE!</v>
      </c>
      <c r="AG106" s="119" t="e">
        <f>T106-HLOOKUP(V106,Minimas!$C$3:$CD$12,7,FALSE)</f>
        <v>#VALUE!</v>
      </c>
      <c r="AH106" s="119" t="e">
        <f>T106-HLOOKUP(V106,Minimas!$C$3:$CD$12,8,FALSE)</f>
        <v>#VALUE!</v>
      </c>
      <c r="AI106" s="119" t="e">
        <f>T106-HLOOKUP(V106,Minimas!$C$3:$CD$12,9,FALSE)</f>
        <v>#VALUE!</v>
      </c>
      <c r="AJ106" s="119" t="e">
        <f>T106-HLOOKUP(V106,Minimas!$C$3:$CD$12,10,FALSE)</f>
        <v>#VALUE!</v>
      </c>
      <c r="AK106" s="120" t="str">
        <f t="shared" ref="AK106:AK169" si="27">IF(E106=0," ",IF(AJ106&gt;=0,$AJ$5,IF(AI106&gt;=0,$AI$5,IF(AH106&gt;=0,$AH$5,IF(AG106&gt;=0,$AG$5,IF(AF106&gt;=0,$AF$5,IF(AE106&gt;=0,$AE$5,IF(AD106&gt;=0,$AD$5,IF(AC106&gt;=0,$AC$5,$AB$5)))))))))</f>
        <v xml:space="preserve"> </v>
      </c>
      <c r="AL106" s="44"/>
      <c r="AM106" s="44" t="str">
        <f t="shared" ref="AM106:AM169" si="28">IF(AK106="","",AK106)</f>
        <v xml:space="preserve"> </v>
      </c>
      <c r="AN106" s="44" t="str">
        <f t="shared" ref="AN106:AN169" si="29">IF(E106=0," ",IF(AJ106&gt;=0,AJ106,IF(AI106&gt;=0,AI106,IF(AH106&gt;=0,AH106,IF(AG106&gt;=0,AG106,IF(AF106&gt;=0,AF106,IF(AE106&gt;=0,AE106,IF(AD106&gt;=0,AD106,IF(AC106&gt;=0,AC106,AB106)))))))))</f>
        <v xml:space="preserve"> </v>
      </c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</row>
    <row r="107" spans="2:124" s="5" customFormat="1" ht="30" customHeight="1">
      <c r="B107" s="128"/>
      <c r="C107" s="56"/>
      <c r="D107" s="111"/>
      <c r="E107" s="131"/>
      <c r="F107" s="133" t="s">
        <v>40</v>
      </c>
      <c r="G107" s="57" t="s">
        <v>40</v>
      </c>
      <c r="H107" s="134"/>
      <c r="I107" s="110"/>
      <c r="J107" s="135"/>
      <c r="K107" s="58"/>
      <c r="L107" s="59"/>
      <c r="M107" s="60"/>
      <c r="N107" s="60"/>
      <c r="O107" s="65" t="str">
        <f t="shared" si="22"/>
        <v/>
      </c>
      <c r="P107" s="59"/>
      <c r="Q107" s="60"/>
      <c r="R107" s="60"/>
      <c r="S107" s="65" t="str">
        <f t="shared" si="23"/>
        <v/>
      </c>
      <c r="T107" s="64" t="str">
        <f t="shared" si="24"/>
        <v/>
      </c>
      <c r="U107" s="61" t="str">
        <f t="shared" si="25"/>
        <v xml:space="preserve">   </v>
      </c>
      <c r="V107" s="61" t="str">
        <f>IF(E107=0," ",IF(E107="H",IF(H107&lt;1999,VLOOKUP(K107,Minimas!$A$15:$F$29,6),IF(AND(H107&gt;1998,H107&lt;2002),VLOOKUP(K107,Minimas!$A$15:$F$29,5),IF(AND(H107&gt;2001,H107&lt;2004),VLOOKUP(K107,Minimas!$A$15:$F$29,4),IF(AND(H107&gt;2003,H107&lt;2006),VLOOKUP(K107,Minimas!$A$15:$F$29,3),VLOOKUP(K107,Minimas!$A$15:$F$29,2))))),IF(H107&lt;1999,VLOOKUP(K107,Minimas!$G$15:$L$29,6),IF(AND(H107&gt;1998,H107&lt;2002),VLOOKUP(K107,Minimas!$G$15:$L$29,5),IF(AND(H107&gt;2001,H107&lt;2004),VLOOKUP(K107,Minimas!$G$15:$L$29,4),IF(AND(H107&gt;2003,H107&lt;2006),VLOOKUP(K107,Minimas!$G$15:$L$29,3),VLOOKUP(K107,Minimas!$G$15:$L$29,2)))))))</f>
        <v xml:space="preserve"> </v>
      </c>
      <c r="W107" s="62" t="str">
        <f t="shared" si="26"/>
        <v/>
      </c>
      <c r="X107" s="55"/>
      <c r="AA107" s="44"/>
      <c r="AB107" s="119" t="e">
        <f>T107-HLOOKUP(V107,Minimas!$C$3:$CD$12,2,FALSE)</f>
        <v>#VALUE!</v>
      </c>
      <c r="AC107" s="119" t="e">
        <f>T107-HLOOKUP(V107,Minimas!$C$3:$CD$12,3,FALSE)</f>
        <v>#VALUE!</v>
      </c>
      <c r="AD107" s="119" t="e">
        <f>T107-HLOOKUP(V107,Minimas!$C$3:$CD$12,4,FALSE)</f>
        <v>#VALUE!</v>
      </c>
      <c r="AE107" s="119" t="e">
        <f>T107-HLOOKUP(V107,Minimas!$C$3:$CD$12,5,FALSE)</f>
        <v>#VALUE!</v>
      </c>
      <c r="AF107" s="119" t="e">
        <f>T107-HLOOKUP(V107,Minimas!$C$3:$CD$12,6,FALSE)</f>
        <v>#VALUE!</v>
      </c>
      <c r="AG107" s="119" t="e">
        <f>T107-HLOOKUP(V107,Minimas!$C$3:$CD$12,7,FALSE)</f>
        <v>#VALUE!</v>
      </c>
      <c r="AH107" s="119" t="e">
        <f>T107-HLOOKUP(V107,Minimas!$C$3:$CD$12,8,FALSE)</f>
        <v>#VALUE!</v>
      </c>
      <c r="AI107" s="119" t="e">
        <f>T107-HLOOKUP(V107,Minimas!$C$3:$CD$12,9,FALSE)</f>
        <v>#VALUE!</v>
      </c>
      <c r="AJ107" s="119" t="e">
        <f>T107-HLOOKUP(V107,Minimas!$C$3:$CD$12,10,FALSE)</f>
        <v>#VALUE!</v>
      </c>
      <c r="AK107" s="120" t="str">
        <f t="shared" si="27"/>
        <v xml:space="preserve"> </v>
      </c>
      <c r="AL107" s="44"/>
      <c r="AM107" s="44" t="str">
        <f t="shared" si="28"/>
        <v xml:space="preserve"> </v>
      </c>
      <c r="AN107" s="44" t="str">
        <f t="shared" si="29"/>
        <v xml:space="preserve"> </v>
      </c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</row>
    <row r="108" spans="2:124" s="5" customFormat="1" ht="30" customHeight="1">
      <c r="B108" s="128"/>
      <c r="C108" s="56"/>
      <c r="D108" s="111"/>
      <c r="E108" s="131"/>
      <c r="F108" s="133" t="s">
        <v>40</v>
      </c>
      <c r="G108" s="57" t="s">
        <v>40</v>
      </c>
      <c r="H108" s="134"/>
      <c r="I108" s="110"/>
      <c r="J108" s="135"/>
      <c r="K108" s="58"/>
      <c r="L108" s="59"/>
      <c r="M108" s="60"/>
      <c r="N108" s="60"/>
      <c r="O108" s="65" t="str">
        <f t="shared" si="22"/>
        <v/>
      </c>
      <c r="P108" s="59"/>
      <c r="Q108" s="60"/>
      <c r="R108" s="60"/>
      <c r="S108" s="65" t="str">
        <f t="shared" si="23"/>
        <v/>
      </c>
      <c r="T108" s="64" t="str">
        <f t="shared" si="24"/>
        <v/>
      </c>
      <c r="U108" s="61" t="str">
        <f t="shared" si="25"/>
        <v xml:space="preserve">   </v>
      </c>
      <c r="V108" s="61" t="str">
        <f>IF(E108=0," ",IF(E108="H",IF(H108&lt;1999,VLOOKUP(K108,Minimas!$A$15:$F$29,6),IF(AND(H108&gt;1998,H108&lt;2002),VLOOKUP(K108,Minimas!$A$15:$F$29,5),IF(AND(H108&gt;2001,H108&lt;2004),VLOOKUP(K108,Minimas!$A$15:$F$29,4),IF(AND(H108&gt;2003,H108&lt;2006),VLOOKUP(K108,Minimas!$A$15:$F$29,3),VLOOKUP(K108,Minimas!$A$15:$F$29,2))))),IF(H108&lt;1999,VLOOKUP(K108,Minimas!$G$15:$L$29,6),IF(AND(H108&gt;1998,H108&lt;2002),VLOOKUP(K108,Minimas!$G$15:$L$29,5),IF(AND(H108&gt;2001,H108&lt;2004),VLOOKUP(K108,Minimas!$G$15:$L$29,4),IF(AND(H108&gt;2003,H108&lt;2006),VLOOKUP(K108,Minimas!$G$15:$L$29,3),VLOOKUP(K108,Minimas!$G$15:$L$29,2)))))))</f>
        <v xml:space="preserve"> </v>
      </c>
      <c r="W108" s="62" t="str">
        <f t="shared" si="26"/>
        <v/>
      </c>
      <c r="X108" s="55"/>
      <c r="AA108" s="44"/>
      <c r="AB108" s="119" t="e">
        <f>T108-HLOOKUP(V108,Minimas!$C$3:$CD$12,2,FALSE)</f>
        <v>#VALUE!</v>
      </c>
      <c r="AC108" s="119" t="e">
        <f>T108-HLOOKUP(V108,Minimas!$C$3:$CD$12,3,FALSE)</f>
        <v>#VALUE!</v>
      </c>
      <c r="AD108" s="119" t="e">
        <f>T108-HLOOKUP(V108,Minimas!$C$3:$CD$12,4,FALSE)</f>
        <v>#VALUE!</v>
      </c>
      <c r="AE108" s="119" t="e">
        <f>T108-HLOOKUP(V108,Minimas!$C$3:$CD$12,5,FALSE)</f>
        <v>#VALUE!</v>
      </c>
      <c r="AF108" s="119" t="e">
        <f>T108-HLOOKUP(V108,Minimas!$C$3:$CD$12,6,FALSE)</f>
        <v>#VALUE!</v>
      </c>
      <c r="AG108" s="119" t="e">
        <f>T108-HLOOKUP(V108,Minimas!$C$3:$CD$12,7,FALSE)</f>
        <v>#VALUE!</v>
      </c>
      <c r="AH108" s="119" t="e">
        <f>T108-HLOOKUP(V108,Minimas!$C$3:$CD$12,8,FALSE)</f>
        <v>#VALUE!</v>
      </c>
      <c r="AI108" s="119" t="e">
        <f>T108-HLOOKUP(V108,Minimas!$C$3:$CD$12,9,FALSE)</f>
        <v>#VALUE!</v>
      </c>
      <c r="AJ108" s="119" t="e">
        <f>T108-HLOOKUP(V108,Minimas!$C$3:$CD$12,10,FALSE)</f>
        <v>#VALUE!</v>
      </c>
      <c r="AK108" s="120" t="str">
        <f t="shared" si="27"/>
        <v xml:space="preserve"> </v>
      </c>
      <c r="AL108" s="44"/>
      <c r="AM108" s="44" t="str">
        <f t="shared" si="28"/>
        <v xml:space="preserve"> </v>
      </c>
      <c r="AN108" s="44" t="str">
        <f t="shared" si="29"/>
        <v xml:space="preserve"> </v>
      </c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</row>
    <row r="109" spans="2:124" s="5" customFormat="1" ht="30" customHeight="1">
      <c r="B109" s="128"/>
      <c r="C109" s="56"/>
      <c r="D109" s="111"/>
      <c r="E109" s="131"/>
      <c r="F109" s="133" t="s">
        <v>40</v>
      </c>
      <c r="G109" s="57" t="s">
        <v>40</v>
      </c>
      <c r="H109" s="134"/>
      <c r="I109" s="110"/>
      <c r="J109" s="135"/>
      <c r="K109" s="58"/>
      <c r="L109" s="59"/>
      <c r="M109" s="60"/>
      <c r="N109" s="60"/>
      <c r="O109" s="65" t="str">
        <f t="shared" si="22"/>
        <v/>
      </c>
      <c r="P109" s="59"/>
      <c r="Q109" s="60"/>
      <c r="R109" s="60"/>
      <c r="S109" s="65" t="str">
        <f t="shared" si="23"/>
        <v/>
      </c>
      <c r="T109" s="64" t="str">
        <f t="shared" si="24"/>
        <v/>
      </c>
      <c r="U109" s="61" t="str">
        <f t="shared" si="25"/>
        <v xml:space="preserve">   </v>
      </c>
      <c r="V109" s="61" t="str">
        <f>IF(E109=0," ",IF(E109="H",IF(H109&lt;1999,VLOOKUP(K109,Minimas!$A$15:$F$29,6),IF(AND(H109&gt;1998,H109&lt;2002),VLOOKUP(K109,Minimas!$A$15:$F$29,5),IF(AND(H109&gt;2001,H109&lt;2004),VLOOKUP(K109,Minimas!$A$15:$F$29,4),IF(AND(H109&gt;2003,H109&lt;2006),VLOOKUP(K109,Minimas!$A$15:$F$29,3),VLOOKUP(K109,Minimas!$A$15:$F$29,2))))),IF(H109&lt;1999,VLOOKUP(K109,Minimas!$G$15:$L$29,6),IF(AND(H109&gt;1998,H109&lt;2002),VLOOKUP(K109,Minimas!$G$15:$L$29,5),IF(AND(H109&gt;2001,H109&lt;2004),VLOOKUP(K109,Minimas!$G$15:$L$29,4),IF(AND(H109&gt;2003,H109&lt;2006),VLOOKUP(K109,Minimas!$G$15:$L$29,3),VLOOKUP(K109,Minimas!$G$15:$L$29,2)))))))</f>
        <v xml:space="preserve"> </v>
      </c>
      <c r="W109" s="62" t="str">
        <f t="shared" si="26"/>
        <v/>
      </c>
      <c r="X109" s="55"/>
      <c r="AA109" s="44"/>
      <c r="AB109" s="119" t="e">
        <f>T109-HLOOKUP(V109,Minimas!$C$3:$CD$12,2,FALSE)</f>
        <v>#VALUE!</v>
      </c>
      <c r="AC109" s="119" t="e">
        <f>T109-HLOOKUP(V109,Minimas!$C$3:$CD$12,3,FALSE)</f>
        <v>#VALUE!</v>
      </c>
      <c r="AD109" s="119" t="e">
        <f>T109-HLOOKUP(V109,Minimas!$C$3:$CD$12,4,FALSE)</f>
        <v>#VALUE!</v>
      </c>
      <c r="AE109" s="119" t="e">
        <f>T109-HLOOKUP(V109,Minimas!$C$3:$CD$12,5,FALSE)</f>
        <v>#VALUE!</v>
      </c>
      <c r="AF109" s="119" t="e">
        <f>T109-HLOOKUP(V109,Minimas!$C$3:$CD$12,6,FALSE)</f>
        <v>#VALUE!</v>
      </c>
      <c r="AG109" s="119" t="e">
        <f>T109-HLOOKUP(V109,Minimas!$C$3:$CD$12,7,FALSE)</f>
        <v>#VALUE!</v>
      </c>
      <c r="AH109" s="119" t="e">
        <f>T109-HLOOKUP(V109,Minimas!$C$3:$CD$12,8,FALSE)</f>
        <v>#VALUE!</v>
      </c>
      <c r="AI109" s="119" t="e">
        <f>T109-HLOOKUP(V109,Minimas!$C$3:$CD$12,9,FALSE)</f>
        <v>#VALUE!</v>
      </c>
      <c r="AJ109" s="119" t="e">
        <f>T109-HLOOKUP(V109,Minimas!$C$3:$CD$12,10,FALSE)</f>
        <v>#VALUE!</v>
      </c>
      <c r="AK109" s="120" t="str">
        <f t="shared" si="27"/>
        <v xml:space="preserve"> </v>
      </c>
      <c r="AL109" s="44"/>
      <c r="AM109" s="44" t="str">
        <f t="shared" si="28"/>
        <v xml:space="preserve"> </v>
      </c>
      <c r="AN109" s="44" t="str">
        <f t="shared" si="29"/>
        <v xml:space="preserve"> </v>
      </c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</row>
    <row r="110" spans="2:124" s="5" customFormat="1" ht="30" customHeight="1">
      <c r="B110" s="128"/>
      <c r="C110" s="56"/>
      <c r="D110" s="111"/>
      <c r="E110" s="131"/>
      <c r="F110" s="133" t="s">
        <v>40</v>
      </c>
      <c r="G110" s="57" t="s">
        <v>40</v>
      </c>
      <c r="H110" s="134"/>
      <c r="I110" s="110"/>
      <c r="J110" s="135"/>
      <c r="K110" s="58"/>
      <c r="L110" s="59"/>
      <c r="M110" s="60"/>
      <c r="N110" s="60"/>
      <c r="O110" s="65" t="str">
        <f t="shared" si="22"/>
        <v/>
      </c>
      <c r="P110" s="59"/>
      <c r="Q110" s="60"/>
      <c r="R110" s="60"/>
      <c r="S110" s="65" t="str">
        <f t="shared" si="23"/>
        <v/>
      </c>
      <c r="T110" s="64" t="str">
        <f t="shared" si="24"/>
        <v/>
      </c>
      <c r="U110" s="61" t="str">
        <f t="shared" si="25"/>
        <v xml:space="preserve">   </v>
      </c>
      <c r="V110" s="61" t="str">
        <f>IF(E110=0," ",IF(E110="H",IF(H110&lt;1999,VLOOKUP(K110,Minimas!$A$15:$F$29,6),IF(AND(H110&gt;1998,H110&lt;2002),VLOOKUP(K110,Minimas!$A$15:$F$29,5),IF(AND(H110&gt;2001,H110&lt;2004),VLOOKUP(K110,Minimas!$A$15:$F$29,4),IF(AND(H110&gt;2003,H110&lt;2006),VLOOKUP(K110,Minimas!$A$15:$F$29,3),VLOOKUP(K110,Minimas!$A$15:$F$29,2))))),IF(H110&lt;1999,VLOOKUP(K110,Minimas!$G$15:$L$29,6),IF(AND(H110&gt;1998,H110&lt;2002),VLOOKUP(K110,Minimas!$G$15:$L$29,5),IF(AND(H110&gt;2001,H110&lt;2004),VLOOKUP(K110,Minimas!$G$15:$L$29,4),IF(AND(H110&gt;2003,H110&lt;2006),VLOOKUP(K110,Minimas!$G$15:$L$29,3),VLOOKUP(K110,Minimas!$G$15:$L$29,2)))))))</f>
        <v xml:space="preserve"> </v>
      </c>
      <c r="W110" s="62" t="str">
        <f t="shared" si="26"/>
        <v/>
      </c>
      <c r="X110" s="55"/>
      <c r="AA110" s="44"/>
      <c r="AB110" s="119" t="e">
        <f>T110-HLOOKUP(V110,Minimas!$C$3:$CD$12,2,FALSE)</f>
        <v>#VALUE!</v>
      </c>
      <c r="AC110" s="119" t="e">
        <f>T110-HLOOKUP(V110,Minimas!$C$3:$CD$12,3,FALSE)</f>
        <v>#VALUE!</v>
      </c>
      <c r="AD110" s="119" t="e">
        <f>T110-HLOOKUP(V110,Minimas!$C$3:$CD$12,4,FALSE)</f>
        <v>#VALUE!</v>
      </c>
      <c r="AE110" s="119" t="e">
        <f>T110-HLOOKUP(V110,Minimas!$C$3:$CD$12,5,FALSE)</f>
        <v>#VALUE!</v>
      </c>
      <c r="AF110" s="119" t="e">
        <f>T110-HLOOKUP(V110,Minimas!$C$3:$CD$12,6,FALSE)</f>
        <v>#VALUE!</v>
      </c>
      <c r="AG110" s="119" t="e">
        <f>T110-HLOOKUP(V110,Minimas!$C$3:$CD$12,7,FALSE)</f>
        <v>#VALUE!</v>
      </c>
      <c r="AH110" s="119" t="e">
        <f>T110-HLOOKUP(V110,Minimas!$C$3:$CD$12,8,FALSE)</f>
        <v>#VALUE!</v>
      </c>
      <c r="AI110" s="119" t="e">
        <f>T110-HLOOKUP(V110,Minimas!$C$3:$CD$12,9,FALSE)</f>
        <v>#VALUE!</v>
      </c>
      <c r="AJ110" s="119" t="e">
        <f>T110-HLOOKUP(V110,Minimas!$C$3:$CD$12,10,FALSE)</f>
        <v>#VALUE!</v>
      </c>
      <c r="AK110" s="120" t="str">
        <f t="shared" si="27"/>
        <v xml:space="preserve"> </v>
      </c>
      <c r="AL110" s="44"/>
      <c r="AM110" s="44" t="str">
        <f t="shared" si="28"/>
        <v xml:space="preserve"> </v>
      </c>
      <c r="AN110" s="44" t="str">
        <f t="shared" si="29"/>
        <v xml:space="preserve"> </v>
      </c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</row>
    <row r="111" spans="2:124" s="5" customFormat="1" ht="30" customHeight="1">
      <c r="B111" s="128"/>
      <c r="C111" s="56"/>
      <c r="D111" s="111"/>
      <c r="E111" s="131"/>
      <c r="F111" s="133" t="s">
        <v>40</v>
      </c>
      <c r="G111" s="57" t="s">
        <v>40</v>
      </c>
      <c r="H111" s="134"/>
      <c r="I111" s="110"/>
      <c r="J111" s="135"/>
      <c r="K111" s="58"/>
      <c r="L111" s="59"/>
      <c r="M111" s="60"/>
      <c r="N111" s="60"/>
      <c r="O111" s="65" t="str">
        <f t="shared" si="22"/>
        <v/>
      </c>
      <c r="P111" s="59"/>
      <c r="Q111" s="60"/>
      <c r="R111" s="60"/>
      <c r="S111" s="65" t="str">
        <f t="shared" si="23"/>
        <v/>
      </c>
      <c r="T111" s="64" t="str">
        <f t="shared" si="24"/>
        <v/>
      </c>
      <c r="U111" s="61" t="str">
        <f t="shared" si="25"/>
        <v xml:space="preserve">   </v>
      </c>
      <c r="V111" s="61" t="str">
        <f>IF(E111=0," ",IF(E111="H",IF(H111&lt;1999,VLOOKUP(K111,Minimas!$A$15:$F$29,6),IF(AND(H111&gt;1998,H111&lt;2002),VLOOKUP(K111,Minimas!$A$15:$F$29,5),IF(AND(H111&gt;2001,H111&lt;2004),VLOOKUP(K111,Minimas!$A$15:$F$29,4),IF(AND(H111&gt;2003,H111&lt;2006),VLOOKUP(K111,Minimas!$A$15:$F$29,3),VLOOKUP(K111,Minimas!$A$15:$F$29,2))))),IF(H111&lt;1999,VLOOKUP(K111,Minimas!$G$15:$L$29,6),IF(AND(H111&gt;1998,H111&lt;2002),VLOOKUP(K111,Minimas!$G$15:$L$29,5),IF(AND(H111&gt;2001,H111&lt;2004),VLOOKUP(K111,Minimas!$G$15:$L$29,4),IF(AND(H111&gt;2003,H111&lt;2006),VLOOKUP(K111,Minimas!$G$15:$L$29,3),VLOOKUP(K111,Minimas!$G$15:$L$29,2)))))))</f>
        <v xml:space="preserve"> </v>
      </c>
      <c r="W111" s="62" t="str">
        <f t="shared" si="26"/>
        <v/>
      </c>
      <c r="X111" s="55"/>
      <c r="AA111" s="44"/>
      <c r="AB111" s="119" t="e">
        <f>T111-HLOOKUP(V111,Minimas!$C$3:$CD$12,2,FALSE)</f>
        <v>#VALUE!</v>
      </c>
      <c r="AC111" s="119" t="e">
        <f>T111-HLOOKUP(V111,Minimas!$C$3:$CD$12,3,FALSE)</f>
        <v>#VALUE!</v>
      </c>
      <c r="AD111" s="119" t="e">
        <f>T111-HLOOKUP(V111,Minimas!$C$3:$CD$12,4,FALSE)</f>
        <v>#VALUE!</v>
      </c>
      <c r="AE111" s="119" t="e">
        <f>T111-HLOOKUP(V111,Minimas!$C$3:$CD$12,5,FALSE)</f>
        <v>#VALUE!</v>
      </c>
      <c r="AF111" s="119" t="e">
        <f>T111-HLOOKUP(V111,Minimas!$C$3:$CD$12,6,FALSE)</f>
        <v>#VALUE!</v>
      </c>
      <c r="AG111" s="119" t="e">
        <f>T111-HLOOKUP(V111,Minimas!$C$3:$CD$12,7,FALSE)</f>
        <v>#VALUE!</v>
      </c>
      <c r="AH111" s="119" t="e">
        <f>T111-HLOOKUP(V111,Minimas!$C$3:$CD$12,8,FALSE)</f>
        <v>#VALUE!</v>
      </c>
      <c r="AI111" s="119" t="e">
        <f>T111-HLOOKUP(V111,Minimas!$C$3:$CD$12,9,FALSE)</f>
        <v>#VALUE!</v>
      </c>
      <c r="AJ111" s="119" t="e">
        <f>T111-HLOOKUP(V111,Minimas!$C$3:$CD$12,10,FALSE)</f>
        <v>#VALUE!</v>
      </c>
      <c r="AK111" s="120" t="str">
        <f t="shared" si="27"/>
        <v xml:space="preserve"> </v>
      </c>
      <c r="AL111" s="44"/>
      <c r="AM111" s="44" t="str">
        <f t="shared" si="28"/>
        <v xml:space="preserve"> </v>
      </c>
      <c r="AN111" s="44" t="str">
        <f t="shared" si="29"/>
        <v xml:space="preserve"> </v>
      </c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</row>
    <row r="112" spans="2:124" s="5" customFormat="1" ht="30" customHeight="1">
      <c r="B112" s="128"/>
      <c r="C112" s="56"/>
      <c r="D112" s="111"/>
      <c r="E112" s="131"/>
      <c r="F112" s="133" t="s">
        <v>40</v>
      </c>
      <c r="G112" s="57" t="s">
        <v>40</v>
      </c>
      <c r="H112" s="134"/>
      <c r="I112" s="110"/>
      <c r="J112" s="135"/>
      <c r="K112" s="58"/>
      <c r="L112" s="59"/>
      <c r="M112" s="60"/>
      <c r="N112" s="60"/>
      <c r="O112" s="65" t="str">
        <f t="shared" si="22"/>
        <v/>
      </c>
      <c r="P112" s="59"/>
      <c r="Q112" s="60"/>
      <c r="R112" s="60"/>
      <c r="S112" s="65" t="str">
        <f t="shared" si="23"/>
        <v/>
      </c>
      <c r="T112" s="64" t="str">
        <f t="shared" si="24"/>
        <v/>
      </c>
      <c r="U112" s="61" t="str">
        <f t="shared" si="25"/>
        <v xml:space="preserve">   </v>
      </c>
      <c r="V112" s="61" t="str">
        <f>IF(E112=0," ",IF(E112="H",IF(H112&lt;1999,VLOOKUP(K112,Minimas!$A$15:$F$29,6),IF(AND(H112&gt;1998,H112&lt;2002),VLOOKUP(K112,Minimas!$A$15:$F$29,5),IF(AND(H112&gt;2001,H112&lt;2004),VLOOKUP(K112,Minimas!$A$15:$F$29,4),IF(AND(H112&gt;2003,H112&lt;2006),VLOOKUP(K112,Minimas!$A$15:$F$29,3),VLOOKUP(K112,Minimas!$A$15:$F$29,2))))),IF(H112&lt;1999,VLOOKUP(K112,Minimas!$G$15:$L$29,6),IF(AND(H112&gt;1998,H112&lt;2002),VLOOKUP(K112,Minimas!$G$15:$L$29,5),IF(AND(H112&gt;2001,H112&lt;2004),VLOOKUP(K112,Minimas!$G$15:$L$29,4),IF(AND(H112&gt;2003,H112&lt;2006),VLOOKUP(K112,Minimas!$G$15:$L$29,3),VLOOKUP(K112,Minimas!$G$15:$L$29,2)))))))</f>
        <v xml:space="preserve"> </v>
      </c>
      <c r="W112" s="62" t="str">
        <f t="shared" si="26"/>
        <v/>
      </c>
      <c r="X112" s="55"/>
      <c r="AA112" s="44"/>
      <c r="AB112" s="119" t="e">
        <f>T112-HLOOKUP(V112,Minimas!$C$3:$CD$12,2,FALSE)</f>
        <v>#VALUE!</v>
      </c>
      <c r="AC112" s="119" t="e">
        <f>T112-HLOOKUP(V112,Minimas!$C$3:$CD$12,3,FALSE)</f>
        <v>#VALUE!</v>
      </c>
      <c r="AD112" s="119" t="e">
        <f>T112-HLOOKUP(V112,Minimas!$C$3:$CD$12,4,FALSE)</f>
        <v>#VALUE!</v>
      </c>
      <c r="AE112" s="119" t="e">
        <f>T112-HLOOKUP(V112,Minimas!$C$3:$CD$12,5,FALSE)</f>
        <v>#VALUE!</v>
      </c>
      <c r="AF112" s="119" t="e">
        <f>T112-HLOOKUP(V112,Minimas!$C$3:$CD$12,6,FALSE)</f>
        <v>#VALUE!</v>
      </c>
      <c r="AG112" s="119" t="e">
        <f>T112-HLOOKUP(V112,Minimas!$C$3:$CD$12,7,FALSE)</f>
        <v>#VALUE!</v>
      </c>
      <c r="AH112" s="119" t="e">
        <f>T112-HLOOKUP(V112,Minimas!$C$3:$CD$12,8,FALSE)</f>
        <v>#VALUE!</v>
      </c>
      <c r="AI112" s="119" t="e">
        <f>T112-HLOOKUP(V112,Minimas!$C$3:$CD$12,9,FALSE)</f>
        <v>#VALUE!</v>
      </c>
      <c r="AJ112" s="119" t="e">
        <f>T112-HLOOKUP(V112,Minimas!$C$3:$CD$12,10,FALSE)</f>
        <v>#VALUE!</v>
      </c>
      <c r="AK112" s="120" t="str">
        <f t="shared" si="27"/>
        <v xml:space="preserve"> </v>
      </c>
      <c r="AL112" s="44"/>
      <c r="AM112" s="44" t="str">
        <f t="shared" si="28"/>
        <v xml:space="preserve"> </v>
      </c>
      <c r="AN112" s="44" t="str">
        <f t="shared" si="29"/>
        <v xml:space="preserve"> </v>
      </c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</row>
    <row r="113" spans="2:124" s="5" customFormat="1" ht="30" customHeight="1">
      <c r="B113" s="128"/>
      <c r="C113" s="56"/>
      <c r="D113" s="111"/>
      <c r="E113" s="131"/>
      <c r="F113" s="133" t="s">
        <v>40</v>
      </c>
      <c r="G113" s="57" t="s">
        <v>40</v>
      </c>
      <c r="H113" s="134"/>
      <c r="I113" s="110"/>
      <c r="J113" s="135"/>
      <c r="K113" s="58"/>
      <c r="L113" s="59"/>
      <c r="M113" s="60"/>
      <c r="N113" s="60"/>
      <c r="O113" s="65" t="str">
        <f t="shared" si="22"/>
        <v/>
      </c>
      <c r="P113" s="59"/>
      <c r="Q113" s="60"/>
      <c r="R113" s="60"/>
      <c r="S113" s="65" t="str">
        <f t="shared" si="23"/>
        <v/>
      </c>
      <c r="T113" s="64" t="str">
        <f t="shared" si="24"/>
        <v/>
      </c>
      <c r="U113" s="61" t="str">
        <f t="shared" si="25"/>
        <v xml:space="preserve">   </v>
      </c>
      <c r="V113" s="61" t="str">
        <f>IF(E113=0," ",IF(E113="H",IF(H113&lt;1999,VLOOKUP(K113,Minimas!$A$15:$F$29,6),IF(AND(H113&gt;1998,H113&lt;2002),VLOOKUP(K113,Minimas!$A$15:$F$29,5),IF(AND(H113&gt;2001,H113&lt;2004),VLOOKUP(K113,Minimas!$A$15:$F$29,4),IF(AND(H113&gt;2003,H113&lt;2006),VLOOKUP(K113,Minimas!$A$15:$F$29,3),VLOOKUP(K113,Minimas!$A$15:$F$29,2))))),IF(H113&lt;1999,VLOOKUP(K113,Minimas!$G$15:$L$29,6),IF(AND(H113&gt;1998,H113&lt;2002),VLOOKUP(K113,Minimas!$G$15:$L$29,5),IF(AND(H113&gt;2001,H113&lt;2004),VLOOKUP(K113,Minimas!$G$15:$L$29,4),IF(AND(H113&gt;2003,H113&lt;2006),VLOOKUP(K113,Minimas!$G$15:$L$29,3),VLOOKUP(K113,Minimas!$G$15:$L$29,2)))))))</f>
        <v xml:space="preserve"> </v>
      </c>
      <c r="W113" s="62" t="str">
        <f t="shared" si="26"/>
        <v/>
      </c>
      <c r="X113" s="55"/>
      <c r="AA113" s="44"/>
      <c r="AB113" s="119" t="e">
        <f>T113-HLOOKUP(V113,Minimas!$C$3:$CD$12,2,FALSE)</f>
        <v>#VALUE!</v>
      </c>
      <c r="AC113" s="119" t="e">
        <f>T113-HLOOKUP(V113,Minimas!$C$3:$CD$12,3,FALSE)</f>
        <v>#VALUE!</v>
      </c>
      <c r="AD113" s="119" t="e">
        <f>T113-HLOOKUP(V113,Minimas!$C$3:$CD$12,4,FALSE)</f>
        <v>#VALUE!</v>
      </c>
      <c r="AE113" s="119" t="e">
        <f>T113-HLOOKUP(V113,Minimas!$C$3:$CD$12,5,FALSE)</f>
        <v>#VALUE!</v>
      </c>
      <c r="AF113" s="119" t="e">
        <f>T113-HLOOKUP(V113,Minimas!$C$3:$CD$12,6,FALSE)</f>
        <v>#VALUE!</v>
      </c>
      <c r="AG113" s="119" t="e">
        <f>T113-HLOOKUP(V113,Minimas!$C$3:$CD$12,7,FALSE)</f>
        <v>#VALUE!</v>
      </c>
      <c r="AH113" s="119" t="e">
        <f>T113-HLOOKUP(V113,Minimas!$C$3:$CD$12,8,FALSE)</f>
        <v>#VALUE!</v>
      </c>
      <c r="AI113" s="119" t="e">
        <f>T113-HLOOKUP(V113,Minimas!$C$3:$CD$12,9,FALSE)</f>
        <v>#VALUE!</v>
      </c>
      <c r="AJ113" s="119" t="e">
        <f>T113-HLOOKUP(V113,Minimas!$C$3:$CD$12,10,FALSE)</f>
        <v>#VALUE!</v>
      </c>
      <c r="AK113" s="120" t="str">
        <f t="shared" si="27"/>
        <v xml:space="preserve"> </v>
      </c>
      <c r="AL113" s="44"/>
      <c r="AM113" s="44" t="str">
        <f t="shared" si="28"/>
        <v xml:space="preserve"> </v>
      </c>
      <c r="AN113" s="44" t="str">
        <f t="shared" si="29"/>
        <v xml:space="preserve"> </v>
      </c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</row>
    <row r="114" spans="2:124" s="5" customFormat="1" ht="30" customHeight="1">
      <c r="B114" s="128"/>
      <c r="C114" s="56"/>
      <c r="D114" s="111"/>
      <c r="E114" s="131"/>
      <c r="F114" s="133" t="s">
        <v>40</v>
      </c>
      <c r="G114" s="57" t="s">
        <v>40</v>
      </c>
      <c r="H114" s="134"/>
      <c r="I114" s="110"/>
      <c r="J114" s="135"/>
      <c r="K114" s="58"/>
      <c r="L114" s="59"/>
      <c r="M114" s="60"/>
      <c r="N114" s="60"/>
      <c r="O114" s="65" t="str">
        <f t="shared" si="22"/>
        <v/>
      </c>
      <c r="P114" s="59"/>
      <c r="Q114" s="60"/>
      <c r="R114" s="60"/>
      <c r="S114" s="65" t="str">
        <f t="shared" si="23"/>
        <v/>
      </c>
      <c r="T114" s="64" t="str">
        <f t="shared" si="24"/>
        <v/>
      </c>
      <c r="U114" s="61" t="str">
        <f t="shared" si="25"/>
        <v xml:space="preserve">   </v>
      </c>
      <c r="V114" s="61" t="str">
        <f>IF(E114=0," ",IF(E114="H",IF(H114&lt;1999,VLOOKUP(K114,Minimas!$A$15:$F$29,6),IF(AND(H114&gt;1998,H114&lt;2002),VLOOKUP(K114,Minimas!$A$15:$F$29,5),IF(AND(H114&gt;2001,H114&lt;2004),VLOOKUP(K114,Minimas!$A$15:$F$29,4),IF(AND(H114&gt;2003,H114&lt;2006),VLOOKUP(K114,Minimas!$A$15:$F$29,3),VLOOKUP(K114,Minimas!$A$15:$F$29,2))))),IF(H114&lt;1999,VLOOKUP(K114,Minimas!$G$15:$L$29,6),IF(AND(H114&gt;1998,H114&lt;2002),VLOOKUP(K114,Minimas!$G$15:$L$29,5),IF(AND(H114&gt;2001,H114&lt;2004),VLOOKUP(K114,Minimas!$G$15:$L$29,4),IF(AND(H114&gt;2003,H114&lt;2006),VLOOKUP(K114,Minimas!$G$15:$L$29,3),VLOOKUP(K114,Minimas!$G$15:$L$29,2)))))))</f>
        <v xml:space="preserve"> </v>
      </c>
      <c r="W114" s="62" t="str">
        <f t="shared" si="26"/>
        <v/>
      </c>
      <c r="X114" s="55"/>
      <c r="AA114" s="44"/>
      <c r="AB114" s="119" t="e">
        <f>T114-HLOOKUP(V114,Minimas!$C$3:$CD$12,2,FALSE)</f>
        <v>#VALUE!</v>
      </c>
      <c r="AC114" s="119" t="e">
        <f>T114-HLOOKUP(V114,Minimas!$C$3:$CD$12,3,FALSE)</f>
        <v>#VALUE!</v>
      </c>
      <c r="AD114" s="119" t="e">
        <f>T114-HLOOKUP(V114,Minimas!$C$3:$CD$12,4,FALSE)</f>
        <v>#VALUE!</v>
      </c>
      <c r="AE114" s="119" t="e">
        <f>T114-HLOOKUP(V114,Minimas!$C$3:$CD$12,5,FALSE)</f>
        <v>#VALUE!</v>
      </c>
      <c r="AF114" s="119" t="e">
        <f>T114-HLOOKUP(V114,Minimas!$C$3:$CD$12,6,FALSE)</f>
        <v>#VALUE!</v>
      </c>
      <c r="AG114" s="119" t="e">
        <f>T114-HLOOKUP(V114,Minimas!$C$3:$CD$12,7,FALSE)</f>
        <v>#VALUE!</v>
      </c>
      <c r="AH114" s="119" t="e">
        <f>T114-HLOOKUP(V114,Minimas!$C$3:$CD$12,8,FALSE)</f>
        <v>#VALUE!</v>
      </c>
      <c r="AI114" s="119" t="e">
        <f>T114-HLOOKUP(V114,Minimas!$C$3:$CD$12,9,FALSE)</f>
        <v>#VALUE!</v>
      </c>
      <c r="AJ114" s="119" t="e">
        <f>T114-HLOOKUP(V114,Minimas!$C$3:$CD$12,10,FALSE)</f>
        <v>#VALUE!</v>
      </c>
      <c r="AK114" s="120" t="str">
        <f t="shared" si="27"/>
        <v xml:space="preserve"> </v>
      </c>
      <c r="AL114" s="44"/>
      <c r="AM114" s="44" t="str">
        <f t="shared" si="28"/>
        <v xml:space="preserve"> </v>
      </c>
      <c r="AN114" s="44" t="str">
        <f t="shared" si="29"/>
        <v xml:space="preserve"> </v>
      </c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</row>
    <row r="115" spans="2:124" s="5" customFormat="1" ht="30" customHeight="1">
      <c r="B115" s="128"/>
      <c r="C115" s="56"/>
      <c r="D115" s="111"/>
      <c r="E115" s="131"/>
      <c r="F115" s="133" t="s">
        <v>40</v>
      </c>
      <c r="G115" s="57" t="s">
        <v>40</v>
      </c>
      <c r="H115" s="134"/>
      <c r="I115" s="110"/>
      <c r="J115" s="135"/>
      <c r="K115" s="58"/>
      <c r="L115" s="59"/>
      <c r="M115" s="60"/>
      <c r="N115" s="60"/>
      <c r="O115" s="65" t="str">
        <f t="shared" si="22"/>
        <v/>
      </c>
      <c r="P115" s="59"/>
      <c r="Q115" s="60"/>
      <c r="R115" s="60"/>
      <c r="S115" s="65" t="str">
        <f t="shared" si="23"/>
        <v/>
      </c>
      <c r="T115" s="64" t="str">
        <f t="shared" si="24"/>
        <v/>
      </c>
      <c r="U115" s="61" t="str">
        <f t="shared" si="25"/>
        <v xml:space="preserve">   </v>
      </c>
      <c r="V115" s="61" t="str">
        <f>IF(E115=0," ",IF(E115="H",IF(H115&lt;1999,VLOOKUP(K115,Minimas!$A$15:$F$29,6),IF(AND(H115&gt;1998,H115&lt;2002),VLOOKUP(K115,Minimas!$A$15:$F$29,5),IF(AND(H115&gt;2001,H115&lt;2004),VLOOKUP(K115,Minimas!$A$15:$F$29,4),IF(AND(H115&gt;2003,H115&lt;2006),VLOOKUP(K115,Minimas!$A$15:$F$29,3),VLOOKUP(K115,Minimas!$A$15:$F$29,2))))),IF(H115&lt;1999,VLOOKUP(K115,Minimas!$G$15:$L$29,6),IF(AND(H115&gt;1998,H115&lt;2002),VLOOKUP(K115,Minimas!$G$15:$L$29,5),IF(AND(H115&gt;2001,H115&lt;2004),VLOOKUP(K115,Minimas!$G$15:$L$29,4),IF(AND(H115&gt;2003,H115&lt;2006),VLOOKUP(K115,Minimas!$G$15:$L$29,3),VLOOKUP(K115,Minimas!$G$15:$L$29,2)))))))</f>
        <v xml:space="preserve"> </v>
      </c>
      <c r="W115" s="62" t="str">
        <f t="shared" si="26"/>
        <v/>
      </c>
      <c r="X115" s="55"/>
      <c r="AA115" s="44"/>
      <c r="AB115" s="119" t="e">
        <f>T115-HLOOKUP(V115,Minimas!$C$3:$CD$12,2,FALSE)</f>
        <v>#VALUE!</v>
      </c>
      <c r="AC115" s="119" t="e">
        <f>T115-HLOOKUP(V115,Minimas!$C$3:$CD$12,3,FALSE)</f>
        <v>#VALUE!</v>
      </c>
      <c r="AD115" s="119" t="e">
        <f>T115-HLOOKUP(V115,Minimas!$C$3:$CD$12,4,FALSE)</f>
        <v>#VALUE!</v>
      </c>
      <c r="AE115" s="119" t="e">
        <f>T115-HLOOKUP(V115,Minimas!$C$3:$CD$12,5,FALSE)</f>
        <v>#VALUE!</v>
      </c>
      <c r="AF115" s="119" t="e">
        <f>T115-HLOOKUP(V115,Minimas!$C$3:$CD$12,6,FALSE)</f>
        <v>#VALUE!</v>
      </c>
      <c r="AG115" s="119" t="e">
        <f>T115-HLOOKUP(V115,Minimas!$C$3:$CD$12,7,FALSE)</f>
        <v>#VALUE!</v>
      </c>
      <c r="AH115" s="119" t="e">
        <f>T115-HLOOKUP(V115,Minimas!$C$3:$CD$12,8,FALSE)</f>
        <v>#VALUE!</v>
      </c>
      <c r="AI115" s="119" t="e">
        <f>T115-HLOOKUP(V115,Minimas!$C$3:$CD$12,9,FALSE)</f>
        <v>#VALUE!</v>
      </c>
      <c r="AJ115" s="119" t="e">
        <f>T115-HLOOKUP(V115,Minimas!$C$3:$CD$12,10,FALSE)</f>
        <v>#VALUE!</v>
      </c>
      <c r="AK115" s="120" t="str">
        <f t="shared" si="27"/>
        <v xml:space="preserve"> </v>
      </c>
      <c r="AL115" s="44"/>
      <c r="AM115" s="44" t="str">
        <f t="shared" si="28"/>
        <v xml:space="preserve"> </v>
      </c>
      <c r="AN115" s="44" t="str">
        <f t="shared" si="29"/>
        <v xml:space="preserve"> </v>
      </c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</row>
    <row r="116" spans="2:124" s="5" customFormat="1" ht="30" customHeight="1">
      <c r="B116" s="128"/>
      <c r="C116" s="56"/>
      <c r="D116" s="111"/>
      <c r="E116" s="131"/>
      <c r="F116" s="133" t="s">
        <v>40</v>
      </c>
      <c r="G116" s="57" t="s">
        <v>40</v>
      </c>
      <c r="H116" s="134"/>
      <c r="I116" s="110"/>
      <c r="J116" s="135"/>
      <c r="K116" s="58"/>
      <c r="L116" s="59"/>
      <c r="M116" s="60"/>
      <c r="N116" s="60"/>
      <c r="O116" s="65" t="str">
        <f t="shared" si="22"/>
        <v/>
      </c>
      <c r="P116" s="59"/>
      <c r="Q116" s="60"/>
      <c r="R116" s="60"/>
      <c r="S116" s="65" t="str">
        <f t="shared" si="23"/>
        <v/>
      </c>
      <c r="T116" s="64" t="str">
        <f t="shared" si="24"/>
        <v/>
      </c>
      <c r="U116" s="61" t="str">
        <f t="shared" si="25"/>
        <v xml:space="preserve">   </v>
      </c>
      <c r="V116" s="61" t="str">
        <f>IF(E116=0," ",IF(E116="H",IF(H116&lt;1999,VLOOKUP(K116,Minimas!$A$15:$F$29,6),IF(AND(H116&gt;1998,H116&lt;2002),VLOOKUP(K116,Minimas!$A$15:$F$29,5),IF(AND(H116&gt;2001,H116&lt;2004),VLOOKUP(K116,Minimas!$A$15:$F$29,4),IF(AND(H116&gt;2003,H116&lt;2006),VLOOKUP(K116,Minimas!$A$15:$F$29,3),VLOOKUP(K116,Minimas!$A$15:$F$29,2))))),IF(H116&lt;1999,VLOOKUP(K116,Minimas!$G$15:$L$29,6),IF(AND(H116&gt;1998,H116&lt;2002),VLOOKUP(K116,Minimas!$G$15:$L$29,5),IF(AND(H116&gt;2001,H116&lt;2004),VLOOKUP(K116,Minimas!$G$15:$L$29,4),IF(AND(H116&gt;2003,H116&lt;2006),VLOOKUP(K116,Minimas!$G$15:$L$29,3),VLOOKUP(K116,Minimas!$G$15:$L$29,2)))))))</f>
        <v xml:space="preserve"> </v>
      </c>
      <c r="W116" s="62" t="str">
        <f t="shared" si="26"/>
        <v/>
      </c>
      <c r="X116" s="55"/>
      <c r="AA116" s="44"/>
      <c r="AB116" s="119" t="e">
        <f>T116-HLOOKUP(V116,Minimas!$C$3:$CD$12,2,FALSE)</f>
        <v>#VALUE!</v>
      </c>
      <c r="AC116" s="119" t="e">
        <f>T116-HLOOKUP(V116,Minimas!$C$3:$CD$12,3,FALSE)</f>
        <v>#VALUE!</v>
      </c>
      <c r="AD116" s="119" t="e">
        <f>T116-HLOOKUP(V116,Minimas!$C$3:$CD$12,4,FALSE)</f>
        <v>#VALUE!</v>
      </c>
      <c r="AE116" s="119" t="e">
        <f>T116-HLOOKUP(V116,Minimas!$C$3:$CD$12,5,FALSE)</f>
        <v>#VALUE!</v>
      </c>
      <c r="AF116" s="119" t="e">
        <f>T116-HLOOKUP(V116,Minimas!$C$3:$CD$12,6,FALSE)</f>
        <v>#VALUE!</v>
      </c>
      <c r="AG116" s="119" t="e">
        <f>T116-HLOOKUP(V116,Minimas!$C$3:$CD$12,7,FALSE)</f>
        <v>#VALUE!</v>
      </c>
      <c r="AH116" s="119" t="e">
        <f>T116-HLOOKUP(V116,Minimas!$C$3:$CD$12,8,FALSE)</f>
        <v>#VALUE!</v>
      </c>
      <c r="AI116" s="119" t="e">
        <f>T116-HLOOKUP(V116,Minimas!$C$3:$CD$12,9,FALSE)</f>
        <v>#VALUE!</v>
      </c>
      <c r="AJ116" s="119" t="e">
        <f>T116-HLOOKUP(V116,Minimas!$C$3:$CD$12,10,FALSE)</f>
        <v>#VALUE!</v>
      </c>
      <c r="AK116" s="120" t="str">
        <f t="shared" si="27"/>
        <v xml:space="preserve"> </v>
      </c>
      <c r="AL116" s="44"/>
      <c r="AM116" s="44" t="str">
        <f t="shared" si="28"/>
        <v xml:space="preserve"> </v>
      </c>
      <c r="AN116" s="44" t="str">
        <f t="shared" si="29"/>
        <v xml:space="preserve"> </v>
      </c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</row>
    <row r="117" spans="2:124" s="5" customFormat="1" ht="30" customHeight="1">
      <c r="B117" s="128"/>
      <c r="C117" s="56"/>
      <c r="D117" s="111"/>
      <c r="E117" s="131"/>
      <c r="F117" s="133" t="s">
        <v>40</v>
      </c>
      <c r="G117" s="57" t="s">
        <v>40</v>
      </c>
      <c r="H117" s="134"/>
      <c r="I117" s="110"/>
      <c r="J117" s="135"/>
      <c r="K117" s="58"/>
      <c r="L117" s="59"/>
      <c r="M117" s="60"/>
      <c r="N117" s="60"/>
      <c r="O117" s="65" t="str">
        <f t="shared" si="22"/>
        <v/>
      </c>
      <c r="P117" s="59"/>
      <c r="Q117" s="60"/>
      <c r="R117" s="60"/>
      <c r="S117" s="65" t="str">
        <f t="shared" si="23"/>
        <v/>
      </c>
      <c r="T117" s="64" t="str">
        <f t="shared" si="24"/>
        <v/>
      </c>
      <c r="U117" s="61" t="str">
        <f t="shared" si="25"/>
        <v xml:space="preserve">   </v>
      </c>
      <c r="V117" s="61" t="str">
        <f>IF(E117=0," ",IF(E117="H",IF(H117&lt;1999,VLOOKUP(K117,Minimas!$A$15:$F$29,6),IF(AND(H117&gt;1998,H117&lt;2002),VLOOKUP(K117,Minimas!$A$15:$F$29,5),IF(AND(H117&gt;2001,H117&lt;2004),VLOOKUP(K117,Minimas!$A$15:$F$29,4),IF(AND(H117&gt;2003,H117&lt;2006),VLOOKUP(K117,Minimas!$A$15:$F$29,3),VLOOKUP(K117,Minimas!$A$15:$F$29,2))))),IF(H117&lt;1999,VLOOKUP(K117,Minimas!$G$15:$L$29,6),IF(AND(H117&gt;1998,H117&lt;2002),VLOOKUP(K117,Minimas!$G$15:$L$29,5),IF(AND(H117&gt;2001,H117&lt;2004),VLOOKUP(K117,Minimas!$G$15:$L$29,4),IF(AND(H117&gt;2003,H117&lt;2006),VLOOKUP(K117,Minimas!$G$15:$L$29,3),VLOOKUP(K117,Minimas!$G$15:$L$29,2)))))))</f>
        <v xml:space="preserve"> </v>
      </c>
      <c r="W117" s="62" t="str">
        <f t="shared" si="26"/>
        <v/>
      </c>
      <c r="X117" s="55"/>
      <c r="AA117" s="44"/>
      <c r="AB117" s="119" t="e">
        <f>T117-HLOOKUP(V117,Minimas!$C$3:$CD$12,2,FALSE)</f>
        <v>#VALUE!</v>
      </c>
      <c r="AC117" s="119" t="e">
        <f>T117-HLOOKUP(V117,Minimas!$C$3:$CD$12,3,FALSE)</f>
        <v>#VALUE!</v>
      </c>
      <c r="AD117" s="119" t="e">
        <f>T117-HLOOKUP(V117,Minimas!$C$3:$CD$12,4,FALSE)</f>
        <v>#VALUE!</v>
      </c>
      <c r="AE117" s="119" t="e">
        <f>T117-HLOOKUP(V117,Minimas!$C$3:$CD$12,5,FALSE)</f>
        <v>#VALUE!</v>
      </c>
      <c r="AF117" s="119" t="e">
        <f>T117-HLOOKUP(V117,Minimas!$C$3:$CD$12,6,FALSE)</f>
        <v>#VALUE!</v>
      </c>
      <c r="AG117" s="119" t="e">
        <f>T117-HLOOKUP(V117,Minimas!$C$3:$CD$12,7,FALSE)</f>
        <v>#VALUE!</v>
      </c>
      <c r="AH117" s="119" t="e">
        <f>T117-HLOOKUP(V117,Minimas!$C$3:$CD$12,8,FALSE)</f>
        <v>#VALUE!</v>
      </c>
      <c r="AI117" s="119" t="e">
        <f>T117-HLOOKUP(V117,Minimas!$C$3:$CD$12,9,FALSE)</f>
        <v>#VALUE!</v>
      </c>
      <c r="AJ117" s="119" t="e">
        <f>T117-HLOOKUP(V117,Minimas!$C$3:$CD$12,10,FALSE)</f>
        <v>#VALUE!</v>
      </c>
      <c r="AK117" s="120" t="str">
        <f t="shared" si="27"/>
        <v xml:space="preserve"> </v>
      </c>
      <c r="AL117" s="44"/>
      <c r="AM117" s="44" t="str">
        <f t="shared" si="28"/>
        <v xml:space="preserve"> </v>
      </c>
      <c r="AN117" s="44" t="str">
        <f t="shared" si="29"/>
        <v xml:space="preserve"> </v>
      </c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</row>
    <row r="118" spans="2:124" s="5" customFormat="1" ht="30" customHeight="1">
      <c r="B118" s="128"/>
      <c r="C118" s="56"/>
      <c r="D118" s="111"/>
      <c r="E118" s="131"/>
      <c r="F118" s="133" t="s">
        <v>40</v>
      </c>
      <c r="G118" s="57" t="s">
        <v>40</v>
      </c>
      <c r="H118" s="134"/>
      <c r="I118" s="110"/>
      <c r="J118" s="135"/>
      <c r="K118" s="58"/>
      <c r="L118" s="59"/>
      <c r="M118" s="60"/>
      <c r="N118" s="60"/>
      <c r="O118" s="65" t="str">
        <f t="shared" si="22"/>
        <v/>
      </c>
      <c r="P118" s="59"/>
      <c r="Q118" s="60"/>
      <c r="R118" s="60"/>
      <c r="S118" s="65" t="str">
        <f t="shared" si="23"/>
        <v/>
      </c>
      <c r="T118" s="64" t="str">
        <f t="shared" si="24"/>
        <v/>
      </c>
      <c r="U118" s="61" t="str">
        <f t="shared" si="25"/>
        <v xml:space="preserve">   </v>
      </c>
      <c r="V118" s="61" t="str">
        <f>IF(E118=0," ",IF(E118="H",IF(H118&lt;1999,VLOOKUP(K118,Minimas!$A$15:$F$29,6),IF(AND(H118&gt;1998,H118&lt;2002),VLOOKUP(K118,Minimas!$A$15:$F$29,5),IF(AND(H118&gt;2001,H118&lt;2004),VLOOKUP(K118,Minimas!$A$15:$F$29,4),IF(AND(H118&gt;2003,H118&lt;2006),VLOOKUP(K118,Minimas!$A$15:$F$29,3),VLOOKUP(K118,Minimas!$A$15:$F$29,2))))),IF(H118&lt;1999,VLOOKUP(K118,Minimas!$G$15:$L$29,6),IF(AND(H118&gt;1998,H118&lt;2002),VLOOKUP(K118,Minimas!$G$15:$L$29,5),IF(AND(H118&gt;2001,H118&lt;2004),VLOOKUP(K118,Minimas!$G$15:$L$29,4),IF(AND(H118&gt;2003,H118&lt;2006),VLOOKUP(K118,Minimas!$G$15:$L$29,3),VLOOKUP(K118,Minimas!$G$15:$L$29,2)))))))</f>
        <v xml:space="preserve"> </v>
      </c>
      <c r="W118" s="62" t="str">
        <f t="shared" si="26"/>
        <v/>
      </c>
      <c r="X118" s="55"/>
      <c r="AA118" s="44"/>
      <c r="AB118" s="119" t="e">
        <f>T118-HLOOKUP(V118,Minimas!$C$3:$CD$12,2,FALSE)</f>
        <v>#VALUE!</v>
      </c>
      <c r="AC118" s="119" t="e">
        <f>T118-HLOOKUP(V118,Minimas!$C$3:$CD$12,3,FALSE)</f>
        <v>#VALUE!</v>
      </c>
      <c r="AD118" s="119" t="e">
        <f>T118-HLOOKUP(V118,Minimas!$C$3:$CD$12,4,FALSE)</f>
        <v>#VALUE!</v>
      </c>
      <c r="AE118" s="119" t="e">
        <f>T118-HLOOKUP(V118,Minimas!$C$3:$CD$12,5,FALSE)</f>
        <v>#VALUE!</v>
      </c>
      <c r="AF118" s="119" t="e">
        <f>T118-HLOOKUP(V118,Minimas!$C$3:$CD$12,6,FALSE)</f>
        <v>#VALUE!</v>
      </c>
      <c r="AG118" s="119" t="e">
        <f>T118-HLOOKUP(V118,Minimas!$C$3:$CD$12,7,FALSE)</f>
        <v>#VALUE!</v>
      </c>
      <c r="AH118" s="119" t="e">
        <f>T118-HLOOKUP(V118,Minimas!$C$3:$CD$12,8,FALSE)</f>
        <v>#VALUE!</v>
      </c>
      <c r="AI118" s="119" t="e">
        <f>T118-HLOOKUP(V118,Minimas!$C$3:$CD$12,9,FALSE)</f>
        <v>#VALUE!</v>
      </c>
      <c r="AJ118" s="119" t="e">
        <f>T118-HLOOKUP(V118,Minimas!$C$3:$CD$12,10,FALSE)</f>
        <v>#VALUE!</v>
      </c>
      <c r="AK118" s="120" t="str">
        <f t="shared" si="27"/>
        <v xml:space="preserve"> </v>
      </c>
      <c r="AL118" s="44"/>
      <c r="AM118" s="44" t="str">
        <f t="shared" si="28"/>
        <v xml:space="preserve"> </v>
      </c>
      <c r="AN118" s="44" t="str">
        <f t="shared" si="29"/>
        <v xml:space="preserve"> </v>
      </c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</row>
    <row r="119" spans="2:124" s="5" customFormat="1" ht="30" customHeight="1">
      <c r="B119" s="128"/>
      <c r="C119" s="56"/>
      <c r="D119" s="111"/>
      <c r="E119" s="131"/>
      <c r="F119" s="133" t="s">
        <v>40</v>
      </c>
      <c r="G119" s="57" t="s">
        <v>40</v>
      </c>
      <c r="H119" s="134"/>
      <c r="I119" s="110"/>
      <c r="J119" s="135"/>
      <c r="K119" s="58"/>
      <c r="L119" s="59"/>
      <c r="M119" s="60"/>
      <c r="N119" s="60"/>
      <c r="O119" s="65" t="str">
        <f t="shared" si="22"/>
        <v/>
      </c>
      <c r="P119" s="59"/>
      <c r="Q119" s="60"/>
      <c r="R119" s="60"/>
      <c r="S119" s="65" t="str">
        <f t="shared" si="23"/>
        <v/>
      </c>
      <c r="T119" s="64" t="str">
        <f t="shared" si="24"/>
        <v/>
      </c>
      <c r="U119" s="61" t="str">
        <f t="shared" si="25"/>
        <v xml:space="preserve">   </v>
      </c>
      <c r="V119" s="61" t="str">
        <f>IF(E119=0," ",IF(E119="H",IF(H119&lt;1999,VLOOKUP(K119,Minimas!$A$15:$F$29,6),IF(AND(H119&gt;1998,H119&lt;2002),VLOOKUP(K119,Minimas!$A$15:$F$29,5),IF(AND(H119&gt;2001,H119&lt;2004),VLOOKUP(K119,Minimas!$A$15:$F$29,4),IF(AND(H119&gt;2003,H119&lt;2006),VLOOKUP(K119,Minimas!$A$15:$F$29,3),VLOOKUP(K119,Minimas!$A$15:$F$29,2))))),IF(H119&lt;1999,VLOOKUP(K119,Minimas!$G$15:$L$29,6),IF(AND(H119&gt;1998,H119&lt;2002),VLOOKUP(K119,Minimas!$G$15:$L$29,5),IF(AND(H119&gt;2001,H119&lt;2004),VLOOKUP(K119,Minimas!$G$15:$L$29,4),IF(AND(H119&gt;2003,H119&lt;2006),VLOOKUP(K119,Minimas!$G$15:$L$29,3),VLOOKUP(K119,Minimas!$G$15:$L$29,2)))))))</f>
        <v xml:space="preserve"> </v>
      </c>
      <c r="W119" s="62" t="str">
        <f t="shared" si="26"/>
        <v/>
      </c>
      <c r="X119" s="55"/>
      <c r="AA119" s="44"/>
      <c r="AB119" s="119" t="e">
        <f>T119-HLOOKUP(V119,Minimas!$C$3:$CD$12,2,FALSE)</f>
        <v>#VALUE!</v>
      </c>
      <c r="AC119" s="119" t="e">
        <f>T119-HLOOKUP(V119,Minimas!$C$3:$CD$12,3,FALSE)</f>
        <v>#VALUE!</v>
      </c>
      <c r="AD119" s="119" t="e">
        <f>T119-HLOOKUP(V119,Minimas!$C$3:$CD$12,4,FALSE)</f>
        <v>#VALUE!</v>
      </c>
      <c r="AE119" s="119" t="e">
        <f>T119-HLOOKUP(V119,Minimas!$C$3:$CD$12,5,FALSE)</f>
        <v>#VALUE!</v>
      </c>
      <c r="AF119" s="119" t="e">
        <f>T119-HLOOKUP(V119,Minimas!$C$3:$CD$12,6,FALSE)</f>
        <v>#VALUE!</v>
      </c>
      <c r="AG119" s="119" t="e">
        <f>T119-HLOOKUP(V119,Minimas!$C$3:$CD$12,7,FALSE)</f>
        <v>#VALUE!</v>
      </c>
      <c r="AH119" s="119" t="e">
        <f>T119-HLOOKUP(V119,Minimas!$C$3:$CD$12,8,FALSE)</f>
        <v>#VALUE!</v>
      </c>
      <c r="AI119" s="119" t="e">
        <f>T119-HLOOKUP(V119,Minimas!$C$3:$CD$12,9,FALSE)</f>
        <v>#VALUE!</v>
      </c>
      <c r="AJ119" s="119" t="e">
        <f>T119-HLOOKUP(V119,Minimas!$C$3:$CD$12,10,FALSE)</f>
        <v>#VALUE!</v>
      </c>
      <c r="AK119" s="120" t="str">
        <f t="shared" si="27"/>
        <v xml:space="preserve"> </v>
      </c>
      <c r="AL119" s="44"/>
      <c r="AM119" s="44" t="str">
        <f t="shared" si="28"/>
        <v xml:space="preserve"> </v>
      </c>
      <c r="AN119" s="44" t="str">
        <f t="shared" si="29"/>
        <v xml:space="preserve"> </v>
      </c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</row>
    <row r="120" spans="2:124" s="5" customFormat="1" ht="30" customHeight="1">
      <c r="B120" s="128"/>
      <c r="C120" s="56"/>
      <c r="D120" s="111"/>
      <c r="E120" s="131"/>
      <c r="F120" s="133" t="s">
        <v>40</v>
      </c>
      <c r="G120" s="57" t="s">
        <v>40</v>
      </c>
      <c r="H120" s="134"/>
      <c r="I120" s="110"/>
      <c r="J120" s="135"/>
      <c r="K120" s="58"/>
      <c r="L120" s="59"/>
      <c r="M120" s="60"/>
      <c r="N120" s="60"/>
      <c r="O120" s="65" t="str">
        <f t="shared" si="22"/>
        <v/>
      </c>
      <c r="P120" s="59"/>
      <c r="Q120" s="60"/>
      <c r="R120" s="60"/>
      <c r="S120" s="65" t="str">
        <f t="shared" si="23"/>
        <v/>
      </c>
      <c r="T120" s="64" t="str">
        <f t="shared" si="24"/>
        <v/>
      </c>
      <c r="U120" s="61" t="str">
        <f t="shared" si="25"/>
        <v xml:space="preserve">   </v>
      </c>
      <c r="V120" s="61" t="str">
        <f>IF(E120=0," ",IF(E120="H",IF(H120&lt;1999,VLOOKUP(K120,Minimas!$A$15:$F$29,6),IF(AND(H120&gt;1998,H120&lt;2002),VLOOKUP(K120,Minimas!$A$15:$F$29,5),IF(AND(H120&gt;2001,H120&lt;2004),VLOOKUP(K120,Minimas!$A$15:$F$29,4),IF(AND(H120&gt;2003,H120&lt;2006),VLOOKUP(K120,Minimas!$A$15:$F$29,3),VLOOKUP(K120,Minimas!$A$15:$F$29,2))))),IF(H120&lt;1999,VLOOKUP(K120,Minimas!$G$15:$L$29,6),IF(AND(H120&gt;1998,H120&lt;2002),VLOOKUP(K120,Minimas!$G$15:$L$29,5),IF(AND(H120&gt;2001,H120&lt;2004),VLOOKUP(K120,Minimas!$G$15:$L$29,4),IF(AND(H120&gt;2003,H120&lt;2006),VLOOKUP(K120,Minimas!$G$15:$L$29,3),VLOOKUP(K120,Minimas!$G$15:$L$29,2)))))))</f>
        <v xml:space="preserve"> </v>
      </c>
      <c r="W120" s="62" t="str">
        <f t="shared" si="26"/>
        <v/>
      </c>
      <c r="X120" s="55"/>
      <c r="AA120" s="44"/>
      <c r="AB120" s="119" t="e">
        <f>T120-HLOOKUP(V120,Minimas!$C$3:$CD$12,2,FALSE)</f>
        <v>#VALUE!</v>
      </c>
      <c r="AC120" s="119" t="e">
        <f>T120-HLOOKUP(V120,Minimas!$C$3:$CD$12,3,FALSE)</f>
        <v>#VALUE!</v>
      </c>
      <c r="AD120" s="119" t="e">
        <f>T120-HLOOKUP(V120,Minimas!$C$3:$CD$12,4,FALSE)</f>
        <v>#VALUE!</v>
      </c>
      <c r="AE120" s="119" t="e">
        <f>T120-HLOOKUP(V120,Minimas!$C$3:$CD$12,5,FALSE)</f>
        <v>#VALUE!</v>
      </c>
      <c r="AF120" s="119" t="e">
        <f>T120-HLOOKUP(V120,Minimas!$C$3:$CD$12,6,FALSE)</f>
        <v>#VALUE!</v>
      </c>
      <c r="AG120" s="119" t="e">
        <f>T120-HLOOKUP(V120,Minimas!$C$3:$CD$12,7,FALSE)</f>
        <v>#VALUE!</v>
      </c>
      <c r="AH120" s="119" t="e">
        <f>T120-HLOOKUP(V120,Minimas!$C$3:$CD$12,8,FALSE)</f>
        <v>#VALUE!</v>
      </c>
      <c r="AI120" s="119" t="e">
        <f>T120-HLOOKUP(V120,Minimas!$C$3:$CD$12,9,FALSE)</f>
        <v>#VALUE!</v>
      </c>
      <c r="AJ120" s="119" t="e">
        <f>T120-HLOOKUP(V120,Minimas!$C$3:$CD$12,10,FALSE)</f>
        <v>#VALUE!</v>
      </c>
      <c r="AK120" s="120" t="str">
        <f t="shared" si="27"/>
        <v xml:space="preserve"> </v>
      </c>
      <c r="AL120" s="44"/>
      <c r="AM120" s="44" t="str">
        <f t="shared" si="28"/>
        <v xml:space="preserve"> </v>
      </c>
      <c r="AN120" s="44" t="str">
        <f t="shared" si="29"/>
        <v xml:space="preserve"> </v>
      </c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</row>
    <row r="121" spans="2:124" s="5" customFormat="1" ht="30" customHeight="1">
      <c r="B121" s="128"/>
      <c r="C121" s="56"/>
      <c r="D121" s="111"/>
      <c r="E121" s="131"/>
      <c r="F121" s="133" t="s">
        <v>40</v>
      </c>
      <c r="G121" s="57" t="s">
        <v>40</v>
      </c>
      <c r="H121" s="134"/>
      <c r="I121" s="110"/>
      <c r="J121" s="135"/>
      <c r="K121" s="58"/>
      <c r="L121" s="59"/>
      <c r="M121" s="60"/>
      <c r="N121" s="60"/>
      <c r="O121" s="65" t="str">
        <f t="shared" si="22"/>
        <v/>
      </c>
      <c r="P121" s="59"/>
      <c r="Q121" s="60"/>
      <c r="R121" s="60"/>
      <c r="S121" s="65" t="str">
        <f t="shared" si="23"/>
        <v/>
      </c>
      <c r="T121" s="64" t="str">
        <f t="shared" si="24"/>
        <v/>
      </c>
      <c r="U121" s="61" t="str">
        <f t="shared" si="25"/>
        <v xml:space="preserve">   </v>
      </c>
      <c r="V121" s="61" t="str">
        <f>IF(E121=0," ",IF(E121="H",IF(H121&lt;1999,VLOOKUP(K121,Minimas!$A$15:$F$29,6),IF(AND(H121&gt;1998,H121&lt;2002),VLOOKUP(K121,Minimas!$A$15:$F$29,5),IF(AND(H121&gt;2001,H121&lt;2004),VLOOKUP(K121,Minimas!$A$15:$F$29,4),IF(AND(H121&gt;2003,H121&lt;2006),VLOOKUP(K121,Minimas!$A$15:$F$29,3),VLOOKUP(K121,Minimas!$A$15:$F$29,2))))),IF(H121&lt;1999,VLOOKUP(K121,Minimas!$G$15:$L$29,6),IF(AND(H121&gt;1998,H121&lt;2002),VLOOKUP(K121,Minimas!$G$15:$L$29,5),IF(AND(H121&gt;2001,H121&lt;2004),VLOOKUP(K121,Minimas!$G$15:$L$29,4),IF(AND(H121&gt;2003,H121&lt;2006),VLOOKUP(K121,Minimas!$G$15:$L$29,3),VLOOKUP(K121,Minimas!$G$15:$L$29,2)))))))</f>
        <v xml:space="preserve"> </v>
      </c>
      <c r="W121" s="62" t="str">
        <f t="shared" si="26"/>
        <v/>
      </c>
      <c r="X121" s="55"/>
      <c r="AA121" s="44"/>
      <c r="AB121" s="119" t="e">
        <f>T121-HLOOKUP(V121,Minimas!$C$3:$CD$12,2,FALSE)</f>
        <v>#VALUE!</v>
      </c>
      <c r="AC121" s="119" t="e">
        <f>T121-HLOOKUP(V121,Minimas!$C$3:$CD$12,3,FALSE)</f>
        <v>#VALUE!</v>
      </c>
      <c r="AD121" s="119" t="e">
        <f>T121-HLOOKUP(V121,Minimas!$C$3:$CD$12,4,FALSE)</f>
        <v>#VALUE!</v>
      </c>
      <c r="AE121" s="119" t="e">
        <f>T121-HLOOKUP(V121,Minimas!$C$3:$CD$12,5,FALSE)</f>
        <v>#VALUE!</v>
      </c>
      <c r="AF121" s="119" t="e">
        <f>T121-HLOOKUP(V121,Minimas!$C$3:$CD$12,6,FALSE)</f>
        <v>#VALUE!</v>
      </c>
      <c r="AG121" s="119" t="e">
        <f>T121-HLOOKUP(V121,Minimas!$C$3:$CD$12,7,FALSE)</f>
        <v>#VALUE!</v>
      </c>
      <c r="AH121" s="119" t="e">
        <f>T121-HLOOKUP(V121,Minimas!$C$3:$CD$12,8,FALSE)</f>
        <v>#VALUE!</v>
      </c>
      <c r="AI121" s="119" t="e">
        <f>T121-HLOOKUP(V121,Minimas!$C$3:$CD$12,9,FALSE)</f>
        <v>#VALUE!</v>
      </c>
      <c r="AJ121" s="119" t="e">
        <f>T121-HLOOKUP(V121,Minimas!$C$3:$CD$12,10,FALSE)</f>
        <v>#VALUE!</v>
      </c>
      <c r="AK121" s="120" t="str">
        <f t="shared" si="27"/>
        <v xml:space="preserve"> </v>
      </c>
      <c r="AL121" s="44"/>
      <c r="AM121" s="44" t="str">
        <f t="shared" si="28"/>
        <v xml:space="preserve"> </v>
      </c>
      <c r="AN121" s="44" t="str">
        <f t="shared" si="29"/>
        <v xml:space="preserve"> </v>
      </c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</row>
    <row r="122" spans="2:124" s="5" customFormat="1" ht="30" customHeight="1">
      <c r="B122" s="128"/>
      <c r="C122" s="56"/>
      <c r="D122" s="111"/>
      <c r="E122" s="131"/>
      <c r="F122" s="133" t="s">
        <v>40</v>
      </c>
      <c r="G122" s="57" t="s">
        <v>40</v>
      </c>
      <c r="H122" s="134"/>
      <c r="I122" s="110"/>
      <c r="J122" s="135"/>
      <c r="K122" s="58"/>
      <c r="L122" s="59"/>
      <c r="M122" s="60"/>
      <c r="N122" s="60"/>
      <c r="O122" s="65" t="str">
        <f t="shared" si="22"/>
        <v/>
      </c>
      <c r="P122" s="59"/>
      <c r="Q122" s="60"/>
      <c r="R122" s="60"/>
      <c r="S122" s="65" t="str">
        <f t="shared" si="23"/>
        <v/>
      </c>
      <c r="T122" s="64" t="str">
        <f t="shared" si="24"/>
        <v/>
      </c>
      <c r="U122" s="61" t="str">
        <f t="shared" si="25"/>
        <v xml:space="preserve">   </v>
      </c>
      <c r="V122" s="61" t="str">
        <f>IF(E122=0," ",IF(E122="H",IF(H122&lt;1999,VLOOKUP(K122,Minimas!$A$15:$F$29,6),IF(AND(H122&gt;1998,H122&lt;2002),VLOOKUP(K122,Minimas!$A$15:$F$29,5),IF(AND(H122&gt;2001,H122&lt;2004),VLOOKUP(K122,Minimas!$A$15:$F$29,4),IF(AND(H122&gt;2003,H122&lt;2006),VLOOKUP(K122,Minimas!$A$15:$F$29,3),VLOOKUP(K122,Minimas!$A$15:$F$29,2))))),IF(H122&lt;1999,VLOOKUP(K122,Minimas!$G$15:$L$29,6),IF(AND(H122&gt;1998,H122&lt;2002),VLOOKUP(K122,Minimas!$G$15:$L$29,5),IF(AND(H122&gt;2001,H122&lt;2004),VLOOKUP(K122,Minimas!$G$15:$L$29,4),IF(AND(H122&gt;2003,H122&lt;2006),VLOOKUP(K122,Minimas!$G$15:$L$29,3),VLOOKUP(K122,Minimas!$G$15:$L$29,2)))))))</f>
        <v xml:space="preserve"> </v>
      </c>
      <c r="W122" s="62" t="str">
        <f t="shared" si="26"/>
        <v/>
      </c>
      <c r="X122" s="55"/>
      <c r="AA122" s="44"/>
      <c r="AB122" s="119" t="e">
        <f>T122-HLOOKUP(V122,Minimas!$C$3:$CD$12,2,FALSE)</f>
        <v>#VALUE!</v>
      </c>
      <c r="AC122" s="119" t="e">
        <f>T122-HLOOKUP(V122,Minimas!$C$3:$CD$12,3,FALSE)</f>
        <v>#VALUE!</v>
      </c>
      <c r="AD122" s="119" t="e">
        <f>T122-HLOOKUP(V122,Minimas!$C$3:$CD$12,4,FALSE)</f>
        <v>#VALUE!</v>
      </c>
      <c r="AE122" s="119" t="e">
        <f>T122-HLOOKUP(V122,Minimas!$C$3:$CD$12,5,FALSE)</f>
        <v>#VALUE!</v>
      </c>
      <c r="AF122" s="119" t="e">
        <f>T122-HLOOKUP(V122,Minimas!$C$3:$CD$12,6,FALSE)</f>
        <v>#VALUE!</v>
      </c>
      <c r="AG122" s="119" t="e">
        <f>T122-HLOOKUP(V122,Minimas!$C$3:$CD$12,7,FALSE)</f>
        <v>#VALUE!</v>
      </c>
      <c r="AH122" s="119" t="e">
        <f>T122-HLOOKUP(V122,Minimas!$C$3:$CD$12,8,FALSE)</f>
        <v>#VALUE!</v>
      </c>
      <c r="AI122" s="119" t="e">
        <f>T122-HLOOKUP(V122,Minimas!$C$3:$CD$12,9,FALSE)</f>
        <v>#VALUE!</v>
      </c>
      <c r="AJ122" s="119" t="e">
        <f>T122-HLOOKUP(V122,Minimas!$C$3:$CD$12,10,FALSE)</f>
        <v>#VALUE!</v>
      </c>
      <c r="AK122" s="120" t="str">
        <f t="shared" si="27"/>
        <v xml:space="preserve"> </v>
      </c>
      <c r="AL122" s="44"/>
      <c r="AM122" s="44" t="str">
        <f t="shared" si="28"/>
        <v xml:space="preserve"> </v>
      </c>
      <c r="AN122" s="44" t="str">
        <f t="shared" si="29"/>
        <v xml:space="preserve"> </v>
      </c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</row>
    <row r="123" spans="2:124" s="5" customFormat="1" ht="30" customHeight="1">
      <c r="B123" s="128"/>
      <c r="C123" s="56"/>
      <c r="D123" s="111"/>
      <c r="E123" s="131"/>
      <c r="F123" s="133" t="s">
        <v>40</v>
      </c>
      <c r="G123" s="57" t="s">
        <v>40</v>
      </c>
      <c r="H123" s="134"/>
      <c r="I123" s="110"/>
      <c r="J123" s="135"/>
      <c r="K123" s="58"/>
      <c r="L123" s="59"/>
      <c r="M123" s="60"/>
      <c r="N123" s="60"/>
      <c r="O123" s="65" t="str">
        <f t="shared" si="22"/>
        <v/>
      </c>
      <c r="P123" s="59"/>
      <c r="Q123" s="60"/>
      <c r="R123" s="60"/>
      <c r="S123" s="65" t="str">
        <f t="shared" si="23"/>
        <v/>
      </c>
      <c r="T123" s="64" t="str">
        <f t="shared" si="24"/>
        <v/>
      </c>
      <c r="U123" s="61" t="str">
        <f t="shared" si="25"/>
        <v xml:space="preserve">   </v>
      </c>
      <c r="V123" s="61" t="str">
        <f>IF(E123=0," ",IF(E123="H",IF(H123&lt;1999,VLOOKUP(K123,Minimas!$A$15:$F$29,6),IF(AND(H123&gt;1998,H123&lt;2002),VLOOKUP(K123,Minimas!$A$15:$F$29,5),IF(AND(H123&gt;2001,H123&lt;2004),VLOOKUP(K123,Minimas!$A$15:$F$29,4),IF(AND(H123&gt;2003,H123&lt;2006),VLOOKUP(K123,Minimas!$A$15:$F$29,3),VLOOKUP(K123,Minimas!$A$15:$F$29,2))))),IF(H123&lt;1999,VLOOKUP(K123,Minimas!$G$15:$L$29,6),IF(AND(H123&gt;1998,H123&lt;2002),VLOOKUP(K123,Minimas!$G$15:$L$29,5),IF(AND(H123&gt;2001,H123&lt;2004),VLOOKUP(K123,Minimas!$G$15:$L$29,4),IF(AND(H123&gt;2003,H123&lt;2006),VLOOKUP(K123,Minimas!$G$15:$L$29,3),VLOOKUP(K123,Minimas!$G$15:$L$29,2)))))))</f>
        <v xml:space="preserve"> </v>
      </c>
      <c r="W123" s="62" t="str">
        <f t="shared" si="26"/>
        <v/>
      </c>
      <c r="X123" s="55"/>
      <c r="AA123" s="44"/>
      <c r="AB123" s="119" t="e">
        <f>T123-HLOOKUP(V123,Minimas!$C$3:$CD$12,2,FALSE)</f>
        <v>#VALUE!</v>
      </c>
      <c r="AC123" s="119" t="e">
        <f>T123-HLOOKUP(V123,Minimas!$C$3:$CD$12,3,FALSE)</f>
        <v>#VALUE!</v>
      </c>
      <c r="AD123" s="119" t="e">
        <f>T123-HLOOKUP(V123,Minimas!$C$3:$CD$12,4,FALSE)</f>
        <v>#VALUE!</v>
      </c>
      <c r="AE123" s="119" t="e">
        <f>T123-HLOOKUP(V123,Minimas!$C$3:$CD$12,5,FALSE)</f>
        <v>#VALUE!</v>
      </c>
      <c r="AF123" s="119" t="e">
        <f>T123-HLOOKUP(V123,Minimas!$C$3:$CD$12,6,FALSE)</f>
        <v>#VALUE!</v>
      </c>
      <c r="AG123" s="119" t="e">
        <f>T123-HLOOKUP(V123,Minimas!$C$3:$CD$12,7,FALSE)</f>
        <v>#VALUE!</v>
      </c>
      <c r="AH123" s="119" t="e">
        <f>T123-HLOOKUP(V123,Minimas!$C$3:$CD$12,8,FALSE)</f>
        <v>#VALUE!</v>
      </c>
      <c r="AI123" s="119" t="e">
        <f>T123-HLOOKUP(V123,Minimas!$C$3:$CD$12,9,FALSE)</f>
        <v>#VALUE!</v>
      </c>
      <c r="AJ123" s="119" t="e">
        <f>T123-HLOOKUP(V123,Minimas!$C$3:$CD$12,10,FALSE)</f>
        <v>#VALUE!</v>
      </c>
      <c r="AK123" s="120" t="str">
        <f t="shared" si="27"/>
        <v xml:space="preserve"> </v>
      </c>
      <c r="AL123" s="44"/>
      <c r="AM123" s="44" t="str">
        <f t="shared" si="28"/>
        <v xml:space="preserve"> </v>
      </c>
      <c r="AN123" s="44" t="str">
        <f t="shared" si="29"/>
        <v xml:space="preserve"> </v>
      </c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</row>
    <row r="124" spans="2:124" s="5" customFormat="1" ht="30" customHeight="1">
      <c r="B124" s="128"/>
      <c r="C124" s="56"/>
      <c r="D124" s="111"/>
      <c r="E124" s="131"/>
      <c r="F124" s="133" t="s">
        <v>40</v>
      </c>
      <c r="G124" s="57" t="s">
        <v>40</v>
      </c>
      <c r="H124" s="134"/>
      <c r="I124" s="110"/>
      <c r="J124" s="135"/>
      <c r="K124" s="58"/>
      <c r="L124" s="59"/>
      <c r="M124" s="60"/>
      <c r="N124" s="60"/>
      <c r="O124" s="65" t="str">
        <f t="shared" si="22"/>
        <v/>
      </c>
      <c r="P124" s="59"/>
      <c r="Q124" s="60"/>
      <c r="R124" s="60"/>
      <c r="S124" s="65" t="str">
        <f t="shared" si="23"/>
        <v/>
      </c>
      <c r="T124" s="64" t="str">
        <f t="shared" si="24"/>
        <v/>
      </c>
      <c r="U124" s="61" t="str">
        <f t="shared" si="25"/>
        <v xml:space="preserve">   </v>
      </c>
      <c r="V124" s="61" t="str">
        <f>IF(E124=0," ",IF(E124="H",IF(H124&lt;1999,VLOOKUP(K124,Minimas!$A$15:$F$29,6),IF(AND(H124&gt;1998,H124&lt;2002),VLOOKUP(K124,Minimas!$A$15:$F$29,5),IF(AND(H124&gt;2001,H124&lt;2004),VLOOKUP(K124,Minimas!$A$15:$F$29,4),IF(AND(H124&gt;2003,H124&lt;2006),VLOOKUP(K124,Minimas!$A$15:$F$29,3),VLOOKUP(K124,Minimas!$A$15:$F$29,2))))),IF(H124&lt;1999,VLOOKUP(K124,Minimas!$G$15:$L$29,6),IF(AND(H124&gt;1998,H124&lt;2002),VLOOKUP(K124,Minimas!$G$15:$L$29,5),IF(AND(H124&gt;2001,H124&lt;2004),VLOOKUP(K124,Minimas!$G$15:$L$29,4),IF(AND(H124&gt;2003,H124&lt;2006),VLOOKUP(K124,Minimas!$G$15:$L$29,3),VLOOKUP(K124,Minimas!$G$15:$L$29,2)))))))</f>
        <v xml:space="preserve"> </v>
      </c>
      <c r="W124" s="62" t="str">
        <f t="shared" si="26"/>
        <v/>
      </c>
      <c r="X124" s="55"/>
      <c r="AA124" s="44"/>
      <c r="AB124" s="119" t="e">
        <f>T124-HLOOKUP(V124,Minimas!$C$3:$CD$12,2,FALSE)</f>
        <v>#VALUE!</v>
      </c>
      <c r="AC124" s="119" t="e">
        <f>T124-HLOOKUP(V124,Minimas!$C$3:$CD$12,3,FALSE)</f>
        <v>#VALUE!</v>
      </c>
      <c r="AD124" s="119" t="e">
        <f>T124-HLOOKUP(V124,Minimas!$C$3:$CD$12,4,FALSE)</f>
        <v>#VALUE!</v>
      </c>
      <c r="AE124" s="119" t="e">
        <f>T124-HLOOKUP(V124,Minimas!$C$3:$CD$12,5,FALSE)</f>
        <v>#VALUE!</v>
      </c>
      <c r="AF124" s="119" t="e">
        <f>T124-HLOOKUP(V124,Minimas!$C$3:$CD$12,6,FALSE)</f>
        <v>#VALUE!</v>
      </c>
      <c r="AG124" s="119" t="e">
        <f>T124-HLOOKUP(V124,Minimas!$C$3:$CD$12,7,FALSE)</f>
        <v>#VALUE!</v>
      </c>
      <c r="AH124" s="119" t="e">
        <f>T124-HLOOKUP(V124,Minimas!$C$3:$CD$12,8,FALSE)</f>
        <v>#VALUE!</v>
      </c>
      <c r="AI124" s="119" t="e">
        <f>T124-HLOOKUP(V124,Minimas!$C$3:$CD$12,9,FALSE)</f>
        <v>#VALUE!</v>
      </c>
      <c r="AJ124" s="119" t="e">
        <f>T124-HLOOKUP(V124,Minimas!$C$3:$CD$12,10,FALSE)</f>
        <v>#VALUE!</v>
      </c>
      <c r="AK124" s="120" t="str">
        <f t="shared" si="27"/>
        <v xml:space="preserve"> </v>
      </c>
      <c r="AL124" s="44"/>
      <c r="AM124" s="44" t="str">
        <f t="shared" si="28"/>
        <v xml:space="preserve"> </v>
      </c>
      <c r="AN124" s="44" t="str">
        <f t="shared" si="29"/>
        <v xml:space="preserve"> </v>
      </c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</row>
    <row r="125" spans="2:124" s="5" customFormat="1" ht="30" customHeight="1">
      <c r="B125" s="128"/>
      <c r="C125" s="56"/>
      <c r="D125" s="111"/>
      <c r="E125" s="131"/>
      <c r="F125" s="133" t="s">
        <v>40</v>
      </c>
      <c r="G125" s="57" t="s">
        <v>40</v>
      </c>
      <c r="H125" s="134"/>
      <c r="I125" s="110"/>
      <c r="J125" s="135"/>
      <c r="K125" s="58"/>
      <c r="L125" s="59"/>
      <c r="M125" s="60"/>
      <c r="N125" s="60"/>
      <c r="O125" s="65" t="str">
        <f t="shared" si="22"/>
        <v/>
      </c>
      <c r="P125" s="59"/>
      <c r="Q125" s="60"/>
      <c r="R125" s="60"/>
      <c r="S125" s="65" t="str">
        <f t="shared" si="23"/>
        <v/>
      </c>
      <c r="T125" s="64" t="str">
        <f t="shared" si="24"/>
        <v/>
      </c>
      <c r="U125" s="61" t="str">
        <f t="shared" si="25"/>
        <v xml:space="preserve">   </v>
      </c>
      <c r="V125" s="61" t="str">
        <f>IF(E125=0," ",IF(E125="H",IF(H125&lt;1999,VLOOKUP(K125,Minimas!$A$15:$F$29,6),IF(AND(H125&gt;1998,H125&lt;2002),VLOOKUP(K125,Minimas!$A$15:$F$29,5),IF(AND(H125&gt;2001,H125&lt;2004),VLOOKUP(K125,Minimas!$A$15:$F$29,4),IF(AND(H125&gt;2003,H125&lt;2006),VLOOKUP(K125,Minimas!$A$15:$F$29,3),VLOOKUP(K125,Minimas!$A$15:$F$29,2))))),IF(H125&lt;1999,VLOOKUP(K125,Minimas!$G$15:$L$29,6),IF(AND(H125&gt;1998,H125&lt;2002),VLOOKUP(K125,Minimas!$G$15:$L$29,5),IF(AND(H125&gt;2001,H125&lt;2004),VLOOKUP(K125,Minimas!$G$15:$L$29,4),IF(AND(H125&gt;2003,H125&lt;2006),VLOOKUP(K125,Minimas!$G$15:$L$29,3),VLOOKUP(K125,Minimas!$G$15:$L$29,2)))))))</f>
        <v xml:space="preserve"> </v>
      </c>
      <c r="W125" s="62" t="str">
        <f t="shared" si="26"/>
        <v/>
      </c>
      <c r="X125" s="55"/>
      <c r="AA125" s="44"/>
      <c r="AB125" s="119" t="e">
        <f>T125-HLOOKUP(V125,Minimas!$C$3:$CD$12,2,FALSE)</f>
        <v>#VALUE!</v>
      </c>
      <c r="AC125" s="119" t="e">
        <f>T125-HLOOKUP(V125,Minimas!$C$3:$CD$12,3,FALSE)</f>
        <v>#VALUE!</v>
      </c>
      <c r="AD125" s="119" t="e">
        <f>T125-HLOOKUP(V125,Minimas!$C$3:$CD$12,4,FALSE)</f>
        <v>#VALUE!</v>
      </c>
      <c r="AE125" s="119" t="e">
        <f>T125-HLOOKUP(V125,Minimas!$C$3:$CD$12,5,FALSE)</f>
        <v>#VALUE!</v>
      </c>
      <c r="AF125" s="119" t="e">
        <f>T125-HLOOKUP(V125,Minimas!$C$3:$CD$12,6,FALSE)</f>
        <v>#VALUE!</v>
      </c>
      <c r="AG125" s="119" t="e">
        <f>T125-HLOOKUP(V125,Minimas!$C$3:$CD$12,7,FALSE)</f>
        <v>#VALUE!</v>
      </c>
      <c r="AH125" s="119" t="e">
        <f>T125-HLOOKUP(V125,Minimas!$C$3:$CD$12,8,FALSE)</f>
        <v>#VALUE!</v>
      </c>
      <c r="AI125" s="119" t="e">
        <f>T125-HLOOKUP(V125,Minimas!$C$3:$CD$12,9,FALSE)</f>
        <v>#VALUE!</v>
      </c>
      <c r="AJ125" s="119" t="e">
        <f>T125-HLOOKUP(V125,Minimas!$C$3:$CD$12,10,FALSE)</f>
        <v>#VALUE!</v>
      </c>
      <c r="AK125" s="120" t="str">
        <f t="shared" si="27"/>
        <v xml:space="preserve"> </v>
      </c>
      <c r="AL125" s="44"/>
      <c r="AM125" s="44" t="str">
        <f t="shared" si="28"/>
        <v xml:space="preserve"> </v>
      </c>
      <c r="AN125" s="44" t="str">
        <f t="shared" si="29"/>
        <v xml:space="preserve"> </v>
      </c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</row>
    <row r="126" spans="2:124" s="5" customFormat="1" ht="30" customHeight="1">
      <c r="B126" s="128"/>
      <c r="C126" s="56"/>
      <c r="D126" s="111"/>
      <c r="E126" s="131"/>
      <c r="F126" s="133" t="s">
        <v>40</v>
      </c>
      <c r="G126" s="57" t="s">
        <v>40</v>
      </c>
      <c r="H126" s="134"/>
      <c r="I126" s="110"/>
      <c r="J126" s="135"/>
      <c r="K126" s="58"/>
      <c r="L126" s="59"/>
      <c r="M126" s="60"/>
      <c r="N126" s="60"/>
      <c r="O126" s="65" t="str">
        <f t="shared" si="22"/>
        <v/>
      </c>
      <c r="P126" s="59"/>
      <c r="Q126" s="60"/>
      <c r="R126" s="60"/>
      <c r="S126" s="65" t="str">
        <f t="shared" si="23"/>
        <v/>
      </c>
      <c r="T126" s="64" t="str">
        <f t="shared" si="24"/>
        <v/>
      </c>
      <c r="U126" s="61" t="str">
        <f t="shared" si="25"/>
        <v xml:space="preserve">   </v>
      </c>
      <c r="V126" s="61" t="str">
        <f>IF(E126=0," ",IF(E126="H",IF(H126&lt;1999,VLOOKUP(K126,Minimas!$A$15:$F$29,6),IF(AND(H126&gt;1998,H126&lt;2002),VLOOKUP(K126,Minimas!$A$15:$F$29,5),IF(AND(H126&gt;2001,H126&lt;2004),VLOOKUP(K126,Minimas!$A$15:$F$29,4),IF(AND(H126&gt;2003,H126&lt;2006),VLOOKUP(K126,Minimas!$A$15:$F$29,3),VLOOKUP(K126,Minimas!$A$15:$F$29,2))))),IF(H126&lt;1999,VLOOKUP(K126,Minimas!$G$15:$L$29,6),IF(AND(H126&gt;1998,H126&lt;2002),VLOOKUP(K126,Minimas!$G$15:$L$29,5),IF(AND(H126&gt;2001,H126&lt;2004),VLOOKUP(K126,Minimas!$G$15:$L$29,4),IF(AND(H126&gt;2003,H126&lt;2006),VLOOKUP(K126,Minimas!$G$15:$L$29,3),VLOOKUP(K126,Minimas!$G$15:$L$29,2)))))))</f>
        <v xml:space="preserve"> </v>
      </c>
      <c r="W126" s="62" t="str">
        <f t="shared" si="26"/>
        <v/>
      </c>
      <c r="X126" s="55"/>
      <c r="AA126" s="44"/>
      <c r="AB126" s="119" t="e">
        <f>T126-HLOOKUP(V126,Minimas!$C$3:$CD$12,2,FALSE)</f>
        <v>#VALUE!</v>
      </c>
      <c r="AC126" s="119" t="e">
        <f>T126-HLOOKUP(V126,Minimas!$C$3:$CD$12,3,FALSE)</f>
        <v>#VALUE!</v>
      </c>
      <c r="AD126" s="119" t="e">
        <f>T126-HLOOKUP(V126,Minimas!$C$3:$CD$12,4,FALSE)</f>
        <v>#VALUE!</v>
      </c>
      <c r="AE126" s="119" t="e">
        <f>T126-HLOOKUP(V126,Minimas!$C$3:$CD$12,5,FALSE)</f>
        <v>#VALUE!</v>
      </c>
      <c r="AF126" s="119" t="e">
        <f>T126-HLOOKUP(V126,Minimas!$C$3:$CD$12,6,FALSE)</f>
        <v>#VALUE!</v>
      </c>
      <c r="AG126" s="119" t="e">
        <f>T126-HLOOKUP(V126,Minimas!$C$3:$CD$12,7,FALSE)</f>
        <v>#VALUE!</v>
      </c>
      <c r="AH126" s="119" t="e">
        <f>T126-HLOOKUP(V126,Minimas!$C$3:$CD$12,8,FALSE)</f>
        <v>#VALUE!</v>
      </c>
      <c r="AI126" s="119" t="e">
        <f>T126-HLOOKUP(V126,Minimas!$C$3:$CD$12,9,FALSE)</f>
        <v>#VALUE!</v>
      </c>
      <c r="AJ126" s="119" t="e">
        <f>T126-HLOOKUP(V126,Minimas!$C$3:$CD$12,10,FALSE)</f>
        <v>#VALUE!</v>
      </c>
      <c r="AK126" s="120" t="str">
        <f t="shared" si="27"/>
        <v xml:space="preserve"> </v>
      </c>
      <c r="AL126" s="44"/>
      <c r="AM126" s="44" t="str">
        <f t="shared" si="28"/>
        <v xml:space="preserve"> </v>
      </c>
      <c r="AN126" s="44" t="str">
        <f t="shared" si="29"/>
        <v xml:space="preserve"> </v>
      </c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</row>
    <row r="127" spans="2:124" s="5" customFormat="1" ht="30" customHeight="1">
      <c r="B127" s="128"/>
      <c r="C127" s="56"/>
      <c r="D127" s="111"/>
      <c r="E127" s="131"/>
      <c r="F127" s="133" t="s">
        <v>40</v>
      </c>
      <c r="G127" s="57" t="s">
        <v>40</v>
      </c>
      <c r="H127" s="134"/>
      <c r="I127" s="110"/>
      <c r="J127" s="135"/>
      <c r="K127" s="58"/>
      <c r="L127" s="59"/>
      <c r="M127" s="60"/>
      <c r="N127" s="60"/>
      <c r="O127" s="65" t="str">
        <f t="shared" si="22"/>
        <v/>
      </c>
      <c r="P127" s="59"/>
      <c r="Q127" s="60"/>
      <c r="R127" s="60"/>
      <c r="S127" s="65" t="str">
        <f t="shared" si="23"/>
        <v/>
      </c>
      <c r="T127" s="64" t="str">
        <f t="shared" si="24"/>
        <v/>
      </c>
      <c r="U127" s="61" t="str">
        <f t="shared" si="25"/>
        <v xml:space="preserve">   </v>
      </c>
      <c r="V127" s="61" t="str">
        <f>IF(E127=0," ",IF(E127="H",IF(H127&lt;1999,VLOOKUP(K127,Minimas!$A$15:$F$29,6),IF(AND(H127&gt;1998,H127&lt;2002),VLOOKUP(K127,Minimas!$A$15:$F$29,5),IF(AND(H127&gt;2001,H127&lt;2004),VLOOKUP(K127,Minimas!$A$15:$F$29,4),IF(AND(H127&gt;2003,H127&lt;2006),VLOOKUP(K127,Minimas!$A$15:$F$29,3),VLOOKUP(K127,Minimas!$A$15:$F$29,2))))),IF(H127&lt;1999,VLOOKUP(K127,Minimas!$G$15:$L$29,6),IF(AND(H127&gt;1998,H127&lt;2002),VLOOKUP(K127,Minimas!$G$15:$L$29,5),IF(AND(H127&gt;2001,H127&lt;2004),VLOOKUP(K127,Minimas!$G$15:$L$29,4),IF(AND(H127&gt;2003,H127&lt;2006),VLOOKUP(K127,Minimas!$G$15:$L$29,3),VLOOKUP(K127,Minimas!$G$15:$L$29,2)))))))</f>
        <v xml:space="preserve"> </v>
      </c>
      <c r="W127" s="62" t="str">
        <f t="shared" si="26"/>
        <v/>
      </c>
      <c r="X127" s="55"/>
      <c r="AA127" s="44"/>
      <c r="AB127" s="119" t="e">
        <f>T127-HLOOKUP(V127,Minimas!$C$3:$CD$12,2,FALSE)</f>
        <v>#VALUE!</v>
      </c>
      <c r="AC127" s="119" t="e">
        <f>T127-HLOOKUP(V127,Minimas!$C$3:$CD$12,3,FALSE)</f>
        <v>#VALUE!</v>
      </c>
      <c r="AD127" s="119" t="e">
        <f>T127-HLOOKUP(V127,Minimas!$C$3:$CD$12,4,FALSE)</f>
        <v>#VALUE!</v>
      </c>
      <c r="AE127" s="119" t="e">
        <f>T127-HLOOKUP(V127,Minimas!$C$3:$CD$12,5,FALSE)</f>
        <v>#VALUE!</v>
      </c>
      <c r="AF127" s="119" t="e">
        <f>T127-HLOOKUP(V127,Minimas!$C$3:$CD$12,6,FALSE)</f>
        <v>#VALUE!</v>
      </c>
      <c r="AG127" s="119" t="e">
        <f>T127-HLOOKUP(V127,Minimas!$C$3:$CD$12,7,FALSE)</f>
        <v>#VALUE!</v>
      </c>
      <c r="AH127" s="119" t="e">
        <f>T127-HLOOKUP(V127,Minimas!$C$3:$CD$12,8,FALSE)</f>
        <v>#VALUE!</v>
      </c>
      <c r="AI127" s="119" t="e">
        <f>T127-HLOOKUP(V127,Minimas!$C$3:$CD$12,9,FALSE)</f>
        <v>#VALUE!</v>
      </c>
      <c r="AJ127" s="119" t="e">
        <f>T127-HLOOKUP(V127,Minimas!$C$3:$CD$12,10,FALSE)</f>
        <v>#VALUE!</v>
      </c>
      <c r="AK127" s="120" t="str">
        <f t="shared" si="27"/>
        <v xml:space="preserve"> </v>
      </c>
      <c r="AL127" s="44"/>
      <c r="AM127" s="44" t="str">
        <f t="shared" si="28"/>
        <v xml:space="preserve"> </v>
      </c>
      <c r="AN127" s="44" t="str">
        <f t="shared" si="29"/>
        <v xml:space="preserve"> </v>
      </c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</row>
    <row r="128" spans="2:124" s="5" customFormat="1" ht="30" customHeight="1">
      <c r="B128" s="128"/>
      <c r="C128" s="56"/>
      <c r="D128" s="111"/>
      <c r="E128" s="131"/>
      <c r="F128" s="133" t="s">
        <v>40</v>
      </c>
      <c r="G128" s="57" t="s">
        <v>40</v>
      </c>
      <c r="H128" s="134"/>
      <c r="I128" s="110"/>
      <c r="J128" s="135"/>
      <c r="K128" s="58"/>
      <c r="L128" s="59"/>
      <c r="M128" s="60"/>
      <c r="N128" s="60"/>
      <c r="O128" s="65" t="str">
        <f t="shared" si="22"/>
        <v/>
      </c>
      <c r="P128" s="59"/>
      <c r="Q128" s="60"/>
      <c r="R128" s="60"/>
      <c r="S128" s="65" t="str">
        <f t="shared" si="23"/>
        <v/>
      </c>
      <c r="T128" s="64" t="str">
        <f t="shared" si="24"/>
        <v/>
      </c>
      <c r="U128" s="61" t="str">
        <f t="shared" si="25"/>
        <v xml:space="preserve">   </v>
      </c>
      <c r="V128" s="61" t="str">
        <f>IF(E128=0," ",IF(E128="H",IF(H128&lt;1999,VLOOKUP(K128,Minimas!$A$15:$F$29,6),IF(AND(H128&gt;1998,H128&lt;2002),VLOOKUP(K128,Minimas!$A$15:$F$29,5),IF(AND(H128&gt;2001,H128&lt;2004),VLOOKUP(K128,Minimas!$A$15:$F$29,4),IF(AND(H128&gt;2003,H128&lt;2006),VLOOKUP(K128,Minimas!$A$15:$F$29,3),VLOOKUP(K128,Minimas!$A$15:$F$29,2))))),IF(H128&lt;1999,VLOOKUP(K128,Minimas!$G$15:$L$29,6),IF(AND(H128&gt;1998,H128&lt;2002),VLOOKUP(K128,Minimas!$G$15:$L$29,5),IF(AND(H128&gt;2001,H128&lt;2004),VLOOKUP(K128,Minimas!$G$15:$L$29,4),IF(AND(H128&gt;2003,H128&lt;2006),VLOOKUP(K128,Minimas!$G$15:$L$29,3),VLOOKUP(K128,Minimas!$G$15:$L$29,2)))))))</f>
        <v xml:space="preserve"> </v>
      </c>
      <c r="W128" s="62" t="str">
        <f t="shared" si="26"/>
        <v/>
      </c>
      <c r="X128" s="55"/>
      <c r="AA128" s="44"/>
      <c r="AB128" s="119" t="e">
        <f>T128-HLOOKUP(V128,Minimas!$C$3:$CD$12,2,FALSE)</f>
        <v>#VALUE!</v>
      </c>
      <c r="AC128" s="119" t="e">
        <f>T128-HLOOKUP(V128,Minimas!$C$3:$CD$12,3,FALSE)</f>
        <v>#VALUE!</v>
      </c>
      <c r="AD128" s="119" t="e">
        <f>T128-HLOOKUP(V128,Minimas!$C$3:$CD$12,4,FALSE)</f>
        <v>#VALUE!</v>
      </c>
      <c r="AE128" s="119" t="e">
        <f>T128-HLOOKUP(V128,Minimas!$C$3:$CD$12,5,FALSE)</f>
        <v>#VALUE!</v>
      </c>
      <c r="AF128" s="119" t="e">
        <f>T128-HLOOKUP(V128,Minimas!$C$3:$CD$12,6,FALSE)</f>
        <v>#VALUE!</v>
      </c>
      <c r="AG128" s="119" t="e">
        <f>T128-HLOOKUP(V128,Minimas!$C$3:$CD$12,7,FALSE)</f>
        <v>#VALUE!</v>
      </c>
      <c r="AH128" s="119" t="e">
        <f>T128-HLOOKUP(V128,Minimas!$C$3:$CD$12,8,FALSE)</f>
        <v>#VALUE!</v>
      </c>
      <c r="AI128" s="119" t="e">
        <f>T128-HLOOKUP(V128,Minimas!$C$3:$CD$12,9,FALSE)</f>
        <v>#VALUE!</v>
      </c>
      <c r="AJ128" s="119" t="e">
        <f>T128-HLOOKUP(V128,Minimas!$C$3:$CD$12,10,FALSE)</f>
        <v>#VALUE!</v>
      </c>
      <c r="AK128" s="120" t="str">
        <f t="shared" si="27"/>
        <v xml:space="preserve"> </v>
      </c>
      <c r="AL128" s="44"/>
      <c r="AM128" s="44" t="str">
        <f t="shared" si="28"/>
        <v xml:space="preserve"> </v>
      </c>
      <c r="AN128" s="44" t="str">
        <f t="shared" si="29"/>
        <v xml:space="preserve"> </v>
      </c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</row>
    <row r="129" spans="2:124" s="5" customFormat="1" ht="30" customHeight="1">
      <c r="B129" s="128"/>
      <c r="C129" s="56"/>
      <c r="D129" s="111"/>
      <c r="E129" s="131"/>
      <c r="F129" s="133" t="s">
        <v>40</v>
      </c>
      <c r="G129" s="57" t="s">
        <v>40</v>
      </c>
      <c r="H129" s="134"/>
      <c r="I129" s="110"/>
      <c r="J129" s="135"/>
      <c r="K129" s="58"/>
      <c r="L129" s="59"/>
      <c r="M129" s="60"/>
      <c r="N129" s="60"/>
      <c r="O129" s="65" t="str">
        <f t="shared" si="22"/>
        <v/>
      </c>
      <c r="P129" s="59"/>
      <c r="Q129" s="60"/>
      <c r="R129" s="60"/>
      <c r="S129" s="65" t="str">
        <f t="shared" si="23"/>
        <v/>
      </c>
      <c r="T129" s="64" t="str">
        <f t="shared" si="24"/>
        <v/>
      </c>
      <c r="U129" s="61" t="str">
        <f t="shared" si="25"/>
        <v xml:space="preserve">   </v>
      </c>
      <c r="V129" s="61" t="str">
        <f>IF(E129=0," ",IF(E129="H",IF(H129&lt;1999,VLOOKUP(K129,Minimas!$A$15:$F$29,6),IF(AND(H129&gt;1998,H129&lt;2002),VLOOKUP(K129,Minimas!$A$15:$F$29,5),IF(AND(H129&gt;2001,H129&lt;2004),VLOOKUP(K129,Minimas!$A$15:$F$29,4),IF(AND(H129&gt;2003,H129&lt;2006),VLOOKUP(K129,Minimas!$A$15:$F$29,3),VLOOKUP(K129,Minimas!$A$15:$F$29,2))))),IF(H129&lt;1999,VLOOKUP(K129,Minimas!$G$15:$L$29,6),IF(AND(H129&gt;1998,H129&lt;2002),VLOOKUP(K129,Minimas!$G$15:$L$29,5),IF(AND(H129&gt;2001,H129&lt;2004),VLOOKUP(K129,Minimas!$G$15:$L$29,4),IF(AND(H129&gt;2003,H129&lt;2006),VLOOKUP(K129,Minimas!$G$15:$L$29,3),VLOOKUP(K129,Minimas!$G$15:$L$29,2)))))))</f>
        <v xml:space="preserve"> </v>
      </c>
      <c r="W129" s="62" t="str">
        <f t="shared" si="26"/>
        <v/>
      </c>
      <c r="X129" s="55"/>
      <c r="AA129" s="44"/>
      <c r="AB129" s="119" t="e">
        <f>T129-HLOOKUP(V129,Minimas!$C$3:$CD$12,2,FALSE)</f>
        <v>#VALUE!</v>
      </c>
      <c r="AC129" s="119" t="e">
        <f>T129-HLOOKUP(V129,Minimas!$C$3:$CD$12,3,FALSE)</f>
        <v>#VALUE!</v>
      </c>
      <c r="AD129" s="119" t="e">
        <f>T129-HLOOKUP(V129,Minimas!$C$3:$CD$12,4,FALSE)</f>
        <v>#VALUE!</v>
      </c>
      <c r="AE129" s="119" t="e">
        <f>T129-HLOOKUP(V129,Minimas!$C$3:$CD$12,5,FALSE)</f>
        <v>#VALUE!</v>
      </c>
      <c r="AF129" s="119" t="e">
        <f>T129-HLOOKUP(V129,Minimas!$C$3:$CD$12,6,FALSE)</f>
        <v>#VALUE!</v>
      </c>
      <c r="AG129" s="119" t="e">
        <f>T129-HLOOKUP(V129,Minimas!$C$3:$CD$12,7,FALSE)</f>
        <v>#VALUE!</v>
      </c>
      <c r="AH129" s="119" t="e">
        <f>T129-HLOOKUP(V129,Minimas!$C$3:$CD$12,8,FALSE)</f>
        <v>#VALUE!</v>
      </c>
      <c r="AI129" s="119" t="e">
        <f>T129-HLOOKUP(V129,Minimas!$C$3:$CD$12,9,FALSE)</f>
        <v>#VALUE!</v>
      </c>
      <c r="AJ129" s="119" t="e">
        <f>T129-HLOOKUP(V129,Minimas!$C$3:$CD$12,10,FALSE)</f>
        <v>#VALUE!</v>
      </c>
      <c r="AK129" s="120" t="str">
        <f t="shared" si="27"/>
        <v xml:space="preserve"> </v>
      </c>
      <c r="AL129" s="44"/>
      <c r="AM129" s="44" t="str">
        <f t="shared" si="28"/>
        <v xml:space="preserve"> </v>
      </c>
      <c r="AN129" s="44" t="str">
        <f t="shared" si="29"/>
        <v xml:space="preserve"> </v>
      </c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</row>
    <row r="130" spans="2:124" s="5" customFormat="1" ht="30" customHeight="1">
      <c r="B130" s="128"/>
      <c r="C130" s="56"/>
      <c r="D130" s="111"/>
      <c r="E130" s="131"/>
      <c r="F130" s="133" t="s">
        <v>40</v>
      </c>
      <c r="G130" s="57" t="s">
        <v>40</v>
      </c>
      <c r="H130" s="134"/>
      <c r="I130" s="110"/>
      <c r="J130" s="135"/>
      <c r="K130" s="58"/>
      <c r="L130" s="59"/>
      <c r="M130" s="60"/>
      <c r="N130" s="60"/>
      <c r="O130" s="65" t="str">
        <f t="shared" si="22"/>
        <v/>
      </c>
      <c r="P130" s="59"/>
      <c r="Q130" s="60"/>
      <c r="R130" s="60"/>
      <c r="S130" s="65" t="str">
        <f t="shared" si="23"/>
        <v/>
      </c>
      <c r="T130" s="64" t="str">
        <f t="shared" si="24"/>
        <v/>
      </c>
      <c r="U130" s="61" t="str">
        <f t="shared" si="25"/>
        <v xml:space="preserve">   </v>
      </c>
      <c r="V130" s="61" t="str">
        <f>IF(E130=0," ",IF(E130="H",IF(H130&lt;1999,VLOOKUP(K130,Minimas!$A$15:$F$29,6),IF(AND(H130&gt;1998,H130&lt;2002),VLOOKUP(K130,Minimas!$A$15:$F$29,5),IF(AND(H130&gt;2001,H130&lt;2004),VLOOKUP(K130,Minimas!$A$15:$F$29,4),IF(AND(H130&gt;2003,H130&lt;2006),VLOOKUP(K130,Minimas!$A$15:$F$29,3),VLOOKUP(K130,Minimas!$A$15:$F$29,2))))),IF(H130&lt;1999,VLOOKUP(K130,Minimas!$G$15:$L$29,6),IF(AND(H130&gt;1998,H130&lt;2002),VLOOKUP(K130,Minimas!$G$15:$L$29,5),IF(AND(H130&gt;2001,H130&lt;2004),VLOOKUP(K130,Minimas!$G$15:$L$29,4),IF(AND(H130&gt;2003,H130&lt;2006),VLOOKUP(K130,Minimas!$G$15:$L$29,3),VLOOKUP(K130,Minimas!$G$15:$L$29,2)))))))</f>
        <v xml:space="preserve"> </v>
      </c>
      <c r="W130" s="62" t="str">
        <f t="shared" si="26"/>
        <v/>
      </c>
      <c r="X130" s="55"/>
      <c r="AA130" s="44"/>
      <c r="AB130" s="119" t="e">
        <f>T130-HLOOKUP(V130,Minimas!$C$3:$CD$12,2,FALSE)</f>
        <v>#VALUE!</v>
      </c>
      <c r="AC130" s="119" t="e">
        <f>T130-HLOOKUP(V130,Minimas!$C$3:$CD$12,3,FALSE)</f>
        <v>#VALUE!</v>
      </c>
      <c r="AD130" s="119" t="e">
        <f>T130-HLOOKUP(V130,Minimas!$C$3:$CD$12,4,FALSE)</f>
        <v>#VALUE!</v>
      </c>
      <c r="AE130" s="119" t="e">
        <f>T130-HLOOKUP(V130,Minimas!$C$3:$CD$12,5,FALSE)</f>
        <v>#VALUE!</v>
      </c>
      <c r="AF130" s="119" t="e">
        <f>T130-HLOOKUP(V130,Minimas!$C$3:$CD$12,6,FALSE)</f>
        <v>#VALUE!</v>
      </c>
      <c r="AG130" s="119" t="e">
        <f>T130-HLOOKUP(V130,Minimas!$C$3:$CD$12,7,FALSE)</f>
        <v>#VALUE!</v>
      </c>
      <c r="AH130" s="119" t="e">
        <f>T130-HLOOKUP(V130,Minimas!$C$3:$CD$12,8,FALSE)</f>
        <v>#VALUE!</v>
      </c>
      <c r="AI130" s="119" t="e">
        <f>T130-HLOOKUP(V130,Minimas!$C$3:$CD$12,9,FALSE)</f>
        <v>#VALUE!</v>
      </c>
      <c r="AJ130" s="119" t="e">
        <f>T130-HLOOKUP(V130,Minimas!$C$3:$CD$12,10,FALSE)</f>
        <v>#VALUE!</v>
      </c>
      <c r="AK130" s="120" t="str">
        <f t="shared" si="27"/>
        <v xml:space="preserve"> </v>
      </c>
      <c r="AL130" s="44"/>
      <c r="AM130" s="44" t="str">
        <f t="shared" si="28"/>
        <v xml:space="preserve"> </v>
      </c>
      <c r="AN130" s="44" t="str">
        <f t="shared" si="29"/>
        <v xml:space="preserve"> </v>
      </c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</row>
    <row r="131" spans="2:124" s="5" customFormat="1" ht="30" customHeight="1">
      <c r="B131" s="128"/>
      <c r="C131" s="56"/>
      <c r="D131" s="111"/>
      <c r="E131" s="131"/>
      <c r="F131" s="133" t="s">
        <v>40</v>
      </c>
      <c r="G131" s="57" t="s">
        <v>40</v>
      </c>
      <c r="H131" s="134"/>
      <c r="I131" s="110"/>
      <c r="J131" s="135"/>
      <c r="K131" s="58"/>
      <c r="L131" s="59"/>
      <c r="M131" s="60"/>
      <c r="N131" s="60"/>
      <c r="O131" s="65" t="str">
        <f t="shared" si="22"/>
        <v/>
      </c>
      <c r="P131" s="59"/>
      <c r="Q131" s="60"/>
      <c r="R131" s="60"/>
      <c r="S131" s="65" t="str">
        <f t="shared" si="23"/>
        <v/>
      </c>
      <c r="T131" s="64" t="str">
        <f t="shared" si="24"/>
        <v/>
      </c>
      <c r="U131" s="61" t="str">
        <f t="shared" si="25"/>
        <v xml:space="preserve">   </v>
      </c>
      <c r="V131" s="61" t="str">
        <f>IF(E131=0," ",IF(E131="H",IF(H131&lt;1999,VLOOKUP(K131,Minimas!$A$15:$F$29,6),IF(AND(H131&gt;1998,H131&lt;2002),VLOOKUP(K131,Minimas!$A$15:$F$29,5),IF(AND(H131&gt;2001,H131&lt;2004),VLOOKUP(K131,Minimas!$A$15:$F$29,4),IF(AND(H131&gt;2003,H131&lt;2006),VLOOKUP(K131,Minimas!$A$15:$F$29,3),VLOOKUP(K131,Minimas!$A$15:$F$29,2))))),IF(H131&lt;1999,VLOOKUP(K131,Minimas!$G$15:$L$29,6),IF(AND(H131&gt;1998,H131&lt;2002),VLOOKUP(K131,Minimas!$G$15:$L$29,5),IF(AND(H131&gt;2001,H131&lt;2004),VLOOKUP(K131,Minimas!$G$15:$L$29,4),IF(AND(H131&gt;2003,H131&lt;2006),VLOOKUP(K131,Minimas!$G$15:$L$29,3),VLOOKUP(K131,Minimas!$G$15:$L$29,2)))))))</f>
        <v xml:space="preserve"> </v>
      </c>
      <c r="W131" s="62" t="str">
        <f t="shared" si="26"/>
        <v/>
      </c>
      <c r="X131" s="55"/>
      <c r="AA131" s="44"/>
      <c r="AB131" s="119" t="e">
        <f>T131-HLOOKUP(V131,Minimas!$C$3:$CD$12,2,FALSE)</f>
        <v>#VALUE!</v>
      </c>
      <c r="AC131" s="119" t="e">
        <f>T131-HLOOKUP(V131,Minimas!$C$3:$CD$12,3,FALSE)</f>
        <v>#VALUE!</v>
      </c>
      <c r="AD131" s="119" t="e">
        <f>T131-HLOOKUP(V131,Minimas!$C$3:$CD$12,4,FALSE)</f>
        <v>#VALUE!</v>
      </c>
      <c r="AE131" s="119" t="e">
        <f>T131-HLOOKUP(V131,Minimas!$C$3:$CD$12,5,FALSE)</f>
        <v>#VALUE!</v>
      </c>
      <c r="AF131" s="119" t="e">
        <f>T131-HLOOKUP(V131,Minimas!$C$3:$CD$12,6,FALSE)</f>
        <v>#VALUE!</v>
      </c>
      <c r="AG131" s="119" t="e">
        <f>T131-HLOOKUP(V131,Minimas!$C$3:$CD$12,7,FALSE)</f>
        <v>#VALUE!</v>
      </c>
      <c r="AH131" s="119" t="e">
        <f>T131-HLOOKUP(V131,Minimas!$C$3:$CD$12,8,FALSE)</f>
        <v>#VALUE!</v>
      </c>
      <c r="AI131" s="119" t="e">
        <f>T131-HLOOKUP(V131,Minimas!$C$3:$CD$12,9,FALSE)</f>
        <v>#VALUE!</v>
      </c>
      <c r="AJ131" s="119" t="e">
        <f>T131-HLOOKUP(V131,Minimas!$C$3:$CD$12,10,FALSE)</f>
        <v>#VALUE!</v>
      </c>
      <c r="AK131" s="120" t="str">
        <f t="shared" si="27"/>
        <v xml:space="preserve"> </v>
      </c>
      <c r="AL131" s="44"/>
      <c r="AM131" s="44" t="str">
        <f t="shared" si="28"/>
        <v xml:space="preserve"> </v>
      </c>
      <c r="AN131" s="44" t="str">
        <f t="shared" si="29"/>
        <v xml:space="preserve"> </v>
      </c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</row>
    <row r="132" spans="2:124" s="5" customFormat="1" ht="30" customHeight="1">
      <c r="B132" s="128"/>
      <c r="C132" s="56"/>
      <c r="D132" s="111"/>
      <c r="E132" s="131"/>
      <c r="F132" s="133" t="s">
        <v>40</v>
      </c>
      <c r="G132" s="57" t="s">
        <v>40</v>
      </c>
      <c r="H132" s="134"/>
      <c r="I132" s="110"/>
      <c r="J132" s="135"/>
      <c r="K132" s="58"/>
      <c r="L132" s="59"/>
      <c r="M132" s="60"/>
      <c r="N132" s="60"/>
      <c r="O132" s="65" t="str">
        <f t="shared" si="22"/>
        <v/>
      </c>
      <c r="P132" s="59"/>
      <c r="Q132" s="60"/>
      <c r="R132" s="60"/>
      <c r="S132" s="65" t="str">
        <f t="shared" si="23"/>
        <v/>
      </c>
      <c r="T132" s="64" t="str">
        <f t="shared" si="24"/>
        <v/>
      </c>
      <c r="U132" s="61" t="str">
        <f t="shared" si="25"/>
        <v xml:space="preserve">   </v>
      </c>
      <c r="V132" s="61" t="str">
        <f>IF(E132=0," ",IF(E132="H",IF(H132&lt;1999,VLOOKUP(K132,Minimas!$A$15:$F$29,6),IF(AND(H132&gt;1998,H132&lt;2002),VLOOKUP(K132,Minimas!$A$15:$F$29,5),IF(AND(H132&gt;2001,H132&lt;2004),VLOOKUP(K132,Minimas!$A$15:$F$29,4),IF(AND(H132&gt;2003,H132&lt;2006),VLOOKUP(K132,Minimas!$A$15:$F$29,3),VLOOKUP(K132,Minimas!$A$15:$F$29,2))))),IF(H132&lt;1999,VLOOKUP(K132,Minimas!$G$15:$L$29,6),IF(AND(H132&gt;1998,H132&lt;2002),VLOOKUP(K132,Minimas!$G$15:$L$29,5),IF(AND(H132&gt;2001,H132&lt;2004),VLOOKUP(K132,Minimas!$G$15:$L$29,4),IF(AND(H132&gt;2003,H132&lt;2006),VLOOKUP(K132,Minimas!$G$15:$L$29,3),VLOOKUP(K132,Minimas!$G$15:$L$29,2)))))))</f>
        <v xml:space="preserve"> </v>
      </c>
      <c r="W132" s="62" t="str">
        <f t="shared" si="26"/>
        <v/>
      </c>
      <c r="X132" s="55"/>
      <c r="AA132" s="44"/>
      <c r="AB132" s="119" t="e">
        <f>T132-HLOOKUP(V132,Minimas!$C$3:$CD$12,2,FALSE)</f>
        <v>#VALUE!</v>
      </c>
      <c r="AC132" s="119" t="e">
        <f>T132-HLOOKUP(V132,Minimas!$C$3:$CD$12,3,FALSE)</f>
        <v>#VALUE!</v>
      </c>
      <c r="AD132" s="119" t="e">
        <f>T132-HLOOKUP(V132,Minimas!$C$3:$CD$12,4,FALSE)</f>
        <v>#VALUE!</v>
      </c>
      <c r="AE132" s="119" t="e">
        <f>T132-HLOOKUP(V132,Minimas!$C$3:$CD$12,5,FALSE)</f>
        <v>#VALUE!</v>
      </c>
      <c r="AF132" s="119" t="e">
        <f>T132-HLOOKUP(V132,Minimas!$C$3:$CD$12,6,FALSE)</f>
        <v>#VALUE!</v>
      </c>
      <c r="AG132" s="119" t="e">
        <f>T132-HLOOKUP(V132,Minimas!$C$3:$CD$12,7,FALSE)</f>
        <v>#VALUE!</v>
      </c>
      <c r="AH132" s="119" t="e">
        <f>T132-HLOOKUP(V132,Minimas!$C$3:$CD$12,8,FALSE)</f>
        <v>#VALUE!</v>
      </c>
      <c r="AI132" s="119" t="e">
        <f>T132-HLOOKUP(V132,Minimas!$C$3:$CD$12,9,FALSE)</f>
        <v>#VALUE!</v>
      </c>
      <c r="AJ132" s="119" t="e">
        <f>T132-HLOOKUP(V132,Minimas!$C$3:$CD$12,10,FALSE)</f>
        <v>#VALUE!</v>
      </c>
      <c r="AK132" s="120" t="str">
        <f t="shared" si="27"/>
        <v xml:space="preserve"> </v>
      </c>
      <c r="AL132" s="44"/>
      <c r="AM132" s="44" t="str">
        <f t="shared" si="28"/>
        <v xml:space="preserve"> </v>
      </c>
      <c r="AN132" s="44" t="str">
        <f t="shared" si="29"/>
        <v xml:space="preserve"> </v>
      </c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</row>
    <row r="133" spans="2:124" s="5" customFormat="1" ht="30" customHeight="1">
      <c r="B133" s="128"/>
      <c r="C133" s="56"/>
      <c r="D133" s="111"/>
      <c r="E133" s="131"/>
      <c r="F133" s="133" t="s">
        <v>40</v>
      </c>
      <c r="G133" s="57" t="s">
        <v>40</v>
      </c>
      <c r="H133" s="134"/>
      <c r="I133" s="110"/>
      <c r="J133" s="135"/>
      <c r="K133" s="58"/>
      <c r="L133" s="59"/>
      <c r="M133" s="60"/>
      <c r="N133" s="60"/>
      <c r="O133" s="65" t="str">
        <f t="shared" si="22"/>
        <v/>
      </c>
      <c r="P133" s="59"/>
      <c r="Q133" s="60"/>
      <c r="R133" s="60"/>
      <c r="S133" s="65" t="str">
        <f t="shared" si="23"/>
        <v/>
      </c>
      <c r="T133" s="64" t="str">
        <f t="shared" si="24"/>
        <v/>
      </c>
      <c r="U133" s="61" t="str">
        <f t="shared" si="25"/>
        <v xml:space="preserve">   </v>
      </c>
      <c r="V133" s="61" t="str">
        <f>IF(E133=0," ",IF(E133="H",IF(H133&lt;1999,VLOOKUP(K133,Minimas!$A$15:$F$29,6),IF(AND(H133&gt;1998,H133&lt;2002),VLOOKUP(K133,Minimas!$A$15:$F$29,5),IF(AND(H133&gt;2001,H133&lt;2004),VLOOKUP(K133,Minimas!$A$15:$F$29,4),IF(AND(H133&gt;2003,H133&lt;2006),VLOOKUP(K133,Minimas!$A$15:$F$29,3),VLOOKUP(K133,Minimas!$A$15:$F$29,2))))),IF(H133&lt;1999,VLOOKUP(K133,Minimas!$G$15:$L$29,6),IF(AND(H133&gt;1998,H133&lt;2002),VLOOKUP(K133,Minimas!$G$15:$L$29,5),IF(AND(H133&gt;2001,H133&lt;2004),VLOOKUP(K133,Minimas!$G$15:$L$29,4),IF(AND(H133&gt;2003,H133&lt;2006),VLOOKUP(K133,Minimas!$G$15:$L$29,3),VLOOKUP(K133,Minimas!$G$15:$L$29,2)))))))</f>
        <v xml:space="preserve"> </v>
      </c>
      <c r="W133" s="62" t="str">
        <f t="shared" si="26"/>
        <v/>
      </c>
      <c r="X133" s="55"/>
      <c r="AA133" s="44"/>
      <c r="AB133" s="119" t="e">
        <f>T133-HLOOKUP(V133,Minimas!$C$3:$CD$12,2,FALSE)</f>
        <v>#VALUE!</v>
      </c>
      <c r="AC133" s="119" t="e">
        <f>T133-HLOOKUP(V133,Minimas!$C$3:$CD$12,3,FALSE)</f>
        <v>#VALUE!</v>
      </c>
      <c r="AD133" s="119" t="e">
        <f>T133-HLOOKUP(V133,Minimas!$C$3:$CD$12,4,FALSE)</f>
        <v>#VALUE!</v>
      </c>
      <c r="AE133" s="119" t="e">
        <f>T133-HLOOKUP(V133,Minimas!$C$3:$CD$12,5,FALSE)</f>
        <v>#VALUE!</v>
      </c>
      <c r="AF133" s="119" t="e">
        <f>T133-HLOOKUP(V133,Minimas!$C$3:$CD$12,6,FALSE)</f>
        <v>#VALUE!</v>
      </c>
      <c r="AG133" s="119" t="e">
        <f>T133-HLOOKUP(V133,Minimas!$C$3:$CD$12,7,FALSE)</f>
        <v>#VALUE!</v>
      </c>
      <c r="AH133" s="119" t="e">
        <f>T133-HLOOKUP(V133,Minimas!$C$3:$CD$12,8,FALSE)</f>
        <v>#VALUE!</v>
      </c>
      <c r="AI133" s="119" t="e">
        <f>T133-HLOOKUP(V133,Minimas!$C$3:$CD$12,9,FALSE)</f>
        <v>#VALUE!</v>
      </c>
      <c r="AJ133" s="119" t="e">
        <f>T133-HLOOKUP(V133,Minimas!$C$3:$CD$12,10,FALSE)</f>
        <v>#VALUE!</v>
      </c>
      <c r="AK133" s="120" t="str">
        <f t="shared" si="27"/>
        <v xml:space="preserve"> </v>
      </c>
      <c r="AL133" s="44"/>
      <c r="AM133" s="44" t="str">
        <f t="shared" si="28"/>
        <v xml:space="preserve"> </v>
      </c>
      <c r="AN133" s="44" t="str">
        <f t="shared" si="29"/>
        <v xml:space="preserve"> </v>
      </c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</row>
    <row r="134" spans="2:124" s="5" customFormat="1" ht="30" customHeight="1">
      <c r="B134" s="128"/>
      <c r="C134" s="56"/>
      <c r="D134" s="111"/>
      <c r="E134" s="131"/>
      <c r="F134" s="133" t="s">
        <v>40</v>
      </c>
      <c r="G134" s="57" t="s">
        <v>40</v>
      </c>
      <c r="H134" s="134"/>
      <c r="I134" s="110"/>
      <c r="J134" s="135"/>
      <c r="K134" s="58"/>
      <c r="L134" s="59"/>
      <c r="M134" s="60"/>
      <c r="N134" s="60"/>
      <c r="O134" s="65" t="str">
        <f t="shared" si="22"/>
        <v/>
      </c>
      <c r="P134" s="59"/>
      <c r="Q134" s="60"/>
      <c r="R134" s="60"/>
      <c r="S134" s="65" t="str">
        <f t="shared" si="23"/>
        <v/>
      </c>
      <c r="T134" s="64" t="str">
        <f t="shared" si="24"/>
        <v/>
      </c>
      <c r="U134" s="61" t="str">
        <f t="shared" si="25"/>
        <v xml:space="preserve">   </v>
      </c>
      <c r="V134" s="61" t="str">
        <f>IF(E134=0," ",IF(E134="H",IF(H134&lt;1999,VLOOKUP(K134,Minimas!$A$15:$F$29,6),IF(AND(H134&gt;1998,H134&lt;2002),VLOOKUP(K134,Minimas!$A$15:$F$29,5),IF(AND(H134&gt;2001,H134&lt;2004),VLOOKUP(K134,Minimas!$A$15:$F$29,4),IF(AND(H134&gt;2003,H134&lt;2006),VLOOKUP(K134,Minimas!$A$15:$F$29,3),VLOOKUP(K134,Minimas!$A$15:$F$29,2))))),IF(H134&lt;1999,VLOOKUP(K134,Minimas!$G$15:$L$29,6),IF(AND(H134&gt;1998,H134&lt;2002),VLOOKUP(K134,Minimas!$G$15:$L$29,5),IF(AND(H134&gt;2001,H134&lt;2004),VLOOKUP(K134,Minimas!$G$15:$L$29,4),IF(AND(H134&gt;2003,H134&lt;2006),VLOOKUP(K134,Minimas!$G$15:$L$29,3),VLOOKUP(K134,Minimas!$G$15:$L$29,2)))))))</f>
        <v xml:space="preserve"> </v>
      </c>
      <c r="W134" s="62" t="str">
        <f t="shared" si="26"/>
        <v/>
      </c>
      <c r="X134" s="55"/>
      <c r="AA134" s="44"/>
      <c r="AB134" s="119" t="e">
        <f>T134-HLOOKUP(V134,Minimas!$C$3:$CD$12,2,FALSE)</f>
        <v>#VALUE!</v>
      </c>
      <c r="AC134" s="119" t="e">
        <f>T134-HLOOKUP(V134,Minimas!$C$3:$CD$12,3,FALSE)</f>
        <v>#VALUE!</v>
      </c>
      <c r="AD134" s="119" t="e">
        <f>T134-HLOOKUP(V134,Minimas!$C$3:$CD$12,4,FALSE)</f>
        <v>#VALUE!</v>
      </c>
      <c r="AE134" s="119" t="e">
        <f>T134-HLOOKUP(V134,Minimas!$C$3:$CD$12,5,FALSE)</f>
        <v>#VALUE!</v>
      </c>
      <c r="AF134" s="119" t="e">
        <f>T134-HLOOKUP(V134,Minimas!$C$3:$CD$12,6,FALSE)</f>
        <v>#VALUE!</v>
      </c>
      <c r="AG134" s="119" t="e">
        <f>T134-HLOOKUP(V134,Minimas!$C$3:$CD$12,7,FALSE)</f>
        <v>#VALUE!</v>
      </c>
      <c r="AH134" s="119" t="e">
        <f>T134-HLOOKUP(V134,Minimas!$C$3:$CD$12,8,FALSE)</f>
        <v>#VALUE!</v>
      </c>
      <c r="AI134" s="119" t="e">
        <f>T134-HLOOKUP(V134,Minimas!$C$3:$CD$12,9,FALSE)</f>
        <v>#VALUE!</v>
      </c>
      <c r="AJ134" s="119" t="e">
        <f>T134-HLOOKUP(V134,Minimas!$C$3:$CD$12,10,FALSE)</f>
        <v>#VALUE!</v>
      </c>
      <c r="AK134" s="120" t="str">
        <f t="shared" si="27"/>
        <v xml:space="preserve"> </v>
      </c>
      <c r="AL134" s="44"/>
      <c r="AM134" s="44" t="str">
        <f t="shared" si="28"/>
        <v xml:space="preserve"> </v>
      </c>
      <c r="AN134" s="44" t="str">
        <f t="shared" si="29"/>
        <v xml:space="preserve"> </v>
      </c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</row>
    <row r="135" spans="2:124" s="5" customFormat="1" ht="30" customHeight="1">
      <c r="B135" s="128"/>
      <c r="C135" s="56"/>
      <c r="D135" s="111"/>
      <c r="E135" s="131"/>
      <c r="F135" s="133" t="s">
        <v>40</v>
      </c>
      <c r="G135" s="57" t="s">
        <v>40</v>
      </c>
      <c r="H135" s="134"/>
      <c r="I135" s="110"/>
      <c r="J135" s="135"/>
      <c r="K135" s="58"/>
      <c r="L135" s="59"/>
      <c r="M135" s="60"/>
      <c r="N135" s="60"/>
      <c r="O135" s="65" t="str">
        <f t="shared" si="22"/>
        <v/>
      </c>
      <c r="P135" s="59"/>
      <c r="Q135" s="60"/>
      <c r="R135" s="60"/>
      <c r="S135" s="65" t="str">
        <f t="shared" si="23"/>
        <v/>
      </c>
      <c r="T135" s="64" t="str">
        <f t="shared" si="24"/>
        <v/>
      </c>
      <c r="U135" s="61" t="str">
        <f t="shared" si="25"/>
        <v xml:space="preserve">   </v>
      </c>
      <c r="V135" s="61" t="str">
        <f>IF(E135=0," ",IF(E135="H",IF(H135&lt;1999,VLOOKUP(K135,Minimas!$A$15:$F$29,6),IF(AND(H135&gt;1998,H135&lt;2002),VLOOKUP(K135,Minimas!$A$15:$F$29,5),IF(AND(H135&gt;2001,H135&lt;2004),VLOOKUP(K135,Minimas!$A$15:$F$29,4),IF(AND(H135&gt;2003,H135&lt;2006),VLOOKUP(K135,Minimas!$A$15:$F$29,3),VLOOKUP(K135,Minimas!$A$15:$F$29,2))))),IF(H135&lt;1999,VLOOKUP(K135,Minimas!$G$15:$L$29,6),IF(AND(H135&gt;1998,H135&lt;2002),VLOOKUP(K135,Minimas!$G$15:$L$29,5),IF(AND(H135&gt;2001,H135&lt;2004),VLOOKUP(K135,Minimas!$G$15:$L$29,4),IF(AND(H135&gt;2003,H135&lt;2006),VLOOKUP(K135,Minimas!$G$15:$L$29,3),VLOOKUP(K135,Minimas!$G$15:$L$29,2)))))))</f>
        <v xml:space="preserve"> </v>
      </c>
      <c r="W135" s="62" t="str">
        <f t="shared" si="26"/>
        <v/>
      </c>
      <c r="X135" s="55"/>
      <c r="AA135" s="44"/>
      <c r="AB135" s="119" t="e">
        <f>T135-HLOOKUP(V135,Minimas!$C$3:$CD$12,2,FALSE)</f>
        <v>#VALUE!</v>
      </c>
      <c r="AC135" s="119" t="e">
        <f>T135-HLOOKUP(V135,Minimas!$C$3:$CD$12,3,FALSE)</f>
        <v>#VALUE!</v>
      </c>
      <c r="AD135" s="119" t="e">
        <f>T135-HLOOKUP(V135,Minimas!$C$3:$CD$12,4,FALSE)</f>
        <v>#VALUE!</v>
      </c>
      <c r="AE135" s="119" t="e">
        <f>T135-HLOOKUP(V135,Minimas!$C$3:$CD$12,5,FALSE)</f>
        <v>#VALUE!</v>
      </c>
      <c r="AF135" s="119" t="e">
        <f>T135-HLOOKUP(V135,Minimas!$C$3:$CD$12,6,FALSE)</f>
        <v>#VALUE!</v>
      </c>
      <c r="AG135" s="119" t="e">
        <f>T135-HLOOKUP(V135,Minimas!$C$3:$CD$12,7,FALSE)</f>
        <v>#VALUE!</v>
      </c>
      <c r="AH135" s="119" t="e">
        <f>T135-HLOOKUP(V135,Minimas!$C$3:$CD$12,8,FALSE)</f>
        <v>#VALUE!</v>
      </c>
      <c r="AI135" s="119" t="e">
        <f>T135-HLOOKUP(V135,Minimas!$C$3:$CD$12,9,FALSE)</f>
        <v>#VALUE!</v>
      </c>
      <c r="AJ135" s="119" t="e">
        <f>T135-HLOOKUP(V135,Minimas!$C$3:$CD$12,10,FALSE)</f>
        <v>#VALUE!</v>
      </c>
      <c r="AK135" s="120" t="str">
        <f t="shared" si="27"/>
        <v xml:space="preserve"> </v>
      </c>
      <c r="AL135" s="44"/>
      <c r="AM135" s="44" t="str">
        <f t="shared" si="28"/>
        <v xml:space="preserve"> </v>
      </c>
      <c r="AN135" s="44" t="str">
        <f t="shared" si="29"/>
        <v xml:space="preserve"> </v>
      </c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</row>
    <row r="136" spans="2:124" s="5" customFormat="1" ht="30" customHeight="1">
      <c r="B136" s="128"/>
      <c r="C136" s="56"/>
      <c r="D136" s="111"/>
      <c r="E136" s="131"/>
      <c r="F136" s="133" t="s">
        <v>40</v>
      </c>
      <c r="G136" s="57" t="s">
        <v>40</v>
      </c>
      <c r="H136" s="134"/>
      <c r="I136" s="110"/>
      <c r="J136" s="135"/>
      <c r="K136" s="58"/>
      <c r="L136" s="59"/>
      <c r="M136" s="60"/>
      <c r="N136" s="60"/>
      <c r="O136" s="65" t="str">
        <f t="shared" si="22"/>
        <v/>
      </c>
      <c r="P136" s="59"/>
      <c r="Q136" s="60"/>
      <c r="R136" s="60"/>
      <c r="S136" s="65" t="str">
        <f t="shared" si="23"/>
        <v/>
      </c>
      <c r="T136" s="64" t="str">
        <f t="shared" si="24"/>
        <v/>
      </c>
      <c r="U136" s="61" t="str">
        <f t="shared" si="25"/>
        <v xml:space="preserve">   </v>
      </c>
      <c r="V136" s="61" t="str">
        <f>IF(E136=0," ",IF(E136="H",IF(H136&lt;1999,VLOOKUP(K136,Minimas!$A$15:$F$29,6),IF(AND(H136&gt;1998,H136&lt;2002),VLOOKUP(K136,Minimas!$A$15:$F$29,5),IF(AND(H136&gt;2001,H136&lt;2004),VLOOKUP(K136,Minimas!$A$15:$F$29,4),IF(AND(H136&gt;2003,H136&lt;2006),VLOOKUP(K136,Minimas!$A$15:$F$29,3),VLOOKUP(K136,Minimas!$A$15:$F$29,2))))),IF(H136&lt;1999,VLOOKUP(K136,Minimas!$G$15:$L$29,6),IF(AND(H136&gt;1998,H136&lt;2002),VLOOKUP(K136,Minimas!$G$15:$L$29,5),IF(AND(H136&gt;2001,H136&lt;2004),VLOOKUP(K136,Minimas!$G$15:$L$29,4),IF(AND(H136&gt;2003,H136&lt;2006),VLOOKUP(K136,Minimas!$G$15:$L$29,3),VLOOKUP(K136,Minimas!$G$15:$L$29,2)))))))</f>
        <v xml:space="preserve"> </v>
      </c>
      <c r="W136" s="62" t="str">
        <f t="shared" si="26"/>
        <v/>
      </c>
      <c r="X136" s="55"/>
      <c r="AA136" s="44"/>
      <c r="AB136" s="119" t="e">
        <f>T136-HLOOKUP(V136,Minimas!$C$3:$CD$12,2,FALSE)</f>
        <v>#VALUE!</v>
      </c>
      <c r="AC136" s="119" t="e">
        <f>T136-HLOOKUP(V136,Minimas!$C$3:$CD$12,3,FALSE)</f>
        <v>#VALUE!</v>
      </c>
      <c r="AD136" s="119" t="e">
        <f>T136-HLOOKUP(V136,Minimas!$C$3:$CD$12,4,FALSE)</f>
        <v>#VALUE!</v>
      </c>
      <c r="AE136" s="119" t="e">
        <f>T136-HLOOKUP(V136,Minimas!$C$3:$CD$12,5,FALSE)</f>
        <v>#VALUE!</v>
      </c>
      <c r="AF136" s="119" t="e">
        <f>T136-HLOOKUP(V136,Minimas!$C$3:$CD$12,6,FALSE)</f>
        <v>#VALUE!</v>
      </c>
      <c r="AG136" s="119" t="e">
        <f>T136-HLOOKUP(V136,Minimas!$C$3:$CD$12,7,FALSE)</f>
        <v>#VALUE!</v>
      </c>
      <c r="AH136" s="119" t="e">
        <f>T136-HLOOKUP(V136,Minimas!$C$3:$CD$12,8,FALSE)</f>
        <v>#VALUE!</v>
      </c>
      <c r="AI136" s="119" t="e">
        <f>T136-HLOOKUP(V136,Minimas!$C$3:$CD$12,9,FALSE)</f>
        <v>#VALUE!</v>
      </c>
      <c r="AJ136" s="119" t="e">
        <f>T136-HLOOKUP(V136,Minimas!$C$3:$CD$12,10,FALSE)</f>
        <v>#VALUE!</v>
      </c>
      <c r="AK136" s="120" t="str">
        <f t="shared" si="27"/>
        <v xml:space="preserve"> </v>
      </c>
      <c r="AL136" s="44"/>
      <c r="AM136" s="44" t="str">
        <f t="shared" si="28"/>
        <v xml:space="preserve"> </v>
      </c>
      <c r="AN136" s="44" t="str">
        <f t="shared" si="29"/>
        <v xml:space="preserve"> </v>
      </c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</row>
    <row r="137" spans="2:124" s="5" customFormat="1" ht="30" customHeight="1">
      <c r="B137" s="128"/>
      <c r="C137" s="56"/>
      <c r="D137" s="111"/>
      <c r="E137" s="131"/>
      <c r="F137" s="133" t="s">
        <v>40</v>
      </c>
      <c r="G137" s="57" t="s">
        <v>40</v>
      </c>
      <c r="H137" s="134"/>
      <c r="I137" s="110"/>
      <c r="J137" s="135"/>
      <c r="K137" s="58"/>
      <c r="L137" s="59"/>
      <c r="M137" s="60"/>
      <c r="N137" s="60"/>
      <c r="O137" s="65" t="str">
        <f t="shared" si="22"/>
        <v/>
      </c>
      <c r="P137" s="59"/>
      <c r="Q137" s="60"/>
      <c r="R137" s="60"/>
      <c r="S137" s="65" t="str">
        <f t="shared" si="23"/>
        <v/>
      </c>
      <c r="T137" s="64" t="str">
        <f t="shared" si="24"/>
        <v/>
      </c>
      <c r="U137" s="61" t="str">
        <f t="shared" si="25"/>
        <v xml:space="preserve">   </v>
      </c>
      <c r="V137" s="61" t="str">
        <f>IF(E137=0," ",IF(E137="H",IF(H137&lt;1999,VLOOKUP(K137,Minimas!$A$15:$F$29,6),IF(AND(H137&gt;1998,H137&lt;2002),VLOOKUP(K137,Minimas!$A$15:$F$29,5),IF(AND(H137&gt;2001,H137&lt;2004),VLOOKUP(K137,Minimas!$A$15:$F$29,4),IF(AND(H137&gt;2003,H137&lt;2006),VLOOKUP(K137,Minimas!$A$15:$F$29,3),VLOOKUP(K137,Minimas!$A$15:$F$29,2))))),IF(H137&lt;1999,VLOOKUP(K137,Minimas!$G$15:$L$29,6),IF(AND(H137&gt;1998,H137&lt;2002),VLOOKUP(K137,Minimas!$G$15:$L$29,5),IF(AND(H137&gt;2001,H137&lt;2004),VLOOKUP(K137,Minimas!$G$15:$L$29,4),IF(AND(H137&gt;2003,H137&lt;2006),VLOOKUP(K137,Minimas!$G$15:$L$29,3),VLOOKUP(K137,Minimas!$G$15:$L$29,2)))))))</f>
        <v xml:space="preserve"> </v>
      </c>
      <c r="W137" s="62" t="str">
        <f t="shared" si="26"/>
        <v/>
      </c>
      <c r="X137" s="55"/>
      <c r="AA137" s="44"/>
      <c r="AB137" s="119" t="e">
        <f>T137-HLOOKUP(V137,Minimas!$C$3:$CD$12,2,FALSE)</f>
        <v>#VALUE!</v>
      </c>
      <c r="AC137" s="119" t="e">
        <f>T137-HLOOKUP(V137,Minimas!$C$3:$CD$12,3,FALSE)</f>
        <v>#VALUE!</v>
      </c>
      <c r="AD137" s="119" t="e">
        <f>T137-HLOOKUP(V137,Minimas!$C$3:$CD$12,4,FALSE)</f>
        <v>#VALUE!</v>
      </c>
      <c r="AE137" s="119" t="e">
        <f>T137-HLOOKUP(V137,Minimas!$C$3:$CD$12,5,FALSE)</f>
        <v>#VALUE!</v>
      </c>
      <c r="AF137" s="119" t="e">
        <f>T137-HLOOKUP(V137,Minimas!$C$3:$CD$12,6,FALSE)</f>
        <v>#VALUE!</v>
      </c>
      <c r="AG137" s="119" t="e">
        <f>T137-HLOOKUP(V137,Minimas!$C$3:$CD$12,7,FALSE)</f>
        <v>#VALUE!</v>
      </c>
      <c r="AH137" s="119" t="e">
        <f>T137-HLOOKUP(V137,Minimas!$C$3:$CD$12,8,FALSE)</f>
        <v>#VALUE!</v>
      </c>
      <c r="AI137" s="119" t="e">
        <f>T137-HLOOKUP(V137,Minimas!$C$3:$CD$12,9,FALSE)</f>
        <v>#VALUE!</v>
      </c>
      <c r="AJ137" s="119" t="e">
        <f>T137-HLOOKUP(V137,Minimas!$C$3:$CD$12,10,FALSE)</f>
        <v>#VALUE!</v>
      </c>
      <c r="AK137" s="120" t="str">
        <f t="shared" si="27"/>
        <v xml:space="preserve"> </v>
      </c>
      <c r="AL137" s="44"/>
      <c r="AM137" s="44" t="str">
        <f t="shared" si="28"/>
        <v xml:space="preserve"> </v>
      </c>
      <c r="AN137" s="44" t="str">
        <f t="shared" si="29"/>
        <v xml:space="preserve"> </v>
      </c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</row>
    <row r="138" spans="2:124" s="5" customFormat="1" ht="30" customHeight="1">
      <c r="B138" s="128"/>
      <c r="C138" s="56"/>
      <c r="D138" s="111"/>
      <c r="E138" s="131"/>
      <c r="F138" s="133" t="s">
        <v>40</v>
      </c>
      <c r="G138" s="57" t="s">
        <v>40</v>
      </c>
      <c r="H138" s="134"/>
      <c r="I138" s="110"/>
      <c r="J138" s="135"/>
      <c r="K138" s="58"/>
      <c r="L138" s="59"/>
      <c r="M138" s="60"/>
      <c r="N138" s="60"/>
      <c r="O138" s="65" t="str">
        <f t="shared" si="22"/>
        <v/>
      </c>
      <c r="P138" s="59"/>
      <c r="Q138" s="60"/>
      <c r="R138" s="60"/>
      <c r="S138" s="65" t="str">
        <f t="shared" si="23"/>
        <v/>
      </c>
      <c r="T138" s="64" t="str">
        <f t="shared" si="24"/>
        <v/>
      </c>
      <c r="U138" s="61" t="str">
        <f t="shared" si="25"/>
        <v xml:space="preserve">   </v>
      </c>
      <c r="V138" s="61" t="str">
        <f>IF(E138=0," ",IF(E138="H",IF(H138&lt;1999,VLOOKUP(K138,Minimas!$A$15:$F$29,6),IF(AND(H138&gt;1998,H138&lt;2002),VLOOKUP(K138,Minimas!$A$15:$F$29,5),IF(AND(H138&gt;2001,H138&lt;2004),VLOOKUP(K138,Minimas!$A$15:$F$29,4),IF(AND(H138&gt;2003,H138&lt;2006),VLOOKUP(K138,Minimas!$A$15:$F$29,3),VLOOKUP(K138,Minimas!$A$15:$F$29,2))))),IF(H138&lt;1999,VLOOKUP(K138,Minimas!$G$15:$L$29,6),IF(AND(H138&gt;1998,H138&lt;2002),VLOOKUP(K138,Minimas!$G$15:$L$29,5),IF(AND(H138&gt;2001,H138&lt;2004),VLOOKUP(K138,Minimas!$G$15:$L$29,4),IF(AND(H138&gt;2003,H138&lt;2006),VLOOKUP(K138,Minimas!$G$15:$L$29,3),VLOOKUP(K138,Minimas!$G$15:$L$29,2)))))))</f>
        <v xml:space="preserve"> </v>
      </c>
      <c r="W138" s="62" t="str">
        <f t="shared" si="26"/>
        <v/>
      </c>
      <c r="X138" s="55"/>
      <c r="AA138" s="44"/>
      <c r="AB138" s="119" t="e">
        <f>T138-HLOOKUP(V138,Minimas!$C$3:$CD$12,2,FALSE)</f>
        <v>#VALUE!</v>
      </c>
      <c r="AC138" s="119" t="e">
        <f>T138-HLOOKUP(V138,Minimas!$C$3:$CD$12,3,FALSE)</f>
        <v>#VALUE!</v>
      </c>
      <c r="AD138" s="119" t="e">
        <f>T138-HLOOKUP(V138,Minimas!$C$3:$CD$12,4,FALSE)</f>
        <v>#VALUE!</v>
      </c>
      <c r="AE138" s="119" t="e">
        <f>T138-HLOOKUP(V138,Minimas!$C$3:$CD$12,5,FALSE)</f>
        <v>#VALUE!</v>
      </c>
      <c r="AF138" s="119" t="e">
        <f>T138-HLOOKUP(V138,Minimas!$C$3:$CD$12,6,FALSE)</f>
        <v>#VALUE!</v>
      </c>
      <c r="AG138" s="119" t="e">
        <f>T138-HLOOKUP(V138,Minimas!$C$3:$CD$12,7,FALSE)</f>
        <v>#VALUE!</v>
      </c>
      <c r="AH138" s="119" t="e">
        <f>T138-HLOOKUP(V138,Minimas!$C$3:$CD$12,8,FALSE)</f>
        <v>#VALUE!</v>
      </c>
      <c r="AI138" s="119" t="e">
        <f>T138-HLOOKUP(V138,Minimas!$C$3:$CD$12,9,FALSE)</f>
        <v>#VALUE!</v>
      </c>
      <c r="AJ138" s="119" t="e">
        <f>T138-HLOOKUP(V138,Minimas!$C$3:$CD$12,10,FALSE)</f>
        <v>#VALUE!</v>
      </c>
      <c r="AK138" s="120" t="str">
        <f t="shared" si="27"/>
        <v xml:space="preserve"> </v>
      </c>
      <c r="AL138" s="44"/>
      <c r="AM138" s="44" t="str">
        <f t="shared" si="28"/>
        <v xml:space="preserve"> </v>
      </c>
      <c r="AN138" s="44" t="str">
        <f t="shared" si="29"/>
        <v xml:space="preserve"> </v>
      </c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</row>
    <row r="139" spans="2:124" s="5" customFormat="1" ht="30" customHeight="1">
      <c r="B139" s="128"/>
      <c r="C139" s="56"/>
      <c r="D139" s="111"/>
      <c r="E139" s="131"/>
      <c r="F139" s="133" t="s">
        <v>40</v>
      </c>
      <c r="G139" s="57" t="s">
        <v>40</v>
      </c>
      <c r="H139" s="134"/>
      <c r="I139" s="110"/>
      <c r="J139" s="135"/>
      <c r="K139" s="58"/>
      <c r="L139" s="59"/>
      <c r="M139" s="60"/>
      <c r="N139" s="60"/>
      <c r="O139" s="65" t="str">
        <f t="shared" si="22"/>
        <v/>
      </c>
      <c r="P139" s="59"/>
      <c r="Q139" s="60"/>
      <c r="R139" s="60"/>
      <c r="S139" s="65" t="str">
        <f t="shared" si="23"/>
        <v/>
      </c>
      <c r="T139" s="64" t="str">
        <f t="shared" si="24"/>
        <v/>
      </c>
      <c r="U139" s="61" t="str">
        <f t="shared" si="25"/>
        <v xml:space="preserve">   </v>
      </c>
      <c r="V139" s="61" t="str">
        <f>IF(E139=0," ",IF(E139="H",IF(H139&lt;1999,VLOOKUP(K139,Minimas!$A$15:$F$29,6),IF(AND(H139&gt;1998,H139&lt;2002),VLOOKUP(K139,Minimas!$A$15:$F$29,5),IF(AND(H139&gt;2001,H139&lt;2004),VLOOKUP(K139,Minimas!$A$15:$F$29,4),IF(AND(H139&gt;2003,H139&lt;2006),VLOOKUP(K139,Minimas!$A$15:$F$29,3),VLOOKUP(K139,Minimas!$A$15:$F$29,2))))),IF(H139&lt;1999,VLOOKUP(K139,Minimas!$G$15:$L$29,6),IF(AND(H139&gt;1998,H139&lt;2002),VLOOKUP(K139,Minimas!$G$15:$L$29,5),IF(AND(H139&gt;2001,H139&lt;2004),VLOOKUP(K139,Minimas!$G$15:$L$29,4),IF(AND(H139&gt;2003,H139&lt;2006),VLOOKUP(K139,Minimas!$G$15:$L$29,3),VLOOKUP(K139,Minimas!$G$15:$L$29,2)))))))</f>
        <v xml:space="preserve"> </v>
      </c>
      <c r="W139" s="62" t="str">
        <f t="shared" si="26"/>
        <v/>
      </c>
      <c r="X139" s="55"/>
      <c r="AA139" s="44"/>
      <c r="AB139" s="119" t="e">
        <f>T139-HLOOKUP(V139,Minimas!$C$3:$CD$12,2,FALSE)</f>
        <v>#VALUE!</v>
      </c>
      <c r="AC139" s="119" t="e">
        <f>T139-HLOOKUP(V139,Minimas!$C$3:$CD$12,3,FALSE)</f>
        <v>#VALUE!</v>
      </c>
      <c r="AD139" s="119" t="e">
        <f>T139-HLOOKUP(V139,Minimas!$C$3:$CD$12,4,FALSE)</f>
        <v>#VALUE!</v>
      </c>
      <c r="AE139" s="119" t="e">
        <f>T139-HLOOKUP(V139,Minimas!$C$3:$CD$12,5,FALSE)</f>
        <v>#VALUE!</v>
      </c>
      <c r="AF139" s="119" t="e">
        <f>T139-HLOOKUP(V139,Minimas!$C$3:$CD$12,6,FALSE)</f>
        <v>#VALUE!</v>
      </c>
      <c r="AG139" s="119" t="e">
        <f>T139-HLOOKUP(V139,Minimas!$C$3:$CD$12,7,FALSE)</f>
        <v>#VALUE!</v>
      </c>
      <c r="AH139" s="119" t="e">
        <f>T139-HLOOKUP(V139,Minimas!$C$3:$CD$12,8,FALSE)</f>
        <v>#VALUE!</v>
      </c>
      <c r="AI139" s="119" t="e">
        <f>T139-HLOOKUP(V139,Minimas!$C$3:$CD$12,9,FALSE)</f>
        <v>#VALUE!</v>
      </c>
      <c r="AJ139" s="119" t="e">
        <f>T139-HLOOKUP(V139,Minimas!$C$3:$CD$12,10,FALSE)</f>
        <v>#VALUE!</v>
      </c>
      <c r="AK139" s="120" t="str">
        <f t="shared" si="27"/>
        <v xml:space="preserve"> </v>
      </c>
      <c r="AL139" s="44"/>
      <c r="AM139" s="44" t="str">
        <f t="shared" si="28"/>
        <v xml:space="preserve"> </v>
      </c>
      <c r="AN139" s="44" t="str">
        <f t="shared" si="29"/>
        <v xml:space="preserve"> </v>
      </c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</row>
    <row r="140" spans="2:124" s="5" customFormat="1" ht="30" customHeight="1">
      <c r="B140" s="128"/>
      <c r="C140" s="56"/>
      <c r="D140" s="111"/>
      <c r="E140" s="131"/>
      <c r="F140" s="133" t="s">
        <v>40</v>
      </c>
      <c r="G140" s="57" t="s">
        <v>40</v>
      </c>
      <c r="H140" s="134"/>
      <c r="I140" s="110"/>
      <c r="J140" s="135"/>
      <c r="K140" s="58"/>
      <c r="L140" s="59"/>
      <c r="M140" s="60"/>
      <c r="N140" s="60"/>
      <c r="O140" s="65" t="str">
        <f t="shared" si="22"/>
        <v/>
      </c>
      <c r="P140" s="59"/>
      <c r="Q140" s="60"/>
      <c r="R140" s="60"/>
      <c r="S140" s="65" t="str">
        <f t="shared" si="23"/>
        <v/>
      </c>
      <c r="T140" s="64" t="str">
        <f t="shared" si="24"/>
        <v/>
      </c>
      <c r="U140" s="61" t="str">
        <f t="shared" si="25"/>
        <v xml:space="preserve">   </v>
      </c>
      <c r="V140" s="61" t="str">
        <f>IF(E140=0," ",IF(E140="H",IF(H140&lt;1999,VLOOKUP(K140,Minimas!$A$15:$F$29,6),IF(AND(H140&gt;1998,H140&lt;2002),VLOOKUP(K140,Minimas!$A$15:$F$29,5),IF(AND(H140&gt;2001,H140&lt;2004),VLOOKUP(K140,Minimas!$A$15:$F$29,4),IF(AND(H140&gt;2003,H140&lt;2006),VLOOKUP(K140,Minimas!$A$15:$F$29,3),VLOOKUP(K140,Minimas!$A$15:$F$29,2))))),IF(H140&lt;1999,VLOOKUP(K140,Minimas!$G$15:$L$29,6),IF(AND(H140&gt;1998,H140&lt;2002),VLOOKUP(K140,Minimas!$G$15:$L$29,5),IF(AND(H140&gt;2001,H140&lt;2004),VLOOKUP(K140,Minimas!$G$15:$L$29,4),IF(AND(H140&gt;2003,H140&lt;2006),VLOOKUP(K140,Minimas!$G$15:$L$29,3),VLOOKUP(K140,Minimas!$G$15:$L$29,2)))))))</f>
        <v xml:space="preserve"> </v>
      </c>
      <c r="W140" s="62" t="str">
        <f t="shared" si="26"/>
        <v/>
      </c>
      <c r="X140" s="55"/>
      <c r="AA140" s="44"/>
      <c r="AB140" s="119" t="e">
        <f>T140-HLOOKUP(V140,Minimas!$C$3:$CD$12,2,FALSE)</f>
        <v>#VALUE!</v>
      </c>
      <c r="AC140" s="119" t="e">
        <f>T140-HLOOKUP(V140,Minimas!$C$3:$CD$12,3,FALSE)</f>
        <v>#VALUE!</v>
      </c>
      <c r="AD140" s="119" t="e">
        <f>T140-HLOOKUP(V140,Minimas!$C$3:$CD$12,4,FALSE)</f>
        <v>#VALUE!</v>
      </c>
      <c r="AE140" s="119" t="e">
        <f>T140-HLOOKUP(V140,Minimas!$C$3:$CD$12,5,FALSE)</f>
        <v>#VALUE!</v>
      </c>
      <c r="AF140" s="119" t="e">
        <f>T140-HLOOKUP(V140,Minimas!$C$3:$CD$12,6,FALSE)</f>
        <v>#VALUE!</v>
      </c>
      <c r="AG140" s="119" t="e">
        <f>T140-HLOOKUP(V140,Minimas!$C$3:$CD$12,7,FALSE)</f>
        <v>#VALUE!</v>
      </c>
      <c r="AH140" s="119" t="e">
        <f>T140-HLOOKUP(V140,Minimas!$C$3:$CD$12,8,FALSE)</f>
        <v>#VALUE!</v>
      </c>
      <c r="AI140" s="119" t="e">
        <f>T140-HLOOKUP(V140,Minimas!$C$3:$CD$12,9,FALSE)</f>
        <v>#VALUE!</v>
      </c>
      <c r="AJ140" s="119" t="e">
        <f>T140-HLOOKUP(V140,Minimas!$C$3:$CD$12,10,FALSE)</f>
        <v>#VALUE!</v>
      </c>
      <c r="AK140" s="120" t="str">
        <f t="shared" si="27"/>
        <v xml:space="preserve"> </v>
      </c>
      <c r="AL140" s="44"/>
      <c r="AM140" s="44" t="str">
        <f t="shared" si="28"/>
        <v xml:space="preserve"> </v>
      </c>
      <c r="AN140" s="44" t="str">
        <f t="shared" si="29"/>
        <v xml:space="preserve"> </v>
      </c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</row>
    <row r="141" spans="2:124" s="5" customFormat="1" ht="30" customHeight="1">
      <c r="B141" s="128"/>
      <c r="C141" s="56"/>
      <c r="D141" s="111"/>
      <c r="E141" s="131"/>
      <c r="F141" s="133" t="s">
        <v>40</v>
      </c>
      <c r="G141" s="57" t="s">
        <v>40</v>
      </c>
      <c r="H141" s="134"/>
      <c r="I141" s="110"/>
      <c r="J141" s="135"/>
      <c r="K141" s="58"/>
      <c r="L141" s="59"/>
      <c r="M141" s="60"/>
      <c r="N141" s="60"/>
      <c r="O141" s="65" t="str">
        <f t="shared" si="22"/>
        <v/>
      </c>
      <c r="P141" s="59"/>
      <c r="Q141" s="60"/>
      <c r="R141" s="60"/>
      <c r="S141" s="65" t="str">
        <f t="shared" si="23"/>
        <v/>
      </c>
      <c r="T141" s="64" t="str">
        <f t="shared" si="24"/>
        <v/>
      </c>
      <c r="U141" s="61" t="str">
        <f t="shared" si="25"/>
        <v xml:space="preserve">   </v>
      </c>
      <c r="V141" s="61" t="str">
        <f>IF(E141=0," ",IF(E141="H",IF(H141&lt;1999,VLOOKUP(K141,Minimas!$A$15:$F$29,6),IF(AND(H141&gt;1998,H141&lt;2002),VLOOKUP(K141,Minimas!$A$15:$F$29,5),IF(AND(H141&gt;2001,H141&lt;2004),VLOOKUP(K141,Minimas!$A$15:$F$29,4),IF(AND(H141&gt;2003,H141&lt;2006),VLOOKUP(K141,Minimas!$A$15:$F$29,3),VLOOKUP(K141,Minimas!$A$15:$F$29,2))))),IF(H141&lt;1999,VLOOKUP(K141,Minimas!$G$15:$L$29,6),IF(AND(H141&gt;1998,H141&lt;2002),VLOOKUP(K141,Minimas!$G$15:$L$29,5),IF(AND(H141&gt;2001,H141&lt;2004),VLOOKUP(K141,Minimas!$G$15:$L$29,4),IF(AND(H141&gt;2003,H141&lt;2006),VLOOKUP(K141,Minimas!$G$15:$L$29,3),VLOOKUP(K141,Minimas!$G$15:$L$29,2)))))))</f>
        <v xml:space="preserve"> </v>
      </c>
      <c r="W141" s="62" t="str">
        <f t="shared" si="26"/>
        <v/>
      </c>
      <c r="X141" s="55"/>
      <c r="AA141" s="44"/>
      <c r="AB141" s="119" t="e">
        <f>T141-HLOOKUP(V141,Minimas!$C$3:$CD$12,2,FALSE)</f>
        <v>#VALUE!</v>
      </c>
      <c r="AC141" s="119" t="e">
        <f>T141-HLOOKUP(V141,Minimas!$C$3:$CD$12,3,FALSE)</f>
        <v>#VALUE!</v>
      </c>
      <c r="AD141" s="119" t="e">
        <f>T141-HLOOKUP(V141,Minimas!$C$3:$CD$12,4,FALSE)</f>
        <v>#VALUE!</v>
      </c>
      <c r="AE141" s="119" t="e">
        <f>T141-HLOOKUP(V141,Minimas!$C$3:$CD$12,5,FALSE)</f>
        <v>#VALUE!</v>
      </c>
      <c r="AF141" s="119" t="e">
        <f>T141-HLOOKUP(V141,Minimas!$C$3:$CD$12,6,FALSE)</f>
        <v>#VALUE!</v>
      </c>
      <c r="AG141" s="119" t="e">
        <f>T141-HLOOKUP(V141,Minimas!$C$3:$CD$12,7,FALSE)</f>
        <v>#VALUE!</v>
      </c>
      <c r="AH141" s="119" t="e">
        <f>T141-HLOOKUP(V141,Minimas!$C$3:$CD$12,8,FALSE)</f>
        <v>#VALUE!</v>
      </c>
      <c r="AI141" s="119" t="e">
        <f>T141-HLOOKUP(V141,Minimas!$C$3:$CD$12,9,FALSE)</f>
        <v>#VALUE!</v>
      </c>
      <c r="AJ141" s="119" t="e">
        <f>T141-HLOOKUP(V141,Minimas!$C$3:$CD$12,10,FALSE)</f>
        <v>#VALUE!</v>
      </c>
      <c r="AK141" s="120" t="str">
        <f t="shared" si="27"/>
        <v xml:space="preserve"> </v>
      </c>
      <c r="AL141" s="44"/>
      <c r="AM141" s="44" t="str">
        <f t="shared" si="28"/>
        <v xml:space="preserve"> </v>
      </c>
      <c r="AN141" s="44" t="str">
        <f t="shared" si="29"/>
        <v xml:space="preserve"> </v>
      </c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</row>
    <row r="142" spans="2:124" s="5" customFormat="1" ht="30" customHeight="1">
      <c r="B142" s="128"/>
      <c r="C142" s="56"/>
      <c r="D142" s="111"/>
      <c r="E142" s="131"/>
      <c r="F142" s="133" t="s">
        <v>40</v>
      </c>
      <c r="G142" s="57" t="s">
        <v>40</v>
      </c>
      <c r="H142" s="134"/>
      <c r="I142" s="110"/>
      <c r="J142" s="135"/>
      <c r="K142" s="58"/>
      <c r="L142" s="59"/>
      <c r="M142" s="60"/>
      <c r="N142" s="60"/>
      <c r="O142" s="65" t="str">
        <f t="shared" si="22"/>
        <v/>
      </c>
      <c r="P142" s="59"/>
      <c r="Q142" s="60"/>
      <c r="R142" s="60"/>
      <c r="S142" s="65" t="str">
        <f t="shared" si="23"/>
        <v/>
      </c>
      <c r="T142" s="64" t="str">
        <f t="shared" si="24"/>
        <v/>
      </c>
      <c r="U142" s="61" t="str">
        <f t="shared" si="25"/>
        <v xml:space="preserve">   </v>
      </c>
      <c r="V142" s="61" t="str">
        <f>IF(E142=0," ",IF(E142="H",IF(H142&lt;1999,VLOOKUP(K142,Minimas!$A$15:$F$29,6),IF(AND(H142&gt;1998,H142&lt;2002),VLOOKUP(K142,Minimas!$A$15:$F$29,5),IF(AND(H142&gt;2001,H142&lt;2004),VLOOKUP(K142,Minimas!$A$15:$F$29,4),IF(AND(H142&gt;2003,H142&lt;2006),VLOOKUP(K142,Minimas!$A$15:$F$29,3),VLOOKUP(K142,Minimas!$A$15:$F$29,2))))),IF(H142&lt;1999,VLOOKUP(K142,Minimas!$G$15:$L$29,6),IF(AND(H142&gt;1998,H142&lt;2002),VLOOKUP(K142,Minimas!$G$15:$L$29,5),IF(AND(H142&gt;2001,H142&lt;2004),VLOOKUP(K142,Minimas!$G$15:$L$29,4),IF(AND(H142&gt;2003,H142&lt;2006),VLOOKUP(K142,Minimas!$G$15:$L$29,3),VLOOKUP(K142,Minimas!$G$15:$L$29,2)))))))</f>
        <v xml:space="preserve"> </v>
      </c>
      <c r="W142" s="62" t="str">
        <f t="shared" si="26"/>
        <v/>
      </c>
      <c r="X142" s="55"/>
      <c r="AA142" s="44"/>
      <c r="AB142" s="119" t="e">
        <f>T142-HLOOKUP(V142,Minimas!$C$3:$CD$12,2,FALSE)</f>
        <v>#VALUE!</v>
      </c>
      <c r="AC142" s="119" t="e">
        <f>T142-HLOOKUP(V142,Minimas!$C$3:$CD$12,3,FALSE)</f>
        <v>#VALUE!</v>
      </c>
      <c r="AD142" s="119" t="e">
        <f>T142-HLOOKUP(V142,Minimas!$C$3:$CD$12,4,FALSE)</f>
        <v>#VALUE!</v>
      </c>
      <c r="AE142" s="119" t="e">
        <f>T142-HLOOKUP(V142,Minimas!$C$3:$CD$12,5,FALSE)</f>
        <v>#VALUE!</v>
      </c>
      <c r="AF142" s="119" t="e">
        <f>T142-HLOOKUP(V142,Minimas!$C$3:$CD$12,6,FALSE)</f>
        <v>#VALUE!</v>
      </c>
      <c r="AG142" s="119" t="e">
        <f>T142-HLOOKUP(V142,Minimas!$C$3:$CD$12,7,FALSE)</f>
        <v>#VALUE!</v>
      </c>
      <c r="AH142" s="119" t="e">
        <f>T142-HLOOKUP(V142,Minimas!$C$3:$CD$12,8,FALSE)</f>
        <v>#VALUE!</v>
      </c>
      <c r="AI142" s="119" t="e">
        <f>T142-HLOOKUP(V142,Minimas!$C$3:$CD$12,9,FALSE)</f>
        <v>#VALUE!</v>
      </c>
      <c r="AJ142" s="119" t="e">
        <f>T142-HLOOKUP(V142,Minimas!$C$3:$CD$12,10,FALSE)</f>
        <v>#VALUE!</v>
      </c>
      <c r="AK142" s="120" t="str">
        <f t="shared" si="27"/>
        <v xml:space="preserve"> </v>
      </c>
      <c r="AL142" s="44"/>
      <c r="AM142" s="44" t="str">
        <f t="shared" si="28"/>
        <v xml:space="preserve"> </v>
      </c>
      <c r="AN142" s="44" t="str">
        <f t="shared" si="29"/>
        <v xml:space="preserve"> </v>
      </c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</row>
    <row r="143" spans="2:124" s="5" customFormat="1" ht="30" customHeight="1">
      <c r="B143" s="128"/>
      <c r="C143" s="56"/>
      <c r="D143" s="111"/>
      <c r="E143" s="131"/>
      <c r="F143" s="133" t="s">
        <v>40</v>
      </c>
      <c r="G143" s="57" t="s">
        <v>40</v>
      </c>
      <c r="H143" s="134"/>
      <c r="I143" s="110"/>
      <c r="J143" s="135"/>
      <c r="K143" s="58"/>
      <c r="L143" s="59"/>
      <c r="M143" s="60"/>
      <c r="N143" s="60"/>
      <c r="O143" s="65" t="str">
        <f t="shared" si="22"/>
        <v/>
      </c>
      <c r="P143" s="59"/>
      <c r="Q143" s="60"/>
      <c r="R143" s="60"/>
      <c r="S143" s="65" t="str">
        <f t="shared" si="23"/>
        <v/>
      </c>
      <c r="T143" s="64" t="str">
        <f t="shared" si="24"/>
        <v/>
      </c>
      <c r="U143" s="61" t="str">
        <f t="shared" si="25"/>
        <v xml:space="preserve">   </v>
      </c>
      <c r="V143" s="61" t="str">
        <f>IF(E143=0," ",IF(E143="H",IF(H143&lt;1999,VLOOKUP(K143,Minimas!$A$15:$F$29,6),IF(AND(H143&gt;1998,H143&lt;2002),VLOOKUP(K143,Minimas!$A$15:$F$29,5),IF(AND(H143&gt;2001,H143&lt;2004),VLOOKUP(K143,Minimas!$A$15:$F$29,4),IF(AND(H143&gt;2003,H143&lt;2006),VLOOKUP(K143,Minimas!$A$15:$F$29,3),VLOOKUP(K143,Minimas!$A$15:$F$29,2))))),IF(H143&lt;1999,VLOOKUP(K143,Minimas!$G$15:$L$29,6),IF(AND(H143&gt;1998,H143&lt;2002),VLOOKUP(K143,Minimas!$G$15:$L$29,5),IF(AND(H143&gt;2001,H143&lt;2004),VLOOKUP(K143,Minimas!$G$15:$L$29,4),IF(AND(H143&gt;2003,H143&lt;2006),VLOOKUP(K143,Minimas!$G$15:$L$29,3),VLOOKUP(K143,Minimas!$G$15:$L$29,2)))))))</f>
        <v xml:space="preserve"> </v>
      </c>
      <c r="W143" s="62" t="str">
        <f t="shared" si="26"/>
        <v/>
      </c>
      <c r="X143" s="55"/>
      <c r="AA143" s="44"/>
      <c r="AB143" s="119" t="e">
        <f>T143-HLOOKUP(V143,Minimas!$C$3:$CD$12,2,FALSE)</f>
        <v>#VALUE!</v>
      </c>
      <c r="AC143" s="119" t="e">
        <f>T143-HLOOKUP(V143,Minimas!$C$3:$CD$12,3,FALSE)</f>
        <v>#VALUE!</v>
      </c>
      <c r="AD143" s="119" t="e">
        <f>T143-HLOOKUP(V143,Minimas!$C$3:$CD$12,4,FALSE)</f>
        <v>#VALUE!</v>
      </c>
      <c r="AE143" s="119" t="e">
        <f>T143-HLOOKUP(V143,Minimas!$C$3:$CD$12,5,FALSE)</f>
        <v>#VALUE!</v>
      </c>
      <c r="AF143" s="119" t="e">
        <f>T143-HLOOKUP(V143,Minimas!$C$3:$CD$12,6,FALSE)</f>
        <v>#VALUE!</v>
      </c>
      <c r="AG143" s="119" t="e">
        <f>T143-HLOOKUP(V143,Minimas!$C$3:$CD$12,7,FALSE)</f>
        <v>#VALUE!</v>
      </c>
      <c r="AH143" s="119" t="e">
        <f>T143-HLOOKUP(V143,Minimas!$C$3:$CD$12,8,FALSE)</f>
        <v>#VALUE!</v>
      </c>
      <c r="AI143" s="119" t="e">
        <f>T143-HLOOKUP(V143,Minimas!$C$3:$CD$12,9,FALSE)</f>
        <v>#VALUE!</v>
      </c>
      <c r="AJ143" s="119" t="e">
        <f>T143-HLOOKUP(V143,Minimas!$C$3:$CD$12,10,FALSE)</f>
        <v>#VALUE!</v>
      </c>
      <c r="AK143" s="120" t="str">
        <f t="shared" si="27"/>
        <v xml:space="preserve"> </v>
      </c>
      <c r="AL143" s="44"/>
      <c r="AM143" s="44" t="str">
        <f t="shared" si="28"/>
        <v xml:space="preserve"> </v>
      </c>
      <c r="AN143" s="44" t="str">
        <f t="shared" si="29"/>
        <v xml:space="preserve"> </v>
      </c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</row>
    <row r="144" spans="2:124" s="5" customFormat="1" ht="30" customHeight="1">
      <c r="B144" s="128"/>
      <c r="C144" s="56"/>
      <c r="D144" s="111"/>
      <c r="E144" s="131"/>
      <c r="F144" s="133" t="s">
        <v>40</v>
      </c>
      <c r="G144" s="57" t="s">
        <v>40</v>
      </c>
      <c r="H144" s="134"/>
      <c r="I144" s="110"/>
      <c r="J144" s="135"/>
      <c r="K144" s="58"/>
      <c r="L144" s="59"/>
      <c r="M144" s="60"/>
      <c r="N144" s="60"/>
      <c r="O144" s="65" t="str">
        <f t="shared" si="22"/>
        <v/>
      </c>
      <c r="P144" s="59"/>
      <c r="Q144" s="60"/>
      <c r="R144" s="60"/>
      <c r="S144" s="65" t="str">
        <f t="shared" si="23"/>
        <v/>
      </c>
      <c r="T144" s="64" t="str">
        <f t="shared" si="24"/>
        <v/>
      </c>
      <c r="U144" s="61" t="str">
        <f t="shared" si="25"/>
        <v xml:space="preserve">   </v>
      </c>
      <c r="V144" s="61" t="str">
        <f>IF(E144=0," ",IF(E144="H",IF(H144&lt;1999,VLOOKUP(K144,Minimas!$A$15:$F$29,6),IF(AND(H144&gt;1998,H144&lt;2002),VLOOKUP(K144,Minimas!$A$15:$F$29,5),IF(AND(H144&gt;2001,H144&lt;2004),VLOOKUP(K144,Minimas!$A$15:$F$29,4),IF(AND(H144&gt;2003,H144&lt;2006),VLOOKUP(K144,Minimas!$A$15:$F$29,3),VLOOKUP(K144,Minimas!$A$15:$F$29,2))))),IF(H144&lt;1999,VLOOKUP(K144,Minimas!$G$15:$L$29,6),IF(AND(H144&gt;1998,H144&lt;2002),VLOOKUP(K144,Minimas!$G$15:$L$29,5),IF(AND(H144&gt;2001,H144&lt;2004),VLOOKUP(K144,Minimas!$G$15:$L$29,4),IF(AND(H144&gt;2003,H144&lt;2006),VLOOKUP(K144,Minimas!$G$15:$L$29,3),VLOOKUP(K144,Minimas!$G$15:$L$29,2)))))))</f>
        <v xml:space="preserve"> </v>
      </c>
      <c r="W144" s="62" t="str">
        <f t="shared" si="26"/>
        <v/>
      </c>
      <c r="X144" s="55"/>
      <c r="AA144" s="44"/>
      <c r="AB144" s="119" t="e">
        <f>T144-HLOOKUP(V144,Minimas!$C$3:$CD$12,2,FALSE)</f>
        <v>#VALUE!</v>
      </c>
      <c r="AC144" s="119" t="e">
        <f>T144-HLOOKUP(V144,Minimas!$C$3:$CD$12,3,FALSE)</f>
        <v>#VALUE!</v>
      </c>
      <c r="AD144" s="119" t="e">
        <f>T144-HLOOKUP(V144,Minimas!$C$3:$CD$12,4,FALSE)</f>
        <v>#VALUE!</v>
      </c>
      <c r="AE144" s="119" t="e">
        <f>T144-HLOOKUP(V144,Minimas!$C$3:$CD$12,5,FALSE)</f>
        <v>#VALUE!</v>
      </c>
      <c r="AF144" s="119" t="e">
        <f>T144-HLOOKUP(V144,Minimas!$C$3:$CD$12,6,FALSE)</f>
        <v>#VALUE!</v>
      </c>
      <c r="AG144" s="119" t="e">
        <f>T144-HLOOKUP(V144,Minimas!$C$3:$CD$12,7,FALSE)</f>
        <v>#VALUE!</v>
      </c>
      <c r="AH144" s="119" t="e">
        <f>T144-HLOOKUP(V144,Minimas!$C$3:$CD$12,8,FALSE)</f>
        <v>#VALUE!</v>
      </c>
      <c r="AI144" s="119" t="e">
        <f>T144-HLOOKUP(V144,Minimas!$C$3:$CD$12,9,FALSE)</f>
        <v>#VALUE!</v>
      </c>
      <c r="AJ144" s="119" t="e">
        <f>T144-HLOOKUP(V144,Minimas!$C$3:$CD$12,10,FALSE)</f>
        <v>#VALUE!</v>
      </c>
      <c r="AK144" s="120" t="str">
        <f t="shared" si="27"/>
        <v xml:space="preserve"> </v>
      </c>
      <c r="AL144" s="44"/>
      <c r="AM144" s="44" t="str">
        <f t="shared" si="28"/>
        <v xml:space="preserve"> </v>
      </c>
      <c r="AN144" s="44" t="str">
        <f t="shared" si="29"/>
        <v xml:space="preserve"> </v>
      </c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</row>
    <row r="145" spans="2:124" s="5" customFormat="1" ht="30" customHeight="1">
      <c r="B145" s="128"/>
      <c r="C145" s="56"/>
      <c r="D145" s="111"/>
      <c r="E145" s="131"/>
      <c r="F145" s="133" t="s">
        <v>40</v>
      </c>
      <c r="G145" s="57" t="s">
        <v>40</v>
      </c>
      <c r="H145" s="134"/>
      <c r="I145" s="110"/>
      <c r="J145" s="135"/>
      <c r="K145" s="58"/>
      <c r="L145" s="59"/>
      <c r="M145" s="60"/>
      <c r="N145" s="60"/>
      <c r="O145" s="65" t="str">
        <f t="shared" si="22"/>
        <v/>
      </c>
      <c r="P145" s="59"/>
      <c r="Q145" s="60"/>
      <c r="R145" s="60"/>
      <c r="S145" s="65" t="str">
        <f t="shared" si="23"/>
        <v/>
      </c>
      <c r="T145" s="64" t="str">
        <f t="shared" si="24"/>
        <v/>
      </c>
      <c r="U145" s="61" t="str">
        <f t="shared" si="25"/>
        <v xml:space="preserve">   </v>
      </c>
      <c r="V145" s="61" t="str">
        <f>IF(E145=0," ",IF(E145="H",IF(H145&lt;1999,VLOOKUP(K145,Minimas!$A$15:$F$29,6),IF(AND(H145&gt;1998,H145&lt;2002),VLOOKUP(K145,Minimas!$A$15:$F$29,5),IF(AND(H145&gt;2001,H145&lt;2004),VLOOKUP(K145,Minimas!$A$15:$F$29,4),IF(AND(H145&gt;2003,H145&lt;2006),VLOOKUP(K145,Minimas!$A$15:$F$29,3),VLOOKUP(K145,Minimas!$A$15:$F$29,2))))),IF(H145&lt;1999,VLOOKUP(K145,Minimas!$G$15:$L$29,6),IF(AND(H145&gt;1998,H145&lt;2002),VLOOKUP(K145,Minimas!$G$15:$L$29,5),IF(AND(H145&gt;2001,H145&lt;2004),VLOOKUP(K145,Minimas!$G$15:$L$29,4),IF(AND(H145&gt;2003,H145&lt;2006),VLOOKUP(K145,Minimas!$G$15:$L$29,3),VLOOKUP(K145,Minimas!$G$15:$L$29,2)))))))</f>
        <v xml:space="preserve"> </v>
      </c>
      <c r="W145" s="62" t="str">
        <f t="shared" si="26"/>
        <v/>
      </c>
      <c r="X145" s="55"/>
      <c r="AA145" s="44"/>
      <c r="AB145" s="119" t="e">
        <f>T145-HLOOKUP(V145,Minimas!$C$3:$CD$12,2,FALSE)</f>
        <v>#VALUE!</v>
      </c>
      <c r="AC145" s="119" t="e">
        <f>T145-HLOOKUP(V145,Minimas!$C$3:$CD$12,3,FALSE)</f>
        <v>#VALUE!</v>
      </c>
      <c r="AD145" s="119" t="e">
        <f>T145-HLOOKUP(V145,Minimas!$C$3:$CD$12,4,FALSE)</f>
        <v>#VALUE!</v>
      </c>
      <c r="AE145" s="119" t="e">
        <f>T145-HLOOKUP(V145,Minimas!$C$3:$CD$12,5,FALSE)</f>
        <v>#VALUE!</v>
      </c>
      <c r="AF145" s="119" t="e">
        <f>T145-HLOOKUP(V145,Minimas!$C$3:$CD$12,6,FALSE)</f>
        <v>#VALUE!</v>
      </c>
      <c r="AG145" s="119" t="e">
        <f>T145-HLOOKUP(V145,Minimas!$C$3:$CD$12,7,FALSE)</f>
        <v>#VALUE!</v>
      </c>
      <c r="AH145" s="119" t="e">
        <f>T145-HLOOKUP(V145,Minimas!$C$3:$CD$12,8,FALSE)</f>
        <v>#VALUE!</v>
      </c>
      <c r="AI145" s="119" t="e">
        <f>T145-HLOOKUP(V145,Minimas!$C$3:$CD$12,9,FALSE)</f>
        <v>#VALUE!</v>
      </c>
      <c r="AJ145" s="119" t="e">
        <f>T145-HLOOKUP(V145,Minimas!$C$3:$CD$12,10,FALSE)</f>
        <v>#VALUE!</v>
      </c>
      <c r="AK145" s="120" t="str">
        <f t="shared" si="27"/>
        <v xml:space="preserve"> </v>
      </c>
      <c r="AL145" s="44"/>
      <c r="AM145" s="44" t="str">
        <f t="shared" si="28"/>
        <v xml:space="preserve"> </v>
      </c>
      <c r="AN145" s="44" t="str">
        <f t="shared" si="29"/>
        <v xml:space="preserve"> </v>
      </c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</row>
    <row r="146" spans="2:124" s="5" customFormat="1" ht="30" customHeight="1">
      <c r="B146" s="128"/>
      <c r="C146" s="56"/>
      <c r="D146" s="111"/>
      <c r="E146" s="131"/>
      <c r="F146" s="133" t="s">
        <v>40</v>
      </c>
      <c r="G146" s="57" t="s">
        <v>40</v>
      </c>
      <c r="H146" s="134"/>
      <c r="I146" s="110"/>
      <c r="J146" s="135"/>
      <c r="K146" s="58"/>
      <c r="L146" s="59"/>
      <c r="M146" s="60"/>
      <c r="N146" s="60"/>
      <c r="O146" s="65" t="str">
        <f t="shared" si="22"/>
        <v/>
      </c>
      <c r="P146" s="59"/>
      <c r="Q146" s="60"/>
      <c r="R146" s="60"/>
      <c r="S146" s="65" t="str">
        <f t="shared" si="23"/>
        <v/>
      </c>
      <c r="T146" s="64" t="str">
        <f t="shared" si="24"/>
        <v/>
      </c>
      <c r="U146" s="61" t="str">
        <f t="shared" si="25"/>
        <v xml:space="preserve">   </v>
      </c>
      <c r="V146" s="61" t="str">
        <f>IF(E146=0," ",IF(E146="H",IF(H146&lt;1999,VLOOKUP(K146,Minimas!$A$15:$F$29,6),IF(AND(H146&gt;1998,H146&lt;2002),VLOOKUP(K146,Minimas!$A$15:$F$29,5),IF(AND(H146&gt;2001,H146&lt;2004),VLOOKUP(K146,Minimas!$A$15:$F$29,4),IF(AND(H146&gt;2003,H146&lt;2006),VLOOKUP(K146,Minimas!$A$15:$F$29,3),VLOOKUP(K146,Minimas!$A$15:$F$29,2))))),IF(H146&lt;1999,VLOOKUP(K146,Minimas!$G$15:$L$29,6),IF(AND(H146&gt;1998,H146&lt;2002),VLOOKUP(K146,Minimas!$G$15:$L$29,5),IF(AND(H146&gt;2001,H146&lt;2004),VLOOKUP(K146,Minimas!$G$15:$L$29,4),IF(AND(H146&gt;2003,H146&lt;2006),VLOOKUP(K146,Minimas!$G$15:$L$29,3),VLOOKUP(K146,Minimas!$G$15:$L$29,2)))))))</f>
        <v xml:space="preserve"> </v>
      </c>
      <c r="W146" s="62" t="str">
        <f t="shared" si="26"/>
        <v/>
      </c>
      <c r="X146" s="55"/>
      <c r="AA146" s="44"/>
      <c r="AB146" s="119" t="e">
        <f>T146-HLOOKUP(V146,Minimas!$C$3:$CD$12,2,FALSE)</f>
        <v>#VALUE!</v>
      </c>
      <c r="AC146" s="119" t="e">
        <f>T146-HLOOKUP(V146,Minimas!$C$3:$CD$12,3,FALSE)</f>
        <v>#VALUE!</v>
      </c>
      <c r="AD146" s="119" t="e">
        <f>T146-HLOOKUP(V146,Minimas!$C$3:$CD$12,4,FALSE)</f>
        <v>#VALUE!</v>
      </c>
      <c r="AE146" s="119" t="e">
        <f>T146-HLOOKUP(V146,Minimas!$C$3:$CD$12,5,FALSE)</f>
        <v>#VALUE!</v>
      </c>
      <c r="AF146" s="119" t="e">
        <f>T146-HLOOKUP(V146,Minimas!$C$3:$CD$12,6,FALSE)</f>
        <v>#VALUE!</v>
      </c>
      <c r="AG146" s="119" t="e">
        <f>T146-HLOOKUP(V146,Minimas!$C$3:$CD$12,7,FALSE)</f>
        <v>#VALUE!</v>
      </c>
      <c r="AH146" s="119" t="e">
        <f>T146-HLOOKUP(V146,Minimas!$C$3:$CD$12,8,FALSE)</f>
        <v>#VALUE!</v>
      </c>
      <c r="AI146" s="119" t="e">
        <f>T146-HLOOKUP(V146,Minimas!$C$3:$CD$12,9,FALSE)</f>
        <v>#VALUE!</v>
      </c>
      <c r="AJ146" s="119" t="e">
        <f>T146-HLOOKUP(V146,Minimas!$C$3:$CD$12,10,FALSE)</f>
        <v>#VALUE!</v>
      </c>
      <c r="AK146" s="120" t="str">
        <f t="shared" si="27"/>
        <v xml:space="preserve"> </v>
      </c>
      <c r="AL146" s="44"/>
      <c r="AM146" s="44" t="str">
        <f t="shared" si="28"/>
        <v xml:space="preserve"> </v>
      </c>
      <c r="AN146" s="44" t="str">
        <f t="shared" si="29"/>
        <v xml:space="preserve"> </v>
      </c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</row>
    <row r="147" spans="2:124" s="5" customFormat="1" ht="30" customHeight="1">
      <c r="B147" s="128"/>
      <c r="C147" s="56"/>
      <c r="D147" s="111"/>
      <c r="E147" s="131"/>
      <c r="F147" s="133" t="s">
        <v>40</v>
      </c>
      <c r="G147" s="57" t="s">
        <v>40</v>
      </c>
      <c r="H147" s="134"/>
      <c r="I147" s="110"/>
      <c r="J147" s="135"/>
      <c r="K147" s="58"/>
      <c r="L147" s="59"/>
      <c r="M147" s="60"/>
      <c r="N147" s="60"/>
      <c r="O147" s="65" t="str">
        <f t="shared" si="22"/>
        <v/>
      </c>
      <c r="P147" s="59"/>
      <c r="Q147" s="60"/>
      <c r="R147" s="60"/>
      <c r="S147" s="65" t="str">
        <f t="shared" si="23"/>
        <v/>
      </c>
      <c r="T147" s="64" t="str">
        <f t="shared" si="24"/>
        <v/>
      </c>
      <c r="U147" s="61" t="str">
        <f t="shared" si="25"/>
        <v xml:space="preserve">   </v>
      </c>
      <c r="V147" s="61" t="str">
        <f>IF(E147=0," ",IF(E147="H",IF(H147&lt;1999,VLOOKUP(K147,Minimas!$A$15:$F$29,6),IF(AND(H147&gt;1998,H147&lt;2002),VLOOKUP(K147,Minimas!$A$15:$F$29,5),IF(AND(H147&gt;2001,H147&lt;2004),VLOOKUP(K147,Minimas!$A$15:$F$29,4),IF(AND(H147&gt;2003,H147&lt;2006),VLOOKUP(K147,Minimas!$A$15:$F$29,3),VLOOKUP(K147,Minimas!$A$15:$F$29,2))))),IF(H147&lt;1999,VLOOKUP(K147,Minimas!$G$15:$L$29,6),IF(AND(H147&gt;1998,H147&lt;2002),VLOOKUP(K147,Minimas!$G$15:$L$29,5),IF(AND(H147&gt;2001,H147&lt;2004),VLOOKUP(K147,Minimas!$G$15:$L$29,4),IF(AND(H147&gt;2003,H147&lt;2006),VLOOKUP(K147,Minimas!$G$15:$L$29,3),VLOOKUP(K147,Minimas!$G$15:$L$29,2)))))))</f>
        <v xml:space="preserve"> </v>
      </c>
      <c r="W147" s="62" t="str">
        <f t="shared" si="26"/>
        <v/>
      </c>
      <c r="X147" s="55"/>
      <c r="AA147" s="44"/>
      <c r="AB147" s="119" t="e">
        <f>T147-HLOOKUP(V147,Minimas!$C$3:$CD$12,2,FALSE)</f>
        <v>#VALUE!</v>
      </c>
      <c r="AC147" s="119" t="e">
        <f>T147-HLOOKUP(V147,Minimas!$C$3:$CD$12,3,FALSE)</f>
        <v>#VALUE!</v>
      </c>
      <c r="AD147" s="119" t="e">
        <f>T147-HLOOKUP(V147,Minimas!$C$3:$CD$12,4,FALSE)</f>
        <v>#VALUE!</v>
      </c>
      <c r="AE147" s="119" t="e">
        <f>T147-HLOOKUP(V147,Minimas!$C$3:$CD$12,5,FALSE)</f>
        <v>#VALUE!</v>
      </c>
      <c r="AF147" s="119" t="e">
        <f>T147-HLOOKUP(V147,Minimas!$C$3:$CD$12,6,FALSE)</f>
        <v>#VALUE!</v>
      </c>
      <c r="AG147" s="119" t="e">
        <f>T147-HLOOKUP(V147,Minimas!$C$3:$CD$12,7,FALSE)</f>
        <v>#VALUE!</v>
      </c>
      <c r="AH147" s="119" t="e">
        <f>T147-HLOOKUP(V147,Minimas!$C$3:$CD$12,8,FALSE)</f>
        <v>#VALUE!</v>
      </c>
      <c r="AI147" s="119" t="e">
        <f>T147-HLOOKUP(V147,Minimas!$C$3:$CD$12,9,FALSE)</f>
        <v>#VALUE!</v>
      </c>
      <c r="AJ147" s="119" t="e">
        <f>T147-HLOOKUP(V147,Minimas!$C$3:$CD$12,10,FALSE)</f>
        <v>#VALUE!</v>
      </c>
      <c r="AK147" s="120" t="str">
        <f t="shared" si="27"/>
        <v xml:space="preserve"> </v>
      </c>
      <c r="AL147" s="44"/>
      <c r="AM147" s="44" t="str">
        <f t="shared" si="28"/>
        <v xml:space="preserve"> </v>
      </c>
      <c r="AN147" s="44" t="str">
        <f t="shared" si="29"/>
        <v xml:space="preserve"> </v>
      </c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</row>
    <row r="148" spans="2:124" s="5" customFormat="1" ht="30" customHeight="1">
      <c r="B148" s="128"/>
      <c r="C148" s="56"/>
      <c r="D148" s="111"/>
      <c r="E148" s="131"/>
      <c r="F148" s="133" t="s">
        <v>40</v>
      </c>
      <c r="G148" s="57" t="s">
        <v>40</v>
      </c>
      <c r="H148" s="134"/>
      <c r="I148" s="110"/>
      <c r="J148" s="135"/>
      <c r="K148" s="58"/>
      <c r="L148" s="59"/>
      <c r="M148" s="60"/>
      <c r="N148" s="60"/>
      <c r="O148" s="65" t="str">
        <f t="shared" si="22"/>
        <v/>
      </c>
      <c r="P148" s="59"/>
      <c r="Q148" s="60"/>
      <c r="R148" s="60"/>
      <c r="S148" s="65" t="str">
        <f t="shared" si="23"/>
        <v/>
      </c>
      <c r="T148" s="64" t="str">
        <f t="shared" si="24"/>
        <v/>
      </c>
      <c r="U148" s="61" t="str">
        <f t="shared" si="25"/>
        <v xml:space="preserve">   </v>
      </c>
      <c r="V148" s="61" t="str">
        <f>IF(E148=0," ",IF(E148="H",IF(H148&lt;1999,VLOOKUP(K148,Minimas!$A$15:$F$29,6),IF(AND(H148&gt;1998,H148&lt;2002),VLOOKUP(K148,Minimas!$A$15:$F$29,5),IF(AND(H148&gt;2001,H148&lt;2004),VLOOKUP(K148,Minimas!$A$15:$F$29,4),IF(AND(H148&gt;2003,H148&lt;2006),VLOOKUP(K148,Minimas!$A$15:$F$29,3),VLOOKUP(K148,Minimas!$A$15:$F$29,2))))),IF(H148&lt;1999,VLOOKUP(K148,Minimas!$G$15:$L$29,6),IF(AND(H148&gt;1998,H148&lt;2002),VLOOKUP(K148,Minimas!$G$15:$L$29,5),IF(AND(H148&gt;2001,H148&lt;2004),VLOOKUP(K148,Minimas!$G$15:$L$29,4),IF(AND(H148&gt;2003,H148&lt;2006),VLOOKUP(K148,Minimas!$G$15:$L$29,3),VLOOKUP(K148,Minimas!$G$15:$L$29,2)))))))</f>
        <v xml:space="preserve"> </v>
      </c>
      <c r="W148" s="62" t="str">
        <f t="shared" si="26"/>
        <v/>
      </c>
      <c r="X148" s="55"/>
      <c r="AA148" s="44"/>
      <c r="AB148" s="119" t="e">
        <f>T148-HLOOKUP(V148,Minimas!$C$3:$CD$12,2,FALSE)</f>
        <v>#VALUE!</v>
      </c>
      <c r="AC148" s="119" t="e">
        <f>T148-HLOOKUP(V148,Minimas!$C$3:$CD$12,3,FALSE)</f>
        <v>#VALUE!</v>
      </c>
      <c r="AD148" s="119" t="e">
        <f>T148-HLOOKUP(V148,Minimas!$C$3:$CD$12,4,FALSE)</f>
        <v>#VALUE!</v>
      </c>
      <c r="AE148" s="119" t="e">
        <f>T148-HLOOKUP(V148,Minimas!$C$3:$CD$12,5,FALSE)</f>
        <v>#VALUE!</v>
      </c>
      <c r="AF148" s="119" t="e">
        <f>T148-HLOOKUP(V148,Minimas!$C$3:$CD$12,6,FALSE)</f>
        <v>#VALUE!</v>
      </c>
      <c r="AG148" s="119" t="e">
        <f>T148-HLOOKUP(V148,Minimas!$C$3:$CD$12,7,FALSE)</f>
        <v>#VALUE!</v>
      </c>
      <c r="AH148" s="119" t="e">
        <f>T148-HLOOKUP(V148,Minimas!$C$3:$CD$12,8,FALSE)</f>
        <v>#VALUE!</v>
      </c>
      <c r="AI148" s="119" t="e">
        <f>T148-HLOOKUP(V148,Minimas!$C$3:$CD$12,9,FALSE)</f>
        <v>#VALUE!</v>
      </c>
      <c r="AJ148" s="119" t="e">
        <f>T148-HLOOKUP(V148,Minimas!$C$3:$CD$12,10,FALSE)</f>
        <v>#VALUE!</v>
      </c>
      <c r="AK148" s="120" t="str">
        <f t="shared" si="27"/>
        <v xml:space="preserve"> </v>
      </c>
      <c r="AL148" s="44"/>
      <c r="AM148" s="44" t="str">
        <f t="shared" si="28"/>
        <v xml:space="preserve"> </v>
      </c>
      <c r="AN148" s="44" t="str">
        <f t="shared" si="29"/>
        <v xml:space="preserve"> </v>
      </c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</row>
    <row r="149" spans="2:124" s="5" customFormat="1" ht="30" customHeight="1">
      <c r="B149" s="128"/>
      <c r="C149" s="56"/>
      <c r="D149" s="111"/>
      <c r="E149" s="131"/>
      <c r="F149" s="133" t="s">
        <v>40</v>
      </c>
      <c r="G149" s="57" t="s">
        <v>40</v>
      </c>
      <c r="H149" s="134"/>
      <c r="I149" s="110"/>
      <c r="J149" s="135"/>
      <c r="K149" s="58"/>
      <c r="L149" s="59"/>
      <c r="M149" s="60"/>
      <c r="N149" s="60"/>
      <c r="O149" s="65" t="str">
        <f t="shared" si="22"/>
        <v/>
      </c>
      <c r="P149" s="59"/>
      <c r="Q149" s="60"/>
      <c r="R149" s="60"/>
      <c r="S149" s="65" t="str">
        <f t="shared" si="23"/>
        <v/>
      </c>
      <c r="T149" s="64" t="str">
        <f t="shared" si="24"/>
        <v/>
      </c>
      <c r="U149" s="61" t="str">
        <f t="shared" si="25"/>
        <v xml:space="preserve">   </v>
      </c>
      <c r="V149" s="61" t="str">
        <f>IF(E149=0," ",IF(E149="H",IF(H149&lt;1999,VLOOKUP(K149,Minimas!$A$15:$F$29,6),IF(AND(H149&gt;1998,H149&lt;2002),VLOOKUP(K149,Minimas!$A$15:$F$29,5),IF(AND(H149&gt;2001,H149&lt;2004),VLOOKUP(K149,Minimas!$A$15:$F$29,4),IF(AND(H149&gt;2003,H149&lt;2006),VLOOKUP(K149,Minimas!$A$15:$F$29,3),VLOOKUP(K149,Minimas!$A$15:$F$29,2))))),IF(H149&lt;1999,VLOOKUP(K149,Minimas!$G$15:$L$29,6),IF(AND(H149&gt;1998,H149&lt;2002),VLOOKUP(K149,Minimas!$G$15:$L$29,5),IF(AND(H149&gt;2001,H149&lt;2004),VLOOKUP(K149,Minimas!$G$15:$L$29,4),IF(AND(H149&gt;2003,H149&lt;2006),VLOOKUP(K149,Minimas!$G$15:$L$29,3),VLOOKUP(K149,Minimas!$G$15:$L$29,2)))))))</f>
        <v xml:space="preserve"> </v>
      </c>
      <c r="W149" s="62" t="str">
        <f t="shared" si="26"/>
        <v/>
      </c>
      <c r="X149" s="55"/>
      <c r="AA149" s="44"/>
      <c r="AB149" s="119" t="e">
        <f>T149-HLOOKUP(V149,Minimas!$C$3:$CD$12,2,FALSE)</f>
        <v>#VALUE!</v>
      </c>
      <c r="AC149" s="119" t="e">
        <f>T149-HLOOKUP(V149,Minimas!$C$3:$CD$12,3,FALSE)</f>
        <v>#VALUE!</v>
      </c>
      <c r="AD149" s="119" t="e">
        <f>T149-HLOOKUP(V149,Minimas!$C$3:$CD$12,4,FALSE)</f>
        <v>#VALUE!</v>
      </c>
      <c r="AE149" s="119" t="e">
        <f>T149-HLOOKUP(V149,Minimas!$C$3:$CD$12,5,FALSE)</f>
        <v>#VALUE!</v>
      </c>
      <c r="AF149" s="119" t="e">
        <f>T149-HLOOKUP(V149,Minimas!$C$3:$CD$12,6,FALSE)</f>
        <v>#VALUE!</v>
      </c>
      <c r="AG149" s="119" t="e">
        <f>T149-HLOOKUP(V149,Minimas!$C$3:$CD$12,7,FALSE)</f>
        <v>#VALUE!</v>
      </c>
      <c r="AH149" s="119" t="e">
        <f>T149-HLOOKUP(V149,Minimas!$C$3:$CD$12,8,FALSE)</f>
        <v>#VALUE!</v>
      </c>
      <c r="AI149" s="119" t="e">
        <f>T149-HLOOKUP(V149,Minimas!$C$3:$CD$12,9,FALSE)</f>
        <v>#VALUE!</v>
      </c>
      <c r="AJ149" s="119" t="e">
        <f>T149-HLOOKUP(V149,Minimas!$C$3:$CD$12,10,FALSE)</f>
        <v>#VALUE!</v>
      </c>
      <c r="AK149" s="120" t="str">
        <f t="shared" si="27"/>
        <v xml:space="preserve"> </v>
      </c>
      <c r="AL149" s="44"/>
      <c r="AM149" s="44" t="str">
        <f t="shared" si="28"/>
        <v xml:space="preserve"> </v>
      </c>
      <c r="AN149" s="44" t="str">
        <f t="shared" si="29"/>
        <v xml:space="preserve"> </v>
      </c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</row>
    <row r="150" spans="2:124" s="5" customFormat="1" ht="30" customHeight="1">
      <c r="B150" s="128"/>
      <c r="C150" s="56"/>
      <c r="D150" s="111"/>
      <c r="E150" s="131"/>
      <c r="F150" s="133" t="s">
        <v>40</v>
      </c>
      <c r="G150" s="57" t="s">
        <v>40</v>
      </c>
      <c r="H150" s="134"/>
      <c r="I150" s="110"/>
      <c r="J150" s="135"/>
      <c r="K150" s="58"/>
      <c r="L150" s="59"/>
      <c r="M150" s="60"/>
      <c r="N150" s="60"/>
      <c r="O150" s="65" t="str">
        <f t="shared" si="22"/>
        <v/>
      </c>
      <c r="P150" s="59"/>
      <c r="Q150" s="60"/>
      <c r="R150" s="60"/>
      <c r="S150" s="65" t="str">
        <f t="shared" si="23"/>
        <v/>
      </c>
      <c r="T150" s="64" t="str">
        <f t="shared" si="24"/>
        <v/>
      </c>
      <c r="U150" s="61" t="str">
        <f t="shared" si="25"/>
        <v xml:space="preserve">   </v>
      </c>
      <c r="V150" s="61" t="str">
        <f>IF(E150=0," ",IF(E150="H",IF(H150&lt;1999,VLOOKUP(K150,Minimas!$A$15:$F$29,6),IF(AND(H150&gt;1998,H150&lt;2002),VLOOKUP(K150,Minimas!$A$15:$F$29,5),IF(AND(H150&gt;2001,H150&lt;2004),VLOOKUP(K150,Minimas!$A$15:$F$29,4),IF(AND(H150&gt;2003,H150&lt;2006),VLOOKUP(K150,Minimas!$A$15:$F$29,3),VLOOKUP(K150,Minimas!$A$15:$F$29,2))))),IF(H150&lt;1999,VLOOKUP(K150,Minimas!$G$15:$L$29,6),IF(AND(H150&gt;1998,H150&lt;2002),VLOOKUP(K150,Minimas!$G$15:$L$29,5),IF(AND(H150&gt;2001,H150&lt;2004),VLOOKUP(K150,Minimas!$G$15:$L$29,4),IF(AND(H150&gt;2003,H150&lt;2006),VLOOKUP(K150,Minimas!$G$15:$L$29,3),VLOOKUP(K150,Minimas!$G$15:$L$29,2)))))))</f>
        <v xml:space="preserve"> </v>
      </c>
      <c r="W150" s="62" t="str">
        <f t="shared" si="26"/>
        <v/>
      </c>
      <c r="X150" s="55"/>
      <c r="AA150" s="44"/>
      <c r="AB150" s="119" t="e">
        <f>T150-HLOOKUP(V150,Minimas!$C$3:$CD$12,2,FALSE)</f>
        <v>#VALUE!</v>
      </c>
      <c r="AC150" s="119" t="e">
        <f>T150-HLOOKUP(V150,Minimas!$C$3:$CD$12,3,FALSE)</f>
        <v>#VALUE!</v>
      </c>
      <c r="AD150" s="119" t="e">
        <f>T150-HLOOKUP(V150,Minimas!$C$3:$CD$12,4,FALSE)</f>
        <v>#VALUE!</v>
      </c>
      <c r="AE150" s="119" t="e">
        <f>T150-HLOOKUP(V150,Minimas!$C$3:$CD$12,5,FALSE)</f>
        <v>#VALUE!</v>
      </c>
      <c r="AF150" s="119" t="e">
        <f>T150-HLOOKUP(V150,Minimas!$C$3:$CD$12,6,FALSE)</f>
        <v>#VALUE!</v>
      </c>
      <c r="AG150" s="119" t="e">
        <f>T150-HLOOKUP(V150,Minimas!$C$3:$CD$12,7,FALSE)</f>
        <v>#VALUE!</v>
      </c>
      <c r="AH150" s="119" t="e">
        <f>T150-HLOOKUP(V150,Minimas!$C$3:$CD$12,8,FALSE)</f>
        <v>#VALUE!</v>
      </c>
      <c r="AI150" s="119" t="e">
        <f>T150-HLOOKUP(V150,Minimas!$C$3:$CD$12,9,FALSE)</f>
        <v>#VALUE!</v>
      </c>
      <c r="AJ150" s="119" t="e">
        <f>T150-HLOOKUP(V150,Minimas!$C$3:$CD$12,10,FALSE)</f>
        <v>#VALUE!</v>
      </c>
      <c r="AK150" s="120" t="str">
        <f t="shared" si="27"/>
        <v xml:space="preserve"> </v>
      </c>
      <c r="AL150" s="44"/>
      <c r="AM150" s="44" t="str">
        <f t="shared" si="28"/>
        <v xml:space="preserve"> </v>
      </c>
      <c r="AN150" s="44" t="str">
        <f t="shared" si="29"/>
        <v xml:space="preserve"> </v>
      </c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</row>
    <row r="151" spans="2:124" s="5" customFormat="1" ht="30" customHeight="1">
      <c r="B151" s="128"/>
      <c r="C151" s="56"/>
      <c r="D151" s="111"/>
      <c r="E151" s="131"/>
      <c r="F151" s="133" t="s">
        <v>40</v>
      </c>
      <c r="G151" s="57" t="s">
        <v>40</v>
      </c>
      <c r="H151" s="134"/>
      <c r="I151" s="110"/>
      <c r="J151" s="135"/>
      <c r="K151" s="58"/>
      <c r="L151" s="59"/>
      <c r="M151" s="60"/>
      <c r="N151" s="60"/>
      <c r="O151" s="65" t="str">
        <f t="shared" si="22"/>
        <v/>
      </c>
      <c r="P151" s="59"/>
      <c r="Q151" s="60"/>
      <c r="R151" s="60"/>
      <c r="S151" s="65" t="str">
        <f t="shared" si="23"/>
        <v/>
      </c>
      <c r="T151" s="64" t="str">
        <f t="shared" si="24"/>
        <v/>
      </c>
      <c r="U151" s="61" t="str">
        <f t="shared" si="25"/>
        <v xml:space="preserve">   </v>
      </c>
      <c r="V151" s="61" t="str">
        <f>IF(E151=0," ",IF(E151="H",IF(H151&lt;1999,VLOOKUP(K151,Minimas!$A$15:$F$29,6),IF(AND(H151&gt;1998,H151&lt;2002),VLOOKUP(K151,Minimas!$A$15:$F$29,5),IF(AND(H151&gt;2001,H151&lt;2004),VLOOKUP(K151,Minimas!$A$15:$F$29,4),IF(AND(H151&gt;2003,H151&lt;2006),VLOOKUP(K151,Minimas!$A$15:$F$29,3),VLOOKUP(K151,Minimas!$A$15:$F$29,2))))),IF(H151&lt;1999,VLOOKUP(K151,Minimas!$G$15:$L$29,6),IF(AND(H151&gt;1998,H151&lt;2002),VLOOKUP(K151,Minimas!$G$15:$L$29,5),IF(AND(H151&gt;2001,H151&lt;2004),VLOOKUP(K151,Minimas!$G$15:$L$29,4),IF(AND(H151&gt;2003,H151&lt;2006),VLOOKUP(K151,Minimas!$G$15:$L$29,3),VLOOKUP(K151,Minimas!$G$15:$L$29,2)))))))</f>
        <v xml:space="preserve"> </v>
      </c>
      <c r="W151" s="62" t="str">
        <f t="shared" si="26"/>
        <v/>
      </c>
      <c r="X151" s="55"/>
      <c r="AA151" s="44"/>
      <c r="AB151" s="119" t="e">
        <f>T151-HLOOKUP(V151,Minimas!$C$3:$CD$12,2,FALSE)</f>
        <v>#VALUE!</v>
      </c>
      <c r="AC151" s="119" t="e">
        <f>T151-HLOOKUP(V151,Minimas!$C$3:$CD$12,3,FALSE)</f>
        <v>#VALUE!</v>
      </c>
      <c r="AD151" s="119" t="e">
        <f>T151-HLOOKUP(V151,Minimas!$C$3:$CD$12,4,FALSE)</f>
        <v>#VALUE!</v>
      </c>
      <c r="AE151" s="119" t="e">
        <f>T151-HLOOKUP(V151,Minimas!$C$3:$CD$12,5,FALSE)</f>
        <v>#VALUE!</v>
      </c>
      <c r="AF151" s="119" t="e">
        <f>T151-HLOOKUP(V151,Minimas!$C$3:$CD$12,6,FALSE)</f>
        <v>#VALUE!</v>
      </c>
      <c r="AG151" s="119" t="e">
        <f>T151-HLOOKUP(V151,Minimas!$C$3:$CD$12,7,FALSE)</f>
        <v>#VALUE!</v>
      </c>
      <c r="AH151" s="119" t="e">
        <f>T151-HLOOKUP(V151,Minimas!$C$3:$CD$12,8,FALSE)</f>
        <v>#VALUE!</v>
      </c>
      <c r="AI151" s="119" t="e">
        <f>T151-HLOOKUP(V151,Minimas!$C$3:$CD$12,9,FALSE)</f>
        <v>#VALUE!</v>
      </c>
      <c r="AJ151" s="119" t="e">
        <f>T151-HLOOKUP(V151,Minimas!$C$3:$CD$12,10,FALSE)</f>
        <v>#VALUE!</v>
      </c>
      <c r="AK151" s="120" t="str">
        <f t="shared" si="27"/>
        <v xml:space="preserve"> </v>
      </c>
      <c r="AL151" s="44"/>
      <c r="AM151" s="44" t="str">
        <f t="shared" si="28"/>
        <v xml:space="preserve"> </v>
      </c>
      <c r="AN151" s="44" t="str">
        <f t="shared" si="29"/>
        <v xml:space="preserve"> </v>
      </c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</row>
    <row r="152" spans="2:124" s="5" customFormat="1" ht="30" customHeight="1">
      <c r="B152" s="128"/>
      <c r="C152" s="56"/>
      <c r="D152" s="111"/>
      <c r="E152" s="131"/>
      <c r="F152" s="133" t="s">
        <v>40</v>
      </c>
      <c r="G152" s="57" t="s">
        <v>40</v>
      </c>
      <c r="H152" s="134"/>
      <c r="I152" s="110"/>
      <c r="J152" s="135"/>
      <c r="K152" s="58"/>
      <c r="L152" s="59"/>
      <c r="M152" s="60"/>
      <c r="N152" s="60"/>
      <c r="O152" s="65" t="str">
        <f t="shared" si="22"/>
        <v/>
      </c>
      <c r="P152" s="59"/>
      <c r="Q152" s="60"/>
      <c r="R152" s="60"/>
      <c r="S152" s="65" t="str">
        <f t="shared" si="23"/>
        <v/>
      </c>
      <c r="T152" s="64" t="str">
        <f t="shared" si="24"/>
        <v/>
      </c>
      <c r="U152" s="61" t="str">
        <f t="shared" si="25"/>
        <v xml:space="preserve">   </v>
      </c>
      <c r="V152" s="61" t="str">
        <f>IF(E152=0," ",IF(E152="H",IF(H152&lt;1999,VLOOKUP(K152,Minimas!$A$15:$F$29,6),IF(AND(H152&gt;1998,H152&lt;2002),VLOOKUP(K152,Minimas!$A$15:$F$29,5),IF(AND(H152&gt;2001,H152&lt;2004),VLOOKUP(K152,Minimas!$A$15:$F$29,4),IF(AND(H152&gt;2003,H152&lt;2006),VLOOKUP(K152,Minimas!$A$15:$F$29,3),VLOOKUP(K152,Minimas!$A$15:$F$29,2))))),IF(H152&lt;1999,VLOOKUP(K152,Minimas!$G$15:$L$29,6),IF(AND(H152&gt;1998,H152&lt;2002),VLOOKUP(K152,Minimas!$G$15:$L$29,5),IF(AND(H152&gt;2001,H152&lt;2004),VLOOKUP(K152,Minimas!$G$15:$L$29,4),IF(AND(H152&gt;2003,H152&lt;2006),VLOOKUP(K152,Minimas!$G$15:$L$29,3),VLOOKUP(K152,Minimas!$G$15:$L$29,2)))))))</f>
        <v xml:space="preserve"> </v>
      </c>
      <c r="W152" s="62" t="str">
        <f t="shared" si="26"/>
        <v/>
      </c>
      <c r="X152" s="55"/>
      <c r="AA152" s="44"/>
      <c r="AB152" s="119" t="e">
        <f>T152-HLOOKUP(V152,Minimas!$C$3:$CD$12,2,FALSE)</f>
        <v>#VALUE!</v>
      </c>
      <c r="AC152" s="119" t="e">
        <f>T152-HLOOKUP(V152,Minimas!$C$3:$CD$12,3,FALSE)</f>
        <v>#VALUE!</v>
      </c>
      <c r="AD152" s="119" t="e">
        <f>T152-HLOOKUP(V152,Minimas!$C$3:$CD$12,4,FALSE)</f>
        <v>#VALUE!</v>
      </c>
      <c r="AE152" s="119" t="e">
        <f>T152-HLOOKUP(V152,Minimas!$C$3:$CD$12,5,FALSE)</f>
        <v>#VALUE!</v>
      </c>
      <c r="AF152" s="119" t="e">
        <f>T152-HLOOKUP(V152,Minimas!$C$3:$CD$12,6,FALSE)</f>
        <v>#VALUE!</v>
      </c>
      <c r="AG152" s="119" t="e">
        <f>T152-HLOOKUP(V152,Minimas!$C$3:$CD$12,7,FALSE)</f>
        <v>#VALUE!</v>
      </c>
      <c r="AH152" s="119" t="e">
        <f>T152-HLOOKUP(V152,Minimas!$C$3:$CD$12,8,FALSE)</f>
        <v>#VALUE!</v>
      </c>
      <c r="AI152" s="119" t="e">
        <f>T152-HLOOKUP(V152,Minimas!$C$3:$CD$12,9,FALSE)</f>
        <v>#VALUE!</v>
      </c>
      <c r="AJ152" s="119" t="e">
        <f>T152-HLOOKUP(V152,Minimas!$C$3:$CD$12,10,FALSE)</f>
        <v>#VALUE!</v>
      </c>
      <c r="AK152" s="120" t="str">
        <f t="shared" si="27"/>
        <v xml:space="preserve"> </v>
      </c>
      <c r="AL152" s="44"/>
      <c r="AM152" s="44" t="str">
        <f t="shared" si="28"/>
        <v xml:space="preserve"> </v>
      </c>
      <c r="AN152" s="44" t="str">
        <f t="shared" si="29"/>
        <v xml:space="preserve"> </v>
      </c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</row>
    <row r="153" spans="2:124" s="5" customFormat="1" ht="30" customHeight="1">
      <c r="B153" s="128"/>
      <c r="C153" s="56"/>
      <c r="D153" s="111"/>
      <c r="E153" s="131"/>
      <c r="F153" s="133" t="s">
        <v>40</v>
      </c>
      <c r="G153" s="57" t="s">
        <v>40</v>
      </c>
      <c r="H153" s="134"/>
      <c r="I153" s="110"/>
      <c r="J153" s="135"/>
      <c r="K153" s="58"/>
      <c r="L153" s="59"/>
      <c r="M153" s="60"/>
      <c r="N153" s="60"/>
      <c r="O153" s="65" t="str">
        <f t="shared" si="22"/>
        <v/>
      </c>
      <c r="P153" s="59"/>
      <c r="Q153" s="60"/>
      <c r="R153" s="60"/>
      <c r="S153" s="65" t="str">
        <f t="shared" si="23"/>
        <v/>
      </c>
      <c r="T153" s="64" t="str">
        <f t="shared" si="24"/>
        <v/>
      </c>
      <c r="U153" s="61" t="str">
        <f t="shared" si="25"/>
        <v xml:space="preserve">   </v>
      </c>
      <c r="V153" s="61" t="str">
        <f>IF(E153=0," ",IF(E153="H",IF(H153&lt;1999,VLOOKUP(K153,Minimas!$A$15:$F$29,6),IF(AND(H153&gt;1998,H153&lt;2002),VLOOKUP(K153,Minimas!$A$15:$F$29,5),IF(AND(H153&gt;2001,H153&lt;2004),VLOOKUP(K153,Minimas!$A$15:$F$29,4),IF(AND(H153&gt;2003,H153&lt;2006),VLOOKUP(K153,Minimas!$A$15:$F$29,3),VLOOKUP(K153,Minimas!$A$15:$F$29,2))))),IF(H153&lt;1999,VLOOKUP(K153,Minimas!$G$15:$L$29,6),IF(AND(H153&gt;1998,H153&lt;2002),VLOOKUP(K153,Minimas!$G$15:$L$29,5),IF(AND(H153&gt;2001,H153&lt;2004),VLOOKUP(K153,Minimas!$G$15:$L$29,4),IF(AND(H153&gt;2003,H153&lt;2006),VLOOKUP(K153,Minimas!$G$15:$L$29,3),VLOOKUP(K153,Minimas!$G$15:$L$29,2)))))))</f>
        <v xml:space="preserve"> </v>
      </c>
      <c r="W153" s="62" t="str">
        <f t="shared" si="26"/>
        <v/>
      </c>
      <c r="X153" s="55"/>
      <c r="AA153" s="44"/>
      <c r="AB153" s="119" t="e">
        <f>T153-HLOOKUP(V153,Minimas!$C$3:$CD$12,2,FALSE)</f>
        <v>#VALUE!</v>
      </c>
      <c r="AC153" s="119" t="e">
        <f>T153-HLOOKUP(V153,Minimas!$C$3:$CD$12,3,FALSE)</f>
        <v>#VALUE!</v>
      </c>
      <c r="AD153" s="119" t="e">
        <f>T153-HLOOKUP(V153,Minimas!$C$3:$CD$12,4,FALSE)</f>
        <v>#VALUE!</v>
      </c>
      <c r="AE153" s="119" t="e">
        <f>T153-HLOOKUP(V153,Minimas!$C$3:$CD$12,5,FALSE)</f>
        <v>#VALUE!</v>
      </c>
      <c r="AF153" s="119" t="e">
        <f>T153-HLOOKUP(V153,Minimas!$C$3:$CD$12,6,FALSE)</f>
        <v>#VALUE!</v>
      </c>
      <c r="AG153" s="119" t="e">
        <f>T153-HLOOKUP(V153,Minimas!$C$3:$CD$12,7,FALSE)</f>
        <v>#VALUE!</v>
      </c>
      <c r="AH153" s="119" t="e">
        <f>T153-HLOOKUP(V153,Minimas!$C$3:$CD$12,8,FALSE)</f>
        <v>#VALUE!</v>
      </c>
      <c r="AI153" s="119" t="e">
        <f>T153-HLOOKUP(V153,Minimas!$C$3:$CD$12,9,FALSE)</f>
        <v>#VALUE!</v>
      </c>
      <c r="AJ153" s="119" t="e">
        <f>T153-HLOOKUP(V153,Minimas!$C$3:$CD$12,10,FALSE)</f>
        <v>#VALUE!</v>
      </c>
      <c r="AK153" s="120" t="str">
        <f t="shared" si="27"/>
        <v xml:space="preserve"> </v>
      </c>
      <c r="AL153" s="44"/>
      <c r="AM153" s="44" t="str">
        <f t="shared" si="28"/>
        <v xml:space="preserve"> </v>
      </c>
      <c r="AN153" s="44" t="str">
        <f t="shared" si="29"/>
        <v xml:space="preserve"> </v>
      </c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</row>
    <row r="154" spans="2:124" s="5" customFormat="1" ht="30" customHeight="1">
      <c r="B154" s="128"/>
      <c r="C154" s="56"/>
      <c r="D154" s="111"/>
      <c r="E154" s="131"/>
      <c r="F154" s="133" t="s">
        <v>40</v>
      </c>
      <c r="G154" s="57" t="s">
        <v>40</v>
      </c>
      <c r="H154" s="134"/>
      <c r="I154" s="110"/>
      <c r="J154" s="135"/>
      <c r="K154" s="58"/>
      <c r="L154" s="59"/>
      <c r="M154" s="60"/>
      <c r="N154" s="60"/>
      <c r="O154" s="65" t="str">
        <f t="shared" si="22"/>
        <v/>
      </c>
      <c r="P154" s="59"/>
      <c r="Q154" s="60"/>
      <c r="R154" s="60"/>
      <c r="S154" s="65" t="str">
        <f t="shared" si="23"/>
        <v/>
      </c>
      <c r="T154" s="64" t="str">
        <f t="shared" si="24"/>
        <v/>
      </c>
      <c r="U154" s="61" t="str">
        <f t="shared" si="25"/>
        <v xml:space="preserve">   </v>
      </c>
      <c r="V154" s="61" t="str">
        <f>IF(E154=0," ",IF(E154="H",IF(H154&lt;1999,VLOOKUP(K154,Minimas!$A$15:$F$29,6),IF(AND(H154&gt;1998,H154&lt;2002),VLOOKUP(K154,Minimas!$A$15:$F$29,5),IF(AND(H154&gt;2001,H154&lt;2004),VLOOKUP(K154,Minimas!$A$15:$F$29,4),IF(AND(H154&gt;2003,H154&lt;2006),VLOOKUP(K154,Minimas!$A$15:$F$29,3),VLOOKUP(K154,Minimas!$A$15:$F$29,2))))),IF(H154&lt;1999,VLOOKUP(K154,Minimas!$G$15:$L$29,6),IF(AND(H154&gt;1998,H154&lt;2002),VLOOKUP(K154,Minimas!$G$15:$L$29,5),IF(AND(H154&gt;2001,H154&lt;2004),VLOOKUP(K154,Minimas!$G$15:$L$29,4),IF(AND(H154&gt;2003,H154&lt;2006),VLOOKUP(K154,Minimas!$G$15:$L$29,3),VLOOKUP(K154,Minimas!$G$15:$L$29,2)))))))</f>
        <v xml:space="preserve"> </v>
      </c>
      <c r="W154" s="62" t="str">
        <f t="shared" si="26"/>
        <v/>
      </c>
      <c r="X154" s="55"/>
      <c r="AA154" s="44"/>
      <c r="AB154" s="119" t="e">
        <f>T154-HLOOKUP(V154,Minimas!$C$3:$CD$12,2,FALSE)</f>
        <v>#VALUE!</v>
      </c>
      <c r="AC154" s="119" t="e">
        <f>T154-HLOOKUP(V154,Minimas!$C$3:$CD$12,3,FALSE)</f>
        <v>#VALUE!</v>
      </c>
      <c r="AD154" s="119" t="e">
        <f>T154-HLOOKUP(V154,Minimas!$C$3:$CD$12,4,FALSE)</f>
        <v>#VALUE!</v>
      </c>
      <c r="AE154" s="119" t="e">
        <f>T154-HLOOKUP(V154,Minimas!$C$3:$CD$12,5,FALSE)</f>
        <v>#VALUE!</v>
      </c>
      <c r="AF154" s="119" t="e">
        <f>T154-HLOOKUP(V154,Minimas!$C$3:$CD$12,6,FALSE)</f>
        <v>#VALUE!</v>
      </c>
      <c r="AG154" s="119" t="e">
        <f>T154-HLOOKUP(V154,Minimas!$C$3:$CD$12,7,FALSE)</f>
        <v>#VALUE!</v>
      </c>
      <c r="AH154" s="119" t="e">
        <f>T154-HLOOKUP(V154,Minimas!$C$3:$CD$12,8,FALSE)</f>
        <v>#VALUE!</v>
      </c>
      <c r="AI154" s="119" t="e">
        <f>T154-HLOOKUP(V154,Minimas!$C$3:$CD$12,9,FALSE)</f>
        <v>#VALUE!</v>
      </c>
      <c r="AJ154" s="119" t="e">
        <f>T154-HLOOKUP(V154,Minimas!$C$3:$CD$12,10,FALSE)</f>
        <v>#VALUE!</v>
      </c>
      <c r="AK154" s="120" t="str">
        <f t="shared" si="27"/>
        <v xml:space="preserve"> </v>
      </c>
      <c r="AL154" s="44"/>
      <c r="AM154" s="44" t="str">
        <f t="shared" si="28"/>
        <v xml:space="preserve"> </v>
      </c>
      <c r="AN154" s="44" t="str">
        <f t="shared" si="29"/>
        <v xml:space="preserve"> </v>
      </c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</row>
    <row r="155" spans="2:124" s="5" customFormat="1" ht="30" customHeight="1">
      <c r="B155" s="128"/>
      <c r="C155" s="56"/>
      <c r="D155" s="111"/>
      <c r="E155" s="131"/>
      <c r="F155" s="133" t="s">
        <v>40</v>
      </c>
      <c r="G155" s="57" t="s">
        <v>40</v>
      </c>
      <c r="H155" s="134"/>
      <c r="I155" s="110"/>
      <c r="J155" s="135"/>
      <c r="K155" s="58"/>
      <c r="L155" s="59"/>
      <c r="M155" s="60"/>
      <c r="N155" s="60"/>
      <c r="O155" s="65" t="str">
        <f t="shared" si="22"/>
        <v/>
      </c>
      <c r="P155" s="59"/>
      <c r="Q155" s="60"/>
      <c r="R155" s="60"/>
      <c r="S155" s="65" t="str">
        <f t="shared" si="23"/>
        <v/>
      </c>
      <c r="T155" s="64" t="str">
        <f t="shared" si="24"/>
        <v/>
      </c>
      <c r="U155" s="61" t="str">
        <f t="shared" si="25"/>
        <v xml:space="preserve">   </v>
      </c>
      <c r="V155" s="61" t="str">
        <f>IF(E155=0," ",IF(E155="H",IF(H155&lt;1999,VLOOKUP(K155,Minimas!$A$15:$F$29,6),IF(AND(H155&gt;1998,H155&lt;2002),VLOOKUP(K155,Minimas!$A$15:$F$29,5),IF(AND(H155&gt;2001,H155&lt;2004),VLOOKUP(K155,Minimas!$A$15:$F$29,4),IF(AND(H155&gt;2003,H155&lt;2006),VLOOKUP(K155,Minimas!$A$15:$F$29,3),VLOOKUP(K155,Minimas!$A$15:$F$29,2))))),IF(H155&lt;1999,VLOOKUP(K155,Minimas!$G$15:$L$29,6),IF(AND(H155&gt;1998,H155&lt;2002),VLOOKUP(K155,Minimas!$G$15:$L$29,5),IF(AND(H155&gt;2001,H155&lt;2004),VLOOKUP(K155,Minimas!$G$15:$L$29,4),IF(AND(H155&gt;2003,H155&lt;2006),VLOOKUP(K155,Minimas!$G$15:$L$29,3),VLOOKUP(K155,Minimas!$G$15:$L$29,2)))))))</f>
        <v xml:space="preserve"> </v>
      </c>
      <c r="W155" s="62" t="str">
        <f t="shared" si="26"/>
        <v/>
      </c>
      <c r="X155" s="55"/>
      <c r="AA155" s="44"/>
      <c r="AB155" s="119" t="e">
        <f>T155-HLOOKUP(V155,Minimas!$C$3:$CD$12,2,FALSE)</f>
        <v>#VALUE!</v>
      </c>
      <c r="AC155" s="119" t="e">
        <f>T155-HLOOKUP(V155,Minimas!$C$3:$CD$12,3,FALSE)</f>
        <v>#VALUE!</v>
      </c>
      <c r="AD155" s="119" t="e">
        <f>T155-HLOOKUP(V155,Minimas!$C$3:$CD$12,4,FALSE)</f>
        <v>#VALUE!</v>
      </c>
      <c r="AE155" s="119" t="e">
        <f>T155-HLOOKUP(V155,Minimas!$C$3:$CD$12,5,FALSE)</f>
        <v>#VALUE!</v>
      </c>
      <c r="AF155" s="119" t="e">
        <f>T155-HLOOKUP(V155,Minimas!$C$3:$CD$12,6,FALSE)</f>
        <v>#VALUE!</v>
      </c>
      <c r="AG155" s="119" t="e">
        <f>T155-HLOOKUP(V155,Minimas!$C$3:$CD$12,7,FALSE)</f>
        <v>#VALUE!</v>
      </c>
      <c r="AH155" s="119" t="e">
        <f>T155-HLOOKUP(V155,Minimas!$C$3:$CD$12,8,FALSE)</f>
        <v>#VALUE!</v>
      </c>
      <c r="AI155" s="119" t="e">
        <f>T155-HLOOKUP(V155,Minimas!$C$3:$CD$12,9,FALSE)</f>
        <v>#VALUE!</v>
      </c>
      <c r="AJ155" s="119" t="e">
        <f>T155-HLOOKUP(V155,Minimas!$C$3:$CD$12,10,FALSE)</f>
        <v>#VALUE!</v>
      </c>
      <c r="AK155" s="120" t="str">
        <f t="shared" si="27"/>
        <v xml:space="preserve"> </v>
      </c>
      <c r="AL155" s="44"/>
      <c r="AM155" s="44" t="str">
        <f t="shared" si="28"/>
        <v xml:space="preserve"> </v>
      </c>
      <c r="AN155" s="44" t="str">
        <f t="shared" si="29"/>
        <v xml:space="preserve"> </v>
      </c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</row>
    <row r="156" spans="2:124" s="5" customFormat="1" ht="30" customHeight="1">
      <c r="B156" s="128"/>
      <c r="C156" s="56"/>
      <c r="D156" s="111"/>
      <c r="E156" s="131"/>
      <c r="F156" s="133" t="s">
        <v>40</v>
      </c>
      <c r="G156" s="57" t="s">
        <v>40</v>
      </c>
      <c r="H156" s="134"/>
      <c r="I156" s="110"/>
      <c r="J156" s="135"/>
      <c r="K156" s="58"/>
      <c r="L156" s="59"/>
      <c r="M156" s="60"/>
      <c r="N156" s="60"/>
      <c r="O156" s="65" t="str">
        <f t="shared" si="22"/>
        <v/>
      </c>
      <c r="P156" s="59"/>
      <c r="Q156" s="60"/>
      <c r="R156" s="60"/>
      <c r="S156" s="65" t="str">
        <f t="shared" si="23"/>
        <v/>
      </c>
      <c r="T156" s="64" t="str">
        <f t="shared" si="24"/>
        <v/>
      </c>
      <c r="U156" s="61" t="str">
        <f t="shared" si="25"/>
        <v xml:space="preserve">   </v>
      </c>
      <c r="V156" s="61" t="str">
        <f>IF(E156=0," ",IF(E156="H",IF(H156&lt;1999,VLOOKUP(K156,Minimas!$A$15:$F$29,6),IF(AND(H156&gt;1998,H156&lt;2002),VLOOKUP(K156,Minimas!$A$15:$F$29,5),IF(AND(H156&gt;2001,H156&lt;2004),VLOOKUP(K156,Minimas!$A$15:$F$29,4),IF(AND(H156&gt;2003,H156&lt;2006),VLOOKUP(K156,Minimas!$A$15:$F$29,3),VLOOKUP(K156,Minimas!$A$15:$F$29,2))))),IF(H156&lt;1999,VLOOKUP(K156,Minimas!$G$15:$L$29,6),IF(AND(H156&gt;1998,H156&lt;2002),VLOOKUP(K156,Minimas!$G$15:$L$29,5),IF(AND(H156&gt;2001,H156&lt;2004),VLOOKUP(K156,Minimas!$G$15:$L$29,4),IF(AND(H156&gt;2003,H156&lt;2006),VLOOKUP(K156,Minimas!$G$15:$L$29,3),VLOOKUP(K156,Minimas!$G$15:$L$29,2)))))))</f>
        <v xml:space="preserve"> </v>
      </c>
      <c r="W156" s="62" t="str">
        <f t="shared" si="26"/>
        <v/>
      </c>
      <c r="X156" s="55"/>
      <c r="AA156" s="44"/>
      <c r="AB156" s="119" t="e">
        <f>T156-HLOOKUP(V156,Minimas!$C$3:$CD$12,2,FALSE)</f>
        <v>#VALUE!</v>
      </c>
      <c r="AC156" s="119" t="e">
        <f>T156-HLOOKUP(V156,Minimas!$C$3:$CD$12,3,FALSE)</f>
        <v>#VALUE!</v>
      </c>
      <c r="AD156" s="119" t="e">
        <f>T156-HLOOKUP(V156,Minimas!$C$3:$CD$12,4,FALSE)</f>
        <v>#VALUE!</v>
      </c>
      <c r="AE156" s="119" t="e">
        <f>T156-HLOOKUP(V156,Minimas!$C$3:$CD$12,5,FALSE)</f>
        <v>#VALUE!</v>
      </c>
      <c r="AF156" s="119" t="e">
        <f>T156-HLOOKUP(V156,Minimas!$C$3:$CD$12,6,FALSE)</f>
        <v>#VALUE!</v>
      </c>
      <c r="AG156" s="119" t="e">
        <f>T156-HLOOKUP(V156,Minimas!$C$3:$CD$12,7,FALSE)</f>
        <v>#VALUE!</v>
      </c>
      <c r="AH156" s="119" t="e">
        <f>T156-HLOOKUP(V156,Minimas!$C$3:$CD$12,8,FALSE)</f>
        <v>#VALUE!</v>
      </c>
      <c r="AI156" s="119" t="e">
        <f>T156-HLOOKUP(V156,Minimas!$C$3:$CD$12,9,FALSE)</f>
        <v>#VALUE!</v>
      </c>
      <c r="AJ156" s="119" t="e">
        <f>T156-HLOOKUP(V156,Minimas!$C$3:$CD$12,10,FALSE)</f>
        <v>#VALUE!</v>
      </c>
      <c r="AK156" s="120" t="str">
        <f t="shared" si="27"/>
        <v xml:space="preserve"> </v>
      </c>
      <c r="AL156" s="44"/>
      <c r="AM156" s="44" t="str">
        <f t="shared" si="28"/>
        <v xml:space="preserve"> </v>
      </c>
      <c r="AN156" s="44" t="str">
        <f t="shared" si="29"/>
        <v xml:space="preserve"> </v>
      </c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</row>
    <row r="157" spans="2:124" s="5" customFormat="1" ht="30" customHeight="1">
      <c r="B157" s="128"/>
      <c r="C157" s="56"/>
      <c r="D157" s="111"/>
      <c r="E157" s="131"/>
      <c r="F157" s="133" t="s">
        <v>40</v>
      </c>
      <c r="G157" s="57" t="s">
        <v>40</v>
      </c>
      <c r="H157" s="134"/>
      <c r="I157" s="110"/>
      <c r="J157" s="135"/>
      <c r="K157" s="58"/>
      <c r="L157" s="59"/>
      <c r="M157" s="60"/>
      <c r="N157" s="60"/>
      <c r="O157" s="65" t="str">
        <f t="shared" si="22"/>
        <v/>
      </c>
      <c r="P157" s="59"/>
      <c r="Q157" s="60"/>
      <c r="R157" s="60"/>
      <c r="S157" s="65" t="str">
        <f t="shared" si="23"/>
        <v/>
      </c>
      <c r="T157" s="64" t="str">
        <f t="shared" si="24"/>
        <v/>
      </c>
      <c r="U157" s="61" t="str">
        <f t="shared" si="25"/>
        <v xml:space="preserve">   </v>
      </c>
      <c r="V157" s="61" t="str">
        <f>IF(E157=0," ",IF(E157="H",IF(H157&lt;1999,VLOOKUP(K157,Minimas!$A$15:$F$29,6),IF(AND(H157&gt;1998,H157&lt;2002),VLOOKUP(K157,Minimas!$A$15:$F$29,5),IF(AND(H157&gt;2001,H157&lt;2004),VLOOKUP(K157,Minimas!$A$15:$F$29,4),IF(AND(H157&gt;2003,H157&lt;2006),VLOOKUP(K157,Minimas!$A$15:$F$29,3),VLOOKUP(K157,Minimas!$A$15:$F$29,2))))),IF(H157&lt;1999,VLOOKUP(K157,Minimas!$G$15:$L$29,6),IF(AND(H157&gt;1998,H157&lt;2002),VLOOKUP(K157,Minimas!$G$15:$L$29,5),IF(AND(H157&gt;2001,H157&lt;2004),VLOOKUP(K157,Minimas!$G$15:$L$29,4),IF(AND(H157&gt;2003,H157&lt;2006),VLOOKUP(K157,Minimas!$G$15:$L$29,3),VLOOKUP(K157,Minimas!$G$15:$L$29,2)))))))</f>
        <v xml:space="preserve"> </v>
      </c>
      <c r="W157" s="62" t="str">
        <f t="shared" si="26"/>
        <v/>
      </c>
      <c r="X157" s="55"/>
      <c r="AA157" s="44"/>
      <c r="AB157" s="119" t="e">
        <f>T157-HLOOKUP(V157,Minimas!$C$3:$CD$12,2,FALSE)</f>
        <v>#VALUE!</v>
      </c>
      <c r="AC157" s="119" t="e">
        <f>T157-HLOOKUP(V157,Minimas!$C$3:$CD$12,3,FALSE)</f>
        <v>#VALUE!</v>
      </c>
      <c r="AD157" s="119" t="e">
        <f>T157-HLOOKUP(V157,Minimas!$C$3:$CD$12,4,FALSE)</f>
        <v>#VALUE!</v>
      </c>
      <c r="AE157" s="119" t="e">
        <f>T157-HLOOKUP(V157,Minimas!$C$3:$CD$12,5,FALSE)</f>
        <v>#VALUE!</v>
      </c>
      <c r="AF157" s="119" t="e">
        <f>T157-HLOOKUP(V157,Minimas!$C$3:$CD$12,6,FALSE)</f>
        <v>#VALUE!</v>
      </c>
      <c r="AG157" s="119" t="e">
        <f>T157-HLOOKUP(V157,Minimas!$C$3:$CD$12,7,FALSE)</f>
        <v>#VALUE!</v>
      </c>
      <c r="AH157" s="119" t="e">
        <f>T157-HLOOKUP(V157,Minimas!$C$3:$CD$12,8,FALSE)</f>
        <v>#VALUE!</v>
      </c>
      <c r="AI157" s="119" t="e">
        <f>T157-HLOOKUP(V157,Minimas!$C$3:$CD$12,9,FALSE)</f>
        <v>#VALUE!</v>
      </c>
      <c r="AJ157" s="119" t="e">
        <f>T157-HLOOKUP(V157,Minimas!$C$3:$CD$12,10,FALSE)</f>
        <v>#VALUE!</v>
      </c>
      <c r="AK157" s="120" t="str">
        <f t="shared" si="27"/>
        <v xml:space="preserve"> </v>
      </c>
      <c r="AL157" s="44"/>
      <c r="AM157" s="44" t="str">
        <f t="shared" si="28"/>
        <v xml:space="preserve"> </v>
      </c>
      <c r="AN157" s="44" t="str">
        <f t="shared" si="29"/>
        <v xml:space="preserve"> </v>
      </c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</row>
    <row r="158" spans="2:124" s="5" customFormat="1" ht="30" customHeight="1">
      <c r="B158" s="128"/>
      <c r="C158" s="56"/>
      <c r="D158" s="111"/>
      <c r="E158" s="131"/>
      <c r="F158" s="133" t="s">
        <v>40</v>
      </c>
      <c r="G158" s="57" t="s">
        <v>40</v>
      </c>
      <c r="H158" s="134"/>
      <c r="I158" s="110"/>
      <c r="J158" s="135"/>
      <c r="K158" s="58"/>
      <c r="L158" s="59"/>
      <c r="M158" s="60"/>
      <c r="N158" s="60"/>
      <c r="O158" s="65" t="str">
        <f t="shared" si="22"/>
        <v/>
      </c>
      <c r="P158" s="59"/>
      <c r="Q158" s="60"/>
      <c r="R158" s="60"/>
      <c r="S158" s="65" t="str">
        <f t="shared" si="23"/>
        <v/>
      </c>
      <c r="T158" s="64" t="str">
        <f t="shared" si="24"/>
        <v/>
      </c>
      <c r="U158" s="61" t="str">
        <f t="shared" si="25"/>
        <v xml:space="preserve">   </v>
      </c>
      <c r="V158" s="61" t="str">
        <f>IF(E158=0," ",IF(E158="H",IF(H158&lt;1999,VLOOKUP(K158,Minimas!$A$15:$F$29,6),IF(AND(H158&gt;1998,H158&lt;2002),VLOOKUP(K158,Minimas!$A$15:$F$29,5),IF(AND(H158&gt;2001,H158&lt;2004),VLOOKUP(K158,Minimas!$A$15:$F$29,4),IF(AND(H158&gt;2003,H158&lt;2006),VLOOKUP(K158,Minimas!$A$15:$F$29,3),VLOOKUP(K158,Minimas!$A$15:$F$29,2))))),IF(H158&lt;1999,VLOOKUP(K158,Minimas!$G$15:$L$29,6),IF(AND(H158&gt;1998,H158&lt;2002),VLOOKUP(K158,Minimas!$G$15:$L$29,5),IF(AND(H158&gt;2001,H158&lt;2004),VLOOKUP(K158,Minimas!$G$15:$L$29,4),IF(AND(H158&gt;2003,H158&lt;2006),VLOOKUP(K158,Minimas!$G$15:$L$29,3),VLOOKUP(K158,Minimas!$G$15:$L$29,2)))))))</f>
        <v xml:space="preserve"> </v>
      </c>
      <c r="W158" s="62" t="str">
        <f t="shared" si="26"/>
        <v/>
      </c>
      <c r="X158" s="55"/>
      <c r="AA158" s="44"/>
      <c r="AB158" s="119" t="e">
        <f>T158-HLOOKUP(V158,Minimas!$C$3:$CD$12,2,FALSE)</f>
        <v>#VALUE!</v>
      </c>
      <c r="AC158" s="119" t="e">
        <f>T158-HLOOKUP(V158,Minimas!$C$3:$CD$12,3,FALSE)</f>
        <v>#VALUE!</v>
      </c>
      <c r="AD158" s="119" t="e">
        <f>T158-HLOOKUP(V158,Minimas!$C$3:$CD$12,4,FALSE)</f>
        <v>#VALUE!</v>
      </c>
      <c r="AE158" s="119" t="e">
        <f>T158-HLOOKUP(V158,Minimas!$C$3:$CD$12,5,FALSE)</f>
        <v>#VALUE!</v>
      </c>
      <c r="AF158" s="119" t="e">
        <f>T158-HLOOKUP(V158,Minimas!$C$3:$CD$12,6,FALSE)</f>
        <v>#VALUE!</v>
      </c>
      <c r="AG158" s="119" t="e">
        <f>T158-HLOOKUP(V158,Minimas!$C$3:$CD$12,7,FALSE)</f>
        <v>#VALUE!</v>
      </c>
      <c r="AH158" s="119" t="e">
        <f>T158-HLOOKUP(V158,Minimas!$C$3:$CD$12,8,FALSE)</f>
        <v>#VALUE!</v>
      </c>
      <c r="AI158" s="119" t="e">
        <f>T158-HLOOKUP(V158,Minimas!$C$3:$CD$12,9,FALSE)</f>
        <v>#VALUE!</v>
      </c>
      <c r="AJ158" s="119" t="e">
        <f>T158-HLOOKUP(V158,Minimas!$C$3:$CD$12,10,FALSE)</f>
        <v>#VALUE!</v>
      </c>
      <c r="AK158" s="120" t="str">
        <f t="shared" si="27"/>
        <v xml:space="preserve"> </v>
      </c>
      <c r="AL158" s="44"/>
      <c r="AM158" s="44" t="str">
        <f t="shared" si="28"/>
        <v xml:space="preserve"> </v>
      </c>
      <c r="AN158" s="44" t="str">
        <f t="shared" si="29"/>
        <v xml:space="preserve"> </v>
      </c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</row>
    <row r="159" spans="2:124" s="5" customFormat="1" ht="30" customHeight="1">
      <c r="B159" s="128"/>
      <c r="C159" s="56"/>
      <c r="D159" s="111"/>
      <c r="E159" s="131"/>
      <c r="F159" s="133" t="s">
        <v>40</v>
      </c>
      <c r="G159" s="57" t="s">
        <v>40</v>
      </c>
      <c r="H159" s="134"/>
      <c r="I159" s="110"/>
      <c r="J159" s="135"/>
      <c r="K159" s="58"/>
      <c r="L159" s="59"/>
      <c r="M159" s="60"/>
      <c r="N159" s="60"/>
      <c r="O159" s="65" t="str">
        <f t="shared" si="22"/>
        <v/>
      </c>
      <c r="P159" s="59"/>
      <c r="Q159" s="60"/>
      <c r="R159" s="60"/>
      <c r="S159" s="65" t="str">
        <f t="shared" si="23"/>
        <v/>
      </c>
      <c r="T159" s="64" t="str">
        <f t="shared" si="24"/>
        <v/>
      </c>
      <c r="U159" s="61" t="str">
        <f t="shared" si="25"/>
        <v xml:space="preserve">   </v>
      </c>
      <c r="V159" s="61" t="str">
        <f>IF(E159=0," ",IF(E159="H",IF(H159&lt;1999,VLOOKUP(K159,Minimas!$A$15:$F$29,6),IF(AND(H159&gt;1998,H159&lt;2002),VLOOKUP(K159,Minimas!$A$15:$F$29,5),IF(AND(H159&gt;2001,H159&lt;2004),VLOOKUP(K159,Minimas!$A$15:$F$29,4),IF(AND(H159&gt;2003,H159&lt;2006),VLOOKUP(K159,Minimas!$A$15:$F$29,3),VLOOKUP(K159,Minimas!$A$15:$F$29,2))))),IF(H159&lt;1999,VLOOKUP(K159,Minimas!$G$15:$L$29,6),IF(AND(H159&gt;1998,H159&lt;2002),VLOOKUP(K159,Minimas!$G$15:$L$29,5),IF(AND(H159&gt;2001,H159&lt;2004),VLOOKUP(K159,Minimas!$G$15:$L$29,4),IF(AND(H159&gt;2003,H159&lt;2006),VLOOKUP(K159,Minimas!$G$15:$L$29,3),VLOOKUP(K159,Minimas!$G$15:$L$29,2)))))))</f>
        <v xml:space="preserve"> </v>
      </c>
      <c r="W159" s="62" t="str">
        <f t="shared" si="26"/>
        <v/>
      </c>
      <c r="X159" s="55"/>
      <c r="AA159" s="44"/>
      <c r="AB159" s="119" t="e">
        <f>T159-HLOOKUP(V159,Minimas!$C$3:$CD$12,2,FALSE)</f>
        <v>#VALUE!</v>
      </c>
      <c r="AC159" s="119" t="e">
        <f>T159-HLOOKUP(V159,Minimas!$C$3:$CD$12,3,FALSE)</f>
        <v>#VALUE!</v>
      </c>
      <c r="AD159" s="119" t="e">
        <f>T159-HLOOKUP(V159,Minimas!$C$3:$CD$12,4,FALSE)</f>
        <v>#VALUE!</v>
      </c>
      <c r="AE159" s="119" t="e">
        <f>T159-HLOOKUP(V159,Minimas!$C$3:$CD$12,5,FALSE)</f>
        <v>#VALUE!</v>
      </c>
      <c r="AF159" s="119" t="e">
        <f>T159-HLOOKUP(V159,Minimas!$C$3:$CD$12,6,FALSE)</f>
        <v>#VALUE!</v>
      </c>
      <c r="AG159" s="119" t="e">
        <f>T159-HLOOKUP(V159,Minimas!$C$3:$CD$12,7,FALSE)</f>
        <v>#VALUE!</v>
      </c>
      <c r="AH159" s="119" t="e">
        <f>T159-HLOOKUP(V159,Minimas!$C$3:$CD$12,8,FALSE)</f>
        <v>#VALUE!</v>
      </c>
      <c r="AI159" s="119" t="e">
        <f>T159-HLOOKUP(V159,Minimas!$C$3:$CD$12,9,FALSE)</f>
        <v>#VALUE!</v>
      </c>
      <c r="AJ159" s="119" t="e">
        <f>T159-HLOOKUP(V159,Minimas!$C$3:$CD$12,10,FALSE)</f>
        <v>#VALUE!</v>
      </c>
      <c r="AK159" s="120" t="str">
        <f t="shared" si="27"/>
        <v xml:space="preserve"> </v>
      </c>
      <c r="AL159" s="44"/>
      <c r="AM159" s="44" t="str">
        <f t="shared" si="28"/>
        <v xml:space="preserve"> </v>
      </c>
      <c r="AN159" s="44" t="str">
        <f t="shared" si="29"/>
        <v xml:space="preserve"> </v>
      </c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</row>
    <row r="160" spans="2:124" s="5" customFormat="1" ht="30" customHeight="1">
      <c r="B160" s="128"/>
      <c r="C160" s="56"/>
      <c r="D160" s="111"/>
      <c r="E160" s="131"/>
      <c r="F160" s="133" t="s">
        <v>40</v>
      </c>
      <c r="G160" s="57" t="s">
        <v>40</v>
      </c>
      <c r="H160" s="134"/>
      <c r="I160" s="110"/>
      <c r="J160" s="135"/>
      <c r="K160" s="58"/>
      <c r="L160" s="59"/>
      <c r="M160" s="60"/>
      <c r="N160" s="60"/>
      <c r="O160" s="65" t="str">
        <f t="shared" si="22"/>
        <v/>
      </c>
      <c r="P160" s="59"/>
      <c r="Q160" s="60"/>
      <c r="R160" s="60"/>
      <c r="S160" s="65" t="str">
        <f t="shared" si="23"/>
        <v/>
      </c>
      <c r="T160" s="64" t="str">
        <f t="shared" si="24"/>
        <v/>
      </c>
      <c r="U160" s="61" t="str">
        <f t="shared" si="25"/>
        <v xml:space="preserve">   </v>
      </c>
      <c r="V160" s="61" t="str">
        <f>IF(E160=0," ",IF(E160="H",IF(H160&lt;1999,VLOOKUP(K160,Minimas!$A$15:$F$29,6),IF(AND(H160&gt;1998,H160&lt;2002),VLOOKUP(K160,Minimas!$A$15:$F$29,5),IF(AND(H160&gt;2001,H160&lt;2004),VLOOKUP(K160,Minimas!$A$15:$F$29,4),IF(AND(H160&gt;2003,H160&lt;2006),VLOOKUP(K160,Minimas!$A$15:$F$29,3),VLOOKUP(K160,Minimas!$A$15:$F$29,2))))),IF(H160&lt;1999,VLOOKUP(K160,Minimas!$G$15:$L$29,6),IF(AND(H160&gt;1998,H160&lt;2002),VLOOKUP(K160,Minimas!$G$15:$L$29,5),IF(AND(H160&gt;2001,H160&lt;2004),VLOOKUP(K160,Minimas!$G$15:$L$29,4),IF(AND(H160&gt;2003,H160&lt;2006),VLOOKUP(K160,Minimas!$G$15:$L$29,3),VLOOKUP(K160,Minimas!$G$15:$L$29,2)))))))</f>
        <v xml:space="preserve"> </v>
      </c>
      <c r="W160" s="62" t="str">
        <f t="shared" si="26"/>
        <v/>
      </c>
      <c r="X160" s="55"/>
      <c r="AA160" s="44"/>
      <c r="AB160" s="119" t="e">
        <f>T160-HLOOKUP(V160,Minimas!$C$3:$CD$12,2,FALSE)</f>
        <v>#VALUE!</v>
      </c>
      <c r="AC160" s="119" t="e">
        <f>T160-HLOOKUP(V160,Minimas!$C$3:$CD$12,3,FALSE)</f>
        <v>#VALUE!</v>
      </c>
      <c r="AD160" s="119" t="e">
        <f>T160-HLOOKUP(V160,Minimas!$C$3:$CD$12,4,FALSE)</f>
        <v>#VALUE!</v>
      </c>
      <c r="AE160" s="119" t="e">
        <f>T160-HLOOKUP(V160,Minimas!$C$3:$CD$12,5,FALSE)</f>
        <v>#VALUE!</v>
      </c>
      <c r="AF160" s="119" t="e">
        <f>T160-HLOOKUP(V160,Minimas!$C$3:$CD$12,6,FALSE)</f>
        <v>#VALUE!</v>
      </c>
      <c r="AG160" s="119" t="e">
        <f>T160-HLOOKUP(V160,Minimas!$C$3:$CD$12,7,FALSE)</f>
        <v>#VALUE!</v>
      </c>
      <c r="AH160" s="119" t="e">
        <f>T160-HLOOKUP(V160,Minimas!$C$3:$CD$12,8,FALSE)</f>
        <v>#VALUE!</v>
      </c>
      <c r="AI160" s="119" t="e">
        <f>T160-HLOOKUP(V160,Minimas!$C$3:$CD$12,9,FALSE)</f>
        <v>#VALUE!</v>
      </c>
      <c r="AJ160" s="119" t="e">
        <f>T160-HLOOKUP(V160,Minimas!$C$3:$CD$12,10,FALSE)</f>
        <v>#VALUE!</v>
      </c>
      <c r="AK160" s="120" t="str">
        <f t="shared" si="27"/>
        <v xml:space="preserve"> </v>
      </c>
      <c r="AL160" s="44"/>
      <c r="AM160" s="44" t="str">
        <f t="shared" si="28"/>
        <v xml:space="preserve"> </v>
      </c>
      <c r="AN160" s="44" t="str">
        <f t="shared" si="29"/>
        <v xml:space="preserve"> </v>
      </c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</row>
    <row r="161" spans="2:124" s="5" customFormat="1" ht="30" customHeight="1">
      <c r="B161" s="128"/>
      <c r="C161" s="56"/>
      <c r="D161" s="111"/>
      <c r="E161" s="131"/>
      <c r="F161" s="133" t="s">
        <v>40</v>
      </c>
      <c r="G161" s="57" t="s">
        <v>40</v>
      </c>
      <c r="H161" s="134"/>
      <c r="I161" s="110"/>
      <c r="J161" s="135"/>
      <c r="K161" s="58"/>
      <c r="L161" s="59"/>
      <c r="M161" s="60"/>
      <c r="N161" s="60"/>
      <c r="O161" s="65" t="str">
        <f t="shared" si="22"/>
        <v/>
      </c>
      <c r="P161" s="59"/>
      <c r="Q161" s="60"/>
      <c r="R161" s="60"/>
      <c r="S161" s="65" t="str">
        <f t="shared" si="23"/>
        <v/>
      </c>
      <c r="T161" s="64" t="str">
        <f t="shared" si="24"/>
        <v/>
      </c>
      <c r="U161" s="61" t="str">
        <f t="shared" si="25"/>
        <v xml:space="preserve">   </v>
      </c>
      <c r="V161" s="61" t="str">
        <f>IF(E161=0," ",IF(E161="H",IF(H161&lt;1999,VLOOKUP(K161,Minimas!$A$15:$F$29,6),IF(AND(H161&gt;1998,H161&lt;2002),VLOOKUP(K161,Minimas!$A$15:$F$29,5),IF(AND(H161&gt;2001,H161&lt;2004),VLOOKUP(K161,Minimas!$A$15:$F$29,4),IF(AND(H161&gt;2003,H161&lt;2006),VLOOKUP(K161,Minimas!$A$15:$F$29,3),VLOOKUP(K161,Minimas!$A$15:$F$29,2))))),IF(H161&lt;1999,VLOOKUP(K161,Minimas!$G$15:$L$29,6),IF(AND(H161&gt;1998,H161&lt;2002),VLOOKUP(K161,Minimas!$G$15:$L$29,5),IF(AND(H161&gt;2001,H161&lt;2004),VLOOKUP(K161,Minimas!$G$15:$L$29,4),IF(AND(H161&gt;2003,H161&lt;2006),VLOOKUP(K161,Minimas!$G$15:$L$29,3),VLOOKUP(K161,Minimas!$G$15:$L$29,2)))))))</f>
        <v xml:space="preserve"> </v>
      </c>
      <c r="W161" s="62" t="str">
        <f t="shared" si="26"/>
        <v/>
      </c>
      <c r="X161" s="55"/>
      <c r="AA161" s="44"/>
      <c r="AB161" s="119" t="e">
        <f>T161-HLOOKUP(V161,Minimas!$C$3:$CD$12,2,FALSE)</f>
        <v>#VALUE!</v>
      </c>
      <c r="AC161" s="119" t="e">
        <f>T161-HLOOKUP(V161,Minimas!$C$3:$CD$12,3,FALSE)</f>
        <v>#VALUE!</v>
      </c>
      <c r="AD161" s="119" t="e">
        <f>T161-HLOOKUP(V161,Minimas!$C$3:$CD$12,4,FALSE)</f>
        <v>#VALUE!</v>
      </c>
      <c r="AE161" s="119" t="e">
        <f>T161-HLOOKUP(V161,Minimas!$C$3:$CD$12,5,FALSE)</f>
        <v>#VALUE!</v>
      </c>
      <c r="AF161" s="119" t="e">
        <f>T161-HLOOKUP(V161,Minimas!$C$3:$CD$12,6,FALSE)</f>
        <v>#VALUE!</v>
      </c>
      <c r="AG161" s="119" t="e">
        <f>T161-HLOOKUP(V161,Minimas!$C$3:$CD$12,7,FALSE)</f>
        <v>#VALUE!</v>
      </c>
      <c r="AH161" s="119" t="e">
        <f>T161-HLOOKUP(V161,Minimas!$C$3:$CD$12,8,FALSE)</f>
        <v>#VALUE!</v>
      </c>
      <c r="AI161" s="119" t="e">
        <f>T161-HLOOKUP(V161,Minimas!$C$3:$CD$12,9,FALSE)</f>
        <v>#VALUE!</v>
      </c>
      <c r="AJ161" s="119" t="e">
        <f>T161-HLOOKUP(V161,Minimas!$C$3:$CD$12,10,FALSE)</f>
        <v>#VALUE!</v>
      </c>
      <c r="AK161" s="120" t="str">
        <f t="shared" si="27"/>
        <v xml:space="preserve"> </v>
      </c>
      <c r="AL161" s="44"/>
      <c r="AM161" s="44" t="str">
        <f t="shared" si="28"/>
        <v xml:space="preserve"> </v>
      </c>
      <c r="AN161" s="44" t="str">
        <f t="shared" si="29"/>
        <v xml:space="preserve"> </v>
      </c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</row>
    <row r="162" spans="2:124" s="5" customFormat="1" ht="30" customHeight="1">
      <c r="B162" s="128"/>
      <c r="C162" s="56"/>
      <c r="D162" s="111"/>
      <c r="E162" s="131"/>
      <c r="F162" s="133" t="s">
        <v>40</v>
      </c>
      <c r="G162" s="57" t="s">
        <v>40</v>
      </c>
      <c r="H162" s="134"/>
      <c r="I162" s="110"/>
      <c r="J162" s="135"/>
      <c r="K162" s="58"/>
      <c r="L162" s="59"/>
      <c r="M162" s="60"/>
      <c r="N162" s="60"/>
      <c r="O162" s="65" t="str">
        <f t="shared" si="22"/>
        <v/>
      </c>
      <c r="P162" s="59"/>
      <c r="Q162" s="60"/>
      <c r="R162" s="60"/>
      <c r="S162" s="65" t="str">
        <f t="shared" si="23"/>
        <v/>
      </c>
      <c r="T162" s="64" t="str">
        <f t="shared" si="24"/>
        <v/>
      </c>
      <c r="U162" s="61" t="str">
        <f t="shared" si="25"/>
        <v xml:space="preserve">   </v>
      </c>
      <c r="V162" s="61" t="str">
        <f>IF(E162=0," ",IF(E162="H",IF(H162&lt;1999,VLOOKUP(K162,Minimas!$A$15:$F$29,6),IF(AND(H162&gt;1998,H162&lt;2002),VLOOKUP(K162,Minimas!$A$15:$F$29,5),IF(AND(H162&gt;2001,H162&lt;2004),VLOOKUP(K162,Minimas!$A$15:$F$29,4),IF(AND(H162&gt;2003,H162&lt;2006),VLOOKUP(K162,Minimas!$A$15:$F$29,3),VLOOKUP(K162,Minimas!$A$15:$F$29,2))))),IF(H162&lt;1999,VLOOKUP(K162,Minimas!$G$15:$L$29,6),IF(AND(H162&gt;1998,H162&lt;2002),VLOOKUP(K162,Minimas!$G$15:$L$29,5),IF(AND(H162&gt;2001,H162&lt;2004),VLOOKUP(K162,Minimas!$G$15:$L$29,4),IF(AND(H162&gt;2003,H162&lt;2006),VLOOKUP(K162,Minimas!$G$15:$L$29,3),VLOOKUP(K162,Minimas!$G$15:$L$29,2)))))))</f>
        <v xml:space="preserve"> </v>
      </c>
      <c r="W162" s="62" t="str">
        <f t="shared" si="26"/>
        <v/>
      </c>
      <c r="X162" s="55"/>
      <c r="AA162" s="44"/>
      <c r="AB162" s="119" t="e">
        <f>T162-HLOOKUP(V162,Minimas!$C$3:$CD$12,2,FALSE)</f>
        <v>#VALUE!</v>
      </c>
      <c r="AC162" s="119" t="e">
        <f>T162-HLOOKUP(V162,Minimas!$C$3:$CD$12,3,FALSE)</f>
        <v>#VALUE!</v>
      </c>
      <c r="AD162" s="119" t="e">
        <f>T162-HLOOKUP(V162,Minimas!$C$3:$CD$12,4,FALSE)</f>
        <v>#VALUE!</v>
      </c>
      <c r="AE162" s="119" t="e">
        <f>T162-HLOOKUP(V162,Minimas!$C$3:$CD$12,5,FALSE)</f>
        <v>#VALUE!</v>
      </c>
      <c r="AF162" s="119" t="e">
        <f>T162-HLOOKUP(V162,Minimas!$C$3:$CD$12,6,FALSE)</f>
        <v>#VALUE!</v>
      </c>
      <c r="AG162" s="119" t="e">
        <f>T162-HLOOKUP(V162,Minimas!$C$3:$CD$12,7,FALSE)</f>
        <v>#VALUE!</v>
      </c>
      <c r="AH162" s="119" t="e">
        <f>T162-HLOOKUP(V162,Minimas!$C$3:$CD$12,8,FALSE)</f>
        <v>#VALUE!</v>
      </c>
      <c r="AI162" s="119" t="e">
        <f>T162-HLOOKUP(V162,Minimas!$C$3:$CD$12,9,FALSE)</f>
        <v>#VALUE!</v>
      </c>
      <c r="AJ162" s="119" t="e">
        <f>T162-HLOOKUP(V162,Minimas!$C$3:$CD$12,10,FALSE)</f>
        <v>#VALUE!</v>
      </c>
      <c r="AK162" s="120" t="str">
        <f t="shared" si="27"/>
        <v xml:space="preserve"> </v>
      </c>
      <c r="AL162" s="44"/>
      <c r="AM162" s="44" t="str">
        <f t="shared" si="28"/>
        <v xml:space="preserve"> </v>
      </c>
      <c r="AN162" s="44" t="str">
        <f t="shared" si="29"/>
        <v xml:space="preserve"> </v>
      </c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</row>
    <row r="163" spans="2:124" s="5" customFormat="1" ht="30" customHeight="1">
      <c r="B163" s="128"/>
      <c r="C163" s="56"/>
      <c r="D163" s="111"/>
      <c r="E163" s="131"/>
      <c r="F163" s="133" t="s">
        <v>40</v>
      </c>
      <c r="G163" s="57" t="s">
        <v>40</v>
      </c>
      <c r="H163" s="134"/>
      <c r="I163" s="110"/>
      <c r="J163" s="135"/>
      <c r="K163" s="58"/>
      <c r="L163" s="59"/>
      <c r="M163" s="60"/>
      <c r="N163" s="60"/>
      <c r="O163" s="65" t="str">
        <f t="shared" si="22"/>
        <v/>
      </c>
      <c r="P163" s="59"/>
      <c r="Q163" s="60"/>
      <c r="R163" s="60"/>
      <c r="S163" s="65" t="str">
        <f t="shared" si="23"/>
        <v/>
      </c>
      <c r="T163" s="64" t="str">
        <f t="shared" si="24"/>
        <v/>
      </c>
      <c r="U163" s="61" t="str">
        <f t="shared" si="25"/>
        <v xml:space="preserve">   </v>
      </c>
      <c r="V163" s="61" t="str">
        <f>IF(E163=0," ",IF(E163="H",IF(H163&lt;1999,VLOOKUP(K163,Minimas!$A$15:$F$29,6),IF(AND(H163&gt;1998,H163&lt;2002),VLOOKUP(K163,Minimas!$A$15:$F$29,5),IF(AND(H163&gt;2001,H163&lt;2004),VLOOKUP(K163,Minimas!$A$15:$F$29,4),IF(AND(H163&gt;2003,H163&lt;2006),VLOOKUP(K163,Minimas!$A$15:$F$29,3),VLOOKUP(K163,Minimas!$A$15:$F$29,2))))),IF(H163&lt;1999,VLOOKUP(K163,Minimas!$G$15:$L$29,6),IF(AND(H163&gt;1998,H163&lt;2002),VLOOKUP(K163,Minimas!$G$15:$L$29,5),IF(AND(H163&gt;2001,H163&lt;2004),VLOOKUP(K163,Minimas!$G$15:$L$29,4),IF(AND(H163&gt;2003,H163&lt;2006),VLOOKUP(K163,Minimas!$G$15:$L$29,3),VLOOKUP(K163,Minimas!$G$15:$L$29,2)))))))</f>
        <v xml:space="preserve"> </v>
      </c>
      <c r="W163" s="62" t="str">
        <f t="shared" si="26"/>
        <v/>
      </c>
      <c r="X163" s="55"/>
      <c r="AA163" s="44"/>
      <c r="AB163" s="119" t="e">
        <f>T163-HLOOKUP(V163,Minimas!$C$3:$CD$12,2,FALSE)</f>
        <v>#VALUE!</v>
      </c>
      <c r="AC163" s="119" t="e">
        <f>T163-HLOOKUP(V163,Minimas!$C$3:$CD$12,3,FALSE)</f>
        <v>#VALUE!</v>
      </c>
      <c r="AD163" s="119" t="e">
        <f>T163-HLOOKUP(V163,Minimas!$C$3:$CD$12,4,FALSE)</f>
        <v>#VALUE!</v>
      </c>
      <c r="AE163" s="119" t="e">
        <f>T163-HLOOKUP(V163,Minimas!$C$3:$CD$12,5,FALSE)</f>
        <v>#VALUE!</v>
      </c>
      <c r="AF163" s="119" t="e">
        <f>T163-HLOOKUP(V163,Minimas!$C$3:$CD$12,6,FALSE)</f>
        <v>#VALUE!</v>
      </c>
      <c r="AG163" s="119" t="e">
        <f>T163-HLOOKUP(V163,Minimas!$C$3:$CD$12,7,FALSE)</f>
        <v>#VALUE!</v>
      </c>
      <c r="AH163" s="119" t="e">
        <f>T163-HLOOKUP(V163,Minimas!$C$3:$CD$12,8,FALSE)</f>
        <v>#VALUE!</v>
      </c>
      <c r="AI163" s="119" t="e">
        <f>T163-HLOOKUP(V163,Minimas!$C$3:$CD$12,9,FALSE)</f>
        <v>#VALUE!</v>
      </c>
      <c r="AJ163" s="119" t="e">
        <f>T163-HLOOKUP(V163,Minimas!$C$3:$CD$12,10,FALSE)</f>
        <v>#VALUE!</v>
      </c>
      <c r="AK163" s="120" t="str">
        <f t="shared" si="27"/>
        <v xml:space="preserve"> </v>
      </c>
      <c r="AL163" s="44"/>
      <c r="AM163" s="44" t="str">
        <f t="shared" si="28"/>
        <v xml:space="preserve"> </v>
      </c>
      <c r="AN163" s="44" t="str">
        <f t="shared" si="29"/>
        <v xml:space="preserve"> </v>
      </c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</row>
    <row r="164" spans="2:124" s="5" customFormat="1" ht="30" customHeight="1">
      <c r="B164" s="128"/>
      <c r="C164" s="56"/>
      <c r="D164" s="111"/>
      <c r="E164" s="131"/>
      <c r="F164" s="133" t="s">
        <v>40</v>
      </c>
      <c r="G164" s="57" t="s">
        <v>40</v>
      </c>
      <c r="H164" s="134"/>
      <c r="I164" s="110"/>
      <c r="J164" s="135"/>
      <c r="K164" s="58"/>
      <c r="L164" s="59"/>
      <c r="M164" s="60"/>
      <c r="N164" s="60"/>
      <c r="O164" s="65" t="str">
        <f t="shared" si="22"/>
        <v/>
      </c>
      <c r="P164" s="59"/>
      <c r="Q164" s="60"/>
      <c r="R164" s="60"/>
      <c r="S164" s="65" t="str">
        <f t="shared" si="23"/>
        <v/>
      </c>
      <c r="T164" s="64" t="str">
        <f t="shared" si="24"/>
        <v/>
      </c>
      <c r="U164" s="61" t="str">
        <f t="shared" si="25"/>
        <v xml:space="preserve">   </v>
      </c>
      <c r="V164" s="61" t="str">
        <f>IF(E164=0," ",IF(E164="H",IF(H164&lt;1999,VLOOKUP(K164,Minimas!$A$15:$F$29,6),IF(AND(H164&gt;1998,H164&lt;2002),VLOOKUP(K164,Minimas!$A$15:$F$29,5),IF(AND(H164&gt;2001,H164&lt;2004),VLOOKUP(K164,Minimas!$A$15:$F$29,4),IF(AND(H164&gt;2003,H164&lt;2006),VLOOKUP(K164,Minimas!$A$15:$F$29,3),VLOOKUP(K164,Minimas!$A$15:$F$29,2))))),IF(H164&lt;1999,VLOOKUP(K164,Minimas!$G$15:$L$29,6),IF(AND(H164&gt;1998,H164&lt;2002),VLOOKUP(K164,Minimas!$G$15:$L$29,5),IF(AND(H164&gt;2001,H164&lt;2004),VLOOKUP(K164,Minimas!$G$15:$L$29,4),IF(AND(H164&gt;2003,H164&lt;2006),VLOOKUP(K164,Minimas!$G$15:$L$29,3),VLOOKUP(K164,Minimas!$G$15:$L$29,2)))))))</f>
        <v xml:space="preserve"> </v>
      </c>
      <c r="W164" s="62" t="str">
        <f t="shared" si="26"/>
        <v/>
      </c>
      <c r="X164" s="55"/>
      <c r="AA164" s="44"/>
      <c r="AB164" s="119" t="e">
        <f>T164-HLOOKUP(V164,Minimas!$C$3:$CD$12,2,FALSE)</f>
        <v>#VALUE!</v>
      </c>
      <c r="AC164" s="119" t="e">
        <f>T164-HLOOKUP(V164,Minimas!$C$3:$CD$12,3,FALSE)</f>
        <v>#VALUE!</v>
      </c>
      <c r="AD164" s="119" t="e">
        <f>T164-HLOOKUP(V164,Minimas!$C$3:$CD$12,4,FALSE)</f>
        <v>#VALUE!</v>
      </c>
      <c r="AE164" s="119" t="e">
        <f>T164-HLOOKUP(V164,Minimas!$C$3:$CD$12,5,FALSE)</f>
        <v>#VALUE!</v>
      </c>
      <c r="AF164" s="119" t="e">
        <f>T164-HLOOKUP(V164,Minimas!$C$3:$CD$12,6,FALSE)</f>
        <v>#VALUE!</v>
      </c>
      <c r="AG164" s="119" t="e">
        <f>T164-HLOOKUP(V164,Minimas!$C$3:$CD$12,7,FALSE)</f>
        <v>#VALUE!</v>
      </c>
      <c r="AH164" s="119" t="e">
        <f>T164-HLOOKUP(V164,Minimas!$C$3:$CD$12,8,FALSE)</f>
        <v>#VALUE!</v>
      </c>
      <c r="AI164" s="119" t="e">
        <f>T164-HLOOKUP(V164,Minimas!$C$3:$CD$12,9,FALSE)</f>
        <v>#VALUE!</v>
      </c>
      <c r="AJ164" s="119" t="e">
        <f>T164-HLOOKUP(V164,Minimas!$C$3:$CD$12,10,FALSE)</f>
        <v>#VALUE!</v>
      </c>
      <c r="AK164" s="120" t="str">
        <f t="shared" si="27"/>
        <v xml:space="preserve"> </v>
      </c>
      <c r="AL164" s="44"/>
      <c r="AM164" s="44" t="str">
        <f t="shared" si="28"/>
        <v xml:space="preserve"> </v>
      </c>
      <c r="AN164" s="44" t="str">
        <f t="shared" si="29"/>
        <v xml:space="preserve"> </v>
      </c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</row>
    <row r="165" spans="2:124" s="5" customFormat="1" ht="30" customHeight="1">
      <c r="B165" s="128"/>
      <c r="C165" s="56"/>
      <c r="D165" s="111"/>
      <c r="E165" s="131"/>
      <c r="F165" s="133" t="s">
        <v>40</v>
      </c>
      <c r="G165" s="57" t="s">
        <v>40</v>
      </c>
      <c r="H165" s="134"/>
      <c r="I165" s="110"/>
      <c r="J165" s="135"/>
      <c r="K165" s="58"/>
      <c r="L165" s="59"/>
      <c r="M165" s="60"/>
      <c r="N165" s="60"/>
      <c r="O165" s="65" t="str">
        <f t="shared" si="22"/>
        <v/>
      </c>
      <c r="P165" s="59"/>
      <c r="Q165" s="60"/>
      <c r="R165" s="60"/>
      <c r="S165" s="65" t="str">
        <f t="shared" si="23"/>
        <v/>
      </c>
      <c r="T165" s="64" t="str">
        <f t="shared" si="24"/>
        <v/>
      </c>
      <c r="U165" s="61" t="str">
        <f t="shared" si="25"/>
        <v xml:space="preserve">   </v>
      </c>
      <c r="V165" s="61" t="str">
        <f>IF(E165=0," ",IF(E165="H",IF(H165&lt;1999,VLOOKUP(K165,Minimas!$A$15:$F$29,6),IF(AND(H165&gt;1998,H165&lt;2002),VLOOKUP(K165,Minimas!$A$15:$F$29,5),IF(AND(H165&gt;2001,H165&lt;2004),VLOOKUP(K165,Minimas!$A$15:$F$29,4),IF(AND(H165&gt;2003,H165&lt;2006),VLOOKUP(K165,Minimas!$A$15:$F$29,3),VLOOKUP(K165,Minimas!$A$15:$F$29,2))))),IF(H165&lt;1999,VLOOKUP(K165,Minimas!$G$15:$L$29,6),IF(AND(H165&gt;1998,H165&lt;2002),VLOOKUP(K165,Minimas!$G$15:$L$29,5),IF(AND(H165&gt;2001,H165&lt;2004),VLOOKUP(K165,Minimas!$G$15:$L$29,4),IF(AND(H165&gt;2003,H165&lt;2006),VLOOKUP(K165,Minimas!$G$15:$L$29,3),VLOOKUP(K165,Minimas!$G$15:$L$29,2)))))))</f>
        <v xml:space="preserve"> </v>
      </c>
      <c r="W165" s="62" t="str">
        <f t="shared" si="26"/>
        <v/>
      </c>
      <c r="X165" s="55"/>
      <c r="AA165" s="44"/>
      <c r="AB165" s="119" t="e">
        <f>T165-HLOOKUP(V165,Minimas!$C$3:$CD$12,2,FALSE)</f>
        <v>#VALUE!</v>
      </c>
      <c r="AC165" s="119" t="e">
        <f>T165-HLOOKUP(V165,Minimas!$C$3:$CD$12,3,FALSE)</f>
        <v>#VALUE!</v>
      </c>
      <c r="AD165" s="119" t="e">
        <f>T165-HLOOKUP(V165,Minimas!$C$3:$CD$12,4,FALSE)</f>
        <v>#VALUE!</v>
      </c>
      <c r="AE165" s="119" t="e">
        <f>T165-HLOOKUP(V165,Minimas!$C$3:$CD$12,5,FALSE)</f>
        <v>#VALUE!</v>
      </c>
      <c r="AF165" s="119" t="e">
        <f>T165-HLOOKUP(V165,Minimas!$C$3:$CD$12,6,FALSE)</f>
        <v>#VALUE!</v>
      </c>
      <c r="AG165" s="119" t="e">
        <f>T165-HLOOKUP(V165,Minimas!$C$3:$CD$12,7,FALSE)</f>
        <v>#VALUE!</v>
      </c>
      <c r="AH165" s="119" t="e">
        <f>T165-HLOOKUP(V165,Minimas!$C$3:$CD$12,8,FALSE)</f>
        <v>#VALUE!</v>
      </c>
      <c r="AI165" s="119" t="e">
        <f>T165-HLOOKUP(V165,Minimas!$C$3:$CD$12,9,FALSE)</f>
        <v>#VALUE!</v>
      </c>
      <c r="AJ165" s="119" t="e">
        <f>T165-HLOOKUP(V165,Minimas!$C$3:$CD$12,10,FALSE)</f>
        <v>#VALUE!</v>
      </c>
      <c r="AK165" s="120" t="str">
        <f t="shared" si="27"/>
        <v xml:space="preserve"> </v>
      </c>
      <c r="AL165" s="44"/>
      <c r="AM165" s="44" t="str">
        <f t="shared" si="28"/>
        <v xml:space="preserve"> </v>
      </c>
      <c r="AN165" s="44" t="str">
        <f t="shared" si="29"/>
        <v xml:space="preserve"> </v>
      </c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</row>
    <row r="166" spans="2:124" s="5" customFormat="1" ht="30" customHeight="1">
      <c r="B166" s="128"/>
      <c r="C166" s="56"/>
      <c r="D166" s="111"/>
      <c r="E166" s="131"/>
      <c r="F166" s="133" t="s">
        <v>40</v>
      </c>
      <c r="G166" s="57" t="s">
        <v>40</v>
      </c>
      <c r="H166" s="134"/>
      <c r="I166" s="110"/>
      <c r="J166" s="135"/>
      <c r="K166" s="58"/>
      <c r="L166" s="59"/>
      <c r="M166" s="60"/>
      <c r="N166" s="60"/>
      <c r="O166" s="65" t="str">
        <f t="shared" si="22"/>
        <v/>
      </c>
      <c r="P166" s="59"/>
      <c r="Q166" s="60"/>
      <c r="R166" s="60"/>
      <c r="S166" s="65" t="str">
        <f t="shared" si="23"/>
        <v/>
      </c>
      <c r="T166" s="64" t="str">
        <f t="shared" si="24"/>
        <v/>
      </c>
      <c r="U166" s="61" t="str">
        <f t="shared" si="25"/>
        <v xml:space="preserve">   </v>
      </c>
      <c r="V166" s="61" t="str">
        <f>IF(E166=0," ",IF(E166="H",IF(H166&lt;1999,VLOOKUP(K166,Minimas!$A$15:$F$29,6),IF(AND(H166&gt;1998,H166&lt;2002),VLOOKUP(K166,Minimas!$A$15:$F$29,5),IF(AND(H166&gt;2001,H166&lt;2004),VLOOKUP(K166,Minimas!$A$15:$F$29,4),IF(AND(H166&gt;2003,H166&lt;2006),VLOOKUP(K166,Minimas!$A$15:$F$29,3),VLOOKUP(K166,Minimas!$A$15:$F$29,2))))),IF(H166&lt;1999,VLOOKUP(K166,Minimas!$G$15:$L$29,6),IF(AND(H166&gt;1998,H166&lt;2002),VLOOKUP(K166,Minimas!$G$15:$L$29,5),IF(AND(H166&gt;2001,H166&lt;2004),VLOOKUP(K166,Minimas!$G$15:$L$29,4),IF(AND(H166&gt;2003,H166&lt;2006),VLOOKUP(K166,Minimas!$G$15:$L$29,3),VLOOKUP(K166,Minimas!$G$15:$L$29,2)))))))</f>
        <v xml:space="preserve"> </v>
      </c>
      <c r="W166" s="62" t="str">
        <f t="shared" si="26"/>
        <v/>
      </c>
      <c r="X166" s="55"/>
      <c r="AA166" s="44"/>
      <c r="AB166" s="119" t="e">
        <f>T166-HLOOKUP(V166,Minimas!$C$3:$CD$12,2,FALSE)</f>
        <v>#VALUE!</v>
      </c>
      <c r="AC166" s="119" t="e">
        <f>T166-HLOOKUP(V166,Minimas!$C$3:$CD$12,3,FALSE)</f>
        <v>#VALUE!</v>
      </c>
      <c r="AD166" s="119" t="e">
        <f>T166-HLOOKUP(V166,Minimas!$C$3:$CD$12,4,FALSE)</f>
        <v>#VALUE!</v>
      </c>
      <c r="AE166" s="119" t="e">
        <f>T166-HLOOKUP(V166,Minimas!$C$3:$CD$12,5,FALSE)</f>
        <v>#VALUE!</v>
      </c>
      <c r="AF166" s="119" t="e">
        <f>T166-HLOOKUP(V166,Minimas!$C$3:$CD$12,6,FALSE)</f>
        <v>#VALUE!</v>
      </c>
      <c r="AG166" s="119" t="e">
        <f>T166-HLOOKUP(V166,Minimas!$C$3:$CD$12,7,FALSE)</f>
        <v>#VALUE!</v>
      </c>
      <c r="AH166" s="119" t="e">
        <f>T166-HLOOKUP(V166,Minimas!$C$3:$CD$12,8,FALSE)</f>
        <v>#VALUE!</v>
      </c>
      <c r="AI166" s="119" t="e">
        <f>T166-HLOOKUP(V166,Minimas!$C$3:$CD$12,9,FALSE)</f>
        <v>#VALUE!</v>
      </c>
      <c r="AJ166" s="119" t="e">
        <f>T166-HLOOKUP(V166,Minimas!$C$3:$CD$12,10,FALSE)</f>
        <v>#VALUE!</v>
      </c>
      <c r="AK166" s="120" t="str">
        <f t="shared" si="27"/>
        <v xml:space="preserve"> </v>
      </c>
      <c r="AL166" s="44"/>
      <c r="AM166" s="44" t="str">
        <f t="shared" si="28"/>
        <v xml:space="preserve"> </v>
      </c>
      <c r="AN166" s="44" t="str">
        <f t="shared" si="29"/>
        <v xml:space="preserve"> </v>
      </c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</row>
    <row r="167" spans="2:124" s="5" customFormat="1" ht="30" customHeight="1">
      <c r="B167" s="128"/>
      <c r="C167" s="56"/>
      <c r="D167" s="111"/>
      <c r="E167" s="131"/>
      <c r="F167" s="133" t="s">
        <v>40</v>
      </c>
      <c r="G167" s="57" t="s">
        <v>40</v>
      </c>
      <c r="H167" s="134"/>
      <c r="I167" s="110"/>
      <c r="J167" s="135"/>
      <c r="K167" s="58"/>
      <c r="L167" s="59"/>
      <c r="M167" s="60"/>
      <c r="N167" s="60"/>
      <c r="O167" s="65" t="str">
        <f t="shared" si="22"/>
        <v/>
      </c>
      <c r="P167" s="59"/>
      <c r="Q167" s="60"/>
      <c r="R167" s="60"/>
      <c r="S167" s="65" t="str">
        <f t="shared" si="23"/>
        <v/>
      </c>
      <c r="T167" s="64" t="str">
        <f t="shared" si="24"/>
        <v/>
      </c>
      <c r="U167" s="61" t="str">
        <f t="shared" si="25"/>
        <v xml:space="preserve">   </v>
      </c>
      <c r="V167" s="61" t="str">
        <f>IF(E167=0," ",IF(E167="H",IF(H167&lt;1999,VLOOKUP(K167,Minimas!$A$15:$F$29,6),IF(AND(H167&gt;1998,H167&lt;2002),VLOOKUP(K167,Minimas!$A$15:$F$29,5),IF(AND(H167&gt;2001,H167&lt;2004),VLOOKUP(K167,Minimas!$A$15:$F$29,4),IF(AND(H167&gt;2003,H167&lt;2006),VLOOKUP(K167,Minimas!$A$15:$F$29,3),VLOOKUP(K167,Minimas!$A$15:$F$29,2))))),IF(H167&lt;1999,VLOOKUP(K167,Minimas!$G$15:$L$29,6),IF(AND(H167&gt;1998,H167&lt;2002),VLOOKUP(K167,Minimas!$G$15:$L$29,5),IF(AND(H167&gt;2001,H167&lt;2004),VLOOKUP(K167,Minimas!$G$15:$L$29,4),IF(AND(H167&gt;2003,H167&lt;2006),VLOOKUP(K167,Minimas!$G$15:$L$29,3),VLOOKUP(K167,Minimas!$G$15:$L$29,2)))))))</f>
        <v xml:space="preserve"> </v>
      </c>
      <c r="W167" s="62" t="str">
        <f t="shared" si="26"/>
        <v/>
      </c>
      <c r="X167" s="55"/>
      <c r="AA167" s="44"/>
      <c r="AB167" s="119" t="e">
        <f>T167-HLOOKUP(V167,Minimas!$C$3:$CD$12,2,FALSE)</f>
        <v>#VALUE!</v>
      </c>
      <c r="AC167" s="119" t="e">
        <f>T167-HLOOKUP(V167,Minimas!$C$3:$CD$12,3,FALSE)</f>
        <v>#VALUE!</v>
      </c>
      <c r="AD167" s="119" t="e">
        <f>T167-HLOOKUP(V167,Minimas!$C$3:$CD$12,4,FALSE)</f>
        <v>#VALUE!</v>
      </c>
      <c r="AE167" s="119" t="e">
        <f>T167-HLOOKUP(V167,Minimas!$C$3:$CD$12,5,FALSE)</f>
        <v>#VALUE!</v>
      </c>
      <c r="AF167" s="119" t="e">
        <f>T167-HLOOKUP(V167,Minimas!$C$3:$CD$12,6,FALSE)</f>
        <v>#VALUE!</v>
      </c>
      <c r="AG167" s="119" t="e">
        <f>T167-HLOOKUP(V167,Minimas!$C$3:$CD$12,7,FALSE)</f>
        <v>#VALUE!</v>
      </c>
      <c r="AH167" s="119" t="e">
        <f>T167-HLOOKUP(V167,Minimas!$C$3:$CD$12,8,FALSE)</f>
        <v>#VALUE!</v>
      </c>
      <c r="AI167" s="119" t="e">
        <f>T167-HLOOKUP(V167,Minimas!$C$3:$CD$12,9,FALSE)</f>
        <v>#VALUE!</v>
      </c>
      <c r="AJ167" s="119" t="e">
        <f>T167-HLOOKUP(V167,Minimas!$C$3:$CD$12,10,FALSE)</f>
        <v>#VALUE!</v>
      </c>
      <c r="AK167" s="120" t="str">
        <f t="shared" si="27"/>
        <v xml:space="preserve"> </v>
      </c>
      <c r="AL167" s="44"/>
      <c r="AM167" s="44" t="str">
        <f t="shared" si="28"/>
        <v xml:space="preserve"> </v>
      </c>
      <c r="AN167" s="44" t="str">
        <f t="shared" si="29"/>
        <v xml:space="preserve"> </v>
      </c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</row>
    <row r="168" spans="2:124" s="5" customFormat="1" ht="30" customHeight="1">
      <c r="B168" s="128"/>
      <c r="C168" s="56"/>
      <c r="D168" s="111"/>
      <c r="E168" s="131"/>
      <c r="F168" s="133" t="s">
        <v>40</v>
      </c>
      <c r="G168" s="57" t="s">
        <v>40</v>
      </c>
      <c r="H168" s="134"/>
      <c r="I168" s="110"/>
      <c r="J168" s="135"/>
      <c r="K168" s="58"/>
      <c r="L168" s="59"/>
      <c r="M168" s="60"/>
      <c r="N168" s="60"/>
      <c r="O168" s="65" t="str">
        <f t="shared" si="22"/>
        <v/>
      </c>
      <c r="P168" s="59"/>
      <c r="Q168" s="60"/>
      <c r="R168" s="60"/>
      <c r="S168" s="65" t="str">
        <f t="shared" si="23"/>
        <v/>
      </c>
      <c r="T168" s="64" t="str">
        <f t="shared" si="24"/>
        <v/>
      </c>
      <c r="U168" s="61" t="str">
        <f t="shared" si="25"/>
        <v xml:space="preserve">   </v>
      </c>
      <c r="V168" s="61" t="str">
        <f>IF(E168=0," ",IF(E168="H",IF(H168&lt;1999,VLOOKUP(K168,Minimas!$A$15:$F$29,6),IF(AND(H168&gt;1998,H168&lt;2002),VLOOKUP(K168,Minimas!$A$15:$F$29,5),IF(AND(H168&gt;2001,H168&lt;2004),VLOOKUP(K168,Minimas!$A$15:$F$29,4),IF(AND(H168&gt;2003,H168&lt;2006),VLOOKUP(K168,Minimas!$A$15:$F$29,3),VLOOKUP(K168,Minimas!$A$15:$F$29,2))))),IF(H168&lt;1999,VLOOKUP(K168,Minimas!$G$15:$L$29,6),IF(AND(H168&gt;1998,H168&lt;2002),VLOOKUP(K168,Minimas!$G$15:$L$29,5),IF(AND(H168&gt;2001,H168&lt;2004),VLOOKUP(K168,Minimas!$G$15:$L$29,4),IF(AND(H168&gt;2003,H168&lt;2006),VLOOKUP(K168,Minimas!$G$15:$L$29,3),VLOOKUP(K168,Minimas!$G$15:$L$29,2)))))))</f>
        <v xml:space="preserve"> </v>
      </c>
      <c r="W168" s="62" t="str">
        <f t="shared" si="26"/>
        <v/>
      </c>
      <c r="X168" s="55"/>
      <c r="AA168" s="44"/>
      <c r="AB168" s="119" t="e">
        <f>T168-HLOOKUP(V168,Minimas!$C$3:$CD$12,2,FALSE)</f>
        <v>#VALUE!</v>
      </c>
      <c r="AC168" s="119" t="e">
        <f>T168-HLOOKUP(V168,Minimas!$C$3:$CD$12,3,FALSE)</f>
        <v>#VALUE!</v>
      </c>
      <c r="AD168" s="119" t="e">
        <f>T168-HLOOKUP(V168,Minimas!$C$3:$CD$12,4,FALSE)</f>
        <v>#VALUE!</v>
      </c>
      <c r="AE168" s="119" t="e">
        <f>T168-HLOOKUP(V168,Minimas!$C$3:$CD$12,5,FALSE)</f>
        <v>#VALUE!</v>
      </c>
      <c r="AF168" s="119" t="e">
        <f>T168-HLOOKUP(V168,Minimas!$C$3:$CD$12,6,FALSE)</f>
        <v>#VALUE!</v>
      </c>
      <c r="AG168" s="119" t="e">
        <f>T168-HLOOKUP(V168,Minimas!$C$3:$CD$12,7,FALSE)</f>
        <v>#VALUE!</v>
      </c>
      <c r="AH168" s="119" t="e">
        <f>T168-HLOOKUP(V168,Minimas!$C$3:$CD$12,8,FALSE)</f>
        <v>#VALUE!</v>
      </c>
      <c r="AI168" s="119" t="e">
        <f>T168-HLOOKUP(V168,Minimas!$C$3:$CD$12,9,FALSE)</f>
        <v>#VALUE!</v>
      </c>
      <c r="AJ168" s="119" t="e">
        <f>T168-HLOOKUP(V168,Minimas!$C$3:$CD$12,10,FALSE)</f>
        <v>#VALUE!</v>
      </c>
      <c r="AK168" s="120" t="str">
        <f t="shared" si="27"/>
        <v xml:space="preserve"> </v>
      </c>
      <c r="AL168" s="44"/>
      <c r="AM168" s="44" t="str">
        <f t="shared" si="28"/>
        <v xml:space="preserve"> </v>
      </c>
      <c r="AN168" s="44" t="str">
        <f t="shared" si="29"/>
        <v xml:space="preserve"> </v>
      </c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</row>
    <row r="169" spans="2:124" s="5" customFormat="1" ht="30" customHeight="1">
      <c r="B169" s="128"/>
      <c r="C169" s="56"/>
      <c r="D169" s="111"/>
      <c r="E169" s="131"/>
      <c r="F169" s="133" t="s">
        <v>40</v>
      </c>
      <c r="G169" s="57" t="s">
        <v>40</v>
      </c>
      <c r="H169" s="134"/>
      <c r="I169" s="110"/>
      <c r="J169" s="135"/>
      <c r="K169" s="58"/>
      <c r="L169" s="59"/>
      <c r="M169" s="60"/>
      <c r="N169" s="60"/>
      <c r="O169" s="65" t="str">
        <f t="shared" si="22"/>
        <v/>
      </c>
      <c r="P169" s="59"/>
      <c r="Q169" s="60"/>
      <c r="R169" s="60"/>
      <c r="S169" s="65" t="str">
        <f t="shared" si="23"/>
        <v/>
      </c>
      <c r="T169" s="64" t="str">
        <f t="shared" si="24"/>
        <v/>
      </c>
      <c r="U169" s="61" t="str">
        <f t="shared" si="25"/>
        <v xml:space="preserve">   </v>
      </c>
      <c r="V169" s="61" t="str">
        <f>IF(E169=0," ",IF(E169="H",IF(H169&lt;1999,VLOOKUP(K169,Minimas!$A$15:$F$29,6),IF(AND(H169&gt;1998,H169&lt;2002),VLOOKUP(K169,Minimas!$A$15:$F$29,5),IF(AND(H169&gt;2001,H169&lt;2004),VLOOKUP(K169,Minimas!$A$15:$F$29,4),IF(AND(H169&gt;2003,H169&lt;2006),VLOOKUP(K169,Minimas!$A$15:$F$29,3),VLOOKUP(K169,Minimas!$A$15:$F$29,2))))),IF(H169&lt;1999,VLOOKUP(K169,Minimas!$G$15:$L$29,6),IF(AND(H169&gt;1998,H169&lt;2002),VLOOKUP(K169,Minimas!$G$15:$L$29,5),IF(AND(H169&gt;2001,H169&lt;2004),VLOOKUP(K169,Minimas!$G$15:$L$29,4),IF(AND(H169&gt;2003,H169&lt;2006),VLOOKUP(K169,Minimas!$G$15:$L$29,3),VLOOKUP(K169,Minimas!$G$15:$L$29,2)))))))</f>
        <v xml:space="preserve"> </v>
      </c>
      <c r="W169" s="62" t="str">
        <f t="shared" si="26"/>
        <v/>
      </c>
      <c r="X169" s="55"/>
      <c r="AA169" s="44"/>
      <c r="AB169" s="119" t="e">
        <f>T169-HLOOKUP(V169,Minimas!$C$3:$CD$12,2,FALSE)</f>
        <v>#VALUE!</v>
      </c>
      <c r="AC169" s="119" t="e">
        <f>T169-HLOOKUP(V169,Minimas!$C$3:$CD$12,3,FALSE)</f>
        <v>#VALUE!</v>
      </c>
      <c r="AD169" s="119" t="e">
        <f>T169-HLOOKUP(V169,Minimas!$C$3:$CD$12,4,FALSE)</f>
        <v>#VALUE!</v>
      </c>
      <c r="AE169" s="119" t="e">
        <f>T169-HLOOKUP(V169,Minimas!$C$3:$CD$12,5,FALSE)</f>
        <v>#VALUE!</v>
      </c>
      <c r="AF169" s="119" t="e">
        <f>T169-HLOOKUP(V169,Minimas!$C$3:$CD$12,6,FALSE)</f>
        <v>#VALUE!</v>
      </c>
      <c r="AG169" s="119" t="e">
        <f>T169-HLOOKUP(V169,Minimas!$C$3:$CD$12,7,FALSE)</f>
        <v>#VALUE!</v>
      </c>
      <c r="AH169" s="119" t="e">
        <f>T169-HLOOKUP(V169,Minimas!$C$3:$CD$12,8,FALSE)</f>
        <v>#VALUE!</v>
      </c>
      <c r="AI169" s="119" t="e">
        <f>T169-HLOOKUP(V169,Minimas!$C$3:$CD$12,9,FALSE)</f>
        <v>#VALUE!</v>
      </c>
      <c r="AJ169" s="119" t="e">
        <f>T169-HLOOKUP(V169,Minimas!$C$3:$CD$12,10,FALSE)</f>
        <v>#VALUE!</v>
      </c>
      <c r="AK169" s="120" t="str">
        <f t="shared" si="27"/>
        <v xml:space="preserve"> </v>
      </c>
      <c r="AL169" s="44"/>
      <c r="AM169" s="44" t="str">
        <f t="shared" si="28"/>
        <v xml:space="preserve"> </v>
      </c>
      <c r="AN169" s="44" t="str">
        <f t="shared" si="29"/>
        <v xml:space="preserve"> </v>
      </c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</row>
    <row r="170" spans="2:124" s="5" customFormat="1" ht="30" customHeight="1">
      <c r="B170" s="128"/>
      <c r="C170" s="56"/>
      <c r="D170" s="111"/>
      <c r="E170" s="131"/>
      <c r="F170" s="133" t="s">
        <v>40</v>
      </c>
      <c r="G170" s="57" t="s">
        <v>40</v>
      </c>
      <c r="H170" s="134"/>
      <c r="I170" s="110"/>
      <c r="J170" s="135"/>
      <c r="K170" s="58"/>
      <c r="L170" s="59"/>
      <c r="M170" s="60"/>
      <c r="N170" s="60"/>
      <c r="O170" s="65" t="str">
        <f t="shared" ref="O170:O233" si="30">IF(E170="","",IF(MAXA(L170:N170)&lt;=0,0,MAXA(L170:N170)))</f>
        <v/>
      </c>
      <c r="P170" s="59"/>
      <c r="Q170" s="60"/>
      <c r="R170" s="60"/>
      <c r="S170" s="65" t="str">
        <f t="shared" ref="S170:S233" si="31">IF(E170="","",IF(MAXA(P170:R170)&lt;=0,0,MAXA(P170:R170)))</f>
        <v/>
      </c>
      <c r="T170" s="64" t="str">
        <f t="shared" ref="T170:T233" si="32">IF(E170="","",IF(OR(O170=0,S170=0),0,O170+S170))</f>
        <v/>
      </c>
      <c r="U170" s="61" t="str">
        <f t="shared" ref="U170:U233" si="33">+CONCATENATE(AM170," ",AN170)</f>
        <v xml:space="preserve">   </v>
      </c>
      <c r="V170" s="61" t="str">
        <f>IF(E170=0," ",IF(E170="H",IF(H170&lt;1999,VLOOKUP(K170,Minimas!$A$15:$F$29,6),IF(AND(H170&gt;1998,H170&lt;2002),VLOOKUP(K170,Minimas!$A$15:$F$29,5),IF(AND(H170&gt;2001,H170&lt;2004),VLOOKUP(K170,Minimas!$A$15:$F$29,4),IF(AND(H170&gt;2003,H170&lt;2006),VLOOKUP(K170,Minimas!$A$15:$F$29,3),VLOOKUP(K170,Minimas!$A$15:$F$29,2))))),IF(H170&lt;1999,VLOOKUP(K170,Minimas!$G$15:$L$29,6),IF(AND(H170&gt;1998,H170&lt;2002),VLOOKUP(K170,Minimas!$G$15:$L$29,5),IF(AND(H170&gt;2001,H170&lt;2004),VLOOKUP(K170,Minimas!$G$15:$L$29,4),IF(AND(H170&gt;2003,H170&lt;2006),VLOOKUP(K170,Minimas!$G$15:$L$29,3),VLOOKUP(K170,Minimas!$G$15:$L$29,2)))))))</f>
        <v xml:space="preserve"> </v>
      </c>
      <c r="W170" s="62" t="str">
        <f t="shared" ref="W170:W233" si="34">IF(E170=" "," ",IF(E170="H",10^(0.75194503*LOG(K170/175.508)^2)*T170,IF(E170="F",10^(0.783497476* LOG(K170/153.655)^2)*T170,"")))</f>
        <v/>
      </c>
      <c r="X170" s="55"/>
      <c r="AA170" s="44"/>
      <c r="AB170" s="119" t="e">
        <f>T170-HLOOKUP(V170,Minimas!$C$3:$CD$12,2,FALSE)</f>
        <v>#VALUE!</v>
      </c>
      <c r="AC170" s="119" t="e">
        <f>T170-HLOOKUP(V170,Minimas!$C$3:$CD$12,3,FALSE)</f>
        <v>#VALUE!</v>
      </c>
      <c r="AD170" s="119" t="e">
        <f>T170-HLOOKUP(V170,Minimas!$C$3:$CD$12,4,FALSE)</f>
        <v>#VALUE!</v>
      </c>
      <c r="AE170" s="119" t="e">
        <f>T170-HLOOKUP(V170,Minimas!$C$3:$CD$12,5,FALSE)</f>
        <v>#VALUE!</v>
      </c>
      <c r="AF170" s="119" t="e">
        <f>T170-HLOOKUP(V170,Minimas!$C$3:$CD$12,6,FALSE)</f>
        <v>#VALUE!</v>
      </c>
      <c r="AG170" s="119" t="e">
        <f>T170-HLOOKUP(V170,Minimas!$C$3:$CD$12,7,FALSE)</f>
        <v>#VALUE!</v>
      </c>
      <c r="AH170" s="119" t="e">
        <f>T170-HLOOKUP(V170,Minimas!$C$3:$CD$12,8,FALSE)</f>
        <v>#VALUE!</v>
      </c>
      <c r="AI170" s="119" t="e">
        <f>T170-HLOOKUP(V170,Minimas!$C$3:$CD$12,9,FALSE)</f>
        <v>#VALUE!</v>
      </c>
      <c r="AJ170" s="119" t="e">
        <f>T170-HLOOKUP(V170,Minimas!$C$3:$CD$12,10,FALSE)</f>
        <v>#VALUE!</v>
      </c>
      <c r="AK170" s="120" t="str">
        <f t="shared" ref="AK170:AK233" si="35">IF(E170=0," ",IF(AJ170&gt;=0,$AJ$5,IF(AI170&gt;=0,$AI$5,IF(AH170&gt;=0,$AH$5,IF(AG170&gt;=0,$AG$5,IF(AF170&gt;=0,$AF$5,IF(AE170&gt;=0,$AE$5,IF(AD170&gt;=0,$AD$5,IF(AC170&gt;=0,$AC$5,$AB$5)))))))))</f>
        <v xml:space="preserve"> </v>
      </c>
      <c r="AL170" s="44"/>
      <c r="AM170" s="44" t="str">
        <f t="shared" ref="AM170:AM233" si="36">IF(AK170="","",AK170)</f>
        <v xml:space="preserve"> </v>
      </c>
      <c r="AN170" s="44" t="str">
        <f t="shared" ref="AN170:AN233" si="37">IF(E170=0," ",IF(AJ170&gt;=0,AJ170,IF(AI170&gt;=0,AI170,IF(AH170&gt;=0,AH170,IF(AG170&gt;=0,AG170,IF(AF170&gt;=0,AF170,IF(AE170&gt;=0,AE170,IF(AD170&gt;=0,AD170,IF(AC170&gt;=0,AC170,AB170)))))))))</f>
        <v xml:space="preserve"> </v>
      </c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</row>
    <row r="171" spans="2:124" s="5" customFormat="1" ht="30" customHeight="1">
      <c r="B171" s="128"/>
      <c r="C171" s="56"/>
      <c r="D171" s="111"/>
      <c r="E171" s="131"/>
      <c r="F171" s="133" t="s">
        <v>40</v>
      </c>
      <c r="G171" s="57" t="s">
        <v>40</v>
      </c>
      <c r="H171" s="134"/>
      <c r="I171" s="110"/>
      <c r="J171" s="135"/>
      <c r="K171" s="58"/>
      <c r="L171" s="59"/>
      <c r="M171" s="60"/>
      <c r="N171" s="60"/>
      <c r="O171" s="65" t="str">
        <f t="shared" si="30"/>
        <v/>
      </c>
      <c r="P171" s="59"/>
      <c r="Q171" s="60"/>
      <c r="R171" s="60"/>
      <c r="S171" s="65" t="str">
        <f t="shared" si="31"/>
        <v/>
      </c>
      <c r="T171" s="64" t="str">
        <f t="shared" si="32"/>
        <v/>
      </c>
      <c r="U171" s="61" t="str">
        <f t="shared" si="33"/>
        <v xml:space="preserve">   </v>
      </c>
      <c r="V171" s="61" t="str">
        <f>IF(E171=0," ",IF(E171="H",IF(H171&lt;1999,VLOOKUP(K171,Minimas!$A$15:$F$29,6),IF(AND(H171&gt;1998,H171&lt;2002),VLOOKUP(K171,Minimas!$A$15:$F$29,5),IF(AND(H171&gt;2001,H171&lt;2004),VLOOKUP(K171,Minimas!$A$15:$F$29,4),IF(AND(H171&gt;2003,H171&lt;2006),VLOOKUP(K171,Minimas!$A$15:$F$29,3),VLOOKUP(K171,Minimas!$A$15:$F$29,2))))),IF(H171&lt;1999,VLOOKUP(K171,Minimas!$G$15:$L$29,6),IF(AND(H171&gt;1998,H171&lt;2002),VLOOKUP(K171,Minimas!$G$15:$L$29,5),IF(AND(H171&gt;2001,H171&lt;2004),VLOOKUP(K171,Minimas!$G$15:$L$29,4),IF(AND(H171&gt;2003,H171&lt;2006),VLOOKUP(K171,Minimas!$G$15:$L$29,3),VLOOKUP(K171,Minimas!$G$15:$L$29,2)))))))</f>
        <v xml:space="preserve"> </v>
      </c>
      <c r="W171" s="62" t="str">
        <f t="shared" si="34"/>
        <v/>
      </c>
      <c r="X171" s="55"/>
      <c r="AA171" s="44"/>
      <c r="AB171" s="119" t="e">
        <f>T171-HLOOKUP(V171,Minimas!$C$3:$CD$12,2,FALSE)</f>
        <v>#VALUE!</v>
      </c>
      <c r="AC171" s="119" t="e">
        <f>T171-HLOOKUP(V171,Minimas!$C$3:$CD$12,3,FALSE)</f>
        <v>#VALUE!</v>
      </c>
      <c r="AD171" s="119" t="e">
        <f>T171-HLOOKUP(V171,Minimas!$C$3:$CD$12,4,FALSE)</f>
        <v>#VALUE!</v>
      </c>
      <c r="AE171" s="119" t="e">
        <f>T171-HLOOKUP(V171,Minimas!$C$3:$CD$12,5,FALSE)</f>
        <v>#VALUE!</v>
      </c>
      <c r="AF171" s="119" t="e">
        <f>T171-HLOOKUP(V171,Minimas!$C$3:$CD$12,6,FALSE)</f>
        <v>#VALUE!</v>
      </c>
      <c r="AG171" s="119" t="e">
        <f>T171-HLOOKUP(V171,Minimas!$C$3:$CD$12,7,FALSE)</f>
        <v>#VALUE!</v>
      </c>
      <c r="AH171" s="119" t="e">
        <f>T171-HLOOKUP(V171,Minimas!$C$3:$CD$12,8,FALSE)</f>
        <v>#VALUE!</v>
      </c>
      <c r="AI171" s="119" t="e">
        <f>T171-HLOOKUP(V171,Minimas!$C$3:$CD$12,9,FALSE)</f>
        <v>#VALUE!</v>
      </c>
      <c r="AJ171" s="119" t="e">
        <f>T171-HLOOKUP(V171,Minimas!$C$3:$CD$12,10,FALSE)</f>
        <v>#VALUE!</v>
      </c>
      <c r="AK171" s="120" t="str">
        <f t="shared" si="35"/>
        <v xml:space="preserve"> </v>
      </c>
      <c r="AL171" s="44"/>
      <c r="AM171" s="44" t="str">
        <f t="shared" si="36"/>
        <v xml:space="preserve"> </v>
      </c>
      <c r="AN171" s="44" t="str">
        <f t="shared" si="37"/>
        <v xml:space="preserve"> </v>
      </c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</row>
    <row r="172" spans="2:124" s="5" customFormat="1" ht="30" customHeight="1">
      <c r="B172" s="128"/>
      <c r="C172" s="56"/>
      <c r="D172" s="111"/>
      <c r="E172" s="131"/>
      <c r="F172" s="133" t="s">
        <v>40</v>
      </c>
      <c r="G172" s="57" t="s">
        <v>40</v>
      </c>
      <c r="H172" s="134"/>
      <c r="I172" s="110"/>
      <c r="J172" s="135"/>
      <c r="K172" s="58"/>
      <c r="L172" s="59"/>
      <c r="M172" s="60"/>
      <c r="N172" s="60"/>
      <c r="O172" s="65" t="str">
        <f t="shared" si="30"/>
        <v/>
      </c>
      <c r="P172" s="59"/>
      <c r="Q172" s="60"/>
      <c r="R172" s="60"/>
      <c r="S172" s="65" t="str">
        <f t="shared" si="31"/>
        <v/>
      </c>
      <c r="T172" s="64" t="str">
        <f t="shared" si="32"/>
        <v/>
      </c>
      <c r="U172" s="61" t="str">
        <f t="shared" si="33"/>
        <v xml:space="preserve">   </v>
      </c>
      <c r="V172" s="61" t="str">
        <f>IF(E172=0," ",IF(E172="H",IF(H172&lt;1999,VLOOKUP(K172,Minimas!$A$15:$F$29,6),IF(AND(H172&gt;1998,H172&lt;2002),VLOOKUP(K172,Minimas!$A$15:$F$29,5),IF(AND(H172&gt;2001,H172&lt;2004),VLOOKUP(K172,Minimas!$A$15:$F$29,4),IF(AND(H172&gt;2003,H172&lt;2006),VLOOKUP(K172,Minimas!$A$15:$F$29,3),VLOOKUP(K172,Minimas!$A$15:$F$29,2))))),IF(H172&lt;1999,VLOOKUP(K172,Minimas!$G$15:$L$29,6),IF(AND(H172&gt;1998,H172&lt;2002),VLOOKUP(K172,Minimas!$G$15:$L$29,5),IF(AND(H172&gt;2001,H172&lt;2004),VLOOKUP(K172,Minimas!$G$15:$L$29,4),IF(AND(H172&gt;2003,H172&lt;2006),VLOOKUP(K172,Minimas!$G$15:$L$29,3),VLOOKUP(K172,Minimas!$G$15:$L$29,2)))))))</f>
        <v xml:space="preserve"> </v>
      </c>
      <c r="W172" s="62" t="str">
        <f t="shared" si="34"/>
        <v/>
      </c>
      <c r="X172" s="55"/>
      <c r="AA172" s="44"/>
      <c r="AB172" s="119" t="e">
        <f>T172-HLOOKUP(V172,Minimas!$C$3:$CD$12,2,FALSE)</f>
        <v>#VALUE!</v>
      </c>
      <c r="AC172" s="119" t="e">
        <f>T172-HLOOKUP(V172,Minimas!$C$3:$CD$12,3,FALSE)</f>
        <v>#VALUE!</v>
      </c>
      <c r="AD172" s="119" t="e">
        <f>T172-HLOOKUP(V172,Minimas!$C$3:$CD$12,4,FALSE)</f>
        <v>#VALUE!</v>
      </c>
      <c r="AE172" s="119" t="e">
        <f>T172-HLOOKUP(V172,Minimas!$C$3:$CD$12,5,FALSE)</f>
        <v>#VALUE!</v>
      </c>
      <c r="AF172" s="119" t="e">
        <f>T172-HLOOKUP(V172,Minimas!$C$3:$CD$12,6,FALSE)</f>
        <v>#VALUE!</v>
      </c>
      <c r="AG172" s="119" t="e">
        <f>T172-HLOOKUP(V172,Minimas!$C$3:$CD$12,7,FALSE)</f>
        <v>#VALUE!</v>
      </c>
      <c r="AH172" s="119" t="e">
        <f>T172-HLOOKUP(V172,Minimas!$C$3:$CD$12,8,FALSE)</f>
        <v>#VALUE!</v>
      </c>
      <c r="AI172" s="119" t="e">
        <f>T172-HLOOKUP(V172,Minimas!$C$3:$CD$12,9,FALSE)</f>
        <v>#VALUE!</v>
      </c>
      <c r="AJ172" s="119" t="e">
        <f>T172-HLOOKUP(V172,Minimas!$C$3:$CD$12,10,FALSE)</f>
        <v>#VALUE!</v>
      </c>
      <c r="AK172" s="120" t="str">
        <f t="shared" si="35"/>
        <v xml:space="preserve"> </v>
      </c>
      <c r="AL172" s="44"/>
      <c r="AM172" s="44" t="str">
        <f t="shared" si="36"/>
        <v xml:space="preserve"> </v>
      </c>
      <c r="AN172" s="44" t="str">
        <f t="shared" si="37"/>
        <v xml:space="preserve"> </v>
      </c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</row>
    <row r="173" spans="2:124" s="5" customFormat="1" ht="30" customHeight="1">
      <c r="B173" s="128"/>
      <c r="C173" s="56"/>
      <c r="D173" s="111"/>
      <c r="E173" s="131"/>
      <c r="F173" s="133" t="s">
        <v>40</v>
      </c>
      <c r="G173" s="57" t="s">
        <v>40</v>
      </c>
      <c r="H173" s="134"/>
      <c r="I173" s="110"/>
      <c r="J173" s="135"/>
      <c r="K173" s="58"/>
      <c r="L173" s="59"/>
      <c r="M173" s="60"/>
      <c r="N173" s="60"/>
      <c r="O173" s="65" t="str">
        <f t="shared" si="30"/>
        <v/>
      </c>
      <c r="P173" s="59"/>
      <c r="Q173" s="60"/>
      <c r="R173" s="60"/>
      <c r="S173" s="65" t="str">
        <f t="shared" si="31"/>
        <v/>
      </c>
      <c r="T173" s="64" t="str">
        <f t="shared" si="32"/>
        <v/>
      </c>
      <c r="U173" s="61" t="str">
        <f t="shared" si="33"/>
        <v xml:space="preserve">   </v>
      </c>
      <c r="V173" s="61" t="str">
        <f>IF(E173=0," ",IF(E173="H",IF(H173&lt;1999,VLOOKUP(K173,Minimas!$A$15:$F$29,6),IF(AND(H173&gt;1998,H173&lt;2002),VLOOKUP(K173,Minimas!$A$15:$F$29,5),IF(AND(H173&gt;2001,H173&lt;2004),VLOOKUP(K173,Minimas!$A$15:$F$29,4),IF(AND(H173&gt;2003,H173&lt;2006),VLOOKUP(K173,Minimas!$A$15:$F$29,3),VLOOKUP(K173,Minimas!$A$15:$F$29,2))))),IF(H173&lt;1999,VLOOKUP(K173,Minimas!$G$15:$L$29,6),IF(AND(H173&gt;1998,H173&lt;2002),VLOOKUP(K173,Minimas!$G$15:$L$29,5),IF(AND(H173&gt;2001,H173&lt;2004),VLOOKUP(K173,Minimas!$G$15:$L$29,4),IF(AND(H173&gt;2003,H173&lt;2006),VLOOKUP(K173,Minimas!$G$15:$L$29,3),VLOOKUP(K173,Minimas!$G$15:$L$29,2)))))))</f>
        <v xml:space="preserve"> </v>
      </c>
      <c r="W173" s="62" t="str">
        <f t="shared" si="34"/>
        <v/>
      </c>
      <c r="X173" s="55"/>
      <c r="AA173" s="44"/>
      <c r="AB173" s="119" t="e">
        <f>T173-HLOOKUP(V173,Minimas!$C$3:$CD$12,2,FALSE)</f>
        <v>#VALUE!</v>
      </c>
      <c r="AC173" s="119" t="e">
        <f>T173-HLOOKUP(V173,Minimas!$C$3:$CD$12,3,FALSE)</f>
        <v>#VALUE!</v>
      </c>
      <c r="AD173" s="119" t="e">
        <f>T173-HLOOKUP(V173,Minimas!$C$3:$CD$12,4,FALSE)</f>
        <v>#VALUE!</v>
      </c>
      <c r="AE173" s="119" t="e">
        <f>T173-HLOOKUP(V173,Minimas!$C$3:$CD$12,5,FALSE)</f>
        <v>#VALUE!</v>
      </c>
      <c r="AF173" s="119" t="e">
        <f>T173-HLOOKUP(V173,Minimas!$C$3:$CD$12,6,FALSE)</f>
        <v>#VALUE!</v>
      </c>
      <c r="AG173" s="119" t="e">
        <f>T173-HLOOKUP(V173,Minimas!$C$3:$CD$12,7,FALSE)</f>
        <v>#VALUE!</v>
      </c>
      <c r="AH173" s="119" t="e">
        <f>T173-HLOOKUP(V173,Minimas!$C$3:$CD$12,8,FALSE)</f>
        <v>#VALUE!</v>
      </c>
      <c r="AI173" s="119" t="e">
        <f>T173-HLOOKUP(V173,Minimas!$C$3:$CD$12,9,FALSE)</f>
        <v>#VALUE!</v>
      </c>
      <c r="AJ173" s="119" t="e">
        <f>T173-HLOOKUP(V173,Minimas!$C$3:$CD$12,10,FALSE)</f>
        <v>#VALUE!</v>
      </c>
      <c r="AK173" s="120" t="str">
        <f t="shared" si="35"/>
        <v xml:space="preserve"> </v>
      </c>
      <c r="AL173" s="44"/>
      <c r="AM173" s="44" t="str">
        <f t="shared" si="36"/>
        <v xml:space="preserve"> </v>
      </c>
      <c r="AN173" s="44" t="str">
        <f t="shared" si="37"/>
        <v xml:space="preserve"> </v>
      </c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</row>
    <row r="174" spans="2:124" s="5" customFormat="1" ht="30" customHeight="1">
      <c r="B174" s="128"/>
      <c r="C174" s="56"/>
      <c r="D174" s="111"/>
      <c r="E174" s="131"/>
      <c r="F174" s="133" t="s">
        <v>40</v>
      </c>
      <c r="G174" s="57" t="s">
        <v>40</v>
      </c>
      <c r="H174" s="134"/>
      <c r="I174" s="110"/>
      <c r="J174" s="135"/>
      <c r="K174" s="58"/>
      <c r="L174" s="59"/>
      <c r="M174" s="60"/>
      <c r="N174" s="60"/>
      <c r="O174" s="65" t="str">
        <f t="shared" si="30"/>
        <v/>
      </c>
      <c r="P174" s="59"/>
      <c r="Q174" s="60"/>
      <c r="R174" s="60"/>
      <c r="S174" s="65" t="str">
        <f t="shared" si="31"/>
        <v/>
      </c>
      <c r="T174" s="64" t="str">
        <f t="shared" si="32"/>
        <v/>
      </c>
      <c r="U174" s="61" t="str">
        <f t="shared" si="33"/>
        <v xml:space="preserve">   </v>
      </c>
      <c r="V174" s="61" t="str">
        <f>IF(E174=0," ",IF(E174="H",IF(H174&lt;1999,VLOOKUP(K174,Minimas!$A$15:$F$29,6),IF(AND(H174&gt;1998,H174&lt;2002),VLOOKUP(K174,Minimas!$A$15:$F$29,5),IF(AND(H174&gt;2001,H174&lt;2004),VLOOKUP(K174,Minimas!$A$15:$F$29,4),IF(AND(H174&gt;2003,H174&lt;2006),VLOOKUP(K174,Minimas!$A$15:$F$29,3),VLOOKUP(K174,Minimas!$A$15:$F$29,2))))),IF(H174&lt;1999,VLOOKUP(K174,Minimas!$G$15:$L$29,6),IF(AND(H174&gt;1998,H174&lt;2002),VLOOKUP(K174,Minimas!$G$15:$L$29,5),IF(AND(H174&gt;2001,H174&lt;2004),VLOOKUP(K174,Minimas!$G$15:$L$29,4),IF(AND(H174&gt;2003,H174&lt;2006),VLOOKUP(K174,Minimas!$G$15:$L$29,3),VLOOKUP(K174,Minimas!$G$15:$L$29,2)))))))</f>
        <v xml:space="preserve"> </v>
      </c>
      <c r="W174" s="62" t="str">
        <f t="shared" si="34"/>
        <v/>
      </c>
      <c r="X174" s="55"/>
      <c r="AA174" s="44"/>
      <c r="AB174" s="119" t="e">
        <f>T174-HLOOKUP(V174,Minimas!$C$3:$CD$12,2,FALSE)</f>
        <v>#VALUE!</v>
      </c>
      <c r="AC174" s="119" t="e">
        <f>T174-HLOOKUP(V174,Minimas!$C$3:$CD$12,3,FALSE)</f>
        <v>#VALUE!</v>
      </c>
      <c r="AD174" s="119" t="e">
        <f>T174-HLOOKUP(V174,Minimas!$C$3:$CD$12,4,FALSE)</f>
        <v>#VALUE!</v>
      </c>
      <c r="AE174" s="119" t="e">
        <f>T174-HLOOKUP(V174,Minimas!$C$3:$CD$12,5,FALSE)</f>
        <v>#VALUE!</v>
      </c>
      <c r="AF174" s="119" t="e">
        <f>T174-HLOOKUP(V174,Minimas!$C$3:$CD$12,6,FALSE)</f>
        <v>#VALUE!</v>
      </c>
      <c r="AG174" s="119" t="e">
        <f>T174-HLOOKUP(V174,Minimas!$C$3:$CD$12,7,FALSE)</f>
        <v>#VALUE!</v>
      </c>
      <c r="AH174" s="119" t="e">
        <f>T174-HLOOKUP(V174,Minimas!$C$3:$CD$12,8,FALSE)</f>
        <v>#VALUE!</v>
      </c>
      <c r="AI174" s="119" t="e">
        <f>T174-HLOOKUP(V174,Minimas!$C$3:$CD$12,9,FALSE)</f>
        <v>#VALUE!</v>
      </c>
      <c r="AJ174" s="119" t="e">
        <f>T174-HLOOKUP(V174,Minimas!$C$3:$CD$12,10,FALSE)</f>
        <v>#VALUE!</v>
      </c>
      <c r="AK174" s="120" t="str">
        <f t="shared" si="35"/>
        <v xml:space="preserve"> </v>
      </c>
      <c r="AL174" s="44"/>
      <c r="AM174" s="44" t="str">
        <f t="shared" si="36"/>
        <v xml:space="preserve"> </v>
      </c>
      <c r="AN174" s="44" t="str">
        <f t="shared" si="37"/>
        <v xml:space="preserve"> </v>
      </c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</row>
    <row r="175" spans="2:124" s="5" customFormat="1" ht="30" customHeight="1">
      <c r="B175" s="128"/>
      <c r="C175" s="56"/>
      <c r="D175" s="111"/>
      <c r="E175" s="131"/>
      <c r="F175" s="133" t="s">
        <v>40</v>
      </c>
      <c r="G175" s="57" t="s">
        <v>40</v>
      </c>
      <c r="H175" s="134"/>
      <c r="I175" s="110"/>
      <c r="J175" s="135"/>
      <c r="K175" s="58"/>
      <c r="L175" s="59"/>
      <c r="M175" s="60"/>
      <c r="N175" s="60"/>
      <c r="O175" s="65" t="str">
        <f t="shared" si="30"/>
        <v/>
      </c>
      <c r="P175" s="59"/>
      <c r="Q175" s="60"/>
      <c r="R175" s="60"/>
      <c r="S175" s="65" t="str">
        <f t="shared" si="31"/>
        <v/>
      </c>
      <c r="T175" s="64" t="str">
        <f t="shared" si="32"/>
        <v/>
      </c>
      <c r="U175" s="61" t="str">
        <f t="shared" si="33"/>
        <v xml:space="preserve">   </v>
      </c>
      <c r="V175" s="61" t="str">
        <f>IF(E175=0," ",IF(E175="H",IF(H175&lt;1999,VLOOKUP(K175,Minimas!$A$15:$F$29,6),IF(AND(H175&gt;1998,H175&lt;2002),VLOOKUP(K175,Minimas!$A$15:$F$29,5),IF(AND(H175&gt;2001,H175&lt;2004),VLOOKUP(K175,Minimas!$A$15:$F$29,4),IF(AND(H175&gt;2003,H175&lt;2006),VLOOKUP(K175,Minimas!$A$15:$F$29,3),VLOOKUP(K175,Minimas!$A$15:$F$29,2))))),IF(H175&lt;1999,VLOOKUP(K175,Minimas!$G$15:$L$29,6),IF(AND(H175&gt;1998,H175&lt;2002),VLOOKUP(K175,Minimas!$G$15:$L$29,5),IF(AND(H175&gt;2001,H175&lt;2004),VLOOKUP(K175,Minimas!$G$15:$L$29,4),IF(AND(H175&gt;2003,H175&lt;2006),VLOOKUP(K175,Minimas!$G$15:$L$29,3),VLOOKUP(K175,Minimas!$G$15:$L$29,2)))))))</f>
        <v xml:space="preserve"> </v>
      </c>
      <c r="W175" s="62" t="str">
        <f t="shared" si="34"/>
        <v/>
      </c>
      <c r="X175" s="55"/>
      <c r="AA175" s="44"/>
      <c r="AB175" s="119" t="e">
        <f>T175-HLOOKUP(V175,Minimas!$C$3:$CD$12,2,FALSE)</f>
        <v>#VALUE!</v>
      </c>
      <c r="AC175" s="119" t="e">
        <f>T175-HLOOKUP(V175,Minimas!$C$3:$CD$12,3,FALSE)</f>
        <v>#VALUE!</v>
      </c>
      <c r="AD175" s="119" t="e">
        <f>T175-HLOOKUP(V175,Minimas!$C$3:$CD$12,4,FALSE)</f>
        <v>#VALUE!</v>
      </c>
      <c r="AE175" s="119" t="e">
        <f>T175-HLOOKUP(V175,Minimas!$C$3:$CD$12,5,FALSE)</f>
        <v>#VALUE!</v>
      </c>
      <c r="AF175" s="119" t="e">
        <f>T175-HLOOKUP(V175,Minimas!$C$3:$CD$12,6,FALSE)</f>
        <v>#VALUE!</v>
      </c>
      <c r="AG175" s="119" t="e">
        <f>T175-HLOOKUP(V175,Minimas!$C$3:$CD$12,7,FALSE)</f>
        <v>#VALUE!</v>
      </c>
      <c r="AH175" s="119" t="e">
        <f>T175-HLOOKUP(V175,Minimas!$C$3:$CD$12,8,FALSE)</f>
        <v>#VALUE!</v>
      </c>
      <c r="AI175" s="119" t="e">
        <f>T175-HLOOKUP(V175,Minimas!$C$3:$CD$12,9,FALSE)</f>
        <v>#VALUE!</v>
      </c>
      <c r="AJ175" s="119" t="e">
        <f>T175-HLOOKUP(V175,Minimas!$C$3:$CD$12,10,FALSE)</f>
        <v>#VALUE!</v>
      </c>
      <c r="AK175" s="120" t="str">
        <f t="shared" si="35"/>
        <v xml:space="preserve"> </v>
      </c>
      <c r="AL175" s="44"/>
      <c r="AM175" s="44" t="str">
        <f t="shared" si="36"/>
        <v xml:space="preserve"> </v>
      </c>
      <c r="AN175" s="44" t="str">
        <f t="shared" si="37"/>
        <v xml:space="preserve"> </v>
      </c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</row>
    <row r="176" spans="2:124" s="5" customFormat="1" ht="30" customHeight="1">
      <c r="B176" s="128"/>
      <c r="C176" s="56"/>
      <c r="D176" s="111"/>
      <c r="E176" s="131"/>
      <c r="F176" s="133" t="s">
        <v>40</v>
      </c>
      <c r="G176" s="57" t="s">
        <v>40</v>
      </c>
      <c r="H176" s="134"/>
      <c r="I176" s="110"/>
      <c r="J176" s="135"/>
      <c r="K176" s="58"/>
      <c r="L176" s="59"/>
      <c r="M176" s="60"/>
      <c r="N176" s="60"/>
      <c r="O176" s="65" t="str">
        <f t="shared" si="30"/>
        <v/>
      </c>
      <c r="P176" s="59"/>
      <c r="Q176" s="60"/>
      <c r="R176" s="60"/>
      <c r="S176" s="65" t="str">
        <f t="shared" si="31"/>
        <v/>
      </c>
      <c r="T176" s="64" t="str">
        <f t="shared" si="32"/>
        <v/>
      </c>
      <c r="U176" s="61" t="str">
        <f t="shared" si="33"/>
        <v xml:space="preserve">   </v>
      </c>
      <c r="V176" s="61" t="str">
        <f>IF(E176=0," ",IF(E176="H",IF(H176&lt;1999,VLOOKUP(K176,Minimas!$A$15:$F$29,6),IF(AND(H176&gt;1998,H176&lt;2002),VLOOKUP(K176,Minimas!$A$15:$F$29,5),IF(AND(H176&gt;2001,H176&lt;2004),VLOOKUP(K176,Minimas!$A$15:$F$29,4),IF(AND(H176&gt;2003,H176&lt;2006),VLOOKUP(K176,Minimas!$A$15:$F$29,3),VLOOKUP(K176,Minimas!$A$15:$F$29,2))))),IF(H176&lt;1999,VLOOKUP(K176,Minimas!$G$15:$L$29,6),IF(AND(H176&gt;1998,H176&lt;2002),VLOOKUP(K176,Minimas!$G$15:$L$29,5),IF(AND(H176&gt;2001,H176&lt;2004),VLOOKUP(K176,Minimas!$G$15:$L$29,4),IF(AND(H176&gt;2003,H176&lt;2006),VLOOKUP(K176,Minimas!$G$15:$L$29,3),VLOOKUP(K176,Minimas!$G$15:$L$29,2)))))))</f>
        <v xml:space="preserve"> </v>
      </c>
      <c r="W176" s="62" t="str">
        <f t="shared" si="34"/>
        <v/>
      </c>
      <c r="X176" s="55"/>
      <c r="AA176" s="44"/>
      <c r="AB176" s="119" t="e">
        <f>T176-HLOOKUP(V176,Minimas!$C$3:$CD$12,2,FALSE)</f>
        <v>#VALUE!</v>
      </c>
      <c r="AC176" s="119" t="e">
        <f>T176-HLOOKUP(V176,Minimas!$C$3:$CD$12,3,FALSE)</f>
        <v>#VALUE!</v>
      </c>
      <c r="AD176" s="119" t="e">
        <f>T176-HLOOKUP(V176,Minimas!$C$3:$CD$12,4,FALSE)</f>
        <v>#VALUE!</v>
      </c>
      <c r="AE176" s="119" t="e">
        <f>T176-HLOOKUP(V176,Minimas!$C$3:$CD$12,5,FALSE)</f>
        <v>#VALUE!</v>
      </c>
      <c r="AF176" s="119" t="e">
        <f>T176-HLOOKUP(V176,Minimas!$C$3:$CD$12,6,FALSE)</f>
        <v>#VALUE!</v>
      </c>
      <c r="AG176" s="119" t="e">
        <f>T176-HLOOKUP(V176,Minimas!$C$3:$CD$12,7,FALSE)</f>
        <v>#VALUE!</v>
      </c>
      <c r="AH176" s="119" t="e">
        <f>T176-HLOOKUP(V176,Minimas!$C$3:$CD$12,8,FALSE)</f>
        <v>#VALUE!</v>
      </c>
      <c r="AI176" s="119" t="e">
        <f>T176-HLOOKUP(V176,Minimas!$C$3:$CD$12,9,FALSE)</f>
        <v>#VALUE!</v>
      </c>
      <c r="AJ176" s="119" t="e">
        <f>T176-HLOOKUP(V176,Minimas!$C$3:$CD$12,10,FALSE)</f>
        <v>#VALUE!</v>
      </c>
      <c r="AK176" s="120" t="str">
        <f t="shared" si="35"/>
        <v xml:space="preserve"> </v>
      </c>
      <c r="AL176" s="44"/>
      <c r="AM176" s="44" t="str">
        <f t="shared" si="36"/>
        <v xml:space="preserve"> </v>
      </c>
      <c r="AN176" s="44" t="str">
        <f t="shared" si="37"/>
        <v xml:space="preserve"> </v>
      </c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</row>
    <row r="177" spans="2:124" s="5" customFormat="1" ht="30" customHeight="1">
      <c r="B177" s="128"/>
      <c r="C177" s="56"/>
      <c r="D177" s="111"/>
      <c r="E177" s="131"/>
      <c r="F177" s="133" t="s">
        <v>40</v>
      </c>
      <c r="G177" s="57" t="s">
        <v>40</v>
      </c>
      <c r="H177" s="134"/>
      <c r="I177" s="110"/>
      <c r="J177" s="135"/>
      <c r="K177" s="58"/>
      <c r="L177" s="59"/>
      <c r="M177" s="60"/>
      <c r="N177" s="60"/>
      <c r="O177" s="65" t="str">
        <f t="shared" si="30"/>
        <v/>
      </c>
      <c r="P177" s="59"/>
      <c r="Q177" s="60"/>
      <c r="R177" s="60"/>
      <c r="S177" s="65" t="str">
        <f t="shared" si="31"/>
        <v/>
      </c>
      <c r="T177" s="64" t="str">
        <f t="shared" si="32"/>
        <v/>
      </c>
      <c r="U177" s="61" t="str">
        <f t="shared" si="33"/>
        <v xml:space="preserve">   </v>
      </c>
      <c r="V177" s="61" t="str">
        <f>IF(E177=0," ",IF(E177="H",IF(H177&lt;1999,VLOOKUP(K177,Minimas!$A$15:$F$29,6),IF(AND(H177&gt;1998,H177&lt;2002),VLOOKUP(K177,Minimas!$A$15:$F$29,5),IF(AND(H177&gt;2001,H177&lt;2004),VLOOKUP(K177,Minimas!$A$15:$F$29,4),IF(AND(H177&gt;2003,H177&lt;2006),VLOOKUP(K177,Minimas!$A$15:$F$29,3),VLOOKUP(K177,Minimas!$A$15:$F$29,2))))),IF(H177&lt;1999,VLOOKUP(K177,Minimas!$G$15:$L$29,6),IF(AND(H177&gt;1998,H177&lt;2002),VLOOKUP(K177,Minimas!$G$15:$L$29,5),IF(AND(H177&gt;2001,H177&lt;2004),VLOOKUP(K177,Minimas!$G$15:$L$29,4),IF(AND(H177&gt;2003,H177&lt;2006),VLOOKUP(K177,Minimas!$G$15:$L$29,3),VLOOKUP(K177,Minimas!$G$15:$L$29,2)))))))</f>
        <v xml:space="preserve"> </v>
      </c>
      <c r="W177" s="62" t="str">
        <f t="shared" si="34"/>
        <v/>
      </c>
      <c r="X177" s="55"/>
      <c r="AA177" s="44"/>
      <c r="AB177" s="119" t="e">
        <f>T177-HLOOKUP(V177,Minimas!$C$3:$CD$12,2,FALSE)</f>
        <v>#VALUE!</v>
      </c>
      <c r="AC177" s="119" t="e">
        <f>T177-HLOOKUP(V177,Minimas!$C$3:$CD$12,3,FALSE)</f>
        <v>#VALUE!</v>
      </c>
      <c r="AD177" s="119" t="e">
        <f>T177-HLOOKUP(V177,Minimas!$C$3:$CD$12,4,FALSE)</f>
        <v>#VALUE!</v>
      </c>
      <c r="AE177" s="119" t="e">
        <f>T177-HLOOKUP(V177,Minimas!$C$3:$CD$12,5,FALSE)</f>
        <v>#VALUE!</v>
      </c>
      <c r="AF177" s="119" t="e">
        <f>T177-HLOOKUP(V177,Minimas!$C$3:$CD$12,6,FALSE)</f>
        <v>#VALUE!</v>
      </c>
      <c r="AG177" s="119" t="e">
        <f>T177-HLOOKUP(V177,Minimas!$C$3:$CD$12,7,FALSE)</f>
        <v>#VALUE!</v>
      </c>
      <c r="AH177" s="119" t="e">
        <f>T177-HLOOKUP(V177,Minimas!$C$3:$CD$12,8,FALSE)</f>
        <v>#VALUE!</v>
      </c>
      <c r="AI177" s="119" t="e">
        <f>T177-HLOOKUP(V177,Minimas!$C$3:$CD$12,9,FALSE)</f>
        <v>#VALUE!</v>
      </c>
      <c r="AJ177" s="119" t="e">
        <f>T177-HLOOKUP(V177,Minimas!$C$3:$CD$12,10,FALSE)</f>
        <v>#VALUE!</v>
      </c>
      <c r="AK177" s="120" t="str">
        <f t="shared" si="35"/>
        <v xml:space="preserve"> </v>
      </c>
      <c r="AL177" s="44"/>
      <c r="AM177" s="44" t="str">
        <f t="shared" si="36"/>
        <v xml:space="preserve"> </v>
      </c>
      <c r="AN177" s="44" t="str">
        <f t="shared" si="37"/>
        <v xml:space="preserve"> </v>
      </c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</row>
    <row r="178" spans="2:124" s="5" customFormat="1" ht="30" customHeight="1">
      <c r="B178" s="128"/>
      <c r="C178" s="56"/>
      <c r="D178" s="111"/>
      <c r="E178" s="131"/>
      <c r="F178" s="133" t="s">
        <v>40</v>
      </c>
      <c r="G178" s="57" t="s">
        <v>40</v>
      </c>
      <c r="H178" s="134"/>
      <c r="I178" s="110"/>
      <c r="J178" s="135"/>
      <c r="K178" s="58"/>
      <c r="L178" s="59"/>
      <c r="M178" s="60"/>
      <c r="N178" s="60"/>
      <c r="O178" s="65" t="str">
        <f t="shared" si="30"/>
        <v/>
      </c>
      <c r="P178" s="59"/>
      <c r="Q178" s="60"/>
      <c r="R178" s="60"/>
      <c r="S178" s="65" t="str">
        <f t="shared" si="31"/>
        <v/>
      </c>
      <c r="T178" s="64" t="str">
        <f t="shared" si="32"/>
        <v/>
      </c>
      <c r="U178" s="61" t="str">
        <f t="shared" si="33"/>
        <v xml:space="preserve">   </v>
      </c>
      <c r="V178" s="61" t="str">
        <f>IF(E178=0," ",IF(E178="H",IF(H178&lt;1999,VLOOKUP(K178,Minimas!$A$15:$F$29,6),IF(AND(H178&gt;1998,H178&lt;2002),VLOOKUP(K178,Minimas!$A$15:$F$29,5),IF(AND(H178&gt;2001,H178&lt;2004),VLOOKUP(K178,Minimas!$A$15:$F$29,4),IF(AND(H178&gt;2003,H178&lt;2006),VLOOKUP(K178,Minimas!$A$15:$F$29,3),VLOOKUP(K178,Minimas!$A$15:$F$29,2))))),IF(H178&lt;1999,VLOOKUP(K178,Minimas!$G$15:$L$29,6),IF(AND(H178&gt;1998,H178&lt;2002),VLOOKUP(K178,Minimas!$G$15:$L$29,5),IF(AND(H178&gt;2001,H178&lt;2004),VLOOKUP(K178,Minimas!$G$15:$L$29,4),IF(AND(H178&gt;2003,H178&lt;2006),VLOOKUP(K178,Minimas!$G$15:$L$29,3),VLOOKUP(K178,Minimas!$G$15:$L$29,2)))))))</f>
        <v xml:space="preserve"> </v>
      </c>
      <c r="W178" s="62" t="str">
        <f t="shared" si="34"/>
        <v/>
      </c>
      <c r="X178" s="55"/>
      <c r="AA178" s="44"/>
      <c r="AB178" s="119" t="e">
        <f>T178-HLOOKUP(V178,Minimas!$C$3:$CD$12,2,FALSE)</f>
        <v>#VALUE!</v>
      </c>
      <c r="AC178" s="119" t="e">
        <f>T178-HLOOKUP(V178,Minimas!$C$3:$CD$12,3,FALSE)</f>
        <v>#VALUE!</v>
      </c>
      <c r="AD178" s="119" t="e">
        <f>T178-HLOOKUP(V178,Minimas!$C$3:$CD$12,4,FALSE)</f>
        <v>#VALUE!</v>
      </c>
      <c r="AE178" s="119" t="e">
        <f>T178-HLOOKUP(V178,Minimas!$C$3:$CD$12,5,FALSE)</f>
        <v>#VALUE!</v>
      </c>
      <c r="AF178" s="119" t="e">
        <f>T178-HLOOKUP(V178,Minimas!$C$3:$CD$12,6,FALSE)</f>
        <v>#VALUE!</v>
      </c>
      <c r="AG178" s="119" t="e">
        <f>T178-HLOOKUP(V178,Minimas!$C$3:$CD$12,7,FALSE)</f>
        <v>#VALUE!</v>
      </c>
      <c r="AH178" s="119" t="e">
        <f>T178-HLOOKUP(V178,Minimas!$C$3:$CD$12,8,FALSE)</f>
        <v>#VALUE!</v>
      </c>
      <c r="AI178" s="119" t="e">
        <f>T178-HLOOKUP(V178,Minimas!$C$3:$CD$12,9,FALSE)</f>
        <v>#VALUE!</v>
      </c>
      <c r="AJ178" s="119" t="e">
        <f>T178-HLOOKUP(V178,Minimas!$C$3:$CD$12,10,FALSE)</f>
        <v>#VALUE!</v>
      </c>
      <c r="AK178" s="120" t="str">
        <f t="shared" si="35"/>
        <v xml:space="preserve"> </v>
      </c>
      <c r="AL178" s="44"/>
      <c r="AM178" s="44" t="str">
        <f t="shared" si="36"/>
        <v xml:space="preserve"> </v>
      </c>
      <c r="AN178" s="44" t="str">
        <f t="shared" si="37"/>
        <v xml:space="preserve"> </v>
      </c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</row>
    <row r="179" spans="2:124" s="5" customFormat="1" ht="30" customHeight="1">
      <c r="B179" s="128"/>
      <c r="C179" s="56"/>
      <c r="D179" s="111"/>
      <c r="E179" s="131"/>
      <c r="F179" s="133" t="s">
        <v>40</v>
      </c>
      <c r="G179" s="57" t="s">
        <v>40</v>
      </c>
      <c r="H179" s="134"/>
      <c r="I179" s="110"/>
      <c r="J179" s="135"/>
      <c r="K179" s="58"/>
      <c r="L179" s="59"/>
      <c r="M179" s="60"/>
      <c r="N179" s="60"/>
      <c r="O179" s="65" t="str">
        <f t="shared" si="30"/>
        <v/>
      </c>
      <c r="P179" s="59"/>
      <c r="Q179" s="60"/>
      <c r="R179" s="60"/>
      <c r="S179" s="65" t="str">
        <f t="shared" si="31"/>
        <v/>
      </c>
      <c r="T179" s="64" t="str">
        <f t="shared" si="32"/>
        <v/>
      </c>
      <c r="U179" s="61" t="str">
        <f t="shared" si="33"/>
        <v xml:space="preserve">   </v>
      </c>
      <c r="V179" s="61" t="str">
        <f>IF(E179=0," ",IF(E179="H",IF(H179&lt;1999,VLOOKUP(K179,Minimas!$A$15:$F$29,6),IF(AND(H179&gt;1998,H179&lt;2002),VLOOKUP(K179,Minimas!$A$15:$F$29,5),IF(AND(H179&gt;2001,H179&lt;2004),VLOOKUP(K179,Minimas!$A$15:$F$29,4),IF(AND(H179&gt;2003,H179&lt;2006),VLOOKUP(K179,Minimas!$A$15:$F$29,3),VLOOKUP(K179,Minimas!$A$15:$F$29,2))))),IF(H179&lt;1999,VLOOKUP(K179,Minimas!$G$15:$L$29,6),IF(AND(H179&gt;1998,H179&lt;2002),VLOOKUP(K179,Minimas!$G$15:$L$29,5),IF(AND(H179&gt;2001,H179&lt;2004),VLOOKUP(K179,Minimas!$G$15:$L$29,4),IF(AND(H179&gt;2003,H179&lt;2006),VLOOKUP(K179,Minimas!$G$15:$L$29,3),VLOOKUP(K179,Minimas!$G$15:$L$29,2)))))))</f>
        <v xml:space="preserve"> </v>
      </c>
      <c r="W179" s="62" t="str">
        <f t="shared" si="34"/>
        <v/>
      </c>
      <c r="X179" s="55"/>
      <c r="AA179" s="44"/>
      <c r="AB179" s="119" t="e">
        <f>T179-HLOOKUP(V179,Minimas!$C$3:$CD$12,2,FALSE)</f>
        <v>#VALUE!</v>
      </c>
      <c r="AC179" s="119" t="e">
        <f>T179-HLOOKUP(V179,Minimas!$C$3:$CD$12,3,FALSE)</f>
        <v>#VALUE!</v>
      </c>
      <c r="AD179" s="119" t="e">
        <f>T179-HLOOKUP(V179,Minimas!$C$3:$CD$12,4,FALSE)</f>
        <v>#VALUE!</v>
      </c>
      <c r="AE179" s="119" t="e">
        <f>T179-HLOOKUP(V179,Minimas!$C$3:$CD$12,5,FALSE)</f>
        <v>#VALUE!</v>
      </c>
      <c r="AF179" s="119" t="e">
        <f>T179-HLOOKUP(V179,Minimas!$C$3:$CD$12,6,FALSE)</f>
        <v>#VALUE!</v>
      </c>
      <c r="AG179" s="119" t="e">
        <f>T179-HLOOKUP(V179,Minimas!$C$3:$CD$12,7,FALSE)</f>
        <v>#VALUE!</v>
      </c>
      <c r="AH179" s="119" t="e">
        <f>T179-HLOOKUP(V179,Minimas!$C$3:$CD$12,8,FALSE)</f>
        <v>#VALUE!</v>
      </c>
      <c r="AI179" s="119" t="e">
        <f>T179-HLOOKUP(V179,Minimas!$C$3:$CD$12,9,FALSE)</f>
        <v>#VALUE!</v>
      </c>
      <c r="AJ179" s="119" t="e">
        <f>T179-HLOOKUP(V179,Minimas!$C$3:$CD$12,10,FALSE)</f>
        <v>#VALUE!</v>
      </c>
      <c r="AK179" s="120" t="str">
        <f t="shared" si="35"/>
        <v xml:space="preserve"> </v>
      </c>
      <c r="AL179" s="44"/>
      <c r="AM179" s="44" t="str">
        <f t="shared" si="36"/>
        <v xml:space="preserve"> </v>
      </c>
      <c r="AN179" s="44" t="str">
        <f t="shared" si="37"/>
        <v xml:space="preserve"> </v>
      </c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</row>
    <row r="180" spans="2:124" s="5" customFormat="1" ht="30" customHeight="1">
      <c r="B180" s="128"/>
      <c r="C180" s="56"/>
      <c r="D180" s="111"/>
      <c r="E180" s="131"/>
      <c r="F180" s="133" t="s">
        <v>40</v>
      </c>
      <c r="G180" s="57" t="s">
        <v>40</v>
      </c>
      <c r="H180" s="134"/>
      <c r="I180" s="110"/>
      <c r="J180" s="135"/>
      <c r="K180" s="58"/>
      <c r="L180" s="59"/>
      <c r="M180" s="60"/>
      <c r="N180" s="60"/>
      <c r="O180" s="65" t="str">
        <f t="shared" si="30"/>
        <v/>
      </c>
      <c r="P180" s="59"/>
      <c r="Q180" s="60"/>
      <c r="R180" s="60"/>
      <c r="S180" s="65" t="str">
        <f t="shared" si="31"/>
        <v/>
      </c>
      <c r="T180" s="64" t="str">
        <f t="shared" si="32"/>
        <v/>
      </c>
      <c r="U180" s="61" t="str">
        <f t="shared" si="33"/>
        <v xml:space="preserve">   </v>
      </c>
      <c r="V180" s="61" t="str">
        <f>IF(E180=0," ",IF(E180="H",IF(H180&lt;1999,VLOOKUP(K180,Minimas!$A$15:$F$29,6),IF(AND(H180&gt;1998,H180&lt;2002),VLOOKUP(K180,Minimas!$A$15:$F$29,5),IF(AND(H180&gt;2001,H180&lt;2004),VLOOKUP(K180,Minimas!$A$15:$F$29,4),IF(AND(H180&gt;2003,H180&lt;2006),VLOOKUP(K180,Minimas!$A$15:$F$29,3),VLOOKUP(K180,Minimas!$A$15:$F$29,2))))),IF(H180&lt;1999,VLOOKUP(K180,Minimas!$G$15:$L$29,6),IF(AND(H180&gt;1998,H180&lt;2002),VLOOKUP(K180,Minimas!$G$15:$L$29,5),IF(AND(H180&gt;2001,H180&lt;2004),VLOOKUP(K180,Minimas!$G$15:$L$29,4),IF(AND(H180&gt;2003,H180&lt;2006),VLOOKUP(K180,Minimas!$G$15:$L$29,3),VLOOKUP(K180,Minimas!$G$15:$L$29,2)))))))</f>
        <v xml:space="preserve"> </v>
      </c>
      <c r="W180" s="62" t="str">
        <f t="shared" si="34"/>
        <v/>
      </c>
      <c r="X180" s="55"/>
      <c r="AA180" s="44"/>
      <c r="AB180" s="119" t="e">
        <f>T180-HLOOKUP(V180,Minimas!$C$3:$CD$12,2,FALSE)</f>
        <v>#VALUE!</v>
      </c>
      <c r="AC180" s="119" t="e">
        <f>T180-HLOOKUP(V180,Minimas!$C$3:$CD$12,3,FALSE)</f>
        <v>#VALUE!</v>
      </c>
      <c r="AD180" s="119" t="e">
        <f>T180-HLOOKUP(V180,Minimas!$C$3:$CD$12,4,FALSE)</f>
        <v>#VALUE!</v>
      </c>
      <c r="AE180" s="119" t="e">
        <f>T180-HLOOKUP(V180,Minimas!$C$3:$CD$12,5,FALSE)</f>
        <v>#VALUE!</v>
      </c>
      <c r="AF180" s="119" t="e">
        <f>T180-HLOOKUP(V180,Minimas!$C$3:$CD$12,6,FALSE)</f>
        <v>#VALUE!</v>
      </c>
      <c r="AG180" s="119" t="e">
        <f>T180-HLOOKUP(V180,Minimas!$C$3:$CD$12,7,FALSE)</f>
        <v>#VALUE!</v>
      </c>
      <c r="AH180" s="119" t="e">
        <f>T180-HLOOKUP(V180,Minimas!$C$3:$CD$12,8,FALSE)</f>
        <v>#VALUE!</v>
      </c>
      <c r="AI180" s="119" t="e">
        <f>T180-HLOOKUP(V180,Minimas!$C$3:$CD$12,9,FALSE)</f>
        <v>#VALUE!</v>
      </c>
      <c r="AJ180" s="119" t="e">
        <f>T180-HLOOKUP(V180,Minimas!$C$3:$CD$12,10,FALSE)</f>
        <v>#VALUE!</v>
      </c>
      <c r="AK180" s="120" t="str">
        <f t="shared" si="35"/>
        <v xml:space="preserve"> </v>
      </c>
      <c r="AL180" s="44"/>
      <c r="AM180" s="44" t="str">
        <f t="shared" si="36"/>
        <v xml:space="preserve"> </v>
      </c>
      <c r="AN180" s="44" t="str">
        <f t="shared" si="37"/>
        <v xml:space="preserve"> </v>
      </c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</row>
    <row r="181" spans="2:124" s="5" customFormat="1" ht="30" customHeight="1">
      <c r="B181" s="128"/>
      <c r="C181" s="56"/>
      <c r="D181" s="111"/>
      <c r="E181" s="131"/>
      <c r="F181" s="133" t="s">
        <v>40</v>
      </c>
      <c r="G181" s="57" t="s">
        <v>40</v>
      </c>
      <c r="H181" s="134"/>
      <c r="I181" s="110"/>
      <c r="J181" s="135"/>
      <c r="K181" s="58"/>
      <c r="L181" s="59"/>
      <c r="M181" s="60"/>
      <c r="N181" s="60"/>
      <c r="O181" s="65" t="str">
        <f t="shared" si="30"/>
        <v/>
      </c>
      <c r="P181" s="59"/>
      <c r="Q181" s="60"/>
      <c r="R181" s="60"/>
      <c r="S181" s="65" t="str">
        <f t="shared" si="31"/>
        <v/>
      </c>
      <c r="T181" s="64" t="str">
        <f t="shared" si="32"/>
        <v/>
      </c>
      <c r="U181" s="61" t="str">
        <f t="shared" si="33"/>
        <v xml:space="preserve">   </v>
      </c>
      <c r="V181" s="61" t="str">
        <f>IF(E181=0," ",IF(E181="H",IF(H181&lt;1999,VLOOKUP(K181,Minimas!$A$15:$F$29,6),IF(AND(H181&gt;1998,H181&lt;2002),VLOOKUP(K181,Minimas!$A$15:$F$29,5),IF(AND(H181&gt;2001,H181&lt;2004),VLOOKUP(K181,Minimas!$A$15:$F$29,4),IF(AND(H181&gt;2003,H181&lt;2006),VLOOKUP(K181,Minimas!$A$15:$F$29,3),VLOOKUP(K181,Minimas!$A$15:$F$29,2))))),IF(H181&lt;1999,VLOOKUP(K181,Minimas!$G$15:$L$29,6),IF(AND(H181&gt;1998,H181&lt;2002),VLOOKUP(K181,Minimas!$G$15:$L$29,5),IF(AND(H181&gt;2001,H181&lt;2004),VLOOKUP(K181,Minimas!$G$15:$L$29,4),IF(AND(H181&gt;2003,H181&lt;2006),VLOOKUP(K181,Minimas!$G$15:$L$29,3),VLOOKUP(K181,Minimas!$G$15:$L$29,2)))))))</f>
        <v xml:space="preserve"> </v>
      </c>
      <c r="W181" s="62" t="str">
        <f t="shared" si="34"/>
        <v/>
      </c>
      <c r="X181" s="55"/>
      <c r="AA181" s="44"/>
      <c r="AB181" s="119" t="e">
        <f>T181-HLOOKUP(V181,Minimas!$C$3:$CD$12,2,FALSE)</f>
        <v>#VALUE!</v>
      </c>
      <c r="AC181" s="119" t="e">
        <f>T181-HLOOKUP(V181,Minimas!$C$3:$CD$12,3,FALSE)</f>
        <v>#VALUE!</v>
      </c>
      <c r="AD181" s="119" t="e">
        <f>T181-HLOOKUP(V181,Minimas!$C$3:$CD$12,4,FALSE)</f>
        <v>#VALUE!</v>
      </c>
      <c r="AE181" s="119" t="e">
        <f>T181-HLOOKUP(V181,Minimas!$C$3:$CD$12,5,FALSE)</f>
        <v>#VALUE!</v>
      </c>
      <c r="AF181" s="119" t="e">
        <f>T181-HLOOKUP(V181,Minimas!$C$3:$CD$12,6,FALSE)</f>
        <v>#VALUE!</v>
      </c>
      <c r="AG181" s="119" t="e">
        <f>T181-HLOOKUP(V181,Minimas!$C$3:$CD$12,7,FALSE)</f>
        <v>#VALUE!</v>
      </c>
      <c r="AH181" s="119" t="e">
        <f>T181-HLOOKUP(V181,Minimas!$C$3:$CD$12,8,FALSE)</f>
        <v>#VALUE!</v>
      </c>
      <c r="AI181" s="119" t="e">
        <f>T181-HLOOKUP(V181,Minimas!$C$3:$CD$12,9,FALSE)</f>
        <v>#VALUE!</v>
      </c>
      <c r="AJ181" s="119" t="e">
        <f>T181-HLOOKUP(V181,Minimas!$C$3:$CD$12,10,FALSE)</f>
        <v>#VALUE!</v>
      </c>
      <c r="AK181" s="120" t="str">
        <f t="shared" si="35"/>
        <v xml:space="preserve"> </v>
      </c>
      <c r="AL181" s="44"/>
      <c r="AM181" s="44" t="str">
        <f t="shared" si="36"/>
        <v xml:space="preserve"> </v>
      </c>
      <c r="AN181" s="44" t="str">
        <f t="shared" si="37"/>
        <v xml:space="preserve"> </v>
      </c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</row>
    <row r="182" spans="2:124" s="5" customFormat="1" ht="30" customHeight="1">
      <c r="B182" s="128"/>
      <c r="C182" s="56"/>
      <c r="D182" s="111"/>
      <c r="E182" s="131"/>
      <c r="F182" s="133" t="s">
        <v>40</v>
      </c>
      <c r="G182" s="57" t="s">
        <v>40</v>
      </c>
      <c r="H182" s="134"/>
      <c r="I182" s="110"/>
      <c r="J182" s="135"/>
      <c r="K182" s="58"/>
      <c r="L182" s="59"/>
      <c r="M182" s="60"/>
      <c r="N182" s="60"/>
      <c r="O182" s="65" t="str">
        <f t="shared" si="30"/>
        <v/>
      </c>
      <c r="P182" s="59"/>
      <c r="Q182" s="60"/>
      <c r="R182" s="60"/>
      <c r="S182" s="65" t="str">
        <f t="shared" si="31"/>
        <v/>
      </c>
      <c r="T182" s="64" t="str">
        <f t="shared" si="32"/>
        <v/>
      </c>
      <c r="U182" s="61" t="str">
        <f t="shared" si="33"/>
        <v xml:space="preserve">   </v>
      </c>
      <c r="V182" s="61" t="str">
        <f>IF(E182=0," ",IF(E182="H",IF(H182&lt;1999,VLOOKUP(K182,Minimas!$A$15:$F$29,6),IF(AND(H182&gt;1998,H182&lt;2002),VLOOKUP(K182,Minimas!$A$15:$F$29,5),IF(AND(H182&gt;2001,H182&lt;2004),VLOOKUP(K182,Minimas!$A$15:$F$29,4),IF(AND(H182&gt;2003,H182&lt;2006),VLOOKUP(K182,Minimas!$A$15:$F$29,3),VLOOKUP(K182,Minimas!$A$15:$F$29,2))))),IF(H182&lt;1999,VLOOKUP(K182,Minimas!$G$15:$L$29,6),IF(AND(H182&gt;1998,H182&lt;2002),VLOOKUP(K182,Minimas!$G$15:$L$29,5),IF(AND(H182&gt;2001,H182&lt;2004),VLOOKUP(K182,Minimas!$G$15:$L$29,4),IF(AND(H182&gt;2003,H182&lt;2006),VLOOKUP(K182,Minimas!$G$15:$L$29,3),VLOOKUP(K182,Minimas!$G$15:$L$29,2)))))))</f>
        <v xml:space="preserve"> </v>
      </c>
      <c r="W182" s="62" t="str">
        <f t="shared" si="34"/>
        <v/>
      </c>
      <c r="X182" s="55"/>
      <c r="AA182" s="44"/>
      <c r="AB182" s="119" t="e">
        <f>T182-HLOOKUP(V182,Minimas!$C$3:$CD$12,2,FALSE)</f>
        <v>#VALUE!</v>
      </c>
      <c r="AC182" s="119" t="e">
        <f>T182-HLOOKUP(V182,Minimas!$C$3:$CD$12,3,FALSE)</f>
        <v>#VALUE!</v>
      </c>
      <c r="AD182" s="119" t="e">
        <f>T182-HLOOKUP(V182,Minimas!$C$3:$CD$12,4,FALSE)</f>
        <v>#VALUE!</v>
      </c>
      <c r="AE182" s="119" t="e">
        <f>T182-HLOOKUP(V182,Minimas!$C$3:$CD$12,5,FALSE)</f>
        <v>#VALUE!</v>
      </c>
      <c r="AF182" s="119" t="e">
        <f>T182-HLOOKUP(V182,Minimas!$C$3:$CD$12,6,FALSE)</f>
        <v>#VALUE!</v>
      </c>
      <c r="AG182" s="119" t="e">
        <f>T182-HLOOKUP(V182,Minimas!$C$3:$CD$12,7,FALSE)</f>
        <v>#VALUE!</v>
      </c>
      <c r="AH182" s="119" t="e">
        <f>T182-HLOOKUP(V182,Minimas!$C$3:$CD$12,8,FALSE)</f>
        <v>#VALUE!</v>
      </c>
      <c r="AI182" s="119" t="e">
        <f>T182-HLOOKUP(V182,Minimas!$C$3:$CD$12,9,FALSE)</f>
        <v>#VALUE!</v>
      </c>
      <c r="AJ182" s="119" t="e">
        <f>T182-HLOOKUP(V182,Minimas!$C$3:$CD$12,10,FALSE)</f>
        <v>#VALUE!</v>
      </c>
      <c r="AK182" s="120" t="str">
        <f t="shared" si="35"/>
        <v xml:space="preserve"> </v>
      </c>
      <c r="AL182" s="44"/>
      <c r="AM182" s="44" t="str">
        <f t="shared" si="36"/>
        <v xml:space="preserve"> </v>
      </c>
      <c r="AN182" s="44" t="str">
        <f t="shared" si="37"/>
        <v xml:space="preserve"> </v>
      </c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</row>
    <row r="183" spans="2:124" s="5" customFormat="1" ht="30" customHeight="1">
      <c r="B183" s="128"/>
      <c r="C183" s="56"/>
      <c r="D183" s="111"/>
      <c r="E183" s="131"/>
      <c r="F183" s="133" t="s">
        <v>40</v>
      </c>
      <c r="G183" s="57" t="s">
        <v>40</v>
      </c>
      <c r="H183" s="134"/>
      <c r="I183" s="110"/>
      <c r="J183" s="135"/>
      <c r="K183" s="58"/>
      <c r="L183" s="59"/>
      <c r="M183" s="60"/>
      <c r="N183" s="60"/>
      <c r="O183" s="65" t="str">
        <f t="shared" si="30"/>
        <v/>
      </c>
      <c r="P183" s="59"/>
      <c r="Q183" s="60"/>
      <c r="R183" s="60"/>
      <c r="S183" s="65" t="str">
        <f t="shared" si="31"/>
        <v/>
      </c>
      <c r="T183" s="64" t="str">
        <f t="shared" si="32"/>
        <v/>
      </c>
      <c r="U183" s="61" t="str">
        <f t="shared" si="33"/>
        <v xml:space="preserve">   </v>
      </c>
      <c r="V183" s="61" t="str">
        <f>IF(E183=0," ",IF(E183="H",IF(H183&lt;1999,VLOOKUP(K183,Minimas!$A$15:$F$29,6),IF(AND(H183&gt;1998,H183&lt;2002),VLOOKUP(K183,Minimas!$A$15:$F$29,5),IF(AND(H183&gt;2001,H183&lt;2004),VLOOKUP(K183,Minimas!$A$15:$F$29,4),IF(AND(H183&gt;2003,H183&lt;2006),VLOOKUP(K183,Minimas!$A$15:$F$29,3),VLOOKUP(K183,Minimas!$A$15:$F$29,2))))),IF(H183&lt;1999,VLOOKUP(K183,Minimas!$G$15:$L$29,6),IF(AND(H183&gt;1998,H183&lt;2002),VLOOKUP(K183,Minimas!$G$15:$L$29,5),IF(AND(H183&gt;2001,H183&lt;2004),VLOOKUP(K183,Minimas!$G$15:$L$29,4),IF(AND(H183&gt;2003,H183&lt;2006),VLOOKUP(K183,Minimas!$G$15:$L$29,3),VLOOKUP(K183,Minimas!$G$15:$L$29,2)))))))</f>
        <v xml:space="preserve"> </v>
      </c>
      <c r="W183" s="62" t="str">
        <f t="shared" si="34"/>
        <v/>
      </c>
      <c r="X183" s="55"/>
      <c r="AA183" s="44"/>
      <c r="AB183" s="119" t="e">
        <f>T183-HLOOKUP(V183,Minimas!$C$3:$CD$12,2,FALSE)</f>
        <v>#VALUE!</v>
      </c>
      <c r="AC183" s="119" t="e">
        <f>T183-HLOOKUP(V183,Minimas!$C$3:$CD$12,3,FALSE)</f>
        <v>#VALUE!</v>
      </c>
      <c r="AD183" s="119" t="e">
        <f>T183-HLOOKUP(V183,Minimas!$C$3:$CD$12,4,FALSE)</f>
        <v>#VALUE!</v>
      </c>
      <c r="AE183" s="119" t="e">
        <f>T183-HLOOKUP(V183,Minimas!$C$3:$CD$12,5,FALSE)</f>
        <v>#VALUE!</v>
      </c>
      <c r="AF183" s="119" t="e">
        <f>T183-HLOOKUP(V183,Minimas!$C$3:$CD$12,6,FALSE)</f>
        <v>#VALUE!</v>
      </c>
      <c r="AG183" s="119" t="e">
        <f>T183-HLOOKUP(V183,Minimas!$C$3:$CD$12,7,FALSE)</f>
        <v>#VALUE!</v>
      </c>
      <c r="AH183" s="119" t="e">
        <f>T183-HLOOKUP(V183,Minimas!$C$3:$CD$12,8,FALSE)</f>
        <v>#VALUE!</v>
      </c>
      <c r="AI183" s="119" t="e">
        <f>T183-HLOOKUP(V183,Minimas!$C$3:$CD$12,9,FALSE)</f>
        <v>#VALUE!</v>
      </c>
      <c r="AJ183" s="119" t="e">
        <f>T183-HLOOKUP(V183,Minimas!$C$3:$CD$12,10,FALSE)</f>
        <v>#VALUE!</v>
      </c>
      <c r="AK183" s="120" t="str">
        <f t="shared" si="35"/>
        <v xml:space="preserve"> </v>
      </c>
      <c r="AL183" s="44"/>
      <c r="AM183" s="44" t="str">
        <f t="shared" si="36"/>
        <v xml:space="preserve"> </v>
      </c>
      <c r="AN183" s="44" t="str">
        <f t="shared" si="37"/>
        <v xml:space="preserve"> </v>
      </c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</row>
    <row r="184" spans="2:124" s="5" customFormat="1" ht="30" customHeight="1">
      <c r="B184" s="128"/>
      <c r="C184" s="56"/>
      <c r="D184" s="111"/>
      <c r="E184" s="131"/>
      <c r="F184" s="133" t="s">
        <v>40</v>
      </c>
      <c r="G184" s="57" t="s">
        <v>40</v>
      </c>
      <c r="H184" s="134"/>
      <c r="I184" s="110"/>
      <c r="J184" s="135"/>
      <c r="K184" s="58"/>
      <c r="L184" s="59"/>
      <c r="M184" s="60"/>
      <c r="N184" s="60"/>
      <c r="O184" s="65" t="str">
        <f t="shared" si="30"/>
        <v/>
      </c>
      <c r="P184" s="59"/>
      <c r="Q184" s="60"/>
      <c r="R184" s="60"/>
      <c r="S184" s="65" t="str">
        <f t="shared" si="31"/>
        <v/>
      </c>
      <c r="T184" s="64" t="str">
        <f t="shared" si="32"/>
        <v/>
      </c>
      <c r="U184" s="61" t="str">
        <f t="shared" si="33"/>
        <v xml:space="preserve">   </v>
      </c>
      <c r="V184" s="61" t="str">
        <f>IF(E184=0," ",IF(E184="H",IF(H184&lt;1999,VLOOKUP(K184,Minimas!$A$15:$F$29,6),IF(AND(H184&gt;1998,H184&lt;2002),VLOOKUP(K184,Minimas!$A$15:$F$29,5),IF(AND(H184&gt;2001,H184&lt;2004),VLOOKUP(K184,Minimas!$A$15:$F$29,4),IF(AND(H184&gt;2003,H184&lt;2006),VLOOKUP(K184,Minimas!$A$15:$F$29,3),VLOOKUP(K184,Minimas!$A$15:$F$29,2))))),IF(H184&lt;1999,VLOOKUP(K184,Minimas!$G$15:$L$29,6),IF(AND(H184&gt;1998,H184&lt;2002),VLOOKUP(K184,Minimas!$G$15:$L$29,5),IF(AND(H184&gt;2001,H184&lt;2004),VLOOKUP(K184,Minimas!$G$15:$L$29,4),IF(AND(H184&gt;2003,H184&lt;2006),VLOOKUP(K184,Minimas!$G$15:$L$29,3),VLOOKUP(K184,Minimas!$G$15:$L$29,2)))))))</f>
        <v xml:space="preserve"> </v>
      </c>
      <c r="W184" s="62" t="str">
        <f t="shared" si="34"/>
        <v/>
      </c>
      <c r="X184" s="55"/>
      <c r="AA184" s="44"/>
      <c r="AB184" s="119" t="e">
        <f>T184-HLOOKUP(V184,Minimas!$C$3:$CD$12,2,FALSE)</f>
        <v>#VALUE!</v>
      </c>
      <c r="AC184" s="119" t="e">
        <f>T184-HLOOKUP(V184,Minimas!$C$3:$CD$12,3,FALSE)</f>
        <v>#VALUE!</v>
      </c>
      <c r="AD184" s="119" t="e">
        <f>T184-HLOOKUP(V184,Minimas!$C$3:$CD$12,4,FALSE)</f>
        <v>#VALUE!</v>
      </c>
      <c r="AE184" s="119" t="e">
        <f>T184-HLOOKUP(V184,Minimas!$C$3:$CD$12,5,FALSE)</f>
        <v>#VALUE!</v>
      </c>
      <c r="AF184" s="119" t="e">
        <f>T184-HLOOKUP(V184,Minimas!$C$3:$CD$12,6,FALSE)</f>
        <v>#VALUE!</v>
      </c>
      <c r="AG184" s="119" t="e">
        <f>T184-HLOOKUP(V184,Minimas!$C$3:$CD$12,7,FALSE)</f>
        <v>#VALUE!</v>
      </c>
      <c r="AH184" s="119" t="e">
        <f>T184-HLOOKUP(V184,Minimas!$C$3:$CD$12,8,FALSE)</f>
        <v>#VALUE!</v>
      </c>
      <c r="AI184" s="119" t="e">
        <f>T184-HLOOKUP(V184,Minimas!$C$3:$CD$12,9,FALSE)</f>
        <v>#VALUE!</v>
      </c>
      <c r="AJ184" s="119" t="e">
        <f>T184-HLOOKUP(V184,Minimas!$C$3:$CD$12,10,FALSE)</f>
        <v>#VALUE!</v>
      </c>
      <c r="AK184" s="120" t="str">
        <f t="shared" si="35"/>
        <v xml:space="preserve"> </v>
      </c>
      <c r="AL184" s="44"/>
      <c r="AM184" s="44" t="str">
        <f t="shared" si="36"/>
        <v xml:space="preserve"> </v>
      </c>
      <c r="AN184" s="44" t="str">
        <f t="shared" si="37"/>
        <v xml:space="preserve"> </v>
      </c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</row>
    <row r="185" spans="2:124" s="5" customFormat="1" ht="30" customHeight="1">
      <c r="B185" s="128"/>
      <c r="C185" s="56"/>
      <c r="D185" s="111"/>
      <c r="E185" s="131"/>
      <c r="F185" s="133" t="s">
        <v>40</v>
      </c>
      <c r="G185" s="57" t="s">
        <v>40</v>
      </c>
      <c r="H185" s="134"/>
      <c r="I185" s="110"/>
      <c r="J185" s="135"/>
      <c r="K185" s="58"/>
      <c r="L185" s="59"/>
      <c r="M185" s="60"/>
      <c r="N185" s="60"/>
      <c r="O185" s="65" t="str">
        <f t="shared" si="30"/>
        <v/>
      </c>
      <c r="P185" s="59"/>
      <c r="Q185" s="60"/>
      <c r="R185" s="60"/>
      <c r="S185" s="65" t="str">
        <f t="shared" si="31"/>
        <v/>
      </c>
      <c r="T185" s="64" t="str">
        <f t="shared" si="32"/>
        <v/>
      </c>
      <c r="U185" s="61" t="str">
        <f t="shared" si="33"/>
        <v xml:space="preserve">   </v>
      </c>
      <c r="V185" s="61" t="str">
        <f>IF(E185=0," ",IF(E185="H",IF(H185&lt;1999,VLOOKUP(K185,Minimas!$A$15:$F$29,6),IF(AND(H185&gt;1998,H185&lt;2002),VLOOKUP(K185,Minimas!$A$15:$F$29,5),IF(AND(H185&gt;2001,H185&lt;2004),VLOOKUP(K185,Minimas!$A$15:$F$29,4),IF(AND(H185&gt;2003,H185&lt;2006),VLOOKUP(K185,Minimas!$A$15:$F$29,3),VLOOKUP(K185,Minimas!$A$15:$F$29,2))))),IF(H185&lt;1999,VLOOKUP(K185,Minimas!$G$15:$L$29,6),IF(AND(H185&gt;1998,H185&lt;2002),VLOOKUP(K185,Minimas!$G$15:$L$29,5),IF(AND(H185&gt;2001,H185&lt;2004),VLOOKUP(K185,Minimas!$G$15:$L$29,4),IF(AND(H185&gt;2003,H185&lt;2006),VLOOKUP(K185,Minimas!$G$15:$L$29,3),VLOOKUP(K185,Minimas!$G$15:$L$29,2)))))))</f>
        <v xml:space="preserve"> </v>
      </c>
      <c r="W185" s="62" t="str">
        <f t="shared" si="34"/>
        <v/>
      </c>
      <c r="X185" s="55"/>
      <c r="AA185" s="44"/>
      <c r="AB185" s="119" t="e">
        <f>T185-HLOOKUP(V185,Minimas!$C$3:$CD$12,2,FALSE)</f>
        <v>#VALUE!</v>
      </c>
      <c r="AC185" s="119" t="e">
        <f>T185-HLOOKUP(V185,Minimas!$C$3:$CD$12,3,FALSE)</f>
        <v>#VALUE!</v>
      </c>
      <c r="AD185" s="119" t="e">
        <f>T185-HLOOKUP(V185,Minimas!$C$3:$CD$12,4,FALSE)</f>
        <v>#VALUE!</v>
      </c>
      <c r="AE185" s="119" t="e">
        <f>T185-HLOOKUP(V185,Minimas!$C$3:$CD$12,5,FALSE)</f>
        <v>#VALUE!</v>
      </c>
      <c r="AF185" s="119" t="e">
        <f>T185-HLOOKUP(V185,Minimas!$C$3:$CD$12,6,FALSE)</f>
        <v>#VALUE!</v>
      </c>
      <c r="AG185" s="119" t="e">
        <f>T185-HLOOKUP(V185,Minimas!$C$3:$CD$12,7,FALSE)</f>
        <v>#VALUE!</v>
      </c>
      <c r="AH185" s="119" t="e">
        <f>T185-HLOOKUP(V185,Minimas!$C$3:$CD$12,8,FALSE)</f>
        <v>#VALUE!</v>
      </c>
      <c r="AI185" s="119" t="e">
        <f>T185-HLOOKUP(V185,Minimas!$C$3:$CD$12,9,FALSE)</f>
        <v>#VALUE!</v>
      </c>
      <c r="AJ185" s="119" t="e">
        <f>T185-HLOOKUP(V185,Minimas!$C$3:$CD$12,10,FALSE)</f>
        <v>#VALUE!</v>
      </c>
      <c r="AK185" s="120" t="str">
        <f t="shared" si="35"/>
        <v xml:space="preserve"> </v>
      </c>
      <c r="AL185" s="44"/>
      <c r="AM185" s="44" t="str">
        <f t="shared" si="36"/>
        <v xml:space="preserve"> </v>
      </c>
      <c r="AN185" s="44" t="str">
        <f t="shared" si="37"/>
        <v xml:space="preserve"> </v>
      </c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</row>
    <row r="186" spans="2:124" s="5" customFormat="1" ht="30" customHeight="1">
      <c r="B186" s="128"/>
      <c r="C186" s="56"/>
      <c r="D186" s="111"/>
      <c r="E186" s="131"/>
      <c r="F186" s="133" t="s">
        <v>40</v>
      </c>
      <c r="G186" s="57" t="s">
        <v>40</v>
      </c>
      <c r="H186" s="134"/>
      <c r="I186" s="110"/>
      <c r="J186" s="135"/>
      <c r="K186" s="58"/>
      <c r="L186" s="59"/>
      <c r="M186" s="60"/>
      <c r="N186" s="60"/>
      <c r="O186" s="65" t="str">
        <f t="shared" si="30"/>
        <v/>
      </c>
      <c r="P186" s="59"/>
      <c r="Q186" s="60"/>
      <c r="R186" s="60"/>
      <c r="S186" s="65" t="str">
        <f t="shared" si="31"/>
        <v/>
      </c>
      <c r="T186" s="64" t="str">
        <f t="shared" si="32"/>
        <v/>
      </c>
      <c r="U186" s="61" t="str">
        <f t="shared" si="33"/>
        <v xml:space="preserve">   </v>
      </c>
      <c r="V186" s="61" t="str">
        <f>IF(E186=0," ",IF(E186="H",IF(H186&lt;1999,VLOOKUP(K186,Minimas!$A$15:$F$29,6),IF(AND(H186&gt;1998,H186&lt;2002),VLOOKUP(K186,Minimas!$A$15:$F$29,5),IF(AND(H186&gt;2001,H186&lt;2004),VLOOKUP(K186,Minimas!$A$15:$F$29,4),IF(AND(H186&gt;2003,H186&lt;2006),VLOOKUP(K186,Minimas!$A$15:$F$29,3),VLOOKUP(K186,Minimas!$A$15:$F$29,2))))),IF(H186&lt;1999,VLOOKUP(K186,Minimas!$G$15:$L$29,6),IF(AND(H186&gt;1998,H186&lt;2002),VLOOKUP(K186,Minimas!$G$15:$L$29,5),IF(AND(H186&gt;2001,H186&lt;2004),VLOOKUP(K186,Minimas!$G$15:$L$29,4),IF(AND(H186&gt;2003,H186&lt;2006),VLOOKUP(K186,Minimas!$G$15:$L$29,3),VLOOKUP(K186,Minimas!$G$15:$L$29,2)))))))</f>
        <v xml:space="preserve"> </v>
      </c>
      <c r="W186" s="62" t="str">
        <f t="shared" si="34"/>
        <v/>
      </c>
      <c r="X186" s="55"/>
      <c r="AA186" s="44"/>
      <c r="AB186" s="119" t="e">
        <f>T186-HLOOKUP(V186,Minimas!$C$3:$CD$12,2,FALSE)</f>
        <v>#VALUE!</v>
      </c>
      <c r="AC186" s="119" t="e">
        <f>T186-HLOOKUP(V186,Minimas!$C$3:$CD$12,3,FALSE)</f>
        <v>#VALUE!</v>
      </c>
      <c r="AD186" s="119" t="e">
        <f>T186-HLOOKUP(V186,Minimas!$C$3:$CD$12,4,FALSE)</f>
        <v>#VALUE!</v>
      </c>
      <c r="AE186" s="119" t="e">
        <f>T186-HLOOKUP(V186,Minimas!$C$3:$CD$12,5,FALSE)</f>
        <v>#VALUE!</v>
      </c>
      <c r="AF186" s="119" t="e">
        <f>T186-HLOOKUP(V186,Minimas!$C$3:$CD$12,6,FALSE)</f>
        <v>#VALUE!</v>
      </c>
      <c r="AG186" s="119" t="e">
        <f>T186-HLOOKUP(V186,Minimas!$C$3:$CD$12,7,FALSE)</f>
        <v>#VALUE!</v>
      </c>
      <c r="AH186" s="119" t="e">
        <f>T186-HLOOKUP(V186,Minimas!$C$3:$CD$12,8,FALSE)</f>
        <v>#VALUE!</v>
      </c>
      <c r="AI186" s="119" t="e">
        <f>T186-HLOOKUP(V186,Minimas!$C$3:$CD$12,9,FALSE)</f>
        <v>#VALUE!</v>
      </c>
      <c r="AJ186" s="119" t="e">
        <f>T186-HLOOKUP(V186,Minimas!$C$3:$CD$12,10,FALSE)</f>
        <v>#VALUE!</v>
      </c>
      <c r="AK186" s="120" t="str">
        <f t="shared" si="35"/>
        <v xml:space="preserve"> </v>
      </c>
      <c r="AL186" s="44"/>
      <c r="AM186" s="44" t="str">
        <f t="shared" si="36"/>
        <v xml:space="preserve"> </v>
      </c>
      <c r="AN186" s="44" t="str">
        <f t="shared" si="37"/>
        <v xml:space="preserve"> </v>
      </c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</row>
    <row r="187" spans="2:124" s="5" customFormat="1" ht="30" customHeight="1">
      <c r="B187" s="128"/>
      <c r="C187" s="56"/>
      <c r="D187" s="111"/>
      <c r="E187" s="131"/>
      <c r="F187" s="133" t="s">
        <v>40</v>
      </c>
      <c r="G187" s="57" t="s">
        <v>40</v>
      </c>
      <c r="H187" s="134"/>
      <c r="I187" s="110"/>
      <c r="J187" s="135"/>
      <c r="K187" s="58"/>
      <c r="L187" s="59"/>
      <c r="M187" s="60"/>
      <c r="N187" s="60"/>
      <c r="O187" s="65" t="str">
        <f t="shared" si="30"/>
        <v/>
      </c>
      <c r="P187" s="59"/>
      <c r="Q187" s="60"/>
      <c r="R187" s="60"/>
      <c r="S187" s="65" t="str">
        <f t="shared" si="31"/>
        <v/>
      </c>
      <c r="T187" s="64" t="str">
        <f t="shared" si="32"/>
        <v/>
      </c>
      <c r="U187" s="61" t="str">
        <f t="shared" si="33"/>
        <v xml:space="preserve">   </v>
      </c>
      <c r="V187" s="61" t="str">
        <f>IF(E187=0," ",IF(E187="H",IF(H187&lt;1999,VLOOKUP(K187,Minimas!$A$15:$F$29,6),IF(AND(H187&gt;1998,H187&lt;2002),VLOOKUP(K187,Minimas!$A$15:$F$29,5),IF(AND(H187&gt;2001,H187&lt;2004),VLOOKUP(K187,Minimas!$A$15:$F$29,4),IF(AND(H187&gt;2003,H187&lt;2006),VLOOKUP(K187,Minimas!$A$15:$F$29,3),VLOOKUP(K187,Minimas!$A$15:$F$29,2))))),IF(H187&lt;1999,VLOOKUP(K187,Minimas!$G$15:$L$29,6),IF(AND(H187&gt;1998,H187&lt;2002),VLOOKUP(K187,Minimas!$G$15:$L$29,5),IF(AND(H187&gt;2001,H187&lt;2004),VLOOKUP(K187,Minimas!$G$15:$L$29,4),IF(AND(H187&gt;2003,H187&lt;2006),VLOOKUP(K187,Minimas!$G$15:$L$29,3),VLOOKUP(K187,Minimas!$G$15:$L$29,2)))))))</f>
        <v xml:space="preserve"> </v>
      </c>
      <c r="W187" s="62" t="str">
        <f t="shared" si="34"/>
        <v/>
      </c>
      <c r="X187" s="55"/>
      <c r="AA187" s="44"/>
      <c r="AB187" s="119" t="e">
        <f>T187-HLOOKUP(V187,Minimas!$C$3:$CD$12,2,FALSE)</f>
        <v>#VALUE!</v>
      </c>
      <c r="AC187" s="119" t="e">
        <f>T187-HLOOKUP(V187,Minimas!$C$3:$CD$12,3,FALSE)</f>
        <v>#VALUE!</v>
      </c>
      <c r="AD187" s="119" t="e">
        <f>T187-HLOOKUP(V187,Minimas!$C$3:$CD$12,4,FALSE)</f>
        <v>#VALUE!</v>
      </c>
      <c r="AE187" s="119" t="e">
        <f>T187-HLOOKUP(V187,Minimas!$C$3:$CD$12,5,FALSE)</f>
        <v>#VALUE!</v>
      </c>
      <c r="AF187" s="119" t="e">
        <f>T187-HLOOKUP(V187,Minimas!$C$3:$CD$12,6,FALSE)</f>
        <v>#VALUE!</v>
      </c>
      <c r="AG187" s="119" t="e">
        <f>T187-HLOOKUP(V187,Minimas!$C$3:$CD$12,7,FALSE)</f>
        <v>#VALUE!</v>
      </c>
      <c r="AH187" s="119" t="e">
        <f>T187-HLOOKUP(V187,Minimas!$C$3:$CD$12,8,FALSE)</f>
        <v>#VALUE!</v>
      </c>
      <c r="AI187" s="119" t="e">
        <f>T187-HLOOKUP(V187,Minimas!$C$3:$CD$12,9,FALSE)</f>
        <v>#VALUE!</v>
      </c>
      <c r="AJ187" s="119" t="e">
        <f>T187-HLOOKUP(V187,Minimas!$C$3:$CD$12,10,FALSE)</f>
        <v>#VALUE!</v>
      </c>
      <c r="AK187" s="120" t="str">
        <f t="shared" si="35"/>
        <v xml:space="preserve"> </v>
      </c>
      <c r="AL187" s="44"/>
      <c r="AM187" s="44" t="str">
        <f t="shared" si="36"/>
        <v xml:space="preserve"> </v>
      </c>
      <c r="AN187" s="44" t="str">
        <f t="shared" si="37"/>
        <v xml:space="preserve"> </v>
      </c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</row>
    <row r="188" spans="2:124" s="5" customFormat="1" ht="30" customHeight="1">
      <c r="B188" s="128"/>
      <c r="C188" s="56"/>
      <c r="D188" s="111"/>
      <c r="E188" s="131"/>
      <c r="F188" s="133" t="s">
        <v>40</v>
      </c>
      <c r="G188" s="57" t="s">
        <v>40</v>
      </c>
      <c r="H188" s="134"/>
      <c r="I188" s="110"/>
      <c r="J188" s="135"/>
      <c r="K188" s="58"/>
      <c r="L188" s="59"/>
      <c r="M188" s="60"/>
      <c r="N188" s="60"/>
      <c r="O188" s="65" t="str">
        <f t="shared" si="30"/>
        <v/>
      </c>
      <c r="P188" s="59"/>
      <c r="Q188" s="60"/>
      <c r="R188" s="60"/>
      <c r="S188" s="65" t="str">
        <f t="shared" si="31"/>
        <v/>
      </c>
      <c r="T188" s="64" t="str">
        <f t="shared" si="32"/>
        <v/>
      </c>
      <c r="U188" s="61" t="str">
        <f t="shared" si="33"/>
        <v xml:space="preserve">   </v>
      </c>
      <c r="V188" s="61" t="str">
        <f>IF(E188=0," ",IF(E188="H",IF(H188&lt;1999,VLOOKUP(K188,Minimas!$A$15:$F$29,6),IF(AND(H188&gt;1998,H188&lt;2002),VLOOKUP(K188,Minimas!$A$15:$F$29,5),IF(AND(H188&gt;2001,H188&lt;2004),VLOOKUP(K188,Minimas!$A$15:$F$29,4),IF(AND(H188&gt;2003,H188&lt;2006),VLOOKUP(K188,Minimas!$A$15:$F$29,3),VLOOKUP(K188,Minimas!$A$15:$F$29,2))))),IF(H188&lt;1999,VLOOKUP(K188,Minimas!$G$15:$L$29,6),IF(AND(H188&gt;1998,H188&lt;2002),VLOOKUP(K188,Minimas!$G$15:$L$29,5),IF(AND(H188&gt;2001,H188&lt;2004),VLOOKUP(K188,Minimas!$G$15:$L$29,4),IF(AND(H188&gt;2003,H188&lt;2006),VLOOKUP(K188,Minimas!$G$15:$L$29,3),VLOOKUP(K188,Minimas!$G$15:$L$29,2)))))))</f>
        <v xml:space="preserve"> </v>
      </c>
      <c r="W188" s="62" t="str">
        <f t="shared" si="34"/>
        <v/>
      </c>
      <c r="X188" s="55"/>
      <c r="AA188" s="44"/>
      <c r="AB188" s="119" t="e">
        <f>T188-HLOOKUP(V188,Minimas!$C$3:$CD$12,2,FALSE)</f>
        <v>#VALUE!</v>
      </c>
      <c r="AC188" s="119" t="e">
        <f>T188-HLOOKUP(V188,Minimas!$C$3:$CD$12,3,FALSE)</f>
        <v>#VALUE!</v>
      </c>
      <c r="AD188" s="119" t="e">
        <f>T188-HLOOKUP(V188,Minimas!$C$3:$CD$12,4,FALSE)</f>
        <v>#VALUE!</v>
      </c>
      <c r="AE188" s="119" t="e">
        <f>T188-HLOOKUP(V188,Minimas!$C$3:$CD$12,5,FALSE)</f>
        <v>#VALUE!</v>
      </c>
      <c r="AF188" s="119" t="e">
        <f>T188-HLOOKUP(V188,Minimas!$C$3:$CD$12,6,FALSE)</f>
        <v>#VALUE!</v>
      </c>
      <c r="AG188" s="119" t="e">
        <f>T188-HLOOKUP(V188,Minimas!$C$3:$CD$12,7,FALSE)</f>
        <v>#VALUE!</v>
      </c>
      <c r="AH188" s="119" t="e">
        <f>T188-HLOOKUP(V188,Minimas!$C$3:$CD$12,8,FALSE)</f>
        <v>#VALUE!</v>
      </c>
      <c r="AI188" s="119" t="e">
        <f>T188-HLOOKUP(V188,Minimas!$C$3:$CD$12,9,FALSE)</f>
        <v>#VALUE!</v>
      </c>
      <c r="AJ188" s="119" t="e">
        <f>T188-HLOOKUP(V188,Minimas!$C$3:$CD$12,10,FALSE)</f>
        <v>#VALUE!</v>
      </c>
      <c r="AK188" s="120" t="str">
        <f t="shared" si="35"/>
        <v xml:space="preserve"> </v>
      </c>
      <c r="AL188" s="44"/>
      <c r="AM188" s="44" t="str">
        <f t="shared" si="36"/>
        <v xml:space="preserve"> </v>
      </c>
      <c r="AN188" s="44" t="str">
        <f t="shared" si="37"/>
        <v xml:space="preserve"> </v>
      </c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</row>
    <row r="189" spans="2:124" s="5" customFormat="1" ht="30" customHeight="1">
      <c r="B189" s="128"/>
      <c r="C189" s="56"/>
      <c r="D189" s="111"/>
      <c r="E189" s="131"/>
      <c r="F189" s="133" t="s">
        <v>40</v>
      </c>
      <c r="G189" s="57" t="s">
        <v>40</v>
      </c>
      <c r="H189" s="134"/>
      <c r="I189" s="110"/>
      <c r="J189" s="135"/>
      <c r="K189" s="58"/>
      <c r="L189" s="59"/>
      <c r="M189" s="60"/>
      <c r="N189" s="60"/>
      <c r="O189" s="65" t="str">
        <f t="shared" si="30"/>
        <v/>
      </c>
      <c r="P189" s="59"/>
      <c r="Q189" s="60"/>
      <c r="R189" s="60"/>
      <c r="S189" s="65" t="str">
        <f t="shared" si="31"/>
        <v/>
      </c>
      <c r="T189" s="64" t="str">
        <f t="shared" si="32"/>
        <v/>
      </c>
      <c r="U189" s="61" t="str">
        <f t="shared" si="33"/>
        <v xml:space="preserve">   </v>
      </c>
      <c r="V189" s="61" t="str">
        <f>IF(E189=0," ",IF(E189="H",IF(H189&lt;1999,VLOOKUP(K189,Minimas!$A$15:$F$29,6),IF(AND(H189&gt;1998,H189&lt;2002),VLOOKUP(K189,Minimas!$A$15:$F$29,5),IF(AND(H189&gt;2001,H189&lt;2004),VLOOKUP(K189,Minimas!$A$15:$F$29,4),IF(AND(H189&gt;2003,H189&lt;2006),VLOOKUP(K189,Minimas!$A$15:$F$29,3),VLOOKUP(K189,Minimas!$A$15:$F$29,2))))),IF(H189&lt;1999,VLOOKUP(K189,Minimas!$G$15:$L$29,6),IF(AND(H189&gt;1998,H189&lt;2002),VLOOKUP(K189,Minimas!$G$15:$L$29,5),IF(AND(H189&gt;2001,H189&lt;2004),VLOOKUP(K189,Minimas!$G$15:$L$29,4),IF(AND(H189&gt;2003,H189&lt;2006),VLOOKUP(K189,Minimas!$G$15:$L$29,3),VLOOKUP(K189,Minimas!$G$15:$L$29,2)))))))</f>
        <v xml:space="preserve"> </v>
      </c>
      <c r="W189" s="62" t="str">
        <f t="shared" si="34"/>
        <v/>
      </c>
      <c r="X189" s="55"/>
      <c r="AA189" s="44"/>
      <c r="AB189" s="119" t="e">
        <f>T189-HLOOKUP(V189,Minimas!$C$3:$CD$12,2,FALSE)</f>
        <v>#VALUE!</v>
      </c>
      <c r="AC189" s="119" t="e">
        <f>T189-HLOOKUP(V189,Minimas!$C$3:$CD$12,3,FALSE)</f>
        <v>#VALUE!</v>
      </c>
      <c r="AD189" s="119" t="e">
        <f>T189-HLOOKUP(V189,Minimas!$C$3:$CD$12,4,FALSE)</f>
        <v>#VALUE!</v>
      </c>
      <c r="AE189" s="119" t="e">
        <f>T189-HLOOKUP(V189,Minimas!$C$3:$CD$12,5,FALSE)</f>
        <v>#VALUE!</v>
      </c>
      <c r="AF189" s="119" t="e">
        <f>T189-HLOOKUP(V189,Minimas!$C$3:$CD$12,6,FALSE)</f>
        <v>#VALUE!</v>
      </c>
      <c r="AG189" s="119" t="e">
        <f>T189-HLOOKUP(V189,Minimas!$C$3:$CD$12,7,FALSE)</f>
        <v>#VALUE!</v>
      </c>
      <c r="AH189" s="119" t="e">
        <f>T189-HLOOKUP(V189,Minimas!$C$3:$CD$12,8,FALSE)</f>
        <v>#VALUE!</v>
      </c>
      <c r="AI189" s="119" t="e">
        <f>T189-HLOOKUP(V189,Minimas!$C$3:$CD$12,9,FALSE)</f>
        <v>#VALUE!</v>
      </c>
      <c r="AJ189" s="119" t="e">
        <f>T189-HLOOKUP(V189,Minimas!$C$3:$CD$12,10,FALSE)</f>
        <v>#VALUE!</v>
      </c>
      <c r="AK189" s="120" t="str">
        <f t="shared" si="35"/>
        <v xml:space="preserve"> </v>
      </c>
      <c r="AL189" s="44"/>
      <c r="AM189" s="44" t="str">
        <f t="shared" si="36"/>
        <v xml:space="preserve"> </v>
      </c>
      <c r="AN189" s="44" t="str">
        <f t="shared" si="37"/>
        <v xml:space="preserve"> </v>
      </c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</row>
    <row r="190" spans="2:124" s="5" customFormat="1" ht="30" customHeight="1">
      <c r="B190" s="128"/>
      <c r="C190" s="56"/>
      <c r="D190" s="111"/>
      <c r="E190" s="131"/>
      <c r="F190" s="133" t="s">
        <v>40</v>
      </c>
      <c r="G190" s="57" t="s">
        <v>40</v>
      </c>
      <c r="H190" s="134"/>
      <c r="I190" s="110"/>
      <c r="J190" s="135"/>
      <c r="K190" s="58"/>
      <c r="L190" s="59"/>
      <c r="M190" s="60"/>
      <c r="N190" s="60"/>
      <c r="O190" s="65" t="str">
        <f t="shared" si="30"/>
        <v/>
      </c>
      <c r="P190" s="59"/>
      <c r="Q190" s="60"/>
      <c r="R190" s="60"/>
      <c r="S190" s="65" t="str">
        <f t="shared" si="31"/>
        <v/>
      </c>
      <c r="T190" s="64" t="str">
        <f t="shared" si="32"/>
        <v/>
      </c>
      <c r="U190" s="61" t="str">
        <f t="shared" si="33"/>
        <v xml:space="preserve">   </v>
      </c>
      <c r="V190" s="61" t="str">
        <f>IF(E190=0," ",IF(E190="H",IF(H190&lt;1999,VLOOKUP(K190,Minimas!$A$15:$F$29,6),IF(AND(H190&gt;1998,H190&lt;2002),VLOOKUP(K190,Minimas!$A$15:$F$29,5),IF(AND(H190&gt;2001,H190&lt;2004),VLOOKUP(K190,Minimas!$A$15:$F$29,4),IF(AND(H190&gt;2003,H190&lt;2006),VLOOKUP(K190,Minimas!$A$15:$F$29,3),VLOOKUP(K190,Minimas!$A$15:$F$29,2))))),IF(H190&lt;1999,VLOOKUP(K190,Minimas!$G$15:$L$29,6),IF(AND(H190&gt;1998,H190&lt;2002),VLOOKUP(K190,Minimas!$G$15:$L$29,5),IF(AND(H190&gt;2001,H190&lt;2004),VLOOKUP(K190,Minimas!$G$15:$L$29,4),IF(AND(H190&gt;2003,H190&lt;2006),VLOOKUP(K190,Minimas!$G$15:$L$29,3),VLOOKUP(K190,Minimas!$G$15:$L$29,2)))))))</f>
        <v xml:space="preserve"> </v>
      </c>
      <c r="W190" s="62" t="str">
        <f t="shared" si="34"/>
        <v/>
      </c>
      <c r="X190" s="55"/>
      <c r="AA190" s="44"/>
      <c r="AB190" s="119" t="e">
        <f>T190-HLOOKUP(V190,Minimas!$C$3:$CD$12,2,FALSE)</f>
        <v>#VALUE!</v>
      </c>
      <c r="AC190" s="119" t="e">
        <f>T190-HLOOKUP(V190,Minimas!$C$3:$CD$12,3,FALSE)</f>
        <v>#VALUE!</v>
      </c>
      <c r="AD190" s="119" t="e">
        <f>T190-HLOOKUP(V190,Minimas!$C$3:$CD$12,4,FALSE)</f>
        <v>#VALUE!</v>
      </c>
      <c r="AE190" s="119" t="e">
        <f>T190-HLOOKUP(V190,Minimas!$C$3:$CD$12,5,FALSE)</f>
        <v>#VALUE!</v>
      </c>
      <c r="AF190" s="119" t="e">
        <f>T190-HLOOKUP(V190,Minimas!$C$3:$CD$12,6,FALSE)</f>
        <v>#VALUE!</v>
      </c>
      <c r="AG190" s="119" t="e">
        <f>T190-HLOOKUP(V190,Minimas!$C$3:$CD$12,7,FALSE)</f>
        <v>#VALUE!</v>
      </c>
      <c r="AH190" s="119" t="e">
        <f>T190-HLOOKUP(V190,Minimas!$C$3:$CD$12,8,FALSE)</f>
        <v>#VALUE!</v>
      </c>
      <c r="AI190" s="119" t="e">
        <f>T190-HLOOKUP(V190,Minimas!$C$3:$CD$12,9,FALSE)</f>
        <v>#VALUE!</v>
      </c>
      <c r="AJ190" s="119" t="e">
        <f>T190-HLOOKUP(V190,Minimas!$C$3:$CD$12,10,FALSE)</f>
        <v>#VALUE!</v>
      </c>
      <c r="AK190" s="120" t="str">
        <f t="shared" si="35"/>
        <v xml:space="preserve"> </v>
      </c>
      <c r="AL190" s="44"/>
      <c r="AM190" s="44" t="str">
        <f t="shared" si="36"/>
        <v xml:space="preserve"> </v>
      </c>
      <c r="AN190" s="44" t="str">
        <f t="shared" si="37"/>
        <v xml:space="preserve"> </v>
      </c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</row>
    <row r="191" spans="2:124" s="5" customFormat="1" ht="30" customHeight="1">
      <c r="B191" s="128"/>
      <c r="C191" s="56"/>
      <c r="D191" s="111"/>
      <c r="E191" s="131"/>
      <c r="F191" s="133" t="s">
        <v>40</v>
      </c>
      <c r="G191" s="57" t="s">
        <v>40</v>
      </c>
      <c r="H191" s="134"/>
      <c r="I191" s="110"/>
      <c r="J191" s="135"/>
      <c r="K191" s="58"/>
      <c r="L191" s="59"/>
      <c r="M191" s="60"/>
      <c r="N191" s="60"/>
      <c r="O191" s="65" t="str">
        <f t="shared" si="30"/>
        <v/>
      </c>
      <c r="P191" s="59"/>
      <c r="Q191" s="60"/>
      <c r="R191" s="60"/>
      <c r="S191" s="65" t="str">
        <f t="shared" si="31"/>
        <v/>
      </c>
      <c r="T191" s="64" t="str">
        <f t="shared" si="32"/>
        <v/>
      </c>
      <c r="U191" s="61" t="str">
        <f t="shared" si="33"/>
        <v xml:space="preserve">   </v>
      </c>
      <c r="V191" s="61" t="str">
        <f>IF(E191=0," ",IF(E191="H",IF(H191&lt;1999,VLOOKUP(K191,Minimas!$A$15:$F$29,6),IF(AND(H191&gt;1998,H191&lt;2002),VLOOKUP(K191,Minimas!$A$15:$F$29,5),IF(AND(H191&gt;2001,H191&lt;2004),VLOOKUP(K191,Minimas!$A$15:$F$29,4),IF(AND(H191&gt;2003,H191&lt;2006),VLOOKUP(K191,Minimas!$A$15:$F$29,3),VLOOKUP(K191,Minimas!$A$15:$F$29,2))))),IF(H191&lt;1999,VLOOKUP(K191,Minimas!$G$15:$L$29,6),IF(AND(H191&gt;1998,H191&lt;2002),VLOOKUP(K191,Minimas!$G$15:$L$29,5),IF(AND(H191&gt;2001,H191&lt;2004),VLOOKUP(K191,Minimas!$G$15:$L$29,4),IF(AND(H191&gt;2003,H191&lt;2006),VLOOKUP(K191,Minimas!$G$15:$L$29,3),VLOOKUP(K191,Minimas!$G$15:$L$29,2)))))))</f>
        <v xml:space="preserve"> </v>
      </c>
      <c r="W191" s="62" t="str">
        <f t="shared" si="34"/>
        <v/>
      </c>
      <c r="X191" s="55"/>
      <c r="AA191" s="44"/>
      <c r="AB191" s="119" t="e">
        <f>T191-HLOOKUP(V191,Minimas!$C$3:$CD$12,2,FALSE)</f>
        <v>#VALUE!</v>
      </c>
      <c r="AC191" s="119" t="e">
        <f>T191-HLOOKUP(V191,Minimas!$C$3:$CD$12,3,FALSE)</f>
        <v>#VALUE!</v>
      </c>
      <c r="AD191" s="119" t="e">
        <f>T191-HLOOKUP(V191,Minimas!$C$3:$CD$12,4,FALSE)</f>
        <v>#VALUE!</v>
      </c>
      <c r="AE191" s="119" t="e">
        <f>T191-HLOOKUP(V191,Minimas!$C$3:$CD$12,5,FALSE)</f>
        <v>#VALUE!</v>
      </c>
      <c r="AF191" s="119" t="e">
        <f>T191-HLOOKUP(V191,Minimas!$C$3:$CD$12,6,FALSE)</f>
        <v>#VALUE!</v>
      </c>
      <c r="AG191" s="119" t="e">
        <f>T191-HLOOKUP(V191,Minimas!$C$3:$CD$12,7,FALSE)</f>
        <v>#VALUE!</v>
      </c>
      <c r="AH191" s="119" t="e">
        <f>T191-HLOOKUP(V191,Minimas!$C$3:$CD$12,8,FALSE)</f>
        <v>#VALUE!</v>
      </c>
      <c r="AI191" s="119" t="e">
        <f>T191-HLOOKUP(V191,Minimas!$C$3:$CD$12,9,FALSE)</f>
        <v>#VALUE!</v>
      </c>
      <c r="AJ191" s="119" t="e">
        <f>T191-HLOOKUP(V191,Minimas!$C$3:$CD$12,10,FALSE)</f>
        <v>#VALUE!</v>
      </c>
      <c r="AK191" s="120" t="str">
        <f t="shared" si="35"/>
        <v xml:space="preserve"> </v>
      </c>
      <c r="AL191" s="44"/>
      <c r="AM191" s="44" t="str">
        <f t="shared" si="36"/>
        <v xml:space="preserve"> </v>
      </c>
      <c r="AN191" s="44" t="str">
        <f t="shared" si="37"/>
        <v xml:space="preserve"> </v>
      </c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</row>
    <row r="192" spans="2:124" s="5" customFormat="1" ht="30" customHeight="1">
      <c r="B192" s="128"/>
      <c r="C192" s="56"/>
      <c r="D192" s="111"/>
      <c r="E192" s="131"/>
      <c r="F192" s="133" t="s">
        <v>40</v>
      </c>
      <c r="G192" s="57" t="s">
        <v>40</v>
      </c>
      <c r="H192" s="134"/>
      <c r="I192" s="110"/>
      <c r="J192" s="135"/>
      <c r="K192" s="58"/>
      <c r="L192" s="59"/>
      <c r="M192" s="60"/>
      <c r="N192" s="60"/>
      <c r="O192" s="65" t="str">
        <f t="shared" si="30"/>
        <v/>
      </c>
      <c r="P192" s="59"/>
      <c r="Q192" s="60"/>
      <c r="R192" s="60"/>
      <c r="S192" s="65" t="str">
        <f t="shared" si="31"/>
        <v/>
      </c>
      <c r="T192" s="64" t="str">
        <f t="shared" si="32"/>
        <v/>
      </c>
      <c r="U192" s="61" t="str">
        <f t="shared" si="33"/>
        <v xml:space="preserve">   </v>
      </c>
      <c r="V192" s="61" t="str">
        <f>IF(E192=0," ",IF(E192="H",IF(H192&lt;1999,VLOOKUP(K192,Minimas!$A$15:$F$29,6),IF(AND(H192&gt;1998,H192&lt;2002),VLOOKUP(K192,Minimas!$A$15:$F$29,5),IF(AND(H192&gt;2001,H192&lt;2004),VLOOKUP(K192,Minimas!$A$15:$F$29,4),IF(AND(H192&gt;2003,H192&lt;2006),VLOOKUP(K192,Minimas!$A$15:$F$29,3),VLOOKUP(K192,Minimas!$A$15:$F$29,2))))),IF(H192&lt;1999,VLOOKUP(K192,Minimas!$G$15:$L$29,6),IF(AND(H192&gt;1998,H192&lt;2002),VLOOKUP(K192,Minimas!$G$15:$L$29,5),IF(AND(H192&gt;2001,H192&lt;2004),VLOOKUP(K192,Minimas!$G$15:$L$29,4),IF(AND(H192&gt;2003,H192&lt;2006),VLOOKUP(K192,Minimas!$G$15:$L$29,3),VLOOKUP(K192,Minimas!$G$15:$L$29,2)))))))</f>
        <v xml:space="preserve"> </v>
      </c>
      <c r="W192" s="62" t="str">
        <f t="shared" si="34"/>
        <v/>
      </c>
      <c r="X192" s="55"/>
      <c r="AA192" s="44"/>
      <c r="AB192" s="119" t="e">
        <f>T192-HLOOKUP(V192,Minimas!$C$3:$CD$12,2,FALSE)</f>
        <v>#VALUE!</v>
      </c>
      <c r="AC192" s="119" t="e">
        <f>T192-HLOOKUP(V192,Minimas!$C$3:$CD$12,3,FALSE)</f>
        <v>#VALUE!</v>
      </c>
      <c r="AD192" s="119" t="e">
        <f>T192-HLOOKUP(V192,Minimas!$C$3:$CD$12,4,FALSE)</f>
        <v>#VALUE!</v>
      </c>
      <c r="AE192" s="119" t="e">
        <f>T192-HLOOKUP(V192,Minimas!$C$3:$CD$12,5,FALSE)</f>
        <v>#VALUE!</v>
      </c>
      <c r="AF192" s="119" t="e">
        <f>T192-HLOOKUP(V192,Minimas!$C$3:$CD$12,6,FALSE)</f>
        <v>#VALUE!</v>
      </c>
      <c r="AG192" s="119" t="e">
        <f>T192-HLOOKUP(V192,Minimas!$C$3:$CD$12,7,FALSE)</f>
        <v>#VALUE!</v>
      </c>
      <c r="AH192" s="119" t="e">
        <f>T192-HLOOKUP(V192,Minimas!$C$3:$CD$12,8,FALSE)</f>
        <v>#VALUE!</v>
      </c>
      <c r="AI192" s="119" t="e">
        <f>T192-HLOOKUP(V192,Minimas!$C$3:$CD$12,9,FALSE)</f>
        <v>#VALUE!</v>
      </c>
      <c r="AJ192" s="119" t="e">
        <f>T192-HLOOKUP(V192,Minimas!$C$3:$CD$12,10,FALSE)</f>
        <v>#VALUE!</v>
      </c>
      <c r="AK192" s="120" t="str">
        <f t="shared" si="35"/>
        <v xml:space="preserve"> </v>
      </c>
      <c r="AL192" s="44"/>
      <c r="AM192" s="44" t="str">
        <f t="shared" si="36"/>
        <v xml:space="preserve"> </v>
      </c>
      <c r="AN192" s="44" t="str">
        <f t="shared" si="37"/>
        <v xml:space="preserve"> </v>
      </c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</row>
    <row r="193" spans="2:124" s="5" customFormat="1" ht="30" customHeight="1">
      <c r="B193" s="128"/>
      <c r="C193" s="56"/>
      <c r="D193" s="111"/>
      <c r="E193" s="131"/>
      <c r="F193" s="133" t="s">
        <v>40</v>
      </c>
      <c r="G193" s="57" t="s">
        <v>40</v>
      </c>
      <c r="H193" s="134"/>
      <c r="I193" s="110"/>
      <c r="J193" s="135"/>
      <c r="K193" s="58"/>
      <c r="L193" s="59"/>
      <c r="M193" s="60"/>
      <c r="N193" s="60"/>
      <c r="O193" s="65" t="str">
        <f t="shared" si="30"/>
        <v/>
      </c>
      <c r="P193" s="59"/>
      <c r="Q193" s="60"/>
      <c r="R193" s="60"/>
      <c r="S193" s="65" t="str">
        <f t="shared" si="31"/>
        <v/>
      </c>
      <c r="T193" s="64" t="str">
        <f t="shared" si="32"/>
        <v/>
      </c>
      <c r="U193" s="61" t="str">
        <f t="shared" si="33"/>
        <v xml:space="preserve">   </v>
      </c>
      <c r="V193" s="61" t="str">
        <f>IF(E193=0," ",IF(E193="H",IF(H193&lt;1999,VLOOKUP(K193,Minimas!$A$15:$F$29,6),IF(AND(H193&gt;1998,H193&lt;2002),VLOOKUP(K193,Minimas!$A$15:$F$29,5),IF(AND(H193&gt;2001,H193&lt;2004),VLOOKUP(K193,Minimas!$A$15:$F$29,4),IF(AND(H193&gt;2003,H193&lt;2006),VLOOKUP(K193,Minimas!$A$15:$F$29,3),VLOOKUP(K193,Minimas!$A$15:$F$29,2))))),IF(H193&lt;1999,VLOOKUP(K193,Minimas!$G$15:$L$29,6),IF(AND(H193&gt;1998,H193&lt;2002),VLOOKUP(K193,Minimas!$G$15:$L$29,5),IF(AND(H193&gt;2001,H193&lt;2004),VLOOKUP(K193,Minimas!$G$15:$L$29,4),IF(AND(H193&gt;2003,H193&lt;2006),VLOOKUP(K193,Minimas!$G$15:$L$29,3),VLOOKUP(K193,Minimas!$G$15:$L$29,2)))))))</f>
        <v xml:space="preserve"> </v>
      </c>
      <c r="W193" s="62" t="str">
        <f t="shared" si="34"/>
        <v/>
      </c>
      <c r="X193" s="55"/>
      <c r="AA193" s="44"/>
      <c r="AB193" s="119" t="e">
        <f>T193-HLOOKUP(V193,Minimas!$C$3:$CD$12,2,FALSE)</f>
        <v>#VALUE!</v>
      </c>
      <c r="AC193" s="119" t="e">
        <f>T193-HLOOKUP(V193,Minimas!$C$3:$CD$12,3,FALSE)</f>
        <v>#VALUE!</v>
      </c>
      <c r="AD193" s="119" t="e">
        <f>T193-HLOOKUP(V193,Minimas!$C$3:$CD$12,4,FALSE)</f>
        <v>#VALUE!</v>
      </c>
      <c r="AE193" s="119" t="e">
        <f>T193-HLOOKUP(V193,Minimas!$C$3:$CD$12,5,FALSE)</f>
        <v>#VALUE!</v>
      </c>
      <c r="AF193" s="119" t="e">
        <f>T193-HLOOKUP(V193,Minimas!$C$3:$CD$12,6,FALSE)</f>
        <v>#VALUE!</v>
      </c>
      <c r="AG193" s="119" t="e">
        <f>T193-HLOOKUP(V193,Minimas!$C$3:$CD$12,7,FALSE)</f>
        <v>#VALUE!</v>
      </c>
      <c r="AH193" s="119" t="e">
        <f>T193-HLOOKUP(V193,Minimas!$C$3:$CD$12,8,FALSE)</f>
        <v>#VALUE!</v>
      </c>
      <c r="AI193" s="119" t="e">
        <f>T193-HLOOKUP(V193,Minimas!$C$3:$CD$12,9,FALSE)</f>
        <v>#VALUE!</v>
      </c>
      <c r="AJ193" s="119" t="e">
        <f>T193-HLOOKUP(V193,Minimas!$C$3:$CD$12,10,FALSE)</f>
        <v>#VALUE!</v>
      </c>
      <c r="AK193" s="120" t="str">
        <f t="shared" si="35"/>
        <v xml:space="preserve"> </v>
      </c>
      <c r="AL193" s="44"/>
      <c r="AM193" s="44" t="str">
        <f t="shared" si="36"/>
        <v xml:space="preserve"> </v>
      </c>
      <c r="AN193" s="44" t="str">
        <f t="shared" si="37"/>
        <v xml:space="preserve"> </v>
      </c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</row>
    <row r="194" spans="2:124" s="5" customFormat="1" ht="30" customHeight="1">
      <c r="B194" s="128"/>
      <c r="C194" s="56"/>
      <c r="D194" s="111"/>
      <c r="E194" s="131"/>
      <c r="F194" s="133" t="s">
        <v>40</v>
      </c>
      <c r="G194" s="57" t="s">
        <v>40</v>
      </c>
      <c r="H194" s="134"/>
      <c r="I194" s="110"/>
      <c r="J194" s="135"/>
      <c r="K194" s="58"/>
      <c r="L194" s="59"/>
      <c r="M194" s="60"/>
      <c r="N194" s="60"/>
      <c r="O194" s="65" t="str">
        <f t="shared" si="30"/>
        <v/>
      </c>
      <c r="P194" s="59"/>
      <c r="Q194" s="60"/>
      <c r="R194" s="60"/>
      <c r="S194" s="65" t="str">
        <f t="shared" si="31"/>
        <v/>
      </c>
      <c r="T194" s="64" t="str">
        <f t="shared" si="32"/>
        <v/>
      </c>
      <c r="U194" s="61" t="str">
        <f t="shared" si="33"/>
        <v xml:space="preserve">   </v>
      </c>
      <c r="V194" s="61" t="str">
        <f>IF(E194=0," ",IF(E194="H",IF(H194&lt;1999,VLOOKUP(K194,Minimas!$A$15:$F$29,6),IF(AND(H194&gt;1998,H194&lt;2002),VLOOKUP(K194,Minimas!$A$15:$F$29,5),IF(AND(H194&gt;2001,H194&lt;2004),VLOOKUP(K194,Minimas!$A$15:$F$29,4),IF(AND(H194&gt;2003,H194&lt;2006),VLOOKUP(K194,Minimas!$A$15:$F$29,3),VLOOKUP(K194,Minimas!$A$15:$F$29,2))))),IF(H194&lt;1999,VLOOKUP(K194,Minimas!$G$15:$L$29,6),IF(AND(H194&gt;1998,H194&lt;2002),VLOOKUP(K194,Minimas!$G$15:$L$29,5),IF(AND(H194&gt;2001,H194&lt;2004),VLOOKUP(K194,Minimas!$G$15:$L$29,4),IF(AND(H194&gt;2003,H194&lt;2006),VLOOKUP(K194,Minimas!$G$15:$L$29,3),VLOOKUP(K194,Minimas!$G$15:$L$29,2)))))))</f>
        <v xml:space="preserve"> </v>
      </c>
      <c r="W194" s="62" t="str">
        <f t="shared" si="34"/>
        <v/>
      </c>
      <c r="X194" s="55"/>
      <c r="AA194" s="44"/>
      <c r="AB194" s="119" t="e">
        <f>T194-HLOOKUP(V194,Minimas!$C$3:$CD$12,2,FALSE)</f>
        <v>#VALUE!</v>
      </c>
      <c r="AC194" s="119" t="e">
        <f>T194-HLOOKUP(V194,Minimas!$C$3:$CD$12,3,FALSE)</f>
        <v>#VALUE!</v>
      </c>
      <c r="AD194" s="119" t="e">
        <f>T194-HLOOKUP(V194,Minimas!$C$3:$CD$12,4,FALSE)</f>
        <v>#VALUE!</v>
      </c>
      <c r="AE194" s="119" t="e">
        <f>T194-HLOOKUP(V194,Minimas!$C$3:$CD$12,5,FALSE)</f>
        <v>#VALUE!</v>
      </c>
      <c r="AF194" s="119" t="e">
        <f>T194-HLOOKUP(V194,Minimas!$C$3:$CD$12,6,FALSE)</f>
        <v>#VALUE!</v>
      </c>
      <c r="AG194" s="119" t="e">
        <f>T194-HLOOKUP(V194,Minimas!$C$3:$CD$12,7,FALSE)</f>
        <v>#VALUE!</v>
      </c>
      <c r="AH194" s="119" t="e">
        <f>T194-HLOOKUP(V194,Minimas!$C$3:$CD$12,8,FALSE)</f>
        <v>#VALUE!</v>
      </c>
      <c r="AI194" s="119" t="e">
        <f>T194-HLOOKUP(V194,Minimas!$C$3:$CD$12,9,FALSE)</f>
        <v>#VALUE!</v>
      </c>
      <c r="AJ194" s="119" t="e">
        <f>T194-HLOOKUP(V194,Minimas!$C$3:$CD$12,10,FALSE)</f>
        <v>#VALUE!</v>
      </c>
      <c r="AK194" s="120" t="str">
        <f t="shared" si="35"/>
        <v xml:space="preserve"> </v>
      </c>
      <c r="AL194" s="44"/>
      <c r="AM194" s="44" t="str">
        <f t="shared" si="36"/>
        <v xml:space="preserve"> </v>
      </c>
      <c r="AN194" s="44" t="str">
        <f t="shared" si="37"/>
        <v xml:space="preserve"> </v>
      </c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</row>
    <row r="195" spans="2:124" s="5" customFormat="1" ht="30" customHeight="1">
      <c r="B195" s="128"/>
      <c r="C195" s="56"/>
      <c r="D195" s="111"/>
      <c r="E195" s="131"/>
      <c r="F195" s="133" t="s">
        <v>40</v>
      </c>
      <c r="G195" s="57" t="s">
        <v>40</v>
      </c>
      <c r="H195" s="134"/>
      <c r="I195" s="110"/>
      <c r="J195" s="135"/>
      <c r="K195" s="58"/>
      <c r="L195" s="59"/>
      <c r="M195" s="60"/>
      <c r="N195" s="60"/>
      <c r="O195" s="65" t="str">
        <f t="shared" si="30"/>
        <v/>
      </c>
      <c r="P195" s="59"/>
      <c r="Q195" s="60"/>
      <c r="R195" s="60"/>
      <c r="S195" s="65" t="str">
        <f t="shared" si="31"/>
        <v/>
      </c>
      <c r="T195" s="64" t="str">
        <f t="shared" si="32"/>
        <v/>
      </c>
      <c r="U195" s="61" t="str">
        <f t="shared" si="33"/>
        <v xml:space="preserve">   </v>
      </c>
      <c r="V195" s="61" t="str">
        <f>IF(E195=0," ",IF(E195="H",IF(H195&lt;1999,VLOOKUP(K195,Minimas!$A$15:$F$29,6),IF(AND(H195&gt;1998,H195&lt;2002),VLOOKUP(K195,Minimas!$A$15:$F$29,5),IF(AND(H195&gt;2001,H195&lt;2004),VLOOKUP(K195,Minimas!$A$15:$F$29,4),IF(AND(H195&gt;2003,H195&lt;2006),VLOOKUP(K195,Minimas!$A$15:$F$29,3),VLOOKUP(K195,Minimas!$A$15:$F$29,2))))),IF(H195&lt;1999,VLOOKUP(K195,Minimas!$G$15:$L$29,6),IF(AND(H195&gt;1998,H195&lt;2002),VLOOKUP(K195,Minimas!$G$15:$L$29,5),IF(AND(H195&gt;2001,H195&lt;2004),VLOOKUP(K195,Minimas!$G$15:$L$29,4),IF(AND(H195&gt;2003,H195&lt;2006),VLOOKUP(K195,Minimas!$G$15:$L$29,3),VLOOKUP(K195,Minimas!$G$15:$L$29,2)))))))</f>
        <v xml:space="preserve"> </v>
      </c>
      <c r="W195" s="62" t="str">
        <f t="shared" si="34"/>
        <v/>
      </c>
      <c r="X195" s="55"/>
      <c r="AA195" s="44"/>
      <c r="AB195" s="119" t="e">
        <f>T195-HLOOKUP(V195,Minimas!$C$3:$CD$12,2,FALSE)</f>
        <v>#VALUE!</v>
      </c>
      <c r="AC195" s="119" t="e">
        <f>T195-HLOOKUP(V195,Minimas!$C$3:$CD$12,3,FALSE)</f>
        <v>#VALUE!</v>
      </c>
      <c r="AD195" s="119" t="e">
        <f>T195-HLOOKUP(V195,Minimas!$C$3:$CD$12,4,FALSE)</f>
        <v>#VALUE!</v>
      </c>
      <c r="AE195" s="119" t="e">
        <f>T195-HLOOKUP(V195,Minimas!$C$3:$CD$12,5,FALSE)</f>
        <v>#VALUE!</v>
      </c>
      <c r="AF195" s="119" t="e">
        <f>T195-HLOOKUP(V195,Minimas!$C$3:$CD$12,6,FALSE)</f>
        <v>#VALUE!</v>
      </c>
      <c r="AG195" s="119" t="e">
        <f>T195-HLOOKUP(V195,Minimas!$C$3:$CD$12,7,FALSE)</f>
        <v>#VALUE!</v>
      </c>
      <c r="AH195" s="119" t="e">
        <f>T195-HLOOKUP(V195,Minimas!$C$3:$CD$12,8,FALSE)</f>
        <v>#VALUE!</v>
      </c>
      <c r="AI195" s="119" t="e">
        <f>T195-HLOOKUP(V195,Minimas!$C$3:$CD$12,9,FALSE)</f>
        <v>#VALUE!</v>
      </c>
      <c r="AJ195" s="119" t="e">
        <f>T195-HLOOKUP(V195,Minimas!$C$3:$CD$12,10,FALSE)</f>
        <v>#VALUE!</v>
      </c>
      <c r="AK195" s="120" t="str">
        <f t="shared" si="35"/>
        <v xml:space="preserve"> </v>
      </c>
      <c r="AL195" s="44"/>
      <c r="AM195" s="44" t="str">
        <f t="shared" si="36"/>
        <v xml:space="preserve"> </v>
      </c>
      <c r="AN195" s="44" t="str">
        <f t="shared" si="37"/>
        <v xml:space="preserve"> </v>
      </c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</row>
    <row r="196" spans="2:124" s="5" customFormat="1" ht="30" customHeight="1">
      <c r="B196" s="128"/>
      <c r="C196" s="56"/>
      <c r="D196" s="111"/>
      <c r="E196" s="131"/>
      <c r="F196" s="133" t="s">
        <v>40</v>
      </c>
      <c r="G196" s="57" t="s">
        <v>40</v>
      </c>
      <c r="H196" s="134"/>
      <c r="I196" s="110"/>
      <c r="J196" s="135"/>
      <c r="K196" s="58"/>
      <c r="L196" s="59"/>
      <c r="M196" s="60"/>
      <c r="N196" s="60"/>
      <c r="O196" s="65" t="str">
        <f t="shared" si="30"/>
        <v/>
      </c>
      <c r="P196" s="59"/>
      <c r="Q196" s="60"/>
      <c r="R196" s="60"/>
      <c r="S196" s="65" t="str">
        <f t="shared" si="31"/>
        <v/>
      </c>
      <c r="T196" s="64" t="str">
        <f t="shared" si="32"/>
        <v/>
      </c>
      <c r="U196" s="61" t="str">
        <f t="shared" si="33"/>
        <v xml:space="preserve">   </v>
      </c>
      <c r="V196" s="61" t="str">
        <f>IF(E196=0," ",IF(E196="H",IF(H196&lt;1999,VLOOKUP(K196,Minimas!$A$15:$F$29,6),IF(AND(H196&gt;1998,H196&lt;2002),VLOOKUP(K196,Minimas!$A$15:$F$29,5),IF(AND(H196&gt;2001,H196&lt;2004),VLOOKUP(K196,Minimas!$A$15:$F$29,4),IF(AND(H196&gt;2003,H196&lt;2006),VLOOKUP(K196,Minimas!$A$15:$F$29,3),VLOOKUP(K196,Minimas!$A$15:$F$29,2))))),IF(H196&lt;1999,VLOOKUP(K196,Minimas!$G$15:$L$29,6),IF(AND(H196&gt;1998,H196&lt;2002),VLOOKUP(K196,Minimas!$G$15:$L$29,5),IF(AND(H196&gt;2001,H196&lt;2004),VLOOKUP(K196,Minimas!$G$15:$L$29,4),IF(AND(H196&gt;2003,H196&lt;2006),VLOOKUP(K196,Minimas!$G$15:$L$29,3),VLOOKUP(K196,Minimas!$G$15:$L$29,2)))))))</f>
        <v xml:space="preserve"> </v>
      </c>
      <c r="W196" s="62" t="str">
        <f t="shared" si="34"/>
        <v/>
      </c>
      <c r="X196" s="55"/>
      <c r="AA196" s="44"/>
      <c r="AB196" s="119" t="e">
        <f>T196-HLOOKUP(V196,Minimas!$C$3:$CD$12,2,FALSE)</f>
        <v>#VALUE!</v>
      </c>
      <c r="AC196" s="119" t="e">
        <f>T196-HLOOKUP(V196,Minimas!$C$3:$CD$12,3,FALSE)</f>
        <v>#VALUE!</v>
      </c>
      <c r="AD196" s="119" t="e">
        <f>T196-HLOOKUP(V196,Minimas!$C$3:$CD$12,4,FALSE)</f>
        <v>#VALUE!</v>
      </c>
      <c r="AE196" s="119" t="e">
        <f>T196-HLOOKUP(V196,Minimas!$C$3:$CD$12,5,FALSE)</f>
        <v>#VALUE!</v>
      </c>
      <c r="AF196" s="119" t="e">
        <f>T196-HLOOKUP(V196,Minimas!$C$3:$CD$12,6,FALSE)</f>
        <v>#VALUE!</v>
      </c>
      <c r="AG196" s="119" t="e">
        <f>T196-HLOOKUP(V196,Minimas!$C$3:$CD$12,7,FALSE)</f>
        <v>#VALUE!</v>
      </c>
      <c r="AH196" s="119" t="e">
        <f>T196-HLOOKUP(V196,Minimas!$C$3:$CD$12,8,FALSE)</f>
        <v>#VALUE!</v>
      </c>
      <c r="AI196" s="119" t="e">
        <f>T196-HLOOKUP(V196,Minimas!$C$3:$CD$12,9,FALSE)</f>
        <v>#VALUE!</v>
      </c>
      <c r="AJ196" s="119" t="e">
        <f>T196-HLOOKUP(V196,Minimas!$C$3:$CD$12,10,FALSE)</f>
        <v>#VALUE!</v>
      </c>
      <c r="AK196" s="120" t="str">
        <f t="shared" si="35"/>
        <v xml:space="preserve"> </v>
      </c>
      <c r="AL196" s="44"/>
      <c r="AM196" s="44" t="str">
        <f t="shared" si="36"/>
        <v xml:space="preserve"> </v>
      </c>
      <c r="AN196" s="44" t="str">
        <f t="shared" si="37"/>
        <v xml:space="preserve"> </v>
      </c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</row>
    <row r="197" spans="2:124" s="5" customFormat="1" ht="30" customHeight="1">
      <c r="B197" s="128"/>
      <c r="C197" s="56"/>
      <c r="D197" s="111"/>
      <c r="E197" s="131"/>
      <c r="F197" s="133" t="s">
        <v>40</v>
      </c>
      <c r="G197" s="57" t="s">
        <v>40</v>
      </c>
      <c r="H197" s="134"/>
      <c r="I197" s="110"/>
      <c r="J197" s="135"/>
      <c r="K197" s="58"/>
      <c r="L197" s="59"/>
      <c r="M197" s="60"/>
      <c r="N197" s="60"/>
      <c r="O197" s="65" t="str">
        <f t="shared" si="30"/>
        <v/>
      </c>
      <c r="P197" s="59"/>
      <c r="Q197" s="60"/>
      <c r="R197" s="60"/>
      <c r="S197" s="65" t="str">
        <f t="shared" si="31"/>
        <v/>
      </c>
      <c r="T197" s="64" t="str">
        <f t="shared" si="32"/>
        <v/>
      </c>
      <c r="U197" s="61" t="str">
        <f t="shared" si="33"/>
        <v xml:space="preserve">   </v>
      </c>
      <c r="V197" s="61" t="str">
        <f>IF(E197=0," ",IF(E197="H",IF(H197&lt;1999,VLOOKUP(K197,Minimas!$A$15:$F$29,6),IF(AND(H197&gt;1998,H197&lt;2002),VLOOKUP(K197,Minimas!$A$15:$F$29,5),IF(AND(H197&gt;2001,H197&lt;2004),VLOOKUP(K197,Minimas!$A$15:$F$29,4),IF(AND(H197&gt;2003,H197&lt;2006),VLOOKUP(K197,Minimas!$A$15:$F$29,3),VLOOKUP(K197,Minimas!$A$15:$F$29,2))))),IF(H197&lt;1999,VLOOKUP(K197,Minimas!$G$15:$L$29,6),IF(AND(H197&gt;1998,H197&lt;2002),VLOOKUP(K197,Minimas!$G$15:$L$29,5),IF(AND(H197&gt;2001,H197&lt;2004),VLOOKUP(K197,Minimas!$G$15:$L$29,4),IF(AND(H197&gt;2003,H197&lt;2006),VLOOKUP(K197,Minimas!$G$15:$L$29,3),VLOOKUP(K197,Minimas!$G$15:$L$29,2)))))))</f>
        <v xml:space="preserve"> </v>
      </c>
      <c r="W197" s="62" t="str">
        <f t="shared" si="34"/>
        <v/>
      </c>
      <c r="X197" s="55"/>
      <c r="AA197" s="44"/>
      <c r="AB197" s="119" t="e">
        <f>T197-HLOOKUP(V197,Minimas!$C$3:$CD$12,2,FALSE)</f>
        <v>#VALUE!</v>
      </c>
      <c r="AC197" s="119" t="e">
        <f>T197-HLOOKUP(V197,Minimas!$C$3:$CD$12,3,FALSE)</f>
        <v>#VALUE!</v>
      </c>
      <c r="AD197" s="119" t="e">
        <f>T197-HLOOKUP(V197,Minimas!$C$3:$CD$12,4,FALSE)</f>
        <v>#VALUE!</v>
      </c>
      <c r="AE197" s="119" t="e">
        <f>T197-HLOOKUP(V197,Minimas!$C$3:$CD$12,5,FALSE)</f>
        <v>#VALUE!</v>
      </c>
      <c r="AF197" s="119" t="e">
        <f>T197-HLOOKUP(V197,Minimas!$C$3:$CD$12,6,FALSE)</f>
        <v>#VALUE!</v>
      </c>
      <c r="AG197" s="119" t="e">
        <f>T197-HLOOKUP(V197,Minimas!$C$3:$CD$12,7,FALSE)</f>
        <v>#VALUE!</v>
      </c>
      <c r="AH197" s="119" t="e">
        <f>T197-HLOOKUP(V197,Minimas!$C$3:$CD$12,8,FALSE)</f>
        <v>#VALUE!</v>
      </c>
      <c r="AI197" s="119" t="e">
        <f>T197-HLOOKUP(V197,Minimas!$C$3:$CD$12,9,FALSE)</f>
        <v>#VALUE!</v>
      </c>
      <c r="AJ197" s="119" t="e">
        <f>T197-HLOOKUP(V197,Minimas!$C$3:$CD$12,10,FALSE)</f>
        <v>#VALUE!</v>
      </c>
      <c r="AK197" s="120" t="str">
        <f t="shared" si="35"/>
        <v xml:space="preserve"> </v>
      </c>
      <c r="AL197" s="44"/>
      <c r="AM197" s="44" t="str">
        <f t="shared" si="36"/>
        <v xml:space="preserve"> </v>
      </c>
      <c r="AN197" s="44" t="str">
        <f t="shared" si="37"/>
        <v xml:space="preserve"> </v>
      </c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</row>
    <row r="198" spans="2:124" s="5" customFormat="1" ht="30" customHeight="1">
      <c r="B198" s="128"/>
      <c r="C198" s="56"/>
      <c r="D198" s="111"/>
      <c r="E198" s="131"/>
      <c r="F198" s="133" t="s">
        <v>40</v>
      </c>
      <c r="G198" s="57" t="s">
        <v>40</v>
      </c>
      <c r="H198" s="134"/>
      <c r="I198" s="110"/>
      <c r="J198" s="135"/>
      <c r="K198" s="58"/>
      <c r="L198" s="59"/>
      <c r="M198" s="60"/>
      <c r="N198" s="60"/>
      <c r="O198" s="65" t="str">
        <f t="shared" si="30"/>
        <v/>
      </c>
      <c r="P198" s="59"/>
      <c r="Q198" s="60"/>
      <c r="R198" s="60"/>
      <c r="S198" s="65" t="str">
        <f t="shared" si="31"/>
        <v/>
      </c>
      <c r="T198" s="64" t="str">
        <f t="shared" si="32"/>
        <v/>
      </c>
      <c r="U198" s="61" t="str">
        <f t="shared" si="33"/>
        <v xml:space="preserve">   </v>
      </c>
      <c r="V198" s="61" t="str">
        <f>IF(E198=0," ",IF(E198="H",IF(H198&lt;1999,VLOOKUP(K198,Minimas!$A$15:$F$29,6),IF(AND(H198&gt;1998,H198&lt;2002),VLOOKUP(K198,Minimas!$A$15:$F$29,5),IF(AND(H198&gt;2001,H198&lt;2004),VLOOKUP(K198,Minimas!$A$15:$F$29,4),IF(AND(H198&gt;2003,H198&lt;2006),VLOOKUP(K198,Minimas!$A$15:$F$29,3),VLOOKUP(K198,Minimas!$A$15:$F$29,2))))),IF(H198&lt;1999,VLOOKUP(K198,Minimas!$G$15:$L$29,6),IF(AND(H198&gt;1998,H198&lt;2002),VLOOKUP(K198,Minimas!$G$15:$L$29,5),IF(AND(H198&gt;2001,H198&lt;2004),VLOOKUP(K198,Minimas!$G$15:$L$29,4),IF(AND(H198&gt;2003,H198&lt;2006),VLOOKUP(K198,Minimas!$G$15:$L$29,3),VLOOKUP(K198,Minimas!$G$15:$L$29,2)))))))</f>
        <v xml:space="preserve"> </v>
      </c>
      <c r="W198" s="62" t="str">
        <f t="shared" si="34"/>
        <v/>
      </c>
      <c r="X198" s="55"/>
      <c r="AA198" s="44"/>
      <c r="AB198" s="119" t="e">
        <f>T198-HLOOKUP(V198,Minimas!$C$3:$CD$12,2,FALSE)</f>
        <v>#VALUE!</v>
      </c>
      <c r="AC198" s="119" t="e">
        <f>T198-HLOOKUP(V198,Minimas!$C$3:$CD$12,3,FALSE)</f>
        <v>#VALUE!</v>
      </c>
      <c r="AD198" s="119" t="e">
        <f>T198-HLOOKUP(V198,Minimas!$C$3:$CD$12,4,FALSE)</f>
        <v>#VALUE!</v>
      </c>
      <c r="AE198" s="119" t="e">
        <f>T198-HLOOKUP(V198,Minimas!$C$3:$CD$12,5,FALSE)</f>
        <v>#VALUE!</v>
      </c>
      <c r="AF198" s="119" t="e">
        <f>T198-HLOOKUP(V198,Minimas!$C$3:$CD$12,6,FALSE)</f>
        <v>#VALUE!</v>
      </c>
      <c r="AG198" s="119" t="e">
        <f>T198-HLOOKUP(V198,Minimas!$C$3:$CD$12,7,FALSE)</f>
        <v>#VALUE!</v>
      </c>
      <c r="AH198" s="119" t="e">
        <f>T198-HLOOKUP(V198,Minimas!$C$3:$CD$12,8,FALSE)</f>
        <v>#VALUE!</v>
      </c>
      <c r="AI198" s="119" t="e">
        <f>T198-HLOOKUP(V198,Minimas!$C$3:$CD$12,9,FALSE)</f>
        <v>#VALUE!</v>
      </c>
      <c r="AJ198" s="119" t="e">
        <f>T198-HLOOKUP(V198,Minimas!$C$3:$CD$12,10,FALSE)</f>
        <v>#VALUE!</v>
      </c>
      <c r="AK198" s="120" t="str">
        <f t="shared" si="35"/>
        <v xml:space="preserve"> </v>
      </c>
      <c r="AL198" s="44"/>
      <c r="AM198" s="44" t="str">
        <f t="shared" si="36"/>
        <v xml:space="preserve"> </v>
      </c>
      <c r="AN198" s="44" t="str">
        <f t="shared" si="37"/>
        <v xml:space="preserve"> </v>
      </c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</row>
    <row r="199" spans="2:124" s="5" customFormat="1" ht="30" customHeight="1">
      <c r="B199" s="128"/>
      <c r="C199" s="56"/>
      <c r="D199" s="111"/>
      <c r="E199" s="131"/>
      <c r="F199" s="133" t="s">
        <v>40</v>
      </c>
      <c r="G199" s="57" t="s">
        <v>40</v>
      </c>
      <c r="H199" s="134"/>
      <c r="I199" s="110"/>
      <c r="J199" s="135"/>
      <c r="K199" s="58"/>
      <c r="L199" s="59"/>
      <c r="M199" s="60"/>
      <c r="N199" s="60"/>
      <c r="O199" s="65" t="str">
        <f t="shared" si="30"/>
        <v/>
      </c>
      <c r="P199" s="59"/>
      <c r="Q199" s="60"/>
      <c r="R199" s="60"/>
      <c r="S199" s="65" t="str">
        <f t="shared" si="31"/>
        <v/>
      </c>
      <c r="T199" s="64" t="str">
        <f t="shared" si="32"/>
        <v/>
      </c>
      <c r="U199" s="61" t="str">
        <f t="shared" si="33"/>
        <v xml:space="preserve">   </v>
      </c>
      <c r="V199" s="61" t="str">
        <f>IF(E199=0," ",IF(E199="H",IF(H199&lt;1999,VLOOKUP(K199,Minimas!$A$15:$F$29,6),IF(AND(H199&gt;1998,H199&lt;2002),VLOOKUP(K199,Minimas!$A$15:$F$29,5),IF(AND(H199&gt;2001,H199&lt;2004),VLOOKUP(K199,Minimas!$A$15:$F$29,4),IF(AND(H199&gt;2003,H199&lt;2006),VLOOKUP(K199,Minimas!$A$15:$F$29,3),VLOOKUP(K199,Minimas!$A$15:$F$29,2))))),IF(H199&lt;1999,VLOOKUP(K199,Minimas!$G$15:$L$29,6),IF(AND(H199&gt;1998,H199&lt;2002),VLOOKUP(K199,Minimas!$G$15:$L$29,5),IF(AND(H199&gt;2001,H199&lt;2004),VLOOKUP(K199,Minimas!$G$15:$L$29,4),IF(AND(H199&gt;2003,H199&lt;2006),VLOOKUP(K199,Minimas!$G$15:$L$29,3),VLOOKUP(K199,Minimas!$G$15:$L$29,2)))))))</f>
        <v xml:space="preserve"> </v>
      </c>
      <c r="W199" s="62" t="str">
        <f t="shared" si="34"/>
        <v/>
      </c>
      <c r="X199" s="55"/>
      <c r="AA199" s="44"/>
      <c r="AB199" s="119" t="e">
        <f>T199-HLOOKUP(V199,Minimas!$C$3:$CD$12,2,FALSE)</f>
        <v>#VALUE!</v>
      </c>
      <c r="AC199" s="119" t="e">
        <f>T199-HLOOKUP(V199,Minimas!$C$3:$CD$12,3,FALSE)</f>
        <v>#VALUE!</v>
      </c>
      <c r="AD199" s="119" t="e">
        <f>T199-HLOOKUP(V199,Minimas!$C$3:$CD$12,4,FALSE)</f>
        <v>#VALUE!</v>
      </c>
      <c r="AE199" s="119" t="e">
        <f>T199-HLOOKUP(V199,Minimas!$C$3:$CD$12,5,FALSE)</f>
        <v>#VALUE!</v>
      </c>
      <c r="AF199" s="119" t="e">
        <f>T199-HLOOKUP(V199,Minimas!$C$3:$CD$12,6,FALSE)</f>
        <v>#VALUE!</v>
      </c>
      <c r="AG199" s="119" t="e">
        <f>T199-HLOOKUP(V199,Minimas!$C$3:$CD$12,7,FALSE)</f>
        <v>#VALUE!</v>
      </c>
      <c r="AH199" s="119" t="e">
        <f>T199-HLOOKUP(V199,Minimas!$C$3:$CD$12,8,FALSE)</f>
        <v>#VALUE!</v>
      </c>
      <c r="AI199" s="119" t="e">
        <f>T199-HLOOKUP(V199,Minimas!$C$3:$CD$12,9,FALSE)</f>
        <v>#VALUE!</v>
      </c>
      <c r="AJ199" s="119" t="e">
        <f>T199-HLOOKUP(V199,Minimas!$C$3:$CD$12,10,FALSE)</f>
        <v>#VALUE!</v>
      </c>
      <c r="AK199" s="120" t="str">
        <f t="shared" si="35"/>
        <v xml:space="preserve"> </v>
      </c>
      <c r="AL199" s="44"/>
      <c r="AM199" s="44" t="str">
        <f t="shared" si="36"/>
        <v xml:space="preserve"> </v>
      </c>
      <c r="AN199" s="44" t="str">
        <f t="shared" si="37"/>
        <v xml:space="preserve"> </v>
      </c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</row>
    <row r="200" spans="2:124" s="5" customFormat="1" ht="30" customHeight="1">
      <c r="B200" s="128"/>
      <c r="C200" s="56"/>
      <c r="D200" s="111"/>
      <c r="E200" s="131"/>
      <c r="F200" s="133" t="s">
        <v>40</v>
      </c>
      <c r="G200" s="57" t="s">
        <v>40</v>
      </c>
      <c r="H200" s="134"/>
      <c r="I200" s="110"/>
      <c r="J200" s="135"/>
      <c r="K200" s="58"/>
      <c r="L200" s="59"/>
      <c r="M200" s="60"/>
      <c r="N200" s="60"/>
      <c r="O200" s="65" t="str">
        <f t="shared" si="30"/>
        <v/>
      </c>
      <c r="P200" s="59"/>
      <c r="Q200" s="60"/>
      <c r="R200" s="60"/>
      <c r="S200" s="65" t="str">
        <f t="shared" si="31"/>
        <v/>
      </c>
      <c r="T200" s="64" t="str">
        <f t="shared" si="32"/>
        <v/>
      </c>
      <c r="U200" s="61" t="str">
        <f t="shared" si="33"/>
        <v xml:space="preserve">   </v>
      </c>
      <c r="V200" s="61" t="str">
        <f>IF(E200=0," ",IF(E200="H",IF(H200&lt;1999,VLOOKUP(K200,Minimas!$A$15:$F$29,6),IF(AND(H200&gt;1998,H200&lt;2002),VLOOKUP(K200,Minimas!$A$15:$F$29,5),IF(AND(H200&gt;2001,H200&lt;2004),VLOOKUP(K200,Minimas!$A$15:$F$29,4),IF(AND(H200&gt;2003,H200&lt;2006),VLOOKUP(K200,Minimas!$A$15:$F$29,3),VLOOKUP(K200,Minimas!$A$15:$F$29,2))))),IF(H200&lt;1999,VLOOKUP(K200,Minimas!$G$15:$L$29,6),IF(AND(H200&gt;1998,H200&lt;2002),VLOOKUP(K200,Minimas!$G$15:$L$29,5),IF(AND(H200&gt;2001,H200&lt;2004),VLOOKUP(K200,Minimas!$G$15:$L$29,4),IF(AND(H200&gt;2003,H200&lt;2006),VLOOKUP(K200,Minimas!$G$15:$L$29,3),VLOOKUP(K200,Minimas!$G$15:$L$29,2)))))))</f>
        <v xml:space="preserve"> </v>
      </c>
      <c r="W200" s="62" t="str">
        <f t="shared" si="34"/>
        <v/>
      </c>
      <c r="X200" s="55"/>
      <c r="AA200" s="44"/>
      <c r="AB200" s="119" t="e">
        <f>T200-HLOOKUP(V200,Minimas!$C$3:$CD$12,2,FALSE)</f>
        <v>#VALUE!</v>
      </c>
      <c r="AC200" s="119" t="e">
        <f>T200-HLOOKUP(V200,Minimas!$C$3:$CD$12,3,FALSE)</f>
        <v>#VALUE!</v>
      </c>
      <c r="AD200" s="119" t="e">
        <f>T200-HLOOKUP(V200,Minimas!$C$3:$CD$12,4,FALSE)</f>
        <v>#VALUE!</v>
      </c>
      <c r="AE200" s="119" t="e">
        <f>T200-HLOOKUP(V200,Minimas!$C$3:$CD$12,5,FALSE)</f>
        <v>#VALUE!</v>
      </c>
      <c r="AF200" s="119" t="e">
        <f>T200-HLOOKUP(V200,Minimas!$C$3:$CD$12,6,FALSE)</f>
        <v>#VALUE!</v>
      </c>
      <c r="AG200" s="119" t="e">
        <f>T200-HLOOKUP(V200,Minimas!$C$3:$CD$12,7,FALSE)</f>
        <v>#VALUE!</v>
      </c>
      <c r="AH200" s="119" t="e">
        <f>T200-HLOOKUP(V200,Minimas!$C$3:$CD$12,8,FALSE)</f>
        <v>#VALUE!</v>
      </c>
      <c r="AI200" s="119" t="e">
        <f>T200-HLOOKUP(V200,Minimas!$C$3:$CD$12,9,FALSE)</f>
        <v>#VALUE!</v>
      </c>
      <c r="AJ200" s="119" t="e">
        <f>T200-HLOOKUP(V200,Minimas!$C$3:$CD$12,10,FALSE)</f>
        <v>#VALUE!</v>
      </c>
      <c r="AK200" s="120" t="str">
        <f t="shared" si="35"/>
        <v xml:space="preserve"> </v>
      </c>
      <c r="AL200" s="44"/>
      <c r="AM200" s="44" t="str">
        <f t="shared" si="36"/>
        <v xml:space="preserve"> </v>
      </c>
      <c r="AN200" s="44" t="str">
        <f t="shared" si="37"/>
        <v xml:space="preserve"> </v>
      </c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</row>
    <row r="201" spans="2:124" s="5" customFormat="1" ht="30" customHeight="1">
      <c r="B201" s="128"/>
      <c r="C201" s="56"/>
      <c r="D201" s="111"/>
      <c r="E201" s="131"/>
      <c r="F201" s="133" t="s">
        <v>40</v>
      </c>
      <c r="G201" s="57" t="s">
        <v>40</v>
      </c>
      <c r="H201" s="134"/>
      <c r="I201" s="110"/>
      <c r="J201" s="135"/>
      <c r="K201" s="58"/>
      <c r="L201" s="59"/>
      <c r="M201" s="60"/>
      <c r="N201" s="60"/>
      <c r="O201" s="65" t="str">
        <f t="shared" si="30"/>
        <v/>
      </c>
      <c r="P201" s="59"/>
      <c r="Q201" s="60"/>
      <c r="R201" s="60"/>
      <c r="S201" s="65" t="str">
        <f t="shared" si="31"/>
        <v/>
      </c>
      <c r="T201" s="64" t="str">
        <f t="shared" si="32"/>
        <v/>
      </c>
      <c r="U201" s="61" t="str">
        <f t="shared" si="33"/>
        <v xml:space="preserve">   </v>
      </c>
      <c r="V201" s="61" t="str">
        <f>IF(E201=0," ",IF(E201="H",IF(H201&lt;1999,VLOOKUP(K201,Minimas!$A$15:$F$29,6),IF(AND(H201&gt;1998,H201&lt;2002),VLOOKUP(K201,Minimas!$A$15:$F$29,5),IF(AND(H201&gt;2001,H201&lt;2004),VLOOKUP(K201,Minimas!$A$15:$F$29,4),IF(AND(H201&gt;2003,H201&lt;2006),VLOOKUP(K201,Minimas!$A$15:$F$29,3),VLOOKUP(K201,Minimas!$A$15:$F$29,2))))),IF(H201&lt;1999,VLOOKUP(K201,Minimas!$G$15:$L$29,6),IF(AND(H201&gt;1998,H201&lt;2002),VLOOKUP(K201,Minimas!$G$15:$L$29,5),IF(AND(H201&gt;2001,H201&lt;2004),VLOOKUP(K201,Minimas!$G$15:$L$29,4),IF(AND(H201&gt;2003,H201&lt;2006),VLOOKUP(K201,Minimas!$G$15:$L$29,3),VLOOKUP(K201,Minimas!$G$15:$L$29,2)))))))</f>
        <v xml:space="preserve"> </v>
      </c>
      <c r="W201" s="62" t="str">
        <f t="shared" si="34"/>
        <v/>
      </c>
      <c r="X201" s="55"/>
      <c r="AA201" s="44"/>
      <c r="AB201" s="119" t="e">
        <f>T201-HLOOKUP(V201,Minimas!$C$3:$CD$12,2,FALSE)</f>
        <v>#VALUE!</v>
      </c>
      <c r="AC201" s="119" t="e">
        <f>T201-HLOOKUP(V201,Minimas!$C$3:$CD$12,3,FALSE)</f>
        <v>#VALUE!</v>
      </c>
      <c r="AD201" s="119" t="e">
        <f>T201-HLOOKUP(V201,Minimas!$C$3:$CD$12,4,FALSE)</f>
        <v>#VALUE!</v>
      </c>
      <c r="AE201" s="119" t="e">
        <f>T201-HLOOKUP(V201,Minimas!$C$3:$CD$12,5,FALSE)</f>
        <v>#VALUE!</v>
      </c>
      <c r="AF201" s="119" t="e">
        <f>T201-HLOOKUP(V201,Minimas!$C$3:$CD$12,6,FALSE)</f>
        <v>#VALUE!</v>
      </c>
      <c r="AG201" s="119" t="e">
        <f>T201-HLOOKUP(V201,Minimas!$C$3:$CD$12,7,FALSE)</f>
        <v>#VALUE!</v>
      </c>
      <c r="AH201" s="119" t="e">
        <f>T201-HLOOKUP(V201,Minimas!$C$3:$CD$12,8,FALSE)</f>
        <v>#VALUE!</v>
      </c>
      <c r="AI201" s="119" t="e">
        <f>T201-HLOOKUP(V201,Minimas!$C$3:$CD$12,9,FALSE)</f>
        <v>#VALUE!</v>
      </c>
      <c r="AJ201" s="119" t="e">
        <f>T201-HLOOKUP(V201,Minimas!$C$3:$CD$12,10,FALSE)</f>
        <v>#VALUE!</v>
      </c>
      <c r="AK201" s="120" t="str">
        <f t="shared" si="35"/>
        <v xml:space="preserve"> </v>
      </c>
      <c r="AL201" s="44"/>
      <c r="AM201" s="44" t="str">
        <f t="shared" si="36"/>
        <v xml:space="preserve"> </v>
      </c>
      <c r="AN201" s="44" t="str">
        <f t="shared" si="37"/>
        <v xml:space="preserve"> </v>
      </c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</row>
    <row r="202" spans="2:124" s="5" customFormat="1" ht="30" customHeight="1">
      <c r="B202" s="128"/>
      <c r="C202" s="56"/>
      <c r="D202" s="111"/>
      <c r="E202" s="131"/>
      <c r="F202" s="133" t="s">
        <v>40</v>
      </c>
      <c r="G202" s="57" t="s">
        <v>40</v>
      </c>
      <c r="H202" s="134"/>
      <c r="I202" s="110"/>
      <c r="J202" s="135"/>
      <c r="K202" s="58"/>
      <c r="L202" s="59"/>
      <c r="M202" s="60"/>
      <c r="N202" s="60"/>
      <c r="O202" s="65" t="str">
        <f t="shared" si="30"/>
        <v/>
      </c>
      <c r="P202" s="59"/>
      <c r="Q202" s="60"/>
      <c r="R202" s="60"/>
      <c r="S202" s="65" t="str">
        <f t="shared" si="31"/>
        <v/>
      </c>
      <c r="T202" s="64" t="str">
        <f t="shared" si="32"/>
        <v/>
      </c>
      <c r="U202" s="61" t="str">
        <f t="shared" si="33"/>
        <v xml:space="preserve">   </v>
      </c>
      <c r="V202" s="61" t="str">
        <f>IF(E202=0," ",IF(E202="H",IF(H202&lt;1999,VLOOKUP(K202,Minimas!$A$15:$F$29,6),IF(AND(H202&gt;1998,H202&lt;2002),VLOOKUP(K202,Minimas!$A$15:$F$29,5),IF(AND(H202&gt;2001,H202&lt;2004),VLOOKUP(K202,Minimas!$A$15:$F$29,4),IF(AND(H202&gt;2003,H202&lt;2006),VLOOKUP(K202,Minimas!$A$15:$F$29,3),VLOOKUP(K202,Minimas!$A$15:$F$29,2))))),IF(H202&lt;1999,VLOOKUP(K202,Minimas!$G$15:$L$29,6),IF(AND(H202&gt;1998,H202&lt;2002),VLOOKUP(K202,Minimas!$G$15:$L$29,5),IF(AND(H202&gt;2001,H202&lt;2004),VLOOKUP(K202,Minimas!$G$15:$L$29,4),IF(AND(H202&gt;2003,H202&lt;2006),VLOOKUP(K202,Minimas!$G$15:$L$29,3),VLOOKUP(K202,Minimas!$G$15:$L$29,2)))))))</f>
        <v xml:space="preserve"> </v>
      </c>
      <c r="W202" s="62" t="str">
        <f t="shared" si="34"/>
        <v/>
      </c>
      <c r="X202" s="55"/>
      <c r="AA202" s="44"/>
      <c r="AB202" s="119" t="e">
        <f>T202-HLOOKUP(V202,Minimas!$C$3:$CD$12,2,FALSE)</f>
        <v>#VALUE!</v>
      </c>
      <c r="AC202" s="119" t="e">
        <f>T202-HLOOKUP(V202,Minimas!$C$3:$CD$12,3,FALSE)</f>
        <v>#VALUE!</v>
      </c>
      <c r="AD202" s="119" t="e">
        <f>T202-HLOOKUP(V202,Minimas!$C$3:$CD$12,4,FALSE)</f>
        <v>#VALUE!</v>
      </c>
      <c r="AE202" s="119" t="e">
        <f>T202-HLOOKUP(V202,Minimas!$C$3:$CD$12,5,FALSE)</f>
        <v>#VALUE!</v>
      </c>
      <c r="AF202" s="119" t="e">
        <f>T202-HLOOKUP(V202,Minimas!$C$3:$CD$12,6,FALSE)</f>
        <v>#VALUE!</v>
      </c>
      <c r="AG202" s="119" t="e">
        <f>T202-HLOOKUP(V202,Minimas!$C$3:$CD$12,7,FALSE)</f>
        <v>#VALUE!</v>
      </c>
      <c r="AH202" s="119" t="e">
        <f>T202-HLOOKUP(V202,Minimas!$C$3:$CD$12,8,FALSE)</f>
        <v>#VALUE!</v>
      </c>
      <c r="AI202" s="119" t="e">
        <f>T202-HLOOKUP(V202,Minimas!$C$3:$CD$12,9,FALSE)</f>
        <v>#VALUE!</v>
      </c>
      <c r="AJ202" s="119" t="e">
        <f>T202-HLOOKUP(V202,Minimas!$C$3:$CD$12,10,FALSE)</f>
        <v>#VALUE!</v>
      </c>
      <c r="AK202" s="120" t="str">
        <f t="shared" si="35"/>
        <v xml:space="preserve"> </v>
      </c>
      <c r="AL202" s="44"/>
      <c r="AM202" s="44" t="str">
        <f t="shared" si="36"/>
        <v xml:space="preserve"> </v>
      </c>
      <c r="AN202" s="44" t="str">
        <f t="shared" si="37"/>
        <v xml:space="preserve"> </v>
      </c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</row>
    <row r="203" spans="2:124" s="5" customFormat="1" ht="30" customHeight="1">
      <c r="B203" s="128"/>
      <c r="C203" s="56"/>
      <c r="D203" s="111"/>
      <c r="E203" s="131"/>
      <c r="F203" s="133" t="s">
        <v>40</v>
      </c>
      <c r="G203" s="57" t="s">
        <v>40</v>
      </c>
      <c r="H203" s="134"/>
      <c r="I203" s="110"/>
      <c r="J203" s="135"/>
      <c r="K203" s="58"/>
      <c r="L203" s="59"/>
      <c r="M203" s="60"/>
      <c r="N203" s="60"/>
      <c r="O203" s="65" t="str">
        <f t="shared" si="30"/>
        <v/>
      </c>
      <c r="P203" s="59"/>
      <c r="Q203" s="60"/>
      <c r="R203" s="60"/>
      <c r="S203" s="65" t="str">
        <f t="shared" si="31"/>
        <v/>
      </c>
      <c r="T203" s="64" t="str">
        <f t="shared" si="32"/>
        <v/>
      </c>
      <c r="U203" s="61" t="str">
        <f t="shared" si="33"/>
        <v xml:space="preserve">   </v>
      </c>
      <c r="V203" s="61" t="str">
        <f>IF(E203=0," ",IF(E203="H",IF(H203&lt;1999,VLOOKUP(K203,Minimas!$A$15:$F$29,6),IF(AND(H203&gt;1998,H203&lt;2002),VLOOKUP(K203,Minimas!$A$15:$F$29,5),IF(AND(H203&gt;2001,H203&lt;2004),VLOOKUP(K203,Minimas!$A$15:$F$29,4),IF(AND(H203&gt;2003,H203&lt;2006),VLOOKUP(K203,Minimas!$A$15:$F$29,3),VLOOKUP(K203,Minimas!$A$15:$F$29,2))))),IF(H203&lt;1999,VLOOKUP(K203,Minimas!$G$15:$L$29,6),IF(AND(H203&gt;1998,H203&lt;2002),VLOOKUP(K203,Minimas!$G$15:$L$29,5),IF(AND(H203&gt;2001,H203&lt;2004),VLOOKUP(K203,Minimas!$G$15:$L$29,4),IF(AND(H203&gt;2003,H203&lt;2006),VLOOKUP(K203,Minimas!$G$15:$L$29,3),VLOOKUP(K203,Minimas!$G$15:$L$29,2)))))))</f>
        <v xml:space="preserve"> </v>
      </c>
      <c r="W203" s="62" t="str">
        <f t="shared" si="34"/>
        <v/>
      </c>
      <c r="X203" s="55"/>
      <c r="AA203" s="44"/>
      <c r="AB203" s="119" t="e">
        <f>T203-HLOOKUP(V203,Minimas!$C$3:$CD$12,2,FALSE)</f>
        <v>#VALUE!</v>
      </c>
      <c r="AC203" s="119" t="e">
        <f>T203-HLOOKUP(V203,Minimas!$C$3:$CD$12,3,FALSE)</f>
        <v>#VALUE!</v>
      </c>
      <c r="AD203" s="119" t="e">
        <f>T203-HLOOKUP(V203,Minimas!$C$3:$CD$12,4,FALSE)</f>
        <v>#VALUE!</v>
      </c>
      <c r="AE203" s="119" t="e">
        <f>T203-HLOOKUP(V203,Minimas!$C$3:$CD$12,5,FALSE)</f>
        <v>#VALUE!</v>
      </c>
      <c r="AF203" s="119" t="e">
        <f>T203-HLOOKUP(V203,Minimas!$C$3:$CD$12,6,FALSE)</f>
        <v>#VALUE!</v>
      </c>
      <c r="AG203" s="119" t="e">
        <f>T203-HLOOKUP(V203,Minimas!$C$3:$CD$12,7,FALSE)</f>
        <v>#VALUE!</v>
      </c>
      <c r="AH203" s="119" t="e">
        <f>T203-HLOOKUP(V203,Minimas!$C$3:$CD$12,8,FALSE)</f>
        <v>#VALUE!</v>
      </c>
      <c r="AI203" s="119" t="e">
        <f>T203-HLOOKUP(V203,Minimas!$C$3:$CD$12,9,FALSE)</f>
        <v>#VALUE!</v>
      </c>
      <c r="AJ203" s="119" t="e">
        <f>T203-HLOOKUP(V203,Minimas!$C$3:$CD$12,10,FALSE)</f>
        <v>#VALUE!</v>
      </c>
      <c r="AK203" s="120" t="str">
        <f t="shared" si="35"/>
        <v xml:space="preserve"> </v>
      </c>
      <c r="AL203" s="44"/>
      <c r="AM203" s="44" t="str">
        <f t="shared" si="36"/>
        <v xml:space="preserve"> </v>
      </c>
      <c r="AN203" s="44" t="str">
        <f t="shared" si="37"/>
        <v xml:space="preserve"> </v>
      </c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</row>
    <row r="204" spans="2:124" s="5" customFormat="1" ht="30" customHeight="1">
      <c r="B204" s="128"/>
      <c r="C204" s="56"/>
      <c r="D204" s="111"/>
      <c r="E204" s="131"/>
      <c r="F204" s="133" t="s">
        <v>40</v>
      </c>
      <c r="G204" s="57" t="s">
        <v>40</v>
      </c>
      <c r="H204" s="134"/>
      <c r="I204" s="110"/>
      <c r="J204" s="135"/>
      <c r="K204" s="58"/>
      <c r="L204" s="59"/>
      <c r="M204" s="60"/>
      <c r="N204" s="60"/>
      <c r="O204" s="65" t="str">
        <f t="shared" si="30"/>
        <v/>
      </c>
      <c r="P204" s="59"/>
      <c r="Q204" s="60"/>
      <c r="R204" s="60"/>
      <c r="S204" s="65" t="str">
        <f t="shared" si="31"/>
        <v/>
      </c>
      <c r="T204" s="64" t="str">
        <f t="shared" si="32"/>
        <v/>
      </c>
      <c r="U204" s="61" t="str">
        <f t="shared" si="33"/>
        <v xml:space="preserve">   </v>
      </c>
      <c r="V204" s="61" t="str">
        <f>IF(E204=0," ",IF(E204="H",IF(H204&lt;1999,VLOOKUP(K204,Minimas!$A$15:$F$29,6),IF(AND(H204&gt;1998,H204&lt;2002),VLOOKUP(K204,Minimas!$A$15:$F$29,5),IF(AND(H204&gt;2001,H204&lt;2004),VLOOKUP(K204,Minimas!$A$15:$F$29,4),IF(AND(H204&gt;2003,H204&lt;2006),VLOOKUP(K204,Minimas!$A$15:$F$29,3),VLOOKUP(K204,Minimas!$A$15:$F$29,2))))),IF(H204&lt;1999,VLOOKUP(K204,Minimas!$G$15:$L$29,6),IF(AND(H204&gt;1998,H204&lt;2002),VLOOKUP(K204,Minimas!$G$15:$L$29,5),IF(AND(H204&gt;2001,H204&lt;2004),VLOOKUP(K204,Minimas!$G$15:$L$29,4),IF(AND(H204&gt;2003,H204&lt;2006),VLOOKUP(K204,Minimas!$G$15:$L$29,3),VLOOKUP(K204,Minimas!$G$15:$L$29,2)))))))</f>
        <v xml:space="preserve"> </v>
      </c>
      <c r="W204" s="62" t="str">
        <f t="shared" si="34"/>
        <v/>
      </c>
      <c r="X204" s="55"/>
      <c r="AA204" s="44"/>
      <c r="AB204" s="119" t="e">
        <f>T204-HLOOKUP(V204,Minimas!$C$3:$CD$12,2,FALSE)</f>
        <v>#VALUE!</v>
      </c>
      <c r="AC204" s="119" t="e">
        <f>T204-HLOOKUP(V204,Minimas!$C$3:$CD$12,3,FALSE)</f>
        <v>#VALUE!</v>
      </c>
      <c r="AD204" s="119" t="e">
        <f>T204-HLOOKUP(V204,Minimas!$C$3:$CD$12,4,FALSE)</f>
        <v>#VALUE!</v>
      </c>
      <c r="AE204" s="119" t="e">
        <f>T204-HLOOKUP(V204,Minimas!$C$3:$CD$12,5,FALSE)</f>
        <v>#VALUE!</v>
      </c>
      <c r="AF204" s="119" t="e">
        <f>T204-HLOOKUP(V204,Minimas!$C$3:$CD$12,6,FALSE)</f>
        <v>#VALUE!</v>
      </c>
      <c r="AG204" s="119" t="e">
        <f>T204-HLOOKUP(V204,Minimas!$C$3:$CD$12,7,FALSE)</f>
        <v>#VALUE!</v>
      </c>
      <c r="AH204" s="119" t="e">
        <f>T204-HLOOKUP(V204,Minimas!$C$3:$CD$12,8,FALSE)</f>
        <v>#VALUE!</v>
      </c>
      <c r="AI204" s="119" t="e">
        <f>T204-HLOOKUP(V204,Minimas!$C$3:$CD$12,9,FALSE)</f>
        <v>#VALUE!</v>
      </c>
      <c r="AJ204" s="119" t="e">
        <f>T204-HLOOKUP(V204,Minimas!$C$3:$CD$12,10,FALSE)</f>
        <v>#VALUE!</v>
      </c>
      <c r="AK204" s="120" t="str">
        <f t="shared" si="35"/>
        <v xml:space="preserve"> </v>
      </c>
      <c r="AL204" s="44"/>
      <c r="AM204" s="44" t="str">
        <f t="shared" si="36"/>
        <v xml:space="preserve"> </v>
      </c>
      <c r="AN204" s="44" t="str">
        <f t="shared" si="37"/>
        <v xml:space="preserve"> </v>
      </c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</row>
    <row r="205" spans="2:124" s="5" customFormat="1" ht="30" customHeight="1">
      <c r="B205" s="128"/>
      <c r="C205" s="56"/>
      <c r="D205" s="111"/>
      <c r="E205" s="131"/>
      <c r="F205" s="133" t="s">
        <v>40</v>
      </c>
      <c r="G205" s="57" t="s">
        <v>40</v>
      </c>
      <c r="H205" s="134"/>
      <c r="I205" s="110"/>
      <c r="J205" s="135"/>
      <c r="K205" s="58"/>
      <c r="L205" s="59"/>
      <c r="M205" s="60"/>
      <c r="N205" s="60"/>
      <c r="O205" s="65" t="str">
        <f t="shared" si="30"/>
        <v/>
      </c>
      <c r="P205" s="59"/>
      <c r="Q205" s="60"/>
      <c r="R205" s="60"/>
      <c r="S205" s="65" t="str">
        <f t="shared" si="31"/>
        <v/>
      </c>
      <c r="T205" s="64" t="str">
        <f t="shared" si="32"/>
        <v/>
      </c>
      <c r="U205" s="61" t="str">
        <f t="shared" si="33"/>
        <v xml:space="preserve">   </v>
      </c>
      <c r="V205" s="61" t="str">
        <f>IF(E205=0," ",IF(E205="H",IF(H205&lt;1999,VLOOKUP(K205,Minimas!$A$15:$F$29,6),IF(AND(H205&gt;1998,H205&lt;2002),VLOOKUP(K205,Minimas!$A$15:$F$29,5),IF(AND(H205&gt;2001,H205&lt;2004),VLOOKUP(K205,Minimas!$A$15:$F$29,4),IF(AND(H205&gt;2003,H205&lt;2006),VLOOKUP(K205,Minimas!$A$15:$F$29,3),VLOOKUP(K205,Minimas!$A$15:$F$29,2))))),IF(H205&lt;1999,VLOOKUP(K205,Minimas!$G$15:$L$29,6),IF(AND(H205&gt;1998,H205&lt;2002),VLOOKUP(K205,Minimas!$G$15:$L$29,5),IF(AND(H205&gt;2001,H205&lt;2004),VLOOKUP(K205,Minimas!$G$15:$L$29,4),IF(AND(H205&gt;2003,H205&lt;2006),VLOOKUP(K205,Minimas!$G$15:$L$29,3),VLOOKUP(K205,Minimas!$G$15:$L$29,2)))))))</f>
        <v xml:space="preserve"> </v>
      </c>
      <c r="W205" s="62" t="str">
        <f t="shared" si="34"/>
        <v/>
      </c>
      <c r="X205" s="55"/>
      <c r="AA205" s="44"/>
      <c r="AB205" s="119" t="e">
        <f>T205-HLOOKUP(V205,Minimas!$C$3:$CD$12,2,FALSE)</f>
        <v>#VALUE!</v>
      </c>
      <c r="AC205" s="119" t="e">
        <f>T205-HLOOKUP(V205,Minimas!$C$3:$CD$12,3,FALSE)</f>
        <v>#VALUE!</v>
      </c>
      <c r="AD205" s="119" t="e">
        <f>T205-HLOOKUP(V205,Minimas!$C$3:$CD$12,4,FALSE)</f>
        <v>#VALUE!</v>
      </c>
      <c r="AE205" s="119" t="e">
        <f>T205-HLOOKUP(V205,Minimas!$C$3:$CD$12,5,FALSE)</f>
        <v>#VALUE!</v>
      </c>
      <c r="AF205" s="119" t="e">
        <f>T205-HLOOKUP(V205,Minimas!$C$3:$CD$12,6,FALSE)</f>
        <v>#VALUE!</v>
      </c>
      <c r="AG205" s="119" t="e">
        <f>T205-HLOOKUP(V205,Minimas!$C$3:$CD$12,7,FALSE)</f>
        <v>#VALUE!</v>
      </c>
      <c r="AH205" s="119" t="e">
        <f>T205-HLOOKUP(V205,Minimas!$C$3:$CD$12,8,FALSE)</f>
        <v>#VALUE!</v>
      </c>
      <c r="AI205" s="119" t="e">
        <f>T205-HLOOKUP(V205,Minimas!$C$3:$CD$12,9,FALSE)</f>
        <v>#VALUE!</v>
      </c>
      <c r="AJ205" s="119" t="e">
        <f>T205-HLOOKUP(V205,Minimas!$C$3:$CD$12,10,FALSE)</f>
        <v>#VALUE!</v>
      </c>
      <c r="AK205" s="120" t="str">
        <f t="shared" si="35"/>
        <v xml:space="preserve"> </v>
      </c>
      <c r="AL205" s="44"/>
      <c r="AM205" s="44" t="str">
        <f t="shared" si="36"/>
        <v xml:space="preserve"> </v>
      </c>
      <c r="AN205" s="44" t="str">
        <f t="shared" si="37"/>
        <v xml:space="preserve"> </v>
      </c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</row>
    <row r="206" spans="2:124" s="5" customFormat="1" ht="30" customHeight="1">
      <c r="B206" s="128"/>
      <c r="C206" s="56"/>
      <c r="D206" s="111"/>
      <c r="E206" s="131"/>
      <c r="F206" s="133" t="s">
        <v>40</v>
      </c>
      <c r="G206" s="57" t="s">
        <v>40</v>
      </c>
      <c r="H206" s="134"/>
      <c r="I206" s="110"/>
      <c r="J206" s="135"/>
      <c r="K206" s="58"/>
      <c r="L206" s="59"/>
      <c r="M206" s="60"/>
      <c r="N206" s="60"/>
      <c r="O206" s="65" t="str">
        <f t="shared" si="30"/>
        <v/>
      </c>
      <c r="P206" s="59"/>
      <c r="Q206" s="60"/>
      <c r="R206" s="60"/>
      <c r="S206" s="65" t="str">
        <f t="shared" si="31"/>
        <v/>
      </c>
      <c r="T206" s="64" t="str">
        <f t="shared" si="32"/>
        <v/>
      </c>
      <c r="U206" s="61" t="str">
        <f t="shared" si="33"/>
        <v xml:space="preserve">   </v>
      </c>
      <c r="V206" s="61" t="str">
        <f>IF(E206=0," ",IF(E206="H",IF(H206&lt;1999,VLOOKUP(K206,Minimas!$A$15:$F$29,6),IF(AND(H206&gt;1998,H206&lt;2002),VLOOKUP(K206,Minimas!$A$15:$F$29,5),IF(AND(H206&gt;2001,H206&lt;2004),VLOOKUP(K206,Minimas!$A$15:$F$29,4),IF(AND(H206&gt;2003,H206&lt;2006),VLOOKUP(K206,Minimas!$A$15:$F$29,3),VLOOKUP(K206,Minimas!$A$15:$F$29,2))))),IF(H206&lt;1999,VLOOKUP(K206,Minimas!$G$15:$L$29,6),IF(AND(H206&gt;1998,H206&lt;2002),VLOOKUP(K206,Minimas!$G$15:$L$29,5),IF(AND(H206&gt;2001,H206&lt;2004),VLOOKUP(K206,Minimas!$G$15:$L$29,4),IF(AND(H206&gt;2003,H206&lt;2006),VLOOKUP(K206,Minimas!$G$15:$L$29,3),VLOOKUP(K206,Minimas!$G$15:$L$29,2)))))))</f>
        <v xml:space="preserve"> </v>
      </c>
      <c r="W206" s="62" t="str">
        <f t="shared" si="34"/>
        <v/>
      </c>
      <c r="X206" s="55"/>
      <c r="AA206" s="44"/>
      <c r="AB206" s="119" t="e">
        <f>T206-HLOOKUP(V206,Minimas!$C$3:$CD$12,2,FALSE)</f>
        <v>#VALUE!</v>
      </c>
      <c r="AC206" s="119" t="e">
        <f>T206-HLOOKUP(V206,Minimas!$C$3:$CD$12,3,FALSE)</f>
        <v>#VALUE!</v>
      </c>
      <c r="AD206" s="119" t="e">
        <f>T206-HLOOKUP(V206,Minimas!$C$3:$CD$12,4,FALSE)</f>
        <v>#VALUE!</v>
      </c>
      <c r="AE206" s="119" t="e">
        <f>T206-HLOOKUP(V206,Minimas!$C$3:$CD$12,5,FALSE)</f>
        <v>#VALUE!</v>
      </c>
      <c r="AF206" s="119" t="e">
        <f>T206-HLOOKUP(V206,Minimas!$C$3:$CD$12,6,FALSE)</f>
        <v>#VALUE!</v>
      </c>
      <c r="AG206" s="119" t="e">
        <f>T206-HLOOKUP(V206,Minimas!$C$3:$CD$12,7,FALSE)</f>
        <v>#VALUE!</v>
      </c>
      <c r="AH206" s="119" t="e">
        <f>T206-HLOOKUP(V206,Minimas!$C$3:$CD$12,8,FALSE)</f>
        <v>#VALUE!</v>
      </c>
      <c r="AI206" s="119" t="e">
        <f>T206-HLOOKUP(V206,Minimas!$C$3:$CD$12,9,FALSE)</f>
        <v>#VALUE!</v>
      </c>
      <c r="AJ206" s="119" t="e">
        <f>T206-HLOOKUP(V206,Minimas!$C$3:$CD$12,10,FALSE)</f>
        <v>#VALUE!</v>
      </c>
      <c r="AK206" s="120" t="str">
        <f t="shared" si="35"/>
        <v xml:space="preserve"> </v>
      </c>
      <c r="AL206" s="44"/>
      <c r="AM206" s="44" t="str">
        <f t="shared" si="36"/>
        <v xml:space="preserve"> </v>
      </c>
      <c r="AN206" s="44" t="str">
        <f t="shared" si="37"/>
        <v xml:space="preserve"> </v>
      </c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</row>
    <row r="207" spans="2:124" s="5" customFormat="1" ht="30" customHeight="1">
      <c r="B207" s="128"/>
      <c r="C207" s="56"/>
      <c r="D207" s="111"/>
      <c r="E207" s="131"/>
      <c r="F207" s="133" t="s">
        <v>40</v>
      </c>
      <c r="G207" s="57" t="s">
        <v>40</v>
      </c>
      <c r="H207" s="134"/>
      <c r="I207" s="110"/>
      <c r="J207" s="135"/>
      <c r="K207" s="58"/>
      <c r="L207" s="59"/>
      <c r="M207" s="60"/>
      <c r="N207" s="60"/>
      <c r="O207" s="65" t="str">
        <f t="shared" si="30"/>
        <v/>
      </c>
      <c r="P207" s="59"/>
      <c r="Q207" s="60"/>
      <c r="R207" s="60"/>
      <c r="S207" s="65" t="str">
        <f t="shared" si="31"/>
        <v/>
      </c>
      <c r="T207" s="64" t="str">
        <f t="shared" si="32"/>
        <v/>
      </c>
      <c r="U207" s="61" t="str">
        <f t="shared" si="33"/>
        <v xml:space="preserve">   </v>
      </c>
      <c r="V207" s="61" t="str">
        <f>IF(E207=0," ",IF(E207="H",IF(H207&lt;1999,VLOOKUP(K207,Minimas!$A$15:$F$29,6),IF(AND(H207&gt;1998,H207&lt;2002),VLOOKUP(K207,Minimas!$A$15:$F$29,5),IF(AND(H207&gt;2001,H207&lt;2004),VLOOKUP(K207,Minimas!$A$15:$F$29,4),IF(AND(H207&gt;2003,H207&lt;2006),VLOOKUP(K207,Minimas!$A$15:$F$29,3),VLOOKUP(K207,Minimas!$A$15:$F$29,2))))),IF(H207&lt;1999,VLOOKUP(K207,Minimas!$G$15:$L$29,6),IF(AND(H207&gt;1998,H207&lt;2002),VLOOKUP(K207,Minimas!$G$15:$L$29,5),IF(AND(H207&gt;2001,H207&lt;2004),VLOOKUP(K207,Minimas!$G$15:$L$29,4),IF(AND(H207&gt;2003,H207&lt;2006),VLOOKUP(K207,Minimas!$G$15:$L$29,3),VLOOKUP(K207,Minimas!$G$15:$L$29,2)))))))</f>
        <v xml:space="preserve"> </v>
      </c>
      <c r="W207" s="62" t="str">
        <f t="shared" si="34"/>
        <v/>
      </c>
      <c r="X207" s="55"/>
      <c r="AA207" s="44"/>
      <c r="AB207" s="119" t="e">
        <f>T207-HLOOKUP(V207,Minimas!$C$3:$CD$12,2,FALSE)</f>
        <v>#VALUE!</v>
      </c>
      <c r="AC207" s="119" t="e">
        <f>T207-HLOOKUP(V207,Minimas!$C$3:$CD$12,3,FALSE)</f>
        <v>#VALUE!</v>
      </c>
      <c r="AD207" s="119" t="e">
        <f>T207-HLOOKUP(V207,Minimas!$C$3:$CD$12,4,FALSE)</f>
        <v>#VALUE!</v>
      </c>
      <c r="AE207" s="119" t="e">
        <f>T207-HLOOKUP(V207,Minimas!$C$3:$CD$12,5,FALSE)</f>
        <v>#VALUE!</v>
      </c>
      <c r="AF207" s="119" t="e">
        <f>T207-HLOOKUP(V207,Minimas!$C$3:$CD$12,6,FALSE)</f>
        <v>#VALUE!</v>
      </c>
      <c r="AG207" s="119" t="e">
        <f>T207-HLOOKUP(V207,Minimas!$C$3:$CD$12,7,FALSE)</f>
        <v>#VALUE!</v>
      </c>
      <c r="AH207" s="119" t="e">
        <f>T207-HLOOKUP(V207,Minimas!$C$3:$CD$12,8,FALSE)</f>
        <v>#VALUE!</v>
      </c>
      <c r="AI207" s="119" t="e">
        <f>T207-HLOOKUP(V207,Minimas!$C$3:$CD$12,9,FALSE)</f>
        <v>#VALUE!</v>
      </c>
      <c r="AJ207" s="119" t="e">
        <f>T207-HLOOKUP(V207,Minimas!$C$3:$CD$12,10,FALSE)</f>
        <v>#VALUE!</v>
      </c>
      <c r="AK207" s="120" t="str">
        <f t="shared" si="35"/>
        <v xml:space="preserve"> </v>
      </c>
      <c r="AL207" s="44"/>
      <c r="AM207" s="44" t="str">
        <f t="shared" si="36"/>
        <v xml:space="preserve"> </v>
      </c>
      <c r="AN207" s="44" t="str">
        <f t="shared" si="37"/>
        <v xml:space="preserve"> </v>
      </c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</row>
    <row r="208" spans="2:124" s="5" customFormat="1" ht="30" customHeight="1">
      <c r="B208" s="128"/>
      <c r="C208" s="56"/>
      <c r="D208" s="111"/>
      <c r="E208" s="131"/>
      <c r="F208" s="133" t="s">
        <v>40</v>
      </c>
      <c r="G208" s="57" t="s">
        <v>40</v>
      </c>
      <c r="H208" s="134"/>
      <c r="I208" s="110"/>
      <c r="J208" s="135"/>
      <c r="K208" s="58"/>
      <c r="L208" s="59"/>
      <c r="M208" s="60"/>
      <c r="N208" s="60"/>
      <c r="O208" s="65" t="str">
        <f t="shared" si="30"/>
        <v/>
      </c>
      <c r="P208" s="59"/>
      <c r="Q208" s="60"/>
      <c r="R208" s="60"/>
      <c r="S208" s="65" t="str">
        <f t="shared" si="31"/>
        <v/>
      </c>
      <c r="T208" s="64" t="str">
        <f t="shared" si="32"/>
        <v/>
      </c>
      <c r="U208" s="61" t="str">
        <f t="shared" si="33"/>
        <v xml:space="preserve">   </v>
      </c>
      <c r="V208" s="61" t="str">
        <f>IF(E208=0," ",IF(E208="H",IF(H208&lt;1999,VLOOKUP(K208,Minimas!$A$15:$F$29,6),IF(AND(H208&gt;1998,H208&lt;2002),VLOOKUP(K208,Minimas!$A$15:$F$29,5),IF(AND(H208&gt;2001,H208&lt;2004),VLOOKUP(K208,Minimas!$A$15:$F$29,4),IF(AND(H208&gt;2003,H208&lt;2006),VLOOKUP(K208,Minimas!$A$15:$F$29,3),VLOOKUP(K208,Minimas!$A$15:$F$29,2))))),IF(H208&lt;1999,VLOOKUP(K208,Minimas!$G$15:$L$29,6),IF(AND(H208&gt;1998,H208&lt;2002),VLOOKUP(K208,Minimas!$G$15:$L$29,5),IF(AND(H208&gt;2001,H208&lt;2004),VLOOKUP(K208,Minimas!$G$15:$L$29,4),IF(AND(H208&gt;2003,H208&lt;2006),VLOOKUP(K208,Minimas!$G$15:$L$29,3),VLOOKUP(K208,Minimas!$G$15:$L$29,2)))))))</f>
        <v xml:space="preserve"> </v>
      </c>
      <c r="W208" s="62" t="str">
        <f t="shared" si="34"/>
        <v/>
      </c>
      <c r="X208" s="55"/>
      <c r="AA208" s="44"/>
      <c r="AB208" s="119" t="e">
        <f>T208-HLOOKUP(V208,Minimas!$C$3:$CD$12,2,FALSE)</f>
        <v>#VALUE!</v>
      </c>
      <c r="AC208" s="119" t="e">
        <f>T208-HLOOKUP(V208,Minimas!$C$3:$CD$12,3,FALSE)</f>
        <v>#VALUE!</v>
      </c>
      <c r="AD208" s="119" t="e">
        <f>T208-HLOOKUP(V208,Minimas!$C$3:$CD$12,4,FALSE)</f>
        <v>#VALUE!</v>
      </c>
      <c r="AE208" s="119" t="e">
        <f>T208-HLOOKUP(V208,Minimas!$C$3:$CD$12,5,FALSE)</f>
        <v>#VALUE!</v>
      </c>
      <c r="AF208" s="119" t="e">
        <f>T208-HLOOKUP(V208,Minimas!$C$3:$CD$12,6,FALSE)</f>
        <v>#VALUE!</v>
      </c>
      <c r="AG208" s="119" t="e">
        <f>T208-HLOOKUP(V208,Minimas!$C$3:$CD$12,7,FALSE)</f>
        <v>#VALUE!</v>
      </c>
      <c r="AH208" s="119" t="e">
        <f>T208-HLOOKUP(V208,Minimas!$C$3:$CD$12,8,FALSE)</f>
        <v>#VALUE!</v>
      </c>
      <c r="AI208" s="119" t="e">
        <f>T208-HLOOKUP(V208,Minimas!$C$3:$CD$12,9,FALSE)</f>
        <v>#VALUE!</v>
      </c>
      <c r="AJ208" s="119" t="e">
        <f>T208-HLOOKUP(V208,Minimas!$C$3:$CD$12,10,FALSE)</f>
        <v>#VALUE!</v>
      </c>
      <c r="AK208" s="120" t="str">
        <f t="shared" si="35"/>
        <v xml:space="preserve"> </v>
      </c>
      <c r="AL208" s="44"/>
      <c r="AM208" s="44" t="str">
        <f t="shared" si="36"/>
        <v xml:space="preserve"> </v>
      </c>
      <c r="AN208" s="44" t="str">
        <f t="shared" si="37"/>
        <v xml:space="preserve"> </v>
      </c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</row>
    <row r="209" spans="2:124" s="5" customFormat="1" ht="30" customHeight="1">
      <c r="B209" s="128"/>
      <c r="C209" s="56"/>
      <c r="D209" s="111"/>
      <c r="E209" s="131"/>
      <c r="F209" s="133" t="s">
        <v>40</v>
      </c>
      <c r="G209" s="57" t="s">
        <v>40</v>
      </c>
      <c r="H209" s="134"/>
      <c r="I209" s="110"/>
      <c r="J209" s="135"/>
      <c r="K209" s="58"/>
      <c r="L209" s="59"/>
      <c r="M209" s="60"/>
      <c r="N209" s="60"/>
      <c r="O209" s="65" t="str">
        <f t="shared" si="30"/>
        <v/>
      </c>
      <c r="P209" s="59"/>
      <c r="Q209" s="60"/>
      <c r="R209" s="60"/>
      <c r="S209" s="65" t="str">
        <f t="shared" si="31"/>
        <v/>
      </c>
      <c r="T209" s="64" t="str">
        <f t="shared" si="32"/>
        <v/>
      </c>
      <c r="U209" s="61" t="str">
        <f t="shared" si="33"/>
        <v xml:space="preserve">   </v>
      </c>
      <c r="V209" s="61" t="str">
        <f>IF(E209=0," ",IF(E209="H",IF(H209&lt;1999,VLOOKUP(K209,Minimas!$A$15:$F$29,6),IF(AND(H209&gt;1998,H209&lt;2002),VLOOKUP(K209,Minimas!$A$15:$F$29,5),IF(AND(H209&gt;2001,H209&lt;2004),VLOOKUP(K209,Minimas!$A$15:$F$29,4),IF(AND(H209&gt;2003,H209&lt;2006),VLOOKUP(K209,Minimas!$A$15:$F$29,3),VLOOKUP(K209,Minimas!$A$15:$F$29,2))))),IF(H209&lt;1999,VLOOKUP(K209,Minimas!$G$15:$L$29,6),IF(AND(H209&gt;1998,H209&lt;2002),VLOOKUP(K209,Minimas!$G$15:$L$29,5),IF(AND(H209&gt;2001,H209&lt;2004),VLOOKUP(K209,Minimas!$G$15:$L$29,4),IF(AND(H209&gt;2003,H209&lt;2006),VLOOKUP(K209,Minimas!$G$15:$L$29,3),VLOOKUP(K209,Minimas!$G$15:$L$29,2)))))))</f>
        <v xml:space="preserve"> </v>
      </c>
      <c r="W209" s="62" t="str">
        <f t="shared" si="34"/>
        <v/>
      </c>
      <c r="X209" s="55"/>
      <c r="AA209" s="44"/>
      <c r="AB209" s="119" t="e">
        <f>T209-HLOOKUP(V209,Minimas!$C$3:$CD$12,2,FALSE)</f>
        <v>#VALUE!</v>
      </c>
      <c r="AC209" s="119" t="e">
        <f>T209-HLOOKUP(V209,Minimas!$C$3:$CD$12,3,FALSE)</f>
        <v>#VALUE!</v>
      </c>
      <c r="AD209" s="119" t="e">
        <f>T209-HLOOKUP(V209,Minimas!$C$3:$CD$12,4,FALSE)</f>
        <v>#VALUE!</v>
      </c>
      <c r="AE209" s="119" t="e">
        <f>T209-HLOOKUP(V209,Minimas!$C$3:$CD$12,5,FALSE)</f>
        <v>#VALUE!</v>
      </c>
      <c r="AF209" s="119" t="e">
        <f>T209-HLOOKUP(V209,Minimas!$C$3:$CD$12,6,FALSE)</f>
        <v>#VALUE!</v>
      </c>
      <c r="AG209" s="119" t="e">
        <f>T209-HLOOKUP(V209,Minimas!$C$3:$CD$12,7,FALSE)</f>
        <v>#VALUE!</v>
      </c>
      <c r="AH209" s="119" t="e">
        <f>T209-HLOOKUP(V209,Minimas!$C$3:$CD$12,8,FALSE)</f>
        <v>#VALUE!</v>
      </c>
      <c r="AI209" s="119" t="e">
        <f>T209-HLOOKUP(V209,Minimas!$C$3:$CD$12,9,FALSE)</f>
        <v>#VALUE!</v>
      </c>
      <c r="AJ209" s="119" t="e">
        <f>T209-HLOOKUP(V209,Minimas!$C$3:$CD$12,10,FALSE)</f>
        <v>#VALUE!</v>
      </c>
      <c r="AK209" s="120" t="str">
        <f t="shared" si="35"/>
        <v xml:space="preserve"> </v>
      </c>
      <c r="AL209" s="44"/>
      <c r="AM209" s="44" t="str">
        <f t="shared" si="36"/>
        <v xml:space="preserve"> </v>
      </c>
      <c r="AN209" s="44" t="str">
        <f t="shared" si="37"/>
        <v xml:space="preserve"> </v>
      </c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</row>
    <row r="210" spans="2:124" s="5" customFormat="1" ht="30" customHeight="1">
      <c r="B210" s="128"/>
      <c r="C210" s="56"/>
      <c r="D210" s="111"/>
      <c r="E210" s="131"/>
      <c r="F210" s="133" t="s">
        <v>40</v>
      </c>
      <c r="G210" s="57" t="s">
        <v>40</v>
      </c>
      <c r="H210" s="134"/>
      <c r="I210" s="110"/>
      <c r="J210" s="135"/>
      <c r="K210" s="58"/>
      <c r="L210" s="59"/>
      <c r="M210" s="60"/>
      <c r="N210" s="60"/>
      <c r="O210" s="65" t="str">
        <f t="shared" si="30"/>
        <v/>
      </c>
      <c r="P210" s="59"/>
      <c r="Q210" s="60"/>
      <c r="R210" s="60"/>
      <c r="S210" s="65" t="str">
        <f t="shared" si="31"/>
        <v/>
      </c>
      <c r="T210" s="64" t="str">
        <f t="shared" si="32"/>
        <v/>
      </c>
      <c r="U210" s="61" t="str">
        <f t="shared" si="33"/>
        <v xml:space="preserve">   </v>
      </c>
      <c r="V210" s="61" t="str">
        <f>IF(E210=0," ",IF(E210="H",IF(H210&lt;1999,VLOOKUP(K210,Minimas!$A$15:$F$29,6),IF(AND(H210&gt;1998,H210&lt;2002),VLOOKUP(K210,Minimas!$A$15:$F$29,5),IF(AND(H210&gt;2001,H210&lt;2004),VLOOKUP(K210,Minimas!$A$15:$F$29,4),IF(AND(H210&gt;2003,H210&lt;2006),VLOOKUP(K210,Minimas!$A$15:$F$29,3),VLOOKUP(K210,Minimas!$A$15:$F$29,2))))),IF(H210&lt;1999,VLOOKUP(K210,Minimas!$G$15:$L$29,6),IF(AND(H210&gt;1998,H210&lt;2002),VLOOKUP(K210,Minimas!$G$15:$L$29,5),IF(AND(H210&gt;2001,H210&lt;2004),VLOOKUP(K210,Minimas!$G$15:$L$29,4),IF(AND(H210&gt;2003,H210&lt;2006),VLOOKUP(K210,Minimas!$G$15:$L$29,3),VLOOKUP(K210,Minimas!$G$15:$L$29,2)))))))</f>
        <v xml:space="preserve"> </v>
      </c>
      <c r="W210" s="62" t="str">
        <f t="shared" si="34"/>
        <v/>
      </c>
      <c r="X210" s="55"/>
      <c r="AA210" s="44"/>
      <c r="AB210" s="119" t="e">
        <f>T210-HLOOKUP(V210,Minimas!$C$3:$CD$12,2,FALSE)</f>
        <v>#VALUE!</v>
      </c>
      <c r="AC210" s="119" t="e">
        <f>T210-HLOOKUP(V210,Minimas!$C$3:$CD$12,3,FALSE)</f>
        <v>#VALUE!</v>
      </c>
      <c r="AD210" s="119" t="e">
        <f>T210-HLOOKUP(V210,Minimas!$C$3:$CD$12,4,FALSE)</f>
        <v>#VALUE!</v>
      </c>
      <c r="AE210" s="119" t="e">
        <f>T210-HLOOKUP(V210,Minimas!$C$3:$CD$12,5,FALSE)</f>
        <v>#VALUE!</v>
      </c>
      <c r="AF210" s="119" t="e">
        <f>T210-HLOOKUP(V210,Minimas!$C$3:$CD$12,6,FALSE)</f>
        <v>#VALUE!</v>
      </c>
      <c r="AG210" s="119" t="e">
        <f>T210-HLOOKUP(V210,Minimas!$C$3:$CD$12,7,FALSE)</f>
        <v>#VALUE!</v>
      </c>
      <c r="AH210" s="119" t="e">
        <f>T210-HLOOKUP(V210,Minimas!$C$3:$CD$12,8,FALSE)</f>
        <v>#VALUE!</v>
      </c>
      <c r="AI210" s="119" t="e">
        <f>T210-HLOOKUP(V210,Minimas!$C$3:$CD$12,9,FALSE)</f>
        <v>#VALUE!</v>
      </c>
      <c r="AJ210" s="119" t="e">
        <f>T210-HLOOKUP(V210,Minimas!$C$3:$CD$12,10,FALSE)</f>
        <v>#VALUE!</v>
      </c>
      <c r="AK210" s="120" t="str">
        <f t="shared" si="35"/>
        <v xml:space="preserve"> </v>
      </c>
      <c r="AL210" s="44"/>
      <c r="AM210" s="44" t="str">
        <f t="shared" si="36"/>
        <v xml:space="preserve"> </v>
      </c>
      <c r="AN210" s="44" t="str">
        <f t="shared" si="37"/>
        <v xml:space="preserve"> </v>
      </c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</row>
    <row r="211" spans="2:124" s="5" customFormat="1" ht="30" customHeight="1">
      <c r="B211" s="128"/>
      <c r="C211" s="56"/>
      <c r="D211" s="111"/>
      <c r="E211" s="131"/>
      <c r="F211" s="133" t="s">
        <v>40</v>
      </c>
      <c r="G211" s="57" t="s">
        <v>40</v>
      </c>
      <c r="H211" s="134"/>
      <c r="I211" s="110"/>
      <c r="J211" s="135"/>
      <c r="K211" s="58"/>
      <c r="L211" s="59"/>
      <c r="M211" s="60"/>
      <c r="N211" s="60"/>
      <c r="O211" s="65" t="str">
        <f t="shared" si="30"/>
        <v/>
      </c>
      <c r="P211" s="59"/>
      <c r="Q211" s="60"/>
      <c r="R211" s="60"/>
      <c r="S211" s="65" t="str">
        <f t="shared" si="31"/>
        <v/>
      </c>
      <c r="T211" s="64" t="str">
        <f t="shared" si="32"/>
        <v/>
      </c>
      <c r="U211" s="61" t="str">
        <f t="shared" si="33"/>
        <v xml:space="preserve">   </v>
      </c>
      <c r="V211" s="61" t="str">
        <f>IF(E211=0," ",IF(E211="H",IF(H211&lt;1999,VLOOKUP(K211,Minimas!$A$15:$F$29,6),IF(AND(H211&gt;1998,H211&lt;2002),VLOOKUP(K211,Minimas!$A$15:$F$29,5),IF(AND(H211&gt;2001,H211&lt;2004),VLOOKUP(K211,Minimas!$A$15:$F$29,4),IF(AND(H211&gt;2003,H211&lt;2006),VLOOKUP(K211,Minimas!$A$15:$F$29,3),VLOOKUP(K211,Minimas!$A$15:$F$29,2))))),IF(H211&lt;1999,VLOOKUP(K211,Minimas!$G$15:$L$29,6),IF(AND(H211&gt;1998,H211&lt;2002),VLOOKUP(K211,Minimas!$G$15:$L$29,5),IF(AND(H211&gt;2001,H211&lt;2004),VLOOKUP(K211,Minimas!$G$15:$L$29,4),IF(AND(H211&gt;2003,H211&lt;2006),VLOOKUP(K211,Minimas!$G$15:$L$29,3),VLOOKUP(K211,Minimas!$G$15:$L$29,2)))))))</f>
        <v xml:space="preserve"> </v>
      </c>
      <c r="W211" s="62" t="str">
        <f t="shared" si="34"/>
        <v/>
      </c>
      <c r="X211" s="55"/>
      <c r="AA211" s="44"/>
      <c r="AB211" s="119" t="e">
        <f>T211-HLOOKUP(V211,Minimas!$C$3:$CD$12,2,FALSE)</f>
        <v>#VALUE!</v>
      </c>
      <c r="AC211" s="119" t="e">
        <f>T211-HLOOKUP(V211,Minimas!$C$3:$CD$12,3,FALSE)</f>
        <v>#VALUE!</v>
      </c>
      <c r="AD211" s="119" t="e">
        <f>T211-HLOOKUP(V211,Minimas!$C$3:$CD$12,4,FALSE)</f>
        <v>#VALUE!</v>
      </c>
      <c r="AE211" s="119" t="e">
        <f>T211-HLOOKUP(V211,Minimas!$C$3:$CD$12,5,FALSE)</f>
        <v>#VALUE!</v>
      </c>
      <c r="AF211" s="119" t="e">
        <f>T211-HLOOKUP(V211,Minimas!$C$3:$CD$12,6,FALSE)</f>
        <v>#VALUE!</v>
      </c>
      <c r="AG211" s="119" t="e">
        <f>T211-HLOOKUP(V211,Minimas!$C$3:$CD$12,7,FALSE)</f>
        <v>#VALUE!</v>
      </c>
      <c r="AH211" s="119" t="e">
        <f>T211-HLOOKUP(V211,Minimas!$C$3:$CD$12,8,FALSE)</f>
        <v>#VALUE!</v>
      </c>
      <c r="AI211" s="119" t="e">
        <f>T211-HLOOKUP(V211,Minimas!$C$3:$CD$12,9,FALSE)</f>
        <v>#VALUE!</v>
      </c>
      <c r="AJ211" s="119" t="e">
        <f>T211-HLOOKUP(V211,Minimas!$C$3:$CD$12,10,FALSE)</f>
        <v>#VALUE!</v>
      </c>
      <c r="AK211" s="120" t="str">
        <f t="shared" si="35"/>
        <v xml:space="preserve"> </v>
      </c>
      <c r="AL211" s="44"/>
      <c r="AM211" s="44" t="str">
        <f t="shared" si="36"/>
        <v xml:space="preserve"> </v>
      </c>
      <c r="AN211" s="44" t="str">
        <f t="shared" si="37"/>
        <v xml:space="preserve"> </v>
      </c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</row>
    <row r="212" spans="2:124" s="5" customFormat="1" ht="30" customHeight="1">
      <c r="B212" s="128"/>
      <c r="C212" s="56"/>
      <c r="D212" s="111"/>
      <c r="E212" s="131"/>
      <c r="F212" s="133" t="s">
        <v>40</v>
      </c>
      <c r="G212" s="57" t="s">
        <v>40</v>
      </c>
      <c r="H212" s="134"/>
      <c r="I212" s="110"/>
      <c r="J212" s="135"/>
      <c r="K212" s="58"/>
      <c r="L212" s="59"/>
      <c r="M212" s="60"/>
      <c r="N212" s="60"/>
      <c r="O212" s="65" t="str">
        <f t="shared" si="30"/>
        <v/>
      </c>
      <c r="P212" s="59"/>
      <c r="Q212" s="60"/>
      <c r="R212" s="60"/>
      <c r="S212" s="65" t="str">
        <f t="shared" si="31"/>
        <v/>
      </c>
      <c r="T212" s="64" t="str">
        <f t="shared" si="32"/>
        <v/>
      </c>
      <c r="U212" s="61" t="str">
        <f t="shared" si="33"/>
        <v xml:space="preserve">   </v>
      </c>
      <c r="V212" s="61" t="str">
        <f>IF(E212=0," ",IF(E212="H",IF(H212&lt;1999,VLOOKUP(K212,Minimas!$A$15:$F$29,6),IF(AND(H212&gt;1998,H212&lt;2002),VLOOKUP(K212,Minimas!$A$15:$F$29,5),IF(AND(H212&gt;2001,H212&lt;2004),VLOOKUP(K212,Minimas!$A$15:$F$29,4),IF(AND(H212&gt;2003,H212&lt;2006),VLOOKUP(K212,Minimas!$A$15:$F$29,3),VLOOKUP(K212,Minimas!$A$15:$F$29,2))))),IF(H212&lt;1999,VLOOKUP(K212,Minimas!$G$15:$L$29,6),IF(AND(H212&gt;1998,H212&lt;2002),VLOOKUP(K212,Minimas!$G$15:$L$29,5),IF(AND(H212&gt;2001,H212&lt;2004),VLOOKUP(K212,Minimas!$G$15:$L$29,4),IF(AND(H212&gt;2003,H212&lt;2006),VLOOKUP(K212,Minimas!$G$15:$L$29,3),VLOOKUP(K212,Minimas!$G$15:$L$29,2)))))))</f>
        <v xml:space="preserve"> </v>
      </c>
      <c r="W212" s="62" t="str">
        <f t="shared" si="34"/>
        <v/>
      </c>
      <c r="X212" s="55"/>
      <c r="AA212" s="44"/>
      <c r="AB212" s="119" t="e">
        <f>T212-HLOOKUP(V212,Minimas!$C$3:$CD$12,2,FALSE)</f>
        <v>#VALUE!</v>
      </c>
      <c r="AC212" s="119" t="e">
        <f>T212-HLOOKUP(V212,Minimas!$C$3:$CD$12,3,FALSE)</f>
        <v>#VALUE!</v>
      </c>
      <c r="AD212" s="119" t="e">
        <f>T212-HLOOKUP(V212,Minimas!$C$3:$CD$12,4,FALSE)</f>
        <v>#VALUE!</v>
      </c>
      <c r="AE212" s="119" t="e">
        <f>T212-HLOOKUP(V212,Minimas!$C$3:$CD$12,5,FALSE)</f>
        <v>#VALUE!</v>
      </c>
      <c r="AF212" s="119" t="e">
        <f>T212-HLOOKUP(V212,Minimas!$C$3:$CD$12,6,FALSE)</f>
        <v>#VALUE!</v>
      </c>
      <c r="AG212" s="119" t="e">
        <f>T212-HLOOKUP(V212,Minimas!$C$3:$CD$12,7,FALSE)</f>
        <v>#VALUE!</v>
      </c>
      <c r="AH212" s="119" t="e">
        <f>T212-HLOOKUP(V212,Minimas!$C$3:$CD$12,8,FALSE)</f>
        <v>#VALUE!</v>
      </c>
      <c r="AI212" s="119" t="e">
        <f>T212-HLOOKUP(V212,Minimas!$C$3:$CD$12,9,FALSE)</f>
        <v>#VALUE!</v>
      </c>
      <c r="AJ212" s="119" t="e">
        <f>T212-HLOOKUP(V212,Minimas!$C$3:$CD$12,10,FALSE)</f>
        <v>#VALUE!</v>
      </c>
      <c r="AK212" s="120" t="str">
        <f t="shared" si="35"/>
        <v xml:space="preserve"> </v>
      </c>
      <c r="AL212" s="44"/>
      <c r="AM212" s="44" t="str">
        <f t="shared" si="36"/>
        <v xml:space="preserve"> </v>
      </c>
      <c r="AN212" s="44" t="str">
        <f t="shared" si="37"/>
        <v xml:space="preserve"> </v>
      </c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</row>
    <row r="213" spans="2:124" s="5" customFormat="1" ht="30" customHeight="1">
      <c r="B213" s="128"/>
      <c r="C213" s="56"/>
      <c r="D213" s="111"/>
      <c r="E213" s="131"/>
      <c r="F213" s="133" t="s">
        <v>40</v>
      </c>
      <c r="G213" s="57" t="s">
        <v>40</v>
      </c>
      <c r="H213" s="134"/>
      <c r="I213" s="110"/>
      <c r="J213" s="135"/>
      <c r="K213" s="58"/>
      <c r="L213" s="59"/>
      <c r="M213" s="60"/>
      <c r="N213" s="60"/>
      <c r="O213" s="65" t="str">
        <f t="shared" si="30"/>
        <v/>
      </c>
      <c r="P213" s="59"/>
      <c r="Q213" s="60"/>
      <c r="R213" s="60"/>
      <c r="S213" s="65" t="str">
        <f t="shared" si="31"/>
        <v/>
      </c>
      <c r="T213" s="64" t="str">
        <f t="shared" si="32"/>
        <v/>
      </c>
      <c r="U213" s="61" t="str">
        <f t="shared" si="33"/>
        <v xml:space="preserve">   </v>
      </c>
      <c r="V213" s="61" t="str">
        <f>IF(E213=0," ",IF(E213="H",IF(H213&lt;1999,VLOOKUP(K213,Minimas!$A$15:$F$29,6),IF(AND(H213&gt;1998,H213&lt;2002),VLOOKUP(K213,Minimas!$A$15:$F$29,5),IF(AND(H213&gt;2001,H213&lt;2004),VLOOKUP(K213,Minimas!$A$15:$F$29,4),IF(AND(H213&gt;2003,H213&lt;2006),VLOOKUP(K213,Minimas!$A$15:$F$29,3),VLOOKUP(K213,Minimas!$A$15:$F$29,2))))),IF(H213&lt;1999,VLOOKUP(K213,Minimas!$G$15:$L$29,6),IF(AND(H213&gt;1998,H213&lt;2002),VLOOKUP(K213,Minimas!$G$15:$L$29,5),IF(AND(H213&gt;2001,H213&lt;2004),VLOOKUP(K213,Minimas!$G$15:$L$29,4),IF(AND(H213&gt;2003,H213&lt;2006),VLOOKUP(K213,Minimas!$G$15:$L$29,3),VLOOKUP(K213,Minimas!$G$15:$L$29,2)))))))</f>
        <v xml:space="preserve"> </v>
      </c>
      <c r="W213" s="62" t="str">
        <f t="shared" si="34"/>
        <v/>
      </c>
      <c r="X213" s="55"/>
      <c r="AA213" s="44"/>
      <c r="AB213" s="119" t="e">
        <f>T213-HLOOKUP(V213,Minimas!$C$3:$CD$12,2,FALSE)</f>
        <v>#VALUE!</v>
      </c>
      <c r="AC213" s="119" t="e">
        <f>T213-HLOOKUP(V213,Minimas!$C$3:$CD$12,3,FALSE)</f>
        <v>#VALUE!</v>
      </c>
      <c r="AD213" s="119" t="e">
        <f>T213-HLOOKUP(V213,Minimas!$C$3:$CD$12,4,FALSE)</f>
        <v>#VALUE!</v>
      </c>
      <c r="AE213" s="119" t="e">
        <f>T213-HLOOKUP(V213,Minimas!$C$3:$CD$12,5,FALSE)</f>
        <v>#VALUE!</v>
      </c>
      <c r="AF213" s="119" t="e">
        <f>T213-HLOOKUP(V213,Minimas!$C$3:$CD$12,6,FALSE)</f>
        <v>#VALUE!</v>
      </c>
      <c r="AG213" s="119" t="e">
        <f>T213-HLOOKUP(V213,Minimas!$C$3:$CD$12,7,FALSE)</f>
        <v>#VALUE!</v>
      </c>
      <c r="AH213" s="119" t="e">
        <f>T213-HLOOKUP(V213,Minimas!$C$3:$CD$12,8,FALSE)</f>
        <v>#VALUE!</v>
      </c>
      <c r="AI213" s="119" t="e">
        <f>T213-HLOOKUP(V213,Minimas!$C$3:$CD$12,9,FALSE)</f>
        <v>#VALUE!</v>
      </c>
      <c r="AJ213" s="119" t="e">
        <f>T213-HLOOKUP(V213,Minimas!$C$3:$CD$12,10,FALSE)</f>
        <v>#VALUE!</v>
      </c>
      <c r="AK213" s="120" t="str">
        <f t="shared" si="35"/>
        <v xml:space="preserve"> </v>
      </c>
      <c r="AL213" s="44"/>
      <c r="AM213" s="44" t="str">
        <f t="shared" si="36"/>
        <v xml:space="preserve"> </v>
      </c>
      <c r="AN213" s="44" t="str">
        <f t="shared" si="37"/>
        <v xml:space="preserve"> </v>
      </c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</row>
    <row r="214" spans="2:124" s="5" customFormat="1" ht="30" customHeight="1">
      <c r="B214" s="128"/>
      <c r="C214" s="56"/>
      <c r="D214" s="111"/>
      <c r="E214" s="131"/>
      <c r="F214" s="133" t="s">
        <v>40</v>
      </c>
      <c r="G214" s="57" t="s">
        <v>40</v>
      </c>
      <c r="H214" s="134"/>
      <c r="I214" s="110"/>
      <c r="J214" s="135"/>
      <c r="K214" s="58"/>
      <c r="L214" s="59"/>
      <c r="M214" s="60"/>
      <c r="N214" s="60"/>
      <c r="O214" s="65" t="str">
        <f t="shared" si="30"/>
        <v/>
      </c>
      <c r="P214" s="59"/>
      <c r="Q214" s="60"/>
      <c r="R214" s="60"/>
      <c r="S214" s="65" t="str">
        <f t="shared" si="31"/>
        <v/>
      </c>
      <c r="T214" s="64" t="str">
        <f t="shared" si="32"/>
        <v/>
      </c>
      <c r="U214" s="61" t="str">
        <f t="shared" si="33"/>
        <v xml:space="preserve">   </v>
      </c>
      <c r="V214" s="61" t="str">
        <f>IF(E214=0," ",IF(E214="H",IF(H214&lt;1999,VLOOKUP(K214,Minimas!$A$15:$F$29,6),IF(AND(H214&gt;1998,H214&lt;2002),VLOOKUP(K214,Minimas!$A$15:$F$29,5),IF(AND(H214&gt;2001,H214&lt;2004),VLOOKUP(K214,Minimas!$A$15:$F$29,4),IF(AND(H214&gt;2003,H214&lt;2006),VLOOKUP(K214,Minimas!$A$15:$F$29,3),VLOOKUP(K214,Minimas!$A$15:$F$29,2))))),IF(H214&lt;1999,VLOOKUP(K214,Minimas!$G$15:$L$29,6),IF(AND(H214&gt;1998,H214&lt;2002),VLOOKUP(K214,Minimas!$G$15:$L$29,5),IF(AND(H214&gt;2001,H214&lt;2004),VLOOKUP(K214,Minimas!$G$15:$L$29,4),IF(AND(H214&gt;2003,H214&lt;2006),VLOOKUP(K214,Minimas!$G$15:$L$29,3),VLOOKUP(K214,Minimas!$G$15:$L$29,2)))))))</f>
        <v xml:space="preserve"> </v>
      </c>
      <c r="W214" s="62" t="str">
        <f t="shared" si="34"/>
        <v/>
      </c>
      <c r="X214" s="55"/>
      <c r="AA214" s="44"/>
      <c r="AB214" s="119" t="e">
        <f>T214-HLOOKUP(V214,Minimas!$C$3:$CD$12,2,FALSE)</f>
        <v>#VALUE!</v>
      </c>
      <c r="AC214" s="119" t="e">
        <f>T214-HLOOKUP(V214,Minimas!$C$3:$CD$12,3,FALSE)</f>
        <v>#VALUE!</v>
      </c>
      <c r="AD214" s="119" t="e">
        <f>T214-HLOOKUP(V214,Minimas!$C$3:$CD$12,4,FALSE)</f>
        <v>#VALUE!</v>
      </c>
      <c r="AE214" s="119" t="e">
        <f>T214-HLOOKUP(V214,Minimas!$C$3:$CD$12,5,FALSE)</f>
        <v>#VALUE!</v>
      </c>
      <c r="AF214" s="119" t="e">
        <f>T214-HLOOKUP(V214,Minimas!$C$3:$CD$12,6,FALSE)</f>
        <v>#VALUE!</v>
      </c>
      <c r="AG214" s="119" t="e">
        <f>T214-HLOOKUP(V214,Minimas!$C$3:$CD$12,7,FALSE)</f>
        <v>#VALUE!</v>
      </c>
      <c r="AH214" s="119" t="e">
        <f>T214-HLOOKUP(V214,Minimas!$C$3:$CD$12,8,FALSE)</f>
        <v>#VALUE!</v>
      </c>
      <c r="AI214" s="119" t="e">
        <f>T214-HLOOKUP(V214,Minimas!$C$3:$CD$12,9,FALSE)</f>
        <v>#VALUE!</v>
      </c>
      <c r="AJ214" s="119" t="e">
        <f>T214-HLOOKUP(V214,Minimas!$C$3:$CD$12,10,FALSE)</f>
        <v>#VALUE!</v>
      </c>
      <c r="AK214" s="120" t="str">
        <f t="shared" si="35"/>
        <v xml:space="preserve"> </v>
      </c>
      <c r="AL214" s="44"/>
      <c r="AM214" s="44" t="str">
        <f t="shared" si="36"/>
        <v xml:space="preserve"> </v>
      </c>
      <c r="AN214" s="44" t="str">
        <f t="shared" si="37"/>
        <v xml:space="preserve"> </v>
      </c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</row>
    <row r="215" spans="2:124" s="5" customFormat="1" ht="30" customHeight="1">
      <c r="B215" s="128"/>
      <c r="C215" s="56"/>
      <c r="D215" s="111"/>
      <c r="E215" s="131"/>
      <c r="F215" s="133" t="s">
        <v>40</v>
      </c>
      <c r="G215" s="57" t="s">
        <v>40</v>
      </c>
      <c r="H215" s="134"/>
      <c r="I215" s="110"/>
      <c r="J215" s="135"/>
      <c r="K215" s="58"/>
      <c r="L215" s="59"/>
      <c r="M215" s="60"/>
      <c r="N215" s="60"/>
      <c r="O215" s="65" t="str">
        <f t="shared" si="30"/>
        <v/>
      </c>
      <c r="P215" s="59"/>
      <c r="Q215" s="60"/>
      <c r="R215" s="60"/>
      <c r="S215" s="65" t="str">
        <f t="shared" si="31"/>
        <v/>
      </c>
      <c r="T215" s="64" t="str">
        <f t="shared" si="32"/>
        <v/>
      </c>
      <c r="U215" s="61" t="str">
        <f t="shared" si="33"/>
        <v xml:space="preserve">   </v>
      </c>
      <c r="V215" s="61" t="str">
        <f>IF(E215=0," ",IF(E215="H",IF(H215&lt;1999,VLOOKUP(K215,Minimas!$A$15:$F$29,6),IF(AND(H215&gt;1998,H215&lt;2002),VLOOKUP(K215,Minimas!$A$15:$F$29,5),IF(AND(H215&gt;2001,H215&lt;2004),VLOOKUP(K215,Minimas!$A$15:$F$29,4),IF(AND(H215&gt;2003,H215&lt;2006),VLOOKUP(K215,Minimas!$A$15:$F$29,3),VLOOKUP(K215,Minimas!$A$15:$F$29,2))))),IF(H215&lt;1999,VLOOKUP(K215,Minimas!$G$15:$L$29,6),IF(AND(H215&gt;1998,H215&lt;2002),VLOOKUP(K215,Minimas!$G$15:$L$29,5),IF(AND(H215&gt;2001,H215&lt;2004),VLOOKUP(K215,Minimas!$G$15:$L$29,4),IF(AND(H215&gt;2003,H215&lt;2006),VLOOKUP(K215,Minimas!$G$15:$L$29,3),VLOOKUP(K215,Minimas!$G$15:$L$29,2)))))))</f>
        <v xml:space="preserve"> </v>
      </c>
      <c r="W215" s="62" t="str">
        <f t="shared" si="34"/>
        <v/>
      </c>
      <c r="X215" s="55"/>
      <c r="AA215" s="44"/>
      <c r="AB215" s="119" t="e">
        <f>T215-HLOOKUP(V215,Minimas!$C$3:$CD$12,2,FALSE)</f>
        <v>#VALUE!</v>
      </c>
      <c r="AC215" s="119" t="e">
        <f>T215-HLOOKUP(V215,Minimas!$C$3:$CD$12,3,FALSE)</f>
        <v>#VALUE!</v>
      </c>
      <c r="AD215" s="119" t="e">
        <f>T215-HLOOKUP(V215,Minimas!$C$3:$CD$12,4,FALSE)</f>
        <v>#VALUE!</v>
      </c>
      <c r="AE215" s="119" t="e">
        <f>T215-HLOOKUP(V215,Minimas!$C$3:$CD$12,5,FALSE)</f>
        <v>#VALUE!</v>
      </c>
      <c r="AF215" s="119" t="e">
        <f>T215-HLOOKUP(V215,Minimas!$C$3:$CD$12,6,FALSE)</f>
        <v>#VALUE!</v>
      </c>
      <c r="AG215" s="119" t="e">
        <f>T215-HLOOKUP(V215,Minimas!$C$3:$CD$12,7,FALSE)</f>
        <v>#VALUE!</v>
      </c>
      <c r="AH215" s="119" t="e">
        <f>T215-HLOOKUP(V215,Minimas!$C$3:$CD$12,8,FALSE)</f>
        <v>#VALUE!</v>
      </c>
      <c r="AI215" s="119" t="e">
        <f>T215-HLOOKUP(V215,Minimas!$C$3:$CD$12,9,FALSE)</f>
        <v>#VALUE!</v>
      </c>
      <c r="AJ215" s="119" t="e">
        <f>T215-HLOOKUP(V215,Minimas!$C$3:$CD$12,10,FALSE)</f>
        <v>#VALUE!</v>
      </c>
      <c r="AK215" s="120" t="str">
        <f t="shared" si="35"/>
        <v xml:space="preserve"> </v>
      </c>
      <c r="AL215" s="44"/>
      <c r="AM215" s="44" t="str">
        <f t="shared" si="36"/>
        <v xml:space="preserve"> </v>
      </c>
      <c r="AN215" s="44" t="str">
        <f t="shared" si="37"/>
        <v xml:space="preserve"> </v>
      </c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</row>
    <row r="216" spans="2:124" s="5" customFormat="1" ht="30" customHeight="1">
      <c r="B216" s="128"/>
      <c r="C216" s="56"/>
      <c r="D216" s="111"/>
      <c r="E216" s="131"/>
      <c r="F216" s="133" t="s">
        <v>40</v>
      </c>
      <c r="G216" s="57" t="s">
        <v>40</v>
      </c>
      <c r="H216" s="134"/>
      <c r="I216" s="110"/>
      <c r="J216" s="135"/>
      <c r="K216" s="58"/>
      <c r="L216" s="59"/>
      <c r="M216" s="60"/>
      <c r="N216" s="60"/>
      <c r="O216" s="65" t="str">
        <f t="shared" si="30"/>
        <v/>
      </c>
      <c r="P216" s="59"/>
      <c r="Q216" s="60"/>
      <c r="R216" s="60"/>
      <c r="S216" s="65" t="str">
        <f t="shared" si="31"/>
        <v/>
      </c>
      <c r="T216" s="64" t="str">
        <f t="shared" si="32"/>
        <v/>
      </c>
      <c r="U216" s="61" t="str">
        <f t="shared" si="33"/>
        <v xml:space="preserve">   </v>
      </c>
      <c r="V216" s="61" t="str">
        <f>IF(E216=0," ",IF(E216="H",IF(H216&lt;1999,VLOOKUP(K216,Minimas!$A$15:$F$29,6),IF(AND(H216&gt;1998,H216&lt;2002),VLOOKUP(K216,Minimas!$A$15:$F$29,5),IF(AND(H216&gt;2001,H216&lt;2004),VLOOKUP(K216,Minimas!$A$15:$F$29,4),IF(AND(H216&gt;2003,H216&lt;2006),VLOOKUP(K216,Minimas!$A$15:$F$29,3),VLOOKUP(K216,Minimas!$A$15:$F$29,2))))),IF(H216&lt;1999,VLOOKUP(K216,Minimas!$G$15:$L$29,6),IF(AND(H216&gt;1998,H216&lt;2002),VLOOKUP(K216,Minimas!$G$15:$L$29,5),IF(AND(H216&gt;2001,H216&lt;2004),VLOOKUP(K216,Minimas!$G$15:$L$29,4),IF(AND(H216&gt;2003,H216&lt;2006),VLOOKUP(K216,Minimas!$G$15:$L$29,3),VLOOKUP(K216,Minimas!$G$15:$L$29,2)))))))</f>
        <v xml:space="preserve"> </v>
      </c>
      <c r="W216" s="62" t="str">
        <f t="shared" si="34"/>
        <v/>
      </c>
      <c r="X216" s="55"/>
      <c r="AA216" s="44"/>
      <c r="AB216" s="119" t="e">
        <f>T216-HLOOKUP(V216,Minimas!$C$3:$CD$12,2,FALSE)</f>
        <v>#VALUE!</v>
      </c>
      <c r="AC216" s="119" t="e">
        <f>T216-HLOOKUP(V216,Minimas!$C$3:$CD$12,3,FALSE)</f>
        <v>#VALUE!</v>
      </c>
      <c r="AD216" s="119" t="e">
        <f>T216-HLOOKUP(V216,Minimas!$C$3:$CD$12,4,FALSE)</f>
        <v>#VALUE!</v>
      </c>
      <c r="AE216" s="119" t="e">
        <f>T216-HLOOKUP(V216,Minimas!$C$3:$CD$12,5,FALSE)</f>
        <v>#VALUE!</v>
      </c>
      <c r="AF216" s="119" t="e">
        <f>T216-HLOOKUP(V216,Minimas!$C$3:$CD$12,6,FALSE)</f>
        <v>#VALUE!</v>
      </c>
      <c r="AG216" s="119" t="e">
        <f>T216-HLOOKUP(V216,Minimas!$C$3:$CD$12,7,FALSE)</f>
        <v>#VALUE!</v>
      </c>
      <c r="AH216" s="119" t="e">
        <f>T216-HLOOKUP(V216,Minimas!$C$3:$CD$12,8,FALSE)</f>
        <v>#VALUE!</v>
      </c>
      <c r="AI216" s="119" t="e">
        <f>T216-HLOOKUP(V216,Minimas!$C$3:$CD$12,9,FALSE)</f>
        <v>#VALUE!</v>
      </c>
      <c r="AJ216" s="119" t="e">
        <f>T216-HLOOKUP(V216,Minimas!$C$3:$CD$12,10,FALSE)</f>
        <v>#VALUE!</v>
      </c>
      <c r="AK216" s="120" t="str">
        <f t="shared" si="35"/>
        <v xml:space="preserve"> </v>
      </c>
      <c r="AL216" s="44"/>
      <c r="AM216" s="44" t="str">
        <f t="shared" si="36"/>
        <v xml:space="preserve"> </v>
      </c>
      <c r="AN216" s="44" t="str">
        <f t="shared" si="37"/>
        <v xml:space="preserve"> </v>
      </c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</row>
    <row r="217" spans="2:124" s="5" customFormat="1" ht="30" customHeight="1">
      <c r="B217" s="128"/>
      <c r="C217" s="56"/>
      <c r="D217" s="111"/>
      <c r="E217" s="131"/>
      <c r="F217" s="133" t="s">
        <v>40</v>
      </c>
      <c r="G217" s="57" t="s">
        <v>40</v>
      </c>
      <c r="H217" s="134"/>
      <c r="I217" s="110"/>
      <c r="J217" s="135"/>
      <c r="K217" s="58"/>
      <c r="L217" s="59"/>
      <c r="M217" s="60"/>
      <c r="N217" s="60"/>
      <c r="O217" s="65" t="str">
        <f t="shared" si="30"/>
        <v/>
      </c>
      <c r="P217" s="59"/>
      <c r="Q217" s="60"/>
      <c r="R217" s="60"/>
      <c r="S217" s="65" t="str">
        <f t="shared" si="31"/>
        <v/>
      </c>
      <c r="T217" s="64" t="str">
        <f t="shared" si="32"/>
        <v/>
      </c>
      <c r="U217" s="61" t="str">
        <f t="shared" si="33"/>
        <v xml:space="preserve">   </v>
      </c>
      <c r="V217" s="61" t="str">
        <f>IF(E217=0," ",IF(E217="H",IF(H217&lt;1999,VLOOKUP(K217,Minimas!$A$15:$F$29,6),IF(AND(H217&gt;1998,H217&lt;2002),VLOOKUP(K217,Minimas!$A$15:$F$29,5),IF(AND(H217&gt;2001,H217&lt;2004),VLOOKUP(K217,Minimas!$A$15:$F$29,4),IF(AND(H217&gt;2003,H217&lt;2006),VLOOKUP(K217,Minimas!$A$15:$F$29,3),VLOOKUP(K217,Minimas!$A$15:$F$29,2))))),IF(H217&lt;1999,VLOOKUP(K217,Minimas!$G$15:$L$29,6),IF(AND(H217&gt;1998,H217&lt;2002),VLOOKUP(K217,Minimas!$G$15:$L$29,5),IF(AND(H217&gt;2001,H217&lt;2004),VLOOKUP(K217,Minimas!$G$15:$L$29,4),IF(AND(H217&gt;2003,H217&lt;2006),VLOOKUP(K217,Minimas!$G$15:$L$29,3),VLOOKUP(K217,Minimas!$G$15:$L$29,2)))))))</f>
        <v xml:space="preserve"> </v>
      </c>
      <c r="W217" s="62" t="str">
        <f t="shared" si="34"/>
        <v/>
      </c>
      <c r="X217" s="55"/>
      <c r="AA217" s="44"/>
      <c r="AB217" s="119" t="e">
        <f>T217-HLOOKUP(V217,Minimas!$C$3:$CD$12,2,FALSE)</f>
        <v>#VALUE!</v>
      </c>
      <c r="AC217" s="119" t="e">
        <f>T217-HLOOKUP(V217,Minimas!$C$3:$CD$12,3,FALSE)</f>
        <v>#VALUE!</v>
      </c>
      <c r="AD217" s="119" t="e">
        <f>T217-HLOOKUP(V217,Minimas!$C$3:$CD$12,4,FALSE)</f>
        <v>#VALUE!</v>
      </c>
      <c r="AE217" s="119" t="e">
        <f>T217-HLOOKUP(V217,Minimas!$C$3:$CD$12,5,FALSE)</f>
        <v>#VALUE!</v>
      </c>
      <c r="AF217" s="119" t="e">
        <f>T217-HLOOKUP(V217,Minimas!$C$3:$CD$12,6,FALSE)</f>
        <v>#VALUE!</v>
      </c>
      <c r="AG217" s="119" t="e">
        <f>T217-HLOOKUP(V217,Minimas!$C$3:$CD$12,7,FALSE)</f>
        <v>#VALUE!</v>
      </c>
      <c r="AH217" s="119" t="e">
        <f>T217-HLOOKUP(V217,Minimas!$C$3:$CD$12,8,FALSE)</f>
        <v>#VALUE!</v>
      </c>
      <c r="AI217" s="119" t="e">
        <f>T217-HLOOKUP(V217,Minimas!$C$3:$CD$12,9,FALSE)</f>
        <v>#VALUE!</v>
      </c>
      <c r="AJ217" s="119" t="e">
        <f>T217-HLOOKUP(V217,Minimas!$C$3:$CD$12,10,FALSE)</f>
        <v>#VALUE!</v>
      </c>
      <c r="AK217" s="120" t="str">
        <f t="shared" si="35"/>
        <v xml:space="preserve"> </v>
      </c>
      <c r="AL217" s="44"/>
      <c r="AM217" s="44" t="str">
        <f t="shared" si="36"/>
        <v xml:space="preserve"> </v>
      </c>
      <c r="AN217" s="44" t="str">
        <f t="shared" si="37"/>
        <v xml:space="preserve"> </v>
      </c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</row>
    <row r="218" spans="2:124" s="5" customFormat="1" ht="30" customHeight="1">
      <c r="B218" s="128"/>
      <c r="C218" s="56"/>
      <c r="D218" s="111"/>
      <c r="E218" s="131"/>
      <c r="F218" s="133" t="s">
        <v>40</v>
      </c>
      <c r="G218" s="57" t="s">
        <v>40</v>
      </c>
      <c r="H218" s="134"/>
      <c r="I218" s="110"/>
      <c r="J218" s="135"/>
      <c r="K218" s="58"/>
      <c r="L218" s="59"/>
      <c r="M218" s="60"/>
      <c r="N218" s="60"/>
      <c r="O218" s="65" t="str">
        <f t="shared" si="30"/>
        <v/>
      </c>
      <c r="P218" s="59"/>
      <c r="Q218" s="60"/>
      <c r="R218" s="60"/>
      <c r="S218" s="65" t="str">
        <f t="shared" si="31"/>
        <v/>
      </c>
      <c r="T218" s="64" t="str">
        <f t="shared" si="32"/>
        <v/>
      </c>
      <c r="U218" s="61" t="str">
        <f t="shared" si="33"/>
        <v xml:space="preserve">   </v>
      </c>
      <c r="V218" s="61" t="str">
        <f>IF(E218=0," ",IF(E218="H",IF(H218&lt;1999,VLOOKUP(K218,Minimas!$A$15:$F$29,6),IF(AND(H218&gt;1998,H218&lt;2002),VLOOKUP(K218,Minimas!$A$15:$F$29,5),IF(AND(H218&gt;2001,H218&lt;2004),VLOOKUP(K218,Minimas!$A$15:$F$29,4),IF(AND(H218&gt;2003,H218&lt;2006),VLOOKUP(K218,Minimas!$A$15:$F$29,3),VLOOKUP(K218,Minimas!$A$15:$F$29,2))))),IF(H218&lt;1999,VLOOKUP(K218,Minimas!$G$15:$L$29,6),IF(AND(H218&gt;1998,H218&lt;2002),VLOOKUP(K218,Minimas!$G$15:$L$29,5),IF(AND(H218&gt;2001,H218&lt;2004),VLOOKUP(K218,Minimas!$G$15:$L$29,4),IF(AND(H218&gt;2003,H218&lt;2006),VLOOKUP(K218,Minimas!$G$15:$L$29,3),VLOOKUP(K218,Minimas!$G$15:$L$29,2)))))))</f>
        <v xml:space="preserve"> </v>
      </c>
      <c r="W218" s="62" t="str">
        <f t="shared" si="34"/>
        <v/>
      </c>
      <c r="X218" s="55"/>
      <c r="AA218" s="44"/>
      <c r="AB218" s="119" t="e">
        <f>T218-HLOOKUP(V218,Minimas!$C$3:$CD$12,2,FALSE)</f>
        <v>#VALUE!</v>
      </c>
      <c r="AC218" s="119" t="e">
        <f>T218-HLOOKUP(V218,Minimas!$C$3:$CD$12,3,FALSE)</f>
        <v>#VALUE!</v>
      </c>
      <c r="AD218" s="119" t="e">
        <f>T218-HLOOKUP(V218,Minimas!$C$3:$CD$12,4,FALSE)</f>
        <v>#VALUE!</v>
      </c>
      <c r="AE218" s="119" t="e">
        <f>T218-HLOOKUP(V218,Minimas!$C$3:$CD$12,5,FALSE)</f>
        <v>#VALUE!</v>
      </c>
      <c r="AF218" s="119" t="e">
        <f>T218-HLOOKUP(V218,Minimas!$C$3:$CD$12,6,FALSE)</f>
        <v>#VALUE!</v>
      </c>
      <c r="AG218" s="119" t="e">
        <f>T218-HLOOKUP(V218,Minimas!$C$3:$CD$12,7,FALSE)</f>
        <v>#VALUE!</v>
      </c>
      <c r="AH218" s="119" t="e">
        <f>T218-HLOOKUP(V218,Minimas!$C$3:$CD$12,8,FALSE)</f>
        <v>#VALUE!</v>
      </c>
      <c r="AI218" s="119" t="e">
        <f>T218-HLOOKUP(V218,Minimas!$C$3:$CD$12,9,FALSE)</f>
        <v>#VALUE!</v>
      </c>
      <c r="AJ218" s="119" t="e">
        <f>T218-HLOOKUP(V218,Minimas!$C$3:$CD$12,10,FALSE)</f>
        <v>#VALUE!</v>
      </c>
      <c r="AK218" s="120" t="str">
        <f t="shared" si="35"/>
        <v xml:space="preserve"> </v>
      </c>
      <c r="AL218" s="44"/>
      <c r="AM218" s="44" t="str">
        <f t="shared" si="36"/>
        <v xml:space="preserve"> </v>
      </c>
      <c r="AN218" s="44" t="str">
        <f t="shared" si="37"/>
        <v xml:space="preserve"> </v>
      </c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</row>
    <row r="219" spans="2:124" s="5" customFormat="1" ht="30" customHeight="1">
      <c r="B219" s="128"/>
      <c r="C219" s="56"/>
      <c r="D219" s="111"/>
      <c r="E219" s="131"/>
      <c r="F219" s="133" t="s">
        <v>40</v>
      </c>
      <c r="G219" s="57" t="s">
        <v>40</v>
      </c>
      <c r="H219" s="134"/>
      <c r="I219" s="110"/>
      <c r="J219" s="135"/>
      <c r="K219" s="58"/>
      <c r="L219" s="59"/>
      <c r="M219" s="60"/>
      <c r="N219" s="60"/>
      <c r="O219" s="65" t="str">
        <f t="shared" si="30"/>
        <v/>
      </c>
      <c r="P219" s="59"/>
      <c r="Q219" s="60"/>
      <c r="R219" s="60"/>
      <c r="S219" s="65" t="str">
        <f t="shared" si="31"/>
        <v/>
      </c>
      <c r="T219" s="64" t="str">
        <f t="shared" si="32"/>
        <v/>
      </c>
      <c r="U219" s="61" t="str">
        <f t="shared" si="33"/>
        <v xml:space="preserve">   </v>
      </c>
      <c r="V219" s="61" t="str">
        <f>IF(E219=0," ",IF(E219="H",IF(H219&lt;1999,VLOOKUP(K219,Minimas!$A$15:$F$29,6),IF(AND(H219&gt;1998,H219&lt;2002),VLOOKUP(K219,Minimas!$A$15:$F$29,5),IF(AND(H219&gt;2001,H219&lt;2004),VLOOKUP(K219,Minimas!$A$15:$F$29,4),IF(AND(H219&gt;2003,H219&lt;2006),VLOOKUP(K219,Minimas!$A$15:$F$29,3),VLOOKUP(K219,Minimas!$A$15:$F$29,2))))),IF(H219&lt;1999,VLOOKUP(K219,Minimas!$G$15:$L$29,6),IF(AND(H219&gt;1998,H219&lt;2002),VLOOKUP(K219,Minimas!$G$15:$L$29,5),IF(AND(H219&gt;2001,H219&lt;2004),VLOOKUP(K219,Minimas!$G$15:$L$29,4),IF(AND(H219&gt;2003,H219&lt;2006),VLOOKUP(K219,Minimas!$G$15:$L$29,3),VLOOKUP(K219,Minimas!$G$15:$L$29,2)))))))</f>
        <v xml:space="preserve"> </v>
      </c>
      <c r="W219" s="62" t="str">
        <f t="shared" si="34"/>
        <v/>
      </c>
      <c r="X219" s="55"/>
      <c r="AA219" s="44"/>
      <c r="AB219" s="119" t="e">
        <f>T219-HLOOKUP(V219,Minimas!$C$3:$CD$12,2,FALSE)</f>
        <v>#VALUE!</v>
      </c>
      <c r="AC219" s="119" t="e">
        <f>T219-HLOOKUP(V219,Minimas!$C$3:$CD$12,3,FALSE)</f>
        <v>#VALUE!</v>
      </c>
      <c r="AD219" s="119" t="e">
        <f>T219-HLOOKUP(V219,Minimas!$C$3:$CD$12,4,FALSE)</f>
        <v>#VALUE!</v>
      </c>
      <c r="AE219" s="119" t="e">
        <f>T219-HLOOKUP(V219,Minimas!$C$3:$CD$12,5,FALSE)</f>
        <v>#VALUE!</v>
      </c>
      <c r="AF219" s="119" t="e">
        <f>T219-HLOOKUP(V219,Minimas!$C$3:$CD$12,6,FALSE)</f>
        <v>#VALUE!</v>
      </c>
      <c r="AG219" s="119" t="e">
        <f>T219-HLOOKUP(V219,Minimas!$C$3:$CD$12,7,FALSE)</f>
        <v>#VALUE!</v>
      </c>
      <c r="AH219" s="119" t="e">
        <f>T219-HLOOKUP(V219,Minimas!$C$3:$CD$12,8,FALSE)</f>
        <v>#VALUE!</v>
      </c>
      <c r="AI219" s="119" t="e">
        <f>T219-HLOOKUP(V219,Minimas!$C$3:$CD$12,9,FALSE)</f>
        <v>#VALUE!</v>
      </c>
      <c r="AJ219" s="119" t="e">
        <f>T219-HLOOKUP(V219,Minimas!$C$3:$CD$12,10,FALSE)</f>
        <v>#VALUE!</v>
      </c>
      <c r="AK219" s="120" t="str">
        <f t="shared" si="35"/>
        <v xml:space="preserve"> </v>
      </c>
      <c r="AL219" s="44"/>
      <c r="AM219" s="44" t="str">
        <f t="shared" si="36"/>
        <v xml:space="preserve"> </v>
      </c>
      <c r="AN219" s="44" t="str">
        <f t="shared" si="37"/>
        <v xml:space="preserve"> </v>
      </c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</row>
    <row r="220" spans="2:124" s="5" customFormat="1" ht="30" customHeight="1">
      <c r="B220" s="128"/>
      <c r="C220" s="56"/>
      <c r="D220" s="111"/>
      <c r="E220" s="131"/>
      <c r="F220" s="133" t="s">
        <v>40</v>
      </c>
      <c r="G220" s="57" t="s">
        <v>40</v>
      </c>
      <c r="H220" s="134"/>
      <c r="I220" s="110"/>
      <c r="J220" s="135"/>
      <c r="K220" s="58"/>
      <c r="L220" s="59"/>
      <c r="M220" s="60"/>
      <c r="N220" s="60"/>
      <c r="O220" s="65" t="str">
        <f t="shared" si="30"/>
        <v/>
      </c>
      <c r="P220" s="59"/>
      <c r="Q220" s="60"/>
      <c r="R220" s="60"/>
      <c r="S220" s="65" t="str">
        <f t="shared" si="31"/>
        <v/>
      </c>
      <c r="T220" s="64" t="str">
        <f t="shared" si="32"/>
        <v/>
      </c>
      <c r="U220" s="61" t="str">
        <f t="shared" si="33"/>
        <v xml:space="preserve">   </v>
      </c>
      <c r="V220" s="61" t="str">
        <f>IF(E220=0," ",IF(E220="H",IF(H220&lt;1999,VLOOKUP(K220,Minimas!$A$15:$F$29,6),IF(AND(H220&gt;1998,H220&lt;2002),VLOOKUP(K220,Minimas!$A$15:$F$29,5),IF(AND(H220&gt;2001,H220&lt;2004),VLOOKUP(K220,Minimas!$A$15:$F$29,4),IF(AND(H220&gt;2003,H220&lt;2006),VLOOKUP(K220,Minimas!$A$15:$F$29,3),VLOOKUP(K220,Minimas!$A$15:$F$29,2))))),IF(H220&lt;1999,VLOOKUP(K220,Minimas!$G$15:$L$29,6),IF(AND(H220&gt;1998,H220&lt;2002),VLOOKUP(K220,Minimas!$G$15:$L$29,5),IF(AND(H220&gt;2001,H220&lt;2004),VLOOKUP(K220,Minimas!$G$15:$L$29,4),IF(AND(H220&gt;2003,H220&lt;2006),VLOOKUP(K220,Minimas!$G$15:$L$29,3),VLOOKUP(K220,Minimas!$G$15:$L$29,2)))))))</f>
        <v xml:space="preserve"> </v>
      </c>
      <c r="W220" s="62" t="str">
        <f t="shared" si="34"/>
        <v/>
      </c>
      <c r="X220" s="55"/>
      <c r="AA220" s="44"/>
      <c r="AB220" s="119" t="e">
        <f>T220-HLOOKUP(V220,Minimas!$C$3:$CD$12,2,FALSE)</f>
        <v>#VALUE!</v>
      </c>
      <c r="AC220" s="119" t="e">
        <f>T220-HLOOKUP(V220,Minimas!$C$3:$CD$12,3,FALSE)</f>
        <v>#VALUE!</v>
      </c>
      <c r="AD220" s="119" t="e">
        <f>T220-HLOOKUP(V220,Minimas!$C$3:$CD$12,4,FALSE)</f>
        <v>#VALUE!</v>
      </c>
      <c r="AE220" s="119" t="e">
        <f>T220-HLOOKUP(V220,Minimas!$C$3:$CD$12,5,FALSE)</f>
        <v>#VALUE!</v>
      </c>
      <c r="AF220" s="119" t="e">
        <f>T220-HLOOKUP(V220,Minimas!$C$3:$CD$12,6,FALSE)</f>
        <v>#VALUE!</v>
      </c>
      <c r="AG220" s="119" t="e">
        <f>T220-HLOOKUP(V220,Minimas!$C$3:$CD$12,7,FALSE)</f>
        <v>#VALUE!</v>
      </c>
      <c r="AH220" s="119" t="e">
        <f>T220-HLOOKUP(V220,Minimas!$C$3:$CD$12,8,FALSE)</f>
        <v>#VALUE!</v>
      </c>
      <c r="AI220" s="119" t="e">
        <f>T220-HLOOKUP(V220,Minimas!$C$3:$CD$12,9,FALSE)</f>
        <v>#VALUE!</v>
      </c>
      <c r="AJ220" s="119" t="e">
        <f>T220-HLOOKUP(V220,Minimas!$C$3:$CD$12,10,FALSE)</f>
        <v>#VALUE!</v>
      </c>
      <c r="AK220" s="120" t="str">
        <f t="shared" si="35"/>
        <v xml:space="preserve"> </v>
      </c>
      <c r="AL220" s="44"/>
      <c r="AM220" s="44" t="str">
        <f t="shared" si="36"/>
        <v xml:space="preserve"> </v>
      </c>
      <c r="AN220" s="44" t="str">
        <f t="shared" si="37"/>
        <v xml:space="preserve"> </v>
      </c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</row>
    <row r="221" spans="2:124" s="5" customFormat="1" ht="30" customHeight="1">
      <c r="B221" s="128"/>
      <c r="C221" s="56"/>
      <c r="D221" s="111"/>
      <c r="E221" s="131"/>
      <c r="F221" s="133" t="s">
        <v>40</v>
      </c>
      <c r="G221" s="57" t="s">
        <v>40</v>
      </c>
      <c r="H221" s="134"/>
      <c r="I221" s="110"/>
      <c r="J221" s="135"/>
      <c r="K221" s="58"/>
      <c r="L221" s="59"/>
      <c r="M221" s="60"/>
      <c r="N221" s="60"/>
      <c r="O221" s="65" t="str">
        <f t="shared" si="30"/>
        <v/>
      </c>
      <c r="P221" s="59"/>
      <c r="Q221" s="60"/>
      <c r="R221" s="60"/>
      <c r="S221" s="65" t="str">
        <f t="shared" si="31"/>
        <v/>
      </c>
      <c r="T221" s="64" t="str">
        <f t="shared" si="32"/>
        <v/>
      </c>
      <c r="U221" s="61" t="str">
        <f t="shared" si="33"/>
        <v xml:space="preserve">   </v>
      </c>
      <c r="V221" s="61" t="str">
        <f>IF(E221=0," ",IF(E221="H",IF(H221&lt;1999,VLOOKUP(K221,Minimas!$A$15:$F$29,6),IF(AND(H221&gt;1998,H221&lt;2002),VLOOKUP(K221,Minimas!$A$15:$F$29,5),IF(AND(H221&gt;2001,H221&lt;2004),VLOOKUP(K221,Minimas!$A$15:$F$29,4),IF(AND(H221&gt;2003,H221&lt;2006),VLOOKUP(K221,Minimas!$A$15:$F$29,3),VLOOKUP(K221,Minimas!$A$15:$F$29,2))))),IF(H221&lt;1999,VLOOKUP(K221,Minimas!$G$15:$L$29,6),IF(AND(H221&gt;1998,H221&lt;2002),VLOOKUP(K221,Minimas!$G$15:$L$29,5),IF(AND(H221&gt;2001,H221&lt;2004),VLOOKUP(K221,Minimas!$G$15:$L$29,4),IF(AND(H221&gt;2003,H221&lt;2006),VLOOKUP(K221,Minimas!$G$15:$L$29,3),VLOOKUP(K221,Minimas!$G$15:$L$29,2)))))))</f>
        <v xml:space="preserve"> </v>
      </c>
      <c r="W221" s="62" t="str">
        <f t="shared" si="34"/>
        <v/>
      </c>
      <c r="X221" s="55"/>
      <c r="AA221" s="44"/>
      <c r="AB221" s="119" t="e">
        <f>T221-HLOOKUP(V221,Minimas!$C$3:$CD$12,2,FALSE)</f>
        <v>#VALUE!</v>
      </c>
      <c r="AC221" s="119" t="e">
        <f>T221-HLOOKUP(V221,Minimas!$C$3:$CD$12,3,FALSE)</f>
        <v>#VALUE!</v>
      </c>
      <c r="AD221" s="119" t="e">
        <f>T221-HLOOKUP(V221,Minimas!$C$3:$CD$12,4,FALSE)</f>
        <v>#VALUE!</v>
      </c>
      <c r="AE221" s="119" t="e">
        <f>T221-HLOOKUP(V221,Minimas!$C$3:$CD$12,5,FALSE)</f>
        <v>#VALUE!</v>
      </c>
      <c r="AF221" s="119" t="e">
        <f>T221-HLOOKUP(V221,Minimas!$C$3:$CD$12,6,FALSE)</f>
        <v>#VALUE!</v>
      </c>
      <c r="AG221" s="119" t="e">
        <f>T221-HLOOKUP(V221,Minimas!$C$3:$CD$12,7,FALSE)</f>
        <v>#VALUE!</v>
      </c>
      <c r="AH221" s="119" t="e">
        <f>T221-HLOOKUP(V221,Minimas!$C$3:$CD$12,8,FALSE)</f>
        <v>#VALUE!</v>
      </c>
      <c r="AI221" s="119" t="e">
        <f>T221-HLOOKUP(V221,Minimas!$C$3:$CD$12,9,FALSE)</f>
        <v>#VALUE!</v>
      </c>
      <c r="AJ221" s="119" t="e">
        <f>T221-HLOOKUP(V221,Minimas!$C$3:$CD$12,10,FALSE)</f>
        <v>#VALUE!</v>
      </c>
      <c r="AK221" s="120" t="str">
        <f t="shared" si="35"/>
        <v xml:space="preserve"> </v>
      </c>
      <c r="AL221" s="44"/>
      <c r="AM221" s="44" t="str">
        <f t="shared" si="36"/>
        <v xml:space="preserve"> </v>
      </c>
      <c r="AN221" s="44" t="str">
        <f t="shared" si="37"/>
        <v xml:space="preserve"> </v>
      </c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</row>
    <row r="222" spans="2:124" s="5" customFormat="1" ht="30" customHeight="1">
      <c r="B222" s="128"/>
      <c r="C222" s="56"/>
      <c r="D222" s="111"/>
      <c r="E222" s="131"/>
      <c r="F222" s="133" t="s">
        <v>40</v>
      </c>
      <c r="G222" s="57" t="s">
        <v>40</v>
      </c>
      <c r="H222" s="134"/>
      <c r="I222" s="110"/>
      <c r="J222" s="135"/>
      <c r="K222" s="58"/>
      <c r="L222" s="59"/>
      <c r="M222" s="60"/>
      <c r="N222" s="60"/>
      <c r="O222" s="65" t="str">
        <f t="shared" si="30"/>
        <v/>
      </c>
      <c r="P222" s="59"/>
      <c r="Q222" s="60"/>
      <c r="R222" s="60"/>
      <c r="S222" s="65" t="str">
        <f t="shared" si="31"/>
        <v/>
      </c>
      <c r="T222" s="64" t="str">
        <f t="shared" si="32"/>
        <v/>
      </c>
      <c r="U222" s="61" t="str">
        <f t="shared" si="33"/>
        <v xml:space="preserve">   </v>
      </c>
      <c r="V222" s="61" t="str">
        <f>IF(E222=0," ",IF(E222="H",IF(H222&lt;1999,VLOOKUP(K222,Minimas!$A$15:$F$29,6),IF(AND(H222&gt;1998,H222&lt;2002),VLOOKUP(K222,Minimas!$A$15:$F$29,5),IF(AND(H222&gt;2001,H222&lt;2004),VLOOKUP(K222,Minimas!$A$15:$F$29,4),IF(AND(H222&gt;2003,H222&lt;2006),VLOOKUP(K222,Minimas!$A$15:$F$29,3),VLOOKUP(K222,Minimas!$A$15:$F$29,2))))),IF(H222&lt;1999,VLOOKUP(K222,Minimas!$G$15:$L$29,6),IF(AND(H222&gt;1998,H222&lt;2002),VLOOKUP(K222,Minimas!$G$15:$L$29,5),IF(AND(H222&gt;2001,H222&lt;2004),VLOOKUP(K222,Minimas!$G$15:$L$29,4),IF(AND(H222&gt;2003,H222&lt;2006),VLOOKUP(K222,Minimas!$G$15:$L$29,3),VLOOKUP(K222,Minimas!$G$15:$L$29,2)))))))</f>
        <v xml:space="preserve"> </v>
      </c>
      <c r="W222" s="62" t="str">
        <f t="shared" si="34"/>
        <v/>
      </c>
      <c r="X222" s="55"/>
      <c r="AA222" s="44"/>
      <c r="AB222" s="119" t="e">
        <f>T222-HLOOKUP(V222,Minimas!$C$3:$CD$12,2,FALSE)</f>
        <v>#VALUE!</v>
      </c>
      <c r="AC222" s="119" t="e">
        <f>T222-HLOOKUP(V222,Minimas!$C$3:$CD$12,3,FALSE)</f>
        <v>#VALUE!</v>
      </c>
      <c r="AD222" s="119" t="e">
        <f>T222-HLOOKUP(V222,Minimas!$C$3:$CD$12,4,FALSE)</f>
        <v>#VALUE!</v>
      </c>
      <c r="AE222" s="119" t="e">
        <f>T222-HLOOKUP(V222,Minimas!$C$3:$CD$12,5,FALSE)</f>
        <v>#VALUE!</v>
      </c>
      <c r="AF222" s="119" t="e">
        <f>T222-HLOOKUP(V222,Minimas!$C$3:$CD$12,6,FALSE)</f>
        <v>#VALUE!</v>
      </c>
      <c r="AG222" s="119" t="e">
        <f>T222-HLOOKUP(V222,Minimas!$C$3:$CD$12,7,FALSE)</f>
        <v>#VALUE!</v>
      </c>
      <c r="AH222" s="119" t="e">
        <f>T222-HLOOKUP(V222,Minimas!$C$3:$CD$12,8,FALSE)</f>
        <v>#VALUE!</v>
      </c>
      <c r="AI222" s="119" t="e">
        <f>T222-HLOOKUP(V222,Minimas!$C$3:$CD$12,9,FALSE)</f>
        <v>#VALUE!</v>
      </c>
      <c r="AJ222" s="119" t="e">
        <f>T222-HLOOKUP(V222,Minimas!$C$3:$CD$12,10,FALSE)</f>
        <v>#VALUE!</v>
      </c>
      <c r="AK222" s="120" t="str">
        <f t="shared" si="35"/>
        <v xml:space="preserve"> </v>
      </c>
      <c r="AL222" s="44"/>
      <c r="AM222" s="44" t="str">
        <f t="shared" si="36"/>
        <v xml:space="preserve"> </v>
      </c>
      <c r="AN222" s="44" t="str">
        <f t="shared" si="37"/>
        <v xml:space="preserve"> </v>
      </c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</row>
    <row r="223" spans="2:124" s="5" customFormat="1" ht="30" customHeight="1">
      <c r="B223" s="128"/>
      <c r="C223" s="56"/>
      <c r="D223" s="111"/>
      <c r="E223" s="131"/>
      <c r="F223" s="133" t="s">
        <v>40</v>
      </c>
      <c r="G223" s="57" t="s">
        <v>40</v>
      </c>
      <c r="H223" s="134"/>
      <c r="I223" s="110"/>
      <c r="J223" s="135"/>
      <c r="K223" s="58"/>
      <c r="L223" s="59"/>
      <c r="M223" s="60"/>
      <c r="N223" s="60"/>
      <c r="O223" s="65" t="str">
        <f t="shared" si="30"/>
        <v/>
      </c>
      <c r="P223" s="59"/>
      <c r="Q223" s="60"/>
      <c r="R223" s="60"/>
      <c r="S223" s="65" t="str">
        <f t="shared" si="31"/>
        <v/>
      </c>
      <c r="T223" s="64" t="str">
        <f t="shared" si="32"/>
        <v/>
      </c>
      <c r="U223" s="61" t="str">
        <f t="shared" si="33"/>
        <v xml:space="preserve">   </v>
      </c>
      <c r="V223" s="61" t="str">
        <f>IF(E223=0," ",IF(E223="H",IF(H223&lt;1999,VLOOKUP(K223,Minimas!$A$15:$F$29,6),IF(AND(H223&gt;1998,H223&lt;2002),VLOOKUP(K223,Minimas!$A$15:$F$29,5),IF(AND(H223&gt;2001,H223&lt;2004),VLOOKUP(K223,Minimas!$A$15:$F$29,4),IF(AND(H223&gt;2003,H223&lt;2006),VLOOKUP(K223,Minimas!$A$15:$F$29,3),VLOOKUP(K223,Minimas!$A$15:$F$29,2))))),IF(H223&lt;1999,VLOOKUP(K223,Minimas!$G$15:$L$29,6),IF(AND(H223&gt;1998,H223&lt;2002),VLOOKUP(K223,Minimas!$G$15:$L$29,5),IF(AND(H223&gt;2001,H223&lt;2004),VLOOKUP(K223,Minimas!$G$15:$L$29,4),IF(AND(H223&gt;2003,H223&lt;2006),VLOOKUP(K223,Minimas!$G$15:$L$29,3),VLOOKUP(K223,Minimas!$G$15:$L$29,2)))))))</f>
        <v xml:space="preserve"> </v>
      </c>
      <c r="W223" s="62" t="str">
        <f t="shared" si="34"/>
        <v/>
      </c>
      <c r="X223" s="55"/>
      <c r="AA223" s="44"/>
      <c r="AB223" s="119" t="e">
        <f>T223-HLOOKUP(V223,Minimas!$C$3:$CD$12,2,FALSE)</f>
        <v>#VALUE!</v>
      </c>
      <c r="AC223" s="119" t="e">
        <f>T223-HLOOKUP(V223,Minimas!$C$3:$CD$12,3,FALSE)</f>
        <v>#VALUE!</v>
      </c>
      <c r="AD223" s="119" t="e">
        <f>T223-HLOOKUP(V223,Minimas!$C$3:$CD$12,4,FALSE)</f>
        <v>#VALUE!</v>
      </c>
      <c r="AE223" s="119" t="e">
        <f>T223-HLOOKUP(V223,Minimas!$C$3:$CD$12,5,FALSE)</f>
        <v>#VALUE!</v>
      </c>
      <c r="AF223" s="119" t="e">
        <f>T223-HLOOKUP(V223,Minimas!$C$3:$CD$12,6,FALSE)</f>
        <v>#VALUE!</v>
      </c>
      <c r="AG223" s="119" t="e">
        <f>T223-HLOOKUP(V223,Minimas!$C$3:$CD$12,7,FALSE)</f>
        <v>#VALUE!</v>
      </c>
      <c r="AH223" s="119" t="e">
        <f>T223-HLOOKUP(V223,Minimas!$C$3:$CD$12,8,FALSE)</f>
        <v>#VALUE!</v>
      </c>
      <c r="AI223" s="119" t="e">
        <f>T223-HLOOKUP(V223,Minimas!$C$3:$CD$12,9,FALSE)</f>
        <v>#VALUE!</v>
      </c>
      <c r="AJ223" s="119" t="e">
        <f>T223-HLOOKUP(V223,Minimas!$C$3:$CD$12,10,FALSE)</f>
        <v>#VALUE!</v>
      </c>
      <c r="AK223" s="120" t="str">
        <f t="shared" si="35"/>
        <v xml:space="preserve"> </v>
      </c>
      <c r="AL223" s="44"/>
      <c r="AM223" s="44" t="str">
        <f t="shared" si="36"/>
        <v xml:space="preserve"> </v>
      </c>
      <c r="AN223" s="44" t="str">
        <f t="shared" si="37"/>
        <v xml:space="preserve"> </v>
      </c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</row>
    <row r="224" spans="2:124" s="5" customFormat="1" ht="30" customHeight="1">
      <c r="B224" s="128"/>
      <c r="C224" s="56"/>
      <c r="D224" s="111"/>
      <c r="E224" s="131"/>
      <c r="F224" s="133" t="s">
        <v>40</v>
      </c>
      <c r="G224" s="57" t="s">
        <v>40</v>
      </c>
      <c r="H224" s="134"/>
      <c r="I224" s="110"/>
      <c r="J224" s="135"/>
      <c r="K224" s="58"/>
      <c r="L224" s="59"/>
      <c r="M224" s="60"/>
      <c r="N224" s="60"/>
      <c r="O224" s="65" t="str">
        <f t="shared" si="30"/>
        <v/>
      </c>
      <c r="P224" s="59"/>
      <c r="Q224" s="60"/>
      <c r="R224" s="60"/>
      <c r="S224" s="65" t="str">
        <f t="shared" si="31"/>
        <v/>
      </c>
      <c r="T224" s="64" t="str">
        <f t="shared" si="32"/>
        <v/>
      </c>
      <c r="U224" s="61" t="str">
        <f t="shared" si="33"/>
        <v xml:space="preserve">   </v>
      </c>
      <c r="V224" s="61" t="str">
        <f>IF(E224=0," ",IF(E224="H",IF(H224&lt;1999,VLOOKUP(K224,Minimas!$A$15:$F$29,6),IF(AND(H224&gt;1998,H224&lt;2002),VLOOKUP(K224,Minimas!$A$15:$F$29,5),IF(AND(H224&gt;2001,H224&lt;2004),VLOOKUP(K224,Minimas!$A$15:$F$29,4),IF(AND(H224&gt;2003,H224&lt;2006),VLOOKUP(K224,Minimas!$A$15:$F$29,3),VLOOKUP(K224,Minimas!$A$15:$F$29,2))))),IF(H224&lt;1999,VLOOKUP(K224,Minimas!$G$15:$L$29,6),IF(AND(H224&gt;1998,H224&lt;2002),VLOOKUP(K224,Minimas!$G$15:$L$29,5),IF(AND(H224&gt;2001,H224&lt;2004),VLOOKUP(K224,Minimas!$G$15:$L$29,4),IF(AND(H224&gt;2003,H224&lt;2006),VLOOKUP(K224,Minimas!$G$15:$L$29,3),VLOOKUP(K224,Minimas!$G$15:$L$29,2)))))))</f>
        <v xml:space="preserve"> </v>
      </c>
      <c r="W224" s="62" t="str">
        <f t="shared" si="34"/>
        <v/>
      </c>
      <c r="X224" s="55"/>
      <c r="AA224" s="44"/>
      <c r="AB224" s="119" t="e">
        <f>T224-HLOOKUP(V224,Minimas!$C$3:$CD$12,2,FALSE)</f>
        <v>#VALUE!</v>
      </c>
      <c r="AC224" s="119" t="e">
        <f>T224-HLOOKUP(V224,Minimas!$C$3:$CD$12,3,FALSE)</f>
        <v>#VALUE!</v>
      </c>
      <c r="AD224" s="119" t="e">
        <f>T224-HLOOKUP(V224,Minimas!$C$3:$CD$12,4,FALSE)</f>
        <v>#VALUE!</v>
      </c>
      <c r="AE224" s="119" t="e">
        <f>T224-HLOOKUP(V224,Minimas!$C$3:$CD$12,5,FALSE)</f>
        <v>#VALUE!</v>
      </c>
      <c r="AF224" s="119" t="e">
        <f>T224-HLOOKUP(V224,Minimas!$C$3:$CD$12,6,FALSE)</f>
        <v>#VALUE!</v>
      </c>
      <c r="AG224" s="119" t="e">
        <f>T224-HLOOKUP(V224,Minimas!$C$3:$CD$12,7,FALSE)</f>
        <v>#VALUE!</v>
      </c>
      <c r="AH224" s="119" t="e">
        <f>T224-HLOOKUP(V224,Minimas!$C$3:$CD$12,8,FALSE)</f>
        <v>#VALUE!</v>
      </c>
      <c r="AI224" s="119" t="e">
        <f>T224-HLOOKUP(V224,Minimas!$C$3:$CD$12,9,FALSE)</f>
        <v>#VALUE!</v>
      </c>
      <c r="AJ224" s="119" t="e">
        <f>T224-HLOOKUP(V224,Minimas!$C$3:$CD$12,10,FALSE)</f>
        <v>#VALUE!</v>
      </c>
      <c r="AK224" s="120" t="str">
        <f t="shared" si="35"/>
        <v xml:space="preserve"> </v>
      </c>
      <c r="AL224" s="44"/>
      <c r="AM224" s="44" t="str">
        <f t="shared" si="36"/>
        <v xml:space="preserve"> </v>
      </c>
      <c r="AN224" s="44" t="str">
        <f t="shared" si="37"/>
        <v xml:space="preserve"> </v>
      </c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</row>
    <row r="225" spans="2:124" s="5" customFormat="1" ht="30" customHeight="1">
      <c r="B225" s="128"/>
      <c r="C225" s="56"/>
      <c r="D225" s="111"/>
      <c r="E225" s="131"/>
      <c r="F225" s="133" t="s">
        <v>40</v>
      </c>
      <c r="G225" s="57" t="s">
        <v>40</v>
      </c>
      <c r="H225" s="134"/>
      <c r="I225" s="110"/>
      <c r="J225" s="135"/>
      <c r="K225" s="58"/>
      <c r="L225" s="59"/>
      <c r="M225" s="60"/>
      <c r="N225" s="60"/>
      <c r="O225" s="65" t="str">
        <f t="shared" si="30"/>
        <v/>
      </c>
      <c r="P225" s="59"/>
      <c r="Q225" s="60"/>
      <c r="R225" s="60"/>
      <c r="S225" s="65" t="str">
        <f t="shared" si="31"/>
        <v/>
      </c>
      <c r="T225" s="64" t="str">
        <f t="shared" si="32"/>
        <v/>
      </c>
      <c r="U225" s="61" t="str">
        <f t="shared" si="33"/>
        <v xml:space="preserve">   </v>
      </c>
      <c r="V225" s="61" t="str">
        <f>IF(E225=0," ",IF(E225="H",IF(H225&lt;1999,VLOOKUP(K225,Minimas!$A$15:$F$29,6),IF(AND(H225&gt;1998,H225&lt;2002),VLOOKUP(K225,Minimas!$A$15:$F$29,5),IF(AND(H225&gt;2001,H225&lt;2004),VLOOKUP(K225,Minimas!$A$15:$F$29,4),IF(AND(H225&gt;2003,H225&lt;2006),VLOOKUP(K225,Minimas!$A$15:$F$29,3),VLOOKUP(K225,Minimas!$A$15:$F$29,2))))),IF(H225&lt;1999,VLOOKUP(K225,Minimas!$G$15:$L$29,6),IF(AND(H225&gt;1998,H225&lt;2002),VLOOKUP(K225,Minimas!$G$15:$L$29,5),IF(AND(H225&gt;2001,H225&lt;2004),VLOOKUP(K225,Minimas!$G$15:$L$29,4),IF(AND(H225&gt;2003,H225&lt;2006),VLOOKUP(K225,Minimas!$G$15:$L$29,3),VLOOKUP(K225,Minimas!$G$15:$L$29,2)))))))</f>
        <v xml:space="preserve"> </v>
      </c>
      <c r="W225" s="62" t="str">
        <f t="shared" si="34"/>
        <v/>
      </c>
      <c r="X225" s="55"/>
      <c r="AA225" s="44"/>
      <c r="AB225" s="119" t="e">
        <f>T225-HLOOKUP(V225,Minimas!$C$3:$CD$12,2,FALSE)</f>
        <v>#VALUE!</v>
      </c>
      <c r="AC225" s="119" t="e">
        <f>T225-HLOOKUP(V225,Minimas!$C$3:$CD$12,3,FALSE)</f>
        <v>#VALUE!</v>
      </c>
      <c r="AD225" s="119" t="e">
        <f>T225-HLOOKUP(V225,Minimas!$C$3:$CD$12,4,FALSE)</f>
        <v>#VALUE!</v>
      </c>
      <c r="AE225" s="119" t="e">
        <f>T225-HLOOKUP(V225,Minimas!$C$3:$CD$12,5,FALSE)</f>
        <v>#VALUE!</v>
      </c>
      <c r="AF225" s="119" t="e">
        <f>T225-HLOOKUP(V225,Minimas!$C$3:$CD$12,6,FALSE)</f>
        <v>#VALUE!</v>
      </c>
      <c r="AG225" s="119" t="e">
        <f>T225-HLOOKUP(V225,Minimas!$C$3:$CD$12,7,FALSE)</f>
        <v>#VALUE!</v>
      </c>
      <c r="AH225" s="119" t="e">
        <f>T225-HLOOKUP(V225,Minimas!$C$3:$CD$12,8,FALSE)</f>
        <v>#VALUE!</v>
      </c>
      <c r="AI225" s="119" t="e">
        <f>T225-HLOOKUP(V225,Minimas!$C$3:$CD$12,9,FALSE)</f>
        <v>#VALUE!</v>
      </c>
      <c r="AJ225" s="119" t="e">
        <f>T225-HLOOKUP(V225,Minimas!$C$3:$CD$12,10,FALSE)</f>
        <v>#VALUE!</v>
      </c>
      <c r="AK225" s="120" t="str">
        <f t="shared" si="35"/>
        <v xml:space="preserve"> </v>
      </c>
      <c r="AL225" s="44"/>
      <c r="AM225" s="44" t="str">
        <f t="shared" si="36"/>
        <v xml:space="preserve"> </v>
      </c>
      <c r="AN225" s="44" t="str">
        <f t="shared" si="37"/>
        <v xml:space="preserve"> </v>
      </c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</row>
    <row r="226" spans="2:124" s="5" customFormat="1" ht="30" customHeight="1">
      <c r="B226" s="128"/>
      <c r="C226" s="56"/>
      <c r="D226" s="111"/>
      <c r="E226" s="131"/>
      <c r="F226" s="133" t="s">
        <v>40</v>
      </c>
      <c r="G226" s="57" t="s">
        <v>40</v>
      </c>
      <c r="H226" s="134"/>
      <c r="I226" s="110"/>
      <c r="J226" s="135"/>
      <c r="K226" s="58"/>
      <c r="L226" s="59"/>
      <c r="M226" s="60"/>
      <c r="N226" s="60"/>
      <c r="O226" s="65" t="str">
        <f t="shared" si="30"/>
        <v/>
      </c>
      <c r="P226" s="59"/>
      <c r="Q226" s="60"/>
      <c r="R226" s="60"/>
      <c r="S226" s="65" t="str">
        <f t="shared" si="31"/>
        <v/>
      </c>
      <c r="T226" s="64" t="str">
        <f t="shared" si="32"/>
        <v/>
      </c>
      <c r="U226" s="61" t="str">
        <f t="shared" si="33"/>
        <v xml:space="preserve">   </v>
      </c>
      <c r="V226" s="61" t="str">
        <f>IF(E226=0," ",IF(E226="H",IF(H226&lt;1999,VLOOKUP(K226,Minimas!$A$15:$F$29,6),IF(AND(H226&gt;1998,H226&lt;2002),VLOOKUP(K226,Minimas!$A$15:$F$29,5),IF(AND(H226&gt;2001,H226&lt;2004),VLOOKUP(K226,Minimas!$A$15:$F$29,4),IF(AND(H226&gt;2003,H226&lt;2006),VLOOKUP(K226,Minimas!$A$15:$F$29,3),VLOOKUP(K226,Minimas!$A$15:$F$29,2))))),IF(H226&lt;1999,VLOOKUP(K226,Minimas!$G$15:$L$29,6),IF(AND(H226&gt;1998,H226&lt;2002),VLOOKUP(K226,Minimas!$G$15:$L$29,5),IF(AND(H226&gt;2001,H226&lt;2004),VLOOKUP(K226,Minimas!$G$15:$L$29,4),IF(AND(H226&gt;2003,H226&lt;2006),VLOOKUP(K226,Minimas!$G$15:$L$29,3),VLOOKUP(K226,Minimas!$G$15:$L$29,2)))))))</f>
        <v xml:space="preserve"> </v>
      </c>
      <c r="W226" s="62" t="str">
        <f t="shared" si="34"/>
        <v/>
      </c>
      <c r="X226" s="55"/>
      <c r="AA226" s="44"/>
      <c r="AB226" s="119" t="e">
        <f>T226-HLOOKUP(V226,Minimas!$C$3:$CD$12,2,FALSE)</f>
        <v>#VALUE!</v>
      </c>
      <c r="AC226" s="119" t="e">
        <f>T226-HLOOKUP(V226,Minimas!$C$3:$CD$12,3,FALSE)</f>
        <v>#VALUE!</v>
      </c>
      <c r="AD226" s="119" t="e">
        <f>T226-HLOOKUP(V226,Minimas!$C$3:$CD$12,4,FALSE)</f>
        <v>#VALUE!</v>
      </c>
      <c r="AE226" s="119" t="e">
        <f>T226-HLOOKUP(V226,Minimas!$C$3:$CD$12,5,FALSE)</f>
        <v>#VALUE!</v>
      </c>
      <c r="AF226" s="119" t="e">
        <f>T226-HLOOKUP(V226,Minimas!$C$3:$CD$12,6,FALSE)</f>
        <v>#VALUE!</v>
      </c>
      <c r="AG226" s="119" t="e">
        <f>T226-HLOOKUP(V226,Minimas!$C$3:$CD$12,7,FALSE)</f>
        <v>#VALUE!</v>
      </c>
      <c r="AH226" s="119" t="e">
        <f>T226-HLOOKUP(V226,Minimas!$C$3:$CD$12,8,FALSE)</f>
        <v>#VALUE!</v>
      </c>
      <c r="AI226" s="119" t="e">
        <f>T226-HLOOKUP(V226,Minimas!$C$3:$CD$12,9,FALSE)</f>
        <v>#VALUE!</v>
      </c>
      <c r="AJ226" s="119" t="e">
        <f>T226-HLOOKUP(V226,Minimas!$C$3:$CD$12,10,FALSE)</f>
        <v>#VALUE!</v>
      </c>
      <c r="AK226" s="120" t="str">
        <f t="shared" si="35"/>
        <v xml:space="preserve"> </v>
      </c>
      <c r="AL226" s="44"/>
      <c r="AM226" s="44" t="str">
        <f t="shared" si="36"/>
        <v xml:space="preserve"> </v>
      </c>
      <c r="AN226" s="44" t="str">
        <f t="shared" si="37"/>
        <v xml:space="preserve"> </v>
      </c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</row>
    <row r="227" spans="2:124" s="5" customFormat="1" ht="30" customHeight="1">
      <c r="B227" s="128"/>
      <c r="C227" s="56"/>
      <c r="D227" s="111"/>
      <c r="E227" s="131"/>
      <c r="F227" s="133" t="s">
        <v>40</v>
      </c>
      <c r="G227" s="57" t="s">
        <v>40</v>
      </c>
      <c r="H227" s="134"/>
      <c r="I227" s="110"/>
      <c r="J227" s="135"/>
      <c r="K227" s="58"/>
      <c r="L227" s="59"/>
      <c r="M227" s="60"/>
      <c r="N227" s="60"/>
      <c r="O227" s="65" t="str">
        <f t="shared" si="30"/>
        <v/>
      </c>
      <c r="P227" s="59"/>
      <c r="Q227" s="60"/>
      <c r="R227" s="60"/>
      <c r="S227" s="65" t="str">
        <f t="shared" si="31"/>
        <v/>
      </c>
      <c r="T227" s="64" t="str">
        <f t="shared" si="32"/>
        <v/>
      </c>
      <c r="U227" s="61" t="str">
        <f t="shared" si="33"/>
        <v xml:space="preserve">   </v>
      </c>
      <c r="V227" s="61" t="str">
        <f>IF(E227=0," ",IF(E227="H",IF(H227&lt;1999,VLOOKUP(K227,Minimas!$A$15:$F$29,6),IF(AND(H227&gt;1998,H227&lt;2002),VLOOKUP(K227,Minimas!$A$15:$F$29,5),IF(AND(H227&gt;2001,H227&lt;2004),VLOOKUP(K227,Minimas!$A$15:$F$29,4),IF(AND(H227&gt;2003,H227&lt;2006),VLOOKUP(K227,Minimas!$A$15:$F$29,3),VLOOKUP(K227,Minimas!$A$15:$F$29,2))))),IF(H227&lt;1999,VLOOKUP(K227,Minimas!$G$15:$L$29,6),IF(AND(H227&gt;1998,H227&lt;2002),VLOOKUP(K227,Minimas!$G$15:$L$29,5),IF(AND(H227&gt;2001,H227&lt;2004),VLOOKUP(K227,Minimas!$G$15:$L$29,4),IF(AND(H227&gt;2003,H227&lt;2006),VLOOKUP(K227,Minimas!$G$15:$L$29,3),VLOOKUP(K227,Minimas!$G$15:$L$29,2)))))))</f>
        <v xml:space="preserve"> </v>
      </c>
      <c r="W227" s="62" t="str">
        <f t="shared" si="34"/>
        <v/>
      </c>
      <c r="X227" s="55"/>
      <c r="AA227" s="44"/>
      <c r="AB227" s="119" t="e">
        <f>T227-HLOOKUP(V227,Minimas!$C$3:$CD$12,2,FALSE)</f>
        <v>#VALUE!</v>
      </c>
      <c r="AC227" s="119" t="e">
        <f>T227-HLOOKUP(V227,Minimas!$C$3:$CD$12,3,FALSE)</f>
        <v>#VALUE!</v>
      </c>
      <c r="AD227" s="119" t="e">
        <f>T227-HLOOKUP(V227,Minimas!$C$3:$CD$12,4,FALSE)</f>
        <v>#VALUE!</v>
      </c>
      <c r="AE227" s="119" t="e">
        <f>T227-HLOOKUP(V227,Minimas!$C$3:$CD$12,5,FALSE)</f>
        <v>#VALUE!</v>
      </c>
      <c r="AF227" s="119" t="e">
        <f>T227-HLOOKUP(V227,Minimas!$C$3:$CD$12,6,FALSE)</f>
        <v>#VALUE!</v>
      </c>
      <c r="AG227" s="119" t="e">
        <f>T227-HLOOKUP(V227,Minimas!$C$3:$CD$12,7,FALSE)</f>
        <v>#VALUE!</v>
      </c>
      <c r="AH227" s="119" t="e">
        <f>T227-HLOOKUP(V227,Minimas!$C$3:$CD$12,8,FALSE)</f>
        <v>#VALUE!</v>
      </c>
      <c r="AI227" s="119" t="e">
        <f>T227-HLOOKUP(V227,Minimas!$C$3:$CD$12,9,FALSE)</f>
        <v>#VALUE!</v>
      </c>
      <c r="AJ227" s="119" t="e">
        <f>T227-HLOOKUP(V227,Minimas!$C$3:$CD$12,10,FALSE)</f>
        <v>#VALUE!</v>
      </c>
      <c r="AK227" s="120" t="str">
        <f t="shared" si="35"/>
        <v xml:space="preserve"> </v>
      </c>
      <c r="AL227" s="44"/>
      <c r="AM227" s="44" t="str">
        <f t="shared" si="36"/>
        <v xml:space="preserve"> </v>
      </c>
      <c r="AN227" s="44" t="str">
        <f t="shared" si="37"/>
        <v xml:space="preserve"> </v>
      </c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</row>
    <row r="228" spans="2:124" s="5" customFormat="1" ht="30" customHeight="1">
      <c r="B228" s="128"/>
      <c r="C228" s="56"/>
      <c r="D228" s="111"/>
      <c r="E228" s="131"/>
      <c r="F228" s="133" t="s">
        <v>40</v>
      </c>
      <c r="G228" s="57" t="s">
        <v>40</v>
      </c>
      <c r="H228" s="134"/>
      <c r="I228" s="110"/>
      <c r="J228" s="135"/>
      <c r="K228" s="58"/>
      <c r="L228" s="59"/>
      <c r="M228" s="60"/>
      <c r="N228" s="60"/>
      <c r="O228" s="65" t="str">
        <f t="shared" si="30"/>
        <v/>
      </c>
      <c r="P228" s="59"/>
      <c r="Q228" s="60"/>
      <c r="R228" s="60"/>
      <c r="S228" s="65" t="str">
        <f t="shared" si="31"/>
        <v/>
      </c>
      <c r="T228" s="64" t="str">
        <f t="shared" si="32"/>
        <v/>
      </c>
      <c r="U228" s="61" t="str">
        <f t="shared" si="33"/>
        <v xml:space="preserve">   </v>
      </c>
      <c r="V228" s="61" t="str">
        <f>IF(E228=0," ",IF(E228="H",IF(H228&lt;1999,VLOOKUP(K228,Minimas!$A$15:$F$29,6),IF(AND(H228&gt;1998,H228&lt;2002),VLOOKUP(K228,Minimas!$A$15:$F$29,5),IF(AND(H228&gt;2001,H228&lt;2004),VLOOKUP(K228,Minimas!$A$15:$F$29,4),IF(AND(H228&gt;2003,H228&lt;2006),VLOOKUP(K228,Minimas!$A$15:$F$29,3),VLOOKUP(K228,Minimas!$A$15:$F$29,2))))),IF(H228&lt;1999,VLOOKUP(K228,Minimas!$G$15:$L$29,6),IF(AND(H228&gt;1998,H228&lt;2002),VLOOKUP(K228,Minimas!$G$15:$L$29,5),IF(AND(H228&gt;2001,H228&lt;2004),VLOOKUP(K228,Minimas!$G$15:$L$29,4),IF(AND(H228&gt;2003,H228&lt;2006),VLOOKUP(K228,Minimas!$G$15:$L$29,3),VLOOKUP(K228,Minimas!$G$15:$L$29,2)))))))</f>
        <v xml:space="preserve"> </v>
      </c>
      <c r="W228" s="62" t="str">
        <f t="shared" si="34"/>
        <v/>
      </c>
      <c r="X228" s="55"/>
      <c r="AA228" s="44"/>
      <c r="AB228" s="119" t="e">
        <f>T228-HLOOKUP(V228,Minimas!$C$3:$CD$12,2,FALSE)</f>
        <v>#VALUE!</v>
      </c>
      <c r="AC228" s="119" t="e">
        <f>T228-HLOOKUP(V228,Minimas!$C$3:$CD$12,3,FALSE)</f>
        <v>#VALUE!</v>
      </c>
      <c r="AD228" s="119" t="e">
        <f>T228-HLOOKUP(V228,Minimas!$C$3:$CD$12,4,FALSE)</f>
        <v>#VALUE!</v>
      </c>
      <c r="AE228" s="119" t="e">
        <f>T228-HLOOKUP(V228,Minimas!$C$3:$CD$12,5,FALSE)</f>
        <v>#VALUE!</v>
      </c>
      <c r="AF228" s="119" t="e">
        <f>T228-HLOOKUP(V228,Minimas!$C$3:$CD$12,6,FALSE)</f>
        <v>#VALUE!</v>
      </c>
      <c r="AG228" s="119" t="e">
        <f>T228-HLOOKUP(V228,Minimas!$C$3:$CD$12,7,FALSE)</f>
        <v>#VALUE!</v>
      </c>
      <c r="AH228" s="119" t="e">
        <f>T228-HLOOKUP(V228,Minimas!$C$3:$CD$12,8,FALSE)</f>
        <v>#VALUE!</v>
      </c>
      <c r="AI228" s="119" t="e">
        <f>T228-HLOOKUP(V228,Minimas!$C$3:$CD$12,9,FALSE)</f>
        <v>#VALUE!</v>
      </c>
      <c r="AJ228" s="119" t="e">
        <f>T228-HLOOKUP(V228,Minimas!$C$3:$CD$12,10,FALSE)</f>
        <v>#VALUE!</v>
      </c>
      <c r="AK228" s="120" t="str">
        <f t="shared" si="35"/>
        <v xml:space="preserve"> </v>
      </c>
      <c r="AL228" s="44"/>
      <c r="AM228" s="44" t="str">
        <f t="shared" si="36"/>
        <v xml:space="preserve"> </v>
      </c>
      <c r="AN228" s="44" t="str">
        <f t="shared" si="37"/>
        <v xml:space="preserve"> </v>
      </c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</row>
    <row r="229" spans="2:124" s="5" customFormat="1" ht="30" customHeight="1">
      <c r="B229" s="128"/>
      <c r="C229" s="56"/>
      <c r="D229" s="111"/>
      <c r="E229" s="131"/>
      <c r="F229" s="133" t="s">
        <v>40</v>
      </c>
      <c r="G229" s="57" t="s">
        <v>40</v>
      </c>
      <c r="H229" s="134"/>
      <c r="I229" s="110"/>
      <c r="J229" s="135"/>
      <c r="K229" s="58"/>
      <c r="L229" s="59"/>
      <c r="M229" s="60"/>
      <c r="N229" s="60"/>
      <c r="O229" s="65" t="str">
        <f t="shared" si="30"/>
        <v/>
      </c>
      <c r="P229" s="59"/>
      <c r="Q229" s="60"/>
      <c r="R229" s="60"/>
      <c r="S229" s="65" t="str">
        <f t="shared" si="31"/>
        <v/>
      </c>
      <c r="T229" s="64" t="str">
        <f t="shared" si="32"/>
        <v/>
      </c>
      <c r="U229" s="61" t="str">
        <f t="shared" si="33"/>
        <v xml:space="preserve">   </v>
      </c>
      <c r="V229" s="61" t="str">
        <f>IF(E229=0," ",IF(E229="H",IF(H229&lt;1999,VLOOKUP(K229,Minimas!$A$15:$F$29,6),IF(AND(H229&gt;1998,H229&lt;2002),VLOOKUP(K229,Minimas!$A$15:$F$29,5),IF(AND(H229&gt;2001,H229&lt;2004),VLOOKUP(K229,Minimas!$A$15:$F$29,4),IF(AND(H229&gt;2003,H229&lt;2006),VLOOKUP(K229,Minimas!$A$15:$F$29,3),VLOOKUP(K229,Minimas!$A$15:$F$29,2))))),IF(H229&lt;1999,VLOOKUP(K229,Minimas!$G$15:$L$29,6),IF(AND(H229&gt;1998,H229&lt;2002),VLOOKUP(K229,Minimas!$G$15:$L$29,5),IF(AND(H229&gt;2001,H229&lt;2004),VLOOKUP(K229,Minimas!$G$15:$L$29,4),IF(AND(H229&gt;2003,H229&lt;2006),VLOOKUP(K229,Minimas!$G$15:$L$29,3),VLOOKUP(K229,Minimas!$G$15:$L$29,2)))))))</f>
        <v xml:space="preserve"> </v>
      </c>
      <c r="W229" s="62" t="str">
        <f t="shared" si="34"/>
        <v/>
      </c>
      <c r="X229" s="55"/>
      <c r="AA229" s="44"/>
      <c r="AB229" s="119" t="e">
        <f>T229-HLOOKUP(V229,Minimas!$C$3:$CD$12,2,FALSE)</f>
        <v>#VALUE!</v>
      </c>
      <c r="AC229" s="119" t="e">
        <f>T229-HLOOKUP(V229,Minimas!$C$3:$CD$12,3,FALSE)</f>
        <v>#VALUE!</v>
      </c>
      <c r="AD229" s="119" t="e">
        <f>T229-HLOOKUP(V229,Minimas!$C$3:$CD$12,4,FALSE)</f>
        <v>#VALUE!</v>
      </c>
      <c r="AE229" s="119" t="e">
        <f>T229-HLOOKUP(V229,Minimas!$C$3:$CD$12,5,FALSE)</f>
        <v>#VALUE!</v>
      </c>
      <c r="AF229" s="119" t="e">
        <f>T229-HLOOKUP(V229,Minimas!$C$3:$CD$12,6,FALSE)</f>
        <v>#VALUE!</v>
      </c>
      <c r="AG229" s="119" t="e">
        <f>T229-HLOOKUP(V229,Minimas!$C$3:$CD$12,7,FALSE)</f>
        <v>#VALUE!</v>
      </c>
      <c r="AH229" s="119" t="e">
        <f>T229-HLOOKUP(V229,Minimas!$C$3:$CD$12,8,FALSE)</f>
        <v>#VALUE!</v>
      </c>
      <c r="AI229" s="119" t="e">
        <f>T229-HLOOKUP(V229,Minimas!$C$3:$CD$12,9,FALSE)</f>
        <v>#VALUE!</v>
      </c>
      <c r="AJ229" s="119" t="e">
        <f>T229-HLOOKUP(V229,Minimas!$C$3:$CD$12,10,FALSE)</f>
        <v>#VALUE!</v>
      </c>
      <c r="AK229" s="120" t="str">
        <f t="shared" si="35"/>
        <v xml:space="preserve"> </v>
      </c>
      <c r="AL229" s="44"/>
      <c r="AM229" s="44" t="str">
        <f t="shared" si="36"/>
        <v xml:space="preserve"> </v>
      </c>
      <c r="AN229" s="44" t="str">
        <f t="shared" si="37"/>
        <v xml:space="preserve"> </v>
      </c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</row>
    <row r="230" spans="2:124" s="5" customFormat="1" ht="30" customHeight="1">
      <c r="B230" s="128"/>
      <c r="C230" s="56"/>
      <c r="D230" s="111"/>
      <c r="E230" s="131"/>
      <c r="F230" s="133" t="s">
        <v>40</v>
      </c>
      <c r="G230" s="57" t="s">
        <v>40</v>
      </c>
      <c r="H230" s="134"/>
      <c r="I230" s="110"/>
      <c r="J230" s="135"/>
      <c r="K230" s="58"/>
      <c r="L230" s="59"/>
      <c r="M230" s="60"/>
      <c r="N230" s="60"/>
      <c r="O230" s="65" t="str">
        <f t="shared" si="30"/>
        <v/>
      </c>
      <c r="P230" s="59"/>
      <c r="Q230" s="60"/>
      <c r="R230" s="60"/>
      <c r="S230" s="65" t="str">
        <f t="shared" si="31"/>
        <v/>
      </c>
      <c r="T230" s="64" t="str">
        <f t="shared" si="32"/>
        <v/>
      </c>
      <c r="U230" s="61" t="str">
        <f t="shared" si="33"/>
        <v xml:space="preserve">   </v>
      </c>
      <c r="V230" s="61" t="str">
        <f>IF(E230=0," ",IF(E230="H",IF(H230&lt;1999,VLOOKUP(K230,Minimas!$A$15:$F$29,6),IF(AND(H230&gt;1998,H230&lt;2002),VLOOKUP(K230,Minimas!$A$15:$F$29,5),IF(AND(H230&gt;2001,H230&lt;2004),VLOOKUP(K230,Minimas!$A$15:$F$29,4),IF(AND(H230&gt;2003,H230&lt;2006),VLOOKUP(K230,Minimas!$A$15:$F$29,3),VLOOKUP(K230,Minimas!$A$15:$F$29,2))))),IF(H230&lt;1999,VLOOKUP(K230,Minimas!$G$15:$L$29,6),IF(AND(H230&gt;1998,H230&lt;2002),VLOOKUP(K230,Minimas!$G$15:$L$29,5),IF(AND(H230&gt;2001,H230&lt;2004),VLOOKUP(K230,Minimas!$G$15:$L$29,4),IF(AND(H230&gt;2003,H230&lt;2006),VLOOKUP(K230,Minimas!$G$15:$L$29,3),VLOOKUP(K230,Minimas!$G$15:$L$29,2)))))))</f>
        <v xml:space="preserve"> </v>
      </c>
      <c r="W230" s="62" t="str">
        <f t="shared" si="34"/>
        <v/>
      </c>
      <c r="X230" s="55"/>
      <c r="AA230" s="44"/>
      <c r="AB230" s="119" t="e">
        <f>T230-HLOOKUP(V230,Minimas!$C$3:$CD$12,2,FALSE)</f>
        <v>#VALUE!</v>
      </c>
      <c r="AC230" s="119" t="e">
        <f>T230-HLOOKUP(V230,Minimas!$C$3:$CD$12,3,FALSE)</f>
        <v>#VALUE!</v>
      </c>
      <c r="AD230" s="119" t="e">
        <f>T230-HLOOKUP(V230,Minimas!$C$3:$CD$12,4,FALSE)</f>
        <v>#VALUE!</v>
      </c>
      <c r="AE230" s="119" t="e">
        <f>T230-HLOOKUP(V230,Minimas!$C$3:$CD$12,5,FALSE)</f>
        <v>#VALUE!</v>
      </c>
      <c r="AF230" s="119" t="e">
        <f>T230-HLOOKUP(V230,Minimas!$C$3:$CD$12,6,FALSE)</f>
        <v>#VALUE!</v>
      </c>
      <c r="AG230" s="119" t="e">
        <f>T230-HLOOKUP(V230,Minimas!$C$3:$CD$12,7,FALSE)</f>
        <v>#VALUE!</v>
      </c>
      <c r="AH230" s="119" t="e">
        <f>T230-HLOOKUP(V230,Minimas!$C$3:$CD$12,8,FALSE)</f>
        <v>#VALUE!</v>
      </c>
      <c r="AI230" s="119" t="e">
        <f>T230-HLOOKUP(V230,Minimas!$C$3:$CD$12,9,FALSE)</f>
        <v>#VALUE!</v>
      </c>
      <c r="AJ230" s="119" t="e">
        <f>T230-HLOOKUP(V230,Minimas!$C$3:$CD$12,10,FALSE)</f>
        <v>#VALUE!</v>
      </c>
      <c r="AK230" s="120" t="str">
        <f t="shared" si="35"/>
        <v xml:space="preserve"> </v>
      </c>
      <c r="AL230" s="44"/>
      <c r="AM230" s="44" t="str">
        <f t="shared" si="36"/>
        <v xml:space="preserve"> </v>
      </c>
      <c r="AN230" s="44" t="str">
        <f t="shared" si="37"/>
        <v xml:space="preserve"> </v>
      </c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</row>
    <row r="231" spans="2:124" s="5" customFormat="1" ht="30" customHeight="1">
      <c r="B231" s="128"/>
      <c r="C231" s="56"/>
      <c r="D231" s="111"/>
      <c r="E231" s="131"/>
      <c r="F231" s="133" t="s">
        <v>40</v>
      </c>
      <c r="G231" s="57" t="s">
        <v>40</v>
      </c>
      <c r="H231" s="134"/>
      <c r="I231" s="110"/>
      <c r="J231" s="135"/>
      <c r="K231" s="58"/>
      <c r="L231" s="59"/>
      <c r="M231" s="60"/>
      <c r="N231" s="60"/>
      <c r="O231" s="65" t="str">
        <f t="shared" si="30"/>
        <v/>
      </c>
      <c r="P231" s="59"/>
      <c r="Q231" s="60"/>
      <c r="R231" s="60"/>
      <c r="S231" s="65" t="str">
        <f t="shared" si="31"/>
        <v/>
      </c>
      <c r="T231" s="64" t="str">
        <f t="shared" si="32"/>
        <v/>
      </c>
      <c r="U231" s="61" t="str">
        <f t="shared" si="33"/>
        <v xml:space="preserve">   </v>
      </c>
      <c r="V231" s="61" t="str">
        <f>IF(E231=0," ",IF(E231="H",IF(H231&lt;1999,VLOOKUP(K231,Minimas!$A$15:$F$29,6),IF(AND(H231&gt;1998,H231&lt;2002),VLOOKUP(K231,Minimas!$A$15:$F$29,5),IF(AND(H231&gt;2001,H231&lt;2004),VLOOKUP(K231,Minimas!$A$15:$F$29,4),IF(AND(H231&gt;2003,H231&lt;2006),VLOOKUP(K231,Minimas!$A$15:$F$29,3),VLOOKUP(K231,Minimas!$A$15:$F$29,2))))),IF(H231&lt;1999,VLOOKUP(K231,Minimas!$G$15:$L$29,6),IF(AND(H231&gt;1998,H231&lt;2002),VLOOKUP(K231,Minimas!$G$15:$L$29,5),IF(AND(H231&gt;2001,H231&lt;2004),VLOOKUP(K231,Minimas!$G$15:$L$29,4),IF(AND(H231&gt;2003,H231&lt;2006),VLOOKUP(K231,Minimas!$G$15:$L$29,3),VLOOKUP(K231,Minimas!$G$15:$L$29,2)))))))</f>
        <v xml:space="preserve"> </v>
      </c>
      <c r="W231" s="62" t="str">
        <f t="shared" si="34"/>
        <v/>
      </c>
      <c r="X231" s="55"/>
      <c r="AA231" s="44"/>
      <c r="AB231" s="119" t="e">
        <f>T231-HLOOKUP(V231,Minimas!$C$3:$CD$12,2,FALSE)</f>
        <v>#VALUE!</v>
      </c>
      <c r="AC231" s="119" t="e">
        <f>T231-HLOOKUP(V231,Minimas!$C$3:$CD$12,3,FALSE)</f>
        <v>#VALUE!</v>
      </c>
      <c r="AD231" s="119" t="e">
        <f>T231-HLOOKUP(V231,Minimas!$C$3:$CD$12,4,FALSE)</f>
        <v>#VALUE!</v>
      </c>
      <c r="AE231" s="119" t="e">
        <f>T231-HLOOKUP(V231,Minimas!$C$3:$CD$12,5,FALSE)</f>
        <v>#VALUE!</v>
      </c>
      <c r="AF231" s="119" t="e">
        <f>T231-HLOOKUP(V231,Minimas!$C$3:$CD$12,6,FALSE)</f>
        <v>#VALUE!</v>
      </c>
      <c r="AG231" s="119" t="e">
        <f>T231-HLOOKUP(V231,Minimas!$C$3:$CD$12,7,FALSE)</f>
        <v>#VALUE!</v>
      </c>
      <c r="AH231" s="119" t="e">
        <f>T231-HLOOKUP(V231,Minimas!$C$3:$CD$12,8,FALSE)</f>
        <v>#VALUE!</v>
      </c>
      <c r="AI231" s="119" t="e">
        <f>T231-HLOOKUP(V231,Minimas!$C$3:$CD$12,9,FALSE)</f>
        <v>#VALUE!</v>
      </c>
      <c r="AJ231" s="119" t="e">
        <f>T231-HLOOKUP(V231,Minimas!$C$3:$CD$12,10,FALSE)</f>
        <v>#VALUE!</v>
      </c>
      <c r="AK231" s="120" t="str">
        <f t="shared" si="35"/>
        <v xml:space="preserve"> </v>
      </c>
      <c r="AL231" s="44"/>
      <c r="AM231" s="44" t="str">
        <f t="shared" si="36"/>
        <v xml:space="preserve"> </v>
      </c>
      <c r="AN231" s="44" t="str">
        <f t="shared" si="37"/>
        <v xml:space="preserve"> </v>
      </c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</row>
    <row r="232" spans="2:124" s="5" customFormat="1" ht="30" customHeight="1">
      <c r="B232" s="128"/>
      <c r="C232" s="56"/>
      <c r="D232" s="111"/>
      <c r="E232" s="131"/>
      <c r="F232" s="133" t="s">
        <v>40</v>
      </c>
      <c r="G232" s="57" t="s">
        <v>40</v>
      </c>
      <c r="H232" s="134"/>
      <c r="I232" s="110"/>
      <c r="J232" s="135"/>
      <c r="K232" s="58"/>
      <c r="L232" s="59"/>
      <c r="M232" s="60"/>
      <c r="N232" s="60"/>
      <c r="O232" s="65" t="str">
        <f t="shared" si="30"/>
        <v/>
      </c>
      <c r="P232" s="59"/>
      <c r="Q232" s="60"/>
      <c r="R232" s="60"/>
      <c r="S232" s="65" t="str">
        <f t="shared" si="31"/>
        <v/>
      </c>
      <c r="T232" s="64" t="str">
        <f t="shared" si="32"/>
        <v/>
      </c>
      <c r="U232" s="61" t="str">
        <f t="shared" si="33"/>
        <v xml:space="preserve">   </v>
      </c>
      <c r="V232" s="61" t="str">
        <f>IF(E232=0," ",IF(E232="H",IF(H232&lt;1999,VLOOKUP(K232,Minimas!$A$15:$F$29,6),IF(AND(H232&gt;1998,H232&lt;2002),VLOOKUP(K232,Minimas!$A$15:$F$29,5),IF(AND(H232&gt;2001,H232&lt;2004),VLOOKUP(K232,Minimas!$A$15:$F$29,4),IF(AND(H232&gt;2003,H232&lt;2006),VLOOKUP(K232,Minimas!$A$15:$F$29,3),VLOOKUP(K232,Minimas!$A$15:$F$29,2))))),IF(H232&lt;1999,VLOOKUP(K232,Minimas!$G$15:$L$29,6),IF(AND(H232&gt;1998,H232&lt;2002),VLOOKUP(K232,Minimas!$G$15:$L$29,5),IF(AND(H232&gt;2001,H232&lt;2004),VLOOKUP(K232,Minimas!$G$15:$L$29,4),IF(AND(H232&gt;2003,H232&lt;2006),VLOOKUP(K232,Minimas!$G$15:$L$29,3),VLOOKUP(K232,Minimas!$G$15:$L$29,2)))))))</f>
        <v xml:space="preserve"> </v>
      </c>
      <c r="W232" s="62" t="str">
        <f t="shared" si="34"/>
        <v/>
      </c>
      <c r="X232" s="55"/>
      <c r="AA232" s="44"/>
      <c r="AB232" s="119" t="e">
        <f>T232-HLOOKUP(V232,Minimas!$C$3:$CD$12,2,FALSE)</f>
        <v>#VALUE!</v>
      </c>
      <c r="AC232" s="119" t="e">
        <f>T232-HLOOKUP(V232,Minimas!$C$3:$CD$12,3,FALSE)</f>
        <v>#VALUE!</v>
      </c>
      <c r="AD232" s="119" t="e">
        <f>T232-HLOOKUP(V232,Minimas!$C$3:$CD$12,4,FALSE)</f>
        <v>#VALUE!</v>
      </c>
      <c r="AE232" s="119" t="e">
        <f>T232-HLOOKUP(V232,Minimas!$C$3:$CD$12,5,FALSE)</f>
        <v>#VALUE!</v>
      </c>
      <c r="AF232" s="119" t="e">
        <f>T232-HLOOKUP(V232,Minimas!$C$3:$CD$12,6,FALSE)</f>
        <v>#VALUE!</v>
      </c>
      <c r="AG232" s="119" t="e">
        <f>T232-HLOOKUP(V232,Minimas!$C$3:$CD$12,7,FALSE)</f>
        <v>#VALUE!</v>
      </c>
      <c r="AH232" s="119" t="e">
        <f>T232-HLOOKUP(V232,Minimas!$C$3:$CD$12,8,FALSE)</f>
        <v>#VALUE!</v>
      </c>
      <c r="AI232" s="119" t="e">
        <f>T232-HLOOKUP(V232,Minimas!$C$3:$CD$12,9,FALSE)</f>
        <v>#VALUE!</v>
      </c>
      <c r="AJ232" s="119" t="e">
        <f>T232-HLOOKUP(V232,Minimas!$C$3:$CD$12,10,FALSE)</f>
        <v>#VALUE!</v>
      </c>
      <c r="AK232" s="120" t="str">
        <f t="shared" si="35"/>
        <v xml:space="preserve"> </v>
      </c>
      <c r="AL232" s="44"/>
      <c r="AM232" s="44" t="str">
        <f t="shared" si="36"/>
        <v xml:space="preserve"> </v>
      </c>
      <c r="AN232" s="44" t="str">
        <f t="shared" si="37"/>
        <v xml:space="preserve"> </v>
      </c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</row>
    <row r="233" spans="2:124" s="5" customFormat="1" ht="30" customHeight="1">
      <c r="B233" s="128"/>
      <c r="C233" s="56"/>
      <c r="D233" s="111"/>
      <c r="E233" s="131"/>
      <c r="F233" s="133" t="s">
        <v>40</v>
      </c>
      <c r="G233" s="57" t="s">
        <v>40</v>
      </c>
      <c r="H233" s="134"/>
      <c r="I233" s="110"/>
      <c r="J233" s="135"/>
      <c r="K233" s="58"/>
      <c r="L233" s="59"/>
      <c r="M233" s="60"/>
      <c r="N233" s="60"/>
      <c r="O233" s="65" t="str">
        <f t="shared" si="30"/>
        <v/>
      </c>
      <c r="P233" s="59"/>
      <c r="Q233" s="60"/>
      <c r="R233" s="60"/>
      <c r="S233" s="65" t="str">
        <f t="shared" si="31"/>
        <v/>
      </c>
      <c r="T233" s="64" t="str">
        <f t="shared" si="32"/>
        <v/>
      </c>
      <c r="U233" s="61" t="str">
        <f t="shared" si="33"/>
        <v xml:space="preserve">   </v>
      </c>
      <c r="V233" s="61" t="str">
        <f>IF(E233=0," ",IF(E233="H",IF(H233&lt;1999,VLOOKUP(K233,Minimas!$A$15:$F$29,6),IF(AND(H233&gt;1998,H233&lt;2002),VLOOKUP(K233,Minimas!$A$15:$F$29,5),IF(AND(H233&gt;2001,H233&lt;2004),VLOOKUP(K233,Minimas!$A$15:$F$29,4),IF(AND(H233&gt;2003,H233&lt;2006),VLOOKUP(K233,Minimas!$A$15:$F$29,3),VLOOKUP(K233,Minimas!$A$15:$F$29,2))))),IF(H233&lt;1999,VLOOKUP(K233,Minimas!$G$15:$L$29,6),IF(AND(H233&gt;1998,H233&lt;2002),VLOOKUP(K233,Minimas!$G$15:$L$29,5),IF(AND(H233&gt;2001,H233&lt;2004),VLOOKUP(K233,Minimas!$G$15:$L$29,4),IF(AND(H233&gt;2003,H233&lt;2006),VLOOKUP(K233,Minimas!$G$15:$L$29,3),VLOOKUP(K233,Minimas!$G$15:$L$29,2)))))))</f>
        <v xml:space="preserve"> </v>
      </c>
      <c r="W233" s="62" t="str">
        <f t="shared" si="34"/>
        <v/>
      </c>
      <c r="X233" s="55"/>
      <c r="AA233" s="44"/>
      <c r="AB233" s="119" t="e">
        <f>T233-HLOOKUP(V233,Minimas!$C$3:$CD$12,2,FALSE)</f>
        <v>#VALUE!</v>
      </c>
      <c r="AC233" s="119" t="e">
        <f>T233-HLOOKUP(V233,Minimas!$C$3:$CD$12,3,FALSE)</f>
        <v>#VALUE!</v>
      </c>
      <c r="AD233" s="119" t="e">
        <f>T233-HLOOKUP(V233,Minimas!$C$3:$CD$12,4,FALSE)</f>
        <v>#VALUE!</v>
      </c>
      <c r="AE233" s="119" t="e">
        <f>T233-HLOOKUP(V233,Minimas!$C$3:$CD$12,5,FALSE)</f>
        <v>#VALUE!</v>
      </c>
      <c r="AF233" s="119" t="e">
        <f>T233-HLOOKUP(V233,Minimas!$C$3:$CD$12,6,FALSE)</f>
        <v>#VALUE!</v>
      </c>
      <c r="AG233" s="119" t="e">
        <f>T233-HLOOKUP(V233,Minimas!$C$3:$CD$12,7,FALSE)</f>
        <v>#VALUE!</v>
      </c>
      <c r="AH233" s="119" t="e">
        <f>T233-HLOOKUP(V233,Minimas!$C$3:$CD$12,8,FALSE)</f>
        <v>#VALUE!</v>
      </c>
      <c r="AI233" s="119" t="e">
        <f>T233-HLOOKUP(V233,Minimas!$C$3:$CD$12,9,FALSE)</f>
        <v>#VALUE!</v>
      </c>
      <c r="AJ233" s="119" t="e">
        <f>T233-HLOOKUP(V233,Minimas!$C$3:$CD$12,10,FALSE)</f>
        <v>#VALUE!</v>
      </c>
      <c r="AK233" s="120" t="str">
        <f t="shared" si="35"/>
        <v xml:space="preserve"> </v>
      </c>
      <c r="AL233" s="44"/>
      <c r="AM233" s="44" t="str">
        <f t="shared" si="36"/>
        <v xml:space="preserve"> </v>
      </c>
      <c r="AN233" s="44" t="str">
        <f t="shared" si="37"/>
        <v xml:space="preserve"> </v>
      </c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</row>
    <row r="234" spans="2:124" s="5" customFormat="1" ht="30" customHeight="1">
      <c r="B234" s="128"/>
      <c r="C234" s="56"/>
      <c r="D234" s="111"/>
      <c r="E234" s="131"/>
      <c r="F234" s="133" t="s">
        <v>40</v>
      </c>
      <c r="G234" s="57" t="s">
        <v>40</v>
      </c>
      <c r="H234" s="134"/>
      <c r="I234" s="110"/>
      <c r="J234" s="135"/>
      <c r="K234" s="58"/>
      <c r="L234" s="59"/>
      <c r="M234" s="60"/>
      <c r="N234" s="60"/>
      <c r="O234" s="65" t="str">
        <f t="shared" ref="O234:O297" si="38">IF(E234="","",IF(MAXA(L234:N234)&lt;=0,0,MAXA(L234:N234)))</f>
        <v/>
      </c>
      <c r="P234" s="59"/>
      <c r="Q234" s="60"/>
      <c r="R234" s="60"/>
      <c r="S234" s="65" t="str">
        <f t="shared" ref="S234:S297" si="39">IF(E234="","",IF(MAXA(P234:R234)&lt;=0,0,MAXA(P234:R234)))</f>
        <v/>
      </c>
      <c r="T234" s="64" t="str">
        <f t="shared" ref="T234:T297" si="40">IF(E234="","",IF(OR(O234=0,S234=0),0,O234+S234))</f>
        <v/>
      </c>
      <c r="U234" s="61" t="str">
        <f t="shared" ref="U234:U297" si="41">+CONCATENATE(AM234," ",AN234)</f>
        <v xml:space="preserve">   </v>
      </c>
      <c r="V234" s="61" t="str">
        <f>IF(E234=0," ",IF(E234="H",IF(H234&lt;1999,VLOOKUP(K234,Minimas!$A$15:$F$29,6),IF(AND(H234&gt;1998,H234&lt;2002),VLOOKUP(K234,Minimas!$A$15:$F$29,5),IF(AND(H234&gt;2001,H234&lt;2004),VLOOKUP(K234,Minimas!$A$15:$F$29,4),IF(AND(H234&gt;2003,H234&lt;2006),VLOOKUP(K234,Minimas!$A$15:$F$29,3),VLOOKUP(K234,Minimas!$A$15:$F$29,2))))),IF(H234&lt;1999,VLOOKUP(K234,Minimas!$G$15:$L$29,6),IF(AND(H234&gt;1998,H234&lt;2002),VLOOKUP(K234,Minimas!$G$15:$L$29,5),IF(AND(H234&gt;2001,H234&lt;2004),VLOOKUP(K234,Minimas!$G$15:$L$29,4),IF(AND(H234&gt;2003,H234&lt;2006),VLOOKUP(K234,Minimas!$G$15:$L$29,3),VLOOKUP(K234,Minimas!$G$15:$L$29,2)))))))</f>
        <v xml:space="preserve"> </v>
      </c>
      <c r="W234" s="62" t="str">
        <f t="shared" ref="W234:W297" si="42">IF(E234=" "," ",IF(E234="H",10^(0.75194503*LOG(K234/175.508)^2)*T234,IF(E234="F",10^(0.783497476* LOG(K234/153.655)^2)*T234,"")))</f>
        <v/>
      </c>
      <c r="X234" s="55"/>
      <c r="AA234" s="44"/>
      <c r="AB234" s="119" t="e">
        <f>T234-HLOOKUP(V234,Minimas!$C$3:$CD$12,2,FALSE)</f>
        <v>#VALUE!</v>
      </c>
      <c r="AC234" s="119" t="e">
        <f>T234-HLOOKUP(V234,Minimas!$C$3:$CD$12,3,FALSE)</f>
        <v>#VALUE!</v>
      </c>
      <c r="AD234" s="119" t="e">
        <f>T234-HLOOKUP(V234,Minimas!$C$3:$CD$12,4,FALSE)</f>
        <v>#VALUE!</v>
      </c>
      <c r="AE234" s="119" t="e">
        <f>T234-HLOOKUP(V234,Minimas!$C$3:$CD$12,5,FALSE)</f>
        <v>#VALUE!</v>
      </c>
      <c r="AF234" s="119" t="e">
        <f>T234-HLOOKUP(V234,Minimas!$C$3:$CD$12,6,FALSE)</f>
        <v>#VALUE!</v>
      </c>
      <c r="AG234" s="119" t="e">
        <f>T234-HLOOKUP(V234,Minimas!$C$3:$CD$12,7,FALSE)</f>
        <v>#VALUE!</v>
      </c>
      <c r="AH234" s="119" t="e">
        <f>T234-HLOOKUP(V234,Minimas!$C$3:$CD$12,8,FALSE)</f>
        <v>#VALUE!</v>
      </c>
      <c r="AI234" s="119" t="e">
        <f>T234-HLOOKUP(V234,Minimas!$C$3:$CD$12,9,FALSE)</f>
        <v>#VALUE!</v>
      </c>
      <c r="AJ234" s="119" t="e">
        <f>T234-HLOOKUP(V234,Minimas!$C$3:$CD$12,10,FALSE)</f>
        <v>#VALUE!</v>
      </c>
      <c r="AK234" s="120" t="str">
        <f t="shared" ref="AK234:AK297" si="43">IF(E234=0," ",IF(AJ234&gt;=0,$AJ$5,IF(AI234&gt;=0,$AI$5,IF(AH234&gt;=0,$AH$5,IF(AG234&gt;=0,$AG$5,IF(AF234&gt;=0,$AF$5,IF(AE234&gt;=0,$AE$5,IF(AD234&gt;=0,$AD$5,IF(AC234&gt;=0,$AC$5,$AB$5)))))))))</f>
        <v xml:space="preserve"> </v>
      </c>
      <c r="AL234" s="44"/>
      <c r="AM234" s="44" t="str">
        <f t="shared" ref="AM234:AM297" si="44">IF(AK234="","",AK234)</f>
        <v xml:space="preserve"> </v>
      </c>
      <c r="AN234" s="44" t="str">
        <f t="shared" ref="AN234:AN297" si="45">IF(E234=0," ",IF(AJ234&gt;=0,AJ234,IF(AI234&gt;=0,AI234,IF(AH234&gt;=0,AH234,IF(AG234&gt;=0,AG234,IF(AF234&gt;=0,AF234,IF(AE234&gt;=0,AE234,IF(AD234&gt;=0,AD234,IF(AC234&gt;=0,AC234,AB234)))))))))</f>
        <v xml:space="preserve"> </v>
      </c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</row>
    <row r="235" spans="2:124" s="5" customFormat="1" ht="30" customHeight="1">
      <c r="B235" s="128"/>
      <c r="C235" s="56"/>
      <c r="D235" s="111"/>
      <c r="E235" s="131"/>
      <c r="F235" s="133" t="s">
        <v>40</v>
      </c>
      <c r="G235" s="57" t="s">
        <v>40</v>
      </c>
      <c r="H235" s="134"/>
      <c r="I235" s="110"/>
      <c r="J235" s="135"/>
      <c r="K235" s="58"/>
      <c r="L235" s="59"/>
      <c r="M235" s="60"/>
      <c r="N235" s="60"/>
      <c r="O235" s="65" t="str">
        <f t="shared" si="38"/>
        <v/>
      </c>
      <c r="P235" s="59"/>
      <c r="Q235" s="60"/>
      <c r="R235" s="60"/>
      <c r="S235" s="65" t="str">
        <f t="shared" si="39"/>
        <v/>
      </c>
      <c r="T235" s="64" t="str">
        <f t="shared" si="40"/>
        <v/>
      </c>
      <c r="U235" s="61" t="str">
        <f t="shared" si="41"/>
        <v xml:space="preserve">   </v>
      </c>
      <c r="V235" s="61" t="str">
        <f>IF(E235=0," ",IF(E235="H",IF(H235&lt;1999,VLOOKUP(K235,Minimas!$A$15:$F$29,6),IF(AND(H235&gt;1998,H235&lt;2002),VLOOKUP(K235,Minimas!$A$15:$F$29,5),IF(AND(H235&gt;2001,H235&lt;2004),VLOOKUP(K235,Minimas!$A$15:$F$29,4),IF(AND(H235&gt;2003,H235&lt;2006),VLOOKUP(K235,Minimas!$A$15:$F$29,3),VLOOKUP(K235,Minimas!$A$15:$F$29,2))))),IF(H235&lt;1999,VLOOKUP(K235,Minimas!$G$15:$L$29,6),IF(AND(H235&gt;1998,H235&lt;2002),VLOOKUP(K235,Minimas!$G$15:$L$29,5),IF(AND(H235&gt;2001,H235&lt;2004),VLOOKUP(K235,Minimas!$G$15:$L$29,4),IF(AND(H235&gt;2003,H235&lt;2006),VLOOKUP(K235,Minimas!$G$15:$L$29,3),VLOOKUP(K235,Minimas!$G$15:$L$29,2)))))))</f>
        <v xml:space="preserve"> </v>
      </c>
      <c r="W235" s="62" t="str">
        <f t="shared" si="42"/>
        <v/>
      </c>
      <c r="X235" s="55"/>
      <c r="AA235" s="44"/>
      <c r="AB235" s="119" t="e">
        <f>T235-HLOOKUP(V235,Minimas!$C$3:$CD$12,2,FALSE)</f>
        <v>#VALUE!</v>
      </c>
      <c r="AC235" s="119" t="e">
        <f>T235-HLOOKUP(V235,Minimas!$C$3:$CD$12,3,FALSE)</f>
        <v>#VALUE!</v>
      </c>
      <c r="AD235" s="119" t="e">
        <f>T235-HLOOKUP(V235,Minimas!$C$3:$CD$12,4,FALSE)</f>
        <v>#VALUE!</v>
      </c>
      <c r="AE235" s="119" t="e">
        <f>T235-HLOOKUP(V235,Minimas!$C$3:$CD$12,5,FALSE)</f>
        <v>#VALUE!</v>
      </c>
      <c r="AF235" s="119" t="e">
        <f>T235-HLOOKUP(V235,Minimas!$C$3:$CD$12,6,FALSE)</f>
        <v>#VALUE!</v>
      </c>
      <c r="AG235" s="119" t="e">
        <f>T235-HLOOKUP(V235,Minimas!$C$3:$CD$12,7,FALSE)</f>
        <v>#VALUE!</v>
      </c>
      <c r="AH235" s="119" t="e">
        <f>T235-HLOOKUP(V235,Minimas!$C$3:$CD$12,8,FALSE)</f>
        <v>#VALUE!</v>
      </c>
      <c r="AI235" s="119" t="e">
        <f>T235-HLOOKUP(V235,Minimas!$C$3:$CD$12,9,FALSE)</f>
        <v>#VALUE!</v>
      </c>
      <c r="AJ235" s="119" t="e">
        <f>T235-HLOOKUP(V235,Minimas!$C$3:$CD$12,10,FALSE)</f>
        <v>#VALUE!</v>
      </c>
      <c r="AK235" s="120" t="str">
        <f t="shared" si="43"/>
        <v xml:space="preserve"> </v>
      </c>
      <c r="AL235" s="44"/>
      <c r="AM235" s="44" t="str">
        <f t="shared" si="44"/>
        <v xml:space="preserve"> </v>
      </c>
      <c r="AN235" s="44" t="str">
        <f t="shared" si="45"/>
        <v xml:space="preserve"> </v>
      </c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</row>
    <row r="236" spans="2:124" s="5" customFormat="1" ht="30" customHeight="1">
      <c r="B236" s="128"/>
      <c r="C236" s="56"/>
      <c r="D236" s="111"/>
      <c r="E236" s="131"/>
      <c r="F236" s="133" t="s">
        <v>40</v>
      </c>
      <c r="G236" s="57" t="s">
        <v>40</v>
      </c>
      <c r="H236" s="134"/>
      <c r="I236" s="110"/>
      <c r="J236" s="135"/>
      <c r="K236" s="58"/>
      <c r="L236" s="59"/>
      <c r="M236" s="60"/>
      <c r="N236" s="60"/>
      <c r="O236" s="65" t="str">
        <f t="shared" si="38"/>
        <v/>
      </c>
      <c r="P236" s="59"/>
      <c r="Q236" s="60"/>
      <c r="R236" s="60"/>
      <c r="S236" s="65" t="str">
        <f t="shared" si="39"/>
        <v/>
      </c>
      <c r="T236" s="64" t="str">
        <f t="shared" si="40"/>
        <v/>
      </c>
      <c r="U236" s="61" t="str">
        <f t="shared" si="41"/>
        <v xml:space="preserve">   </v>
      </c>
      <c r="V236" s="61" t="str">
        <f>IF(E236=0," ",IF(E236="H",IF(H236&lt;1999,VLOOKUP(K236,Minimas!$A$15:$F$29,6),IF(AND(H236&gt;1998,H236&lt;2002),VLOOKUP(K236,Minimas!$A$15:$F$29,5),IF(AND(H236&gt;2001,H236&lt;2004),VLOOKUP(K236,Minimas!$A$15:$F$29,4),IF(AND(H236&gt;2003,H236&lt;2006),VLOOKUP(K236,Minimas!$A$15:$F$29,3),VLOOKUP(K236,Minimas!$A$15:$F$29,2))))),IF(H236&lt;1999,VLOOKUP(K236,Minimas!$G$15:$L$29,6),IF(AND(H236&gt;1998,H236&lt;2002),VLOOKUP(K236,Minimas!$G$15:$L$29,5),IF(AND(H236&gt;2001,H236&lt;2004),VLOOKUP(K236,Minimas!$G$15:$L$29,4),IF(AND(H236&gt;2003,H236&lt;2006),VLOOKUP(K236,Minimas!$G$15:$L$29,3),VLOOKUP(K236,Minimas!$G$15:$L$29,2)))))))</f>
        <v xml:space="preserve"> </v>
      </c>
      <c r="W236" s="62" t="str">
        <f t="shared" si="42"/>
        <v/>
      </c>
      <c r="X236" s="55"/>
      <c r="AA236" s="44"/>
      <c r="AB236" s="119" t="e">
        <f>T236-HLOOKUP(V236,Minimas!$C$3:$CD$12,2,FALSE)</f>
        <v>#VALUE!</v>
      </c>
      <c r="AC236" s="119" t="e">
        <f>T236-HLOOKUP(V236,Minimas!$C$3:$CD$12,3,FALSE)</f>
        <v>#VALUE!</v>
      </c>
      <c r="AD236" s="119" t="e">
        <f>T236-HLOOKUP(V236,Minimas!$C$3:$CD$12,4,FALSE)</f>
        <v>#VALUE!</v>
      </c>
      <c r="AE236" s="119" t="e">
        <f>T236-HLOOKUP(V236,Minimas!$C$3:$CD$12,5,FALSE)</f>
        <v>#VALUE!</v>
      </c>
      <c r="AF236" s="119" t="e">
        <f>T236-HLOOKUP(V236,Minimas!$C$3:$CD$12,6,FALSE)</f>
        <v>#VALUE!</v>
      </c>
      <c r="AG236" s="119" t="e">
        <f>T236-HLOOKUP(V236,Minimas!$C$3:$CD$12,7,FALSE)</f>
        <v>#VALUE!</v>
      </c>
      <c r="AH236" s="119" t="e">
        <f>T236-HLOOKUP(V236,Minimas!$C$3:$CD$12,8,FALSE)</f>
        <v>#VALUE!</v>
      </c>
      <c r="AI236" s="119" t="e">
        <f>T236-HLOOKUP(V236,Minimas!$C$3:$CD$12,9,FALSE)</f>
        <v>#VALUE!</v>
      </c>
      <c r="AJ236" s="119" t="e">
        <f>T236-HLOOKUP(V236,Minimas!$C$3:$CD$12,10,FALSE)</f>
        <v>#VALUE!</v>
      </c>
      <c r="AK236" s="120" t="str">
        <f t="shared" si="43"/>
        <v xml:space="preserve"> </v>
      </c>
      <c r="AL236" s="44"/>
      <c r="AM236" s="44" t="str">
        <f t="shared" si="44"/>
        <v xml:space="preserve"> </v>
      </c>
      <c r="AN236" s="44" t="str">
        <f t="shared" si="45"/>
        <v xml:space="preserve"> </v>
      </c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</row>
    <row r="237" spans="2:124" s="5" customFormat="1" ht="30" customHeight="1">
      <c r="B237" s="128"/>
      <c r="C237" s="56"/>
      <c r="D237" s="111"/>
      <c r="E237" s="131"/>
      <c r="F237" s="133" t="s">
        <v>40</v>
      </c>
      <c r="G237" s="57" t="s">
        <v>40</v>
      </c>
      <c r="H237" s="134"/>
      <c r="I237" s="110"/>
      <c r="J237" s="135"/>
      <c r="K237" s="58"/>
      <c r="L237" s="59"/>
      <c r="M237" s="60"/>
      <c r="N237" s="60"/>
      <c r="O237" s="65" t="str">
        <f t="shared" si="38"/>
        <v/>
      </c>
      <c r="P237" s="59"/>
      <c r="Q237" s="60"/>
      <c r="R237" s="60"/>
      <c r="S237" s="65" t="str">
        <f t="shared" si="39"/>
        <v/>
      </c>
      <c r="T237" s="64" t="str">
        <f t="shared" si="40"/>
        <v/>
      </c>
      <c r="U237" s="61" t="str">
        <f t="shared" si="41"/>
        <v xml:space="preserve">   </v>
      </c>
      <c r="V237" s="61" t="str">
        <f>IF(E237=0," ",IF(E237="H",IF(H237&lt;1999,VLOOKUP(K237,Minimas!$A$15:$F$29,6),IF(AND(H237&gt;1998,H237&lt;2002),VLOOKUP(K237,Minimas!$A$15:$F$29,5),IF(AND(H237&gt;2001,H237&lt;2004),VLOOKUP(K237,Minimas!$A$15:$F$29,4),IF(AND(H237&gt;2003,H237&lt;2006),VLOOKUP(K237,Minimas!$A$15:$F$29,3),VLOOKUP(K237,Minimas!$A$15:$F$29,2))))),IF(H237&lt;1999,VLOOKUP(K237,Minimas!$G$15:$L$29,6),IF(AND(H237&gt;1998,H237&lt;2002),VLOOKUP(K237,Minimas!$G$15:$L$29,5),IF(AND(H237&gt;2001,H237&lt;2004),VLOOKUP(K237,Minimas!$G$15:$L$29,4),IF(AND(H237&gt;2003,H237&lt;2006),VLOOKUP(K237,Minimas!$G$15:$L$29,3),VLOOKUP(K237,Minimas!$G$15:$L$29,2)))))))</f>
        <v xml:space="preserve"> </v>
      </c>
      <c r="W237" s="62" t="str">
        <f t="shared" si="42"/>
        <v/>
      </c>
      <c r="X237" s="55"/>
      <c r="AA237" s="44"/>
      <c r="AB237" s="119" t="e">
        <f>T237-HLOOKUP(V237,Minimas!$C$3:$CD$12,2,FALSE)</f>
        <v>#VALUE!</v>
      </c>
      <c r="AC237" s="119" t="e">
        <f>T237-HLOOKUP(V237,Minimas!$C$3:$CD$12,3,FALSE)</f>
        <v>#VALUE!</v>
      </c>
      <c r="AD237" s="119" t="e">
        <f>T237-HLOOKUP(V237,Minimas!$C$3:$CD$12,4,FALSE)</f>
        <v>#VALUE!</v>
      </c>
      <c r="AE237" s="119" t="e">
        <f>T237-HLOOKUP(V237,Minimas!$C$3:$CD$12,5,FALSE)</f>
        <v>#VALUE!</v>
      </c>
      <c r="AF237" s="119" t="e">
        <f>T237-HLOOKUP(V237,Minimas!$C$3:$CD$12,6,FALSE)</f>
        <v>#VALUE!</v>
      </c>
      <c r="AG237" s="119" t="e">
        <f>T237-HLOOKUP(V237,Minimas!$C$3:$CD$12,7,FALSE)</f>
        <v>#VALUE!</v>
      </c>
      <c r="AH237" s="119" t="e">
        <f>T237-HLOOKUP(V237,Minimas!$C$3:$CD$12,8,FALSE)</f>
        <v>#VALUE!</v>
      </c>
      <c r="AI237" s="119" t="e">
        <f>T237-HLOOKUP(V237,Minimas!$C$3:$CD$12,9,FALSE)</f>
        <v>#VALUE!</v>
      </c>
      <c r="AJ237" s="119" t="e">
        <f>T237-HLOOKUP(V237,Minimas!$C$3:$CD$12,10,FALSE)</f>
        <v>#VALUE!</v>
      </c>
      <c r="AK237" s="120" t="str">
        <f t="shared" si="43"/>
        <v xml:space="preserve"> </v>
      </c>
      <c r="AL237" s="44"/>
      <c r="AM237" s="44" t="str">
        <f t="shared" si="44"/>
        <v xml:space="preserve"> </v>
      </c>
      <c r="AN237" s="44" t="str">
        <f t="shared" si="45"/>
        <v xml:space="preserve"> </v>
      </c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</row>
    <row r="238" spans="2:124" s="5" customFormat="1" ht="30" customHeight="1">
      <c r="B238" s="128"/>
      <c r="C238" s="56"/>
      <c r="D238" s="111"/>
      <c r="E238" s="131"/>
      <c r="F238" s="133" t="s">
        <v>40</v>
      </c>
      <c r="G238" s="57" t="s">
        <v>40</v>
      </c>
      <c r="H238" s="134"/>
      <c r="I238" s="110"/>
      <c r="J238" s="135"/>
      <c r="K238" s="58"/>
      <c r="L238" s="59"/>
      <c r="M238" s="60"/>
      <c r="N238" s="60"/>
      <c r="O238" s="65" t="str">
        <f t="shared" si="38"/>
        <v/>
      </c>
      <c r="P238" s="59"/>
      <c r="Q238" s="60"/>
      <c r="R238" s="60"/>
      <c r="S238" s="65" t="str">
        <f t="shared" si="39"/>
        <v/>
      </c>
      <c r="T238" s="64" t="str">
        <f t="shared" si="40"/>
        <v/>
      </c>
      <c r="U238" s="61" t="str">
        <f t="shared" si="41"/>
        <v xml:space="preserve">   </v>
      </c>
      <c r="V238" s="61" t="str">
        <f>IF(E238=0," ",IF(E238="H",IF(H238&lt;1999,VLOOKUP(K238,Minimas!$A$15:$F$29,6),IF(AND(H238&gt;1998,H238&lt;2002),VLOOKUP(K238,Minimas!$A$15:$F$29,5),IF(AND(H238&gt;2001,H238&lt;2004),VLOOKUP(K238,Minimas!$A$15:$F$29,4),IF(AND(H238&gt;2003,H238&lt;2006),VLOOKUP(K238,Minimas!$A$15:$F$29,3),VLOOKUP(K238,Minimas!$A$15:$F$29,2))))),IF(H238&lt;1999,VLOOKUP(K238,Minimas!$G$15:$L$29,6),IF(AND(H238&gt;1998,H238&lt;2002),VLOOKUP(K238,Minimas!$G$15:$L$29,5),IF(AND(H238&gt;2001,H238&lt;2004),VLOOKUP(K238,Minimas!$G$15:$L$29,4),IF(AND(H238&gt;2003,H238&lt;2006),VLOOKUP(K238,Minimas!$G$15:$L$29,3),VLOOKUP(K238,Minimas!$G$15:$L$29,2)))))))</f>
        <v xml:space="preserve"> </v>
      </c>
      <c r="W238" s="62" t="str">
        <f t="shared" si="42"/>
        <v/>
      </c>
      <c r="X238" s="55"/>
      <c r="AA238" s="44"/>
      <c r="AB238" s="119" t="e">
        <f>T238-HLOOKUP(V238,Minimas!$C$3:$CD$12,2,FALSE)</f>
        <v>#VALUE!</v>
      </c>
      <c r="AC238" s="119" t="e">
        <f>T238-HLOOKUP(V238,Minimas!$C$3:$CD$12,3,FALSE)</f>
        <v>#VALUE!</v>
      </c>
      <c r="AD238" s="119" t="e">
        <f>T238-HLOOKUP(V238,Minimas!$C$3:$CD$12,4,FALSE)</f>
        <v>#VALUE!</v>
      </c>
      <c r="AE238" s="119" t="e">
        <f>T238-HLOOKUP(V238,Minimas!$C$3:$CD$12,5,FALSE)</f>
        <v>#VALUE!</v>
      </c>
      <c r="AF238" s="119" t="e">
        <f>T238-HLOOKUP(V238,Minimas!$C$3:$CD$12,6,FALSE)</f>
        <v>#VALUE!</v>
      </c>
      <c r="AG238" s="119" t="e">
        <f>T238-HLOOKUP(V238,Minimas!$C$3:$CD$12,7,FALSE)</f>
        <v>#VALUE!</v>
      </c>
      <c r="AH238" s="119" t="e">
        <f>T238-HLOOKUP(V238,Minimas!$C$3:$CD$12,8,FALSE)</f>
        <v>#VALUE!</v>
      </c>
      <c r="AI238" s="119" t="e">
        <f>T238-HLOOKUP(V238,Minimas!$C$3:$CD$12,9,FALSE)</f>
        <v>#VALUE!</v>
      </c>
      <c r="AJ238" s="119" t="e">
        <f>T238-HLOOKUP(V238,Minimas!$C$3:$CD$12,10,FALSE)</f>
        <v>#VALUE!</v>
      </c>
      <c r="AK238" s="120" t="str">
        <f t="shared" si="43"/>
        <v xml:space="preserve"> </v>
      </c>
      <c r="AL238" s="44"/>
      <c r="AM238" s="44" t="str">
        <f t="shared" si="44"/>
        <v xml:space="preserve"> </v>
      </c>
      <c r="AN238" s="44" t="str">
        <f t="shared" si="45"/>
        <v xml:space="preserve"> </v>
      </c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</row>
    <row r="239" spans="2:124" s="5" customFormat="1" ht="30" customHeight="1">
      <c r="B239" s="128"/>
      <c r="C239" s="56"/>
      <c r="D239" s="111"/>
      <c r="E239" s="131"/>
      <c r="F239" s="133" t="s">
        <v>40</v>
      </c>
      <c r="G239" s="57" t="s">
        <v>40</v>
      </c>
      <c r="H239" s="134"/>
      <c r="I239" s="110"/>
      <c r="J239" s="135"/>
      <c r="K239" s="58"/>
      <c r="L239" s="59"/>
      <c r="M239" s="60"/>
      <c r="N239" s="60"/>
      <c r="O239" s="65" t="str">
        <f t="shared" si="38"/>
        <v/>
      </c>
      <c r="P239" s="59"/>
      <c r="Q239" s="60"/>
      <c r="R239" s="60"/>
      <c r="S239" s="65" t="str">
        <f t="shared" si="39"/>
        <v/>
      </c>
      <c r="T239" s="64" t="str">
        <f t="shared" si="40"/>
        <v/>
      </c>
      <c r="U239" s="61" t="str">
        <f t="shared" si="41"/>
        <v xml:space="preserve">   </v>
      </c>
      <c r="V239" s="61" t="str">
        <f>IF(E239=0," ",IF(E239="H",IF(H239&lt;1999,VLOOKUP(K239,Minimas!$A$15:$F$29,6),IF(AND(H239&gt;1998,H239&lt;2002),VLOOKUP(K239,Minimas!$A$15:$F$29,5),IF(AND(H239&gt;2001,H239&lt;2004),VLOOKUP(K239,Minimas!$A$15:$F$29,4),IF(AND(H239&gt;2003,H239&lt;2006),VLOOKUP(K239,Minimas!$A$15:$F$29,3),VLOOKUP(K239,Minimas!$A$15:$F$29,2))))),IF(H239&lt;1999,VLOOKUP(K239,Minimas!$G$15:$L$29,6),IF(AND(H239&gt;1998,H239&lt;2002),VLOOKUP(K239,Minimas!$G$15:$L$29,5),IF(AND(H239&gt;2001,H239&lt;2004),VLOOKUP(K239,Minimas!$G$15:$L$29,4),IF(AND(H239&gt;2003,H239&lt;2006),VLOOKUP(K239,Minimas!$G$15:$L$29,3),VLOOKUP(K239,Minimas!$G$15:$L$29,2)))))))</f>
        <v xml:space="preserve"> </v>
      </c>
      <c r="W239" s="62" t="str">
        <f t="shared" si="42"/>
        <v/>
      </c>
      <c r="X239" s="55"/>
      <c r="AA239" s="44"/>
      <c r="AB239" s="119" t="e">
        <f>T239-HLOOKUP(V239,Minimas!$C$3:$CD$12,2,FALSE)</f>
        <v>#VALUE!</v>
      </c>
      <c r="AC239" s="119" t="e">
        <f>T239-HLOOKUP(V239,Minimas!$C$3:$CD$12,3,FALSE)</f>
        <v>#VALUE!</v>
      </c>
      <c r="AD239" s="119" t="e">
        <f>T239-HLOOKUP(V239,Minimas!$C$3:$CD$12,4,FALSE)</f>
        <v>#VALUE!</v>
      </c>
      <c r="AE239" s="119" t="e">
        <f>T239-HLOOKUP(V239,Minimas!$C$3:$CD$12,5,FALSE)</f>
        <v>#VALUE!</v>
      </c>
      <c r="AF239" s="119" t="e">
        <f>T239-HLOOKUP(V239,Minimas!$C$3:$CD$12,6,FALSE)</f>
        <v>#VALUE!</v>
      </c>
      <c r="AG239" s="119" t="e">
        <f>T239-HLOOKUP(V239,Minimas!$C$3:$CD$12,7,FALSE)</f>
        <v>#VALUE!</v>
      </c>
      <c r="AH239" s="119" t="e">
        <f>T239-HLOOKUP(V239,Minimas!$C$3:$CD$12,8,FALSE)</f>
        <v>#VALUE!</v>
      </c>
      <c r="AI239" s="119" t="e">
        <f>T239-HLOOKUP(V239,Minimas!$C$3:$CD$12,9,FALSE)</f>
        <v>#VALUE!</v>
      </c>
      <c r="AJ239" s="119" t="e">
        <f>T239-HLOOKUP(V239,Minimas!$C$3:$CD$12,10,FALSE)</f>
        <v>#VALUE!</v>
      </c>
      <c r="AK239" s="120" t="str">
        <f t="shared" si="43"/>
        <v xml:space="preserve"> </v>
      </c>
      <c r="AL239" s="44"/>
      <c r="AM239" s="44" t="str">
        <f t="shared" si="44"/>
        <v xml:space="preserve"> </v>
      </c>
      <c r="AN239" s="44" t="str">
        <f t="shared" si="45"/>
        <v xml:space="preserve"> </v>
      </c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</row>
    <row r="240" spans="2:124" s="5" customFormat="1" ht="30" customHeight="1">
      <c r="B240" s="128"/>
      <c r="C240" s="56"/>
      <c r="D240" s="111"/>
      <c r="E240" s="131"/>
      <c r="F240" s="133" t="s">
        <v>40</v>
      </c>
      <c r="G240" s="57" t="s">
        <v>40</v>
      </c>
      <c r="H240" s="134"/>
      <c r="I240" s="110"/>
      <c r="J240" s="135"/>
      <c r="K240" s="58"/>
      <c r="L240" s="59"/>
      <c r="M240" s="60"/>
      <c r="N240" s="60"/>
      <c r="O240" s="65" t="str">
        <f t="shared" si="38"/>
        <v/>
      </c>
      <c r="P240" s="59"/>
      <c r="Q240" s="60"/>
      <c r="R240" s="60"/>
      <c r="S240" s="65" t="str">
        <f t="shared" si="39"/>
        <v/>
      </c>
      <c r="T240" s="64" t="str">
        <f t="shared" si="40"/>
        <v/>
      </c>
      <c r="U240" s="61" t="str">
        <f t="shared" si="41"/>
        <v xml:space="preserve">   </v>
      </c>
      <c r="V240" s="61" t="str">
        <f>IF(E240=0," ",IF(E240="H",IF(H240&lt;1999,VLOOKUP(K240,Minimas!$A$15:$F$29,6),IF(AND(H240&gt;1998,H240&lt;2002),VLOOKUP(K240,Minimas!$A$15:$F$29,5),IF(AND(H240&gt;2001,H240&lt;2004),VLOOKUP(K240,Minimas!$A$15:$F$29,4),IF(AND(H240&gt;2003,H240&lt;2006),VLOOKUP(K240,Minimas!$A$15:$F$29,3),VLOOKUP(K240,Minimas!$A$15:$F$29,2))))),IF(H240&lt;1999,VLOOKUP(K240,Minimas!$G$15:$L$29,6),IF(AND(H240&gt;1998,H240&lt;2002),VLOOKUP(K240,Minimas!$G$15:$L$29,5),IF(AND(H240&gt;2001,H240&lt;2004),VLOOKUP(K240,Minimas!$G$15:$L$29,4),IF(AND(H240&gt;2003,H240&lt;2006),VLOOKUP(K240,Minimas!$G$15:$L$29,3),VLOOKUP(K240,Minimas!$G$15:$L$29,2)))))))</f>
        <v xml:space="preserve"> </v>
      </c>
      <c r="W240" s="62" t="str">
        <f t="shared" si="42"/>
        <v/>
      </c>
      <c r="X240" s="55"/>
      <c r="AA240" s="44"/>
      <c r="AB240" s="119" t="e">
        <f>T240-HLOOKUP(V240,Minimas!$C$3:$CD$12,2,FALSE)</f>
        <v>#VALUE!</v>
      </c>
      <c r="AC240" s="119" t="e">
        <f>T240-HLOOKUP(V240,Minimas!$C$3:$CD$12,3,FALSE)</f>
        <v>#VALUE!</v>
      </c>
      <c r="AD240" s="119" t="e">
        <f>T240-HLOOKUP(V240,Minimas!$C$3:$CD$12,4,FALSE)</f>
        <v>#VALUE!</v>
      </c>
      <c r="AE240" s="119" t="e">
        <f>T240-HLOOKUP(V240,Minimas!$C$3:$CD$12,5,FALSE)</f>
        <v>#VALUE!</v>
      </c>
      <c r="AF240" s="119" t="e">
        <f>T240-HLOOKUP(V240,Minimas!$C$3:$CD$12,6,FALSE)</f>
        <v>#VALUE!</v>
      </c>
      <c r="AG240" s="119" t="e">
        <f>T240-HLOOKUP(V240,Minimas!$C$3:$CD$12,7,FALSE)</f>
        <v>#VALUE!</v>
      </c>
      <c r="AH240" s="119" t="e">
        <f>T240-HLOOKUP(V240,Minimas!$C$3:$CD$12,8,FALSE)</f>
        <v>#VALUE!</v>
      </c>
      <c r="AI240" s="119" t="e">
        <f>T240-HLOOKUP(V240,Minimas!$C$3:$CD$12,9,FALSE)</f>
        <v>#VALUE!</v>
      </c>
      <c r="AJ240" s="119" t="e">
        <f>T240-HLOOKUP(V240,Minimas!$C$3:$CD$12,10,FALSE)</f>
        <v>#VALUE!</v>
      </c>
      <c r="AK240" s="120" t="str">
        <f t="shared" si="43"/>
        <v xml:space="preserve"> </v>
      </c>
      <c r="AL240" s="44"/>
      <c r="AM240" s="44" t="str">
        <f t="shared" si="44"/>
        <v xml:space="preserve"> </v>
      </c>
      <c r="AN240" s="44" t="str">
        <f t="shared" si="45"/>
        <v xml:space="preserve"> </v>
      </c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</row>
    <row r="241" spans="2:124" s="5" customFormat="1" ht="30" customHeight="1">
      <c r="B241" s="128"/>
      <c r="C241" s="56"/>
      <c r="D241" s="111"/>
      <c r="E241" s="131"/>
      <c r="F241" s="133" t="s">
        <v>40</v>
      </c>
      <c r="G241" s="57" t="s">
        <v>40</v>
      </c>
      <c r="H241" s="134"/>
      <c r="I241" s="110"/>
      <c r="J241" s="135"/>
      <c r="K241" s="58"/>
      <c r="L241" s="59"/>
      <c r="M241" s="60"/>
      <c r="N241" s="60"/>
      <c r="O241" s="65" t="str">
        <f t="shared" si="38"/>
        <v/>
      </c>
      <c r="P241" s="59"/>
      <c r="Q241" s="60"/>
      <c r="R241" s="60"/>
      <c r="S241" s="65" t="str">
        <f t="shared" si="39"/>
        <v/>
      </c>
      <c r="T241" s="64" t="str">
        <f t="shared" si="40"/>
        <v/>
      </c>
      <c r="U241" s="61" t="str">
        <f t="shared" si="41"/>
        <v xml:space="preserve">   </v>
      </c>
      <c r="V241" s="61" t="str">
        <f>IF(E241=0," ",IF(E241="H",IF(H241&lt;1999,VLOOKUP(K241,Minimas!$A$15:$F$29,6),IF(AND(H241&gt;1998,H241&lt;2002),VLOOKUP(K241,Minimas!$A$15:$F$29,5),IF(AND(H241&gt;2001,H241&lt;2004),VLOOKUP(K241,Minimas!$A$15:$F$29,4),IF(AND(H241&gt;2003,H241&lt;2006),VLOOKUP(K241,Minimas!$A$15:$F$29,3),VLOOKUP(K241,Minimas!$A$15:$F$29,2))))),IF(H241&lt;1999,VLOOKUP(K241,Minimas!$G$15:$L$29,6),IF(AND(H241&gt;1998,H241&lt;2002),VLOOKUP(K241,Minimas!$G$15:$L$29,5),IF(AND(H241&gt;2001,H241&lt;2004),VLOOKUP(K241,Minimas!$G$15:$L$29,4),IF(AND(H241&gt;2003,H241&lt;2006),VLOOKUP(K241,Minimas!$G$15:$L$29,3),VLOOKUP(K241,Minimas!$G$15:$L$29,2)))))))</f>
        <v xml:space="preserve"> </v>
      </c>
      <c r="W241" s="62" t="str">
        <f t="shared" si="42"/>
        <v/>
      </c>
      <c r="X241" s="55"/>
      <c r="AA241" s="44"/>
      <c r="AB241" s="119" t="e">
        <f>T241-HLOOKUP(V241,Minimas!$C$3:$CD$12,2,FALSE)</f>
        <v>#VALUE!</v>
      </c>
      <c r="AC241" s="119" t="e">
        <f>T241-HLOOKUP(V241,Minimas!$C$3:$CD$12,3,FALSE)</f>
        <v>#VALUE!</v>
      </c>
      <c r="AD241" s="119" t="e">
        <f>T241-HLOOKUP(V241,Minimas!$C$3:$CD$12,4,FALSE)</f>
        <v>#VALUE!</v>
      </c>
      <c r="AE241" s="119" t="e">
        <f>T241-HLOOKUP(V241,Minimas!$C$3:$CD$12,5,FALSE)</f>
        <v>#VALUE!</v>
      </c>
      <c r="AF241" s="119" t="e">
        <f>T241-HLOOKUP(V241,Minimas!$C$3:$CD$12,6,FALSE)</f>
        <v>#VALUE!</v>
      </c>
      <c r="AG241" s="119" t="e">
        <f>T241-HLOOKUP(V241,Minimas!$C$3:$CD$12,7,FALSE)</f>
        <v>#VALUE!</v>
      </c>
      <c r="AH241" s="119" t="e">
        <f>T241-HLOOKUP(V241,Minimas!$C$3:$CD$12,8,FALSE)</f>
        <v>#VALUE!</v>
      </c>
      <c r="AI241" s="119" t="e">
        <f>T241-HLOOKUP(V241,Minimas!$C$3:$CD$12,9,FALSE)</f>
        <v>#VALUE!</v>
      </c>
      <c r="AJ241" s="119" t="e">
        <f>T241-HLOOKUP(V241,Minimas!$C$3:$CD$12,10,FALSE)</f>
        <v>#VALUE!</v>
      </c>
      <c r="AK241" s="120" t="str">
        <f t="shared" si="43"/>
        <v xml:space="preserve"> </v>
      </c>
      <c r="AL241" s="44"/>
      <c r="AM241" s="44" t="str">
        <f t="shared" si="44"/>
        <v xml:space="preserve"> </v>
      </c>
      <c r="AN241" s="44" t="str">
        <f t="shared" si="45"/>
        <v xml:space="preserve"> </v>
      </c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</row>
    <row r="242" spans="2:124" s="5" customFormat="1" ht="30" customHeight="1">
      <c r="B242" s="128"/>
      <c r="C242" s="56"/>
      <c r="D242" s="111"/>
      <c r="E242" s="131"/>
      <c r="F242" s="133" t="s">
        <v>40</v>
      </c>
      <c r="G242" s="57" t="s">
        <v>40</v>
      </c>
      <c r="H242" s="134"/>
      <c r="I242" s="110"/>
      <c r="J242" s="135"/>
      <c r="K242" s="58"/>
      <c r="L242" s="59"/>
      <c r="M242" s="60"/>
      <c r="N242" s="60"/>
      <c r="O242" s="65" t="str">
        <f t="shared" si="38"/>
        <v/>
      </c>
      <c r="P242" s="59"/>
      <c r="Q242" s="60"/>
      <c r="R242" s="60"/>
      <c r="S242" s="65" t="str">
        <f t="shared" si="39"/>
        <v/>
      </c>
      <c r="T242" s="64" t="str">
        <f t="shared" si="40"/>
        <v/>
      </c>
      <c r="U242" s="61" t="str">
        <f t="shared" si="41"/>
        <v xml:space="preserve">   </v>
      </c>
      <c r="V242" s="61" t="str">
        <f>IF(E242=0," ",IF(E242="H",IF(H242&lt;1999,VLOOKUP(K242,Minimas!$A$15:$F$29,6),IF(AND(H242&gt;1998,H242&lt;2002),VLOOKUP(K242,Minimas!$A$15:$F$29,5),IF(AND(H242&gt;2001,H242&lt;2004),VLOOKUP(K242,Minimas!$A$15:$F$29,4),IF(AND(H242&gt;2003,H242&lt;2006),VLOOKUP(K242,Minimas!$A$15:$F$29,3),VLOOKUP(K242,Minimas!$A$15:$F$29,2))))),IF(H242&lt;1999,VLOOKUP(K242,Minimas!$G$15:$L$29,6),IF(AND(H242&gt;1998,H242&lt;2002),VLOOKUP(K242,Minimas!$G$15:$L$29,5),IF(AND(H242&gt;2001,H242&lt;2004),VLOOKUP(K242,Minimas!$G$15:$L$29,4),IF(AND(H242&gt;2003,H242&lt;2006),VLOOKUP(K242,Minimas!$G$15:$L$29,3),VLOOKUP(K242,Minimas!$G$15:$L$29,2)))))))</f>
        <v xml:space="preserve"> </v>
      </c>
      <c r="W242" s="62" t="str">
        <f t="shared" si="42"/>
        <v/>
      </c>
      <c r="X242" s="55"/>
      <c r="AA242" s="44"/>
      <c r="AB242" s="119" t="e">
        <f>T242-HLOOKUP(V242,Minimas!$C$3:$CD$12,2,FALSE)</f>
        <v>#VALUE!</v>
      </c>
      <c r="AC242" s="119" t="e">
        <f>T242-HLOOKUP(V242,Minimas!$C$3:$CD$12,3,FALSE)</f>
        <v>#VALUE!</v>
      </c>
      <c r="AD242" s="119" t="e">
        <f>T242-HLOOKUP(V242,Minimas!$C$3:$CD$12,4,FALSE)</f>
        <v>#VALUE!</v>
      </c>
      <c r="AE242" s="119" t="e">
        <f>T242-HLOOKUP(V242,Minimas!$C$3:$CD$12,5,FALSE)</f>
        <v>#VALUE!</v>
      </c>
      <c r="AF242" s="119" t="e">
        <f>T242-HLOOKUP(V242,Minimas!$C$3:$CD$12,6,FALSE)</f>
        <v>#VALUE!</v>
      </c>
      <c r="AG242" s="119" t="e">
        <f>T242-HLOOKUP(V242,Minimas!$C$3:$CD$12,7,FALSE)</f>
        <v>#VALUE!</v>
      </c>
      <c r="AH242" s="119" t="e">
        <f>T242-HLOOKUP(V242,Minimas!$C$3:$CD$12,8,FALSE)</f>
        <v>#VALUE!</v>
      </c>
      <c r="AI242" s="119" t="e">
        <f>T242-HLOOKUP(V242,Minimas!$C$3:$CD$12,9,FALSE)</f>
        <v>#VALUE!</v>
      </c>
      <c r="AJ242" s="119" t="e">
        <f>T242-HLOOKUP(V242,Minimas!$C$3:$CD$12,10,FALSE)</f>
        <v>#VALUE!</v>
      </c>
      <c r="AK242" s="120" t="str">
        <f t="shared" si="43"/>
        <v xml:space="preserve"> </v>
      </c>
      <c r="AL242" s="44"/>
      <c r="AM242" s="44" t="str">
        <f t="shared" si="44"/>
        <v xml:space="preserve"> </v>
      </c>
      <c r="AN242" s="44" t="str">
        <f t="shared" si="45"/>
        <v xml:space="preserve"> </v>
      </c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</row>
    <row r="243" spans="2:124" s="5" customFormat="1" ht="30" customHeight="1">
      <c r="B243" s="128"/>
      <c r="C243" s="56"/>
      <c r="D243" s="111"/>
      <c r="E243" s="131"/>
      <c r="F243" s="133" t="s">
        <v>40</v>
      </c>
      <c r="G243" s="57" t="s">
        <v>40</v>
      </c>
      <c r="H243" s="134"/>
      <c r="I243" s="110"/>
      <c r="J243" s="135"/>
      <c r="K243" s="58"/>
      <c r="L243" s="59"/>
      <c r="M243" s="60"/>
      <c r="N243" s="60"/>
      <c r="O243" s="65" t="str">
        <f t="shared" si="38"/>
        <v/>
      </c>
      <c r="P243" s="59"/>
      <c r="Q243" s="60"/>
      <c r="R243" s="60"/>
      <c r="S243" s="65" t="str">
        <f t="shared" si="39"/>
        <v/>
      </c>
      <c r="T243" s="64" t="str">
        <f t="shared" si="40"/>
        <v/>
      </c>
      <c r="U243" s="61" t="str">
        <f t="shared" si="41"/>
        <v xml:space="preserve">   </v>
      </c>
      <c r="V243" s="61" t="str">
        <f>IF(E243=0," ",IF(E243="H",IF(H243&lt;1999,VLOOKUP(K243,Minimas!$A$15:$F$29,6),IF(AND(H243&gt;1998,H243&lt;2002),VLOOKUP(K243,Minimas!$A$15:$F$29,5),IF(AND(H243&gt;2001,H243&lt;2004),VLOOKUP(K243,Minimas!$A$15:$F$29,4),IF(AND(H243&gt;2003,H243&lt;2006),VLOOKUP(K243,Minimas!$A$15:$F$29,3),VLOOKUP(K243,Minimas!$A$15:$F$29,2))))),IF(H243&lt;1999,VLOOKUP(K243,Minimas!$G$15:$L$29,6),IF(AND(H243&gt;1998,H243&lt;2002),VLOOKUP(K243,Minimas!$G$15:$L$29,5),IF(AND(H243&gt;2001,H243&lt;2004),VLOOKUP(K243,Minimas!$G$15:$L$29,4),IF(AND(H243&gt;2003,H243&lt;2006),VLOOKUP(K243,Minimas!$G$15:$L$29,3),VLOOKUP(K243,Minimas!$G$15:$L$29,2)))))))</f>
        <v xml:space="preserve"> </v>
      </c>
      <c r="W243" s="62" t="str">
        <f t="shared" si="42"/>
        <v/>
      </c>
      <c r="X243" s="55"/>
      <c r="AA243" s="44"/>
      <c r="AB243" s="119" t="e">
        <f>T243-HLOOKUP(V243,Minimas!$C$3:$CD$12,2,FALSE)</f>
        <v>#VALUE!</v>
      </c>
      <c r="AC243" s="119" t="e">
        <f>T243-HLOOKUP(V243,Minimas!$C$3:$CD$12,3,FALSE)</f>
        <v>#VALUE!</v>
      </c>
      <c r="AD243" s="119" t="e">
        <f>T243-HLOOKUP(V243,Minimas!$C$3:$CD$12,4,FALSE)</f>
        <v>#VALUE!</v>
      </c>
      <c r="AE243" s="119" t="e">
        <f>T243-HLOOKUP(V243,Minimas!$C$3:$CD$12,5,FALSE)</f>
        <v>#VALUE!</v>
      </c>
      <c r="AF243" s="119" t="e">
        <f>T243-HLOOKUP(V243,Minimas!$C$3:$CD$12,6,FALSE)</f>
        <v>#VALUE!</v>
      </c>
      <c r="AG243" s="119" t="e">
        <f>T243-HLOOKUP(V243,Minimas!$C$3:$CD$12,7,FALSE)</f>
        <v>#VALUE!</v>
      </c>
      <c r="AH243" s="119" t="e">
        <f>T243-HLOOKUP(V243,Minimas!$C$3:$CD$12,8,FALSE)</f>
        <v>#VALUE!</v>
      </c>
      <c r="AI243" s="119" t="e">
        <f>T243-HLOOKUP(V243,Minimas!$C$3:$CD$12,9,FALSE)</f>
        <v>#VALUE!</v>
      </c>
      <c r="AJ243" s="119" t="e">
        <f>T243-HLOOKUP(V243,Minimas!$C$3:$CD$12,10,FALSE)</f>
        <v>#VALUE!</v>
      </c>
      <c r="AK243" s="120" t="str">
        <f t="shared" si="43"/>
        <v xml:space="preserve"> </v>
      </c>
      <c r="AL243" s="44"/>
      <c r="AM243" s="44" t="str">
        <f t="shared" si="44"/>
        <v xml:space="preserve"> </v>
      </c>
      <c r="AN243" s="44" t="str">
        <f t="shared" si="45"/>
        <v xml:space="preserve"> </v>
      </c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</row>
    <row r="244" spans="2:124" s="5" customFormat="1" ht="30" customHeight="1">
      <c r="B244" s="128"/>
      <c r="C244" s="56"/>
      <c r="D244" s="111"/>
      <c r="E244" s="131"/>
      <c r="F244" s="133" t="s">
        <v>40</v>
      </c>
      <c r="G244" s="57" t="s">
        <v>40</v>
      </c>
      <c r="H244" s="134"/>
      <c r="I244" s="110"/>
      <c r="J244" s="135"/>
      <c r="K244" s="58"/>
      <c r="L244" s="59"/>
      <c r="M244" s="60"/>
      <c r="N244" s="60"/>
      <c r="O244" s="65" t="str">
        <f t="shared" si="38"/>
        <v/>
      </c>
      <c r="P244" s="59"/>
      <c r="Q244" s="60"/>
      <c r="R244" s="60"/>
      <c r="S244" s="65" t="str">
        <f t="shared" si="39"/>
        <v/>
      </c>
      <c r="T244" s="64" t="str">
        <f t="shared" si="40"/>
        <v/>
      </c>
      <c r="U244" s="61" t="str">
        <f t="shared" si="41"/>
        <v xml:space="preserve">   </v>
      </c>
      <c r="V244" s="61" t="str">
        <f>IF(E244=0," ",IF(E244="H",IF(H244&lt;1999,VLOOKUP(K244,Minimas!$A$15:$F$29,6),IF(AND(H244&gt;1998,H244&lt;2002),VLOOKUP(K244,Minimas!$A$15:$F$29,5),IF(AND(H244&gt;2001,H244&lt;2004),VLOOKUP(K244,Minimas!$A$15:$F$29,4),IF(AND(H244&gt;2003,H244&lt;2006),VLOOKUP(K244,Minimas!$A$15:$F$29,3),VLOOKUP(K244,Minimas!$A$15:$F$29,2))))),IF(H244&lt;1999,VLOOKUP(K244,Minimas!$G$15:$L$29,6),IF(AND(H244&gt;1998,H244&lt;2002),VLOOKUP(K244,Minimas!$G$15:$L$29,5),IF(AND(H244&gt;2001,H244&lt;2004),VLOOKUP(K244,Minimas!$G$15:$L$29,4),IF(AND(H244&gt;2003,H244&lt;2006),VLOOKUP(K244,Minimas!$G$15:$L$29,3),VLOOKUP(K244,Minimas!$G$15:$L$29,2)))))))</f>
        <v xml:space="preserve"> </v>
      </c>
      <c r="W244" s="62" t="str">
        <f t="shared" si="42"/>
        <v/>
      </c>
      <c r="X244" s="55"/>
      <c r="AA244" s="44"/>
      <c r="AB244" s="119" t="e">
        <f>T244-HLOOKUP(V244,Minimas!$C$3:$CD$12,2,FALSE)</f>
        <v>#VALUE!</v>
      </c>
      <c r="AC244" s="119" t="e">
        <f>T244-HLOOKUP(V244,Minimas!$C$3:$CD$12,3,FALSE)</f>
        <v>#VALUE!</v>
      </c>
      <c r="AD244" s="119" t="e">
        <f>T244-HLOOKUP(V244,Minimas!$C$3:$CD$12,4,FALSE)</f>
        <v>#VALUE!</v>
      </c>
      <c r="AE244" s="119" t="e">
        <f>T244-HLOOKUP(V244,Minimas!$C$3:$CD$12,5,FALSE)</f>
        <v>#VALUE!</v>
      </c>
      <c r="AF244" s="119" t="e">
        <f>T244-HLOOKUP(V244,Minimas!$C$3:$CD$12,6,FALSE)</f>
        <v>#VALUE!</v>
      </c>
      <c r="AG244" s="119" t="e">
        <f>T244-HLOOKUP(V244,Minimas!$C$3:$CD$12,7,FALSE)</f>
        <v>#VALUE!</v>
      </c>
      <c r="AH244" s="119" t="e">
        <f>T244-HLOOKUP(V244,Minimas!$C$3:$CD$12,8,FALSE)</f>
        <v>#VALUE!</v>
      </c>
      <c r="AI244" s="119" t="e">
        <f>T244-HLOOKUP(V244,Minimas!$C$3:$CD$12,9,FALSE)</f>
        <v>#VALUE!</v>
      </c>
      <c r="AJ244" s="119" t="e">
        <f>T244-HLOOKUP(V244,Minimas!$C$3:$CD$12,10,FALSE)</f>
        <v>#VALUE!</v>
      </c>
      <c r="AK244" s="120" t="str">
        <f t="shared" si="43"/>
        <v xml:space="preserve"> </v>
      </c>
      <c r="AL244" s="44"/>
      <c r="AM244" s="44" t="str">
        <f t="shared" si="44"/>
        <v xml:space="preserve"> </v>
      </c>
      <c r="AN244" s="44" t="str">
        <f t="shared" si="45"/>
        <v xml:space="preserve"> </v>
      </c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</row>
    <row r="245" spans="2:124" s="5" customFormat="1" ht="30" customHeight="1">
      <c r="B245" s="128"/>
      <c r="C245" s="56"/>
      <c r="D245" s="111"/>
      <c r="E245" s="131"/>
      <c r="F245" s="133" t="s">
        <v>40</v>
      </c>
      <c r="G245" s="57" t="s">
        <v>40</v>
      </c>
      <c r="H245" s="134"/>
      <c r="I245" s="110"/>
      <c r="J245" s="135"/>
      <c r="K245" s="58"/>
      <c r="L245" s="59"/>
      <c r="M245" s="60"/>
      <c r="N245" s="60"/>
      <c r="O245" s="65" t="str">
        <f t="shared" si="38"/>
        <v/>
      </c>
      <c r="P245" s="59"/>
      <c r="Q245" s="60"/>
      <c r="R245" s="60"/>
      <c r="S245" s="65" t="str">
        <f t="shared" si="39"/>
        <v/>
      </c>
      <c r="T245" s="64" t="str">
        <f t="shared" si="40"/>
        <v/>
      </c>
      <c r="U245" s="61" t="str">
        <f t="shared" si="41"/>
        <v xml:space="preserve">   </v>
      </c>
      <c r="V245" s="61" t="str">
        <f>IF(E245=0," ",IF(E245="H",IF(H245&lt;1999,VLOOKUP(K245,Minimas!$A$15:$F$29,6),IF(AND(H245&gt;1998,H245&lt;2002),VLOOKUP(K245,Minimas!$A$15:$F$29,5),IF(AND(H245&gt;2001,H245&lt;2004),VLOOKUP(K245,Minimas!$A$15:$F$29,4),IF(AND(H245&gt;2003,H245&lt;2006),VLOOKUP(K245,Minimas!$A$15:$F$29,3),VLOOKUP(K245,Minimas!$A$15:$F$29,2))))),IF(H245&lt;1999,VLOOKUP(K245,Minimas!$G$15:$L$29,6),IF(AND(H245&gt;1998,H245&lt;2002),VLOOKUP(K245,Minimas!$G$15:$L$29,5),IF(AND(H245&gt;2001,H245&lt;2004),VLOOKUP(K245,Minimas!$G$15:$L$29,4),IF(AND(H245&gt;2003,H245&lt;2006),VLOOKUP(K245,Minimas!$G$15:$L$29,3),VLOOKUP(K245,Minimas!$G$15:$L$29,2)))))))</f>
        <v xml:space="preserve"> </v>
      </c>
      <c r="W245" s="62" t="str">
        <f t="shared" si="42"/>
        <v/>
      </c>
      <c r="X245" s="55"/>
      <c r="AA245" s="44"/>
      <c r="AB245" s="119" t="e">
        <f>T245-HLOOKUP(V245,Minimas!$C$3:$CD$12,2,FALSE)</f>
        <v>#VALUE!</v>
      </c>
      <c r="AC245" s="119" t="e">
        <f>T245-HLOOKUP(V245,Minimas!$C$3:$CD$12,3,FALSE)</f>
        <v>#VALUE!</v>
      </c>
      <c r="AD245" s="119" t="e">
        <f>T245-HLOOKUP(V245,Minimas!$C$3:$CD$12,4,FALSE)</f>
        <v>#VALUE!</v>
      </c>
      <c r="AE245" s="119" t="e">
        <f>T245-HLOOKUP(V245,Minimas!$C$3:$CD$12,5,FALSE)</f>
        <v>#VALUE!</v>
      </c>
      <c r="AF245" s="119" t="e">
        <f>T245-HLOOKUP(V245,Minimas!$C$3:$CD$12,6,FALSE)</f>
        <v>#VALUE!</v>
      </c>
      <c r="AG245" s="119" t="e">
        <f>T245-HLOOKUP(V245,Minimas!$C$3:$CD$12,7,FALSE)</f>
        <v>#VALUE!</v>
      </c>
      <c r="AH245" s="119" t="e">
        <f>T245-HLOOKUP(V245,Minimas!$C$3:$CD$12,8,FALSE)</f>
        <v>#VALUE!</v>
      </c>
      <c r="AI245" s="119" t="e">
        <f>T245-HLOOKUP(V245,Minimas!$C$3:$CD$12,9,FALSE)</f>
        <v>#VALUE!</v>
      </c>
      <c r="AJ245" s="119" t="e">
        <f>T245-HLOOKUP(V245,Minimas!$C$3:$CD$12,10,FALSE)</f>
        <v>#VALUE!</v>
      </c>
      <c r="AK245" s="120" t="str">
        <f t="shared" si="43"/>
        <v xml:space="preserve"> </v>
      </c>
      <c r="AL245" s="44"/>
      <c r="AM245" s="44" t="str">
        <f t="shared" si="44"/>
        <v xml:space="preserve"> </v>
      </c>
      <c r="AN245" s="44" t="str">
        <f t="shared" si="45"/>
        <v xml:space="preserve"> </v>
      </c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</row>
    <row r="246" spans="2:124" s="5" customFormat="1" ht="30" customHeight="1">
      <c r="B246" s="128"/>
      <c r="C246" s="56"/>
      <c r="D246" s="111"/>
      <c r="E246" s="131"/>
      <c r="F246" s="133" t="s">
        <v>40</v>
      </c>
      <c r="G246" s="57" t="s">
        <v>40</v>
      </c>
      <c r="H246" s="134"/>
      <c r="I246" s="110"/>
      <c r="J246" s="135"/>
      <c r="K246" s="58"/>
      <c r="L246" s="59"/>
      <c r="M246" s="60"/>
      <c r="N246" s="60"/>
      <c r="O246" s="65" t="str">
        <f t="shared" si="38"/>
        <v/>
      </c>
      <c r="P246" s="59"/>
      <c r="Q246" s="60"/>
      <c r="R246" s="60"/>
      <c r="S246" s="65" t="str">
        <f t="shared" si="39"/>
        <v/>
      </c>
      <c r="T246" s="64" t="str">
        <f t="shared" si="40"/>
        <v/>
      </c>
      <c r="U246" s="61" t="str">
        <f t="shared" si="41"/>
        <v xml:space="preserve">   </v>
      </c>
      <c r="V246" s="61" t="str">
        <f>IF(E246=0," ",IF(E246="H",IF(H246&lt;1999,VLOOKUP(K246,Minimas!$A$15:$F$29,6),IF(AND(H246&gt;1998,H246&lt;2002),VLOOKUP(K246,Minimas!$A$15:$F$29,5),IF(AND(H246&gt;2001,H246&lt;2004),VLOOKUP(K246,Minimas!$A$15:$F$29,4),IF(AND(H246&gt;2003,H246&lt;2006),VLOOKUP(K246,Minimas!$A$15:$F$29,3),VLOOKUP(K246,Minimas!$A$15:$F$29,2))))),IF(H246&lt;1999,VLOOKUP(K246,Minimas!$G$15:$L$29,6),IF(AND(H246&gt;1998,H246&lt;2002),VLOOKUP(K246,Minimas!$G$15:$L$29,5),IF(AND(H246&gt;2001,H246&lt;2004),VLOOKUP(K246,Minimas!$G$15:$L$29,4),IF(AND(H246&gt;2003,H246&lt;2006),VLOOKUP(K246,Minimas!$G$15:$L$29,3),VLOOKUP(K246,Minimas!$G$15:$L$29,2)))))))</f>
        <v xml:space="preserve"> </v>
      </c>
      <c r="W246" s="62" t="str">
        <f t="shared" si="42"/>
        <v/>
      </c>
      <c r="X246" s="55"/>
      <c r="AA246" s="44"/>
      <c r="AB246" s="119" t="e">
        <f>T246-HLOOKUP(V246,Minimas!$C$3:$CD$12,2,FALSE)</f>
        <v>#VALUE!</v>
      </c>
      <c r="AC246" s="119" t="e">
        <f>T246-HLOOKUP(V246,Minimas!$C$3:$CD$12,3,FALSE)</f>
        <v>#VALUE!</v>
      </c>
      <c r="AD246" s="119" t="e">
        <f>T246-HLOOKUP(V246,Minimas!$C$3:$CD$12,4,FALSE)</f>
        <v>#VALUE!</v>
      </c>
      <c r="AE246" s="119" t="e">
        <f>T246-HLOOKUP(V246,Minimas!$C$3:$CD$12,5,FALSE)</f>
        <v>#VALUE!</v>
      </c>
      <c r="AF246" s="119" t="e">
        <f>T246-HLOOKUP(V246,Minimas!$C$3:$CD$12,6,FALSE)</f>
        <v>#VALUE!</v>
      </c>
      <c r="AG246" s="119" t="e">
        <f>T246-HLOOKUP(V246,Minimas!$C$3:$CD$12,7,FALSE)</f>
        <v>#VALUE!</v>
      </c>
      <c r="AH246" s="119" t="e">
        <f>T246-HLOOKUP(V246,Minimas!$C$3:$CD$12,8,FALSE)</f>
        <v>#VALUE!</v>
      </c>
      <c r="AI246" s="119" t="e">
        <f>T246-HLOOKUP(V246,Minimas!$C$3:$CD$12,9,FALSE)</f>
        <v>#VALUE!</v>
      </c>
      <c r="AJ246" s="119" t="e">
        <f>T246-HLOOKUP(V246,Minimas!$C$3:$CD$12,10,FALSE)</f>
        <v>#VALUE!</v>
      </c>
      <c r="AK246" s="120" t="str">
        <f t="shared" si="43"/>
        <v xml:space="preserve"> </v>
      </c>
      <c r="AL246" s="44"/>
      <c r="AM246" s="44" t="str">
        <f t="shared" si="44"/>
        <v xml:space="preserve"> </v>
      </c>
      <c r="AN246" s="44" t="str">
        <f t="shared" si="45"/>
        <v xml:space="preserve"> </v>
      </c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</row>
    <row r="247" spans="2:124" s="5" customFormat="1" ht="30" customHeight="1">
      <c r="B247" s="128"/>
      <c r="C247" s="56"/>
      <c r="D247" s="111"/>
      <c r="E247" s="131"/>
      <c r="F247" s="133" t="s">
        <v>40</v>
      </c>
      <c r="G247" s="57" t="s">
        <v>40</v>
      </c>
      <c r="H247" s="134"/>
      <c r="I247" s="110"/>
      <c r="J247" s="135"/>
      <c r="K247" s="58"/>
      <c r="L247" s="59"/>
      <c r="M247" s="60"/>
      <c r="N247" s="60"/>
      <c r="O247" s="65" t="str">
        <f t="shared" si="38"/>
        <v/>
      </c>
      <c r="P247" s="59"/>
      <c r="Q247" s="60"/>
      <c r="R247" s="60"/>
      <c r="S247" s="65" t="str">
        <f t="shared" si="39"/>
        <v/>
      </c>
      <c r="T247" s="64" t="str">
        <f t="shared" si="40"/>
        <v/>
      </c>
      <c r="U247" s="61" t="str">
        <f t="shared" si="41"/>
        <v xml:space="preserve">   </v>
      </c>
      <c r="V247" s="61" t="str">
        <f>IF(E247=0," ",IF(E247="H",IF(H247&lt;1999,VLOOKUP(K247,Minimas!$A$15:$F$29,6),IF(AND(H247&gt;1998,H247&lt;2002),VLOOKUP(K247,Minimas!$A$15:$F$29,5),IF(AND(H247&gt;2001,H247&lt;2004),VLOOKUP(K247,Minimas!$A$15:$F$29,4),IF(AND(H247&gt;2003,H247&lt;2006),VLOOKUP(K247,Minimas!$A$15:$F$29,3),VLOOKUP(K247,Minimas!$A$15:$F$29,2))))),IF(H247&lt;1999,VLOOKUP(K247,Minimas!$G$15:$L$29,6),IF(AND(H247&gt;1998,H247&lt;2002),VLOOKUP(K247,Minimas!$G$15:$L$29,5),IF(AND(H247&gt;2001,H247&lt;2004),VLOOKUP(K247,Minimas!$G$15:$L$29,4),IF(AND(H247&gt;2003,H247&lt;2006),VLOOKUP(K247,Minimas!$G$15:$L$29,3),VLOOKUP(K247,Minimas!$G$15:$L$29,2)))))))</f>
        <v xml:space="preserve"> </v>
      </c>
      <c r="W247" s="62" t="str">
        <f t="shared" si="42"/>
        <v/>
      </c>
      <c r="X247" s="55"/>
      <c r="AA247" s="44"/>
      <c r="AB247" s="119" t="e">
        <f>T247-HLOOKUP(V247,Minimas!$C$3:$CD$12,2,FALSE)</f>
        <v>#VALUE!</v>
      </c>
      <c r="AC247" s="119" t="e">
        <f>T247-HLOOKUP(V247,Minimas!$C$3:$CD$12,3,FALSE)</f>
        <v>#VALUE!</v>
      </c>
      <c r="AD247" s="119" t="e">
        <f>T247-HLOOKUP(V247,Minimas!$C$3:$CD$12,4,FALSE)</f>
        <v>#VALUE!</v>
      </c>
      <c r="AE247" s="119" t="e">
        <f>T247-HLOOKUP(V247,Minimas!$C$3:$CD$12,5,FALSE)</f>
        <v>#VALUE!</v>
      </c>
      <c r="AF247" s="119" t="e">
        <f>T247-HLOOKUP(V247,Minimas!$C$3:$CD$12,6,FALSE)</f>
        <v>#VALUE!</v>
      </c>
      <c r="AG247" s="119" t="e">
        <f>T247-HLOOKUP(V247,Minimas!$C$3:$CD$12,7,FALSE)</f>
        <v>#VALUE!</v>
      </c>
      <c r="AH247" s="119" t="e">
        <f>T247-HLOOKUP(V247,Minimas!$C$3:$CD$12,8,FALSE)</f>
        <v>#VALUE!</v>
      </c>
      <c r="AI247" s="119" t="e">
        <f>T247-HLOOKUP(V247,Minimas!$C$3:$CD$12,9,FALSE)</f>
        <v>#VALUE!</v>
      </c>
      <c r="AJ247" s="119" t="e">
        <f>T247-HLOOKUP(V247,Minimas!$C$3:$CD$12,10,FALSE)</f>
        <v>#VALUE!</v>
      </c>
      <c r="AK247" s="120" t="str">
        <f t="shared" si="43"/>
        <v xml:space="preserve"> </v>
      </c>
      <c r="AL247" s="44"/>
      <c r="AM247" s="44" t="str">
        <f t="shared" si="44"/>
        <v xml:space="preserve"> </v>
      </c>
      <c r="AN247" s="44" t="str">
        <f t="shared" si="45"/>
        <v xml:space="preserve"> </v>
      </c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</row>
    <row r="248" spans="2:124" s="5" customFormat="1" ht="30" customHeight="1">
      <c r="B248" s="128"/>
      <c r="C248" s="56"/>
      <c r="D248" s="111"/>
      <c r="E248" s="131"/>
      <c r="F248" s="133" t="s">
        <v>40</v>
      </c>
      <c r="G248" s="57" t="s">
        <v>40</v>
      </c>
      <c r="H248" s="134"/>
      <c r="I248" s="110"/>
      <c r="J248" s="135"/>
      <c r="K248" s="58"/>
      <c r="L248" s="59"/>
      <c r="M248" s="60"/>
      <c r="N248" s="60"/>
      <c r="O248" s="65" t="str">
        <f t="shared" si="38"/>
        <v/>
      </c>
      <c r="P248" s="59"/>
      <c r="Q248" s="60"/>
      <c r="R248" s="60"/>
      <c r="S248" s="65" t="str">
        <f t="shared" si="39"/>
        <v/>
      </c>
      <c r="T248" s="64" t="str">
        <f t="shared" si="40"/>
        <v/>
      </c>
      <c r="U248" s="61" t="str">
        <f t="shared" si="41"/>
        <v xml:space="preserve">   </v>
      </c>
      <c r="V248" s="61" t="str">
        <f>IF(E248=0," ",IF(E248="H",IF(H248&lt;1999,VLOOKUP(K248,Minimas!$A$15:$F$29,6),IF(AND(H248&gt;1998,H248&lt;2002),VLOOKUP(K248,Minimas!$A$15:$F$29,5),IF(AND(H248&gt;2001,H248&lt;2004),VLOOKUP(K248,Minimas!$A$15:$F$29,4),IF(AND(H248&gt;2003,H248&lt;2006),VLOOKUP(K248,Minimas!$A$15:$F$29,3),VLOOKUP(K248,Minimas!$A$15:$F$29,2))))),IF(H248&lt;1999,VLOOKUP(K248,Minimas!$G$15:$L$29,6),IF(AND(H248&gt;1998,H248&lt;2002),VLOOKUP(K248,Minimas!$G$15:$L$29,5),IF(AND(H248&gt;2001,H248&lt;2004),VLOOKUP(K248,Minimas!$G$15:$L$29,4),IF(AND(H248&gt;2003,H248&lt;2006),VLOOKUP(K248,Minimas!$G$15:$L$29,3),VLOOKUP(K248,Minimas!$G$15:$L$29,2)))))))</f>
        <v xml:space="preserve"> </v>
      </c>
      <c r="W248" s="62" t="str">
        <f t="shared" si="42"/>
        <v/>
      </c>
      <c r="X248" s="55"/>
      <c r="AA248" s="44"/>
      <c r="AB248" s="119" t="e">
        <f>T248-HLOOKUP(V248,Minimas!$C$3:$CD$12,2,FALSE)</f>
        <v>#VALUE!</v>
      </c>
      <c r="AC248" s="119" t="e">
        <f>T248-HLOOKUP(V248,Minimas!$C$3:$CD$12,3,FALSE)</f>
        <v>#VALUE!</v>
      </c>
      <c r="AD248" s="119" t="e">
        <f>T248-HLOOKUP(V248,Minimas!$C$3:$CD$12,4,FALSE)</f>
        <v>#VALUE!</v>
      </c>
      <c r="AE248" s="119" t="e">
        <f>T248-HLOOKUP(V248,Minimas!$C$3:$CD$12,5,FALSE)</f>
        <v>#VALUE!</v>
      </c>
      <c r="AF248" s="119" t="e">
        <f>T248-HLOOKUP(V248,Minimas!$C$3:$CD$12,6,FALSE)</f>
        <v>#VALUE!</v>
      </c>
      <c r="AG248" s="119" t="e">
        <f>T248-HLOOKUP(V248,Minimas!$C$3:$CD$12,7,FALSE)</f>
        <v>#VALUE!</v>
      </c>
      <c r="AH248" s="119" t="e">
        <f>T248-HLOOKUP(V248,Minimas!$C$3:$CD$12,8,FALSE)</f>
        <v>#VALUE!</v>
      </c>
      <c r="AI248" s="119" t="e">
        <f>T248-HLOOKUP(V248,Minimas!$C$3:$CD$12,9,FALSE)</f>
        <v>#VALUE!</v>
      </c>
      <c r="AJ248" s="119" t="e">
        <f>T248-HLOOKUP(V248,Minimas!$C$3:$CD$12,10,FALSE)</f>
        <v>#VALUE!</v>
      </c>
      <c r="AK248" s="120" t="str">
        <f t="shared" si="43"/>
        <v xml:space="preserve"> </v>
      </c>
      <c r="AL248" s="44"/>
      <c r="AM248" s="44" t="str">
        <f t="shared" si="44"/>
        <v xml:space="preserve"> </v>
      </c>
      <c r="AN248" s="44" t="str">
        <f t="shared" si="45"/>
        <v xml:space="preserve"> </v>
      </c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</row>
    <row r="249" spans="2:124" s="5" customFormat="1" ht="30" customHeight="1">
      <c r="B249" s="128"/>
      <c r="C249" s="56"/>
      <c r="D249" s="111"/>
      <c r="E249" s="131"/>
      <c r="F249" s="133" t="s">
        <v>40</v>
      </c>
      <c r="G249" s="57" t="s">
        <v>40</v>
      </c>
      <c r="H249" s="134"/>
      <c r="I249" s="110"/>
      <c r="J249" s="135"/>
      <c r="K249" s="58"/>
      <c r="L249" s="59"/>
      <c r="M249" s="60"/>
      <c r="N249" s="60"/>
      <c r="O249" s="65" t="str">
        <f t="shared" si="38"/>
        <v/>
      </c>
      <c r="P249" s="59"/>
      <c r="Q249" s="60"/>
      <c r="R249" s="60"/>
      <c r="S249" s="65" t="str">
        <f t="shared" si="39"/>
        <v/>
      </c>
      <c r="T249" s="64" t="str">
        <f t="shared" si="40"/>
        <v/>
      </c>
      <c r="U249" s="61" t="str">
        <f t="shared" si="41"/>
        <v xml:space="preserve">   </v>
      </c>
      <c r="V249" s="61" t="str">
        <f>IF(E249=0," ",IF(E249="H",IF(H249&lt;1999,VLOOKUP(K249,Minimas!$A$15:$F$29,6),IF(AND(H249&gt;1998,H249&lt;2002),VLOOKUP(K249,Minimas!$A$15:$F$29,5),IF(AND(H249&gt;2001,H249&lt;2004),VLOOKUP(K249,Minimas!$A$15:$F$29,4),IF(AND(H249&gt;2003,H249&lt;2006),VLOOKUP(K249,Minimas!$A$15:$F$29,3),VLOOKUP(K249,Minimas!$A$15:$F$29,2))))),IF(H249&lt;1999,VLOOKUP(K249,Minimas!$G$15:$L$29,6),IF(AND(H249&gt;1998,H249&lt;2002),VLOOKUP(K249,Minimas!$G$15:$L$29,5),IF(AND(H249&gt;2001,H249&lt;2004),VLOOKUP(K249,Minimas!$G$15:$L$29,4),IF(AND(H249&gt;2003,H249&lt;2006),VLOOKUP(K249,Minimas!$G$15:$L$29,3),VLOOKUP(K249,Minimas!$G$15:$L$29,2)))))))</f>
        <v xml:space="preserve"> </v>
      </c>
      <c r="W249" s="62" t="str">
        <f t="shared" si="42"/>
        <v/>
      </c>
      <c r="X249" s="55"/>
      <c r="AA249" s="44"/>
      <c r="AB249" s="119" t="e">
        <f>T249-HLOOKUP(V249,Minimas!$C$3:$CD$12,2,FALSE)</f>
        <v>#VALUE!</v>
      </c>
      <c r="AC249" s="119" t="e">
        <f>T249-HLOOKUP(V249,Minimas!$C$3:$CD$12,3,FALSE)</f>
        <v>#VALUE!</v>
      </c>
      <c r="AD249" s="119" t="e">
        <f>T249-HLOOKUP(V249,Minimas!$C$3:$CD$12,4,FALSE)</f>
        <v>#VALUE!</v>
      </c>
      <c r="AE249" s="119" t="e">
        <f>T249-HLOOKUP(V249,Minimas!$C$3:$CD$12,5,FALSE)</f>
        <v>#VALUE!</v>
      </c>
      <c r="AF249" s="119" t="e">
        <f>T249-HLOOKUP(V249,Minimas!$C$3:$CD$12,6,FALSE)</f>
        <v>#VALUE!</v>
      </c>
      <c r="AG249" s="119" t="e">
        <f>T249-HLOOKUP(V249,Minimas!$C$3:$CD$12,7,FALSE)</f>
        <v>#VALUE!</v>
      </c>
      <c r="AH249" s="119" t="e">
        <f>T249-HLOOKUP(V249,Minimas!$C$3:$CD$12,8,FALSE)</f>
        <v>#VALUE!</v>
      </c>
      <c r="AI249" s="119" t="e">
        <f>T249-HLOOKUP(V249,Minimas!$C$3:$CD$12,9,FALSE)</f>
        <v>#VALUE!</v>
      </c>
      <c r="AJ249" s="119" t="e">
        <f>T249-HLOOKUP(V249,Minimas!$C$3:$CD$12,10,FALSE)</f>
        <v>#VALUE!</v>
      </c>
      <c r="AK249" s="120" t="str">
        <f t="shared" si="43"/>
        <v xml:space="preserve"> </v>
      </c>
      <c r="AL249" s="44"/>
      <c r="AM249" s="44" t="str">
        <f t="shared" si="44"/>
        <v xml:space="preserve"> </v>
      </c>
      <c r="AN249" s="44" t="str">
        <f t="shared" si="45"/>
        <v xml:space="preserve"> </v>
      </c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</row>
    <row r="250" spans="2:124" s="5" customFormat="1" ht="30" customHeight="1">
      <c r="B250" s="128"/>
      <c r="C250" s="56"/>
      <c r="D250" s="111"/>
      <c r="E250" s="131"/>
      <c r="F250" s="133" t="s">
        <v>40</v>
      </c>
      <c r="G250" s="57" t="s">
        <v>40</v>
      </c>
      <c r="H250" s="134"/>
      <c r="I250" s="110"/>
      <c r="J250" s="135"/>
      <c r="K250" s="58"/>
      <c r="L250" s="59"/>
      <c r="M250" s="60"/>
      <c r="N250" s="60"/>
      <c r="O250" s="65" t="str">
        <f t="shared" si="38"/>
        <v/>
      </c>
      <c r="P250" s="59"/>
      <c r="Q250" s="60"/>
      <c r="R250" s="60"/>
      <c r="S250" s="65" t="str">
        <f t="shared" si="39"/>
        <v/>
      </c>
      <c r="T250" s="64" t="str">
        <f t="shared" si="40"/>
        <v/>
      </c>
      <c r="U250" s="61" t="str">
        <f t="shared" si="41"/>
        <v xml:space="preserve">   </v>
      </c>
      <c r="V250" s="61" t="str">
        <f>IF(E250=0," ",IF(E250="H",IF(H250&lt;1999,VLOOKUP(K250,Minimas!$A$15:$F$29,6),IF(AND(H250&gt;1998,H250&lt;2002),VLOOKUP(K250,Minimas!$A$15:$F$29,5),IF(AND(H250&gt;2001,H250&lt;2004),VLOOKUP(K250,Minimas!$A$15:$F$29,4),IF(AND(H250&gt;2003,H250&lt;2006),VLOOKUP(K250,Minimas!$A$15:$F$29,3),VLOOKUP(K250,Minimas!$A$15:$F$29,2))))),IF(H250&lt;1999,VLOOKUP(K250,Minimas!$G$15:$L$29,6),IF(AND(H250&gt;1998,H250&lt;2002),VLOOKUP(K250,Minimas!$G$15:$L$29,5),IF(AND(H250&gt;2001,H250&lt;2004),VLOOKUP(K250,Minimas!$G$15:$L$29,4),IF(AND(H250&gt;2003,H250&lt;2006),VLOOKUP(K250,Minimas!$G$15:$L$29,3),VLOOKUP(K250,Minimas!$G$15:$L$29,2)))))))</f>
        <v xml:space="preserve"> </v>
      </c>
      <c r="W250" s="62" t="str">
        <f t="shared" si="42"/>
        <v/>
      </c>
      <c r="X250" s="55"/>
      <c r="AA250" s="44"/>
      <c r="AB250" s="119" t="e">
        <f>T250-HLOOKUP(V250,Minimas!$C$3:$CD$12,2,FALSE)</f>
        <v>#VALUE!</v>
      </c>
      <c r="AC250" s="119" t="e">
        <f>T250-HLOOKUP(V250,Minimas!$C$3:$CD$12,3,FALSE)</f>
        <v>#VALUE!</v>
      </c>
      <c r="AD250" s="119" t="e">
        <f>T250-HLOOKUP(V250,Minimas!$C$3:$CD$12,4,FALSE)</f>
        <v>#VALUE!</v>
      </c>
      <c r="AE250" s="119" t="e">
        <f>T250-HLOOKUP(V250,Minimas!$C$3:$CD$12,5,FALSE)</f>
        <v>#VALUE!</v>
      </c>
      <c r="AF250" s="119" t="e">
        <f>T250-HLOOKUP(V250,Minimas!$C$3:$CD$12,6,FALSE)</f>
        <v>#VALUE!</v>
      </c>
      <c r="AG250" s="119" t="e">
        <f>T250-HLOOKUP(V250,Minimas!$C$3:$CD$12,7,FALSE)</f>
        <v>#VALUE!</v>
      </c>
      <c r="AH250" s="119" t="e">
        <f>T250-HLOOKUP(V250,Minimas!$C$3:$CD$12,8,FALSE)</f>
        <v>#VALUE!</v>
      </c>
      <c r="AI250" s="119" t="e">
        <f>T250-HLOOKUP(V250,Minimas!$C$3:$CD$12,9,FALSE)</f>
        <v>#VALUE!</v>
      </c>
      <c r="AJ250" s="119" t="e">
        <f>T250-HLOOKUP(V250,Minimas!$C$3:$CD$12,10,FALSE)</f>
        <v>#VALUE!</v>
      </c>
      <c r="AK250" s="120" t="str">
        <f t="shared" si="43"/>
        <v xml:space="preserve"> </v>
      </c>
      <c r="AL250" s="44"/>
      <c r="AM250" s="44" t="str">
        <f t="shared" si="44"/>
        <v xml:space="preserve"> </v>
      </c>
      <c r="AN250" s="44" t="str">
        <f t="shared" si="45"/>
        <v xml:space="preserve"> </v>
      </c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</row>
    <row r="251" spans="2:124" s="5" customFormat="1" ht="30" customHeight="1">
      <c r="B251" s="128"/>
      <c r="C251" s="56"/>
      <c r="D251" s="111"/>
      <c r="E251" s="131"/>
      <c r="F251" s="133" t="s">
        <v>40</v>
      </c>
      <c r="G251" s="57" t="s">
        <v>40</v>
      </c>
      <c r="H251" s="134"/>
      <c r="I251" s="110"/>
      <c r="J251" s="135"/>
      <c r="K251" s="58"/>
      <c r="L251" s="59"/>
      <c r="M251" s="60"/>
      <c r="N251" s="60"/>
      <c r="O251" s="65" t="str">
        <f t="shared" si="38"/>
        <v/>
      </c>
      <c r="P251" s="59"/>
      <c r="Q251" s="60"/>
      <c r="R251" s="60"/>
      <c r="S251" s="65" t="str">
        <f t="shared" si="39"/>
        <v/>
      </c>
      <c r="T251" s="64" t="str">
        <f t="shared" si="40"/>
        <v/>
      </c>
      <c r="U251" s="61" t="str">
        <f t="shared" si="41"/>
        <v xml:space="preserve">   </v>
      </c>
      <c r="V251" s="61" t="str">
        <f>IF(E251=0," ",IF(E251="H",IF(H251&lt;1999,VLOOKUP(K251,Minimas!$A$15:$F$29,6),IF(AND(H251&gt;1998,H251&lt;2002),VLOOKUP(K251,Minimas!$A$15:$F$29,5),IF(AND(H251&gt;2001,H251&lt;2004),VLOOKUP(K251,Minimas!$A$15:$F$29,4),IF(AND(H251&gt;2003,H251&lt;2006),VLOOKUP(K251,Minimas!$A$15:$F$29,3),VLOOKUP(K251,Minimas!$A$15:$F$29,2))))),IF(H251&lt;1999,VLOOKUP(K251,Minimas!$G$15:$L$29,6),IF(AND(H251&gt;1998,H251&lt;2002),VLOOKUP(K251,Minimas!$G$15:$L$29,5),IF(AND(H251&gt;2001,H251&lt;2004),VLOOKUP(K251,Minimas!$G$15:$L$29,4),IF(AND(H251&gt;2003,H251&lt;2006),VLOOKUP(K251,Minimas!$G$15:$L$29,3),VLOOKUP(K251,Minimas!$G$15:$L$29,2)))))))</f>
        <v xml:space="preserve"> </v>
      </c>
      <c r="W251" s="62" t="str">
        <f t="shared" si="42"/>
        <v/>
      </c>
      <c r="X251" s="55"/>
      <c r="AA251" s="44"/>
      <c r="AB251" s="119" t="e">
        <f>T251-HLOOKUP(V251,Minimas!$C$3:$CD$12,2,FALSE)</f>
        <v>#VALUE!</v>
      </c>
      <c r="AC251" s="119" t="e">
        <f>T251-HLOOKUP(V251,Minimas!$C$3:$CD$12,3,FALSE)</f>
        <v>#VALUE!</v>
      </c>
      <c r="AD251" s="119" t="e">
        <f>T251-HLOOKUP(V251,Minimas!$C$3:$CD$12,4,FALSE)</f>
        <v>#VALUE!</v>
      </c>
      <c r="AE251" s="119" t="e">
        <f>T251-HLOOKUP(V251,Minimas!$C$3:$CD$12,5,FALSE)</f>
        <v>#VALUE!</v>
      </c>
      <c r="AF251" s="119" t="e">
        <f>T251-HLOOKUP(V251,Minimas!$C$3:$CD$12,6,FALSE)</f>
        <v>#VALUE!</v>
      </c>
      <c r="AG251" s="119" t="e">
        <f>T251-HLOOKUP(V251,Minimas!$C$3:$CD$12,7,FALSE)</f>
        <v>#VALUE!</v>
      </c>
      <c r="AH251" s="119" t="e">
        <f>T251-HLOOKUP(V251,Minimas!$C$3:$CD$12,8,FALSE)</f>
        <v>#VALUE!</v>
      </c>
      <c r="AI251" s="119" t="e">
        <f>T251-HLOOKUP(V251,Minimas!$C$3:$CD$12,9,FALSE)</f>
        <v>#VALUE!</v>
      </c>
      <c r="AJ251" s="119" t="e">
        <f>T251-HLOOKUP(V251,Minimas!$C$3:$CD$12,10,FALSE)</f>
        <v>#VALUE!</v>
      </c>
      <c r="AK251" s="120" t="str">
        <f t="shared" si="43"/>
        <v xml:space="preserve"> </v>
      </c>
      <c r="AL251" s="44"/>
      <c r="AM251" s="44" t="str">
        <f t="shared" si="44"/>
        <v xml:space="preserve"> </v>
      </c>
      <c r="AN251" s="44" t="str">
        <f t="shared" si="45"/>
        <v xml:space="preserve"> </v>
      </c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</row>
    <row r="252" spans="2:124" s="5" customFormat="1" ht="30" customHeight="1">
      <c r="B252" s="128"/>
      <c r="C252" s="56"/>
      <c r="D252" s="111"/>
      <c r="E252" s="131"/>
      <c r="F252" s="133" t="s">
        <v>40</v>
      </c>
      <c r="G252" s="57" t="s">
        <v>40</v>
      </c>
      <c r="H252" s="134"/>
      <c r="I252" s="110"/>
      <c r="J252" s="135"/>
      <c r="K252" s="58"/>
      <c r="L252" s="59"/>
      <c r="M252" s="60"/>
      <c r="N252" s="60"/>
      <c r="O252" s="65" t="str">
        <f t="shared" si="38"/>
        <v/>
      </c>
      <c r="P252" s="59"/>
      <c r="Q252" s="60"/>
      <c r="R252" s="60"/>
      <c r="S252" s="65" t="str">
        <f t="shared" si="39"/>
        <v/>
      </c>
      <c r="T252" s="64" t="str">
        <f t="shared" si="40"/>
        <v/>
      </c>
      <c r="U252" s="61" t="str">
        <f t="shared" si="41"/>
        <v xml:space="preserve">   </v>
      </c>
      <c r="V252" s="61" t="str">
        <f>IF(E252=0," ",IF(E252="H",IF(H252&lt;1999,VLOOKUP(K252,Minimas!$A$15:$F$29,6),IF(AND(H252&gt;1998,H252&lt;2002),VLOOKUP(K252,Minimas!$A$15:$F$29,5),IF(AND(H252&gt;2001,H252&lt;2004),VLOOKUP(K252,Minimas!$A$15:$F$29,4),IF(AND(H252&gt;2003,H252&lt;2006),VLOOKUP(K252,Minimas!$A$15:$F$29,3),VLOOKUP(K252,Minimas!$A$15:$F$29,2))))),IF(H252&lt;1999,VLOOKUP(K252,Minimas!$G$15:$L$29,6),IF(AND(H252&gt;1998,H252&lt;2002),VLOOKUP(K252,Minimas!$G$15:$L$29,5),IF(AND(H252&gt;2001,H252&lt;2004),VLOOKUP(K252,Minimas!$G$15:$L$29,4),IF(AND(H252&gt;2003,H252&lt;2006),VLOOKUP(K252,Minimas!$G$15:$L$29,3),VLOOKUP(K252,Minimas!$G$15:$L$29,2)))))))</f>
        <v xml:space="preserve"> </v>
      </c>
      <c r="W252" s="62" t="str">
        <f t="shared" si="42"/>
        <v/>
      </c>
      <c r="X252" s="55"/>
      <c r="AA252" s="44"/>
      <c r="AB252" s="119" t="e">
        <f>T252-HLOOKUP(V252,Minimas!$C$3:$CD$12,2,FALSE)</f>
        <v>#VALUE!</v>
      </c>
      <c r="AC252" s="119" t="e">
        <f>T252-HLOOKUP(V252,Minimas!$C$3:$CD$12,3,FALSE)</f>
        <v>#VALUE!</v>
      </c>
      <c r="AD252" s="119" t="e">
        <f>T252-HLOOKUP(V252,Minimas!$C$3:$CD$12,4,FALSE)</f>
        <v>#VALUE!</v>
      </c>
      <c r="AE252" s="119" t="e">
        <f>T252-HLOOKUP(V252,Minimas!$C$3:$CD$12,5,FALSE)</f>
        <v>#VALUE!</v>
      </c>
      <c r="AF252" s="119" t="e">
        <f>T252-HLOOKUP(V252,Minimas!$C$3:$CD$12,6,FALSE)</f>
        <v>#VALUE!</v>
      </c>
      <c r="AG252" s="119" t="e">
        <f>T252-HLOOKUP(V252,Minimas!$C$3:$CD$12,7,FALSE)</f>
        <v>#VALUE!</v>
      </c>
      <c r="AH252" s="119" t="e">
        <f>T252-HLOOKUP(V252,Minimas!$C$3:$CD$12,8,FALSE)</f>
        <v>#VALUE!</v>
      </c>
      <c r="AI252" s="119" t="e">
        <f>T252-HLOOKUP(V252,Minimas!$C$3:$CD$12,9,FALSE)</f>
        <v>#VALUE!</v>
      </c>
      <c r="AJ252" s="119" t="e">
        <f>T252-HLOOKUP(V252,Minimas!$C$3:$CD$12,10,FALSE)</f>
        <v>#VALUE!</v>
      </c>
      <c r="AK252" s="120" t="str">
        <f t="shared" si="43"/>
        <v xml:space="preserve"> </v>
      </c>
      <c r="AL252" s="44"/>
      <c r="AM252" s="44" t="str">
        <f t="shared" si="44"/>
        <v xml:space="preserve"> </v>
      </c>
      <c r="AN252" s="44" t="str">
        <f t="shared" si="45"/>
        <v xml:space="preserve"> </v>
      </c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</row>
    <row r="253" spans="2:124" s="5" customFormat="1" ht="30" customHeight="1">
      <c r="B253" s="128"/>
      <c r="C253" s="56"/>
      <c r="D253" s="111"/>
      <c r="E253" s="131"/>
      <c r="F253" s="133" t="s">
        <v>40</v>
      </c>
      <c r="G253" s="57" t="s">
        <v>40</v>
      </c>
      <c r="H253" s="134"/>
      <c r="I253" s="110"/>
      <c r="J253" s="135"/>
      <c r="K253" s="58"/>
      <c r="L253" s="59"/>
      <c r="M253" s="60"/>
      <c r="N253" s="60"/>
      <c r="O253" s="65" t="str">
        <f t="shared" si="38"/>
        <v/>
      </c>
      <c r="P253" s="59"/>
      <c r="Q253" s="60"/>
      <c r="R253" s="60"/>
      <c r="S253" s="65" t="str">
        <f t="shared" si="39"/>
        <v/>
      </c>
      <c r="T253" s="64" t="str">
        <f t="shared" si="40"/>
        <v/>
      </c>
      <c r="U253" s="61" t="str">
        <f t="shared" si="41"/>
        <v xml:space="preserve">   </v>
      </c>
      <c r="V253" s="61" t="str">
        <f>IF(E253=0," ",IF(E253="H",IF(H253&lt;1999,VLOOKUP(K253,Minimas!$A$15:$F$29,6),IF(AND(H253&gt;1998,H253&lt;2002),VLOOKUP(K253,Minimas!$A$15:$F$29,5),IF(AND(H253&gt;2001,H253&lt;2004),VLOOKUP(K253,Minimas!$A$15:$F$29,4),IF(AND(H253&gt;2003,H253&lt;2006),VLOOKUP(K253,Minimas!$A$15:$F$29,3),VLOOKUP(K253,Minimas!$A$15:$F$29,2))))),IF(H253&lt;1999,VLOOKUP(K253,Minimas!$G$15:$L$29,6),IF(AND(H253&gt;1998,H253&lt;2002),VLOOKUP(K253,Minimas!$G$15:$L$29,5),IF(AND(H253&gt;2001,H253&lt;2004),VLOOKUP(K253,Minimas!$G$15:$L$29,4),IF(AND(H253&gt;2003,H253&lt;2006),VLOOKUP(K253,Minimas!$G$15:$L$29,3),VLOOKUP(K253,Minimas!$G$15:$L$29,2)))))))</f>
        <v xml:space="preserve"> </v>
      </c>
      <c r="W253" s="62" t="str">
        <f t="shared" si="42"/>
        <v/>
      </c>
      <c r="X253" s="55"/>
      <c r="AA253" s="44"/>
      <c r="AB253" s="119" t="e">
        <f>T253-HLOOKUP(V253,Minimas!$C$3:$CD$12,2,FALSE)</f>
        <v>#VALUE!</v>
      </c>
      <c r="AC253" s="119" t="e">
        <f>T253-HLOOKUP(V253,Minimas!$C$3:$CD$12,3,FALSE)</f>
        <v>#VALUE!</v>
      </c>
      <c r="AD253" s="119" t="e">
        <f>T253-HLOOKUP(V253,Minimas!$C$3:$CD$12,4,FALSE)</f>
        <v>#VALUE!</v>
      </c>
      <c r="AE253" s="119" t="e">
        <f>T253-HLOOKUP(V253,Minimas!$C$3:$CD$12,5,FALSE)</f>
        <v>#VALUE!</v>
      </c>
      <c r="AF253" s="119" t="e">
        <f>T253-HLOOKUP(V253,Minimas!$C$3:$CD$12,6,FALSE)</f>
        <v>#VALUE!</v>
      </c>
      <c r="AG253" s="119" t="e">
        <f>T253-HLOOKUP(V253,Minimas!$C$3:$CD$12,7,FALSE)</f>
        <v>#VALUE!</v>
      </c>
      <c r="AH253" s="119" t="e">
        <f>T253-HLOOKUP(V253,Minimas!$C$3:$CD$12,8,FALSE)</f>
        <v>#VALUE!</v>
      </c>
      <c r="AI253" s="119" t="e">
        <f>T253-HLOOKUP(V253,Minimas!$C$3:$CD$12,9,FALSE)</f>
        <v>#VALUE!</v>
      </c>
      <c r="AJ253" s="119" t="e">
        <f>T253-HLOOKUP(V253,Minimas!$C$3:$CD$12,10,FALSE)</f>
        <v>#VALUE!</v>
      </c>
      <c r="AK253" s="120" t="str">
        <f t="shared" si="43"/>
        <v xml:space="preserve"> </v>
      </c>
      <c r="AL253" s="44"/>
      <c r="AM253" s="44" t="str">
        <f t="shared" si="44"/>
        <v xml:space="preserve"> </v>
      </c>
      <c r="AN253" s="44" t="str">
        <f t="shared" si="45"/>
        <v xml:space="preserve"> </v>
      </c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</row>
    <row r="254" spans="2:124" s="5" customFormat="1" ht="30" customHeight="1">
      <c r="B254" s="128"/>
      <c r="C254" s="56"/>
      <c r="D254" s="111"/>
      <c r="E254" s="131"/>
      <c r="F254" s="133" t="s">
        <v>40</v>
      </c>
      <c r="G254" s="57" t="s">
        <v>40</v>
      </c>
      <c r="H254" s="134"/>
      <c r="I254" s="110"/>
      <c r="J254" s="135"/>
      <c r="K254" s="58"/>
      <c r="L254" s="59"/>
      <c r="M254" s="60"/>
      <c r="N254" s="60"/>
      <c r="O254" s="65" t="str">
        <f t="shared" si="38"/>
        <v/>
      </c>
      <c r="P254" s="59"/>
      <c r="Q254" s="60"/>
      <c r="R254" s="60"/>
      <c r="S254" s="65" t="str">
        <f t="shared" si="39"/>
        <v/>
      </c>
      <c r="T254" s="64" t="str">
        <f t="shared" si="40"/>
        <v/>
      </c>
      <c r="U254" s="61" t="str">
        <f t="shared" si="41"/>
        <v xml:space="preserve">   </v>
      </c>
      <c r="V254" s="61" t="str">
        <f>IF(E254=0," ",IF(E254="H",IF(H254&lt;1999,VLOOKUP(K254,Minimas!$A$15:$F$29,6),IF(AND(H254&gt;1998,H254&lt;2002),VLOOKUP(K254,Minimas!$A$15:$F$29,5),IF(AND(H254&gt;2001,H254&lt;2004),VLOOKUP(K254,Minimas!$A$15:$F$29,4),IF(AND(H254&gt;2003,H254&lt;2006),VLOOKUP(K254,Minimas!$A$15:$F$29,3),VLOOKUP(K254,Minimas!$A$15:$F$29,2))))),IF(H254&lt;1999,VLOOKUP(K254,Minimas!$G$15:$L$29,6),IF(AND(H254&gt;1998,H254&lt;2002),VLOOKUP(K254,Minimas!$G$15:$L$29,5),IF(AND(H254&gt;2001,H254&lt;2004),VLOOKUP(K254,Minimas!$G$15:$L$29,4),IF(AND(H254&gt;2003,H254&lt;2006),VLOOKUP(K254,Minimas!$G$15:$L$29,3),VLOOKUP(K254,Minimas!$G$15:$L$29,2)))))))</f>
        <v xml:space="preserve"> </v>
      </c>
      <c r="W254" s="62" t="str">
        <f t="shared" si="42"/>
        <v/>
      </c>
      <c r="X254" s="55"/>
      <c r="AA254" s="44"/>
      <c r="AB254" s="119" t="e">
        <f>T254-HLOOKUP(V254,Minimas!$C$3:$CD$12,2,FALSE)</f>
        <v>#VALUE!</v>
      </c>
      <c r="AC254" s="119" t="e">
        <f>T254-HLOOKUP(V254,Minimas!$C$3:$CD$12,3,FALSE)</f>
        <v>#VALUE!</v>
      </c>
      <c r="AD254" s="119" t="e">
        <f>T254-HLOOKUP(V254,Minimas!$C$3:$CD$12,4,FALSE)</f>
        <v>#VALUE!</v>
      </c>
      <c r="AE254" s="119" t="e">
        <f>T254-HLOOKUP(V254,Minimas!$C$3:$CD$12,5,FALSE)</f>
        <v>#VALUE!</v>
      </c>
      <c r="AF254" s="119" t="e">
        <f>T254-HLOOKUP(V254,Minimas!$C$3:$CD$12,6,FALSE)</f>
        <v>#VALUE!</v>
      </c>
      <c r="AG254" s="119" t="e">
        <f>T254-HLOOKUP(V254,Minimas!$C$3:$CD$12,7,FALSE)</f>
        <v>#VALUE!</v>
      </c>
      <c r="AH254" s="119" t="e">
        <f>T254-HLOOKUP(V254,Minimas!$C$3:$CD$12,8,FALSE)</f>
        <v>#VALUE!</v>
      </c>
      <c r="AI254" s="119" t="e">
        <f>T254-HLOOKUP(V254,Minimas!$C$3:$CD$12,9,FALSE)</f>
        <v>#VALUE!</v>
      </c>
      <c r="AJ254" s="119" t="e">
        <f>T254-HLOOKUP(V254,Minimas!$C$3:$CD$12,10,FALSE)</f>
        <v>#VALUE!</v>
      </c>
      <c r="AK254" s="120" t="str">
        <f t="shared" si="43"/>
        <v xml:space="preserve"> </v>
      </c>
      <c r="AL254" s="44"/>
      <c r="AM254" s="44" t="str">
        <f t="shared" si="44"/>
        <v xml:space="preserve"> </v>
      </c>
      <c r="AN254" s="44" t="str">
        <f t="shared" si="45"/>
        <v xml:space="preserve"> </v>
      </c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  <c r="CR254" s="44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</row>
    <row r="255" spans="2:124" s="5" customFormat="1" ht="30" customHeight="1">
      <c r="B255" s="128"/>
      <c r="C255" s="56"/>
      <c r="D255" s="111"/>
      <c r="E255" s="131"/>
      <c r="F255" s="133" t="s">
        <v>40</v>
      </c>
      <c r="G255" s="57" t="s">
        <v>40</v>
      </c>
      <c r="H255" s="134"/>
      <c r="I255" s="110"/>
      <c r="J255" s="135"/>
      <c r="K255" s="58"/>
      <c r="L255" s="59"/>
      <c r="M255" s="60"/>
      <c r="N255" s="60"/>
      <c r="O255" s="65" t="str">
        <f t="shared" si="38"/>
        <v/>
      </c>
      <c r="P255" s="59"/>
      <c r="Q255" s="60"/>
      <c r="R255" s="60"/>
      <c r="S255" s="65" t="str">
        <f t="shared" si="39"/>
        <v/>
      </c>
      <c r="T255" s="64" t="str">
        <f t="shared" si="40"/>
        <v/>
      </c>
      <c r="U255" s="61" t="str">
        <f t="shared" si="41"/>
        <v xml:space="preserve">   </v>
      </c>
      <c r="V255" s="61" t="str">
        <f>IF(E255=0," ",IF(E255="H",IF(H255&lt;1999,VLOOKUP(K255,Minimas!$A$15:$F$29,6),IF(AND(H255&gt;1998,H255&lt;2002),VLOOKUP(K255,Minimas!$A$15:$F$29,5),IF(AND(H255&gt;2001,H255&lt;2004),VLOOKUP(K255,Minimas!$A$15:$F$29,4),IF(AND(H255&gt;2003,H255&lt;2006),VLOOKUP(K255,Minimas!$A$15:$F$29,3),VLOOKUP(K255,Minimas!$A$15:$F$29,2))))),IF(H255&lt;1999,VLOOKUP(K255,Minimas!$G$15:$L$29,6),IF(AND(H255&gt;1998,H255&lt;2002),VLOOKUP(K255,Minimas!$G$15:$L$29,5),IF(AND(H255&gt;2001,H255&lt;2004),VLOOKUP(K255,Minimas!$G$15:$L$29,4),IF(AND(H255&gt;2003,H255&lt;2006),VLOOKUP(K255,Minimas!$G$15:$L$29,3),VLOOKUP(K255,Minimas!$G$15:$L$29,2)))))))</f>
        <v xml:space="preserve"> </v>
      </c>
      <c r="W255" s="62" t="str">
        <f t="shared" si="42"/>
        <v/>
      </c>
      <c r="X255" s="55"/>
      <c r="AA255" s="44"/>
      <c r="AB255" s="119" t="e">
        <f>T255-HLOOKUP(V255,Minimas!$C$3:$CD$12,2,FALSE)</f>
        <v>#VALUE!</v>
      </c>
      <c r="AC255" s="119" t="e">
        <f>T255-HLOOKUP(V255,Minimas!$C$3:$CD$12,3,FALSE)</f>
        <v>#VALUE!</v>
      </c>
      <c r="AD255" s="119" t="e">
        <f>T255-HLOOKUP(V255,Minimas!$C$3:$CD$12,4,FALSE)</f>
        <v>#VALUE!</v>
      </c>
      <c r="AE255" s="119" t="e">
        <f>T255-HLOOKUP(V255,Minimas!$C$3:$CD$12,5,FALSE)</f>
        <v>#VALUE!</v>
      </c>
      <c r="AF255" s="119" t="e">
        <f>T255-HLOOKUP(V255,Minimas!$C$3:$CD$12,6,FALSE)</f>
        <v>#VALUE!</v>
      </c>
      <c r="AG255" s="119" t="e">
        <f>T255-HLOOKUP(V255,Minimas!$C$3:$CD$12,7,FALSE)</f>
        <v>#VALUE!</v>
      </c>
      <c r="AH255" s="119" t="e">
        <f>T255-HLOOKUP(V255,Minimas!$C$3:$CD$12,8,FALSE)</f>
        <v>#VALUE!</v>
      </c>
      <c r="AI255" s="119" t="e">
        <f>T255-HLOOKUP(V255,Minimas!$C$3:$CD$12,9,FALSE)</f>
        <v>#VALUE!</v>
      </c>
      <c r="AJ255" s="119" t="e">
        <f>T255-HLOOKUP(V255,Minimas!$C$3:$CD$12,10,FALSE)</f>
        <v>#VALUE!</v>
      </c>
      <c r="AK255" s="120" t="str">
        <f t="shared" si="43"/>
        <v xml:space="preserve"> </v>
      </c>
      <c r="AL255" s="44"/>
      <c r="AM255" s="44" t="str">
        <f t="shared" si="44"/>
        <v xml:space="preserve"> </v>
      </c>
      <c r="AN255" s="44" t="str">
        <f t="shared" si="45"/>
        <v xml:space="preserve"> </v>
      </c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</row>
    <row r="256" spans="2:124" s="5" customFormat="1" ht="30" customHeight="1">
      <c r="B256" s="128"/>
      <c r="C256" s="56"/>
      <c r="D256" s="111"/>
      <c r="E256" s="131"/>
      <c r="F256" s="133" t="s">
        <v>40</v>
      </c>
      <c r="G256" s="57" t="s">
        <v>40</v>
      </c>
      <c r="H256" s="134"/>
      <c r="I256" s="110"/>
      <c r="J256" s="135"/>
      <c r="K256" s="58"/>
      <c r="L256" s="59"/>
      <c r="M256" s="60"/>
      <c r="N256" s="60"/>
      <c r="O256" s="65" t="str">
        <f t="shared" si="38"/>
        <v/>
      </c>
      <c r="P256" s="59"/>
      <c r="Q256" s="60"/>
      <c r="R256" s="60"/>
      <c r="S256" s="65" t="str">
        <f t="shared" si="39"/>
        <v/>
      </c>
      <c r="T256" s="64" t="str">
        <f t="shared" si="40"/>
        <v/>
      </c>
      <c r="U256" s="61" t="str">
        <f t="shared" si="41"/>
        <v xml:space="preserve">   </v>
      </c>
      <c r="V256" s="61" t="str">
        <f>IF(E256=0," ",IF(E256="H",IF(H256&lt;1999,VLOOKUP(K256,Minimas!$A$15:$F$29,6),IF(AND(H256&gt;1998,H256&lt;2002),VLOOKUP(K256,Minimas!$A$15:$F$29,5),IF(AND(H256&gt;2001,H256&lt;2004),VLOOKUP(K256,Minimas!$A$15:$F$29,4),IF(AND(H256&gt;2003,H256&lt;2006),VLOOKUP(K256,Minimas!$A$15:$F$29,3),VLOOKUP(K256,Minimas!$A$15:$F$29,2))))),IF(H256&lt;1999,VLOOKUP(K256,Minimas!$G$15:$L$29,6),IF(AND(H256&gt;1998,H256&lt;2002),VLOOKUP(K256,Minimas!$G$15:$L$29,5),IF(AND(H256&gt;2001,H256&lt;2004),VLOOKUP(K256,Minimas!$G$15:$L$29,4),IF(AND(H256&gt;2003,H256&lt;2006),VLOOKUP(K256,Minimas!$G$15:$L$29,3),VLOOKUP(K256,Minimas!$G$15:$L$29,2)))))))</f>
        <v xml:space="preserve"> </v>
      </c>
      <c r="W256" s="62" t="str">
        <f t="shared" si="42"/>
        <v/>
      </c>
      <c r="X256" s="55"/>
      <c r="AA256" s="44"/>
      <c r="AB256" s="119" t="e">
        <f>T256-HLOOKUP(V256,Minimas!$C$3:$CD$12,2,FALSE)</f>
        <v>#VALUE!</v>
      </c>
      <c r="AC256" s="119" t="e">
        <f>T256-HLOOKUP(V256,Minimas!$C$3:$CD$12,3,FALSE)</f>
        <v>#VALUE!</v>
      </c>
      <c r="AD256" s="119" t="e">
        <f>T256-HLOOKUP(V256,Minimas!$C$3:$CD$12,4,FALSE)</f>
        <v>#VALUE!</v>
      </c>
      <c r="AE256" s="119" t="e">
        <f>T256-HLOOKUP(V256,Minimas!$C$3:$CD$12,5,FALSE)</f>
        <v>#VALUE!</v>
      </c>
      <c r="AF256" s="119" t="e">
        <f>T256-HLOOKUP(V256,Minimas!$C$3:$CD$12,6,FALSE)</f>
        <v>#VALUE!</v>
      </c>
      <c r="AG256" s="119" t="e">
        <f>T256-HLOOKUP(V256,Minimas!$C$3:$CD$12,7,FALSE)</f>
        <v>#VALUE!</v>
      </c>
      <c r="AH256" s="119" t="e">
        <f>T256-HLOOKUP(V256,Minimas!$C$3:$CD$12,8,FALSE)</f>
        <v>#VALUE!</v>
      </c>
      <c r="AI256" s="119" t="e">
        <f>T256-HLOOKUP(V256,Minimas!$C$3:$CD$12,9,FALSE)</f>
        <v>#VALUE!</v>
      </c>
      <c r="AJ256" s="119" t="e">
        <f>T256-HLOOKUP(V256,Minimas!$C$3:$CD$12,10,FALSE)</f>
        <v>#VALUE!</v>
      </c>
      <c r="AK256" s="120" t="str">
        <f t="shared" si="43"/>
        <v xml:space="preserve"> </v>
      </c>
      <c r="AL256" s="44"/>
      <c r="AM256" s="44" t="str">
        <f t="shared" si="44"/>
        <v xml:space="preserve"> </v>
      </c>
      <c r="AN256" s="44" t="str">
        <f t="shared" si="45"/>
        <v xml:space="preserve"> </v>
      </c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  <c r="CR256" s="44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</row>
    <row r="257" spans="2:124" s="5" customFormat="1" ht="30" customHeight="1">
      <c r="B257" s="128"/>
      <c r="C257" s="56"/>
      <c r="D257" s="111"/>
      <c r="E257" s="131"/>
      <c r="F257" s="133" t="s">
        <v>40</v>
      </c>
      <c r="G257" s="57" t="s">
        <v>40</v>
      </c>
      <c r="H257" s="134"/>
      <c r="I257" s="110"/>
      <c r="J257" s="135"/>
      <c r="K257" s="58"/>
      <c r="L257" s="59"/>
      <c r="M257" s="60"/>
      <c r="N257" s="60"/>
      <c r="O257" s="65" t="str">
        <f t="shared" si="38"/>
        <v/>
      </c>
      <c r="P257" s="59"/>
      <c r="Q257" s="60"/>
      <c r="R257" s="60"/>
      <c r="S257" s="65" t="str">
        <f t="shared" si="39"/>
        <v/>
      </c>
      <c r="T257" s="64" t="str">
        <f t="shared" si="40"/>
        <v/>
      </c>
      <c r="U257" s="61" t="str">
        <f t="shared" si="41"/>
        <v xml:space="preserve">   </v>
      </c>
      <c r="V257" s="61" t="str">
        <f>IF(E257=0," ",IF(E257="H",IF(H257&lt;1999,VLOOKUP(K257,Minimas!$A$15:$F$29,6),IF(AND(H257&gt;1998,H257&lt;2002),VLOOKUP(K257,Minimas!$A$15:$F$29,5),IF(AND(H257&gt;2001,H257&lt;2004),VLOOKUP(K257,Minimas!$A$15:$F$29,4),IF(AND(H257&gt;2003,H257&lt;2006),VLOOKUP(K257,Minimas!$A$15:$F$29,3),VLOOKUP(K257,Minimas!$A$15:$F$29,2))))),IF(H257&lt;1999,VLOOKUP(K257,Minimas!$G$15:$L$29,6),IF(AND(H257&gt;1998,H257&lt;2002),VLOOKUP(K257,Minimas!$G$15:$L$29,5),IF(AND(H257&gt;2001,H257&lt;2004),VLOOKUP(K257,Minimas!$G$15:$L$29,4),IF(AND(H257&gt;2003,H257&lt;2006),VLOOKUP(K257,Minimas!$G$15:$L$29,3),VLOOKUP(K257,Minimas!$G$15:$L$29,2)))))))</f>
        <v xml:space="preserve"> </v>
      </c>
      <c r="W257" s="62" t="str">
        <f t="shared" si="42"/>
        <v/>
      </c>
      <c r="X257" s="55"/>
      <c r="AA257" s="44"/>
      <c r="AB257" s="119" t="e">
        <f>T257-HLOOKUP(V257,Minimas!$C$3:$CD$12,2,FALSE)</f>
        <v>#VALUE!</v>
      </c>
      <c r="AC257" s="119" t="e">
        <f>T257-HLOOKUP(V257,Minimas!$C$3:$CD$12,3,FALSE)</f>
        <v>#VALUE!</v>
      </c>
      <c r="AD257" s="119" t="e">
        <f>T257-HLOOKUP(V257,Minimas!$C$3:$CD$12,4,FALSE)</f>
        <v>#VALUE!</v>
      </c>
      <c r="AE257" s="119" t="e">
        <f>T257-HLOOKUP(V257,Minimas!$C$3:$CD$12,5,FALSE)</f>
        <v>#VALUE!</v>
      </c>
      <c r="AF257" s="119" t="e">
        <f>T257-HLOOKUP(V257,Minimas!$C$3:$CD$12,6,FALSE)</f>
        <v>#VALUE!</v>
      </c>
      <c r="AG257" s="119" t="e">
        <f>T257-HLOOKUP(V257,Minimas!$C$3:$CD$12,7,FALSE)</f>
        <v>#VALUE!</v>
      </c>
      <c r="AH257" s="119" t="e">
        <f>T257-HLOOKUP(V257,Minimas!$C$3:$CD$12,8,FALSE)</f>
        <v>#VALUE!</v>
      </c>
      <c r="AI257" s="119" t="e">
        <f>T257-HLOOKUP(V257,Minimas!$C$3:$CD$12,9,FALSE)</f>
        <v>#VALUE!</v>
      </c>
      <c r="AJ257" s="119" t="e">
        <f>T257-HLOOKUP(V257,Minimas!$C$3:$CD$12,10,FALSE)</f>
        <v>#VALUE!</v>
      </c>
      <c r="AK257" s="120" t="str">
        <f t="shared" si="43"/>
        <v xml:space="preserve"> </v>
      </c>
      <c r="AL257" s="44"/>
      <c r="AM257" s="44" t="str">
        <f t="shared" si="44"/>
        <v xml:space="preserve"> </v>
      </c>
      <c r="AN257" s="44" t="str">
        <f t="shared" si="45"/>
        <v xml:space="preserve"> </v>
      </c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</row>
    <row r="258" spans="2:124" s="5" customFormat="1" ht="30" customHeight="1">
      <c r="B258" s="128"/>
      <c r="C258" s="56"/>
      <c r="D258" s="111"/>
      <c r="E258" s="131"/>
      <c r="F258" s="133" t="s">
        <v>40</v>
      </c>
      <c r="G258" s="57" t="s">
        <v>40</v>
      </c>
      <c r="H258" s="134"/>
      <c r="I258" s="110"/>
      <c r="J258" s="135"/>
      <c r="K258" s="58"/>
      <c r="L258" s="59"/>
      <c r="M258" s="60"/>
      <c r="N258" s="60"/>
      <c r="O258" s="65" t="str">
        <f t="shared" si="38"/>
        <v/>
      </c>
      <c r="P258" s="59"/>
      <c r="Q258" s="60"/>
      <c r="R258" s="60"/>
      <c r="S258" s="65" t="str">
        <f t="shared" si="39"/>
        <v/>
      </c>
      <c r="T258" s="64" t="str">
        <f t="shared" si="40"/>
        <v/>
      </c>
      <c r="U258" s="61" t="str">
        <f t="shared" si="41"/>
        <v xml:space="preserve">   </v>
      </c>
      <c r="V258" s="61" t="str">
        <f>IF(E258=0," ",IF(E258="H",IF(H258&lt;1999,VLOOKUP(K258,Minimas!$A$15:$F$29,6),IF(AND(H258&gt;1998,H258&lt;2002),VLOOKUP(K258,Minimas!$A$15:$F$29,5),IF(AND(H258&gt;2001,H258&lt;2004),VLOOKUP(K258,Minimas!$A$15:$F$29,4),IF(AND(H258&gt;2003,H258&lt;2006),VLOOKUP(K258,Minimas!$A$15:$F$29,3),VLOOKUP(K258,Minimas!$A$15:$F$29,2))))),IF(H258&lt;1999,VLOOKUP(K258,Minimas!$G$15:$L$29,6),IF(AND(H258&gt;1998,H258&lt;2002),VLOOKUP(K258,Minimas!$G$15:$L$29,5),IF(AND(H258&gt;2001,H258&lt;2004),VLOOKUP(K258,Minimas!$G$15:$L$29,4),IF(AND(H258&gt;2003,H258&lt;2006),VLOOKUP(K258,Minimas!$G$15:$L$29,3),VLOOKUP(K258,Minimas!$G$15:$L$29,2)))))))</f>
        <v xml:space="preserve"> </v>
      </c>
      <c r="W258" s="62" t="str">
        <f t="shared" si="42"/>
        <v/>
      </c>
      <c r="X258" s="55"/>
      <c r="AA258" s="44"/>
      <c r="AB258" s="119" t="e">
        <f>T258-HLOOKUP(V258,Minimas!$C$3:$CD$12,2,FALSE)</f>
        <v>#VALUE!</v>
      </c>
      <c r="AC258" s="119" t="e">
        <f>T258-HLOOKUP(V258,Minimas!$C$3:$CD$12,3,FALSE)</f>
        <v>#VALUE!</v>
      </c>
      <c r="AD258" s="119" t="e">
        <f>T258-HLOOKUP(V258,Minimas!$C$3:$CD$12,4,FALSE)</f>
        <v>#VALUE!</v>
      </c>
      <c r="AE258" s="119" t="e">
        <f>T258-HLOOKUP(V258,Minimas!$C$3:$CD$12,5,FALSE)</f>
        <v>#VALUE!</v>
      </c>
      <c r="AF258" s="119" t="e">
        <f>T258-HLOOKUP(V258,Minimas!$C$3:$CD$12,6,FALSE)</f>
        <v>#VALUE!</v>
      </c>
      <c r="AG258" s="119" t="e">
        <f>T258-HLOOKUP(V258,Minimas!$C$3:$CD$12,7,FALSE)</f>
        <v>#VALUE!</v>
      </c>
      <c r="AH258" s="119" t="e">
        <f>T258-HLOOKUP(V258,Minimas!$C$3:$CD$12,8,FALSE)</f>
        <v>#VALUE!</v>
      </c>
      <c r="AI258" s="119" t="e">
        <f>T258-HLOOKUP(V258,Minimas!$C$3:$CD$12,9,FALSE)</f>
        <v>#VALUE!</v>
      </c>
      <c r="AJ258" s="119" t="e">
        <f>T258-HLOOKUP(V258,Minimas!$C$3:$CD$12,10,FALSE)</f>
        <v>#VALUE!</v>
      </c>
      <c r="AK258" s="120" t="str">
        <f t="shared" si="43"/>
        <v xml:space="preserve"> </v>
      </c>
      <c r="AL258" s="44"/>
      <c r="AM258" s="44" t="str">
        <f t="shared" si="44"/>
        <v xml:space="preserve"> </v>
      </c>
      <c r="AN258" s="44" t="str">
        <f t="shared" si="45"/>
        <v xml:space="preserve"> </v>
      </c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</row>
    <row r="259" spans="2:124" s="5" customFormat="1" ht="30" customHeight="1">
      <c r="B259" s="128"/>
      <c r="C259" s="56"/>
      <c r="D259" s="111"/>
      <c r="E259" s="131"/>
      <c r="F259" s="133" t="s">
        <v>40</v>
      </c>
      <c r="G259" s="57" t="s">
        <v>40</v>
      </c>
      <c r="H259" s="134"/>
      <c r="I259" s="110"/>
      <c r="J259" s="135"/>
      <c r="K259" s="58"/>
      <c r="L259" s="59"/>
      <c r="M259" s="60"/>
      <c r="N259" s="60"/>
      <c r="O259" s="65" t="str">
        <f t="shared" si="38"/>
        <v/>
      </c>
      <c r="P259" s="59"/>
      <c r="Q259" s="60"/>
      <c r="R259" s="60"/>
      <c r="S259" s="65" t="str">
        <f t="shared" si="39"/>
        <v/>
      </c>
      <c r="T259" s="64" t="str">
        <f t="shared" si="40"/>
        <v/>
      </c>
      <c r="U259" s="61" t="str">
        <f t="shared" si="41"/>
        <v xml:space="preserve">   </v>
      </c>
      <c r="V259" s="61" t="str">
        <f>IF(E259=0," ",IF(E259="H",IF(H259&lt;1999,VLOOKUP(K259,Minimas!$A$15:$F$29,6),IF(AND(H259&gt;1998,H259&lt;2002),VLOOKUP(K259,Minimas!$A$15:$F$29,5),IF(AND(H259&gt;2001,H259&lt;2004),VLOOKUP(K259,Minimas!$A$15:$F$29,4),IF(AND(H259&gt;2003,H259&lt;2006),VLOOKUP(K259,Minimas!$A$15:$F$29,3),VLOOKUP(K259,Minimas!$A$15:$F$29,2))))),IF(H259&lt;1999,VLOOKUP(K259,Minimas!$G$15:$L$29,6),IF(AND(H259&gt;1998,H259&lt;2002),VLOOKUP(K259,Minimas!$G$15:$L$29,5),IF(AND(H259&gt;2001,H259&lt;2004),VLOOKUP(K259,Minimas!$G$15:$L$29,4),IF(AND(H259&gt;2003,H259&lt;2006),VLOOKUP(K259,Minimas!$G$15:$L$29,3),VLOOKUP(K259,Minimas!$G$15:$L$29,2)))))))</f>
        <v xml:space="preserve"> </v>
      </c>
      <c r="W259" s="62" t="str">
        <f t="shared" si="42"/>
        <v/>
      </c>
      <c r="X259" s="55"/>
      <c r="AA259" s="44"/>
      <c r="AB259" s="119" t="e">
        <f>T259-HLOOKUP(V259,Minimas!$C$3:$CD$12,2,FALSE)</f>
        <v>#VALUE!</v>
      </c>
      <c r="AC259" s="119" t="e">
        <f>T259-HLOOKUP(V259,Minimas!$C$3:$CD$12,3,FALSE)</f>
        <v>#VALUE!</v>
      </c>
      <c r="AD259" s="119" t="e">
        <f>T259-HLOOKUP(V259,Minimas!$C$3:$CD$12,4,FALSE)</f>
        <v>#VALUE!</v>
      </c>
      <c r="AE259" s="119" t="e">
        <f>T259-HLOOKUP(V259,Minimas!$C$3:$CD$12,5,FALSE)</f>
        <v>#VALUE!</v>
      </c>
      <c r="AF259" s="119" t="e">
        <f>T259-HLOOKUP(V259,Minimas!$C$3:$CD$12,6,FALSE)</f>
        <v>#VALUE!</v>
      </c>
      <c r="AG259" s="119" t="e">
        <f>T259-HLOOKUP(V259,Minimas!$C$3:$CD$12,7,FALSE)</f>
        <v>#VALUE!</v>
      </c>
      <c r="AH259" s="119" t="e">
        <f>T259-HLOOKUP(V259,Minimas!$C$3:$CD$12,8,FALSE)</f>
        <v>#VALUE!</v>
      </c>
      <c r="AI259" s="119" t="e">
        <f>T259-HLOOKUP(V259,Minimas!$C$3:$CD$12,9,FALSE)</f>
        <v>#VALUE!</v>
      </c>
      <c r="AJ259" s="119" t="e">
        <f>T259-HLOOKUP(V259,Minimas!$C$3:$CD$12,10,FALSE)</f>
        <v>#VALUE!</v>
      </c>
      <c r="AK259" s="120" t="str">
        <f t="shared" si="43"/>
        <v xml:space="preserve"> </v>
      </c>
      <c r="AL259" s="44"/>
      <c r="AM259" s="44" t="str">
        <f t="shared" si="44"/>
        <v xml:space="preserve"> </v>
      </c>
      <c r="AN259" s="44" t="str">
        <f t="shared" si="45"/>
        <v xml:space="preserve"> </v>
      </c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  <c r="CR259" s="44"/>
      <c r="CS259" s="44"/>
      <c r="CT259" s="44"/>
      <c r="CU259" s="44"/>
      <c r="CV259" s="44"/>
      <c r="CW259" s="44"/>
      <c r="CX259" s="44"/>
      <c r="CY259" s="44"/>
      <c r="CZ259" s="44"/>
      <c r="DA259" s="44"/>
      <c r="DB259" s="44"/>
      <c r="DC259" s="44"/>
      <c r="DD259" s="44"/>
      <c r="DE259" s="44"/>
      <c r="DF259" s="44"/>
      <c r="DG259" s="44"/>
      <c r="DH259" s="44"/>
      <c r="DI259" s="44"/>
      <c r="DJ259" s="44"/>
      <c r="DK259" s="44"/>
      <c r="DL259" s="44"/>
      <c r="DM259" s="44"/>
      <c r="DN259" s="44"/>
      <c r="DO259" s="44"/>
      <c r="DP259" s="44"/>
      <c r="DQ259" s="44"/>
      <c r="DR259" s="44"/>
      <c r="DS259" s="44"/>
      <c r="DT259" s="44"/>
    </row>
    <row r="260" spans="2:124" s="5" customFormat="1" ht="30" customHeight="1">
      <c r="B260" s="128"/>
      <c r="C260" s="56"/>
      <c r="D260" s="111"/>
      <c r="E260" s="131"/>
      <c r="F260" s="133" t="s">
        <v>40</v>
      </c>
      <c r="G260" s="57" t="s">
        <v>40</v>
      </c>
      <c r="H260" s="134"/>
      <c r="I260" s="110"/>
      <c r="J260" s="135"/>
      <c r="K260" s="58"/>
      <c r="L260" s="59"/>
      <c r="M260" s="60"/>
      <c r="N260" s="60"/>
      <c r="O260" s="65" t="str">
        <f t="shared" si="38"/>
        <v/>
      </c>
      <c r="P260" s="59"/>
      <c r="Q260" s="60"/>
      <c r="R260" s="60"/>
      <c r="S260" s="65" t="str">
        <f t="shared" si="39"/>
        <v/>
      </c>
      <c r="T260" s="64" t="str">
        <f t="shared" si="40"/>
        <v/>
      </c>
      <c r="U260" s="61" t="str">
        <f t="shared" si="41"/>
        <v xml:space="preserve">   </v>
      </c>
      <c r="V260" s="61" t="str">
        <f>IF(E260=0," ",IF(E260="H",IF(H260&lt;1999,VLOOKUP(K260,Minimas!$A$15:$F$29,6),IF(AND(H260&gt;1998,H260&lt;2002),VLOOKUP(K260,Minimas!$A$15:$F$29,5),IF(AND(H260&gt;2001,H260&lt;2004),VLOOKUP(K260,Minimas!$A$15:$F$29,4),IF(AND(H260&gt;2003,H260&lt;2006),VLOOKUP(K260,Minimas!$A$15:$F$29,3),VLOOKUP(K260,Minimas!$A$15:$F$29,2))))),IF(H260&lt;1999,VLOOKUP(K260,Minimas!$G$15:$L$29,6),IF(AND(H260&gt;1998,H260&lt;2002),VLOOKUP(K260,Minimas!$G$15:$L$29,5),IF(AND(H260&gt;2001,H260&lt;2004),VLOOKUP(K260,Minimas!$G$15:$L$29,4),IF(AND(H260&gt;2003,H260&lt;2006),VLOOKUP(K260,Minimas!$G$15:$L$29,3),VLOOKUP(K260,Minimas!$G$15:$L$29,2)))))))</f>
        <v xml:space="preserve"> </v>
      </c>
      <c r="W260" s="62" t="str">
        <f t="shared" si="42"/>
        <v/>
      </c>
      <c r="X260" s="55"/>
      <c r="AA260" s="44"/>
      <c r="AB260" s="119" t="e">
        <f>T260-HLOOKUP(V260,Minimas!$C$3:$CD$12,2,FALSE)</f>
        <v>#VALUE!</v>
      </c>
      <c r="AC260" s="119" t="e">
        <f>T260-HLOOKUP(V260,Minimas!$C$3:$CD$12,3,FALSE)</f>
        <v>#VALUE!</v>
      </c>
      <c r="AD260" s="119" t="e">
        <f>T260-HLOOKUP(V260,Minimas!$C$3:$CD$12,4,FALSE)</f>
        <v>#VALUE!</v>
      </c>
      <c r="AE260" s="119" t="e">
        <f>T260-HLOOKUP(V260,Minimas!$C$3:$CD$12,5,FALSE)</f>
        <v>#VALUE!</v>
      </c>
      <c r="AF260" s="119" t="e">
        <f>T260-HLOOKUP(V260,Minimas!$C$3:$CD$12,6,FALSE)</f>
        <v>#VALUE!</v>
      </c>
      <c r="AG260" s="119" t="e">
        <f>T260-HLOOKUP(V260,Minimas!$C$3:$CD$12,7,FALSE)</f>
        <v>#VALUE!</v>
      </c>
      <c r="AH260" s="119" t="e">
        <f>T260-HLOOKUP(V260,Minimas!$C$3:$CD$12,8,FALSE)</f>
        <v>#VALUE!</v>
      </c>
      <c r="AI260" s="119" t="e">
        <f>T260-HLOOKUP(V260,Minimas!$C$3:$CD$12,9,FALSE)</f>
        <v>#VALUE!</v>
      </c>
      <c r="AJ260" s="119" t="e">
        <f>T260-HLOOKUP(V260,Minimas!$C$3:$CD$12,10,FALSE)</f>
        <v>#VALUE!</v>
      </c>
      <c r="AK260" s="120" t="str">
        <f t="shared" si="43"/>
        <v xml:space="preserve"> </v>
      </c>
      <c r="AL260" s="44"/>
      <c r="AM260" s="44" t="str">
        <f t="shared" si="44"/>
        <v xml:space="preserve"> </v>
      </c>
      <c r="AN260" s="44" t="str">
        <f t="shared" si="45"/>
        <v xml:space="preserve"> </v>
      </c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  <c r="CR260" s="44"/>
      <c r="CS260" s="44"/>
      <c r="CT260" s="44"/>
      <c r="CU260" s="44"/>
      <c r="CV260" s="44"/>
      <c r="CW260" s="44"/>
      <c r="CX260" s="44"/>
      <c r="CY260" s="44"/>
      <c r="CZ260" s="44"/>
      <c r="DA260" s="44"/>
      <c r="DB260" s="44"/>
      <c r="DC260" s="44"/>
      <c r="DD260" s="44"/>
      <c r="DE260" s="44"/>
      <c r="DF260" s="44"/>
      <c r="DG260" s="44"/>
      <c r="DH260" s="44"/>
      <c r="DI260" s="44"/>
      <c r="DJ260" s="44"/>
      <c r="DK260" s="44"/>
      <c r="DL260" s="44"/>
      <c r="DM260" s="44"/>
      <c r="DN260" s="44"/>
      <c r="DO260" s="44"/>
      <c r="DP260" s="44"/>
      <c r="DQ260" s="44"/>
      <c r="DR260" s="44"/>
      <c r="DS260" s="44"/>
      <c r="DT260" s="44"/>
    </row>
    <row r="261" spans="2:124" s="5" customFormat="1" ht="30" customHeight="1">
      <c r="B261" s="128"/>
      <c r="C261" s="56"/>
      <c r="D261" s="111"/>
      <c r="E261" s="131"/>
      <c r="F261" s="133" t="s">
        <v>40</v>
      </c>
      <c r="G261" s="57" t="s">
        <v>40</v>
      </c>
      <c r="H261" s="134"/>
      <c r="I261" s="110"/>
      <c r="J261" s="135"/>
      <c r="K261" s="58"/>
      <c r="L261" s="59"/>
      <c r="M261" s="60"/>
      <c r="N261" s="60"/>
      <c r="O261" s="65" t="str">
        <f t="shared" si="38"/>
        <v/>
      </c>
      <c r="P261" s="59"/>
      <c r="Q261" s="60"/>
      <c r="R261" s="60"/>
      <c r="S261" s="65" t="str">
        <f t="shared" si="39"/>
        <v/>
      </c>
      <c r="T261" s="64" t="str">
        <f t="shared" si="40"/>
        <v/>
      </c>
      <c r="U261" s="61" t="str">
        <f t="shared" si="41"/>
        <v xml:space="preserve">   </v>
      </c>
      <c r="V261" s="61" t="str">
        <f>IF(E261=0," ",IF(E261="H",IF(H261&lt;1999,VLOOKUP(K261,Minimas!$A$15:$F$29,6),IF(AND(H261&gt;1998,H261&lt;2002),VLOOKUP(K261,Minimas!$A$15:$F$29,5),IF(AND(H261&gt;2001,H261&lt;2004),VLOOKUP(K261,Minimas!$A$15:$F$29,4),IF(AND(H261&gt;2003,H261&lt;2006),VLOOKUP(K261,Minimas!$A$15:$F$29,3),VLOOKUP(K261,Minimas!$A$15:$F$29,2))))),IF(H261&lt;1999,VLOOKUP(K261,Minimas!$G$15:$L$29,6),IF(AND(H261&gt;1998,H261&lt;2002),VLOOKUP(K261,Minimas!$G$15:$L$29,5),IF(AND(H261&gt;2001,H261&lt;2004),VLOOKUP(K261,Minimas!$G$15:$L$29,4),IF(AND(H261&gt;2003,H261&lt;2006),VLOOKUP(K261,Minimas!$G$15:$L$29,3),VLOOKUP(K261,Minimas!$G$15:$L$29,2)))))))</f>
        <v xml:space="preserve"> </v>
      </c>
      <c r="W261" s="62" t="str">
        <f t="shared" si="42"/>
        <v/>
      </c>
      <c r="X261" s="55"/>
      <c r="AA261" s="44"/>
      <c r="AB261" s="119" t="e">
        <f>T261-HLOOKUP(V261,Minimas!$C$3:$CD$12,2,FALSE)</f>
        <v>#VALUE!</v>
      </c>
      <c r="AC261" s="119" t="e">
        <f>T261-HLOOKUP(V261,Minimas!$C$3:$CD$12,3,FALSE)</f>
        <v>#VALUE!</v>
      </c>
      <c r="AD261" s="119" t="e">
        <f>T261-HLOOKUP(V261,Minimas!$C$3:$CD$12,4,FALSE)</f>
        <v>#VALUE!</v>
      </c>
      <c r="AE261" s="119" t="e">
        <f>T261-HLOOKUP(V261,Minimas!$C$3:$CD$12,5,FALSE)</f>
        <v>#VALUE!</v>
      </c>
      <c r="AF261" s="119" t="e">
        <f>T261-HLOOKUP(V261,Minimas!$C$3:$CD$12,6,FALSE)</f>
        <v>#VALUE!</v>
      </c>
      <c r="AG261" s="119" t="e">
        <f>T261-HLOOKUP(V261,Minimas!$C$3:$CD$12,7,FALSE)</f>
        <v>#VALUE!</v>
      </c>
      <c r="AH261" s="119" t="e">
        <f>T261-HLOOKUP(V261,Minimas!$C$3:$CD$12,8,FALSE)</f>
        <v>#VALUE!</v>
      </c>
      <c r="AI261" s="119" t="e">
        <f>T261-HLOOKUP(V261,Minimas!$C$3:$CD$12,9,FALSE)</f>
        <v>#VALUE!</v>
      </c>
      <c r="AJ261" s="119" t="e">
        <f>T261-HLOOKUP(V261,Minimas!$C$3:$CD$12,10,FALSE)</f>
        <v>#VALUE!</v>
      </c>
      <c r="AK261" s="120" t="str">
        <f t="shared" si="43"/>
        <v xml:space="preserve"> </v>
      </c>
      <c r="AL261" s="44"/>
      <c r="AM261" s="44" t="str">
        <f t="shared" si="44"/>
        <v xml:space="preserve"> </v>
      </c>
      <c r="AN261" s="44" t="str">
        <f t="shared" si="45"/>
        <v xml:space="preserve"> </v>
      </c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  <c r="CR261" s="44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</row>
    <row r="262" spans="2:124" s="5" customFormat="1" ht="30" customHeight="1">
      <c r="B262" s="128"/>
      <c r="C262" s="56"/>
      <c r="D262" s="111"/>
      <c r="E262" s="131"/>
      <c r="F262" s="133" t="s">
        <v>40</v>
      </c>
      <c r="G262" s="57" t="s">
        <v>40</v>
      </c>
      <c r="H262" s="134"/>
      <c r="I262" s="110"/>
      <c r="J262" s="135"/>
      <c r="K262" s="58"/>
      <c r="L262" s="59"/>
      <c r="M262" s="60"/>
      <c r="N262" s="60"/>
      <c r="O262" s="65" t="str">
        <f t="shared" si="38"/>
        <v/>
      </c>
      <c r="P262" s="59"/>
      <c r="Q262" s="60"/>
      <c r="R262" s="60"/>
      <c r="S262" s="65" t="str">
        <f t="shared" si="39"/>
        <v/>
      </c>
      <c r="T262" s="64" t="str">
        <f t="shared" si="40"/>
        <v/>
      </c>
      <c r="U262" s="61" t="str">
        <f t="shared" si="41"/>
        <v xml:space="preserve">   </v>
      </c>
      <c r="V262" s="61" t="str">
        <f>IF(E262=0," ",IF(E262="H",IF(H262&lt;1999,VLOOKUP(K262,Minimas!$A$15:$F$29,6),IF(AND(H262&gt;1998,H262&lt;2002),VLOOKUP(K262,Minimas!$A$15:$F$29,5),IF(AND(H262&gt;2001,H262&lt;2004),VLOOKUP(K262,Minimas!$A$15:$F$29,4),IF(AND(H262&gt;2003,H262&lt;2006),VLOOKUP(K262,Minimas!$A$15:$F$29,3),VLOOKUP(K262,Minimas!$A$15:$F$29,2))))),IF(H262&lt;1999,VLOOKUP(K262,Minimas!$G$15:$L$29,6),IF(AND(H262&gt;1998,H262&lt;2002),VLOOKUP(K262,Minimas!$G$15:$L$29,5),IF(AND(H262&gt;2001,H262&lt;2004),VLOOKUP(K262,Minimas!$G$15:$L$29,4),IF(AND(H262&gt;2003,H262&lt;2006),VLOOKUP(K262,Minimas!$G$15:$L$29,3),VLOOKUP(K262,Minimas!$G$15:$L$29,2)))))))</f>
        <v xml:space="preserve"> </v>
      </c>
      <c r="W262" s="62" t="str">
        <f t="shared" si="42"/>
        <v/>
      </c>
      <c r="X262" s="55"/>
      <c r="AA262" s="44"/>
      <c r="AB262" s="119" t="e">
        <f>T262-HLOOKUP(V262,Minimas!$C$3:$CD$12,2,FALSE)</f>
        <v>#VALUE!</v>
      </c>
      <c r="AC262" s="119" t="e">
        <f>T262-HLOOKUP(V262,Minimas!$C$3:$CD$12,3,FALSE)</f>
        <v>#VALUE!</v>
      </c>
      <c r="AD262" s="119" t="e">
        <f>T262-HLOOKUP(V262,Minimas!$C$3:$CD$12,4,FALSE)</f>
        <v>#VALUE!</v>
      </c>
      <c r="AE262" s="119" t="e">
        <f>T262-HLOOKUP(V262,Minimas!$C$3:$CD$12,5,FALSE)</f>
        <v>#VALUE!</v>
      </c>
      <c r="AF262" s="119" t="e">
        <f>T262-HLOOKUP(V262,Minimas!$C$3:$CD$12,6,FALSE)</f>
        <v>#VALUE!</v>
      </c>
      <c r="AG262" s="119" t="e">
        <f>T262-HLOOKUP(V262,Minimas!$C$3:$CD$12,7,FALSE)</f>
        <v>#VALUE!</v>
      </c>
      <c r="AH262" s="119" t="e">
        <f>T262-HLOOKUP(V262,Minimas!$C$3:$CD$12,8,FALSE)</f>
        <v>#VALUE!</v>
      </c>
      <c r="AI262" s="119" t="e">
        <f>T262-HLOOKUP(V262,Minimas!$C$3:$CD$12,9,FALSE)</f>
        <v>#VALUE!</v>
      </c>
      <c r="AJ262" s="119" t="e">
        <f>T262-HLOOKUP(V262,Minimas!$C$3:$CD$12,10,FALSE)</f>
        <v>#VALUE!</v>
      </c>
      <c r="AK262" s="120" t="str">
        <f t="shared" si="43"/>
        <v xml:space="preserve"> </v>
      </c>
      <c r="AL262" s="44"/>
      <c r="AM262" s="44" t="str">
        <f t="shared" si="44"/>
        <v xml:space="preserve"> </v>
      </c>
      <c r="AN262" s="44" t="str">
        <f t="shared" si="45"/>
        <v xml:space="preserve"> </v>
      </c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  <c r="CP262" s="44"/>
      <c r="CQ262" s="44"/>
      <c r="CR262" s="44"/>
      <c r="CS262" s="44"/>
      <c r="CT262" s="44"/>
      <c r="CU262" s="44"/>
      <c r="CV262" s="44"/>
      <c r="CW262" s="44"/>
      <c r="CX262" s="44"/>
      <c r="CY262" s="44"/>
      <c r="CZ262" s="44"/>
      <c r="DA262" s="44"/>
      <c r="DB262" s="44"/>
      <c r="DC262" s="44"/>
      <c r="DD262" s="44"/>
      <c r="DE262" s="44"/>
      <c r="DF262" s="44"/>
      <c r="DG262" s="44"/>
      <c r="DH262" s="44"/>
      <c r="DI262" s="44"/>
      <c r="DJ262" s="44"/>
      <c r="DK262" s="44"/>
      <c r="DL262" s="44"/>
      <c r="DM262" s="44"/>
      <c r="DN262" s="44"/>
      <c r="DO262" s="44"/>
      <c r="DP262" s="44"/>
      <c r="DQ262" s="44"/>
      <c r="DR262" s="44"/>
      <c r="DS262" s="44"/>
      <c r="DT262" s="44"/>
    </row>
    <row r="263" spans="2:124" s="5" customFormat="1" ht="30" customHeight="1">
      <c r="B263" s="128"/>
      <c r="C263" s="56"/>
      <c r="D263" s="111"/>
      <c r="E263" s="131"/>
      <c r="F263" s="133" t="s">
        <v>40</v>
      </c>
      <c r="G263" s="57" t="s">
        <v>40</v>
      </c>
      <c r="H263" s="134"/>
      <c r="I263" s="110"/>
      <c r="J263" s="135"/>
      <c r="K263" s="58"/>
      <c r="L263" s="59"/>
      <c r="M263" s="60"/>
      <c r="N263" s="60"/>
      <c r="O263" s="65" t="str">
        <f t="shared" si="38"/>
        <v/>
      </c>
      <c r="P263" s="59"/>
      <c r="Q263" s="60"/>
      <c r="R263" s="60"/>
      <c r="S263" s="65" t="str">
        <f t="shared" si="39"/>
        <v/>
      </c>
      <c r="T263" s="64" t="str">
        <f t="shared" si="40"/>
        <v/>
      </c>
      <c r="U263" s="61" t="str">
        <f t="shared" si="41"/>
        <v xml:space="preserve">   </v>
      </c>
      <c r="V263" s="61" t="str">
        <f>IF(E263=0," ",IF(E263="H",IF(H263&lt;1999,VLOOKUP(K263,Minimas!$A$15:$F$29,6),IF(AND(H263&gt;1998,H263&lt;2002),VLOOKUP(K263,Minimas!$A$15:$F$29,5),IF(AND(H263&gt;2001,H263&lt;2004),VLOOKUP(K263,Minimas!$A$15:$F$29,4),IF(AND(H263&gt;2003,H263&lt;2006),VLOOKUP(K263,Minimas!$A$15:$F$29,3),VLOOKUP(K263,Minimas!$A$15:$F$29,2))))),IF(H263&lt;1999,VLOOKUP(K263,Minimas!$G$15:$L$29,6),IF(AND(H263&gt;1998,H263&lt;2002),VLOOKUP(K263,Minimas!$G$15:$L$29,5),IF(AND(H263&gt;2001,H263&lt;2004),VLOOKUP(K263,Minimas!$G$15:$L$29,4),IF(AND(H263&gt;2003,H263&lt;2006),VLOOKUP(K263,Minimas!$G$15:$L$29,3),VLOOKUP(K263,Minimas!$G$15:$L$29,2)))))))</f>
        <v xml:space="preserve"> </v>
      </c>
      <c r="W263" s="62" t="str">
        <f t="shared" si="42"/>
        <v/>
      </c>
      <c r="X263" s="55"/>
      <c r="AA263" s="44"/>
      <c r="AB263" s="119" t="e">
        <f>T263-HLOOKUP(V263,Minimas!$C$3:$CD$12,2,FALSE)</f>
        <v>#VALUE!</v>
      </c>
      <c r="AC263" s="119" t="e">
        <f>T263-HLOOKUP(V263,Minimas!$C$3:$CD$12,3,FALSE)</f>
        <v>#VALUE!</v>
      </c>
      <c r="AD263" s="119" t="e">
        <f>T263-HLOOKUP(V263,Minimas!$C$3:$CD$12,4,FALSE)</f>
        <v>#VALUE!</v>
      </c>
      <c r="AE263" s="119" t="e">
        <f>T263-HLOOKUP(V263,Minimas!$C$3:$CD$12,5,FALSE)</f>
        <v>#VALUE!</v>
      </c>
      <c r="AF263" s="119" t="e">
        <f>T263-HLOOKUP(V263,Minimas!$C$3:$CD$12,6,FALSE)</f>
        <v>#VALUE!</v>
      </c>
      <c r="AG263" s="119" t="e">
        <f>T263-HLOOKUP(V263,Minimas!$C$3:$CD$12,7,FALSE)</f>
        <v>#VALUE!</v>
      </c>
      <c r="AH263" s="119" t="e">
        <f>T263-HLOOKUP(V263,Minimas!$C$3:$CD$12,8,FALSE)</f>
        <v>#VALUE!</v>
      </c>
      <c r="AI263" s="119" t="e">
        <f>T263-HLOOKUP(V263,Minimas!$C$3:$CD$12,9,FALSE)</f>
        <v>#VALUE!</v>
      </c>
      <c r="AJ263" s="119" t="e">
        <f>T263-HLOOKUP(V263,Minimas!$C$3:$CD$12,10,FALSE)</f>
        <v>#VALUE!</v>
      </c>
      <c r="AK263" s="120" t="str">
        <f t="shared" si="43"/>
        <v xml:space="preserve"> </v>
      </c>
      <c r="AL263" s="44"/>
      <c r="AM263" s="44" t="str">
        <f t="shared" si="44"/>
        <v xml:space="preserve"> </v>
      </c>
      <c r="AN263" s="44" t="str">
        <f t="shared" si="45"/>
        <v xml:space="preserve"> </v>
      </c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  <c r="CR263" s="44"/>
      <c r="CS263" s="44"/>
      <c r="CT263" s="44"/>
      <c r="CU263" s="44"/>
      <c r="CV263" s="44"/>
      <c r="CW263" s="44"/>
      <c r="CX263" s="44"/>
      <c r="CY263" s="44"/>
      <c r="CZ263" s="44"/>
      <c r="DA263" s="44"/>
      <c r="DB263" s="44"/>
      <c r="DC263" s="44"/>
      <c r="DD263" s="44"/>
      <c r="DE263" s="44"/>
      <c r="DF263" s="44"/>
      <c r="DG263" s="44"/>
      <c r="DH263" s="44"/>
      <c r="DI263" s="44"/>
      <c r="DJ263" s="44"/>
      <c r="DK263" s="44"/>
      <c r="DL263" s="44"/>
      <c r="DM263" s="44"/>
      <c r="DN263" s="44"/>
      <c r="DO263" s="44"/>
      <c r="DP263" s="44"/>
      <c r="DQ263" s="44"/>
      <c r="DR263" s="44"/>
      <c r="DS263" s="44"/>
      <c r="DT263" s="44"/>
    </row>
    <row r="264" spans="2:124" s="5" customFormat="1" ht="30" customHeight="1">
      <c r="B264" s="128"/>
      <c r="C264" s="56"/>
      <c r="D264" s="111"/>
      <c r="E264" s="131"/>
      <c r="F264" s="133" t="s">
        <v>40</v>
      </c>
      <c r="G264" s="57" t="s">
        <v>40</v>
      </c>
      <c r="H264" s="134"/>
      <c r="I264" s="110"/>
      <c r="J264" s="135"/>
      <c r="K264" s="58"/>
      <c r="L264" s="59"/>
      <c r="M264" s="60"/>
      <c r="N264" s="60"/>
      <c r="O264" s="65" t="str">
        <f t="shared" si="38"/>
        <v/>
      </c>
      <c r="P264" s="59"/>
      <c r="Q264" s="60"/>
      <c r="R264" s="60"/>
      <c r="S264" s="65" t="str">
        <f t="shared" si="39"/>
        <v/>
      </c>
      <c r="T264" s="64" t="str">
        <f t="shared" si="40"/>
        <v/>
      </c>
      <c r="U264" s="61" t="str">
        <f t="shared" si="41"/>
        <v xml:space="preserve">   </v>
      </c>
      <c r="V264" s="61" t="str">
        <f>IF(E264=0," ",IF(E264="H",IF(H264&lt;1999,VLOOKUP(K264,Minimas!$A$15:$F$29,6),IF(AND(H264&gt;1998,H264&lt;2002),VLOOKUP(K264,Minimas!$A$15:$F$29,5),IF(AND(H264&gt;2001,H264&lt;2004),VLOOKUP(K264,Minimas!$A$15:$F$29,4),IF(AND(H264&gt;2003,H264&lt;2006),VLOOKUP(K264,Minimas!$A$15:$F$29,3),VLOOKUP(K264,Minimas!$A$15:$F$29,2))))),IF(H264&lt;1999,VLOOKUP(K264,Minimas!$G$15:$L$29,6),IF(AND(H264&gt;1998,H264&lt;2002),VLOOKUP(K264,Minimas!$G$15:$L$29,5),IF(AND(H264&gt;2001,H264&lt;2004),VLOOKUP(K264,Minimas!$G$15:$L$29,4),IF(AND(H264&gt;2003,H264&lt;2006),VLOOKUP(K264,Minimas!$G$15:$L$29,3),VLOOKUP(K264,Minimas!$G$15:$L$29,2)))))))</f>
        <v xml:space="preserve"> </v>
      </c>
      <c r="W264" s="62" t="str">
        <f t="shared" si="42"/>
        <v/>
      </c>
      <c r="X264" s="55"/>
      <c r="AA264" s="44"/>
      <c r="AB264" s="119" t="e">
        <f>T264-HLOOKUP(V264,Minimas!$C$3:$CD$12,2,FALSE)</f>
        <v>#VALUE!</v>
      </c>
      <c r="AC264" s="119" t="e">
        <f>T264-HLOOKUP(V264,Minimas!$C$3:$CD$12,3,FALSE)</f>
        <v>#VALUE!</v>
      </c>
      <c r="AD264" s="119" t="e">
        <f>T264-HLOOKUP(V264,Minimas!$C$3:$CD$12,4,FALSE)</f>
        <v>#VALUE!</v>
      </c>
      <c r="AE264" s="119" t="e">
        <f>T264-HLOOKUP(V264,Minimas!$C$3:$CD$12,5,FALSE)</f>
        <v>#VALUE!</v>
      </c>
      <c r="AF264" s="119" t="e">
        <f>T264-HLOOKUP(V264,Minimas!$C$3:$CD$12,6,FALSE)</f>
        <v>#VALUE!</v>
      </c>
      <c r="AG264" s="119" t="e">
        <f>T264-HLOOKUP(V264,Minimas!$C$3:$CD$12,7,FALSE)</f>
        <v>#VALUE!</v>
      </c>
      <c r="AH264" s="119" t="e">
        <f>T264-HLOOKUP(V264,Minimas!$C$3:$CD$12,8,FALSE)</f>
        <v>#VALUE!</v>
      </c>
      <c r="AI264" s="119" t="e">
        <f>T264-HLOOKUP(V264,Minimas!$C$3:$CD$12,9,FALSE)</f>
        <v>#VALUE!</v>
      </c>
      <c r="AJ264" s="119" t="e">
        <f>T264-HLOOKUP(V264,Minimas!$C$3:$CD$12,10,FALSE)</f>
        <v>#VALUE!</v>
      </c>
      <c r="AK264" s="120" t="str">
        <f t="shared" si="43"/>
        <v xml:space="preserve"> </v>
      </c>
      <c r="AL264" s="44"/>
      <c r="AM264" s="44" t="str">
        <f t="shared" si="44"/>
        <v xml:space="preserve"> </v>
      </c>
      <c r="AN264" s="44" t="str">
        <f t="shared" si="45"/>
        <v xml:space="preserve"> </v>
      </c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</row>
    <row r="265" spans="2:124" s="5" customFormat="1" ht="30" customHeight="1">
      <c r="B265" s="128"/>
      <c r="C265" s="56"/>
      <c r="D265" s="111"/>
      <c r="E265" s="131"/>
      <c r="F265" s="133" t="s">
        <v>40</v>
      </c>
      <c r="G265" s="57" t="s">
        <v>40</v>
      </c>
      <c r="H265" s="134"/>
      <c r="I265" s="110"/>
      <c r="J265" s="135"/>
      <c r="K265" s="58"/>
      <c r="L265" s="59"/>
      <c r="M265" s="60"/>
      <c r="N265" s="60"/>
      <c r="O265" s="65" t="str">
        <f t="shared" si="38"/>
        <v/>
      </c>
      <c r="P265" s="59"/>
      <c r="Q265" s="60"/>
      <c r="R265" s="60"/>
      <c r="S265" s="65" t="str">
        <f t="shared" si="39"/>
        <v/>
      </c>
      <c r="T265" s="64" t="str">
        <f t="shared" si="40"/>
        <v/>
      </c>
      <c r="U265" s="61" t="str">
        <f t="shared" si="41"/>
        <v xml:space="preserve">   </v>
      </c>
      <c r="V265" s="61" t="str">
        <f>IF(E265=0," ",IF(E265="H",IF(H265&lt;1999,VLOOKUP(K265,Minimas!$A$15:$F$29,6),IF(AND(H265&gt;1998,H265&lt;2002),VLOOKUP(K265,Minimas!$A$15:$F$29,5),IF(AND(H265&gt;2001,H265&lt;2004),VLOOKUP(K265,Minimas!$A$15:$F$29,4),IF(AND(H265&gt;2003,H265&lt;2006),VLOOKUP(K265,Minimas!$A$15:$F$29,3),VLOOKUP(K265,Minimas!$A$15:$F$29,2))))),IF(H265&lt;1999,VLOOKUP(K265,Minimas!$G$15:$L$29,6),IF(AND(H265&gt;1998,H265&lt;2002),VLOOKUP(K265,Minimas!$G$15:$L$29,5),IF(AND(H265&gt;2001,H265&lt;2004),VLOOKUP(K265,Minimas!$G$15:$L$29,4),IF(AND(H265&gt;2003,H265&lt;2006),VLOOKUP(K265,Minimas!$G$15:$L$29,3),VLOOKUP(K265,Minimas!$G$15:$L$29,2)))))))</f>
        <v xml:space="preserve"> </v>
      </c>
      <c r="W265" s="62" t="str">
        <f t="shared" si="42"/>
        <v/>
      </c>
      <c r="X265" s="55"/>
      <c r="AA265" s="44"/>
      <c r="AB265" s="119" t="e">
        <f>T265-HLOOKUP(V265,Minimas!$C$3:$CD$12,2,FALSE)</f>
        <v>#VALUE!</v>
      </c>
      <c r="AC265" s="119" t="e">
        <f>T265-HLOOKUP(V265,Minimas!$C$3:$CD$12,3,FALSE)</f>
        <v>#VALUE!</v>
      </c>
      <c r="AD265" s="119" t="e">
        <f>T265-HLOOKUP(V265,Minimas!$C$3:$CD$12,4,FALSE)</f>
        <v>#VALUE!</v>
      </c>
      <c r="AE265" s="119" t="e">
        <f>T265-HLOOKUP(V265,Minimas!$C$3:$CD$12,5,FALSE)</f>
        <v>#VALUE!</v>
      </c>
      <c r="AF265" s="119" t="e">
        <f>T265-HLOOKUP(V265,Minimas!$C$3:$CD$12,6,FALSE)</f>
        <v>#VALUE!</v>
      </c>
      <c r="AG265" s="119" t="e">
        <f>T265-HLOOKUP(V265,Minimas!$C$3:$CD$12,7,FALSE)</f>
        <v>#VALUE!</v>
      </c>
      <c r="AH265" s="119" t="e">
        <f>T265-HLOOKUP(V265,Minimas!$C$3:$CD$12,8,FALSE)</f>
        <v>#VALUE!</v>
      </c>
      <c r="AI265" s="119" t="e">
        <f>T265-HLOOKUP(V265,Minimas!$C$3:$CD$12,9,FALSE)</f>
        <v>#VALUE!</v>
      </c>
      <c r="AJ265" s="119" t="e">
        <f>T265-HLOOKUP(V265,Minimas!$C$3:$CD$12,10,FALSE)</f>
        <v>#VALUE!</v>
      </c>
      <c r="AK265" s="120" t="str">
        <f t="shared" si="43"/>
        <v xml:space="preserve"> </v>
      </c>
      <c r="AL265" s="44"/>
      <c r="AM265" s="44" t="str">
        <f t="shared" si="44"/>
        <v xml:space="preserve"> </v>
      </c>
      <c r="AN265" s="44" t="str">
        <f t="shared" si="45"/>
        <v xml:space="preserve"> </v>
      </c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  <c r="CP265" s="44"/>
      <c r="CQ265" s="44"/>
      <c r="CR265" s="44"/>
      <c r="CS265" s="44"/>
      <c r="CT265" s="44"/>
      <c r="CU265" s="44"/>
      <c r="CV265" s="44"/>
      <c r="CW265" s="44"/>
      <c r="CX265" s="44"/>
      <c r="CY265" s="44"/>
      <c r="CZ265" s="44"/>
      <c r="DA265" s="44"/>
      <c r="DB265" s="44"/>
      <c r="DC265" s="44"/>
      <c r="DD265" s="44"/>
      <c r="DE265" s="44"/>
      <c r="DF265" s="44"/>
      <c r="DG265" s="44"/>
      <c r="DH265" s="44"/>
      <c r="DI265" s="44"/>
      <c r="DJ265" s="44"/>
      <c r="DK265" s="44"/>
      <c r="DL265" s="44"/>
      <c r="DM265" s="44"/>
      <c r="DN265" s="44"/>
      <c r="DO265" s="44"/>
      <c r="DP265" s="44"/>
      <c r="DQ265" s="44"/>
      <c r="DR265" s="44"/>
      <c r="DS265" s="44"/>
      <c r="DT265" s="44"/>
    </row>
    <row r="266" spans="2:124" s="5" customFormat="1" ht="30" customHeight="1">
      <c r="B266" s="128"/>
      <c r="C266" s="56"/>
      <c r="D266" s="111"/>
      <c r="E266" s="131"/>
      <c r="F266" s="133" t="s">
        <v>40</v>
      </c>
      <c r="G266" s="57" t="s">
        <v>40</v>
      </c>
      <c r="H266" s="134"/>
      <c r="I266" s="110"/>
      <c r="J266" s="135"/>
      <c r="K266" s="58"/>
      <c r="L266" s="59"/>
      <c r="M266" s="60"/>
      <c r="N266" s="60"/>
      <c r="O266" s="65" t="str">
        <f t="shared" si="38"/>
        <v/>
      </c>
      <c r="P266" s="59"/>
      <c r="Q266" s="60"/>
      <c r="R266" s="60"/>
      <c r="S266" s="65" t="str">
        <f t="shared" si="39"/>
        <v/>
      </c>
      <c r="T266" s="64" t="str">
        <f t="shared" si="40"/>
        <v/>
      </c>
      <c r="U266" s="61" t="str">
        <f t="shared" si="41"/>
        <v xml:space="preserve">   </v>
      </c>
      <c r="V266" s="61" t="str">
        <f>IF(E266=0," ",IF(E266="H",IF(H266&lt;1999,VLOOKUP(K266,Minimas!$A$15:$F$29,6),IF(AND(H266&gt;1998,H266&lt;2002),VLOOKUP(K266,Minimas!$A$15:$F$29,5),IF(AND(H266&gt;2001,H266&lt;2004),VLOOKUP(K266,Minimas!$A$15:$F$29,4),IF(AND(H266&gt;2003,H266&lt;2006),VLOOKUP(K266,Minimas!$A$15:$F$29,3),VLOOKUP(K266,Minimas!$A$15:$F$29,2))))),IF(H266&lt;1999,VLOOKUP(K266,Minimas!$G$15:$L$29,6),IF(AND(H266&gt;1998,H266&lt;2002),VLOOKUP(K266,Minimas!$G$15:$L$29,5),IF(AND(H266&gt;2001,H266&lt;2004),VLOOKUP(K266,Minimas!$G$15:$L$29,4),IF(AND(H266&gt;2003,H266&lt;2006),VLOOKUP(K266,Minimas!$G$15:$L$29,3),VLOOKUP(K266,Minimas!$G$15:$L$29,2)))))))</f>
        <v xml:space="preserve"> </v>
      </c>
      <c r="W266" s="62" t="str">
        <f t="shared" si="42"/>
        <v/>
      </c>
      <c r="X266" s="55"/>
      <c r="AA266" s="44"/>
      <c r="AB266" s="119" t="e">
        <f>T266-HLOOKUP(V266,Minimas!$C$3:$CD$12,2,FALSE)</f>
        <v>#VALUE!</v>
      </c>
      <c r="AC266" s="119" t="e">
        <f>T266-HLOOKUP(V266,Minimas!$C$3:$CD$12,3,FALSE)</f>
        <v>#VALUE!</v>
      </c>
      <c r="AD266" s="119" t="e">
        <f>T266-HLOOKUP(V266,Minimas!$C$3:$CD$12,4,FALSE)</f>
        <v>#VALUE!</v>
      </c>
      <c r="AE266" s="119" t="e">
        <f>T266-HLOOKUP(V266,Minimas!$C$3:$CD$12,5,FALSE)</f>
        <v>#VALUE!</v>
      </c>
      <c r="AF266" s="119" t="e">
        <f>T266-HLOOKUP(V266,Minimas!$C$3:$CD$12,6,FALSE)</f>
        <v>#VALUE!</v>
      </c>
      <c r="AG266" s="119" t="e">
        <f>T266-HLOOKUP(V266,Minimas!$C$3:$CD$12,7,FALSE)</f>
        <v>#VALUE!</v>
      </c>
      <c r="AH266" s="119" t="e">
        <f>T266-HLOOKUP(V266,Minimas!$C$3:$CD$12,8,FALSE)</f>
        <v>#VALUE!</v>
      </c>
      <c r="AI266" s="119" t="e">
        <f>T266-HLOOKUP(V266,Minimas!$C$3:$CD$12,9,FALSE)</f>
        <v>#VALUE!</v>
      </c>
      <c r="AJ266" s="119" t="e">
        <f>T266-HLOOKUP(V266,Minimas!$C$3:$CD$12,10,FALSE)</f>
        <v>#VALUE!</v>
      </c>
      <c r="AK266" s="120" t="str">
        <f t="shared" si="43"/>
        <v xml:space="preserve"> </v>
      </c>
      <c r="AL266" s="44"/>
      <c r="AM266" s="44" t="str">
        <f t="shared" si="44"/>
        <v xml:space="preserve"> </v>
      </c>
      <c r="AN266" s="44" t="str">
        <f t="shared" si="45"/>
        <v xml:space="preserve"> </v>
      </c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</row>
    <row r="267" spans="2:124" s="5" customFormat="1" ht="30" customHeight="1">
      <c r="B267" s="128"/>
      <c r="C267" s="56"/>
      <c r="D267" s="111"/>
      <c r="E267" s="131"/>
      <c r="F267" s="133" t="s">
        <v>40</v>
      </c>
      <c r="G267" s="57" t="s">
        <v>40</v>
      </c>
      <c r="H267" s="134"/>
      <c r="I267" s="110"/>
      <c r="J267" s="135"/>
      <c r="K267" s="58"/>
      <c r="L267" s="59"/>
      <c r="M267" s="60"/>
      <c r="N267" s="60"/>
      <c r="O267" s="65" t="str">
        <f t="shared" si="38"/>
        <v/>
      </c>
      <c r="P267" s="59"/>
      <c r="Q267" s="60"/>
      <c r="R267" s="60"/>
      <c r="S267" s="65" t="str">
        <f t="shared" si="39"/>
        <v/>
      </c>
      <c r="T267" s="64" t="str">
        <f t="shared" si="40"/>
        <v/>
      </c>
      <c r="U267" s="61" t="str">
        <f t="shared" si="41"/>
        <v xml:space="preserve">   </v>
      </c>
      <c r="V267" s="61" t="str">
        <f>IF(E267=0," ",IF(E267="H",IF(H267&lt;1999,VLOOKUP(K267,Minimas!$A$15:$F$29,6),IF(AND(H267&gt;1998,H267&lt;2002),VLOOKUP(K267,Minimas!$A$15:$F$29,5),IF(AND(H267&gt;2001,H267&lt;2004),VLOOKUP(K267,Minimas!$A$15:$F$29,4),IF(AND(H267&gt;2003,H267&lt;2006),VLOOKUP(K267,Minimas!$A$15:$F$29,3),VLOOKUP(K267,Minimas!$A$15:$F$29,2))))),IF(H267&lt;1999,VLOOKUP(K267,Minimas!$G$15:$L$29,6),IF(AND(H267&gt;1998,H267&lt;2002),VLOOKUP(K267,Minimas!$G$15:$L$29,5),IF(AND(H267&gt;2001,H267&lt;2004),VLOOKUP(K267,Minimas!$G$15:$L$29,4),IF(AND(H267&gt;2003,H267&lt;2006),VLOOKUP(K267,Minimas!$G$15:$L$29,3),VLOOKUP(K267,Minimas!$G$15:$L$29,2)))))))</f>
        <v xml:space="preserve"> </v>
      </c>
      <c r="W267" s="62" t="str">
        <f t="shared" si="42"/>
        <v/>
      </c>
      <c r="X267" s="55"/>
      <c r="AA267" s="44"/>
      <c r="AB267" s="119" t="e">
        <f>T267-HLOOKUP(V267,Minimas!$C$3:$CD$12,2,FALSE)</f>
        <v>#VALUE!</v>
      </c>
      <c r="AC267" s="119" t="e">
        <f>T267-HLOOKUP(V267,Minimas!$C$3:$CD$12,3,FALSE)</f>
        <v>#VALUE!</v>
      </c>
      <c r="AD267" s="119" t="e">
        <f>T267-HLOOKUP(V267,Minimas!$C$3:$CD$12,4,FALSE)</f>
        <v>#VALUE!</v>
      </c>
      <c r="AE267" s="119" t="e">
        <f>T267-HLOOKUP(V267,Minimas!$C$3:$CD$12,5,FALSE)</f>
        <v>#VALUE!</v>
      </c>
      <c r="AF267" s="119" t="e">
        <f>T267-HLOOKUP(V267,Minimas!$C$3:$CD$12,6,FALSE)</f>
        <v>#VALUE!</v>
      </c>
      <c r="AG267" s="119" t="e">
        <f>T267-HLOOKUP(V267,Minimas!$C$3:$CD$12,7,FALSE)</f>
        <v>#VALUE!</v>
      </c>
      <c r="AH267" s="119" t="e">
        <f>T267-HLOOKUP(V267,Minimas!$C$3:$CD$12,8,FALSE)</f>
        <v>#VALUE!</v>
      </c>
      <c r="AI267" s="119" t="e">
        <f>T267-HLOOKUP(V267,Minimas!$C$3:$CD$12,9,FALSE)</f>
        <v>#VALUE!</v>
      </c>
      <c r="AJ267" s="119" t="e">
        <f>T267-HLOOKUP(V267,Minimas!$C$3:$CD$12,10,FALSE)</f>
        <v>#VALUE!</v>
      </c>
      <c r="AK267" s="120" t="str">
        <f t="shared" si="43"/>
        <v xml:space="preserve"> </v>
      </c>
      <c r="AL267" s="44"/>
      <c r="AM267" s="44" t="str">
        <f t="shared" si="44"/>
        <v xml:space="preserve"> </v>
      </c>
      <c r="AN267" s="44" t="str">
        <f t="shared" si="45"/>
        <v xml:space="preserve"> </v>
      </c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  <c r="CP267" s="44"/>
      <c r="CQ267" s="44"/>
      <c r="CR267" s="44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</row>
    <row r="268" spans="2:124" s="5" customFormat="1" ht="30" customHeight="1">
      <c r="B268" s="128"/>
      <c r="C268" s="56"/>
      <c r="D268" s="111"/>
      <c r="E268" s="131"/>
      <c r="F268" s="133" t="s">
        <v>40</v>
      </c>
      <c r="G268" s="57" t="s">
        <v>40</v>
      </c>
      <c r="H268" s="134"/>
      <c r="I268" s="110"/>
      <c r="J268" s="135"/>
      <c r="K268" s="58"/>
      <c r="L268" s="59"/>
      <c r="M268" s="60"/>
      <c r="N268" s="60"/>
      <c r="O268" s="65" t="str">
        <f t="shared" si="38"/>
        <v/>
      </c>
      <c r="P268" s="59"/>
      <c r="Q268" s="60"/>
      <c r="R268" s="60"/>
      <c r="S268" s="65" t="str">
        <f t="shared" si="39"/>
        <v/>
      </c>
      <c r="T268" s="64" t="str">
        <f t="shared" si="40"/>
        <v/>
      </c>
      <c r="U268" s="61" t="str">
        <f t="shared" si="41"/>
        <v xml:space="preserve">   </v>
      </c>
      <c r="V268" s="61" t="str">
        <f>IF(E268=0," ",IF(E268="H",IF(H268&lt;1999,VLOOKUP(K268,Minimas!$A$15:$F$29,6),IF(AND(H268&gt;1998,H268&lt;2002),VLOOKUP(K268,Minimas!$A$15:$F$29,5),IF(AND(H268&gt;2001,H268&lt;2004),VLOOKUP(K268,Minimas!$A$15:$F$29,4),IF(AND(H268&gt;2003,H268&lt;2006),VLOOKUP(K268,Minimas!$A$15:$F$29,3),VLOOKUP(K268,Minimas!$A$15:$F$29,2))))),IF(H268&lt;1999,VLOOKUP(K268,Minimas!$G$15:$L$29,6),IF(AND(H268&gt;1998,H268&lt;2002),VLOOKUP(K268,Minimas!$G$15:$L$29,5),IF(AND(H268&gt;2001,H268&lt;2004),VLOOKUP(K268,Minimas!$G$15:$L$29,4),IF(AND(H268&gt;2003,H268&lt;2006),VLOOKUP(K268,Minimas!$G$15:$L$29,3),VLOOKUP(K268,Minimas!$G$15:$L$29,2)))))))</f>
        <v xml:space="preserve"> </v>
      </c>
      <c r="W268" s="62" t="str">
        <f t="shared" si="42"/>
        <v/>
      </c>
      <c r="X268" s="55"/>
      <c r="AA268" s="44"/>
      <c r="AB268" s="119" t="e">
        <f>T268-HLOOKUP(V268,Minimas!$C$3:$CD$12,2,FALSE)</f>
        <v>#VALUE!</v>
      </c>
      <c r="AC268" s="119" t="e">
        <f>T268-HLOOKUP(V268,Minimas!$C$3:$CD$12,3,FALSE)</f>
        <v>#VALUE!</v>
      </c>
      <c r="AD268" s="119" t="e">
        <f>T268-HLOOKUP(V268,Minimas!$C$3:$CD$12,4,FALSE)</f>
        <v>#VALUE!</v>
      </c>
      <c r="AE268" s="119" t="e">
        <f>T268-HLOOKUP(V268,Minimas!$C$3:$CD$12,5,FALSE)</f>
        <v>#VALUE!</v>
      </c>
      <c r="AF268" s="119" t="e">
        <f>T268-HLOOKUP(V268,Minimas!$C$3:$CD$12,6,FALSE)</f>
        <v>#VALUE!</v>
      </c>
      <c r="AG268" s="119" t="e">
        <f>T268-HLOOKUP(V268,Minimas!$C$3:$CD$12,7,FALSE)</f>
        <v>#VALUE!</v>
      </c>
      <c r="AH268" s="119" t="e">
        <f>T268-HLOOKUP(V268,Minimas!$C$3:$CD$12,8,FALSE)</f>
        <v>#VALUE!</v>
      </c>
      <c r="AI268" s="119" t="e">
        <f>T268-HLOOKUP(V268,Minimas!$C$3:$CD$12,9,FALSE)</f>
        <v>#VALUE!</v>
      </c>
      <c r="AJ268" s="119" t="e">
        <f>T268-HLOOKUP(V268,Minimas!$C$3:$CD$12,10,FALSE)</f>
        <v>#VALUE!</v>
      </c>
      <c r="AK268" s="120" t="str">
        <f t="shared" si="43"/>
        <v xml:space="preserve"> </v>
      </c>
      <c r="AL268" s="44"/>
      <c r="AM268" s="44" t="str">
        <f t="shared" si="44"/>
        <v xml:space="preserve"> </v>
      </c>
      <c r="AN268" s="44" t="str">
        <f t="shared" si="45"/>
        <v xml:space="preserve"> </v>
      </c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4"/>
      <c r="CP268" s="44"/>
      <c r="CQ268" s="44"/>
      <c r="CR268" s="44"/>
      <c r="CS268" s="44"/>
      <c r="CT268" s="44"/>
      <c r="CU268" s="44"/>
      <c r="CV268" s="44"/>
      <c r="CW268" s="44"/>
      <c r="CX268" s="44"/>
      <c r="CY268" s="44"/>
      <c r="CZ268" s="44"/>
      <c r="DA268" s="44"/>
      <c r="DB268" s="44"/>
      <c r="DC268" s="44"/>
      <c r="DD268" s="44"/>
      <c r="DE268" s="44"/>
      <c r="DF268" s="44"/>
      <c r="DG268" s="44"/>
      <c r="DH268" s="44"/>
      <c r="DI268" s="44"/>
      <c r="DJ268" s="44"/>
      <c r="DK268" s="44"/>
      <c r="DL268" s="44"/>
      <c r="DM268" s="44"/>
      <c r="DN268" s="44"/>
      <c r="DO268" s="44"/>
      <c r="DP268" s="44"/>
      <c r="DQ268" s="44"/>
      <c r="DR268" s="44"/>
      <c r="DS268" s="44"/>
      <c r="DT268" s="44"/>
    </row>
    <row r="269" spans="2:124" s="5" customFormat="1" ht="30" customHeight="1">
      <c r="B269" s="128"/>
      <c r="C269" s="56"/>
      <c r="D269" s="111"/>
      <c r="E269" s="131"/>
      <c r="F269" s="133" t="s">
        <v>40</v>
      </c>
      <c r="G269" s="57" t="s">
        <v>40</v>
      </c>
      <c r="H269" s="134"/>
      <c r="I269" s="110"/>
      <c r="J269" s="135"/>
      <c r="K269" s="58"/>
      <c r="L269" s="59"/>
      <c r="M269" s="60"/>
      <c r="N269" s="60"/>
      <c r="O269" s="65" t="str">
        <f t="shared" si="38"/>
        <v/>
      </c>
      <c r="P269" s="59"/>
      <c r="Q269" s="60"/>
      <c r="R269" s="60"/>
      <c r="S269" s="65" t="str">
        <f t="shared" si="39"/>
        <v/>
      </c>
      <c r="T269" s="64" t="str">
        <f t="shared" si="40"/>
        <v/>
      </c>
      <c r="U269" s="61" t="str">
        <f t="shared" si="41"/>
        <v xml:space="preserve">   </v>
      </c>
      <c r="V269" s="61" t="str">
        <f>IF(E269=0," ",IF(E269="H",IF(H269&lt;1999,VLOOKUP(K269,Minimas!$A$15:$F$29,6),IF(AND(H269&gt;1998,H269&lt;2002),VLOOKUP(K269,Minimas!$A$15:$F$29,5),IF(AND(H269&gt;2001,H269&lt;2004),VLOOKUP(K269,Minimas!$A$15:$F$29,4),IF(AND(H269&gt;2003,H269&lt;2006),VLOOKUP(K269,Minimas!$A$15:$F$29,3),VLOOKUP(K269,Minimas!$A$15:$F$29,2))))),IF(H269&lt;1999,VLOOKUP(K269,Minimas!$G$15:$L$29,6),IF(AND(H269&gt;1998,H269&lt;2002),VLOOKUP(K269,Minimas!$G$15:$L$29,5),IF(AND(H269&gt;2001,H269&lt;2004),VLOOKUP(K269,Minimas!$G$15:$L$29,4),IF(AND(H269&gt;2003,H269&lt;2006),VLOOKUP(K269,Minimas!$G$15:$L$29,3),VLOOKUP(K269,Minimas!$G$15:$L$29,2)))))))</f>
        <v xml:space="preserve"> </v>
      </c>
      <c r="W269" s="62" t="str">
        <f t="shared" si="42"/>
        <v/>
      </c>
      <c r="X269" s="55"/>
      <c r="AA269" s="44"/>
      <c r="AB269" s="119" t="e">
        <f>T269-HLOOKUP(V269,Minimas!$C$3:$CD$12,2,FALSE)</f>
        <v>#VALUE!</v>
      </c>
      <c r="AC269" s="119" t="e">
        <f>T269-HLOOKUP(V269,Minimas!$C$3:$CD$12,3,FALSE)</f>
        <v>#VALUE!</v>
      </c>
      <c r="AD269" s="119" t="e">
        <f>T269-HLOOKUP(V269,Minimas!$C$3:$CD$12,4,FALSE)</f>
        <v>#VALUE!</v>
      </c>
      <c r="AE269" s="119" t="e">
        <f>T269-HLOOKUP(V269,Minimas!$C$3:$CD$12,5,FALSE)</f>
        <v>#VALUE!</v>
      </c>
      <c r="AF269" s="119" t="e">
        <f>T269-HLOOKUP(V269,Minimas!$C$3:$CD$12,6,FALSE)</f>
        <v>#VALUE!</v>
      </c>
      <c r="AG269" s="119" t="e">
        <f>T269-HLOOKUP(V269,Minimas!$C$3:$CD$12,7,FALSE)</f>
        <v>#VALUE!</v>
      </c>
      <c r="AH269" s="119" t="e">
        <f>T269-HLOOKUP(V269,Minimas!$C$3:$CD$12,8,FALSE)</f>
        <v>#VALUE!</v>
      </c>
      <c r="AI269" s="119" t="e">
        <f>T269-HLOOKUP(V269,Minimas!$C$3:$CD$12,9,FALSE)</f>
        <v>#VALUE!</v>
      </c>
      <c r="AJ269" s="119" t="e">
        <f>T269-HLOOKUP(V269,Minimas!$C$3:$CD$12,10,FALSE)</f>
        <v>#VALUE!</v>
      </c>
      <c r="AK269" s="120" t="str">
        <f t="shared" si="43"/>
        <v xml:space="preserve"> </v>
      </c>
      <c r="AL269" s="44"/>
      <c r="AM269" s="44" t="str">
        <f t="shared" si="44"/>
        <v xml:space="preserve"> </v>
      </c>
      <c r="AN269" s="44" t="str">
        <f t="shared" si="45"/>
        <v xml:space="preserve"> </v>
      </c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</row>
    <row r="270" spans="2:124" s="5" customFormat="1" ht="30" customHeight="1">
      <c r="B270" s="128"/>
      <c r="C270" s="56"/>
      <c r="D270" s="111"/>
      <c r="E270" s="131"/>
      <c r="F270" s="133" t="s">
        <v>40</v>
      </c>
      <c r="G270" s="57" t="s">
        <v>40</v>
      </c>
      <c r="H270" s="134"/>
      <c r="I270" s="110"/>
      <c r="J270" s="135"/>
      <c r="K270" s="58"/>
      <c r="L270" s="59"/>
      <c r="M270" s="60"/>
      <c r="N270" s="60"/>
      <c r="O270" s="65" t="str">
        <f t="shared" si="38"/>
        <v/>
      </c>
      <c r="P270" s="59"/>
      <c r="Q270" s="60"/>
      <c r="R270" s="60"/>
      <c r="S270" s="65" t="str">
        <f t="shared" si="39"/>
        <v/>
      </c>
      <c r="T270" s="64" t="str">
        <f t="shared" si="40"/>
        <v/>
      </c>
      <c r="U270" s="61" t="str">
        <f t="shared" si="41"/>
        <v xml:space="preserve">   </v>
      </c>
      <c r="V270" s="61" t="str">
        <f>IF(E270=0," ",IF(E270="H",IF(H270&lt;1999,VLOOKUP(K270,Minimas!$A$15:$F$29,6),IF(AND(H270&gt;1998,H270&lt;2002),VLOOKUP(K270,Minimas!$A$15:$F$29,5),IF(AND(H270&gt;2001,H270&lt;2004),VLOOKUP(K270,Minimas!$A$15:$F$29,4),IF(AND(H270&gt;2003,H270&lt;2006),VLOOKUP(K270,Minimas!$A$15:$F$29,3),VLOOKUP(K270,Minimas!$A$15:$F$29,2))))),IF(H270&lt;1999,VLOOKUP(K270,Minimas!$G$15:$L$29,6),IF(AND(H270&gt;1998,H270&lt;2002),VLOOKUP(K270,Minimas!$G$15:$L$29,5),IF(AND(H270&gt;2001,H270&lt;2004),VLOOKUP(K270,Minimas!$G$15:$L$29,4),IF(AND(H270&gt;2003,H270&lt;2006),VLOOKUP(K270,Minimas!$G$15:$L$29,3),VLOOKUP(K270,Minimas!$G$15:$L$29,2)))))))</f>
        <v xml:space="preserve"> </v>
      </c>
      <c r="W270" s="62" t="str">
        <f t="shared" si="42"/>
        <v/>
      </c>
      <c r="X270" s="55"/>
      <c r="AA270" s="44"/>
      <c r="AB270" s="119" t="e">
        <f>T270-HLOOKUP(V270,Minimas!$C$3:$CD$12,2,FALSE)</f>
        <v>#VALUE!</v>
      </c>
      <c r="AC270" s="119" t="e">
        <f>T270-HLOOKUP(V270,Minimas!$C$3:$CD$12,3,FALSE)</f>
        <v>#VALUE!</v>
      </c>
      <c r="AD270" s="119" t="e">
        <f>T270-HLOOKUP(V270,Minimas!$C$3:$CD$12,4,FALSE)</f>
        <v>#VALUE!</v>
      </c>
      <c r="AE270" s="119" t="e">
        <f>T270-HLOOKUP(V270,Minimas!$C$3:$CD$12,5,FALSE)</f>
        <v>#VALUE!</v>
      </c>
      <c r="AF270" s="119" t="e">
        <f>T270-HLOOKUP(V270,Minimas!$C$3:$CD$12,6,FALSE)</f>
        <v>#VALUE!</v>
      </c>
      <c r="AG270" s="119" t="e">
        <f>T270-HLOOKUP(V270,Minimas!$C$3:$CD$12,7,FALSE)</f>
        <v>#VALUE!</v>
      </c>
      <c r="AH270" s="119" t="e">
        <f>T270-HLOOKUP(V270,Minimas!$C$3:$CD$12,8,FALSE)</f>
        <v>#VALUE!</v>
      </c>
      <c r="AI270" s="119" t="e">
        <f>T270-HLOOKUP(V270,Minimas!$C$3:$CD$12,9,FALSE)</f>
        <v>#VALUE!</v>
      </c>
      <c r="AJ270" s="119" t="e">
        <f>T270-HLOOKUP(V270,Minimas!$C$3:$CD$12,10,FALSE)</f>
        <v>#VALUE!</v>
      </c>
      <c r="AK270" s="120" t="str">
        <f t="shared" si="43"/>
        <v xml:space="preserve"> </v>
      </c>
      <c r="AL270" s="44"/>
      <c r="AM270" s="44" t="str">
        <f t="shared" si="44"/>
        <v xml:space="preserve"> </v>
      </c>
      <c r="AN270" s="44" t="str">
        <f t="shared" si="45"/>
        <v xml:space="preserve"> </v>
      </c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</row>
    <row r="271" spans="2:124" s="5" customFormat="1" ht="30" customHeight="1">
      <c r="B271" s="128"/>
      <c r="C271" s="56"/>
      <c r="D271" s="111"/>
      <c r="E271" s="131"/>
      <c r="F271" s="133" t="s">
        <v>40</v>
      </c>
      <c r="G271" s="57" t="s">
        <v>40</v>
      </c>
      <c r="H271" s="134"/>
      <c r="I271" s="110"/>
      <c r="J271" s="135"/>
      <c r="K271" s="58"/>
      <c r="L271" s="59"/>
      <c r="M271" s="60"/>
      <c r="N271" s="60"/>
      <c r="O271" s="65" t="str">
        <f t="shared" si="38"/>
        <v/>
      </c>
      <c r="P271" s="59"/>
      <c r="Q271" s="60"/>
      <c r="R271" s="60"/>
      <c r="S271" s="65" t="str">
        <f t="shared" si="39"/>
        <v/>
      </c>
      <c r="T271" s="64" t="str">
        <f t="shared" si="40"/>
        <v/>
      </c>
      <c r="U271" s="61" t="str">
        <f t="shared" si="41"/>
        <v xml:space="preserve">   </v>
      </c>
      <c r="V271" s="61" t="str">
        <f>IF(E271=0," ",IF(E271="H",IF(H271&lt;1999,VLOOKUP(K271,Minimas!$A$15:$F$29,6),IF(AND(H271&gt;1998,H271&lt;2002),VLOOKUP(K271,Minimas!$A$15:$F$29,5),IF(AND(H271&gt;2001,H271&lt;2004),VLOOKUP(K271,Minimas!$A$15:$F$29,4),IF(AND(H271&gt;2003,H271&lt;2006),VLOOKUP(K271,Minimas!$A$15:$F$29,3),VLOOKUP(K271,Minimas!$A$15:$F$29,2))))),IF(H271&lt;1999,VLOOKUP(K271,Minimas!$G$15:$L$29,6),IF(AND(H271&gt;1998,H271&lt;2002),VLOOKUP(K271,Minimas!$G$15:$L$29,5),IF(AND(H271&gt;2001,H271&lt;2004),VLOOKUP(K271,Minimas!$G$15:$L$29,4),IF(AND(H271&gt;2003,H271&lt;2006),VLOOKUP(K271,Minimas!$G$15:$L$29,3),VLOOKUP(K271,Minimas!$G$15:$L$29,2)))))))</f>
        <v xml:space="preserve"> </v>
      </c>
      <c r="W271" s="62" t="str">
        <f t="shared" si="42"/>
        <v/>
      </c>
      <c r="X271" s="55"/>
      <c r="AA271" s="44"/>
      <c r="AB271" s="119" t="e">
        <f>T271-HLOOKUP(V271,Minimas!$C$3:$CD$12,2,FALSE)</f>
        <v>#VALUE!</v>
      </c>
      <c r="AC271" s="119" t="e">
        <f>T271-HLOOKUP(V271,Minimas!$C$3:$CD$12,3,FALSE)</f>
        <v>#VALUE!</v>
      </c>
      <c r="AD271" s="119" t="e">
        <f>T271-HLOOKUP(V271,Minimas!$C$3:$CD$12,4,FALSE)</f>
        <v>#VALUE!</v>
      </c>
      <c r="AE271" s="119" t="e">
        <f>T271-HLOOKUP(V271,Minimas!$C$3:$CD$12,5,FALSE)</f>
        <v>#VALUE!</v>
      </c>
      <c r="AF271" s="119" t="e">
        <f>T271-HLOOKUP(V271,Minimas!$C$3:$CD$12,6,FALSE)</f>
        <v>#VALUE!</v>
      </c>
      <c r="AG271" s="119" t="e">
        <f>T271-HLOOKUP(V271,Minimas!$C$3:$CD$12,7,FALSE)</f>
        <v>#VALUE!</v>
      </c>
      <c r="AH271" s="119" t="e">
        <f>T271-HLOOKUP(V271,Minimas!$C$3:$CD$12,8,FALSE)</f>
        <v>#VALUE!</v>
      </c>
      <c r="AI271" s="119" t="e">
        <f>T271-HLOOKUP(V271,Minimas!$C$3:$CD$12,9,FALSE)</f>
        <v>#VALUE!</v>
      </c>
      <c r="AJ271" s="119" t="e">
        <f>T271-HLOOKUP(V271,Minimas!$C$3:$CD$12,10,FALSE)</f>
        <v>#VALUE!</v>
      </c>
      <c r="AK271" s="120" t="str">
        <f t="shared" si="43"/>
        <v xml:space="preserve"> </v>
      </c>
      <c r="AL271" s="44"/>
      <c r="AM271" s="44" t="str">
        <f t="shared" si="44"/>
        <v xml:space="preserve"> </v>
      </c>
      <c r="AN271" s="44" t="str">
        <f t="shared" si="45"/>
        <v xml:space="preserve"> </v>
      </c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  <c r="CP271" s="44"/>
      <c r="CQ271" s="44"/>
      <c r="CR271" s="44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</row>
    <row r="272" spans="2:124" s="5" customFormat="1" ht="30" customHeight="1">
      <c r="B272" s="128"/>
      <c r="C272" s="56"/>
      <c r="D272" s="111"/>
      <c r="E272" s="131"/>
      <c r="F272" s="133" t="s">
        <v>40</v>
      </c>
      <c r="G272" s="57" t="s">
        <v>40</v>
      </c>
      <c r="H272" s="134"/>
      <c r="I272" s="110"/>
      <c r="J272" s="135"/>
      <c r="K272" s="58"/>
      <c r="L272" s="59"/>
      <c r="M272" s="60"/>
      <c r="N272" s="60"/>
      <c r="O272" s="65" t="str">
        <f t="shared" si="38"/>
        <v/>
      </c>
      <c r="P272" s="59"/>
      <c r="Q272" s="60"/>
      <c r="R272" s="60"/>
      <c r="S272" s="65" t="str">
        <f t="shared" si="39"/>
        <v/>
      </c>
      <c r="T272" s="64" t="str">
        <f t="shared" si="40"/>
        <v/>
      </c>
      <c r="U272" s="61" t="str">
        <f t="shared" si="41"/>
        <v xml:space="preserve">   </v>
      </c>
      <c r="V272" s="61" t="str">
        <f>IF(E272=0," ",IF(E272="H",IF(H272&lt;1999,VLOOKUP(K272,Minimas!$A$15:$F$29,6),IF(AND(H272&gt;1998,H272&lt;2002),VLOOKUP(K272,Minimas!$A$15:$F$29,5),IF(AND(H272&gt;2001,H272&lt;2004),VLOOKUP(K272,Minimas!$A$15:$F$29,4),IF(AND(H272&gt;2003,H272&lt;2006),VLOOKUP(K272,Minimas!$A$15:$F$29,3),VLOOKUP(K272,Minimas!$A$15:$F$29,2))))),IF(H272&lt;1999,VLOOKUP(K272,Minimas!$G$15:$L$29,6),IF(AND(H272&gt;1998,H272&lt;2002),VLOOKUP(K272,Minimas!$G$15:$L$29,5),IF(AND(H272&gt;2001,H272&lt;2004),VLOOKUP(K272,Minimas!$G$15:$L$29,4),IF(AND(H272&gt;2003,H272&lt;2006),VLOOKUP(K272,Minimas!$G$15:$L$29,3),VLOOKUP(K272,Minimas!$G$15:$L$29,2)))))))</f>
        <v xml:space="preserve"> </v>
      </c>
      <c r="W272" s="62" t="str">
        <f t="shared" si="42"/>
        <v/>
      </c>
      <c r="X272" s="55"/>
      <c r="AA272" s="44"/>
      <c r="AB272" s="119" t="e">
        <f>T272-HLOOKUP(V272,Minimas!$C$3:$CD$12,2,FALSE)</f>
        <v>#VALUE!</v>
      </c>
      <c r="AC272" s="119" t="e">
        <f>T272-HLOOKUP(V272,Minimas!$C$3:$CD$12,3,FALSE)</f>
        <v>#VALUE!</v>
      </c>
      <c r="AD272" s="119" t="e">
        <f>T272-HLOOKUP(V272,Minimas!$C$3:$CD$12,4,FALSE)</f>
        <v>#VALUE!</v>
      </c>
      <c r="AE272" s="119" t="e">
        <f>T272-HLOOKUP(V272,Minimas!$C$3:$CD$12,5,FALSE)</f>
        <v>#VALUE!</v>
      </c>
      <c r="AF272" s="119" t="e">
        <f>T272-HLOOKUP(V272,Minimas!$C$3:$CD$12,6,FALSE)</f>
        <v>#VALUE!</v>
      </c>
      <c r="AG272" s="119" t="e">
        <f>T272-HLOOKUP(V272,Minimas!$C$3:$CD$12,7,FALSE)</f>
        <v>#VALUE!</v>
      </c>
      <c r="AH272" s="119" t="e">
        <f>T272-HLOOKUP(V272,Minimas!$C$3:$CD$12,8,FALSE)</f>
        <v>#VALUE!</v>
      </c>
      <c r="AI272" s="119" t="e">
        <f>T272-HLOOKUP(V272,Minimas!$C$3:$CD$12,9,FALSE)</f>
        <v>#VALUE!</v>
      </c>
      <c r="AJ272" s="119" t="e">
        <f>T272-HLOOKUP(V272,Minimas!$C$3:$CD$12,10,FALSE)</f>
        <v>#VALUE!</v>
      </c>
      <c r="AK272" s="120" t="str">
        <f t="shared" si="43"/>
        <v xml:space="preserve"> </v>
      </c>
      <c r="AL272" s="44"/>
      <c r="AM272" s="44" t="str">
        <f t="shared" si="44"/>
        <v xml:space="preserve"> </v>
      </c>
      <c r="AN272" s="44" t="str">
        <f t="shared" si="45"/>
        <v xml:space="preserve"> </v>
      </c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</row>
    <row r="273" spans="2:124" s="5" customFormat="1" ht="30" customHeight="1">
      <c r="B273" s="128"/>
      <c r="C273" s="56"/>
      <c r="D273" s="111"/>
      <c r="E273" s="131"/>
      <c r="F273" s="133" t="s">
        <v>40</v>
      </c>
      <c r="G273" s="57" t="s">
        <v>40</v>
      </c>
      <c r="H273" s="134"/>
      <c r="I273" s="110"/>
      <c r="J273" s="135"/>
      <c r="K273" s="58"/>
      <c r="L273" s="59"/>
      <c r="M273" s="60"/>
      <c r="N273" s="60"/>
      <c r="O273" s="65" t="str">
        <f t="shared" si="38"/>
        <v/>
      </c>
      <c r="P273" s="59"/>
      <c r="Q273" s="60"/>
      <c r="R273" s="60"/>
      <c r="S273" s="65" t="str">
        <f t="shared" si="39"/>
        <v/>
      </c>
      <c r="T273" s="64" t="str">
        <f t="shared" si="40"/>
        <v/>
      </c>
      <c r="U273" s="61" t="str">
        <f t="shared" si="41"/>
        <v xml:space="preserve">   </v>
      </c>
      <c r="V273" s="61" t="str">
        <f>IF(E273=0," ",IF(E273="H",IF(H273&lt;1999,VLOOKUP(K273,Minimas!$A$15:$F$29,6),IF(AND(H273&gt;1998,H273&lt;2002),VLOOKUP(K273,Minimas!$A$15:$F$29,5),IF(AND(H273&gt;2001,H273&lt;2004),VLOOKUP(K273,Minimas!$A$15:$F$29,4),IF(AND(H273&gt;2003,H273&lt;2006),VLOOKUP(K273,Minimas!$A$15:$F$29,3),VLOOKUP(K273,Minimas!$A$15:$F$29,2))))),IF(H273&lt;1999,VLOOKUP(K273,Minimas!$G$15:$L$29,6),IF(AND(H273&gt;1998,H273&lt;2002),VLOOKUP(K273,Minimas!$G$15:$L$29,5),IF(AND(H273&gt;2001,H273&lt;2004),VLOOKUP(K273,Minimas!$G$15:$L$29,4),IF(AND(H273&gt;2003,H273&lt;2006),VLOOKUP(K273,Minimas!$G$15:$L$29,3),VLOOKUP(K273,Minimas!$G$15:$L$29,2)))))))</f>
        <v xml:space="preserve"> </v>
      </c>
      <c r="W273" s="62" t="str">
        <f t="shared" si="42"/>
        <v/>
      </c>
      <c r="X273" s="55"/>
      <c r="AA273" s="44"/>
      <c r="AB273" s="119" t="e">
        <f>T273-HLOOKUP(V273,Minimas!$C$3:$CD$12,2,FALSE)</f>
        <v>#VALUE!</v>
      </c>
      <c r="AC273" s="119" t="e">
        <f>T273-HLOOKUP(V273,Minimas!$C$3:$CD$12,3,FALSE)</f>
        <v>#VALUE!</v>
      </c>
      <c r="AD273" s="119" t="e">
        <f>T273-HLOOKUP(V273,Minimas!$C$3:$CD$12,4,FALSE)</f>
        <v>#VALUE!</v>
      </c>
      <c r="AE273" s="119" t="e">
        <f>T273-HLOOKUP(V273,Minimas!$C$3:$CD$12,5,FALSE)</f>
        <v>#VALUE!</v>
      </c>
      <c r="AF273" s="119" t="e">
        <f>T273-HLOOKUP(V273,Minimas!$C$3:$CD$12,6,FALSE)</f>
        <v>#VALUE!</v>
      </c>
      <c r="AG273" s="119" t="e">
        <f>T273-HLOOKUP(V273,Minimas!$C$3:$CD$12,7,FALSE)</f>
        <v>#VALUE!</v>
      </c>
      <c r="AH273" s="119" t="e">
        <f>T273-HLOOKUP(V273,Minimas!$C$3:$CD$12,8,FALSE)</f>
        <v>#VALUE!</v>
      </c>
      <c r="AI273" s="119" t="e">
        <f>T273-HLOOKUP(V273,Minimas!$C$3:$CD$12,9,FALSE)</f>
        <v>#VALUE!</v>
      </c>
      <c r="AJ273" s="119" t="e">
        <f>T273-HLOOKUP(V273,Minimas!$C$3:$CD$12,10,FALSE)</f>
        <v>#VALUE!</v>
      </c>
      <c r="AK273" s="120" t="str">
        <f t="shared" si="43"/>
        <v xml:space="preserve"> </v>
      </c>
      <c r="AL273" s="44"/>
      <c r="AM273" s="44" t="str">
        <f t="shared" si="44"/>
        <v xml:space="preserve"> </v>
      </c>
      <c r="AN273" s="44" t="str">
        <f t="shared" si="45"/>
        <v xml:space="preserve"> </v>
      </c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  <c r="CP273" s="44"/>
      <c r="CQ273" s="44"/>
      <c r="CR273" s="44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</row>
    <row r="274" spans="2:124" s="5" customFormat="1" ht="30" customHeight="1">
      <c r="B274" s="128"/>
      <c r="C274" s="56"/>
      <c r="D274" s="111"/>
      <c r="E274" s="131"/>
      <c r="F274" s="133" t="s">
        <v>40</v>
      </c>
      <c r="G274" s="57" t="s">
        <v>40</v>
      </c>
      <c r="H274" s="134"/>
      <c r="I274" s="110"/>
      <c r="J274" s="135"/>
      <c r="K274" s="58"/>
      <c r="L274" s="59"/>
      <c r="M274" s="60"/>
      <c r="N274" s="60"/>
      <c r="O274" s="65" t="str">
        <f t="shared" si="38"/>
        <v/>
      </c>
      <c r="P274" s="59"/>
      <c r="Q274" s="60"/>
      <c r="R274" s="60"/>
      <c r="S274" s="65" t="str">
        <f t="shared" si="39"/>
        <v/>
      </c>
      <c r="T274" s="64" t="str">
        <f t="shared" si="40"/>
        <v/>
      </c>
      <c r="U274" s="61" t="str">
        <f t="shared" si="41"/>
        <v xml:space="preserve">   </v>
      </c>
      <c r="V274" s="61" t="str">
        <f>IF(E274=0," ",IF(E274="H",IF(H274&lt;1999,VLOOKUP(K274,Minimas!$A$15:$F$29,6),IF(AND(H274&gt;1998,H274&lt;2002),VLOOKUP(K274,Minimas!$A$15:$F$29,5),IF(AND(H274&gt;2001,H274&lt;2004),VLOOKUP(K274,Minimas!$A$15:$F$29,4),IF(AND(H274&gt;2003,H274&lt;2006),VLOOKUP(K274,Minimas!$A$15:$F$29,3),VLOOKUP(K274,Minimas!$A$15:$F$29,2))))),IF(H274&lt;1999,VLOOKUP(K274,Minimas!$G$15:$L$29,6),IF(AND(H274&gt;1998,H274&lt;2002),VLOOKUP(K274,Minimas!$G$15:$L$29,5),IF(AND(H274&gt;2001,H274&lt;2004),VLOOKUP(K274,Minimas!$G$15:$L$29,4),IF(AND(H274&gt;2003,H274&lt;2006),VLOOKUP(K274,Minimas!$G$15:$L$29,3),VLOOKUP(K274,Minimas!$G$15:$L$29,2)))))))</f>
        <v xml:space="preserve"> </v>
      </c>
      <c r="W274" s="62" t="str">
        <f t="shared" si="42"/>
        <v/>
      </c>
      <c r="X274" s="55"/>
      <c r="AA274" s="44"/>
      <c r="AB274" s="119" t="e">
        <f>T274-HLOOKUP(V274,Minimas!$C$3:$CD$12,2,FALSE)</f>
        <v>#VALUE!</v>
      </c>
      <c r="AC274" s="119" t="e">
        <f>T274-HLOOKUP(V274,Minimas!$C$3:$CD$12,3,FALSE)</f>
        <v>#VALUE!</v>
      </c>
      <c r="AD274" s="119" t="e">
        <f>T274-HLOOKUP(V274,Minimas!$C$3:$CD$12,4,FALSE)</f>
        <v>#VALUE!</v>
      </c>
      <c r="AE274" s="119" t="e">
        <f>T274-HLOOKUP(V274,Minimas!$C$3:$CD$12,5,FALSE)</f>
        <v>#VALUE!</v>
      </c>
      <c r="AF274" s="119" t="e">
        <f>T274-HLOOKUP(V274,Minimas!$C$3:$CD$12,6,FALSE)</f>
        <v>#VALUE!</v>
      </c>
      <c r="AG274" s="119" t="e">
        <f>T274-HLOOKUP(V274,Minimas!$C$3:$CD$12,7,FALSE)</f>
        <v>#VALUE!</v>
      </c>
      <c r="AH274" s="119" t="e">
        <f>T274-HLOOKUP(V274,Minimas!$C$3:$CD$12,8,FALSE)</f>
        <v>#VALUE!</v>
      </c>
      <c r="AI274" s="119" t="e">
        <f>T274-HLOOKUP(V274,Minimas!$C$3:$CD$12,9,FALSE)</f>
        <v>#VALUE!</v>
      </c>
      <c r="AJ274" s="119" t="e">
        <f>T274-HLOOKUP(V274,Minimas!$C$3:$CD$12,10,FALSE)</f>
        <v>#VALUE!</v>
      </c>
      <c r="AK274" s="120" t="str">
        <f t="shared" si="43"/>
        <v xml:space="preserve"> </v>
      </c>
      <c r="AL274" s="44"/>
      <c r="AM274" s="44" t="str">
        <f t="shared" si="44"/>
        <v xml:space="preserve"> </v>
      </c>
      <c r="AN274" s="44" t="str">
        <f t="shared" si="45"/>
        <v xml:space="preserve"> </v>
      </c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4"/>
      <c r="CP274" s="44"/>
      <c r="CQ274" s="44"/>
      <c r="CR274" s="44"/>
      <c r="CS274" s="44"/>
      <c r="CT274" s="44"/>
      <c r="CU274" s="44"/>
      <c r="CV274" s="44"/>
      <c r="CW274" s="44"/>
      <c r="CX274" s="44"/>
      <c r="CY274" s="44"/>
      <c r="CZ274" s="44"/>
      <c r="DA274" s="44"/>
      <c r="DB274" s="44"/>
      <c r="DC274" s="44"/>
      <c r="DD274" s="44"/>
      <c r="DE274" s="44"/>
      <c r="DF274" s="44"/>
      <c r="DG274" s="44"/>
      <c r="DH274" s="44"/>
      <c r="DI274" s="44"/>
      <c r="DJ274" s="44"/>
      <c r="DK274" s="44"/>
      <c r="DL274" s="44"/>
      <c r="DM274" s="44"/>
      <c r="DN274" s="44"/>
      <c r="DO274" s="44"/>
      <c r="DP274" s="44"/>
      <c r="DQ274" s="44"/>
      <c r="DR274" s="44"/>
      <c r="DS274" s="44"/>
      <c r="DT274" s="44"/>
    </row>
    <row r="275" spans="2:124" s="5" customFormat="1" ht="30" customHeight="1">
      <c r="B275" s="128"/>
      <c r="C275" s="56"/>
      <c r="D275" s="111"/>
      <c r="E275" s="131"/>
      <c r="F275" s="133" t="s">
        <v>40</v>
      </c>
      <c r="G275" s="57" t="s">
        <v>40</v>
      </c>
      <c r="H275" s="134"/>
      <c r="I275" s="110"/>
      <c r="J275" s="135"/>
      <c r="K275" s="58"/>
      <c r="L275" s="59"/>
      <c r="M275" s="60"/>
      <c r="N275" s="60"/>
      <c r="O275" s="65" t="str">
        <f t="shared" si="38"/>
        <v/>
      </c>
      <c r="P275" s="59"/>
      <c r="Q275" s="60"/>
      <c r="R275" s="60"/>
      <c r="S275" s="65" t="str">
        <f t="shared" si="39"/>
        <v/>
      </c>
      <c r="T275" s="64" t="str">
        <f t="shared" si="40"/>
        <v/>
      </c>
      <c r="U275" s="61" t="str">
        <f t="shared" si="41"/>
        <v xml:space="preserve">   </v>
      </c>
      <c r="V275" s="61" t="str">
        <f>IF(E275=0," ",IF(E275="H",IF(H275&lt;1999,VLOOKUP(K275,Minimas!$A$15:$F$29,6),IF(AND(H275&gt;1998,H275&lt;2002),VLOOKUP(K275,Minimas!$A$15:$F$29,5),IF(AND(H275&gt;2001,H275&lt;2004),VLOOKUP(K275,Minimas!$A$15:$F$29,4),IF(AND(H275&gt;2003,H275&lt;2006),VLOOKUP(K275,Minimas!$A$15:$F$29,3),VLOOKUP(K275,Minimas!$A$15:$F$29,2))))),IF(H275&lt;1999,VLOOKUP(K275,Minimas!$G$15:$L$29,6),IF(AND(H275&gt;1998,H275&lt;2002),VLOOKUP(K275,Minimas!$G$15:$L$29,5),IF(AND(H275&gt;2001,H275&lt;2004),VLOOKUP(K275,Minimas!$G$15:$L$29,4),IF(AND(H275&gt;2003,H275&lt;2006),VLOOKUP(K275,Minimas!$G$15:$L$29,3),VLOOKUP(K275,Minimas!$G$15:$L$29,2)))))))</f>
        <v xml:space="preserve"> </v>
      </c>
      <c r="W275" s="62" t="str">
        <f t="shared" si="42"/>
        <v/>
      </c>
      <c r="X275" s="55"/>
      <c r="AA275" s="44"/>
      <c r="AB275" s="119" t="e">
        <f>T275-HLOOKUP(V275,Minimas!$C$3:$CD$12,2,FALSE)</f>
        <v>#VALUE!</v>
      </c>
      <c r="AC275" s="119" t="e">
        <f>T275-HLOOKUP(V275,Minimas!$C$3:$CD$12,3,FALSE)</f>
        <v>#VALUE!</v>
      </c>
      <c r="AD275" s="119" t="e">
        <f>T275-HLOOKUP(V275,Minimas!$C$3:$CD$12,4,FALSE)</f>
        <v>#VALUE!</v>
      </c>
      <c r="AE275" s="119" t="e">
        <f>T275-HLOOKUP(V275,Minimas!$C$3:$CD$12,5,FALSE)</f>
        <v>#VALUE!</v>
      </c>
      <c r="AF275" s="119" t="e">
        <f>T275-HLOOKUP(V275,Minimas!$C$3:$CD$12,6,FALSE)</f>
        <v>#VALUE!</v>
      </c>
      <c r="AG275" s="119" t="e">
        <f>T275-HLOOKUP(V275,Minimas!$C$3:$CD$12,7,FALSE)</f>
        <v>#VALUE!</v>
      </c>
      <c r="AH275" s="119" t="e">
        <f>T275-HLOOKUP(V275,Minimas!$C$3:$CD$12,8,FALSE)</f>
        <v>#VALUE!</v>
      </c>
      <c r="AI275" s="119" t="e">
        <f>T275-HLOOKUP(V275,Minimas!$C$3:$CD$12,9,FALSE)</f>
        <v>#VALUE!</v>
      </c>
      <c r="AJ275" s="119" t="e">
        <f>T275-HLOOKUP(V275,Minimas!$C$3:$CD$12,10,FALSE)</f>
        <v>#VALUE!</v>
      </c>
      <c r="AK275" s="120" t="str">
        <f t="shared" si="43"/>
        <v xml:space="preserve"> </v>
      </c>
      <c r="AL275" s="44"/>
      <c r="AM275" s="44" t="str">
        <f t="shared" si="44"/>
        <v xml:space="preserve"> </v>
      </c>
      <c r="AN275" s="44" t="str">
        <f t="shared" si="45"/>
        <v xml:space="preserve"> </v>
      </c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4"/>
      <c r="CP275" s="44"/>
      <c r="CQ275" s="44"/>
      <c r="CR275" s="44"/>
      <c r="CS275" s="44"/>
      <c r="CT275" s="44"/>
      <c r="CU275" s="44"/>
      <c r="CV275" s="44"/>
      <c r="CW275" s="44"/>
      <c r="CX275" s="44"/>
      <c r="CY275" s="44"/>
      <c r="CZ275" s="44"/>
      <c r="DA275" s="44"/>
      <c r="DB275" s="44"/>
      <c r="DC275" s="44"/>
      <c r="DD275" s="44"/>
      <c r="DE275" s="44"/>
      <c r="DF275" s="44"/>
      <c r="DG275" s="44"/>
      <c r="DH275" s="44"/>
      <c r="DI275" s="44"/>
      <c r="DJ275" s="44"/>
      <c r="DK275" s="44"/>
      <c r="DL275" s="44"/>
      <c r="DM275" s="44"/>
      <c r="DN275" s="44"/>
      <c r="DO275" s="44"/>
      <c r="DP275" s="44"/>
      <c r="DQ275" s="44"/>
      <c r="DR275" s="44"/>
      <c r="DS275" s="44"/>
      <c r="DT275" s="44"/>
    </row>
    <row r="276" spans="2:124" s="5" customFormat="1" ht="30" customHeight="1">
      <c r="B276" s="128"/>
      <c r="C276" s="56"/>
      <c r="D276" s="111"/>
      <c r="E276" s="131"/>
      <c r="F276" s="133" t="s">
        <v>40</v>
      </c>
      <c r="G276" s="57" t="s">
        <v>40</v>
      </c>
      <c r="H276" s="134"/>
      <c r="I276" s="110"/>
      <c r="J276" s="135"/>
      <c r="K276" s="58"/>
      <c r="L276" s="59"/>
      <c r="M276" s="60"/>
      <c r="N276" s="60"/>
      <c r="O276" s="65" t="str">
        <f t="shared" si="38"/>
        <v/>
      </c>
      <c r="P276" s="59"/>
      <c r="Q276" s="60"/>
      <c r="R276" s="60"/>
      <c r="S276" s="65" t="str">
        <f t="shared" si="39"/>
        <v/>
      </c>
      <c r="T276" s="64" t="str">
        <f t="shared" si="40"/>
        <v/>
      </c>
      <c r="U276" s="61" t="str">
        <f t="shared" si="41"/>
        <v xml:space="preserve">   </v>
      </c>
      <c r="V276" s="61" t="str">
        <f>IF(E276=0," ",IF(E276="H",IF(H276&lt;1999,VLOOKUP(K276,Minimas!$A$15:$F$29,6),IF(AND(H276&gt;1998,H276&lt;2002),VLOOKUP(K276,Minimas!$A$15:$F$29,5),IF(AND(H276&gt;2001,H276&lt;2004),VLOOKUP(K276,Minimas!$A$15:$F$29,4),IF(AND(H276&gt;2003,H276&lt;2006),VLOOKUP(K276,Minimas!$A$15:$F$29,3),VLOOKUP(K276,Minimas!$A$15:$F$29,2))))),IF(H276&lt;1999,VLOOKUP(K276,Minimas!$G$15:$L$29,6),IF(AND(H276&gt;1998,H276&lt;2002),VLOOKUP(K276,Minimas!$G$15:$L$29,5),IF(AND(H276&gt;2001,H276&lt;2004),VLOOKUP(K276,Minimas!$G$15:$L$29,4),IF(AND(H276&gt;2003,H276&lt;2006),VLOOKUP(K276,Minimas!$G$15:$L$29,3),VLOOKUP(K276,Minimas!$G$15:$L$29,2)))))))</f>
        <v xml:space="preserve"> </v>
      </c>
      <c r="W276" s="62" t="str">
        <f t="shared" si="42"/>
        <v/>
      </c>
      <c r="X276" s="55"/>
      <c r="AA276" s="44"/>
      <c r="AB276" s="119" t="e">
        <f>T276-HLOOKUP(V276,Minimas!$C$3:$CD$12,2,FALSE)</f>
        <v>#VALUE!</v>
      </c>
      <c r="AC276" s="119" t="e">
        <f>T276-HLOOKUP(V276,Minimas!$C$3:$CD$12,3,FALSE)</f>
        <v>#VALUE!</v>
      </c>
      <c r="AD276" s="119" t="e">
        <f>T276-HLOOKUP(V276,Minimas!$C$3:$CD$12,4,FALSE)</f>
        <v>#VALUE!</v>
      </c>
      <c r="AE276" s="119" t="e">
        <f>T276-HLOOKUP(V276,Minimas!$C$3:$CD$12,5,FALSE)</f>
        <v>#VALUE!</v>
      </c>
      <c r="AF276" s="119" t="e">
        <f>T276-HLOOKUP(V276,Minimas!$C$3:$CD$12,6,FALSE)</f>
        <v>#VALUE!</v>
      </c>
      <c r="AG276" s="119" t="e">
        <f>T276-HLOOKUP(V276,Minimas!$C$3:$CD$12,7,FALSE)</f>
        <v>#VALUE!</v>
      </c>
      <c r="AH276" s="119" t="e">
        <f>T276-HLOOKUP(V276,Minimas!$C$3:$CD$12,8,FALSE)</f>
        <v>#VALUE!</v>
      </c>
      <c r="AI276" s="119" t="e">
        <f>T276-HLOOKUP(V276,Minimas!$C$3:$CD$12,9,FALSE)</f>
        <v>#VALUE!</v>
      </c>
      <c r="AJ276" s="119" t="e">
        <f>T276-HLOOKUP(V276,Minimas!$C$3:$CD$12,10,FALSE)</f>
        <v>#VALUE!</v>
      </c>
      <c r="AK276" s="120" t="str">
        <f t="shared" si="43"/>
        <v xml:space="preserve"> </v>
      </c>
      <c r="AL276" s="44"/>
      <c r="AM276" s="44" t="str">
        <f t="shared" si="44"/>
        <v xml:space="preserve"> </v>
      </c>
      <c r="AN276" s="44" t="str">
        <f t="shared" si="45"/>
        <v xml:space="preserve"> </v>
      </c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4"/>
      <c r="CP276" s="44"/>
      <c r="CQ276" s="44"/>
      <c r="CR276" s="44"/>
      <c r="CS276" s="44"/>
      <c r="CT276" s="44"/>
      <c r="CU276" s="44"/>
      <c r="CV276" s="44"/>
      <c r="CW276" s="44"/>
      <c r="CX276" s="44"/>
      <c r="CY276" s="44"/>
      <c r="CZ276" s="44"/>
      <c r="DA276" s="44"/>
      <c r="DB276" s="44"/>
      <c r="DC276" s="44"/>
      <c r="DD276" s="44"/>
      <c r="DE276" s="44"/>
      <c r="DF276" s="44"/>
      <c r="DG276" s="44"/>
      <c r="DH276" s="44"/>
      <c r="DI276" s="44"/>
      <c r="DJ276" s="44"/>
      <c r="DK276" s="44"/>
      <c r="DL276" s="44"/>
      <c r="DM276" s="44"/>
      <c r="DN276" s="44"/>
      <c r="DO276" s="44"/>
      <c r="DP276" s="44"/>
      <c r="DQ276" s="44"/>
      <c r="DR276" s="44"/>
      <c r="DS276" s="44"/>
      <c r="DT276" s="44"/>
    </row>
    <row r="277" spans="2:124" s="5" customFormat="1" ht="30" customHeight="1">
      <c r="B277" s="128"/>
      <c r="C277" s="56"/>
      <c r="D277" s="111"/>
      <c r="E277" s="131"/>
      <c r="F277" s="133" t="s">
        <v>40</v>
      </c>
      <c r="G277" s="57" t="s">
        <v>40</v>
      </c>
      <c r="H277" s="134"/>
      <c r="I277" s="110"/>
      <c r="J277" s="135"/>
      <c r="K277" s="58"/>
      <c r="L277" s="59"/>
      <c r="M277" s="60"/>
      <c r="N277" s="60"/>
      <c r="O277" s="65" t="str">
        <f t="shared" si="38"/>
        <v/>
      </c>
      <c r="P277" s="59"/>
      <c r="Q277" s="60"/>
      <c r="R277" s="60"/>
      <c r="S277" s="65" t="str">
        <f t="shared" si="39"/>
        <v/>
      </c>
      <c r="T277" s="64" t="str">
        <f t="shared" si="40"/>
        <v/>
      </c>
      <c r="U277" s="61" t="str">
        <f t="shared" si="41"/>
        <v xml:space="preserve">   </v>
      </c>
      <c r="V277" s="61" t="str">
        <f>IF(E277=0," ",IF(E277="H",IF(H277&lt;1999,VLOOKUP(K277,Minimas!$A$15:$F$29,6),IF(AND(H277&gt;1998,H277&lt;2002),VLOOKUP(K277,Minimas!$A$15:$F$29,5),IF(AND(H277&gt;2001,H277&lt;2004),VLOOKUP(K277,Minimas!$A$15:$F$29,4),IF(AND(H277&gt;2003,H277&lt;2006),VLOOKUP(K277,Minimas!$A$15:$F$29,3),VLOOKUP(K277,Minimas!$A$15:$F$29,2))))),IF(H277&lt;1999,VLOOKUP(K277,Minimas!$G$15:$L$29,6),IF(AND(H277&gt;1998,H277&lt;2002),VLOOKUP(K277,Minimas!$G$15:$L$29,5),IF(AND(H277&gt;2001,H277&lt;2004),VLOOKUP(K277,Minimas!$G$15:$L$29,4),IF(AND(H277&gt;2003,H277&lt;2006),VLOOKUP(K277,Minimas!$G$15:$L$29,3),VLOOKUP(K277,Minimas!$G$15:$L$29,2)))))))</f>
        <v xml:space="preserve"> </v>
      </c>
      <c r="W277" s="62" t="str">
        <f t="shared" si="42"/>
        <v/>
      </c>
      <c r="X277" s="55"/>
      <c r="AA277" s="44"/>
      <c r="AB277" s="119" t="e">
        <f>T277-HLOOKUP(V277,Minimas!$C$3:$CD$12,2,FALSE)</f>
        <v>#VALUE!</v>
      </c>
      <c r="AC277" s="119" t="e">
        <f>T277-HLOOKUP(V277,Minimas!$C$3:$CD$12,3,FALSE)</f>
        <v>#VALUE!</v>
      </c>
      <c r="AD277" s="119" t="e">
        <f>T277-HLOOKUP(V277,Minimas!$C$3:$CD$12,4,FALSE)</f>
        <v>#VALUE!</v>
      </c>
      <c r="AE277" s="119" t="e">
        <f>T277-HLOOKUP(V277,Minimas!$C$3:$CD$12,5,FALSE)</f>
        <v>#VALUE!</v>
      </c>
      <c r="AF277" s="119" t="e">
        <f>T277-HLOOKUP(V277,Minimas!$C$3:$CD$12,6,FALSE)</f>
        <v>#VALUE!</v>
      </c>
      <c r="AG277" s="119" t="e">
        <f>T277-HLOOKUP(V277,Minimas!$C$3:$CD$12,7,FALSE)</f>
        <v>#VALUE!</v>
      </c>
      <c r="AH277" s="119" t="e">
        <f>T277-HLOOKUP(V277,Minimas!$C$3:$CD$12,8,FALSE)</f>
        <v>#VALUE!</v>
      </c>
      <c r="AI277" s="119" t="e">
        <f>T277-HLOOKUP(V277,Minimas!$C$3:$CD$12,9,FALSE)</f>
        <v>#VALUE!</v>
      </c>
      <c r="AJ277" s="119" t="e">
        <f>T277-HLOOKUP(V277,Minimas!$C$3:$CD$12,10,FALSE)</f>
        <v>#VALUE!</v>
      </c>
      <c r="AK277" s="120" t="str">
        <f t="shared" si="43"/>
        <v xml:space="preserve"> </v>
      </c>
      <c r="AL277" s="44"/>
      <c r="AM277" s="44" t="str">
        <f t="shared" si="44"/>
        <v xml:space="preserve"> </v>
      </c>
      <c r="AN277" s="44" t="str">
        <f t="shared" si="45"/>
        <v xml:space="preserve"> </v>
      </c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  <c r="CR277" s="44"/>
      <c r="CS277" s="44"/>
      <c r="CT277" s="44"/>
      <c r="CU277" s="44"/>
      <c r="CV277" s="44"/>
      <c r="CW277" s="44"/>
      <c r="CX277" s="44"/>
      <c r="CY277" s="44"/>
      <c r="CZ277" s="44"/>
      <c r="DA277" s="44"/>
      <c r="DB277" s="44"/>
      <c r="DC277" s="44"/>
      <c r="DD277" s="44"/>
      <c r="DE277" s="44"/>
      <c r="DF277" s="44"/>
      <c r="DG277" s="44"/>
      <c r="DH277" s="44"/>
      <c r="DI277" s="44"/>
      <c r="DJ277" s="44"/>
      <c r="DK277" s="44"/>
      <c r="DL277" s="44"/>
      <c r="DM277" s="44"/>
      <c r="DN277" s="44"/>
      <c r="DO277" s="44"/>
      <c r="DP277" s="44"/>
      <c r="DQ277" s="44"/>
      <c r="DR277" s="44"/>
      <c r="DS277" s="44"/>
      <c r="DT277" s="44"/>
    </row>
    <row r="278" spans="2:124" s="5" customFormat="1" ht="30" customHeight="1">
      <c r="B278" s="128"/>
      <c r="C278" s="56"/>
      <c r="D278" s="111"/>
      <c r="E278" s="131"/>
      <c r="F278" s="133" t="s">
        <v>40</v>
      </c>
      <c r="G278" s="57" t="s">
        <v>40</v>
      </c>
      <c r="H278" s="134"/>
      <c r="I278" s="110"/>
      <c r="J278" s="135"/>
      <c r="K278" s="58"/>
      <c r="L278" s="59"/>
      <c r="M278" s="60"/>
      <c r="N278" s="60"/>
      <c r="O278" s="65" t="str">
        <f t="shared" si="38"/>
        <v/>
      </c>
      <c r="P278" s="59"/>
      <c r="Q278" s="60"/>
      <c r="R278" s="60"/>
      <c r="S278" s="65" t="str">
        <f t="shared" si="39"/>
        <v/>
      </c>
      <c r="T278" s="64" t="str">
        <f t="shared" si="40"/>
        <v/>
      </c>
      <c r="U278" s="61" t="str">
        <f t="shared" si="41"/>
        <v xml:space="preserve">   </v>
      </c>
      <c r="V278" s="61" t="str">
        <f>IF(E278=0," ",IF(E278="H",IF(H278&lt;1999,VLOOKUP(K278,Minimas!$A$15:$F$29,6),IF(AND(H278&gt;1998,H278&lt;2002),VLOOKUP(K278,Minimas!$A$15:$F$29,5),IF(AND(H278&gt;2001,H278&lt;2004),VLOOKUP(K278,Minimas!$A$15:$F$29,4),IF(AND(H278&gt;2003,H278&lt;2006),VLOOKUP(K278,Minimas!$A$15:$F$29,3),VLOOKUP(K278,Minimas!$A$15:$F$29,2))))),IF(H278&lt;1999,VLOOKUP(K278,Minimas!$G$15:$L$29,6),IF(AND(H278&gt;1998,H278&lt;2002),VLOOKUP(K278,Minimas!$G$15:$L$29,5),IF(AND(H278&gt;2001,H278&lt;2004),VLOOKUP(K278,Minimas!$G$15:$L$29,4),IF(AND(H278&gt;2003,H278&lt;2006),VLOOKUP(K278,Minimas!$G$15:$L$29,3),VLOOKUP(K278,Minimas!$G$15:$L$29,2)))))))</f>
        <v xml:space="preserve"> </v>
      </c>
      <c r="W278" s="62" t="str">
        <f t="shared" si="42"/>
        <v/>
      </c>
      <c r="X278" s="55"/>
      <c r="AA278" s="44"/>
      <c r="AB278" s="119" t="e">
        <f>T278-HLOOKUP(V278,Minimas!$C$3:$CD$12,2,FALSE)</f>
        <v>#VALUE!</v>
      </c>
      <c r="AC278" s="119" t="e">
        <f>T278-HLOOKUP(V278,Minimas!$C$3:$CD$12,3,FALSE)</f>
        <v>#VALUE!</v>
      </c>
      <c r="AD278" s="119" t="e">
        <f>T278-HLOOKUP(V278,Minimas!$C$3:$CD$12,4,FALSE)</f>
        <v>#VALUE!</v>
      </c>
      <c r="AE278" s="119" t="e">
        <f>T278-HLOOKUP(V278,Minimas!$C$3:$CD$12,5,FALSE)</f>
        <v>#VALUE!</v>
      </c>
      <c r="AF278" s="119" t="e">
        <f>T278-HLOOKUP(V278,Minimas!$C$3:$CD$12,6,FALSE)</f>
        <v>#VALUE!</v>
      </c>
      <c r="AG278" s="119" t="e">
        <f>T278-HLOOKUP(V278,Minimas!$C$3:$CD$12,7,FALSE)</f>
        <v>#VALUE!</v>
      </c>
      <c r="AH278" s="119" t="e">
        <f>T278-HLOOKUP(V278,Minimas!$C$3:$CD$12,8,FALSE)</f>
        <v>#VALUE!</v>
      </c>
      <c r="AI278" s="119" t="e">
        <f>T278-HLOOKUP(V278,Minimas!$C$3:$CD$12,9,FALSE)</f>
        <v>#VALUE!</v>
      </c>
      <c r="AJ278" s="119" t="e">
        <f>T278-HLOOKUP(V278,Minimas!$C$3:$CD$12,10,FALSE)</f>
        <v>#VALUE!</v>
      </c>
      <c r="AK278" s="120" t="str">
        <f t="shared" si="43"/>
        <v xml:space="preserve"> </v>
      </c>
      <c r="AL278" s="44"/>
      <c r="AM278" s="44" t="str">
        <f t="shared" si="44"/>
        <v xml:space="preserve"> </v>
      </c>
      <c r="AN278" s="44" t="str">
        <f t="shared" si="45"/>
        <v xml:space="preserve"> </v>
      </c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  <c r="CR278" s="44"/>
      <c r="CS278" s="44"/>
      <c r="CT278" s="44"/>
      <c r="CU278" s="44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4"/>
      <c r="DG278" s="44"/>
      <c r="DH278" s="44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</row>
    <row r="279" spans="2:124" s="5" customFormat="1" ht="30" customHeight="1">
      <c r="B279" s="128"/>
      <c r="C279" s="56"/>
      <c r="D279" s="111"/>
      <c r="E279" s="131"/>
      <c r="F279" s="133" t="s">
        <v>40</v>
      </c>
      <c r="G279" s="57" t="s">
        <v>40</v>
      </c>
      <c r="H279" s="134"/>
      <c r="I279" s="110"/>
      <c r="J279" s="135"/>
      <c r="K279" s="58"/>
      <c r="L279" s="59"/>
      <c r="M279" s="60"/>
      <c r="N279" s="60"/>
      <c r="O279" s="65" t="str">
        <f t="shared" si="38"/>
        <v/>
      </c>
      <c r="P279" s="59"/>
      <c r="Q279" s="60"/>
      <c r="R279" s="60"/>
      <c r="S279" s="65" t="str">
        <f t="shared" si="39"/>
        <v/>
      </c>
      <c r="T279" s="64" t="str">
        <f t="shared" si="40"/>
        <v/>
      </c>
      <c r="U279" s="61" t="str">
        <f t="shared" si="41"/>
        <v xml:space="preserve">   </v>
      </c>
      <c r="V279" s="61" t="str">
        <f>IF(E279=0," ",IF(E279="H",IF(H279&lt;1999,VLOOKUP(K279,Minimas!$A$15:$F$29,6),IF(AND(H279&gt;1998,H279&lt;2002),VLOOKUP(K279,Minimas!$A$15:$F$29,5),IF(AND(H279&gt;2001,H279&lt;2004),VLOOKUP(K279,Minimas!$A$15:$F$29,4),IF(AND(H279&gt;2003,H279&lt;2006),VLOOKUP(K279,Minimas!$A$15:$F$29,3),VLOOKUP(K279,Minimas!$A$15:$F$29,2))))),IF(H279&lt;1999,VLOOKUP(K279,Minimas!$G$15:$L$29,6),IF(AND(H279&gt;1998,H279&lt;2002),VLOOKUP(K279,Minimas!$G$15:$L$29,5),IF(AND(H279&gt;2001,H279&lt;2004),VLOOKUP(K279,Minimas!$G$15:$L$29,4),IF(AND(H279&gt;2003,H279&lt;2006),VLOOKUP(K279,Minimas!$G$15:$L$29,3),VLOOKUP(K279,Minimas!$G$15:$L$29,2)))))))</f>
        <v xml:space="preserve"> </v>
      </c>
      <c r="W279" s="62" t="str">
        <f t="shared" si="42"/>
        <v/>
      </c>
      <c r="X279" s="55"/>
      <c r="AA279" s="44"/>
      <c r="AB279" s="119" t="e">
        <f>T279-HLOOKUP(V279,Minimas!$C$3:$CD$12,2,FALSE)</f>
        <v>#VALUE!</v>
      </c>
      <c r="AC279" s="119" t="e">
        <f>T279-HLOOKUP(V279,Minimas!$C$3:$CD$12,3,FALSE)</f>
        <v>#VALUE!</v>
      </c>
      <c r="AD279" s="119" t="e">
        <f>T279-HLOOKUP(V279,Minimas!$C$3:$CD$12,4,FALSE)</f>
        <v>#VALUE!</v>
      </c>
      <c r="AE279" s="119" t="e">
        <f>T279-HLOOKUP(V279,Minimas!$C$3:$CD$12,5,FALSE)</f>
        <v>#VALUE!</v>
      </c>
      <c r="AF279" s="119" t="e">
        <f>T279-HLOOKUP(V279,Minimas!$C$3:$CD$12,6,FALSE)</f>
        <v>#VALUE!</v>
      </c>
      <c r="AG279" s="119" t="e">
        <f>T279-HLOOKUP(V279,Minimas!$C$3:$CD$12,7,FALSE)</f>
        <v>#VALUE!</v>
      </c>
      <c r="AH279" s="119" t="e">
        <f>T279-HLOOKUP(V279,Minimas!$C$3:$CD$12,8,FALSE)</f>
        <v>#VALUE!</v>
      </c>
      <c r="AI279" s="119" t="e">
        <f>T279-HLOOKUP(V279,Minimas!$C$3:$CD$12,9,FALSE)</f>
        <v>#VALUE!</v>
      </c>
      <c r="AJ279" s="119" t="e">
        <f>T279-HLOOKUP(V279,Minimas!$C$3:$CD$12,10,FALSE)</f>
        <v>#VALUE!</v>
      </c>
      <c r="AK279" s="120" t="str">
        <f t="shared" si="43"/>
        <v xml:space="preserve"> </v>
      </c>
      <c r="AL279" s="44"/>
      <c r="AM279" s="44" t="str">
        <f t="shared" si="44"/>
        <v xml:space="preserve"> </v>
      </c>
      <c r="AN279" s="44" t="str">
        <f t="shared" si="45"/>
        <v xml:space="preserve"> </v>
      </c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  <c r="CP279" s="44"/>
      <c r="CQ279" s="44"/>
      <c r="CR279" s="44"/>
      <c r="CS279" s="44"/>
      <c r="CT279" s="44"/>
      <c r="CU279" s="44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</row>
    <row r="280" spans="2:124" s="5" customFormat="1" ht="30" customHeight="1">
      <c r="B280" s="128"/>
      <c r="C280" s="56"/>
      <c r="D280" s="111"/>
      <c r="E280" s="131"/>
      <c r="F280" s="133" t="s">
        <v>40</v>
      </c>
      <c r="G280" s="57" t="s">
        <v>40</v>
      </c>
      <c r="H280" s="134"/>
      <c r="I280" s="110"/>
      <c r="J280" s="135"/>
      <c r="K280" s="58"/>
      <c r="L280" s="59"/>
      <c r="M280" s="60"/>
      <c r="N280" s="60"/>
      <c r="O280" s="65" t="str">
        <f t="shared" si="38"/>
        <v/>
      </c>
      <c r="P280" s="59"/>
      <c r="Q280" s="60"/>
      <c r="R280" s="60"/>
      <c r="S280" s="65" t="str">
        <f t="shared" si="39"/>
        <v/>
      </c>
      <c r="T280" s="64" t="str">
        <f t="shared" si="40"/>
        <v/>
      </c>
      <c r="U280" s="61" t="str">
        <f t="shared" si="41"/>
        <v xml:space="preserve">   </v>
      </c>
      <c r="V280" s="61" t="str">
        <f>IF(E280=0," ",IF(E280="H",IF(H280&lt;1999,VLOOKUP(K280,Minimas!$A$15:$F$29,6),IF(AND(H280&gt;1998,H280&lt;2002),VLOOKUP(K280,Minimas!$A$15:$F$29,5),IF(AND(H280&gt;2001,H280&lt;2004),VLOOKUP(K280,Minimas!$A$15:$F$29,4),IF(AND(H280&gt;2003,H280&lt;2006),VLOOKUP(K280,Minimas!$A$15:$F$29,3),VLOOKUP(K280,Minimas!$A$15:$F$29,2))))),IF(H280&lt;1999,VLOOKUP(K280,Minimas!$G$15:$L$29,6),IF(AND(H280&gt;1998,H280&lt;2002),VLOOKUP(K280,Minimas!$G$15:$L$29,5),IF(AND(H280&gt;2001,H280&lt;2004),VLOOKUP(K280,Minimas!$G$15:$L$29,4),IF(AND(H280&gt;2003,H280&lt;2006),VLOOKUP(K280,Minimas!$G$15:$L$29,3),VLOOKUP(K280,Minimas!$G$15:$L$29,2)))))))</f>
        <v xml:space="preserve"> </v>
      </c>
      <c r="W280" s="62" t="str">
        <f t="shared" si="42"/>
        <v/>
      </c>
      <c r="X280" s="55"/>
      <c r="AA280" s="44"/>
      <c r="AB280" s="119" t="e">
        <f>T280-HLOOKUP(V280,Minimas!$C$3:$CD$12,2,FALSE)</f>
        <v>#VALUE!</v>
      </c>
      <c r="AC280" s="119" t="e">
        <f>T280-HLOOKUP(V280,Minimas!$C$3:$CD$12,3,FALSE)</f>
        <v>#VALUE!</v>
      </c>
      <c r="AD280" s="119" t="e">
        <f>T280-HLOOKUP(V280,Minimas!$C$3:$CD$12,4,FALSE)</f>
        <v>#VALUE!</v>
      </c>
      <c r="AE280" s="119" t="e">
        <f>T280-HLOOKUP(V280,Minimas!$C$3:$CD$12,5,FALSE)</f>
        <v>#VALUE!</v>
      </c>
      <c r="AF280" s="119" t="e">
        <f>T280-HLOOKUP(V280,Minimas!$C$3:$CD$12,6,FALSE)</f>
        <v>#VALUE!</v>
      </c>
      <c r="AG280" s="119" t="e">
        <f>T280-HLOOKUP(V280,Minimas!$C$3:$CD$12,7,FALSE)</f>
        <v>#VALUE!</v>
      </c>
      <c r="AH280" s="119" t="e">
        <f>T280-HLOOKUP(V280,Minimas!$C$3:$CD$12,8,FALSE)</f>
        <v>#VALUE!</v>
      </c>
      <c r="AI280" s="119" t="e">
        <f>T280-HLOOKUP(V280,Minimas!$C$3:$CD$12,9,FALSE)</f>
        <v>#VALUE!</v>
      </c>
      <c r="AJ280" s="119" t="e">
        <f>T280-HLOOKUP(V280,Minimas!$C$3:$CD$12,10,FALSE)</f>
        <v>#VALUE!</v>
      </c>
      <c r="AK280" s="120" t="str">
        <f t="shared" si="43"/>
        <v xml:space="preserve"> </v>
      </c>
      <c r="AL280" s="44"/>
      <c r="AM280" s="44" t="str">
        <f t="shared" si="44"/>
        <v xml:space="preserve"> </v>
      </c>
      <c r="AN280" s="44" t="str">
        <f t="shared" si="45"/>
        <v xml:space="preserve"> </v>
      </c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4"/>
      <c r="CP280" s="44"/>
      <c r="CQ280" s="44"/>
      <c r="CR280" s="44"/>
      <c r="CS280" s="44"/>
      <c r="CT280" s="44"/>
      <c r="CU280" s="44"/>
      <c r="CV280" s="44"/>
      <c r="CW280" s="44"/>
      <c r="CX280" s="44"/>
      <c r="CY280" s="44"/>
      <c r="CZ280" s="44"/>
      <c r="DA280" s="44"/>
      <c r="DB280" s="44"/>
      <c r="DC280" s="44"/>
      <c r="DD280" s="44"/>
      <c r="DE280" s="44"/>
      <c r="DF280" s="44"/>
      <c r="DG280" s="44"/>
      <c r="DH280" s="44"/>
      <c r="DI280" s="44"/>
      <c r="DJ280" s="44"/>
      <c r="DK280" s="44"/>
      <c r="DL280" s="44"/>
      <c r="DM280" s="44"/>
      <c r="DN280" s="44"/>
      <c r="DO280" s="44"/>
      <c r="DP280" s="44"/>
      <c r="DQ280" s="44"/>
      <c r="DR280" s="44"/>
      <c r="DS280" s="44"/>
      <c r="DT280" s="44"/>
    </row>
    <row r="281" spans="2:124" s="5" customFormat="1" ht="30" customHeight="1">
      <c r="B281" s="128"/>
      <c r="C281" s="56"/>
      <c r="D281" s="111"/>
      <c r="E281" s="131"/>
      <c r="F281" s="133" t="s">
        <v>40</v>
      </c>
      <c r="G281" s="57" t="s">
        <v>40</v>
      </c>
      <c r="H281" s="134"/>
      <c r="I281" s="110"/>
      <c r="J281" s="135"/>
      <c r="K281" s="58"/>
      <c r="L281" s="59"/>
      <c r="M281" s="60"/>
      <c r="N281" s="60"/>
      <c r="O281" s="65" t="str">
        <f t="shared" si="38"/>
        <v/>
      </c>
      <c r="P281" s="59"/>
      <c r="Q281" s="60"/>
      <c r="R281" s="60"/>
      <c r="S281" s="65" t="str">
        <f t="shared" si="39"/>
        <v/>
      </c>
      <c r="T281" s="64" t="str">
        <f t="shared" si="40"/>
        <v/>
      </c>
      <c r="U281" s="61" t="str">
        <f t="shared" si="41"/>
        <v xml:space="preserve">   </v>
      </c>
      <c r="V281" s="61" t="str">
        <f>IF(E281=0," ",IF(E281="H",IF(H281&lt;1999,VLOOKUP(K281,Minimas!$A$15:$F$29,6),IF(AND(H281&gt;1998,H281&lt;2002),VLOOKUP(K281,Minimas!$A$15:$F$29,5),IF(AND(H281&gt;2001,H281&lt;2004),VLOOKUP(K281,Minimas!$A$15:$F$29,4),IF(AND(H281&gt;2003,H281&lt;2006),VLOOKUP(K281,Minimas!$A$15:$F$29,3),VLOOKUP(K281,Minimas!$A$15:$F$29,2))))),IF(H281&lt;1999,VLOOKUP(K281,Minimas!$G$15:$L$29,6),IF(AND(H281&gt;1998,H281&lt;2002),VLOOKUP(K281,Minimas!$G$15:$L$29,5),IF(AND(H281&gt;2001,H281&lt;2004),VLOOKUP(K281,Minimas!$G$15:$L$29,4),IF(AND(H281&gt;2003,H281&lt;2006),VLOOKUP(K281,Minimas!$G$15:$L$29,3),VLOOKUP(K281,Minimas!$G$15:$L$29,2)))))))</f>
        <v xml:space="preserve"> </v>
      </c>
      <c r="W281" s="62" t="str">
        <f t="shared" si="42"/>
        <v/>
      </c>
      <c r="X281" s="55"/>
      <c r="AA281" s="44"/>
      <c r="AB281" s="119" t="e">
        <f>T281-HLOOKUP(V281,Minimas!$C$3:$CD$12,2,FALSE)</f>
        <v>#VALUE!</v>
      </c>
      <c r="AC281" s="119" t="e">
        <f>T281-HLOOKUP(V281,Minimas!$C$3:$CD$12,3,FALSE)</f>
        <v>#VALUE!</v>
      </c>
      <c r="AD281" s="119" t="e">
        <f>T281-HLOOKUP(V281,Minimas!$C$3:$CD$12,4,FALSE)</f>
        <v>#VALUE!</v>
      </c>
      <c r="AE281" s="119" t="e">
        <f>T281-HLOOKUP(V281,Minimas!$C$3:$CD$12,5,FALSE)</f>
        <v>#VALUE!</v>
      </c>
      <c r="AF281" s="119" t="e">
        <f>T281-HLOOKUP(V281,Minimas!$C$3:$CD$12,6,FALSE)</f>
        <v>#VALUE!</v>
      </c>
      <c r="AG281" s="119" t="e">
        <f>T281-HLOOKUP(V281,Minimas!$C$3:$CD$12,7,FALSE)</f>
        <v>#VALUE!</v>
      </c>
      <c r="AH281" s="119" t="e">
        <f>T281-HLOOKUP(V281,Minimas!$C$3:$CD$12,8,FALSE)</f>
        <v>#VALUE!</v>
      </c>
      <c r="AI281" s="119" t="e">
        <f>T281-HLOOKUP(V281,Minimas!$C$3:$CD$12,9,FALSE)</f>
        <v>#VALUE!</v>
      </c>
      <c r="AJ281" s="119" t="e">
        <f>T281-HLOOKUP(V281,Minimas!$C$3:$CD$12,10,FALSE)</f>
        <v>#VALUE!</v>
      </c>
      <c r="AK281" s="120" t="str">
        <f t="shared" si="43"/>
        <v xml:space="preserve"> </v>
      </c>
      <c r="AL281" s="44"/>
      <c r="AM281" s="44" t="str">
        <f t="shared" si="44"/>
        <v xml:space="preserve"> </v>
      </c>
      <c r="AN281" s="44" t="str">
        <f t="shared" si="45"/>
        <v xml:space="preserve"> </v>
      </c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  <c r="CP281" s="44"/>
      <c r="CQ281" s="44"/>
      <c r="CR281" s="44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</row>
    <row r="282" spans="2:124" s="5" customFormat="1" ht="30" customHeight="1">
      <c r="B282" s="128"/>
      <c r="C282" s="56"/>
      <c r="D282" s="111"/>
      <c r="E282" s="131"/>
      <c r="F282" s="133" t="s">
        <v>40</v>
      </c>
      <c r="G282" s="57" t="s">
        <v>40</v>
      </c>
      <c r="H282" s="134"/>
      <c r="I282" s="110"/>
      <c r="J282" s="135"/>
      <c r="K282" s="58"/>
      <c r="L282" s="59"/>
      <c r="M282" s="60"/>
      <c r="N282" s="60"/>
      <c r="O282" s="65" t="str">
        <f t="shared" si="38"/>
        <v/>
      </c>
      <c r="P282" s="59"/>
      <c r="Q282" s="60"/>
      <c r="R282" s="60"/>
      <c r="S282" s="65" t="str">
        <f t="shared" si="39"/>
        <v/>
      </c>
      <c r="T282" s="64" t="str">
        <f t="shared" si="40"/>
        <v/>
      </c>
      <c r="U282" s="61" t="str">
        <f t="shared" si="41"/>
        <v xml:space="preserve">   </v>
      </c>
      <c r="V282" s="61" t="str">
        <f>IF(E282=0," ",IF(E282="H",IF(H282&lt;1999,VLOOKUP(K282,Minimas!$A$15:$F$29,6),IF(AND(H282&gt;1998,H282&lt;2002),VLOOKUP(K282,Minimas!$A$15:$F$29,5),IF(AND(H282&gt;2001,H282&lt;2004),VLOOKUP(K282,Minimas!$A$15:$F$29,4),IF(AND(H282&gt;2003,H282&lt;2006),VLOOKUP(K282,Minimas!$A$15:$F$29,3),VLOOKUP(K282,Minimas!$A$15:$F$29,2))))),IF(H282&lt;1999,VLOOKUP(K282,Minimas!$G$15:$L$29,6),IF(AND(H282&gt;1998,H282&lt;2002),VLOOKUP(K282,Minimas!$G$15:$L$29,5),IF(AND(H282&gt;2001,H282&lt;2004),VLOOKUP(K282,Minimas!$G$15:$L$29,4),IF(AND(H282&gt;2003,H282&lt;2006),VLOOKUP(K282,Minimas!$G$15:$L$29,3),VLOOKUP(K282,Minimas!$G$15:$L$29,2)))))))</f>
        <v xml:space="preserve"> </v>
      </c>
      <c r="W282" s="62" t="str">
        <f t="shared" si="42"/>
        <v/>
      </c>
      <c r="X282" s="55"/>
      <c r="AA282" s="44"/>
      <c r="AB282" s="119" t="e">
        <f>T282-HLOOKUP(V282,Minimas!$C$3:$CD$12,2,FALSE)</f>
        <v>#VALUE!</v>
      </c>
      <c r="AC282" s="119" t="e">
        <f>T282-HLOOKUP(V282,Minimas!$C$3:$CD$12,3,FALSE)</f>
        <v>#VALUE!</v>
      </c>
      <c r="AD282" s="119" t="e">
        <f>T282-HLOOKUP(V282,Minimas!$C$3:$CD$12,4,FALSE)</f>
        <v>#VALUE!</v>
      </c>
      <c r="AE282" s="119" t="e">
        <f>T282-HLOOKUP(V282,Minimas!$C$3:$CD$12,5,FALSE)</f>
        <v>#VALUE!</v>
      </c>
      <c r="AF282" s="119" t="e">
        <f>T282-HLOOKUP(V282,Minimas!$C$3:$CD$12,6,FALSE)</f>
        <v>#VALUE!</v>
      </c>
      <c r="AG282" s="119" t="e">
        <f>T282-HLOOKUP(V282,Minimas!$C$3:$CD$12,7,FALSE)</f>
        <v>#VALUE!</v>
      </c>
      <c r="AH282" s="119" t="e">
        <f>T282-HLOOKUP(V282,Minimas!$C$3:$CD$12,8,FALSE)</f>
        <v>#VALUE!</v>
      </c>
      <c r="AI282" s="119" t="e">
        <f>T282-HLOOKUP(V282,Minimas!$C$3:$CD$12,9,FALSE)</f>
        <v>#VALUE!</v>
      </c>
      <c r="AJ282" s="119" t="e">
        <f>T282-HLOOKUP(V282,Minimas!$C$3:$CD$12,10,FALSE)</f>
        <v>#VALUE!</v>
      </c>
      <c r="AK282" s="120" t="str">
        <f t="shared" si="43"/>
        <v xml:space="preserve"> </v>
      </c>
      <c r="AL282" s="44"/>
      <c r="AM282" s="44" t="str">
        <f t="shared" si="44"/>
        <v xml:space="preserve"> </v>
      </c>
      <c r="AN282" s="44" t="str">
        <f t="shared" si="45"/>
        <v xml:space="preserve"> </v>
      </c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</row>
    <row r="283" spans="2:124" s="5" customFormat="1" ht="30" customHeight="1">
      <c r="B283" s="128"/>
      <c r="C283" s="56"/>
      <c r="D283" s="111"/>
      <c r="E283" s="131"/>
      <c r="F283" s="133" t="s">
        <v>40</v>
      </c>
      <c r="G283" s="57" t="s">
        <v>40</v>
      </c>
      <c r="H283" s="134"/>
      <c r="I283" s="110"/>
      <c r="J283" s="135"/>
      <c r="K283" s="58"/>
      <c r="L283" s="59"/>
      <c r="M283" s="60"/>
      <c r="N283" s="60"/>
      <c r="O283" s="65" t="str">
        <f t="shared" si="38"/>
        <v/>
      </c>
      <c r="P283" s="59"/>
      <c r="Q283" s="60"/>
      <c r="R283" s="60"/>
      <c r="S283" s="65" t="str">
        <f t="shared" si="39"/>
        <v/>
      </c>
      <c r="T283" s="64" t="str">
        <f t="shared" si="40"/>
        <v/>
      </c>
      <c r="U283" s="61" t="str">
        <f t="shared" si="41"/>
        <v xml:space="preserve">   </v>
      </c>
      <c r="V283" s="61" t="str">
        <f>IF(E283=0," ",IF(E283="H",IF(H283&lt;1999,VLOOKUP(K283,Minimas!$A$15:$F$29,6),IF(AND(H283&gt;1998,H283&lt;2002),VLOOKUP(K283,Minimas!$A$15:$F$29,5),IF(AND(H283&gt;2001,H283&lt;2004),VLOOKUP(K283,Minimas!$A$15:$F$29,4),IF(AND(H283&gt;2003,H283&lt;2006),VLOOKUP(K283,Minimas!$A$15:$F$29,3),VLOOKUP(K283,Minimas!$A$15:$F$29,2))))),IF(H283&lt;1999,VLOOKUP(K283,Minimas!$G$15:$L$29,6),IF(AND(H283&gt;1998,H283&lt;2002),VLOOKUP(K283,Minimas!$G$15:$L$29,5),IF(AND(H283&gt;2001,H283&lt;2004),VLOOKUP(K283,Minimas!$G$15:$L$29,4),IF(AND(H283&gt;2003,H283&lt;2006),VLOOKUP(K283,Minimas!$G$15:$L$29,3),VLOOKUP(K283,Minimas!$G$15:$L$29,2)))))))</f>
        <v xml:space="preserve"> </v>
      </c>
      <c r="W283" s="62" t="str">
        <f t="shared" si="42"/>
        <v/>
      </c>
      <c r="X283" s="55"/>
      <c r="AA283" s="44"/>
      <c r="AB283" s="119" t="e">
        <f>T283-HLOOKUP(V283,Minimas!$C$3:$CD$12,2,FALSE)</f>
        <v>#VALUE!</v>
      </c>
      <c r="AC283" s="119" t="e">
        <f>T283-HLOOKUP(V283,Minimas!$C$3:$CD$12,3,FALSE)</f>
        <v>#VALUE!</v>
      </c>
      <c r="AD283" s="119" t="e">
        <f>T283-HLOOKUP(V283,Minimas!$C$3:$CD$12,4,FALSE)</f>
        <v>#VALUE!</v>
      </c>
      <c r="AE283" s="119" t="e">
        <f>T283-HLOOKUP(V283,Minimas!$C$3:$CD$12,5,FALSE)</f>
        <v>#VALUE!</v>
      </c>
      <c r="AF283" s="119" t="e">
        <f>T283-HLOOKUP(V283,Minimas!$C$3:$CD$12,6,FALSE)</f>
        <v>#VALUE!</v>
      </c>
      <c r="AG283" s="119" t="e">
        <f>T283-HLOOKUP(V283,Minimas!$C$3:$CD$12,7,FALSE)</f>
        <v>#VALUE!</v>
      </c>
      <c r="AH283" s="119" t="e">
        <f>T283-HLOOKUP(V283,Minimas!$C$3:$CD$12,8,FALSE)</f>
        <v>#VALUE!</v>
      </c>
      <c r="AI283" s="119" t="e">
        <f>T283-HLOOKUP(V283,Minimas!$C$3:$CD$12,9,FALSE)</f>
        <v>#VALUE!</v>
      </c>
      <c r="AJ283" s="119" t="e">
        <f>T283-HLOOKUP(V283,Minimas!$C$3:$CD$12,10,FALSE)</f>
        <v>#VALUE!</v>
      </c>
      <c r="AK283" s="120" t="str">
        <f t="shared" si="43"/>
        <v xml:space="preserve"> </v>
      </c>
      <c r="AL283" s="44"/>
      <c r="AM283" s="44" t="str">
        <f t="shared" si="44"/>
        <v xml:space="preserve"> </v>
      </c>
      <c r="AN283" s="44" t="str">
        <f t="shared" si="45"/>
        <v xml:space="preserve"> </v>
      </c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  <c r="CP283" s="44"/>
      <c r="CQ283" s="44"/>
      <c r="CR283" s="44"/>
      <c r="CS283" s="44"/>
      <c r="CT283" s="44"/>
      <c r="CU283" s="44"/>
      <c r="CV283" s="44"/>
      <c r="CW283" s="44"/>
      <c r="CX283" s="44"/>
      <c r="CY283" s="44"/>
      <c r="CZ283" s="44"/>
      <c r="DA283" s="44"/>
      <c r="DB283" s="44"/>
      <c r="DC283" s="44"/>
      <c r="DD283" s="44"/>
      <c r="DE283" s="44"/>
      <c r="DF283" s="44"/>
      <c r="DG283" s="44"/>
      <c r="DH283" s="44"/>
      <c r="DI283" s="44"/>
      <c r="DJ283" s="44"/>
      <c r="DK283" s="44"/>
      <c r="DL283" s="44"/>
      <c r="DM283" s="44"/>
      <c r="DN283" s="44"/>
      <c r="DO283" s="44"/>
      <c r="DP283" s="44"/>
      <c r="DQ283" s="44"/>
      <c r="DR283" s="44"/>
      <c r="DS283" s="44"/>
      <c r="DT283" s="44"/>
    </row>
    <row r="284" spans="2:124" s="5" customFormat="1" ht="30" customHeight="1">
      <c r="B284" s="128"/>
      <c r="C284" s="56"/>
      <c r="D284" s="111"/>
      <c r="E284" s="131"/>
      <c r="F284" s="133" t="s">
        <v>40</v>
      </c>
      <c r="G284" s="57" t="s">
        <v>40</v>
      </c>
      <c r="H284" s="134"/>
      <c r="I284" s="110"/>
      <c r="J284" s="135"/>
      <c r="K284" s="58"/>
      <c r="L284" s="59"/>
      <c r="M284" s="60"/>
      <c r="N284" s="60"/>
      <c r="O284" s="65" t="str">
        <f t="shared" si="38"/>
        <v/>
      </c>
      <c r="P284" s="59"/>
      <c r="Q284" s="60"/>
      <c r="R284" s="60"/>
      <c r="S284" s="65" t="str">
        <f t="shared" si="39"/>
        <v/>
      </c>
      <c r="T284" s="64" t="str">
        <f t="shared" si="40"/>
        <v/>
      </c>
      <c r="U284" s="61" t="str">
        <f t="shared" si="41"/>
        <v xml:space="preserve">   </v>
      </c>
      <c r="V284" s="61" t="str">
        <f>IF(E284=0," ",IF(E284="H",IF(H284&lt;1999,VLOOKUP(K284,Minimas!$A$15:$F$29,6),IF(AND(H284&gt;1998,H284&lt;2002),VLOOKUP(K284,Minimas!$A$15:$F$29,5),IF(AND(H284&gt;2001,H284&lt;2004),VLOOKUP(K284,Minimas!$A$15:$F$29,4),IF(AND(H284&gt;2003,H284&lt;2006),VLOOKUP(K284,Minimas!$A$15:$F$29,3),VLOOKUP(K284,Minimas!$A$15:$F$29,2))))),IF(H284&lt;1999,VLOOKUP(K284,Minimas!$G$15:$L$29,6),IF(AND(H284&gt;1998,H284&lt;2002),VLOOKUP(K284,Minimas!$G$15:$L$29,5),IF(AND(H284&gt;2001,H284&lt;2004),VLOOKUP(K284,Minimas!$G$15:$L$29,4),IF(AND(H284&gt;2003,H284&lt;2006),VLOOKUP(K284,Minimas!$G$15:$L$29,3),VLOOKUP(K284,Minimas!$G$15:$L$29,2)))))))</f>
        <v xml:space="preserve"> </v>
      </c>
      <c r="W284" s="62" t="str">
        <f t="shared" si="42"/>
        <v/>
      </c>
      <c r="X284" s="55"/>
      <c r="AA284" s="44"/>
      <c r="AB284" s="119" t="e">
        <f>T284-HLOOKUP(V284,Minimas!$C$3:$CD$12,2,FALSE)</f>
        <v>#VALUE!</v>
      </c>
      <c r="AC284" s="119" t="e">
        <f>T284-HLOOKUP(V284,Minimas!$C$3:$CD$12,3,FALSE)</f>
        <v>#VALUE!</v>
      </c>
      <c r="AD284" s="119" t="e">
        <f>T284-HLOOKUP(V284,Minimas!$C$3:$CD$12,4,FALSE)</f>
        <v>#VALUE!</v>
      </c>
      <c r="AE284" s="119" t="e">
        <f>T284-HLOOKUP(V284,Minimas!$C$3:$CD$12,5,FALSE)</f>
        <v>#VALUE!</v>
      </c>
      <c r="AF284" s="119" t="e">
        <f>T284-HLOOKUP(V284,Minimas!$C$3:$CD$12,6,FALSE)</f>
        <v>#VALUE!</v>
      </c>
      <c r="AG284" s="119" t="e">
        <f>T284-HLOOKUP(V284,Minimas!$C$3:$CD$12,7,FALSE)</f>
        <v>#VALUE!</v>
      </c>
      <c r="AH284" s="119" t="e">
        <f>T284-HLOOKUP(V284,Minimas!$C$3:$CD$12,8,FALSE)</f>
        <v>#VALUE!</v>
      </c>
      <c r="AI284" s="119" t="e">
        <f>T284-HLOOKUP(V284,Minimas!$C$3:$CD$12,9,FALSE)</f>
        <v>#VALUE!</v>
      </c>
      <c r="AJ284" s="119" t="e">
        <f>T284-HLOOKUP(V284,Minimas!$C$3:$CD$12,10,FALSE)</f>
        <v>#VALUE!</v>
      </c>
      <c r="AK284" s="120" t="str">
        <f t="shared" si="43"/>
        <v xml:space="preserve"> </v>
      </c>
      <c r="AL284" s="44"/>
      <c r="AM284" s="44" t="str">
        <f t="shared" si="44"/>
        <v xml:space="preserve"> </v>
      </c>
      <c r="AN284" s="44" t="str">
        <f t="shared" si="45"/>
        <v xml:space="preserve"> </v>
      </c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  <c r="CP284" s="44"/>
      <c r="CQ284" s="44"/>
      <c r="CR284" s="44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</row>
    <row r="285" spans="2:124" s="5" customFormat="1" ht="30" customHeight="1">
      <c r="B285" s="128"/>
      <c r="C285" s="56"/>
      <c r="D285" s="111"/>
      <c r="E285" s="131"/>
      <c r="F285" s="133" t="s">
        <v>40</v>
      </c>
      <c r="G285" s="57" t="s">
        <v>40</v>
      </c>
      <c r="H285" s="134"/>
      <c r="I285" s="110"/>
      <c r="J285" s="135"/>
      <c r="K285" s="58"/>
      <c r="L285" s="59"/>
      <c r="M285" s="60"/>
      <c r="N285" s="60"/>
      <c r="O285" s="65" t="str">
        <f t="shared" si="38"/>
        <v/>
      </c>
      <c r="P285" s="59"/>
      <c r="Q285" s="60"/>
      <c r="R285" s="60"/>
      <c r="S285" s="65" t="str">
        <f t="shared" si="39"/>
        <v/>
      </c>
      <c r="T285" s="64" t="str">
        <f t="shared" si="40"/>
        <v/>
      </c>
      <c r="U285" s="61" t="str">
        <f t="shared" si="41"/>
        <v xml:space="preserve">   </v>
      </c>
      <c r="V285" s="61" t="str">
        <f>IF(E285=0," ",IF(E285="H",IF(H285&lt;1999,VLOOKUP(K285,Minimas!$A$15:$F$29,6),IF(AND(H285&gt;1998,H285&lt;2002),VLOOKUP(K285,Minimas!$A$15:$F$29,5),IF(AND(H285&gt;2001,H285&lt;2004),VLOOKUP(K285,Minimas!$A$15:$F$29,4),IF(AND(H285&gt;2003,H285&lt;2006),VLOOKUP(K285,Minimas!$A$15:$F$29,3),VLOOKUP(K285,Minimas!$A$15:$F$29,2))))),IF(H285&lt;1999,VLOOKUP(K285,Minimas!$G$15:$L$29,6),IF(AND(H285&gt;1998,H285&lt;2002),VLOOKUP(K285,Minimas!$G$15:$L$29,5),IF(AND(H285&gt;2001,H285&lt;2004),VLOOKUP(K285,Minimas!$G$15:$L$29,4),IF(AND(H285&gt;2003,H285&lt;2006),VLOOKUP(K285,Minimas!$G$15:$L$29,3),VLOOKUP(K285,Minimas!$G$15:$L$29,2)))))))</f>
        <v xml:space="preserve"> </v>
      </c>
      <c r="W285" s="62" t="str">
        <f t="shared" si="42"/>
        <v/>
      </c>
      <c r="X285" s="55"/>
      <c r="AA285" s="44"/>
      <c r="AB285" s="119" t="e">
        <f>T285-HLOOKUP(V285,Minimas!$C$3:$CD$12,2,FALSE)</f>
        <v>#VALUE!</v>
      </c>
      <c r="AC285" s="119" t="e">
        <f>T285-HLOOKUP(V285,Minimas!$C$3:$CD$12,3,FALSE)</f>
        <v>#VALUE!</v>
      </c>
      <c r="AD285" s="119" t="e">
        <f>T285-HLOOKUP(V285,Minimas!$C$3:$CD$12,4,FALSE)</f>
        <v>#VALUE!</v>
      </c>
      <c r="AE285" s="119" t="e">
        <f>T285-HLOOKUP(V285,Minimas!$C$3:$CD$12,5,FALSE)</f>
        <v>#VALUE!</v>
      </c>
      <c r="AF285" s="119" t="e">
        <f>T285-HLOOKUP(V285,Minimas!$C$3:$CD$12,6,FALSE)</f>
        <v>#VALUE!</v>
      </c>
      <c r="AG285" s="119" t="e">
        <f>T285-HLOOKUP(V285,Minimas!$C$3:$CD$12,7,FALSE)</f>
        <v>#VALUE!</v>
      </c>
      <c r="AH285" s="119" t="e">
        <f>T285-HLOOKUP(V285,Minimas!$C$3:$CD$12,8,FALSE)</f>
        <v>#VALUE!</v>
      </c>
      <c r="AI285" s="119" t="e">
        <f>T285-HLOOKUP(V285,Minimas!$C$3:$CD$12,9,FALSE)</f>
        <v>#VALUE!</v>
      </c>
      <c r="AJ285" s="119" t="e">
        <f>T285-HLOOKUP(V285,Minimas!$C$3:$CD$12,10,FALSE)</f>
        <v>#VALUE!</v>
      </c>
      <c r="AK285" s="120" t="str">
        <f t="shared" si="43"/>
        <v xml:space="preserve"> </v>
      </c>
      <c r="AL285" s="44"/>
      <c r="AM285" s="44" t="str">
        <f t="shared" si="44"/>
        <v xml:space="preserve"> </v>
      </c>
      <c r="AN285" s="44" t="str">
        <f t="shared" si="45"/>
        <v xml:space="preserve"> </v>
      </c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  <c r="CP285" s="44"/>
      <c r="CQ285" s="44"/>
      <c r="CR285" s="44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</row>
    <row r="286" spans="2:124" s="5" customFormat="1" ht="30" customHeight="1">
      <c r="B286" s="128"/>
      <c r="C286" s="56"/>
      <c r="D286" s="111"/>
      <c r="E286" s="131"/>
      <c r="F286" s="133" t="s">
        <v>40</v>
      </c>
      <c r="G286" s="57" t="s">
        <v>40</v>
      </c>
      <c r="H286" s="134"/>
      <c r="I286" s="110"/>
      <c r="J286" s="135"/>
      <c r="K286" s="58"/>
      <c r="L286" s="59"/>
      <c r="M286" s="60"/>
      <c r="N286" s="60"/>
      <c r="O286" s="65" t="str">
        <f t="shared" si="38"/>
        <v/>
      </c>
      <c r="P286" s="59"/>
      <c r="Q286" s="60"/>
      <c r="R286" s="60"/>
      <c r="S286" s="65" t="str">
        <f t="shared" si="39"/>
        <v/>
      </c>
      <c r="T286" s="64" t="str">
        <f t="shared" si="40"/>
        <v/>
      </c>
      <c r="U286" s="61" t="str">
        <f t="shared" si="41"/>
        <v xml:space="preserve">   </v>
      </c>
      <c r="V286" s="61" t="str">
        <f>IF(E286=0," ",IF(E286="H",IF(H286&lt;1999,VLOOKUP(K286,Minimas!$A$15:$F$29,6),IF(AND(H286&gt;1998,H286&lt;2002),VLOOKUP(K286,Minimas!$A$15:$F$29,5),IF(AND(H286&gt;2001,H286&lt;2004),VLOOKUP(K286,Minimas!$A$15:$F$29,4),IF(AND(H286&gt;2003,H286&lt;2006),VLOOKUP(K286,Minimas!$A$15:$F$29,3),VLOOKUP(K286,Minimas!$A$15:$F$29,2))))),IF(H286&lt;1999,VLOOKUP(K286,Minimas!$G$15:$L$29,6),IF(AND(H286&gt;1998,H286&lt;2002),VLOOKUP(K286,Minimas!$G$15:$L$29,5),IF(AND(H286&gt;2001,H286&lt;2004),VLOOKUP(K286,Minimas!$G$15:$L$29,4),IF(AND(H286&gt;2003,H286&lt;2006),VLOOKUP(K286,Minimas!$G$15:$L$29,3),VLOOKUP(K286,Minimas!$G$15:$L$29,2)))))))</f>
        <v xml:space="preserve"> </v>
      </c>
      <c r="W286" s="62" t="str">
        <f t="shared" si="42"/>
        <v/>
      </c>
      <c r="X286" s="55"/>
      <c r="AA286" s="44"/>
      <c r="AB286" s="119" t="e">
        <f>T286-HLOOKUP(V286,Minimas!$C$3:$CD$12,2,FALSE)</f>
        <v>#VALUE!</v>
      </c>
      <c r="AC286" s="119" t="e">
        <f>T286-HLOOKUP(V286,Minimas!$C$3:$CD$12,3,FALSE)</f>
        <v>#VALUE!</v>
      </c>
      <c r="AD286" s="119" t="e">
        <f>T286-HLOOKUP(V286,Minimas!$C$3:$CD$12,4,FALSE)</f>
        <v>#VALUE!</v>
      </c>
      <c r="AE286" s="119" t="e">
        <f>T286-HLOOKUP(V286,Minimas!$C$3:$CD$12,5,FALSE)</f>
        <v>#VALUE!</v>
      </c>
      <c r="AF286" s="119" t="e">
        <f>T286-HLOOKUP(V286,Minimas!$C$3:$CD$12,6,FALSE)</f>
        <v>#VALUE!</v>
      </c>
      <c r="AG286" s="119" t="e">
        <f>T286-HLOOKUP(V286,Minimas!$C$3:$CD$12,7,FALSE)</f>
        <v>#VALUE!</v>
      </c>
      <c r="AH286" s="119" t="e">
        <f>T286-HLOOKUP(V286,Minimas!$C$3:$CD$12,8,FALSE)</f>
        <v>#VALUE!</v>
      </c>
      <c r="AI286" s="119" t="e">
        <f>T286-HLOOKUP(V286,Minimas!$C$3:$CD$12,9,FALSE)</f>
        <v>#VALUE!</v>
      </c>
      <c r="AJ286" s="119" t="e">
        <f>T286-HLOOKUP(V286,Minimas!$C$3:$CD$12,10,FALSE)</f>
        <v>#VALUE!</v>
      </c>
      <c r="AK286" s="120" t="str">
        <f t="shared" si="43"/>
        <v xml:space="preserve"> </v>
      </c>
      <c r="AL286" s="44"/>
      <c r="AM286" s="44" t="str">
        <f t="shared" si="44"/>
        <v xml:space="preserve"> </v>
      </c>
      <c r="AN286" s="44" t="str">
        <f t="shared" si="45"/>
        <v xml:space="preserve"> </v>
      </c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</row>
    <row r="287" spans="2:124" s="5" customFormat="1" ht="30" customHeight="1">
      <c r="B287" s="128"/>
      <c r="C287" s="56"/>
      <c r="D287" s="111"/>
      <c r="E287" s="131"/>
      <c r="F287" s="133" t="s">
        <v>40</v>
      </c>
      <c r="G287" s="57" t="s">
        <v>40</v>
      </c>
      <c r="H287" s="134"/>
      <c r="I287" s="110"/>
      <c r="J287" s="135"/>
      <c r="K287" s="58"/>
      <c r="L287" s="59"/>
      <c r="M287" s="60"/>
      <c r="N287" s="60"/>
      <c r="O287" s="65" t="str">
        <f t="shared" si="38"/>
        <v/>
      </c>
      <c r="P287" s="59"/>
      <c r="Q287" s="60"/>
      <c r="R287" s="60"/>
      <c r="S287" s="65" t="str">
        <f t="shared" si="39"/>
        <v/>
      </c>
      <c r="T287" s="64" t="str">
        <f t="shared" si="40"/>
        <v/>
      </c>
      <c r="U287" s="61" t="str">
        <f t="shared" si="41"/>
        <v xml:space="preserve">   </v>
      </c>
      <c r="V287" s="61" t="str">
        <f>IF(E287=0," ",IF(E287="H",IF(H287&lt;1999,VLOOKUP(K287,Minimas!$A$15:$F$29,6),IF(AND(H287&gt;1998,H287&lt;2002),VLOOKUP(K287,Minimas!$A$15:$F$29,5),IF(AND(H287&gt;2001,H287&lt;2004),VLOOKUP(K287,Minimas!$A$15:$F$29,4),IF(AND(H287&gt;2003,H287&lt;2006),VLOOKUP(K287,Minimas!$A$15:$F$29,3),VLOOKUP(K287,Minimas!$A$15:$F$29,2))))),IF(H287&lt;1999,VLOOKUP(K287,Minimas!$G$15:$L$29,6),IF(AND(H287&gt;1998,H287&lt;2002),VLOOKUP(K287,Minimas!$G$15:$L$29,5),IF(AND(H287&gt;2001,H287&lt;2004),VLOOKUP(K287,Minimas!$G$15:$L$29,4),IF(AND(H287&gt;2003,H287&lt;2006),VLOOKUP(K287,Minimas!$G$15:$L$29,3),VLOOKUP(K287,Minimas!$G$15:$L$29,2)))))))</f>
        <v xml:space="preserve"> </v>
      </c>
      <c r="W287" s="62" t="str">
        <f t="shared" si="42"/>
        <v/>
      </c>
      <c r="X287" s="55"/>
      <c r="AA287" s="44"/>
      <c r="AB287" s="119" t="e">
        <f>T287-HLOOKUP(V287,Minimas!$C$3:$CD$12,2,FALSE)</f>
        <v>#VALUE!</v>
      </c>
      <c r="AC287" s="119" t="e">
        <f>T287-HLOOKUP(V287,Minimas!$C$3:$CD$12,3,FALSE)</f>
        <v>#VALUE!</v>
      </c>
      <c r="AD287" s="119" t="e">
        <f>T287-HLOOKUP(V287,Minimas!$C$3:$CD$12,4,FALSE)</f>
        <v>#VALUE!</v>
      </c>
      <c r="AE287" s="119" t="e">
        <f>T287-HLOOKUP(V287,Minimas!$C$3:$CD$12,5,FALSE)</f>
        <v>#VALUE!</v>
      </c>
      <c r="AF287" s="119" t="e">
        <f>T287-HLOOKUP(V287,Minimas!$C$3:$CD$12,6,FALSE)</f>
        <v>#VALUE!</v>
      </c>
      <c r="AG287" s="119" t="e">
        <f>T287-HLOOKUP(V287,Minimas!$C$3:$CD$12,7,FALSE)</f>
        <v>#VALUE!</v>
      </c>
      <c r="AH287" s="119" t="e">
        <f>T287-HLOOKUP(V287,Minimas!$C$3:$CD$12,8,FALSE)</f>
        <v>#VALUE!</v>
      </c>
      <c r="AI287" s="119" t="e">
        <f>T287-HLOOKUP(V287,Minimas!$C$3:$CD$12,9,FALSE)</f>
        <v>#VALUE!</v>
      </c>
      <c r="AJ287" s="119" t="e">
        <f>T287-HLOOKUP(V287,Minimas!$C$3:$CD$12,10,FALSE)</f>
        <v>#VALUE!</v>
      </c>
      <c r="AK287" s="120" t="str">
        <f t="shared" si="43"/>
        <v xml:space="preserve"> </v>
      </c>
      <c r="AL287" s="44"/>
      <c r="AM287" s="44" t="str">
        <f t="shared" si="44"/>
        <v xml:space="preserve"> </v>
      </c>
      <c r="AN287" s="44" t="str">
        <f t="shared" si="45"/>
        <v xml:space="preserve"> </v>
      </c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  <c r="CR287" s="44"/>
      <c r="CS287" s="44"/>
      <c r="CT287" s="44"/>
      <c r="CU287" s="44"/>
      <c r="CV287" s="44"/>
      <c r="CW287" s="44"/>
      <c r="CX287" s="44"/>
      <c r="CY287" s="44"/>
      <c r="CZ287" s="44"/>
      <c r="DA287" s="44"/>
      <c r="DB287" s="44"/>
      <c r="DC287" s="44"/>
      <c r="DD287" s="44"/>
      <c r="DE287" s="44"/>
      <c r="DF287" s="44"/>
      <c r="DG287" s="44"/>
      <c r="DH287" s="44"/>
      <c r="DI287" s="44"/>
      <c r="DJ287" s="44"/>
      <c r="DK287" s="44"/>
      <c r="DL287" s="44"/>
      <c r="DM287" s="44"/>
      <c r="DN287" s="44"/>
      <c r="DO287" s="44"/>
      <c r="DP287" s="44"/>
      <c r="DQ287" s="44"/>
      <c r="DR287" s="44"/>
      <c r="DS287" s="44"/>
      <c r="DT287" s="44"/>
    </row>
    <row r="288" spans="2:124" s="5" customFormat="1" ht="30" customHeight="1">
      <c r="B288" s="128"/>
      <c r="C288" s="56"/>
      <c r="D288" s="111"/>
      <c r="E288" s="131"/>
      <c r="F288" s="133" t="s">
        <v>40</v>
      </c>
      <c r="G288" s="57" t="s">
        <v>40</v>
      </c>
      <c r="H288" s="134"/>
      <c r="I288" s="110"/>
      <c r="J288" s="135"/>
      <c r="K288" s="58"/>
      <c r="L288" s="59"/>
      <c r="M288" s="60"/>
      <c r="N288" s="60"/>
      <c r="O288" s="65" t="str">
        <f t="shared" si="38"/>
        <v/>
      </c>
      <c r="P288" s="59"/>
      <c r="Q288" s="60"/>
      <c r="R288" s="60"/>
      <c r="S288" s="65" t="str">
        <f t="shared" si="39"/>
        <v/>
      </c>
      <c r="T288" s="64" t="str">
        <f t="shared" si="40"/>
        <v/>
      </c>
      <c r="U288" s="61" t="str">
        <f t="shared" si="41"/>
        <v xml:space="preserve">   </v>
      </c>
      <c r="V288" s="61" t="str">
        <f>IF(E288=0," ",IF(E288="H",IF(H288&lt;1999,VLOOKUP(K288,Minimas!$A$15:$F$29,6),IF(AND(H288&gt;1998,H288&lt;2002),VLOOKUP(K288,Minimas!$A$15:$F$29,5),IF(AND(H288&gt;2001,H288&lt;2004),VLOOKUP(K288,Minimas!$A$15:$F$29,4),IF(AND(H288&gt;2003,H288&lt;2006),VLOOKUP(K288,Minimas!$A$15:$F$29,3),VLOOKUP(K288,Minimas!$A$15:$F$29,2))))),IF(H288&lt;1999,VLOOKUP(K288,Minimas!$G$15:$L$29,6),IF(AND(H288&gt;1998,H288&lt;2002),VLOOKUP(K288,Minimas!$G$15:$L$29,5),IF(AND(H288&gt;2001,H288&lt;2004),VLOOKUP(K288,Minimas!$G$15:$L$29,4),IF(AND(H288&gt;2003,H288&lt;2006),VLOOKUP(K288,Minimas!$G$15:$L$29,3),VLOOKUP(K288,Minimas!$G$15:$L$29,2)))))))</f>
        <v xml:space="preserve"> </v>
      </c>
      <c r="W288" s="62" t="str">
        <f t="shared" si="42"/>
        <v/>
      </c>
      <c r="X288" s="55"/>
      <c r="AA288" s="44"/>
      <c r="AB288" s="119" t="e">
        <f>T288-HLOOKUP(V288,Minimas!$C$3:$CD$12,2,FALSE)</f>
        <v>#VALUE!</v>
      </c>
      <c r="AC288" s="119" t="e">
        <f>T288-HLOOKUP(V288,Minimas!$C$3:$CD$12,3,FALSE)</f>
        <v>#VALUE!</v>
      </c>
      <c r="AD288" s="119" t="e">
        <f>T288-HLOOKUP(V288,Minimas!$C$3:$CD$12,4,FALSE)</f>
        <v>#VALUE!</v>
      </c>
      <c r="AE288" s="119" t="e">
        <f>T288-HLOOKUP(V288,Minimas!$C$3:$CD$12,5,FALSE)</f>
        <v>#VALUE!</v>
      </c>
      <c r="AF288" s="119" t="e">
        <f>T288-HLOOKUP(V288,Minimas!$C$3:$CD$12,6,FALSE)</f>
        <v>#VALUE!</v>
      </c>
      <c r="AG288" s="119" t="e">
        <f>T288-HLOOKUP(V288,Minimas!$C$3:$CD$12,7,FALSE)</f>
        <v>#VALUE!</v>
      </c>
      <c r="AH288" s="119" t="e">
        <f>T288-HLOOKUP(V288,Minimas!$C$3:$CD$12,8,FALSE)</f>
        <v>#VALUE!</v>
      </c>
      <c r="AI288" s="119" t="e">
        <f>T288-HLOOKUP(V288,Minimas!$C$3:$CD$12,9,FALSE)</f>
        <v>#VALUE!</v>
      </c>
      <c r="AJ288" s="119" t="e">
        <f>T288-HLOOKUP(V288,Minimas!$C$3:$CD$12,10,FALSE)</f>
        <v>#VALUE!</v>
      </c>
      <c r="AK288" s="120" t="str">
        <f t="shared" si="43"/>
        <v xml:space="preserve"> </v>
      </c>
      <c r="AL288" s="44"/>
      <c r="AM288" s="44" t="str">
        <f t="shared" si="44"/>
        <v xml:space="preserve"> </v>
      </c>
      <c r="AN288" s="44" t="str">
        <f t="shared" si="45"/>
        <v xml:space="preserve"> </v>
      </c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  <c r="CR288" s="44"/>
      <c r="CS288" s="44"/>
      <c r="CT288" s="44"/>
      <c r="CU288" s="44"/>
      <c r="CV288" s="44"/>
      <c r="CW288" s="44"/>
      <c r="CX288" s="44"/>
      <c r="CY288" s="44"/>
      <c r="CZ288" s="44"/>
      <c r="DA288" s="44"/>
      <c r="DB288" s="44"/>
      <c r="DC288" s="44"/>
      <c r="DD288" s="44"/>
      <c r="DE288" s="44"/>
      <c r="DF288" s="44"/>
      <c r="DG288" s="44"/>
      <c r="DH288" s="44"/>
      <c r="DI288" s="44"/>
      <c r="DJ288" s="44"/>
      <c r="DK288" s="44"/>
      <c r="DL288" s="44"/>
      <c r="DM288" s="44"/>
      <c r="DN288" s="44"/>
      <c r="DO288" s="44"/>
      <c r="DP288" s="44"/>
      <c r="DQ288" s="44"/>
      <c r="DR288" s="44"/>
      <c r="DS288" s="44"/>
      <c r="DT288" s="44"/>
    </row>
    <row r="289" spans="2:124" s="5" customFormat="1" ht="30" customHeight="1">
      <c r="B289" s="128"/>
      <c r="C289" s="56"/>
      <c r="D289" s="111"/>
      <c r="E289" s="131"/>
      <c r="F289" s="133" t="s">
        <v>40</v>
      </c>
      <c r="G289" s="57" t="s">
        <v>40</v>
      </c>
      <c r="H289" s="134"/>
      <c r="I289" s="110"/>
      <c r="J289" s="135"/>
      <c r="K289" s="58"/>
      <c r="L289" s="59"/>
      <c r="M289" s="60"/>
      <c r="N289" s="60"/>
      <c r="O289" s="65" t="str">
        <f t="shared" si="38"/>
        <v/>
      </c>
      <c r="P289" s="59"/>
      <c r="Q289" s="60"/>
      <c r="R289" s="60"/>
      <c r="S289" s="65" t="str">
        <f t="shared" si="39"/>
        <v/>
      </c>
      <c r="T289" s="64" t="str">
        <f t="shared" si="40"/>
        <v/>
      </c>
      <c r="U289" s="61" t="str">
        <f t="shared" si="41"/>
        <v xml:space="preserve">   </v>
      </c>
      <c r="V289" s="61" t="str">
        <f>IF(E289=0," ",IF(E289="H",IF(H289&lt;1999,VLOOKUP(K289,Minimas!$A$15:$F$29,6),IF(AND(H289&gt;1998,H289&lt;2002),VLOOKUP(K289,Minimas!$A$15:$F$29,5),IF(AND(H289&gt;2001,H289&lt;2004),VLOOKUP(K289,Minimas!$A$15:$F$29,4),IF(AND(H289&gt;2003,H289&lt;2006),VLOOKUP(K289,Minimas!$A$15:$F$29,3),VLOOKUP(K289,Minimas!$A$15:$F$29,2))))),IF(H289&lt;1999,VLOOKUP(K289,Minimas!$G$15:$L$29,6),IF(AND(H289&gt;1998,H289&lt;2002),VLOOKUP(K289,Minimas!$G$15:$L$29,5),IF(AND(H289&gt;2001,H289&lt;2004),VLOOKUP(K289,Minimas!$G$15:$L$29,4),IF(AND(H289&gt;2003,H289&lt;2006),VLOOKUP(K289,Minimas!$G$15:$L$29,3),VLOOKUP(K289,Minimas!$G$15:$L$29,2)))))))</f>
        <v xml:space="preserve"> </v>
      </c>
      <c r="W289" s="62" t="str">
        <f t="shared" si="42"/>
        <v/>
      </c>
      <c r="X289" s="55"/>
      <c r="AA289" s="44"/>
      <c r="AB289" s="119" t="e">
        <f>T289-HLOOKUP(V289,Minimas!$C$3:$CD$12,2,FALSE)</f>
        <v>#VALUE!</v>
      </c>
      <c r="AC289" s="119" t="e">
        <f>T289-HLOOKUP(V289,Minimas!$C$3:$CD$12,3,FALSE)</f>
        <v>#VALUE!</v>
      </c>
      <c r="AD289" s="119" t="e">
        <f>T289-HLOOKUP(V289,Minimas!$C$3:$CD$12,4,FALSE)</f>
        <v>#VALUE!</v>
      </c>
      <c r="AE289" s="119" t="e">
        <f>T289-HLOOKUP(V289,Minimas!$C$3:$CD$12,5,FALSE)</f>
        <v>#VALUE!</v>
      </c>
      <c r="AF289" s="119" t="e">
        <f>T289-HLOOKUP(V289,Minimas!$C$3:$CD$12,6,FALSE)</f>
        <v>#VALUE!</v>
      </c>
      <c r="AG289" s="119" t="e">
        <f>T289-HLOOKUP(V289,Minimas!$C$3:$CD$12,7,FALSE)</f>
        <v>#VALUE!</v>
      </c>
      <c r="AH289" s="119" t="e">
        <f>T289-HLOOKUP(V289,Minimas!$C$3:$CD$12,8,FALSE)</f>
        <v>#VALUE!</v>
      </c>
      <c r="AI289" s="119" t="e">
        <f>T289-HLOOKUP(V289,Minimas!$C$3:$CD$12,9,FALSE)</f>
        <v>#VALUE!</v>
      </c>
      <c r="AJ289" s="119" t="e">
        <f>T289-HLOOKUP(V289,Minimas!$C$3:$CD$12,10,FALSE)</f>
        <v>#VALUE!</v>
      </c>
      <c r="AK289" s="120" t="str">
        <f t="shared" si="43"/>
        <v xml:space="preserve"> </v>
      </c>
      <c r="AL289" s="44"/>
      <c r="AM289" s="44" t="str">
        <f t="shared" si="44"/>
        <v xml:space="preserve"> </v>
      </c>
      <c r="AN289" s="44" t="str">
        <f t="shared" si="45"/>
        <v xml:space="preserve"> </v>
      </c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4"/>
      <c r="CP289" s="44"/>
      <c r="CQ289" s="44"/>
      <c r="CR289" s="44"/>
      <c r="CS289" s="44"/>
      <c r="CT289" s="44"/>
      <c r="CU289" s="44"/>
      <c r="CV289" s="44"/>
      <c r="CW289" s="44"/>
      <c r="CX289" s="44"/>
      <c r="CY289" s="44"/>
      <c r="CZ289" s="44"/>
      <c r="DA289" s="44"/>
      <c r="DB289" s="44"/>
      <c r="DC289" s="44"/>
      <c r="DD289" s="44"/>
      <c r="DE289" s="44"/>
      <c r="DF289" s="44"/>
      <c r="DG289" s="44"/>
      <c r="DH289" s="44"/>
      <c r="DI289" s="44"/>
      <c r="DJ289" s="44"/>
      <c r="DK289" s="44"/>
      <c r="DL289" s="44"/>
      <c r="DM289" s="44"/>
      <c r="DN289" s="44"/>
      <c r="DO289" s="44"/>
      <c r="DP289" s="44"/>
      <c r="DQ289" s="44"/>
      <c r="DR289" s="44"/>
      <c r="DS289" s="44"/>
      <c r="DT289" s="44"/>
    </row>
    <row r="290" spans="2:124" s="5" customFormat="1" ht="30" customHeight="1">
      <c r="B290" s="128"/>
      <c r="C290" s="56"/>
      <c r="D290" s="111"/>
      <c r="E290" s="131"/>
      <c r="F290" s="133" t="s">
        <v>40</v>
      </c>
      <c r="G290" s="57" t="s">
        <v>40</v>
      </c>
      <c r="H290" s="134"/>
      <c r="I290" s="110"/>
      <c r="J290" s="135"/>
      <c r="K290" s="58"/>
      <c r="L290" s="59"/>
      <c r="M290" s="60"/>
      <c r="N290" s="60"/>
      <c r="O290" s="65" t="str">
        <f t="shared" si="38"/>
        <v/>
      </c>
      <c r="P290" s="59"/>
      <c r="Q290" s="60"/>
      <c r="R290" s="60"/>
      <c r="S290" s="65" t="str">
        <f t="shared" si="39"/>
        <v/>
      </c>
      <c r="T290" s="64" t="str">
        <f t="shared" si="40"/>
        <v/>
      </c>
      <c r="U290" s="61" t="str">
        <f t="shared" si="41"/>
        <v xml:space="preserve">   </v>
      </c>
      <c r="V290" s="61" t="str">
        <f>IF(E290=0," ",IF(E290="H",IF(H290&lt;1999,VLOOKUP(K290,Minimas!$A$15:$F$29,6),IF(AND(H290&gt;1998,H290&lt;2002),VLOOKUP(K290,Minimas!$A$15:$F$29,5),IF(AND(H290&gt;2001,H290&lt;2004),VLOOKUP(K290,Minimas!$A$15:$F$29,4),IF(AND(H290&gt;2003,H290&lt;2006),VLOOKUP(K290,Minimas!$A$15:$F$29,3),VLOOKUP(K290,Minimas!$A$15:$F$29,2))))),IF(H290&lt;1999,VLOOKUP(K290,Minimas!$G$15:$L$29,6),IF(AND(H290&gt;1998,H290&lt;2002),VLOOKUP(K290,Minimas!$G$15:$L$29,5),IF(AND(H290&gt;2001,H290&lt;2004),VLOOKUP(K290,Minimas!$G$15:$L$29,4),IF(AND(H290&gt;2003,H290&lt;2006),VLOOKUP(K290,Minimas!$G$15:$L$29,3),VLOOKUP(K290,Minimas!$G$15:$L$29,2)))))))</f>
        <v xml:space="preserve"> </v>
      </c>
      <c r="W290" s="62" t="str">
        <f t="shared" si="42"/>
        <v/>
      </c>
      <c r="X290" s="55"/>
      <c r="AA290" s="44"/>
      <c r="AB290" s="119" t="e">
        <f>T290-HLOOKUP(V290,Minimas!$C$3:$CD$12,2,FALSE)</f>
        <v>#VALUE!</v>
      </c>
      <c r="AC290" s="119" t="e">
        <f>T290-HLOOKUP(V290,Minimas!$C$3:$CD$12,3,FALSE)</f>
        <v>#VALUE!</v>
      </c>
      <c r="AD290" s="119" t="e">
        <f>T290-HLOOKUP(V290,Minimas!$C$3:$CD$12,4,FALSE)</f>
        <v>#VALUE!</v>
      </c>
      <c r="AE290" s="119" t="e">
        <f>T290-HLOOKUP(V290,Minimas!$C$3:$CD$12,5,FALSE)</f>
        <v>#VALUE!</v>
      </c>
      <c r="AF290" s="119" t="e">
        <f>T290-HLOOKUP(V290,Minimas!$C$3:$CD$12,6,FALSE)</f>
        <v>#VALUE!</v>
      </c>
      <c r="AG290" s="119" t="e">
        <f>T290-HLOOKUP(V290,Minimas!$C$3:$CD$12,7,FALSE)</f>
        <v>#VALUE!</v>
      </c>
      <c r="AH290" s="119" t="e">
        <f>T290-HLOOKUP(V290,Minimas!$C$3:$CD$12,8,FALSE)</f>
        <v>#VALUE!</v>
      </c>
      <c r="AI290" s="119" t="e">
        <f>T290-HLOOKUP(V290,Minimas!$C$3:$CD$12,9,FALSE)</f>
        <v>#VALUE!</v>
      </c>
      <c r="AJ290" s="119" t="e">
        <f>T290-HLOOKUP(V290,Minimas!$C$3:$CD$12,10,FALSE)</f>
        <v>#VALUE!</v>
      </c>
      <c r="AK290" s="120" t="str">
        <f t="shared" si="43"/>
        <v xml:space="preserve"> </v>
      </c>
      <c r="AL290" s="44"/>
      <c r="AM290" s="44" t="str">
        <f t="shared" si="44"/>
        <v xml:space="preserve"> </v>
      </c>
      <c r="AN290" s="44" t="str">
        <f t="shared" si="45"/>
        <v xml:space="preserve"> </v>
      </c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4"/>
      <c r="CP290" s="44"/>
      <c r="CQ290" s="44"/>
      <c r="CR290" s="44"/>
      <c r="CS290" s="44"/>
      <c r="CT290" s="44"/>
      <c r="CU290" s="44"/>
      <c r="CV290" s="44"/>
      <c r="CW290" s="44"/>
      <c r="CX290" s="44"/>
      <c r="CY290" s="44"/>
      <c r="CZ290" s="44"/>
      <c r="DA290" s="44"/>
      <c r="DB290" s="44"/>
      <c r="DC290" s="44"/>
      <c r="DD290" s="44"/>
      <c r="DE290" s="44"/>
      <c r="DF290" s="44"/>
      <c r="DG290" s="44"/>
      <c r="DH290" s="44"/>
      <c r="DI290" s="44"/>
      <c r="DJ290" s="44"/>
      <c r="DK290" s="44"/>
      <c r="DL290" s="44"/>
      <c r="DM290" s="44"/>
      <c r="DN290" s="44"/>
      <c r="DO290" s="44"/>
      <c r="DP290" s="44"/>
      <c r="DQ290" s="44"/>
      <c r="DR290" s="44"/>
      <c r="DS290" s="44"/>
      <c r="DT290" s="44"/>
    </row>
    <row r="291" spans="2:124" s="5" customFormat="1" ht="30" customHeight="1">
      <c r="B291" s="128"/>
      <c r="C291" s="56"/>
      <c r="D291" s="111"/>
      <c r="E291" s="131"/>
      <c r="F291" s="133" t="s">
        <v>40</v>
      </c>
      <c r="G291" s="57" t="s">
        <v>40</v>
      </c>
      <c r="H291" s="134"/>
      <c r="I291" s="110"/>
      <c r="J291" s="135"/>
      <c r="K291" s="58"/>
      <c r="L291" s="59"/>
      <c r="M291" s="60"/>
      <c r="N291" s="60"/>
      <c r="O291" s="65" t="str">
        <f t="shared" si="38"/>
        <v/>
      </c>
      <c r="P291" s="59"/>
      <c r="Q291" s="60"/>
      <c r="R291" s="60"/>
      <c r="S291" s="65" t="str">
        <f t="shared" si="39"/>
        <v/>
      </c>
      <c r="T291" s="64" t="str">
        <f t="shared" si="40"/>
        <v/>
      </c>
      <c r="U291" s="61" t="str">
        <f t="shared" si="41"/>
        <v xml:space="preserve">   </v>
      </c>
      <c r="V291" s="61" t="str">
        <f>IF(E291=0," ",IF(E291="H",IF(H291&lt;1999,VLOOKUP(K291,Minimas!$A$15:$F$29,6),IF(AND(H291&gt;1998,H291&lt;2002),VLOOKUP(K291,Minimas!$A$15:$F$29,5),IF(AND(H291&gt;2001,H291&lt;2004),VLOOKUP(K291,Minimas!$A$15:$F$29,4),IF(AND(H291&gt;2003,H291&lt;2006),VLOOKUP(K291,Minimas!$A$15:$F$29,3),VLOOKUP(K291,Minimas!$A$15:$F$29,2))))),IF(H291&lt;1999,VLOOKUP(K291,Minimas!$G$15:$L$29,6),IF(AND(H291&gt;1998,H291&lt;2002),VLOOKUP(K291,Minimas!$G$15:$L$29,5),IF(AND(H291&gt;2001,H291&lt;2004),VLOOKUP(K291,Minimas!$G$15:$L$29,4),IF(AND(H291&gt;2003,H291&lt;2006),VLOOKUP(K291,Minimas!$G$15:$L$29,3),VLOOKUP(K291,Minimas!$G$15:$L$29,2)))))))</f>
        <v xml:space="preserve"> </v>
      </c>
      <c r="W291" s="62" t="str">
        <f t="shared" si="42"/>
        <v/>
      </c>
      <c r="X291" s="55"/>
      <c r="AA291" s="44"/>
      <c r="AB291" s="119" t="e">
        <f>T291-HLOOKUP(V291,Minimas!$C$3:$CD$12,2,FALSE)</f>
        <v>#VALUE!</v>
      </c>
      <c r="AC291" s="119" t="e">
        <f>T291-HLOOKUP(V291,Minimas!$C$3:$CD$12,3,FALSE)</f>
        <v>#VALUE!</v>
      </c>
      <c r="AD291" s="119" t="e">
        <f>T291-HLOOKUP(V291,Minimas!$C$3:$CD$12,4,FALSE)</f>
        <v>#VALUE!</v>
      </c>
      <c r="AE291" s="119" t="e">
        <f>T291-HLOOKUP(V291,Minimas!$C$3:$CD$12,5,FALSE)</f>
        <v>#VALUE!</v>
      </c>
      <c r="AF291" s="119" t="e">
        <f>T291-HLOOKUP(V291,Minimas!$C$3:$CD$12,6,FALSE)</f>
        <v>#VALUE!</v>
      </c>
      <c r="AG291" s="119" t="e">
        <f>T291-HLOOKUP(V291,Minimas!$C$3:$CD$12,7,FALSE)</f>
        <v>#VALUE!</v>
      </c>
      <c r="AH291" s="119" t="e">
        <f>T291-HLOOKUP(V291,Minimas!$C$3:$CD$12,8,FALSE)</f>
        <v>#VALUE!</v>
      </c>
      <c r="AI291" s="119" t="e">
        <f>T291-HLOOKUP(V291,Minimas!$C$3:$CD$12,9,FALSE)</f>
        <v>#VALUE!</v>
      </c>
      <c r="AJ291" s="119" t="e">
        <f>T291-HLOOKUP(V291,Minimas!$C$3:$CD$12,10,FALSE)</f>
        <v>#VALUE!</v>
      </c>
      <c r="AK291" s="120" t="str">
        <f t="shared" si="43"/>
        <v xml:space="preserve"> </v>
      </c>
      <c r="AL291" s="44"/>
      <c r="AM291" s="44" t="str">
        <f t="shared" si="44"/>
        <v xml:space="preserve"> </v>
      </c>
      <c r="AN291" s="44" t="str">
        <f t="shared" si="45"/>
        <v xml:space="preserve"> </v>
      </c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4"/>
      <c r="CP291" s="44"/>
      <c r="CQ291" s="44"/>
      <c r="CR291" s="44"/>
      <c r="CS291" s="44"/>
      <c r="CT291" s="44"/>
      <c r="CU291" s="44"/>
      <c r="CV291" s="44"/>
      <c r="CW291" s="44"/>
      <c r="CX291" s="44"/>
      <c r="CY291" s="44"/>
      <c r="CZ291" s="44"/>
      <c r="DA291" s="44"/>
      <c r="DB291" s="44"/>
      <c r="DC291" s="44"/>
      <c r="DD291" s="44"/>
      <c r="DE291" s="44"/>
      <c r="DF291" s="44"/>
      <c r="DG291" s="44"/>
      <c r="DH291" s="44"/>
      <c r="DI291" s="44"/>
      <c r="DJ291" s="44"/>
      <c r="DK291" s="44"/>
      <c r="DL291" s="44"/>
      <c r="DM291" s="44"/>
      <c r="DN291" s="44"/>
      <c r="DO291" s="44"/>
      <c r="DP291" s="44"/>
      <c r="DQ291" s="44"/>
      <c r="DR291" s="44"/>
      <c r="DS291" s="44"/>
      <c r="DT291" s="44"/>
    </row>
    <row r="292" spans="2:124" s="5" customFormat="1" ht="30" customHeight="1">
      <c r="B292" s="128"/>
      <c r="C292" s="56"/>
      <c r="D292" s="111"/>
      <c r="E292" s="131"/>
      <c r="F292" s="133" t="s">
        <v>40</v>
      </c>
      <c r="G292" s="57" t="s">
        <v>40</v>
      </c>
      <c r="H292" s="134"/>
      <c r="I292" s="110"/>
      <c r="J292" s="135"/>
      <c r="K292" s="58"/>
      <c r="L292" s="59"/>
      <c r="M292" s="60"/>
      <c r="N292" s="60"/>
      <c r="O292" s="65" t="str">
        <f t="shared" si="38"/>
        <v/>
      </c>
      <c r="P292" s="59"/>
      <c r="Q292" s="60"/>
      <c r="R292" s="60"/>
      <c r="S292" s="65" t="str">
        <f t="shared" si="39"/>
        <v/>
      </c>
      <c r="T292" s="64" t="str">
        <f t="shared" si="40"/>
        <v/>
      </c>
      <c r="U292" s="61" t="str">
        <f t="shared" si="41"/>
        <v xml:space="preserve">   </v>
      </c>
      <c r="V292" s="61" t="str">
        <f>IF(E292=0," ",IF(E292="H",IF(H292&lt;1999,VLOOKUP(K292,Minimas!$A$15:$F$29,6),IF(AND(H292&gt;1998,H292&lt;2002),VLOOKUP(K292,Minimas!$A$15:$F$29,5),IF(AND(H292&gt;2001,H292&lt;2004),VLOOKUP(K292,Minimas!$A$15:$F$29,4),IF(AND(H292&gt;2003,H292&lt;2006),VLOOKUP(K292,Minimas!$A$15:$F$29,3),VLOOKUP(K292,Minimas!$A$15:$F$29,2))))),IF(H292&lt;1999,VLOOKUP(K292,Minimas!$G$15:$L$29,6),IF(AND(H292&gt;1998,H292&lt;2002),VLOOKUP(K292,Minimas!$G$15:$L$29,5),IF(AND(H292&gt;2001,H292&lt;2004),VLOOKUP(K292,Minimas!$G$15:$L$29,4),IF(AND(H292&gt;2003,H292&lt;2006),VLOOKUP(K292,Minimas!$G$15:$L$29,3),VLOOKUP(K292,Minimas!$G$15:$L$29,2)))))))</f>
        <v xml:space="preserve"> </v>
      </c>
      <c r="W292" s="62" t="str">
        <f t="shared" si="42"/>
        <v/>
      </c>
      <c r="X292" s="55"/>
      <c r="AA292" s="44"/>
      <c r="AB292" s="119" t="e">
        <f>T292-HLOOKUP(V292,Minimas!$C$3:$CD$12,2,FALSE)</f>
        <v>#VALUE!</v>
      </c>
      <c r="AC292" s="119" t="e">
        <f>T292-HLOOKUP(V292,Minimas!$C$3:$CD$12,3,FALSE)</f>
        <v>#VALUE!</v>
      </c>
      <c r="AD292" s="119" t="e">
        <f>T292-HLOOKUP(V292,Minimas!$C$3:$CD$12,4,FALSE)</f>
        <v>#VALUE!</v>
      </c>
      <c r="AE292" s="119" t="e">
        <f>T292-HLOOKUP(V292,Minimas!$C$3:$CD$12,5,FALSE)</f>
        <v>#VALUE!</v>
      </c>
      <c r="AF292" s="119" t="e">
        <f>T292-HLOOKUP(V292,Minimas!$C$3:$CD$12,6,FALSE)</f>
        <v>#VALUE!</v>
      </c>
      <c r="AG292" s="119" t="e">
        <f>T292-HLOOKUP(V292,Minimas!$C$3:$CD$12,7,FALSE)</f>
        <v>#VALUE!</v>
      </c>
      <c r="AH292" s="119" t="e">
        <f>T292-HLOOKUP(V292,Minimas!$C$3:$CD$12,8,FALSE)</f>
        <v>#VALUE!</v>
      </c>
      <c r="AI292" s="119" t="e">
        <f>T292-HLOOKUP(V292,Minimas!$C$3:$CD$12,9,FALSE)</f>
        <v>#VALUE!</v>
      </c>
      <c r="AJ292" s="119" t="e">
        <f>T292-HLOOKUP(V292,Minimas!$C$3:$CD$12,10,FALSE)</f>
        <v>#VALUE!</v>
      </c>
      <c r="AK292" s="120" t="str">
        <f t="shared" si="43"/>
        <v xml:space="preserve"> </v>
      </c>
      <c r="AL292" s="44"/>
      <c r="AM292" s="44" t="str">
        <f t="shared" si="44"/>
        <v xml:space="preserve"> </v>
      </c>
      <c r="AN292" s="44" t="str">
        <f t="shared" si="45"/>
        <v xml:space="preserve"> </v>
      </c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4"/>
      <c r="CP292" s="44"/>
      <c r="CQ292" s="44"/>
      <c r="CR292" s="44"/>
      <c r="CS292" s="44"/>
      <c r="CT292" s="44"/>
      <c r="CU292" s="44"/>
      <c r="CV292" s="44"/>
      <c r="CW292" s="44"/>
      <c r="CX292" s="44"/>
      <c r="CY292" s="44"/>
      <c r="CZ292" s="44"/>
      <c r="DA292" s="44"/>
      <c r="DB292" s="44"/>
      <c r="DC292" s="44"/>
      <c r="DD292" s="44"/>
      <c r="DE292" s="44"/>
      <c r="DF292" s="44"/>
      <c r="DG292" s="44"/>
      <c r="DH292" s="44"/>
      <c r="DI292" s="44"/>
      <c r="DJ292" s="44"/>
      <c r="DK292" s="44"/>
      <c r="DL292" s="44"/>
      <c r="DM292" s="44"/>
      <c r="DN292" s="44"/>
      <c r="DO292" s="44"/>
      <c r="DP292" s="44"/>
      <c r="DQ292" s="44"/>
      <c r="DR292" s="44"/>
      <c r="DS292" s="44"/>
      <c r="DT292" s="44"/>
    </row>
    <row r="293" spans="2:124" s="5" customFormat="1" ht="30" customHeight="1">
      <c r="B293" s="128"/>
      <c r="C293" s="56"/>
      <c r="D293" s="111"/>
      <c r="E293" s="131"/>
      <c r="F293" s="133" t="s">
        <v>40</v>
      </c>
      <c r="G293" s="57" t="s">
        <v>40</v>
      </c>
      <c r="H293" s="134"/>
      <c r="I293" s="110"/>
      <c r="J293" s="135"/>
      <c r="K293" s="58"/>
      <c r="L293" s="59"/>
      <c r="M293" s="60"/>
      <c r="N293" s="60"/>
      <c r="O293" s="65" t="str">
        <f t="shared" si="38"/>
        <v/>
      </c>
      <c r="P293" s="59"/>
      <c r="Q293" s="60"/>
      <c r="R293" s="60"/>
      <c r="S293" s="65" t="str">
        <f t="shared" si="39"/>
        <v/>
      </c>
      <c r="T293" s="64" t="str">
        <f t="shared" si="40"/>
        <v/>
      </c>
      <c r="U293" s="61" t="str">
        <f t="shared" si="41"/>
        <v xml:space="preserve">   </v>
      </c>
      <c r="V293" s="61" t="str">
        <f>IF(E293=0," ",IF(E293="H",IF(H293&lt;1999,VLOOKUP(K293,Minimas!$A$15:$F$29,6),IF(AND(H293&gt;1998,H293&lt;2002),VLOOKUP(K293,Minimas!$A$15:$F$29,5),IF(AND(H293&gt;2001,H293&lt;2004),VLOOKUP(K293,Minimas!$A$15:$F$29,4),IF(AND(H293&gt;2003,H293&lt;2006),VLOOKUP(K293,Minimas!$A$15:$F$29,3),VLOOKUP(K293,Minimas!$A$15:$F$29,2))))),IF(H293&lt;1999,VLOOKUP(K293,Minimas!$G$15:$L$29,6),IF(AND(H293&gt;1998,H293&lt;2002),VLOOKUP(K293,Minimas!$G$15:$L$29,5),IF(AND(H293&gt;2001,H293&lt;2004),VLOOKUP(K293,Minimas!$G$15:$L$29,4),IF(AND(H293&gt;2003,H293&lt;2006),VLOOKUP(K293,Minimas!$G$15:$L$29,3),VLOOKUP(K293,Minimas!$G$15:$L$29,2)))))))</f>
        <v xml:space="preserve"> </v>
      </c>
      <c r="W293" s="62" t="str">
        <f t="shared" si="42"/>
        <v/>
      </c>
      <c r="X293" s="55"/>
      <c r="AA293" s="44"/>
      <c r="AB293" s="119" t="e">
        <f>T293-HLOOKUP(V293,Minimas!$C$3:$CD$12,2,FALSE)</f>
        <v>#VALUE!</v>
      </c>
      <c r="AC293" s="119" t="e">
        <f>T293-HLOOKUP(V293,Minimas!$C$3:$CD$12,3,FALSE)</f>
        <v>#VALUE!</v>
      </c>
      <c r="AD293" s="119" t="e">
        <f>T293-HLOOKUP(V293,Minimas!$C$3:$CD$12,4,FALSE)</f>
        <v>#VALUE!</v>
      </c>
      <c r="AE293" s="119" t="e">
        <f>T293-HLOOKUP(V293,Minimas!$C$3:$CD$12,5,FALSE)</f>
        <v>#VALUE!</v>
      </c>
      <c r="AF293" s="119" t="e">
        <f>T293-HLOOKUP(V293,Minimas!$C$3:$CD$12,6,FALSE)</f>
        <v>#VALUE!</v>
      </c>
      <c r="AG293" s="119" t="e">
        <f>T293-HLOOKUP(V293,Minimas!$C$3:$CD$12,7,FALSE)</f>
        <v>#VALUE!</v>
      </c>
      <c r="AH293" s="119" t="e">
        <f>T293-HLOOKUP(V293,Minimas!$C$3:$CD$12,8,FALSE)</f>
        <v>#VALUE!</v>
      </c>
      <c r="AI293" s="119" t="e">
        <f>T293-HLOOKUP(V293,Minimas!$C$3:$CD$12,9,FALSE)</f>
        <v>#VALUE!</v>
      </c>
      <c r="AJ293" s="119" t="e">
        <f>T293-HLOOKUP(V293,Minimas!$C$3:$CD$12,10,FALSE)</f>
        <v>#VALUE!</v>
      </c>
      <c r="AK293" s="120" t="str">
        <f t="shared" si="43"/>
        <v xml:space="preserve"> </v>
      </c>
      <c r="AL293" s="44"/>
      <c r="AM293" s="44" t="str">
        <f t="shared" si="44"/>
        <v xml:space="preserve"> </v>
      </c>
      <c r="AN293" s="44" t="str">
        <f t="shared" si="45"/>
        <v xml:space="preserve"> </v>
      </c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4"/>
      <c r="CW293" s="44"/>
      <c r="CX293" s="44"/>
      <c r="CY293" s="44"/>
      <c r="CZ293" s="44"/>
      <c r="DA293" s="44"/>
      <c r="DB293" s="44"/>
      <c r="DC293" s="44"/>
      <c r="DD293" s="44"/>
      <c r="DE293" s="44"/>
      <c r="DF293" s="44"/>
      <c r="DG293" s="44"/>
      <c r="DH293" s="44"/>
      <c r="DI293" s="44"/>
      <c r="DJ293" s="44"/>
      <c r="DK293" s="44"/>
      <c r="DL293" s="44"/>
      <c r="DM293" s="44"/>
      <c r="DN293" s="44"/>
      <c r="DO293" s="44"/>
      <c r="DP293" s="44"/>
      <c r="DQ293" s="44"/>
      <c r="DR293" s="44"/>
      <c r="DS293" s="44"/>
      <c r="DT293" s="44"/>
    </row>
    <row r="294" spans="2:124" s="5" customFormat="1" ht="30" customHeight="1">
      <c r="B294" s="128"/>
      <c r="C294" s="56"/>
      <c r="D294" s="111"/>
      <c r="E294" s="131"/>
      <c r="F294" s="133" t="s">
        <v>40</v>
      </c>
      <c r="G294" s="57" t="s">
        <v>40</v>
      </c>
      <c r="H294" s="134"/>
      <c r="I294" s="110"/>
      <c r="J294" s="135"/>
      <c r="K294" s="58"/>
      <c r="L294" s="59"/>
      <c r="M294" s="60"/>
      <c r="N294" s="60"/>
      <c r="O294" s="65" t="str">
        <f t="shared" si="38"/>
        <v/>
      </c>
      <c r="P294" s="59"/>
      <c r="Q294" s="60"/>
      <c r="R294" s="60"/>
      <c r="S294" s="65" t="str">
        <f t="shared" si="39"/>
        <v/>
      </c>
      <c r="T294" s="64" t="str">
        <f t="shared" si="40"/>
        <v/>
      </c>
      <c r="U294" s="61" t="str">
        <f t="shared" si="41"/>
        <v xml:space="preserve">   </v>
      </c>
      <c r="V294" s="61" t="str">
        <f>IF(E294=0," ",IF(E294="H",IF(H294&lt;1999,VLOOKUP(K294,Minimas!$A$15:$F$29,6),IF(AND(H294&gt;1998,H294&lt;2002),VLOOKUP(K294,Minimas!$A$15:$F$29,5),IF(AND(H294&gt;2001,H294&lt;2004),VLOOKUP(K294,Minimas!$A$15:$F$29,4),IF(AND(H294&gt;2003,H294&lt;2006),VLOOKUP(K294,Minimas!$A$15:$F$29,3),VLOOKUP(K294,Minimas!$A$15:$F$29,2))))),IF(H294&lt;1999,VLOOKUP(K294,Minimas!$G$15:$L$29,6),IF(AND(H294&gt;1998,H294&lt;2002),VLOOKUP(K294,Minimas!$G$15:$L$29,5),IF(AND(H294&gt;2001,H294&lt;2004),VLOOKUP(K294,Minimas!$G$15:$L$29,4),IF(AND(H294&gt;2003,H294&lt;2006),VLOOKUP(K294,Minimas!$G$15:$L$29,3),VLOOKUP(K294,Minimas!$G$15:$L$29,2)))))))</f>
        <v xml:space="preserve"> </v>
      </c>
      <c r="W294" s="62" t="str">
        <f t="shared" si="42"/>
        <v/>
      </c>
      <c r="X294" s="55"/>
      <c r="AA294" s="44"/>
      <c r="AB294" s="119" t="e">
        <f>T294-HLOOKUP(V294,Minimas!$C$3:$CD$12,2,FALSE)</f>
        <v>#VALUE!</v>
      </c>
      <c r="AC294" s="119" t="e">
        <f>T294-HLOOKUP(V294,Minimas!$C$3:$CD$12,3,FALSE)</f>
        <v>#VALUE!</v>
      </c>
      <c r="AD294" s="119" t="e">
        <f>T294-HLOOKUP(V294,Minimas!$C$3:$CD$12,4,FALSE)</f>
        <v>#VALUE!</v>
      </c>
      <c r="AE294" s="119" t="e">
        <f>T294-HLOOKUP(V294,Minimas!$C$3:$CD$12,5,FALSE)</f>
        <v>#VALUE!</v>
      </c>
      <c r="AF294" s="119" t="e">
        <f>T294-HLOOKUP(V294,Minimas!$C$3:$CD$12,6,FALSE)</f>
        <v>#VALUE!</v>
      </c>
      <c r="AG294" s="119" t="e">
        <f>T294-HLOOKUP(V294,Minimas!$C$3:$CD$12,7,FALSE)</f>
        <v>#VALUE!</v>
      </c>
      <c r="AH294" s="119" t="e">
        <f>T294-HLOOKUP(V294,Minimas!$C$3:$CD$12,8,FALSE)</f>
        <v>#VALUE!</v>
      </c>
      <c r="AI294" s="119" t="e">
        <f>T294-HLOOKUP(V294,Minimas!$C$3:$CD$12,9,FALSE)</f>
        <v>#VALUE!</v>
      </c>
      <c r="AJ294" s="119" t="e">
        <f>T294-HLOOKUP(V294,Minimas!$C$3:$CD$12,10,FALSE)</f>
        <v>#VALUE!</v>
      </c>
      <c r="AK294" s="120" t="str">
        <f t="shared" si="43"/>
        <v xml:space="preserve"> </v>
      </c>
      <c r="AL294" s="44"/>
      <c r="AM294" s="44" t="str">
        <f t="shared" si="44"/>
        <v xml:space="preserve"> </v>
      </c>
      <c r="AN294" s="44" t="str">
        <f t="shared" si="45"/>
        <v xml:space="preserve"> </v>
      </c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  <c r="DL294" s="44"/>
      <c r="DM294" s="44"/>
      <c r="DN294" s="44"/>
      <c r="DO294" s="44"/>
      <c r="DP294" s="44"/>
      <c r="DQ294" s="44"/>
      <c r="DR294" s="44"/>
      <c r="DS294" s="44"/>
      <c r="DT294" s="44"/>
    </row>
    <row r="295" spans="2:124" s="5" customFormat="1" ht="30" customHeight="1">
      <c r="B295" s="128"/>
      <c r="C295" s="56"/>
      <c r="D295" s="111"/>
      <c r="E295" s="131"/>
      <c r="F295" s="133" t="s">
        <v>40</v>
      </c>
      <c r="G295" s="57" t="s">
        <v>40</v>
      </c>
      <c r="H295" s="134"/>
      <c r="I295" s="110"/>
      <c r="J295" s="135"/>
      <c r="K295" s="58"/>
      <c r="L295" s="59"/>
      <c r="M295" s="60"/>
      <c r="N295" s="60"/>
      <c r="O295" s="65" t="str">
        <f t="shared" si="38"/>
        <v/>
      </c>
      <c r="P295" s="59"/>
      <c r="Q295" s="60"/>
      <c r="R295" s="60"/>
      <c r="S295" s="65" t="str">
        <f t="shared" si="39"/>
        <v/>
      </c>
      <c r="T295" s="64" t="str">
        <f t="shared" si="40"/>
        <v/>
      </c>
      <c r="U295" s="61" t="str">
        <f t="shared" si="41"/>
        <v xml:space="preserve">   </v>
      </c>
      <c r="V295" s="61" t="str">
        <f>IF(E295=0," ",IF(E295="H",IF(H295&lt;1999,VLOOKUP(K295,Minimas!$A$15:$F$29,6),IF(AND(H295&gt;1998,H295&lt;2002),VLOOKUP(K295,Minimas!$A$15:$F$29,5),IF(AND(H295&gt;2001,H295&lt;2004),VLOOKUP(K295,Minimas!$A$15:$F$29,4),IF(AND(H295&gt;2003,H295&lt;2006),VLOOKUP(K295,Minimas!$A$15:$F$29,3),VLOOKUP(K295,Minimas!$A$15:$F$29,2))))),IF(H295&lt;1999,VLOOKUP(K295,Minimas!$G$15:$L$29,6),IF(AND(H295&gt;1998,H295&lt;2002),VLOOKUP(K295,Minimas!$G$15:$L$29,5),IF(AND(H295&gt;2001,H295&lt;2004),VLOOKUP(K295,Minimas!$G$15:$L$29,4),IF(AND(H295&gt;2003,H295&lt;2006),VLOOKUP(K295,Minimas!$G$15:$L$29,3),VLOOKUP(K295,Minimas!$G$15:$L$29,2)))))))</f>
        <v xml:space="preserve"> </v>
      </c>
      <c r="W295" s="62" t="str">
        <f t="shared" si="42"/>
        <v/>
      </c>
      <c r="X295" s="55"/>
      <c r="AA295" s="44"/>
      <c r="AB295" s="119" t="e">
        <f>T295-HLOOKUP(V295,Minimas!$C$3:$CD$12,2,FALSE)</f>
        <v>#VALUE!</v>
      </c>
      <c r="AC295" s="119" t="e">
        <f>T295-HLOOKUP(V295,Minimas!$C$3:$CD$12,3,FALSE)</f>
        <v>#VALUE!</v>
      </c>
      <c r="AD295" s="119" t="e">
        <f>T295-HLOOKUP(V295,Minimas!$C$3:$CD$12,4,FALSE)</f>
        <v>#VALUE!</v>
      </c>
      <c r="AE295" s="119" t="e">
        <f>T295-HLOOKUP(V295,Minimas!$C$3:$CD$12,5,FALSE)</f>
        <v>#VALUE!</v>
      </c>
      <c r="AF295" s="119" t="e">
        <f>T295-HLOOKUP(V295,Minimas!$C$3:$CD$12,6,FALSE)</f>
        <v>#VALUE!</v>
      </c>
      <c r="AG295" s="119" t="e">
        <f>T295-HLOOKUP(V295,Minimas!$C$3:$CD$12,7,FALSE)</f>
        <v>#VALUE!</v>
      </c>
      <c r="AH295" s="119" t="e">
        <f>T295-HLOOKUP(V295,Minimas!$C$3:$CD$12,8,FALSE)</f>
        <v>#VALUE!</v>
      </c>
      <c r="AI295" s="119" t="e">
        <f>T295-HLOOKUP(V295,Minimas!$C$3:$CD$12,9,FALSE)</f>
        <v>#VALUE!</v>
      </c>
      <c r="AJ295" s="119" t="e">
        <f>T295-HLOOKUP(V295,Minimas!$C$3:$CD$12,10,FALSE)</f>
        <v>#VALUE!</v>
      </c>
      <c r="AK295" s="120" t="str">
        <f t="shared" si="43"/>
        <v xml:space="preserve"> </v>
      </c>
      <c r="AL295" s="44"/>
      <c r="AM295" s="44" t="str">
        <f t="shared" si="44"/>
        <v xml:space="preserve"> </v>
      </c>
      <c r="AN295" s="44" t="str">
        <f t="shared" si="45"/>
        <v xml:space="preserve"> </v>
      </c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</row>
    <row r="296" spans="2:124" s="5" customFormat="1" ht="30" customHeight="1">
      <c r="B296" s="128"/>
      <c r="C296" s="56"/>
      <c r="D296" s="111"/>
      <c r="E296" s="131"/>
      <c r="F296" s="133" t="s">
        <v>40</v>
      </c>
      <c r="G296" s="57" t="s">
        <v>40</v>
      </c>
      <c r="H296" s="134"/>
      <c r="I296" s="110"/>
      <c r="J296" s="135"/>
      <c r="K296" s="58"/>
      <c r="L296" s="59"/>
      <c r="M296" s="60"/>
      <c r="N296" s="60"/>
      <c r="O296" s="65" t="str">
        <f t="shared" si="38"/>
        <v/>
      </c>
      <c r="P296" s="59"/>
      <c r="Q296" s="60"/>
      <c r="R296" s="60"/>
      <c r="S296" s="65" t="str">
        <f t="shared" si="39"/>
        <v/>
      </c>
      <c r="T296" s="64" t="str">
        <f t="shared" si="40"/>
        <v/>
      </c>
      <c r="U296" s="61" t="str">
        <f t="shared" si="41"/>
        <v xml:space="preserve">   </v>
      </c>
      <c r="V296" s="61" t="str">
        <f>IF(E296=0," ",IF(E296="H",IF(H296&lt;1999,VLOOKUP(K296,Minimas!$A$15:$F$29,6),IF(AND(H296&gt;1998,H296&lt;2002),VLOOKUP(K296,Minimas!$A$15:$F$29,5),IF(AND(H296&gt;2001,H296&lt;2004),VLOOKUP(K296,Minimas!$A$15:$F$29,4),IF(AND(H296&gt;2003,H296&lt;2006),VLOOKUP(K296,Minimas!$A$15:$F$29,3),VLOOKUP(K296,Minimas!$A$15:$F$29,2))))),IF(H296&lt;1999,VLOOKUP(K296,Minimas!$G$15:$L$29,6),IF(AND(H296&gt;1998,H296&lt;2002),VLOOKUP(K296,Minimas!$G$15:$L$29,5),IF(AND(H296&gt;2001,H296&lt;2004),VLOOKUP(K296,Minimas!$G$15:$L$29,4),IF(AND(H296&gt;2003,H296&lt;2006),VLOOKUP(K296,Minimas!$G$15:$L$29,3),VLOOKUP(K296,Minimas!$G$15:$L$29,2)))))))</f>
        <v xml:space="preserve"> </v>
      </c>
      <c r="W296" s="62" t="str">
        <f t="shared" si="42"/>
        <v/>
      </c>
      <c r="X296" s="55"/>
      <c r="AA296" s="44"/>
      <c r="AB296" s="119" t="e">
        <f>T296-HLOOKUP(V296,Minimas!$C$3:$CD$12,2,FALSE)</f>
        <v>#VALUE!</v>
      </c>
      <c r="AC296" s="119" t="e">
        <f>T296-HLOOKUP(V296,Minimas!$C$3:$CD$12,3,FALSE)</f>
        <v>#VALUE!</v>
      </c>
      <c r="AD296" s="119" t="e">
        <f>T296-HLOOKUP(V296,Minimas!$C$3:$CD$12,4,FALSE)</f>
        <v>#VALUE!</v>
      </c>
      <c r="AE296" s="119" t="e">
        <f>T296-HLOOKUP(V296,Minimas!$C$3:$CD$12,5,FALSE)</f>
        <v>#VALUE!</v>
      </c>
      <c r="AF296" s="119" t="e">
        <f>T296-HLOOKUP(V296,Minimas!$C$3:$CD$12,6,FALSE)</f>
        <v>#VALUE!</v>
      </c>
      <c r="AG296" s="119" t="e">
        <f>T296-HLOOKUP(V296,Minimas!$C$3:$CD$12,7,FALSE)</f>
        <v>#VALUE!</v>
      </c>
      <c r="AH296" s="119" t="e">
        <f>T296-HLOOKUP(V296,Minimas!$C$3:$CD$12,8,FALSE)</f>
        <v>#VALUE!</v>
      </c>
      <c r="AI296" s="119" t="e">
        <f>T296-HLOOKUP(V296,Minimas!$C$3:$CD$12,9,FALSE)</f>
        <v>#VALUE!</v>
      </c>
      <c r="AJ296" s="119" t="e">
        <f>T296-HLOOKUP(V296,Minimas!$C$3:$CD$12,10,FALSE)</f>
        <v>#VALUE!</v>
      </c>
      <c r="AK296" s="120" t="str">
        <f t="shared" si="43"/>
        <v xml:space="preserve"> </v>
      </c>
      <c r="AL296" s="44"/>
      <c r="AM296" s="44" t="str">
        <f t="shared" si="44"/>
        <v xml:space="preserve"> </v>
      </c>
      <c r="AN296" s="44" t="str">
        <f t="shared" si="45"/>
        <v xml:space="preserve"> </v>
      </c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  <c r="CP296" s="44"/>
      <c r="CQ296" s="44"/>
      <c r="CR296" s="44"/>
      <c r="CS296" s="44"/>
      <c r="CT296" s="44"/>
      <c r="CU296" s="44"/>
      <c r="CV296" s="44"/>
      <c r="CW296" s="44"/>
      <c r="CX296" s="44"/>
      <c r="CY296" s="44"/>
      <c r="CZ296" s="44"/>
      <c r="DA296" s="44"/>
      <c r="DB296" s="44"/>
      <c r="DC296" s="44"/>
      <c r="DD296" s="44"/>
      <c r="DE296" s="44"/>
      <c r="DF296" s="44"/>
      <c r="DG296" s="44"/>
      <c r="DH296" s="44"/>
      <c r="DI296" s="44"/>
      <c r="DJ296" s="44"/>
      <c r="DK296" s="44"/>
      <c r="DL296" s="44"/>
      <c r="DM296" s="44"/>
      <c r="DN296" s="44"/>
      <c r="DO296" s="44"/>
      <c r="DP296" s="44"/>
      <c r="DQ296" s="44"/>
      <c r="DR296" s="44"/>
      <c r="DS296" s="44"/>
      <c r="DT296" s="44"/>
    </row>
    <row r="297" spans="2:124" s="5" customFormat="1" ht="30" customHeight="1">
      <c r="B297" s="128"/>
      <c r="C297" s="56"/>
      <c r="D297" s="111"/>
      <c r="E297" s="131"/>
      <c r="F297" s="133" t="s">
        <v>40</v>
      </c>
      <c r="G297" s="57" t="s">
        <v>40</v>
      </c>
      <c r="H297" s="134"/>
      <c r="I297" s="110"/>
      <c r="J297" s="135"/>
      <c r="K297" s="58"/>
      <c r="L297" s="59"/>
      <c r="M297" s="60"/>
      <c r="N297" s="60"/>
      <c r="O297" s="65" t="str">
        <f t="shared" si="38"/>
        <v/>
      </c>
      <c r="P297" s="59"/>
      <c r="Q297" s="60"/>
      <c r="R297" s="60"/>
      <c r="S297" s="65" t="str">
        <f t="shared" si="39"/>
        <v/>
      </c>
      <c r="T297" s="64" t="str">
        <f t="shared" si="40"/>
        <v/>
      </c>
      <c r="U297" s="61" t="str">
        <f t="shared" si="41"/>
        <v xml:space="preserve">   </v>
      </c>
      <c r="V297" s="61" t="str">
        <f>IF(E297=0," ",IF(E297="H",IF(H297&lt;1999,VLOOKUP(K297,Minimas!$A$15:$F$29,6),IF(AND(H297&gt;1998,H297&lt;2002),VLOOKUP(K297,Minimas!$A$15:$F$29,5),IF(AND(H297&gt;2001,H297&lt;2004),VLOOKUP(K297,Minimas!$A$15:$F$29,4),IF(AND(H297&gt;2003,H297&lt;2006),VLOOKUP(K297,Minimas!$A$15:$F$29,3),VLOOKUP(K297,Minimas!$A$15:$F$29,2))))),IF(H297&lt;1999,VLOOKUP(K297,Minimas!$G$15:$L$29,6),IF(AND(H297&gt;1998,H297&lt;2002),VLOOKUP(K297,Minimas!$G$15:$L$29,5),IF(AND(H297&gt;2001,H297&lt;2004),VLOOKUP(K297,Minimas!$G$15:$L$29,4),IF(AND(H297&gt;2003,H297&lt;2006),VLOOKUP(K297,Minimas!$G$15:$L$29,3),VLOOKUP(K297,Minimas!$G$15:$L$29,2)))))))</f>
        <v xml:space="preserve"> </v>
      </c>
      <c r="W297" s="62" t="str">
        <f t="shared" si="42"/>
        <v/>
      </c>
      <c r="X297" s="55"/>
      <c r="AA297" s="44"/>
      <c r="AB297" s="119" t="e">
        <f>T297-HLOOKUP(V297,Minimas!$C$3:$CD$12,2,FALSE)</f>
        <v>#VALUE!</v>
      </c>
      <c r="AC297" s="119" t="e">
        <f>T297-HLOOKUP(V297,Minimas!$C$3:$CD$12,3,FALSE)</f>
        <v>#VALUE!</v>
      </c>
      <c r="AD297" s="119" t="e">
        <f>T297-HLOOKUP(V297,Minimas!$C$3:$CD$12,4,FALSE)</f>
        <v>#VALUE!</v>
      </c>
      <c r="AE297" s="119" t="e">
        <f>T297-HLOOKUP(V297,Minimas!$C$3:$CD$12,5,FALSE)</f>
        <v>#VALUE!</v>
      </c>
      <c r="AF297" s="119" t="e">
        <f>T297-HLOOKUP(V297,Minimas!$C$3:$CD$12,6,FALSE)</f>
        <v>#VALUE!</v>
      </c>
      <c r="AG297" s="119" t="e">
        <f>T297-HLOOKUP(V297,Minimas!$C$3:$CD$12,7,FALSE)</f>
        <v>#VALUE!</v>
      </c>
      <c r="AH297" s="119" t="e">
        <f>T297-HLOOKUP(V297,Minimas!$C$3:$CD$12,8,FALSE)</f>
        <v>#VALUE!</v>
      </c>
      <c r="AI297" s="119" t="e">
        <f>T297-HLOOKUP(V297,Minimas!$C$3:$CD$12,9,FALSE)</f>
        <v>#VALUE!</v>
      </c>
      <c r="AJ297" s="119" t="e">
        <f>T297-HLOOKUP(V297,Minimas!$C$3:$CD$12,10,FALSE)</f>
        <v>#VALUE!</v>
      </c>
      <c r="AK297" s="120" t="str">
        <f t="shared" si="43"/>
        <v xml:space="preserve"> </v>
      </c>
      <c r="AL297" s="44"/>
      <c r="AM297" s="44" t="str">
        <f t="shared" si="44"/>
        <v xml:space="preserve"> </v>
      </c>
      <c r="AN297" s="44" t="str">
        <f t="shared" si="45"/>
        <v xml:space="preserve"> </v>
      </c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  <c r="CP297" s="44"/>
      <c r="CQ297" s="44"/>
      <c r="CR297" s="44"/>
      <c r="CS297" s="44"/>
      <c r="CT297" s="44"/>
      <c r="CU297" s="44"/>
      <c r="CV297" s="44"/>
      <c r="CW297" s="44"/>
      <c r="CX297" s="44"/>
      <c r="CY297" s="44"/>
      <c r="CZ297" s="44"/>
      <c r="DA297" s="44"/>
      <c r="DB297" s="44"/>
      <c r="DC297" s="44"/>
      <c r="DD297" s="44"/>
      <c r="DE297" s="44"/>
      <c r="DF297" s="44"/>
      <c r="DG297" s="44"/>
      <c r="DH297" s="44"/>
      <c r="DI297" s="44"/>
      <c r="DJ297" s="44"/>
      <c r="DK297" s="44"/>
      <c r="DL297" s="44"/>
      <c r="DM297" s="44"/>
      <c r="DN297" s="44"/>
      <c r="DO297" s="44"/>
      <c r="DP297" s="44"/>
      <c r="DQ297" s="44"/>
      <c r="DR297" s="44"/>
      <c r="DS297" s="44"/>
      <c r="DT297" s="44"/>
    </row>
    <row r="298" spans="2:124" s="5" customFormat="1" ht="30" customHeight="1">
      <c r="B298" s="128"/>
      <c r="C298" s="56"/>
      <c r="D298" s="111"/>
      <c r="E298" s="131"/>
      <c r="F298" s="133" t="s">
        <v>40</v>
      </c>
      <c r="G298" s="57" t="s">
        <v>40</v>
      </c>
      <c r="H298" s="134"/>
      <c r="I298" s="110"/>
      <c r="J298" s="135"/>
      <c r="K298" s="58"/>
      <c r="L298" s="59"/>
      <c r="M298" s="60"/>
      <c r="N298" s="60"/>
      <c r="O298" s="65" t="str">
        <f t="shared" ref="O298:O361" si="46">IF(E298="","",IF(MAXA(L298:N298)&lt;=0,0,MAXA(L298:N298)))</f>
        <v/>
      </c>
      <c r="P298" s="59"/>
      <c r="Q298" s="60"/>
      <c r="R298" s="60"/>
      <c r="S298" s="65" t="str">
        <f t="shared" ref="S298:S361" si="47">IF(E298="","",IF(MAXA(P298:R298)&lt;=0,0,MAXA(P298:R298)))</f>
        <v/>
      </c>
      <c r="T298" s="64" t="str">
        <f t="shared" ref="T298:T361" si="48">IF(E298="","",IF(OR(O298=0,S298=0),0,O298+S298))</f>
        <v/>
      </c>
      <c r="U298" s="61" t="str">
        <f t="shared" ref="U298:U361" si="49">+CONCATENATE(AM298," ",AN298)</f>
        <v xml:space="preserve">   </v>
      </c>
      <c r="V298" s="61" t="str">
        <f>IF(E298=0," ",IF(E298="H",IF(H298&lt;1999,VLOOKUP(K298,Minimas!$A$15:$F$29,6),IF(AND(H298&gt;1998,H298&lt;2002),VLOOKUP(K298,Minimas!$A$15:$F$29,5),IF(AND(H298&gt;2001,H298&lt;2004),VLOOKUP(K298,Minimas!$A$15:$F$29,4),IF(AND(H298&gt;2003,H298&lt;2006),VLOOKUP(K298,Minimas!$A$15:$F$29,3),VLOOKUP(K298,Minimas!$A$15:$F$29,2))))),IF(H298&lt;1999,VLOOKUP(K298,Minimas!$G$15:$L$29,6),IF(AND(H298&gt;1998,H298&lt;2002),VLOOKUP(K298,Minimas!$G$15:$L$29,5),IF(AND(H298&gt;2001,H298&lt;2004),VLOOKUP(K298,Minimas!$G$15:$L$29,4),IF(AND(H298&gt;2003,H298&lt;2006),VLOOKUP(K298,Minimas!$G$15:$L$29,3),VLOOKUP(K298,Minimas!$G$15:$L$29,2)))))))</f>
        <v xml:space="preserve"> </v>
      </c>
      <c r="W298" s="62" t="str">
        <f t="shared" ref="W298:W361" si="50">IF(E298=" "," ",IF(E298="H",10^(0.75194503*LOG(K298/175.508)^2)*T298,IF(E298="F",10^(0.783497476* LOG(K298/153.655)^2)*T298,"")))</f>
        <v/>
      </c>
      <c r="X298" s="55"/>
      <c r="AA298" s="44"/>
      <c r="AB298" s="119" t="e">
        <f>T298-HLOOKUP(V298,Minimas!$C$3:$CD$12,2,FALSE)</f>
        <v>#VALUE!</v>
      </c>
      <c r="AC298" s="119" t="e">
        <f>T298-HLOOKUP(V298,Minimas!$C$3:$CD$12,3,FALSE)</f>
        <v>#VALUE!</v>
      </c>
      <c r="AD298" s="119" t="e">
        <f>T298-HLOOKUP(V298,Minimas!$C$3:$CD$12,4,FALSE)</f>
        <v>#VALUE!</v>
      </c>
      <c r="AE298" s="119" t="e">
        <f>T298-HLOOKUP(V298,Minimas!$C$3:$CD$12,5,FALSE)</f>
        <v>#VALUE!</v>
      </c>
      <c r="AF298" s="119" t="e">
        <f>T298-HLOOKUP(V298,Minimas!$C$3:$CD$12,6,FALSE)</f>
        <v>#VALUE!</v>
      </c>
      <c r="AG298" s="119" t="e">
        <f>T298-HLOOKUP(V298,Minimas!$C$3:$CD$12,7,FALSE)</f>
        <v>#VALUE!</v>
      </c>
      <c r="AH298" s="119" t="e">
        <f>T298-HLOOKUP(V298,Minimas!$C$3:$CD$12,8,FALSE)</f>
        <v>#VALUE!</v>
      </c>
      <c r="AI298" s="119" t="e">
        <f>T298-HLOOKUP(V298,Minimas!$C$3:$CD$12,9,FALSE)</f>
        <v>#VALUE!</v>
      </c>
      <c r="AJ298" s="119" t="e">
        <f>T298-HLOOKUP(V298,Minimas!$C$3:$CD$12,10,FALSE)</f>
        <v>#VALUE!</v>
      </c>
      <c r="AK298" s="120" t="str">
        <f t="shared" ref="AK298:AK361" si="51">IF(E298=0," ",IF(AJ298&gt;=0,$AJ$5,IF(AI298&gt;=0,$AI$5,IF(AH298&gt;=0,$AH$5,IF(AG298&gt;=0,$AG$5,IF(AF298&gt;=0,$AF$5,IF(AE298&gt;=0,$AE$5,IF(AD298&gt;=0,$AD$5,IF(AC298&gt;=0,$AC$5,$AB$5)))))))))</f>
        <v xml:space="preserve"> </v>
      </c>
      <c r="AL298" s="44"/>
      <c r="AM298" s="44" t="str">
        <f t="shared" ref="AM298:AM361" si="52">IF(AK298="","",AK298)</f>
        <v xml:space="preserve"> </v>
      </c>
      <c r="AN298" s="44" t="str">
        <f t="shared" ref="AN298:AN361" si="53">IF(E298=0," ",IF(AJ298&gt;=0,AJ298,IF(AI298&gt;=0,AI298,IF(AH298&gt;=0,AH298,IF(AG298&gt;=0,AG298,IF(AF298&gt;=0,AF298,IF(AE298&gt;=0,AE298,IF(AD298&gt;=0,AD298,IF(AC298&gt;=0,AC298,AB298)))))))))</f>
        <v xml:space="preserve"> </v>
      </c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  <c r="CP298" s="44"/>
      <c r="CQ298" s="44"/>
      <c r="CR298" s="44"/>
      <c r="CS298" s="44"/>
      <c r="CT298" s="44"/>
      <c r="CU298" s="44"/>
      <c r="CV298" s="44"/>
      <c r="CW298" s="44"/>
      <c r="CX298" s="44"/>
      <c r="CY298" s="44"/>
      <c r="CZ298" s="44"/>
      <c r="DA298" s="44"/>
      <c r="DB298" s="44"/>
      <c r="DC298" s="44"/>
      <c r="DD298" s="44"/>
      <c r="DE298" s="44"/>
      <c r="DF298" s="44"/>
      <c r="DG298" s="44"/>
      <c r="DH298" s="44"/>
      <c r="DI298" s="44"/>
      <c r="DJ298" s="44"/>
      <c r="DK298" s="44"/>
      <c r="DL298" s="44"/>
      <c r="DM298" s="44"/>
      <c r="DN298" s="44"/>
      <c r="DO298" s="44"/>
      <c r="DP298" s="44"/>
      <c r="DQ298" s="44"/>
      <c r="DR298" s="44"/>
      <c r="DS298" s="44"/>
      <c r="DT298" s="44"/>
    </row>
    <row r="299" spans="2:124" s="5" customFormat="1" ht="30" customHeight="1">
      <c r="B299" s="128"/>
      <c r="C299" s="56"/>
      <c r="D299" s="111"/>
      <c r="E299" s="131"/>
      <c r="F299" s="133" t="s">
        <v>40</v>
      </c>
      <c r="G299" s="57" t="s">
        <v>40</v>
      </c>
      <c r="H299" s="134"/>
      <c r="I299" s="110"/>
      <c r="J299" s="135"/>
      <c r="K299" s="58"/>
      <c r="L299" s="59"/>
      <c r="M299" s="60"/>
      <c r="N299" s="60"/>
      <c r="O299" s="65" t="str">
        <f t="shared" si="46"/>
        <v/>
      </c>
      <c r="P299" s="59"/>
      <c r="Q299" s="60"/>
      <c r="R299" s="60"/>
      <c r="S299" s="65" t="str">
        <f t="shared" si="47"/>
        <v/>
      </c>
      <c r="T299" s="64" t="str">
        <f t="shared" si="48"/>
        <v/>
      </c>
      <c r="U299" s="61" t="str">
        <f t="shared" si="49"/>
        <v xml:space="preserve">   </v>
      </c>
      <c r="V299" s="61" t="str">
        <f>IF(E299=0," ",IF(E299="H",IF(H299&lt;1999,VLOOKUP(K299,Minimas!$A$15:$F$29,6),IF(AND(H299&gt;1998,H299&lt;2002),VLOOKUP(K299,Minimas!$A$15:$F$29,5),IF(AND(H299&gt;2001,H299&lt;2004),VLOOKUP(K299,Minimas!$A$15:$F$29,4),IF(AND(H299&gt;2003,H299&lt;2006),VLOOKUP(K299,Minimas!$A$15:$F$29,3),VLOOKUP(K299,Minimas!$A$15:$F$29,2))))),IF(H299&lt;1999,VLOOKUP(K299,Minimas!$G$15:$L$29,6),IF(AND(H299&gt;1998,H299&lt;2002),VLOOKUP(K299,Minimas!$G$15:$L$29,5),IF(AND(H299&gt;2001,H299&lt;2004),VLOOKUP(K299,Minimas!$G$15:$L$29,4),IF(AND(H299&gt;2003,H299&lt;2006),VLOOKUP(K299,Minimas!$G$15:$L$29,3),VLOOKUP(K299,Minimas!$G$15:$L$29,2)))))))</f>
        <v xml:space="preserve"> </v>
      </c>
      <c r="W299" s="62" t="str">
        <f t="shared" si="50"/>
        <v/>
      </c>
      <c r="X299" s="55"/>
      <c r="AA299" s="44"/>
      <c r="AB299" s="119" t="e">
        <f>T299-HLOOKUP(V299,Minimas!$C$3:$CD$12,2,FALSE)</f>
        <v>#VALUE!</v>
      </c>
      <c r="AC299" s="119" t="e">
        <f>T299-HLOOKUP(V299,Minimas!$C$3:$CD$12,3,FALSE)</f>
        <v>#VALUE!</v>
      </c>
      <c r="AD299" s="119" t="e">
        <f>T299-HLOOKUP(V299,Minimas!$C$3:$CD$12,4,FALSE)</f>
        <v>#VALUE!</v>
      </c>
      <c r="AE299" s="119" t="e">
        <f>T299-HLOOKUP(V299,Minimas!$C$3:$CD$12,5,FALSE)</f>
        <v>#VALUE!</v>
      </c>
      <c r="AF299" s="119" t="e">
        <f>T299-HLOOKUP(V299,Minimas!$C$3:$CD$12,6,FALSE)</f>
        <v>#VALUE!</v>
      </c>
      <c r="AG299" s="119" t="e">
        <f>T299-HLOOKUP(V299,Minimas!$C$3:$CD$12,7,FALSE)</f>
        <v>#VALUE!</v>
      </c>
      <c r="AH299" s="119" t="e">
        <f>T299-HLOOKUP(V299,Minimas!$C$3:$CD$12,8,FALSE)</f>
        <v>#VALUE!</v>
      </c>
      <c r="AI299" s="119" t="e">
        <f>T299-HLOOKUP(V299,Minimas!$C$3:$CD$12,9,FALSE)</f>
        <v>#VALUE!</v>
      </c>
      <c r="AJ299" s="119" t="e">
        <f>T299-HLOOKUP(V299,Minimas!$C$3:$CD$12,10,FALSE)</f>
        <v>#VALUE!</v>
      </c>
      <c r="AK299" s="120" t="str">
        <f t="shared" si="51"/>
        <v xml:space="preserve"> </v>
      </c>
      <c r="AL299" s="44"/>
      <c r="AM299" s="44" t="str">
        <f t="shared" si="52"/>
        <v xml:space="preserve"> </v>
      </c>
      <c r="AN299" s="44" t="str">
        <f t="shared" si="53"/>
        <v xml:space="preserve"> </v>
      </c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  <c r="CP299" s="44"/>
      <c r="CQ299" s="44"/>
      <c r="CR299" s="44"/>
      <c r="CS299" s="44"/>
      <c r="CT299" s="44"/>
      <c r="CU299" s="44"/>
      <c r="CV299" s="44"/>
      <c r="CW299" s="44"/>
      <c r="CX299" s="44"/>
      <c r="CY299" s="44"/>
      <c r="CZ299" s="44"/>
      <c r="DA299" s="44"/>
      <c r="DB299" s="44"/>
      <c r="DC299" s="44"/>
      <c r="DD299" s="44"/>
      <c r="DE299" s="44"/>
      <c r="DF299" s="44"/>
      <c r="DG299" s="44"/>
      <c r="DH299" s="44"/>
      <c r="DI299" s="44"/>
      <c r="DJ299" s="44"/>
      <c r="DK299" s="44"/>
      <c r="DL299" s="44"/>
      <c r="DM299" s="44"/>
      <c r="DN299" s="44"/>
      <c r="DO299" s="44"/>
      <c r="DP299" s="44"/>
      <c r="DQ299" s="44"/>
      <c r="DR299" s="44"/>
      <c r="DS299" s="44"/>
      <c r="DT299" s="44"/>
    </row>
    <row r="300" spans="2:124" s="5" customFormat="1" ht="30" customHeight="1">
      <c r="B300" s="128"/>
      <c r="C300" s="56"/>
      <c r="D300" s="111"/>
      <c r="E300" s="131"/>
      <c r="F300" s="133" t="s">
        <v>40</v>
      </c>
      <c r="G300" s="57" t="s">
        <v>40</v>
      </c>
      <c r="H300" s="134"/>
      <c r="I300" s="110"/>
      <c r="J300" s="135"/>
      <c r="K300" s="58"/>
      <c r="L300" s="59"/>
      <c r="M300" s="60"/>
      <c r="N300" s="60"/>
      <c r="O300" s="65" t="str">
        <f t="shared" si="46"/>
        <v/>
      </c>
      <c r="P300" s="59"/>
      <c r="Q300" s="60"/>
      <c r="R300" s="60"/>
      <c r="S300" s="65" t="str">
        <f t="shared" si="47"/>
        <v/>
      </c>
      <c r="T300" s="64" t="str">
        <f t="shared" si="48"/>
        <v/>
      </c>
      <c r="U300" s="61" t="str">
        <f t="shared" si="49"/>
        <v xml:space="preserve">   </v>
      </c>
      <c r="V300" s="61" t="str">
        <f>IF(E300=0," ",IF(E300="H",IF(H300&lt;1999,VLOOKUP(K300,Minimas!$A$15:$F$29,6),IF(AND(H300&gt;1998,H300&lt;2002),VLOOKUP(K300,Minimas!$A$15:$F$29,5),IF(AND(H300&gt;2001,H300&lt;2004),VLOOKUP(K300,Minimas!$A$15:$F$29,4),IF(AND(H300&gt;2003,H300&lt;2006),VLOOKUP(K300,Minimas!$A$15:$F$29,3),VLOOKUP(K300,Minimas!$A$15:$F$29,2))))),IF(H300&lt;1999,VLOOKUP(K300,Minimas!$G$15:$L$29,6),IF(AND(H300&gt;1998,H300&lt;2002),VLOOKUP(K300,Minimas!$G$15:$L$29,5),IF(AND(H300&gt;2001,H300&lt;2004),VLOOKUP(K300,Minimas!$G$15:$L$29,4),IF(AND(H300&gt;2003,H300&lt;2006),VLOOKUP(K300,Minimas!$G$15:$L$29,3),VLOOKUP(K300,Minimas!$G$15:$L$29,2)))))))</f>
        <v xml:space="preserve"> </v>
      </c>
      <c r="W300" s="62" t="str">
        <f t="shared" si="50"/>
        <v/>
      </c>
      <c r="X300" s="55"/>
      <c r="AA300" s="44"/>
      <c r="AB300" s="119" t="e">
        <f>T300-HLOOKUP(V300,Minimas!$C$3:$CD$12,2,FALSE)</f>
        <v>#VALUE!</v>
      </c>
      <c r="AC300" s="119" t="e">
        <f>T300-HLOOKUP(V300,Minimas!$C$3:$CD$12,3,FALSE)</f>
        <v>#VALUE!</v>
      </c>
      <c r="AD300" s="119" t="e">
        <f>T300-HLOOKUP(V300,Minimas!$C$3:$CD$12,4,FALSE)</f>
        <v>#VALUE!</v>
      </c>
      <c r="AE300" s="119" t="e">
        <f>T300-HLOOKUP(V300,Minimas!$C$3:$CD$12,5,FALSE)</f>
        <v>#VALUE!</v>
      </c>
      <c r="AF300" s="119" t="e">
        <f>T300-HLOOKUP(V300,Minimas!$C$3:$CD$12,6,FALSE)</f>
        <v>#VALUE!</v>
      </c>
      <c r="AG300" s="119" t="e">
        <f>T300-HLOOKUP(V300,Minimas!$C$3:$CD$12,7,FALSE)</f>
        <v>#VALUE!</v>
      </c>
      <c r="AH300" s="119" t="e">
        <f>T300-HLOOKUP(V300,Minimas!$C$3:$CD$12,8,FALSE)</f>
        <v>#VALUE!</v>
      </c>
      <c r="AI300" s="119" t="e">
        <f>T300-HLOOKUP(V300,Minimas!$C$3:$CD$12,9,FALSE)</f>
        <v>#VALUE!</v>
      </c>
      <c r="AJ300" s="119" t="e">
        <f>T300-HLOOKUP(V300,Minimas!$C$3:$CD$12,10,FALSE)</f>
        <v>#VALUE!</v>
      </c>
      <c r="AK300" s="120" t="str">
        <f t="shared" si="51"/>
        <v xml:space="preserve"> </v>
      </c>
      <c r="AL300" s="44"/>
      <c r="AM300" s="44" t="str">
        <f t="shared" si="52"/>
        <v xml:space="preserve"> </v>
      </c>
      <c r="AN300" s="44" t="str">
        <f t="shared" si="53"/>
        <v xml:space="preserve"> </v>
      </c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  <c r="CP300" s="44"/>
      <c r="CQ300" s="44"/>
      <c r="CR300" s="44"/>
      <c r="CS300" s="44"/>
      <c r="CT300" s="44"/>
      <c r="CU300" s="44"/>
      <c r="CV300" s="44"/>
      <c r="CW300" s="44"/>
      <c r="CX300" s="44"/>
      <c r="CY300" s="44"/>
      <c r="CZ300" s="44"/>
      <c r="DA300" s="44"/>
      <c r="DB300" s="44"/>
      <c r="DC300" s="44"/>
      <c r="DD300" s="44"/>
      <c r="DE300" s="44"/>
      <c r="DF300" s="44"/>
      <c r="DG300" s="44"/>
      <c r="DH300" s="44"/>
      <c r="DI300" s="44"/>
      <c r="DJ300" s="44"/>
      <c r="DK300" s="44"/>
      <c r="DL300" s="44"/>
      <c r="DM300" s="44"/>
      <c r="DN300" s="44"/>
      <c r="DO300" s="44"/>
      <c r="DP300" s="44"/>
      <c r="DQ300" s="44"/>
      <c r="DR300" s="44"/>
      <c r="DS300" s="44"/>
      <c r="DT300" s="44"/>
    </row>
    <row r="301" spans="2:124" s="5" customFormat="1" ht="30" customHeight="1">
      <c r="B301" s="128"/>
      <c r="C301" s="56"/>
      <c r="D301" s="111"/>
      <c r="E301" s="131"/>
      <c r="F301" s="133" t="s">
        <v>40</v>
      </c>
      <c r="G301" s="57" t="s">
        <v>40</v>
      </c>
      <c r="H301" s="134"/>
      <c r="I301" s="110"/>
      <c r="J301" s="135"/>
      <c r="K301" s="58"/>
      <c r="L301" s="59"/>
      <c r="M301" s="60"/>
      <c r="N301" s="60"/>
      <c r="O301" s="65" t="str">
        <f t="shared" si="46"/>
        <v/>
      </c>
      <c r="P301" s="59"/>
      <c r="Q301" s="60"/>
      <c r="R301" s="60"/>
      <c r="S301" s="65" t="str">
        <f t="shared" si="47"/>
        <v/>
      </c>
      <c r="T301" s="64" t="str">
        <f t="shared" si="48"/>
        <v/>
      </c>
      <c r="U301" s="61" t="str">
        <f t="shared" si="49"/>
        <v xml:space="preserve">   </v>
      </c>
      <c r="V301" s="61" t="str">
        <f>IF(E301=0," ",IF(E301="H",IF(H301&lt;1999,VLOOKUP(K301,Minimas!$A$15:$F$29,6),IF(AND(H301&gt;1998,H301&lt;2002),VLOOKUP(K301,Minimas!$A$15:$F$29,5),IF(AND(H301&gt;2001,H301&lt;2004),VLOOKUP(K301,Minimas!$A$15:$F$29,4),IF(AND(H301&gt;2003,H301&lt;2006),VLOOKUP(K301,Minimas!$A$15:$F$29,3),VLOOKUP(K301,Minimas!$A$15:$F$29,2))))),IF(H301&lt;1999,VLOOKUP(K301,Minimas!$G$15:$L$29,6),IF(AND(H301&gt;1998,H301&lt;2002),VLOOKUP(K301,Minimas!$G$15:$L$29,5),IF(AND(H301&gt;2001,H301&lt;2004),VLOOKUP(K301,Minimas!$G$15:$L$29,4),IF(AND(H301&gt;2003,H301&lt;2006),VLOOKUP(K301,Minimas!$G$15:$L$29,3),VLOOKUP(K301,Minimas!$G$15:$L$29,2)))))))</f>
        <v xml:space="preserve"> </v>
      </c>
      <c r="W301" s="62" t="str">
        <f t="shared" si="50"/>
        <v/>
      </c>
      <c r="X301" s="55"/>
      <c r="AA301" s="44"/>
      <c r="AB301" s="119" t="e">
        <f>T301-HLOOKUP(V301,Minimas!$C$3:$CD$12,2,FALSE)</f>
        <v>#VALUE!</v>
      </c>
      <c r="AC301" s="119" t="e">
        <f>T301-HLOOKUP(V301,Minimas!$C$3:$CD$12,3,FALSE)</f>
        <v>#VALUE!</v>
      </c>
      <c r="AD301" s="119" t="e">
        <f>T301-HLOOKUP(V301,Minimas!$C$3:$CD$12,4,FALSE)</f>
        <v>#VALUE!</v>
      </c>
      <c r="AE301" s="119" t="e">
        <f>T301-HLOOKUP(V301,Minimas!$C$3:$CD$12,5,FALSE)</f>
        <v>#VALUE!</v>
      </c>
      <c r="AF301" s="119" t="e">
        <f>T301-HLOOKUP(V301,Minimas!$C$3:$CD$12,6,FALSE)</f>
        <v>#VALUE!</v>
      </c>
      <c r="AG301" s="119" t="e">
        <f>T301-HLOOKUP(V301,Minimas!$C$3:$CD$12,7,FALSE)</f>
        <v>#VALUE!</v>
      </c>
      <c r="AH301" s="119" t="e">
        <f>T301-HLOOKUP(V301,Minimas!$C$3:$CD$12,8,FALSE)</f>
        <v>#VALUE!</v>
      </c>
      <c r="AI301" s="119" t="e">
        <f>T301-HLOOKUP(V301,Minimas!$C$3:$CD$12,9,FALSE)</f>
        <v>#VALUE!</v>
      </c>
      <c r="AJ301" s="119" t="e">
        <f>T301-HLOOKUP(V301,Minimas!$C$3:$CD$12,10,FALSE)</f>
        <v>#VALUE!</v>
      </c>
      <c r="AK301" s="120" t="str">
        <f t="shared" si="51"/>
        <v xml:space="preserve"> </v>
      </c>
      <c r="AL301" s="44"/>
      <c r="AM301" s="44" t="str">
        <f t="shared" si="52"/>
        <v xml:space="preserve"> </v>
      </c>
      <c r="AN301" s="44" t="str">
        <f t="shared" si="53"/>
        <v xml:space="preserve"> </v>
      </c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</row>
    <row r="302" spans="2:124" s="5" customFormat="1" ht="30" customHeight="1">
      <c r="B302" s="128"/>
      <c r="C302" s="56"/>
      <c r="D302" s="111"/>
      <c r="E302" s="131"/>
      <c r="F302" s="133" t="s">
        <v>40</v>
      </c>
      <c r="G302" s="57" t="s">
        <v>40</v>
      </c>
      <c r="H302" s="134"/>
      <c r="I302" s="110"/>
      <c r="J302" s="135"/>
      <c r="K302" s="58"/>
      <c r="L302" s="59"/>
      <c r="M302" s="60"/>
      <c r="N302" s="60"/>
      <c r="O302" s="65" t="str">
        <f t="shared" si="46"/>
        <v/>
      </c>
      <c r="P302" s="59"/>
      <c r="Q302" s="60"/>
      <c r="R302" s="60"/>
      <c r="S302" s="65" t="str">
        <f t="shared" si="47"/>
        <v/>
      </c>
      <c r="T302" s="64" t="str">
        <f t="shared" si="48"/>
        <v/>
      </c>
      <c r="U302" s="61" t="str">
        <f t="shared" si="49"/>
        <v xml:space="preserve">   </v>
      </c>
      <c r="V302" s="61" t="str">
        <f>IF(E302=0," ",IF(E302="H",IF(H302&lt;1999,VLOOKUP(K302,Minimas!$A$15:$F$29,6),IF(AND(H302&gt;1998,H302&lt;2002),VLOOKUP(K302,Minimas!$A$15:$F$29,5),IF(AND(H302&gt;2001,H302&lt;2004),VLOOKUP(K302,Minimas!$A$15:$F$29,4),IF(AND(H302&gt;2003,H302&lt;2006),VLOOKUP(K302,Minimas!$A$15:$F$29,3),VLOOKUP(K302,Minimas!$A$15:$F$29,2))))),IF(H302&lt;1999,VLOOKUP(K302,Minimas!$G$15:$L$29,6),IF(AND(H302&gt;1998,H302&lt;2002),VLOOKUP(K302,Minimas!$G$15:$L$29,5),IF(AND(H302&gt;2001,H302&lt;2004),VLOOKUP(K302,Minimas!$G$15:$L$29,4),IF(AND(H302&gt;2003,H302&lt;2006),VLOOKUP(K302,Minimas!$G$15:$L$29,3),VLOOKUP(K302,Minimas!$G$15:$L$29,2)))))))</f>
        <v xml:space="preserve"> </v>
      </c>
      <c r="W302" s="62" t="str">
        <f t="shared" si="50"/>
        <v/>
      </c>
      <c r="X302" s="55"/>
      <c r="AA302" s="44"/>
      <c r="AB302" s="119" t="e">
        <f>T302-HLOOKUP(V302,Minimas!$C$3:$CD$12,2,FALSE)</f>
        <v>#VALUE!</v>
      </c>
      <c r="AC302" s="119" t="e">
        <f>T302-HLOOKUP(V302,Minimas!$C$3:$CD$12,3,FALSE)</f>
        <v>#VALUE!</v>
      </c>
      <c r="AD302" s="119" t="e">
        <f>T302-HLOOKUP(V302,Minimas!$C$3:$CD$12,4,FALSE)</f>
        <v>#VALUE!</v>
      </c>
      <c r="AE302" s="119" t="e">
        <f>T302-HLOOKUP(V302,Minimas!$C$3:$CD$12,5,FALSE)</f>
        <v>#VALUE!</v>
      </c>
      <c r="AF302" s="119" t="e">
        <f>T302-HLOOKUP(V302,Minimas!$C$3:$CD$12,6,FALSE)</f>
        <v>#VALUE!</v>
      </c>
      <c r="AG302" s="119" t="e">
        <f>T302-HLOOKUP(V302,Minimas!$C$3:$CD$12,7,FALSE)</f>
        <v>#VALUE!</v>
      </c>
      <c r="AH302" s="119" t="e">
        <f>T302-HLOOKUP(V302,Minimas!$C$3:$CD$12,8,FALSE)</f>
        <v>#VALUE!</v>
      </c>
      <c r="AI302" s="119" t="e">
        <f>T302-HLOOKUP(V302,Minimas!$C$3:$CD$12,9,FALSE)</f>
        <v>#VALUE!</v>
      </c>
      <c r="AJ302" s="119" t="e">
        <f>T302-HLOOKUP(V302,Minimas!$C$3:$CD$12,10,FALSE)</f>
        <v>#VALUE!</v>
      </c>
      <c r="AK302" s="120" t="str">
        <f t="shared" si="51"/>
        <v xml:space="preserve"> </v>
      </c>
      <c r="AL302" s="44"/>
      <c r="AM302" s="44" t="str">
        <f t="shared" si="52"/>
        <v xml:space="preserve"> </v>
      </c>
      <c r="AN302" s="44" t="str">
        <f t="shared" si="53"/>
        <v xml:space="preserve"> </v>
      </c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</row>
    <row r="303" spans="2:124" s="5" customFormat="1" ht="30" customHeight="1">
      <c r="B303" s="128"/>
      <c r="C303" s="56"/>
      <c r="D303" s="111"/>
      <c r="E303" s="131"/>
      <c r="F303" s="133" t="s">
        <v>40</v>
      </c>
      <c r="G303" s="57" t="s">
        <v>40</v>
      </c>
      <c r="H303" s="134"/>
      <c r="I303" s="110"/>
      <c r="J303" s="135"/>
      <c r="K303" s="58"/>
      <c r="L303" s="59"/>
      <c r="M303" s="60"/>
      <c r="N303" s="60"/>
      <c r="O303" s="65" t="str">
        <f t="shared" si="46"/>
        <v/>
      </c>
      <c r="P303" s="59"/>
      <c r="Q303" s="60"/>
      <c r="R303" s="60"/>
      <c r="S303" s="65" t="str">
        <f t="shared" si="47"/>
        <v/>
      </c>
      <c r="T303" s="64" t="str">
        <f t="shared" si="48"/>
        <v/>
      </c>
      <c r="U303" s="61" t="str">
        <f t="shared" si="49"/>
        <v xml:space="preserve">   </v>
      </c>
      <c r="V303" s="61" t="str">
        <f>IF(E303=0," ",IF(E303="H",IF(H303&lt;1999,VLOOKUP(K303,Minimas!$A$15:$F$29,6),IF(AND(H303&gt;1998,H303&lt;2002),VLOOKUP(K303,Minimas!$A$15:$F$29,5),IF(AND(H303&gt;2001,H303&lt;2004),VLOOKUP(K303,Minimas!$A$15:$F$29,4),IF(AND(H303&gt;2003,H303&lt;2006),VLOOKUP(K303,Minimas!$A$15:$F$29,3),VLOOKUP(K303,Minimas!$A$15:$F$29,2))))),IF(H303&lt;1999,VLOOKUP(K303,Minimas!$G$15:$L$29,6),IF(AND(H303&gt;1998,H303&lt;2002),VLOOKUP(K303,Minimas!$G$15:$L$29,5),IF(AND(H303&gt;2001,H303&lt;2004),VLOOKUP(K303,Minimas!$G$15:$L$29,4),IF(AND(H303&gt;2003,H303&lt;2006),VLOOKUP(K303,Minimas!$G$15:$L$29,3),VLOOKUP(K303,Minimas!$G$15:$L$29,2)))))))</f>
        <v xml:space="preserve"> </v>
      </c>
      <c r="W303" s="62" t="str">
        <f t="shared" si="50"/>
        <v/>
      </c>
      <c r="X303" s="55"/>
      <c r="AA303" s="44"/>
      <c r="AB303" s="119" t="e">
        <f>T303-HLOOKUP(V303,Minimas!$C$3:$CD$12,2,FALSE)</f>
        <v>#VALUE!</v>
      </c>
      <c r="AC303" s="119" t="e">
        <f>T303-HLOOKUP(V303,Minimas!$C$3:$CD$12,3,FALSE)</f>
        <v>#VALUE!</v>
      </c>
      <c r="AD303" s="119" t="e">
        <f>T303-HLOOKUP(V303,Minimas!$C$3:$CD$12,4,FALSE)</f>
        <v>#VALUE!</v>
      </c>
      <c r="AE303" s="119" t="e">
        <f>T303-HLOOKUP(V303,Minimas!$C$3:$CD$12,5,FALSE)</f>
        <v>#VALUE!</v>
      </c>
      <c r="AF303" s="119" t="e">
        <f>T303-HLOOKUP(V303,Minimas!$C$3:$CD$12,6,FALSE)</f>
        <v>#VALUE!</v>
      </c>
      <c r="AG303" s="119" t="e">
        <f>T303-HLOOKUP(V303,Minimas!$C$3:$CD$12,7,FALSE)</f>
        <v>#VALUE!</v>
      </c>
      <c r="AH303" s="119" t="e">
        <f>T303-HLOOKUP(V303,Minimas!$C$3:$CD$12,8,FALSE)</f>
        <v>#VALUE!</v>
      </c>
      <c r="AI303" s="119" t="e">
        <f>T303-HLOOKUP(V303,Minimas!$C$3:$CD$12,9,FALSE)</f>
        <v>#VALUE!</v>
      </c>
      <c r="AJ303" s="119" t="e">
        <f>T303-HLOOKUP(V303,Minimas!$C$3:$CD$12,10,FALSE)</f>
        <v>#VALUE!</v>
      </c>
      <c r="AK303" s="120" t="str">
        <f t="shared" si="51"/>
        <v xml:space="preserve"> </v>
      </c>
      <c r="AL303" s="44"/>
      <c r="AM303" s="44" t="str">
        <f t="shared" si="52"/>
        <v xml:space="preserve"> </v>
      </c>
      <c r="AN303" s="44" t="str">
        <f t="shared" si="53"/>
        <v xml:space="preserve"> </v>
      </c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  <c r="CR303" s="44"/>
      <c r="CS303" s="44"/>
      <c r="CT303" s="44"/>
      <c r="CU303" s="44"/>
      <c r="CV303" s="44"/>
      <c r="CW303" s="44"/>
      <c r="CX303" s="44"/>
      <c r="CY303" s="44"/>
      <c r="CZ303" s="44"/>
      <c r="DA303" s="44"/>
      <c r="DB303" s="44"/>
      <c r="DC303" s="44"/>
      <c r="DD303" s="44"/>
      <c r="DE303" s="44"/>
      <c r="DF303" s="44"/>
      <c r="DG303" s="44"/>
      <c r="DH303" s="44"/>
      <c r="DI303" s="44"/>
      <c r="DJ303" s="44"/>
      <c r="DK303" s="44"/>
      <c r="DL303" s="44"/>
      <c r="DM303" s="44"/>
      <c r="DN303" s="44"/>
      <c r="DO303" s="44"/>
      <c r="DP303" s="44"/>
      <c r="DQ303" s="44"/>
      <c r="DR303" s="44"/>
      <c r="DS303" s="44"/>
      <c r="DT303" s="44"/>
    </row>
    <row r="304" spans="2:124" s="5" customFormat="1" ht="30" customHeight="1">
      <c r="B304" s="128"/>
      <c r="C304" s="56"/>
      <c r="D304" s="111"/>
      <c r="E304" s="131"/>
      <c r="F304" s="133" t="s">
        <v>40</v>
      </c>
      <c r="G304" s="57" t="s">
        <v>40</v>
      </c>
      <c r="H304" s="134"/>
      <c r="I304" s="110"/>
      <c r="J304" s="135"/>
      <c r="K304" s="58"/>
      <c r="L304" s="59"/>
      <c r="M304" s="60"/>
      <c r="N304" s="60"/>
      <c r="O304" s="65" t="str">
        <f t="shared" si="46"/>
        <v/>
      </c>
      <c r="P304" s="59"/>
      <c r="Q304" s="60"/>
      <c r="R304" s="60"/>
      <c r="S304" s="65" t="str">
        <f t="shared" si="47"/>
        <v/>
      </c>
      <c r="T304" s="64" t="str">
        <f t="shared" si="48"/>
        <v/>
      </c>
      <c r="U304" s="61" t="str">
        <f t="shared" si="49"/>
        <v xml:space="preserve">   </v>
      </c>
      <c r="V304" s="61" t="str">
        <f>IF(E304=0," ",IF(E304="H",IF(H304&lt;1999,VLOOKUP(K304,Minimas!$A$15:$F$29,6),IF(AND(H304&gt;1998,H304&lt;2002),VLOOKUP(K304,Minimas!$A$15:$F$29,5),IF(AND(H304&gt;2001,H304&lt;2004),VLOOKUP(K304,Minimas!$A$15:$F$29,4),IF(AND(H304&gt;2003,H304&lt;2006),VLOOKUP(K304,Minimas!$A$15:$F$29,3),VLOOKUP(K304,Minimas!$A$15:$F$29,2))))),IF(H304&lt;1999,VLOOKUP(K304,Minimas!$G$15:$L$29,6),IF(AND(H304&gt;1998,H304&lt;2002),VLOOKUP(K304,Minimas!$G$15:$L$29,5),IF(AND(H304&gt;2001,H304&lt;2004),VLOOKUP(K304,Minimas!$G$15:$L$29,4),IF(AND(H304&gt;2003,H304&lt;2006),VLOOKUP(K304,Minimas!$G$15:$L$29,3),VLOOKUP(K304,Minimas!$G$15:$L$29,2)))))))</f>
        <v xml:space="preserve"> </v>
      </c>
      <c r="W304" s="62" t="str">
        <f t="shared" si="50"/>
        <v/>
      </c>
      <c r="X304" s="55"/>
      <c r="AA304" s="44"/>
      <c r="AB304" s="119" t="e">
        <f>T304-HLOOKUP(V304,Minimas!$C$3:$CD$12,2,FALSE)</f>
        <v>#VALUE!</v>
      </c>
      <c r="AC304" s="119" t="e">
        <f>T304-HLOOKUP(V304,Minimas!$C$3:$CD$12,3,FALSE)</f>
        <v>#VALUE!</v>
      </c>
      <c r="AD304" s="119" t="e">
        <f>T304-HLOOKUP(V304,Minimas!$C$3:$CD$12,4,FALSE)</f>
        <v>#VALUE!</v>
      </c>
      <c r="AE304" s="119" t="e">
        <f>T304-HLOOKUP(V304,Minimas!$C$3:$CD$12,5,FALSE)</f>
        <v>#VALUE!</v>
      </c>
      <c r="AF304" s="119" t="e">
        <f>T304-HLOOKUP(V304,Minimas!$C$3:$CD$12,6,FALSE)</f>
        <v>#VALUE!</v>
      </c>
      <c r="AG304" s="119" t="e">
        <f>T304-HLOOKUP(V304,Minimas!$C$3:$CD$12,7,FALSE)</f>
        <v>#VALUE!</v>
      </c>
      <c r="AH304" s="119" t="e">
        <f>T304-HLOOKUP(V304,Minimas!$C$3:$CD$12,8,FALSE)</f>
        <v>#VALUE!</v>
      </c>
      <c r="AI304" s="119" t="e">
        <f>T304-HLOOKUP(V304,Minimas!$C$3:$CD$12,9,FALSE)</f>
        <v>#VALUE!</v>
      </c>
      <c r="AJ304" s="119" t="e">
        <f>T304-HLOOKUP(V304,Minimas!$C$3:$CD$12,10,FALSE)</f>
        <v>#VALUE!</v>
      </c>
      <c r="AK304" s="120" t="str">
        <f t="shared" si="51"/>
        <v xml:space="preserve"> </v>
      </c>
      <c r="AL304" s="44"/>
      <c r="AM304" s="44" t="str">
        <f t="shared" si="52"/>
        <v xml:space="preserve"> </v>
      </c>
      <c r="AN304" s="44" t="str">
        <f t="shared" si="53"/>
        <v xml:space="preserve"> </v>
      </c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  <c r="CR304" s="44"/>
      <c r="CS304" s="44"/>
      <c r="CT304" s="44"/>
      <c r="CU304" s="44"/>
      <c r="CV304" s="44"/>
      <c r="CW304" s="44"/>
      <c r="CX304" s="44"/>
      <c r="CY304" s="44"/>
      <c r="CZ304" s="44"/>
      <c r="DA304" s="44"/>
      <c r="DB304" s="44"/>
      <c r="DC304" s="44"/>
      <c r="DD304" s="44"/>
      <c r="DE304" s="44"/>
      <c r="DF304" s="44"/>
      <c r="DG304" s="44"/>
      <c r="DH304" s="44"/>
      <c r="DI304" s="44"/>
      <c r="DJ304" s="44"/>
      <c r="DK304" s="44"/>
      <c r="DL304" s="44"/>
      <c r="DM304" s="44"/>
      <c r="DN304" s="44"/>
      <c r="DO304" s="44"/>
      <c r="DP304" s="44"/>
      <c r="DQ304" s="44"/>
      <c r="DR304" s="44"/>
      <c r="DS304" s="44"/>
      <c r="DT304" s="44"/>
    </row>
    <row r="305" spans="2:124" s="5" customFormat="1" ht="30" customHeight="1">
      <c r="B305" s="128"/>
      <c r="C305" s="56"/>
      <c r="D305" s="111"/>
      <c r="E305" s="131"/>
      <c r="F305" s="133" t="s">
        <v>40</v>
      </c>
      <c r="G305" s="57" t="s">
        <v>40</v>
      </c>
      <c r="H305" s="134"/>
      <c r="I305" s="110"/>
      <c r="J305" s="135"/>
      <c r="K305" s="58"/>
      <c r="L305" s="59"/>
      <c r="M305" s="60"/>
      <c r="N305" s="60"/>
      <c r="O305" s="65" t="str">
        <f t="shared" si="46"/>
        <v/>
      </c>
      <c r="P305" s="59"/>
      <c r="Q305" s="60"/>
      <c r="R305" s="60"/>
      <c r="S305" s="65" t="str">
        <f t="shared" si="47"/>
        <v/>
      </c>
      <c r="T305" s="64" t="str">
        <f t="shared" si="48"/>
        <v/>
      </c>
      <c r="U305" s="61" t="str">
        <f t="shared" si="49"/>
        <v xml:space="preserve">   </v>
      </c>
      <c r="V305" s="61" t="str">
        <f>IF(E305=0," ",IF(E305="H",IF(H305&lt;1999,VLOOKUP(K305,Minimas!$A$15:$F$29,6),IF(AND(H305&gt;1998,H305&lt;2002),VLOOKUP(K305,Minimas!$A$15:$F$29,5),IF(AND(H305&gt;2001,H305&lt;2004),VLOOKUP(K305,Minimas!$A$15:$F$29,4),IF(AND(H305&gt;2003,H305&lt;2006),VLOOKUP(K305,Minimas!$A$15:$F$29,3),VLOOKUP(K305,Minimas!$A$15:$F$29,2))))),IF(H305&lt;1999,VLOOKUP(K305,Minimas!$G$15:$L$29,6),IF(AND(H305&gt;1998,H305&lt;2002),VLOOKUP(K305,Minimas!$G$15:$L$29,5),IF(AND(H305&gt;2001,H305&lt;2004),VLOOKUP(K305,Minimas!$G$15:$L$29,4),IF(AND(H305&gt;2003,H305&lt;2006),VLOOKUP(K305,Minimas!$G$15:$L$29,3),VLOOKUP(K305,Minimas!$G$15:$L$29,2)))))))</f>
        <v xml:space="preserve"> </v>
      </c>
      <c r="W305" s="62" t="str">
        <f t="shared" si="50"/>
        <v/>
      </c>
      <c r="X305" s="55"/>
      <c r="AA305" s="44"/>
      <c r="AB305" s="119" t="e">
        <f>T305-HLOOKUP(V305,Minimas!$C$3:$CD$12,2,FALSE)</f>
        <v>#VALUE!</v>
      </c>
      <c r="AC305" s="119" t="e">
        <f>T305-HLOOKUP(V305,Minimas!$C$3:$CD$12,3,FALSE)</f>
        <v>#VALUE!</v>
      </c>
      <c r="AD305" s="119" t="e">
        <f>T305-HLOOKUP(V305,Minimas!$C$3:$CD$12,4,FALSE)</f>
        <v>#VALUE!</v>
      </c>
      <c r="AE305" s="119" t="e">
        <f>T305-HLOOKUP(V305,Minimas!$C$3:$CD$12,5,FALSE)</f>
        <v>#VALUE!</v>
      </c>
      <c r="AF305" s="119" t="e">
        <f>T305-HLOOKUP(V305,Minimas!$C$3:$CD$12,6,FALSE)</f>
        <v>#VALUE!</v>
      </c>
      <c r="AG305" s="119" t="e">
        <f>T305-HLOOKUP(V305,Minimas!$C$3:$CD$12,7,FALSE)</f>
        <v>#VALUE!</v>
      </c>
      <c r="AH305" s="119" t="e">
        <f>T305-HLOOKUP(V305,Minimas!$C$3:$CD$12,8,FALSE)</f>
        <v>#VALUE!</v>
      </c>
      <c r="AI305" s="119" t="e">
        <f>T305-HLOOKUP(V305,Minimas!$C$3:$CD$12,9,FALSE)</f>
        <v>#VALUE!</v>
      </c>
      <c r="AJ305" s="119" t="e">
        <f>T305-HLOOKUP(V305,Minimas!$C$3:$CD$12,10,FALSE)</f>
        <v>#VALUE!</v>
      </c>
      <c r="AK305" s="120" t="str">
        <f t="shared" si="51"/>
        <v xml:space="preserve"> </v>
      </c>
      <c r="AL305" s="44"/>
      <c r="AM305" s="44" t="str">
        <f t="shared" si="52"/>
        <v xml:space="preserve"> </v>
      </c>
      <c r="AN305" s="44" t="str">
        <f t="shared" si="53"/>
        <v xml:space="preserve"> </v>
      </c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  <c r="CK305" s="44"/>
      <c r="CL305" s="44"/>
      <c r="CM305" s="44"/>
      <c r="CN305" s="44"/>
      <c r="CO305" s="44"/>
      <c r="CP305" s="44"/>
      <c r="CQ305" s="44"/>
      <c r="CR305" s="44"/>
      <c r="CS305" s="44"/>
      <c r="CT305" s="44"/>
      <c r="CU305" s="44"/>
      <c r="CV305" s="44"/>
      <c r="CW305" s="44"/>
      <c r="CX305" s="44"/>
      <c r="CY305" s="44"/>
      <c r="CZ305" s="44"/>
      <c r="DA305" s="44"/>
      <c r="DB305" s="44"/>
      <c r="DC305" s="44"/>
      <c r="DD305" s="44"/>
      <c r="DE305" s="44"/>
      <c r="DF305" s="44"/>
      <c r="DG305" s="44"/>
      <c r="DH305" s="44"/>
      <c r="DI305" s="44"/>
      <c r="DJ305" s="44"/>
      <c r="DK305" s="44"/>
      <c r="DL305" s="44"/>
      <c r="DM305" s="44"/>
      <c r="DN305" s="44"/>
      <c r="DO305" s="44"/>
      <c r="DP305" s="44"/>
      <c r="DQ305" s="44"/>
      <c r="DR305" s="44"/>
      <c r="DS305" s="44"/>
      <c r="DT305" s="44"/>
    </row>
    <row r="306" spans="2:124" s="5" customFormat="1" ht="30" customHeight="1">
      <c r="B306" s="128"/>
      <c r="C306" s="56"/>
      <c r="D306" s="111"/>
      <c r="E306" s="131"/>
      <c r="F306" s="133" t="s">
        <v>40</v>
      </c>
      <c r="G306" s="57" t="s">
        <v>40</v>
      </c>
      <c r="H306" s="134"/>
      <c r="I306" s="110"/>
      <c r="J306" s="135"/>
      <c r="K306" s="58"/>
      <c r="L306" s="59"/>
      <c r="M306" s="60"/>
      <c r="N306" s="60"/>
      <c r="O306" s="65" t="str">
        <f t="shared" si="46"/>
        <v/>
      </c>
      <c r="P306" s="59"/>
      <c r="Q306" s="60"/>
      <c r="R306" s="60"/>
      <c r="S306" s="65" t="str">
        <f t="shared" si="47"/>
        <v/>
      </c>
      <c r="T306" s="64" t="str">
        <f t="shared" si="48"/>
        <v/>
      </c>
      <c r="U306" s="61" t="str">
        <f t="shared" si="49"/>
        <v xml:space="preserve">   </v>
      </c>
      <c r="V306" s="61" t="str">
        <f>IF(E306=0," ",IF(E306="H",IF(H306&lt;1999,VLOOKUP(K306,Minimas!$A$15:$F$29,6),IF(AND(H306&gt;1998,H306&lt;2002),VLOOKUP(K306,Minimas!$A$15:$F$29,5),IF(AND(H306&gt;2001,H306&lt;2004),VLOOKUP(K306,Minimas!$A$15:$F$29,4),IF(AND(H306&gt;2003,H306&lt;2006),VLOOKUP(K306,Minimas!$A$15:$F$29,3),VLOOKUP(K306,Minimas!$A$15:$F$29,2))))),IF(H306&lt;1999,VLOOKUP(K306,Minimas!$G$15:$L$29,6),IF(AND(H306&gt;1998,H306&lt;2002),VLOOKUP(K306,Minimas!$G$15:$L$29,5),IF(AND(H306&gt;2001,H306&lt;2004),VLOOKUP(K306,Minimas!$G$15:$L$29,4),IF(AND(H306&gt;2003,H306&lt;2006),VLOOKUP(K306,Minimas!$G$15:$L$29,3),VLOOKUP(K306,Minimas!$G$15:$L$29,2)))))))</f>
        <v xml:space="preserve"> </v>
      </c>
      <c r="W306" s="62" t="str">
        <f t="shared" si="50"/>
        <v/>
      </c>
      <c r="X306" s="55"/>
      <c r="AA306" s="44"/>
      <c r="AB306" s="119" t="e">
        <f>T306-HLOOKUP(V306,Minimas!$C$3:$CD$12,2,FALSE)</f>
        <v>#VALUE!</v>
      </c>
      <c r="AC306" s="119" t="e">
        <f>T306-HLOOKUP(V306,Minimas!$C$3:$CD$12,3,FALSE)</f>
        <v>#VALUE!</v>
      </c>
      <c r="AD306" s="119" t="e">
        <f>T306-HLOOKUP(V306,Minimas!$C$3:$CD$12,4,FALSE)</f>
        <v>#VALUE!</v>
      </c>
      <c r="AE306" s="119" t="e">
        <f>T306-HLOOKUP(V306,Minimas!$C$3:$CD$12,5,FALSE)</f>
        <v>#VALUE!</v>
      </c>
      <c r="AF306" s="119" t="e">
        <f>T306-HLOOKUP(V306,Minimas!$C$3:$CD$12,6,FALSE)</f>
        <v>#VALUE!</v>
      </c>
      <c r="AG306" s="119" t="e">
        <f>T306-HLOOKUP(V306,Minimas!$C$3:$CD$12,7,FALSE)</f>
        <v>#VALUE!</v>
      </c>
      <c r="AH306" s="119" t="e">
        <f>T306-HLOOKUP(V306,Minimas!$C$3:$CD$12,8,FALSE)</f>
        <v>#VALUE!</v>
      </c>
      <c r="AI306" s="119" t="e">
        <f>T306-HLOOKUP(V306,Minimas!$C$3:$CD$12,9,FALSE)</f>
        <v>#VALUE!</v>
      </c>
      <c r="AJ306" s="119" t="e">
        <f>T306-HLOOKUP(V306,Minimas!$C$3:$CD$12,10,FALSE)</f>
        <v>#VALUE!</v>
      </c>
      <c r="AK306" s="120" t="str">
        <f t="shared" si="51"/>
        <v xml:space="preserve"> </v>
      </c>
      <c r="AL306" s="44"/>
      <c r="AM306" s="44" t="str">
        <f t="shared" si="52"/>
        <v xml:space="preserve"> </v>
      </c>
      <c r="AN306" s="44" t="str">
        <f t="shared" si="53"/>
        <v xml:space="preserve"> </v>
      </c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4"/>
      <c r="CP306" s="44"/>
      <c r="CQ306" s="44"/>
      <c r="CR306" s="44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/>
      <c r="DS306" s="44"/>
      <c r="DT306" s="44"/>
    </row>
    <row r="307" spans="2:124" s="5" customFormat="1" ht="30" customHeight="1">
      <c r="B307" s="128"/>
      <c r="C307" s="56"/>
      <c r="D307" s="111"/>
      <c r="E307" s="131"/>
      <c r="F307" s="133" t="s">
        <v>40</v>
      </c>
      <c r="G307" s="57" t="s">
        <v>40</v>
      </c>
      <c r="H307" s="134"/>
      <c r="I307" s="110"/>
      <c r="J307" s="135"/>
      <c r="K307" s="58"/>
      <c r="L307" s="59"/>
      <c r="M307" s="60"/>
      <c r="N307" s="60"/>
      <c r="O307" s="65" t="str">
        <f t="shared" si="46"/>
        <v/>
      </c>
      <c r="P307" s="59"/>
      <c r="Q307" s="60"/>
      <c r="R307" s="60"/>
      <c r="S307" s="65" t="str">
        <f t="shared" si="47"/>
        <v/>
      </c>
      <c r="T307" s="64" t="str">
        <f t="shared" si="48"/>
        <v/>
      </c>
      <c r="U307" s="61" t="str">
        <f t="shared" si="49"/>
        <v xml:space="preserve">   </v>
      </c>
      <c r="V307" s="61" t="str">
        <f>IF(E307=0," ",IF(E307="H",IF(H307&lt;1999,VLOOKUP(K307,Minimas!$A$15:$F$29,6),IF(AND(H307&gt;1998,H307&lt;2002),VLOOKUP(K307,Minimas!$A$15:$F$29,5),IF(AND(H307&gt;2001,H307&lt;2004),VLOOKUP(K307,Minimas!$A$15:$F$29,4),IF(AND(H307&gt;2003,H307&lt;2006),VLOOKUP(K307,Minimas!$A$15:$F$29,3),VLOOKUP(K307,Minimas!$A$15:$F$29,2))))),IF(H307&lt;1999,VLOOKUP(K307,Minimas!$G$15:$L$29,6),IF(AND(H307&gt;1998,H307&lt;2002),VLOOKUP(K307,Minimas!$G$15:$L$29,5),IF(AND(H307&gt;2001,H307&lt;2004),VLOOKUP(K307,Minimas!$G$15:$L$29,4),IF(AND(H307&gt;2003,H307&lt;2006),VLOOKUP(K307,Minimas!$G$15:$L$29,3),VLOOKUP(K307,Minimas!$G$15:$L$29,2)))))))</f>
        <v xml:space="preserve"> </v>
      </c>
      <c r="W307" s="62" t="str">
        <f t="shared" si="50"/>
        <v/>
      </c>
      <c r="X307" s="55"/>
      <c r="AA307" s="44"/>
      <c r="AB307" s="119" t="e">
        <f>T307-HLOOKUP(V307,Minimas!$C$3:$CD$12,2,FALSE)</f>
        <v>#VALUE!</v>
      </c>
      <c r="AC307" s="119" t="e">
        <f>T307-HLOOKUP(V307,Minimas!$C$3:$CD$12,3,FALSE)</f>
        <v>#VALUE!</v>
      </c>
      <c r="AD307" s="119" t="e">
        <f>T307-HLOOKUP(V307,Minimas!$C$3:$CD$12,4,FALSE)</f>
        <v>#VALUE!</v>
      </c>
      <c r="AE307" s="119" t="e">
        <f>T307-HLOOKUP(V307,Minimas!$C$3:$CD$12,5,FALSE)</f>
        <v>#VALUE!</v>
      </c>
      <c r="AF307" s="119" t="e">
        <f>T307-HLOOKUP(V307,Minimas!$C$3:$CD$12,6,FALSE)</f>
        <v>#VALUE!</v>
      </c>
      <c r="AG307" s="119" t="e">
        <f>T307-HLOOKUP(V307,Minimas!$C$3:$CD$12,7,FALSE)</f>
        <v>#VALUE!</v>
      </c>
      <c r="AH307" s="119" t="e">
        <f>T307-HLOOKUP(V307,Minimas!$C$3:$CD$12,8,FALSE)</f>
        <v>#VALUE!</v>
      </c>
      <c r="AI307" s="119" t="e">
        <f>T307-HLOOKUP(V307,Minimas!$C$3:$CD$12,9,FALSE)</f>
        <v>#VALUE!</v>
      </c>
      <c r="AJ307" s="119" t="e">
        <f>T307-HLOOKUP(V307,Minimas!$C$3:$CD$12,10,FALSE)</f>
        <v>#VALUE!</v>
      </c>
      <c r="AK307" s="120" t="str">
        <f t="shared" si="51"/>
        <v xml:space="preserve"> </v>
      </c>
      <c r="AL307" s="44"/>
      <c r="AM307" s="44" t="str">
        <f t="shared" si="52"/>
        <v xml:space="preserve"> </v>
      </c>
      <c r="AN307" s="44" t="str">
        <f t="shared" si="53"/>
        <v xml:space="preserve"> </v>
      </c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4"/>
      <c r="CP307" s="44"/>
      <c r="CQ307" s="44"/>
      <c r="CR307" s="44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</row>
    <row r="308" spans="2:124" s="5" customFormat="1" ht="30" customHeight="1">
      <c r="B308" s="128"/>
      <c r="C308" s="56"/>
      <c r="D308" s="111"/>
      <c r="E308" s="131"/>
      <c r="F308" s="133" t="s">
        <v>40</v>
      </c>
      <c r="G308" s="57" t="s">
        <v>40</v>
      </c>
      <c r="H308" s="134"/>
      <c r="I308" s="110"/>
      <c r="J308" s="135"/>
      <c r="K308" s="58"/>
      <c r="L308" s="59"/>
      <c r="M308" s="60"/>
      <c r="N308" s="60"/>
      <c r="O308" s="65" t="str">
        <f t="shared" si="46"/>
        <v/>
      </c>
      <c r="P308" s="59"/>
      <c r="Q308" s="60"/>
      <c r="R308" s="60"/>
      <c r="S308" s="65" t="str">
        <f t="shared" si="47"/>
        <v/>
      </c>
      <c r="T308" s="64" t="str">
        <f t="shared" si="48"/>
        <v/>
      </c>
      <c r="U308" s="61" t="str">
        <f t="shared" si="49"/>
        <v xml:space="preserve">   </v>
      </c>
      <c r="V308" s="61" t="str">
        <f>IF(E308=0," ",IF(E308="H",IF(H308&lt;1999,VLOOKUP(K308,Minimas!$A$15:$F$29,6),IF(AND(H308&gt;1998,H308&lt;2002),VLOOKUP(K308,Minimas!$A$15:$F$29,5),IF(AND(H308&gt;2001,H308&lt;2004),VLOOKUP(K308,Minimas!$A$15:$F$29,4),IF(AND(H308&gt;2003,H308&lt;2006),VLOOKUP(K308,Minimas!$A$15:$F$29,3),VLOOKUP(K308,Minimas!$A$15:$F$29,2))))),IF(H308&lt;1999,VLOOKUP(K308,Minimas!$G$15:$L$29,6),IF(AND(H308&gt;1998,H308&lt;2002),VLOOKUP(K308,Minimas!$G$15:$L$29,5),IF(AND(H308&gt;2001,H308&lt;2004),VLOOKUP(K308,Minimas!$G$15:$L$29,4),IF(AND(H308&gt;2003,H308&lt;2006),VLOOKUP(K308,Minimas!$G$15:$L$29,3),VLOOKUP(K308,Minimas!$G$15:$L$29,2)))))))</f>
        <v xml:space="preserve"> </v>
      </c>
      <c r="W308" s="62" t="str">
        <f t="shared" si="50"/>
        <v/>
      </c>
      <c r="X308" s="55"/>
      <c r="AA308" s="44"/>
      <c r="AB308" s="119" t="e">
        <f>T308-HLOOKUP(V308,Minimas!$C$3:$CD$12,2,FALSE)</f>
        <v>#VALUE!</v>
      </c>
      <c r="AC308" s="119" t="e">
        <f>T308-HLOOKUP(V308,Minimas!$C$3:$CD$12,3,FALSE)</f>
        <v>#VALUE!</v>
      </c>
      <c r="AD308" s="119" t="e">
        <f>T308-HLOOKUP(V308,Minimas!$C$3:$CD$12,4,FALSE)</f>
        <v>#VALUE!</v>
      </c>
      <c r="AE308" s="119" t="e">
        <f>T308-HLOOKUP(V308,Minimas!$C$3:$CD$12,5,FALSE)</f>
        <v>#VALUE!</v>
      </c>
      <c r="AF308" s="119" t="e">
        <f>T308-HLOOKUP(V308,Minimas!$C$3:$CD$12,6,FALSE)</f>
        <v>#VALUE!</v>
      </c>
      <c r="AG308" s="119" t="e">
        <f>T308-HLOOKUP(V308,Minimas!$C$3:$CD$12,7,FALSE)</f>
        <v>#VALUE!</v>
      </c>
      <c r="AH308" s="119" t="e">
        <f>T308-HLOOKUP(V308,Minimas!$C$3:$CD$12,8,FALSE)</f>
        <v>#VALUE!</v>
      </c>
      <c r="AI308" s="119" t="e">
        <f>T308-HLOOKUP(V308,Minimas!$C$3:$CD$12,9,FALSE)</f>
        <v>#VALUE!</v>
      </c>
      <c r="AJ308" s="119" t="e">
        <f>T308-HLOOKUP(V308,Minimas!$C$3:$CD$12,10,FALSE)</f>
        <v>#VALUE!</v>
      </c>
      <c r="AK308" s="120" t="str">
        <f t="shared" si="51"/>
        <v xml:space="preserve"> </v>
      </c>
      <c r="AL308" s="44"/>
      <c r="AM308" s="44" t="str">
        <f t="shared" si="52"/>
        <v xml:space="preserve"> </v>
      </c>
      <c r="AN308" s="44" t="str">
        <f t="shared" si="53"/>
        <v xml:space="preserve"> </v>
      </c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4"/>
      <c r="CP308" s="44"/>
      <c r="CQ308" s="44"/>
      <c r="CR308" s="44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</row>
    <row r="309" spans="2:124" s="5" customFormat="1" ht="30" customHeight="1">
      <c r="B309" s="128"/>
      <c r="C309" s="56"/>
      <c r="D309" s="111"/>
      <c r="E309" s="131"/>
      <c r="F309" s="133" t="s">
        <v>40</v>
      </c>
      <c r="G309" s="57" t="s">
        <v>40</v>
      </c>
      <c r="H309" s="134"/>
      <c r="I309" s="110"/>
      <c r="J309" s="135"/>
      <c r="K309" s="58"/>
      <c r="L309" s="59"/>
      <c r="M309" s="60"/>
      <c r="N309" s="60"/>
      <c r="O309" s="65" t="str">
        <f t="shared" si="46"/>
        <v/>
      </c>
      <c r="P309" s="59"/>
      <c r="Q309" s="60"/>
      <c r="R309" s="60"/>
      <c r="S309" s="65" t="str">
        <f t="shared" si="47"/>
        <v/>
      </c>
      <c r="T309" s="64" t="str">
        <f t="shared" si="48"/>
        <v/>
      </c>
      <c r="U309" s="61" t="str">
        <f t="shared" si="49"/>
        <v xml:space="preserve">   </v>
      </c>
      <c r="V309" s="61" t="str">
        <f>IF(E309=0," ",IF(E309="H",IF(H309&lt;1999,VLOOKUP(K309,Minimas!$A$15:$F$29,6),IF(AND(H309&gt;1998,H309&lt;2002),VLOOKUP(K309,Minimas!$A$15:$F$29,5),IF(AND(H309&gt;2001,H309&lt;2004),VLOOKUP(K309,Minimas!$A$15:$F$29,4),IF(AND(H309&gt;2003,H309&lt;2006),VLOOKUP(K309,Minimas!$A$15:$F$29,3),VLOOKUP(K309,Minimas!$A$15:$F$29,2))))),IF(H309&lt;1999,VLOOKUP(K309,Minimas!$G$15:$L$29,6),IF(AND(H309&gt;1998,H309&lt;2002),VLOOKUP(K309,Minimas!$G$15:$L$29,5),IF(AND(H309&gt;2001,H309&lt;2004),VLOOKUP(K309,Minimas!$G$15:$L$29,4),IF(AND(H309&gt;2003,H309&lt;2006),VLOOKUP(K309,Minimas!$G$15:$L$29,3),VLOOKUP(K309,Minimas!$G$15:$L$29,2)))))))</f>
        <v xml:space="preserve"> </v>
      </c>
      <c r="W309" s="62" t="str">
        <f t="shared" si="50"/>
        <v/>
      </c>
      <c r="X309" s="55"/>
      <c r="AA309" s="44"/>
      <c r="AB309" s="119" t="e">
        <f>T309-HLOOKUP(V309,Minimas!$C$3:$CD$12,2,FALSE)</f>
        <v>#VALUE!</v>
      </c>
      <c r="AC309" s="119" t="e">
        <f>T309-HLOOKUP(V309,Minimas!$C$3:$CD$12,3,FALSE)</f>
        <v>#VALUE!</v>
      </c>
      <c r="AD309" s="119" t="e">
        <f>T309-HLOOKUP(V309,Minimas!$C$3:$CD$12,4,FALSE)</f>
        <v>#VALUE!</v>
      </c>
      <c r="AE309" s="119" t="e">
        <f>T309-HLOOKUP(V309,Minimas!$C$3:$CD$12,5,FALSE)</f>
        <v>#VALUE!</v>
      </c>
      <c r="AF309" s="119" t="e">
        <f>T309-HLOOKUP(V309,Minimas!$C$3:$CD$12,6,FALSE)</f>
        <v>#VALUE!</v>
      </c>
      <c r="AG309" s="119" t="e">
        <f>T309-HLOOKUP(V309,Minimas!$C$3:$CD$12,7,FALSE)</f>
        <v>#VALUE!</v>
      </c>
      <c r="AH309" s="119" t="e">
        <f>T309-HLOOKUP(V309,Minimas!$C$3:$CD$12,8,FALSE)</f>
        <v>#VALUE!</v>
      </c>
      <c r="AI309" s="119" t="e">
        <f>T309-HLOOKUP(V309,Minimas!$C$3:$CD$12,9,FALSE)</f>
        <v>#VALUE!</v>
      </c>
      <c r="AJ309" s="119" t="e">
        <f>T309-HLOOKUP(V309,Minimas!$C$3:$CD$12,10,FALSE)</f>
        <v>#VALUE!</v>
      </c>
      <c r="AK309" s="120" t="str">
        <f t="shared" si="51"/>
        <v xml:space="preserve"> </v>
      </c>
      <c r="AL309" s="44"/>
      <c r="AM309" s="44" t="str">
        <f t="shared" si="52"/>
        <v xml:space="preserve"> </v>
      </c>
      <c r="AN309" s="44" t="str">
        <f t="shared" si="53"/>
        <v xml:space="preserve"> </v>
      </c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  <c r="CK309" s="44"/>
      <c r="CL309" s="44"/>
      <c r="CM309" s="44"/>
      <c r="CN309" s="44"/>
      <c r="CO309" s="44"/>
      <c r="CP309" s="44"/>
      <c r="CQ309" s="44"/>
      <c r="CR309" s="44"/>
      <c r="CS309" s="44"/>
      <c r="CT309" s="44"/>
      <c r="CU309" s="44"/>
      <c r="CV309" s="44"/>
      <c r="CW309" s="44"/>
      <c r="CX309" s="44"/>
      <c r="CY309" s="44"/>
      <c r="CZ309" s="44"/>
      <c r="DA309" s="44"/>
      <c r="DB309" s="44"/>
      <c r="DC309" s="44"/>
      <c r="DD309" s="44"/>
      <c r="DE309" s="44"/>
      <c r="DF309" s="44"/>
      <c r="DG309" s="44"/>
      <c r="DH309" s="44"/>
      <c r="DI309" s="44"/>
      <c r="DJ309" s="44"/>
      <c r="DK309" s="44"/>
      <c r="DL309" s="44"/>
      <c r="DM309" s="44"/>
      <c r="DN309" s="44"/>
      <c r="DO309" s="44"/>
      <c r="DP309" s="44"/>
      <c r="DQ309" s="44"/>
      <c r="DR309" s="44"/>
      <c r="DS309" s="44"/>
      <c r="DT309" s="44"/>
    </row>
    <row r="310" spans="2:124" s="5" customFormat="1" ht="30" customHeight="1">
      <c r="B310" s="128"/>
      <c r="C310" s="56"/>
      <c r="D310" s="111"/>
      <c r="E310" s="131"/>
      <c r="F310" s="133" t="s">
        <v>40</v>
      </c>
      <c r="G310" s="57" t="s">
        <v>40</v>
      </c>
      <c r="H310" s="134"/>
      <c r="I310" s="110"/>
      <c r="J310" s="135"/>
      <c r="K310" s="58"/>
      <c r="L310" s="59"/>
      <c r="M310" s="60"/>
      <c r="N310" s="60"/>
      <c r="O310" s="65" t="str">
        <f t="shared" si="46"/>
        <v/>
      </c>
      <c r="P310" s="59"/>
      <c r="Q310" s="60"/>
      <c r="R310" s="60"/>
      <c r="S310" s="65" t="str">
        <f t="shared" si="47"/>
        <v/>
      </c>
      <c r="T310" s="64" t="str">
        <f t="shared" si="48"/>
        <v/>
      </c>
      <c r="U310" s="61" t="str">
        <f t="shared" si="49"/>
        <v xml:space="preserve">   </v>
      </c>
      <c r="V310" s="61" t="str">
        <f>IF(E310=0," ",IF(E310="H",IF(H310&lt;1999,VLOOKUP(K310,Minimas!$A$15:$F$29,6),IF(AND(H310&gt;1998,H310&lt;2002),VLOOKUP(K310,Minimas!$A$15:$F$29,5),IF(AND(H310&gt;2001,H310&lt;2004),VLOOKUP(K310,Minimas!$A$15:$F$29,4),IF(AND(H310&gt;2003,H310&lt;2006),VLOOKUP(K310,Minimas!$A$15:$F$29,3),VLOOKUP(K310,Minimas!$A$15:$F$29,2))))),IF(H310&lt;1999,VLOOKUP(K310,Minimas!$G$15:$L$29,6),IF(AND(H310&gt;1998,H310&lt;2002),VLOOKUP(K310,Minimas!$G$15:$L$29,5),IF(AND(H310&gt;2001,H310&lt;2004),VLOOKUP(K310,Minimas!$G$15:$L$29,4),IF(AND(H310&gt;2003,H310&lt;2006),VLOOKUP(K310,Minimas!$G$15:$L$29,3),VLOOKUP(K310,Minimas!$G$15:$L$29,2)))))))</f>
        <v xml:space="preserve"> </v>
      </c>
      <c r="W310" s="62" t="str">
        <f t="shared" si="50"/>
        <v/>
      </c>
      <c r="X310" s="55"/>
      <c r="AA310" s="44"/>
      <c r="AB310" s="119" t="e">
        <f>T310-HLOOKUP(V310,Minimas!$C$3:$CD$12,2,FALSE)</f>
        <v>#VALUE!</v>
      </c>
      <c r="AC310" s="119" t="e">
        <f>T310-HLOOKUP(V310,Minimas!$C$3:$CD$12,3,FALSE)</f>
        <v>#VALUE!</v>
      </c>
      <c r="AD310" s="119" t="e">
        <f>T310-HLOOKUP(V310,Minimas!$C$3:$CD$12,4,FALSE)</f>
        <v>#VALUE!</v>
      </c>
      <c r="AE310" s="119" t="e">
        <f>T310-HLOOKUP(V310,Minimas!$C$3:$CD$12,5,FALSE)</f>
        <v>#VALUE!</v>
      </c>
      <c r="AF310" s="119" t="e">
        <f>T310-HLOOKUP(V310,Minimas!$C$3:$CD$12,6,FALSE)</f>
        <v>#VALUE!</v>
      </c>
      <c r="AG310" s="119" t="e">
        <f>T310-HLOOKUP(V310,Minimas!$C$3:$CD$12,7,FALSE)</f>
        <v>#VALUE!</v>
      </c>
      <c r="AH310" s="119" t="e">
        <f>T310-HLOOKUP(V310,Minimas!$C$3:$CD$12,8,FALSE)</f>
        <v>#VALUE!</v>
      </c>
      <c r="AI310" s="119" t="e">
        <f>T310-HLOOKUP(V310,Minimas!$C$3:$CD$12,9,FALSE)</f>
        <v>#VALUE!</v>
      </c>
      <c r="AJ310" s="119" t="e">
        <f>T310-HLOOKUP(V310,Minimas!$C$3:$CD$12,10,FALSE)</f>
        <v>#VALUE!</v>
      </c>
      <c r="AK310" s="120" t="str">
        <f t="shared" si="51"/>
        <v xml:space="preserve"> </v>
      </c>
      <c r="AL310" s="44"/>
      <c r="AM310" s="44" t="str">
        <f t="shared" si="52"/>
        <v xml:space="preserve"> </v>
      </c>
      <c r="AN310" s="44" t="str">
        <f t="shared" si="53"/>
        <v xml:space="preserve"> </v>
      </c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  <c r="CK310" s="44"/>
      <c r="CL310" s="44"/>
      <c r="CM310" s="44"/>
      <c r="CN310" s="44"/>
      <c r="CO310" s="44"/>
      <c r="CP310" s="44"/>
      <c r="CQ310" s="44"/>
      <c r="CR310" s="44"/>
      <c r="CS310" s="44"/>
      <c r="CT310" s="44"/>
      <c r="CU310" s="44"/>
      <c r="CV310" s="44"/>
      <c r="CW310" s="44"/>
      <c r="CX310" s="44"/>
      <c r="CY310" s="44"/>
      <c r="CZ310" s="44"/>
      <c r="DA310" s="44"/>
      <c r="DB310" s="44"/>
      <c r="DC310" s="44"/>
      <c r="DD310" s="44"/>
      <c r="DE310" s="44"/>
      <c r="DF310" s="44"/>
      <c r="DG310" s="44"/>
      <c r="DH310" s="44"/>
      <c r="DI310" s="44"/>
      <c r="DJ310" s="44"/>
      <c r="DK310" s="44"/>
      <c r="DL310" s="44"/>
      <c r="DM310" s="44"/>
      <c r="DN310" s="44"/>
      <c r="DO310" s="44"/>
      <c r="DP310" s="44"/>
      <c r="DQ310" s="44"/>
      <c r="DR310" s="44"/>
      <c r="DS310" s="44"/>
      <c r="DT310" s="44"/>
    </row>
    <row r="311" spans="2:124" s="5" customFormat="1" ht="30" customHeight="1">
      <c r="B311" s="128"/>
      <c r="C311" s="56"/>
      <c r="D311" s="111"/>
      <c r="E311" s="131"/>
      <c r="F311" s="133" t="s">
        <v>40</v>
      </c>
      <c r="G311" s="57" t="s">
        <v>40</v>
      </c>
      <c r="H311" s="134"/>
      <c r="I311" s="110"/>
      <c r="J311" s="135"/>
      <c r="K311" s="58"/>
      <c r="L311" s="59"/>
      <c r="M311" s="60"/>
      <c r="N311" s="60"/>
      <c r="O311" s="65" t="str">
        <f t="shared" si="46"/>
        <v/>
      </c>
      <c r="P311" s="59"/>
      <c r="Q311" s="60"/>
      <c r="R311" s="60"/>
      <c r="S311" s="65" t="str">
        <f t="shared" si="47"/>
        <v/>
      </c>
      <c r="T311" s="64" t="str">
        <f t="shared" si="48"/>
        <v/>
      </c>
      <c r="U311" s="61" t="str">
        <f t="shared" si="49"/>
        <v xml:space="preserve">   </v>
      </c>
      <c r="V311" s="61" t="str">
        <f>IF(E311=0," ",IF(E311="H",IF(H311&lt;1999,VLOOKUP(K311,Minimas!$A$15:$F$29,6),IF(AND(H311&gt;1998,H311&lt;2002),VLOOKUP(K311,Minimas!$A$15:$F$29,5),IF(AND(H311&gt;2001,H311&lt;2004),VLOOKUP(K311,Minimas!$A$15:$F$29,4),IF(AND(H311&gt;2003,H311&lt;2006),VLOOKUP(K311,Minimas!$A$15:$F$29,3),VLOOKUP(K311,Minimas!$A$15:$F$29,2))))),IF(H311&lt;1999,VLOOKUP(K311,Minimas!$G$15:$L$29,6),IF(AND(H311&gt;1998,H311&lt;2002),VLOOKUP(K311,Minimas!$G$15:$L$29,5),IF(AND(H311&gt;2001,H311&lt;2004),VLOOKUP(K311,Minimas!$G$15:$L$29,4),IF(AND(H311&gt;2003,H311&lt;2006),VLOOKUP(K311,Minimas!$G$15:$L$29,3),VLOOKUP(K311,Minimas!$G$15:$L$29,2)))))))</f>
        <v xml:space="preserve"> </v>
      </c>
      <c r="W311" s="62" t="str">
        <f t="shared" si="50"/>
        <v/>
      </c>
      <c r="X311" s="55"/>
      <c r="AA311" s="44"/>
      <c r="AB311" s="119" t="e">
        <f>T311-HLOOKUP(V311,Minimas!$C$3:$CD$12,2,FALSE)</f>
        <v>#VALUE!</v>
      </c>
      <c r="AC311" s="119" t="e">
        <f>T311-HLOOKUP(V311,Minimas!$C$3:$CD$12,3,FALSE)</f>
        <v>#VALUE!</v>
      </c>
      <c r="AD311" s="119" t="e">
        <f>T311-HLOOKUP(V311,Minimas!$C$3:$CD$12,4,FALSE)</f>
        <v>#VALUE!</v>
      </c>
      <c r="AE311" s="119" t="e">
        <f>T311-HLOOKUP(V311,Minimas!$C$3:$CD$12,5,FALSE)</f>
        <v>#VALUE!</v>
      </c>
      <c r="AF311" s="119" t="e">
        <f>T311-HLOOKUP(V311,Minimas!$C$3:$CD$12,6,FALSE)</f>
        <v>#VALUE!</v>
      </c>
      <c r="AG311" s="119" t="e">
        <f>T311-HLOOKUP(V311,Minimas!$C$3:$CD$12,7,FALSE)</f>
        <v>#VALUE!</v>
      </c>
      <c r="AH311" s="119" t="e">
        <f>T311-HLOOKUP(V311,Minimas!$C$3:$CD$12,8,FALSE)</f>
        <v>#VALUE!</v>
      </c>
      <c r="AI311" s="119" t="e">
        <f>T311-HLOOKUP(V311,Minimas!$C$3:$CD$12,9,FALSE)</f>
        <v>#VALUE!</v>
      </c>
      <c r="AJ311" s="119" t="e">
        <f>T311-HLOOKUP(V311,Minimas!$C$3:$CD$12,10,FALSE)</f>
        <v>#VALUE!</v>
      </c>
      <c r="AK311" s="120" t="str">
        <f t="shared" si="51"/>
        <v xml:space="preserve"> </v>
      </c>
      <c r="AL311" s="44"/>
      <c r="AM311" s="44" t="str">
        <f t="shared" si="52"/>
        <v xml:space="preserve"> </v>
      </c>
      <c r="AN311" s="44" t="str">
        <f t="shared" si="53"/>
        <v xml:space="preserve"> </v>
      </c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4"/>
      <c r="CP311" s="44"/>
      <c r="CQ311" s="44"/>
      <c r="CR311" s="44"/>
      <c r="CS311" s="44"/>
      <c r="CT311" s="44"/>
      <c r="CU311" s="44"/>
      <c r="CV311" s="44"/>
      <c r="CW311" s="44"/>
      <c r="CX311" s="44"/>
      <c r="CY311" s="44"/>
      <c r="CZ311" s="44"/>
      <c r="DA311" s="44"/>
      <c r="DB311" s="44"/>
      <c r="DC311" s="44"/>
      <c r="DD311" s="44"/>
      <c r="DE311" s="44"/>
      <c r="DF311" s="44"/>
      <c r="DG311" s="44"/>
      <c r="DH311" s="44"/>
      <c r="DI311" s="44"/>
      <c r="DJ311" s="44"/>
      <c r="DK311" s="44"/>
      <c r="DL311" s="44"/>
      <c r="DM311" s="44"/>
      <c r="DN311" s="44"/>
      <c r="DO311" s="44"/>
      <c r="DP311" s="44"/>
      <c r="DQ311" s="44"/>
      <c r="DR311" s="44"/>
      <c r="DS311" s="44"/>
      <c r="DT311" s="44"/>
    </row>
    <row r="312" spans="2:124" s="5" customFormat="1" ht="30" customHeight="1">
      <c r="B312" s="128"/>
      <c r="C312" s="56"/>
      <c r="D312" s="111"/>
      <c r="E312" s="131"/>
      <c r="F312" s="133" t="s">
        <v>40</v>
      </c>
      <c r="G312" s="57" t="s">
        <v>40</v>
      </c>
      <c r="H312" s="134"/>
      <c r="I312" s="110"/>
      <c r="J312" s="135"/>
      <c r="K312" s="58"/>
      <c r="L312" s="59"/>
      <c r="M312" s="60"/>
      <c r="N312" s="60"/>
      <c r="O312" s="65" t="str">
        <f t="shared" si="46"/>
        <v/>
      </c>
      <c r="P312" s="59"/>
      <c r="Q312" s="60"/>
      <c r="R312" s="60"/>
      <c r="S312" s="65" t="str">
        <f t="shared" si="47"/>
        <v/>
      </c>
      <c r="T312" s="64" t="str">
        <f t="shared" si="48"/>
        <v/>
      </c>
      <c r="U312" s="61" t="str">
        <f t="shared" si="49"/>
        <v xml:space="preserve">   </v>
      </c>
      <c r="V312" s="61" t="str">
        <f>IF(E312=0," ",IF(E312="H",IF(H312&lt;1999,VLOOKUP(K312,Minimas!$A$15:$F$29,6),IF(AND(H312&gt;1998,H312&lt;2002),VLOOKUP(K312,Minimas!$A$15:$F$29,5),IF(AND(H312&gt;2001,H312&lt;2004),VLOOKUP(K312,Minimas!$A$15:$F$29,4),IF(AND(H312&gt;2003,H312&lt;2006),VLOOKUP(K312,Minimas!$A$15:$F$29,3),VLOOKUP(K312,Minimas!$A$15:$F$29,2))))),IF(H312&lt;1999,VLOOKUP(K312,Minimas!$G$15:$L$29,6),IF(AND(H312&gt;1998,H312&lt;2002),VLOOKUP(K312,Minimas!$G$15:$L$29,5),IF(AND(H312&gt;2001,H312&lt;2004),VLOOKUP(K312,Minimas!$G$15:$L$29,4),IF(AND(H312&gt;2003,H312&lt;2006),VLOOKUP(K312,Minimas!$G$15:$L$29,3),VLOOKUP(K312,Minimas!$G$15:$L$29,2)))))))</f>
        <v xml:space="preserve"> </v>
      </c>
      <c r="W312" s="62" t="str">
        <f t="shared" si="50"/>
        <v/>
      </c>
      <c r="X312" s="55"/>
      <c r="AA312" s="44"/>
      <c r="AB312" s="119" t="e">
        <f>T312-HLOOKUP(V312,Minimas!$C$3:$CD$12,2,FALSE)</f>
        <v>#VALUE!</v>
      </c>
      <c r="AC312" s="119" t="e">
        <f>T312-HLOOKUP(V312,Minimas!$C$3:$CD$12,3,FALSE)</f>
        <v>#VALUE!</v>
      </c>
      <c r="AD312" s="119" t="e">
        <f>T312-HLOOKUP(V312,Minimas!$C$3:$CD$12,4,FALSE)</f>
        <v>#VALUE!</v>
      </c>
      <c r="AE312" s="119" t="e">
        <f>T312-HLOOKUP(V312,Minimas!$C$3:$CD$12,5,FALSE)</f>
        <v>#VALUE!</v>
      </c>
      <c r="AF312" s="119" t="e">
        <f>T312-HLOOKUP(V312,Minimas!$C$3:$CD$12,6,FALSE)</f>
        <v>#VALUE!</v>
      </c>
      <c r="AG312" s="119" t="e">
        <f>T312-HLOOKUP(V312,Minimas!$C$3:$CD$12,7,FALSE)</f>
        <v>#VALUE!</v>
      </c>
      <c r="AH312" s="119" t="e">
        <f>T312-HLOOKUP(V312,Minimas!$C$3:$CD$12,8,FALSE)</f>
        <v>#VALUE!</v>
      </c>
      <c r="AI312" s="119" t="e">
        <f>T312-HLOOKUP(V312,Minimas!$C$3:$CD$12,9,FALSE)</f>
        <v>#VALUE!</v>
      </c>
      <c r="AJ312" s="119" t="e">
        <f>T312-HLOOKUP(V312,Minimas!$C$3:$CD$12,10,FALSE)</f>
        <v>#VALUE!</v>
      </c>
      <c r="AK312" s="120" t="str">
        <f t="shared" si="51"/>
        <v xml:space="preserve"> </v>
      </c>
      <c r="AL312" s="44"/>
      <c r="AM312" s="44" t="str">
        <f t="shared" si="52"/>
        <v xml:space="preserve"> </v>
      </c>
      <c r="AN312" s="44" t="str">
        <f t="shared" si="53"/>
        <v xml:space="preserve"> </v>
      </c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</row>
    <row r="313" spans="2:124" s="5" customFormat="1" ht="30" customHeight="1">
      <c r="B313" s="128"/>
      <c r="C313" s="56"/>
      <c r="D313" s="111"/>
      <c r="E313" s="131"/>
      <c r="F313" s="133" t="s">
        <v>40</v>
      </c>
      <c r="G313" s="57" t="s">
        <v>40</v>
      </c>
      <c r="H313" s="134"/>
      <c r="I313" s="110"/>
      <c r="J313" s="135"/>
      <c r="K313" s="58"/>
      <c r="L313" s="59"/>
      <c r="M313" s="60"/>
      <c r="N313" s="60"/>
      <c r="O313" s="65" t="str">
        <f t="shared" si="46"/>
        <v/>
      </c>
      <c r="P313" s="59"/>
      <c r="Q313" s="60"/>
      <c r="R313" s="60"/>
      <c r="S313" s="65" t="str">
        <f t="shared" si="47"/>
        <v/>
      </c>
      <c r="T313" s="64" t="str">
        <f t="shared" si="48"/>
        <v/>
      </c>
      <c r="U313" s="61" t="str">
        <f t="shared" si="49"/>
        <v xml:space="preserve">   </v>
      </c>
      <c r="V313" s="61" t="str">
        <f>IF(E313=0," ",IF(E313="H",IF(H313&lt;1999,VLOOKUP(K313,Minimas!$A$15:$F$29,6),IF(AND(H313&gt;1998,H313&lt;2002),VLOOKUP(K313,Minimas!$A$15:$F$29,5),IF(AND(H313&gt;2001,H313&lt;2004),VLOOKUP(K313,Minimas!$A$15:$F$29,4),IF(AND(H313&gt;2003,H313&lt;2006),VLOOKUP(K313,Minimas!$A$15:$F$29,3),VLOOKUP(K313,Minimas!$A$15:$F$29,2))))),IF(H313&lt;1999,VLOOKUP(K313,Minimas!$G$15:$L$29,6),IF(AND(H313&gt;1998,H313&lt;2002),VLOOKUP(K313,Minimas!$G$15:$L$29,5),IF(AND(H313&gt;2001,H313&lt;2004),VLOOKUP(K313,Minimas!$G$15:$L$29,4),IF(AND(H313&gt;2003,H313&lt;2006),VLOOKUP(K313,Minimas!$G$15:$L$29,3),VLOOKUP(K313,Minimas!$G$15:$L$29,2)))))))</f>
        <v xml:space="preserve"> </v>
      </c>
      <c r="W313" s="62" t="str">
        <f t="shared" si="50"/>
        <v/>
      </c>
      <c r="X313" s="55"/>
      <c r="AA313" s="44"/>
      <c r="AB313" s="119" t="e">
        <f>T313-HLOOKUP(V313,Minimas!$C$3:$CD$12,2,FALSE)</f>
        <v>#VALUE!</v>
      </c>
      <c r="AC313" s="119" t="e">
        <f>T313-HLOOKUP(V313,Minimas!$C$3:$CD$12,3,FALSE)</f>
        <v>#VALUE!</v>
      </c>
      <c r="AD313" s="119" t="e">
        <f>T313-HLOOKUP(V313,Minimas!$C$3:$CD$12,4,FALSE)</f>
        <v>#VALUE!</v>
      </c>
      <c r="AE313" s="119" t="e">
        <f>T313-HLOOKUP(V313,Minimas!$C$3:$CD$12,5,FALSE)</f>
        <v>#VALUE!</v>
      </c>
      <c r="AF313" s="119" t="e">
        <f>T313-HLOOKUP(V313,Minimas!$C$3:$CD$12,6,FALSE)</f>
        <v>#VALUE!</v>
      </c>
      <c r="AG313" s="119" t="e">
        <f>T313-HLOOKUP(V313,Minimas!$C$3:$CD$12,7,FALSE)</f>
        <v>#VALUE!</v>
      </c>
      <c r="AH313" s="119" t="e">
        <f>T313-HLOOKUP(V313,Minimas!$C$3:$CD$12,8,FALSE)</f>
        <v>#VALUE!</v>
      </c>
      <c r="AI313" s="119" t="e">
        <f>T313-HLOOKUP(V313,Minimas!$C$3:$CD$12,9,FALSE)</f>
        <v>#VALUE!</v>
      </c>
      <c r="AJ313" s="119" t="e">
        <f>T313-HLOOKUP(V313,Minimas!$C$3:$CD$12,10,FALSE)</f>
        <v>#VALUE!</v>
      </c>
      <c r="AK313" s="120" t="str">
        <f t="shared" si="51"/>
        <v xml:space="preserve"> </v>
      </c>
      <c r="AL313" s="44"/>
      <c r="AM313" s="44" t="str">
        <f t="shared" si="52"/>
        <v xml:space="preserve"> </v>
      </c>
      <c r="AN313" s="44" t="str">
        <f t="shared" si="53"/>
        <v xml:space="preserve"> </v>
      </c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4"/>
      <c r="CP313" s="44"/>
      <c r="CQ313" s="44"/>
      <c r="CR313" s="44"/>
      <c r="CS313" s="44"/>
      <c r="CT313" s="44"/>
      <c r="CU313" s="44"/>
      <c r="CV313" s="44"/>
      <c r="CW313" s="44"/>
      <c r="CX313" s="44"/>
      <c r="CY313" s="44"/>
      <c r="CZ313" s="44"/>
      <c r="DA313" s="44"/>
      <c r="DB313" s="44"/>
      <c r="DC313" s="44"/>
      <c r="DD313" s="44"/>
      <c r="DE313" s="44"/>
      <c r="DF313" s="44"/>
      <c r="DG313" s="44"/>
      <c r="DH313" s="44"/>
      <c r="DI313" s="44"/>
      <c r="DJ313" s="44"/>
      <c r="DK313" s="44"/>
      <c r="DL313" s="44"/>
      <c r="DM313" s="44"/>
      <c r="DN313" s="44"/>
      <c r="DO313" s="44"/>
      <c r="DP313" s="44"/>
      <c r="DQ313" s="44"/>
      <c r="DR313" s="44"/>
      <c r="DS313" s="44"/>
      <c r="DT313" s="44"/>
    </row>
    <row r="314" spans="2:124" s="5" customFormat="1" ht="30" customHeight="1">
      <c r="B314" s="128"/>
      <c r="C314" s="56"/>
      <c r="D314" s="111"/>
      <c r="E314" s="131"/>
      <c r="F314" s="133" t="s">
        <v>40</v>
      </c>
      <c r="G314" s="57" t="s">
        <v>40</v>
      </c>
      <c r="H314" s="134"/>
      <c r="I314" s="110"/>
      <c r="J314" s="135"/>
      <c r="K314" s="58"/>
      <c r="L314" s="59"/>
      <c r="M314" s="60"/>
      <c r="N314" s="60"/>
      <c r="O314" s="65" t="str">
        <f t="shared" si="46"/>
        <v/>
      </c>
      <c r="P314" s="59"/>
      <c r="Q314" s="60"/>
      <c r="R314" s="60"/>
      <c r="S314" s="65" t="str">
        <f t="shared" si="47"/>
        <v/>
      </c>
      <c r="T314" s="64" t="str">
        <f t="shared" si="48"/>
        <v/>
      </c>
      <c r="U314" s="61" t="str">
        <f t="shared" si="49"/>
        <v xml:space="preserve">   </v>
      </c>
      <c r="V314" s="61" t="str">
        <f>IF(E314=0," ",IF(E314="H",IF(H314&lt;1999,VLOOKUP(K314,Minimas!$A$15:$F$29,6),IF(AND(H314&gt;1998,H314&lt;2002),VLOOKUP(K314,Minimas!$A$15:$F$29,5),IF(AND(H314&gt;2001,H314&lt;2004),VLOOKUP(K314,Minimas!$A$15:$F$29,4),IF(AND(H314&gt;2003,H314&lt;2006),VLOOKUP(K314,Minimas!$A$15:$F$29,3),VLOOKUP(K314,Minimas!$A$15:$F$29,2))))),IF(H314&lt;1999,VLOOKUP(K314,Minimas!$G$15:$L$29,6),IF(AND(H314&gt;1998,H314&lt;2002),VLOOKUP(K314,Minimas!$G$15:$L$29,5),IF(AND(H314&gt;2001,H314&lt;2004),VLOOKUP(K314,Minimas!$G$15:$L$29,4),IF(AND(H314&gt;2003,H314&lt;2006),VLOOKUP(K314,Minimas!$G$15:$L$29,3),VLOOKUP(K314,Minimas!$G$15:$L$29,2)))))))</f>
        <v xml:space="preserve"> </v>
      </c>
      <c r="W314" s="62" t="str">
        <f t="shared" si="50"/>
        <v/>
      </c>
      <c r="X314" s="55"/>
      <c r="AA314" s="44"/>
      <c r="AB314" s="119" t="e">
        <f>T314-HLOOKUP(V314,Minimas!$C$3:$CD$12,2,FALSE)</f>
        <v>#VALUE!</v>
      </c>
      <c r="AC314" s="119" t="e">
        <f>T314-HLOOKUP(V314,Minimas!$C$3:$CD$12,3,FALSE)</f>
        <v>#VALUE!</v>
      </c>
      <c r="AD314" s="119" t="e">
        <f>T314-HLOOKUP(V314,Minimas!$C$3:$CD$12,4,FALSE)</f>
        <v>#VALUE!</v>
      </c>
      <c r="AE314" s="119" t="e">
        <f>T314-HLOOKUP(V314,Minimas!$C$3:$CD$12,5,FALSE)</f>
        <v>#VALUE!</v>
      </c>
      <c r="AF314" s="119" t="e">
        <f>T314-HLOOKUP(V314,Minimas!$C$3:$CD$12,6,FALSE)</f>
        <v>#VALUE!</v>
      </c>
      <c r="AG314" s="119" t="e">
        <f>T314-HLOOKUP(V314,Minimas!$C$3:$CD$12,7,FALSE)</f>
        <v>#VALUE!</v>
      </c>
      <c r="AH314" s="119" t="e">
        <f>T314-HLOOKUP(V314,Minimas!$C$3:$CD$12,8,FALSE)</f>
        <v>#VALUE!</v>
      </c>
      <c r="AI314" s="119" t="e">
        <f>T314-HLOOKUP(V314,Minimas!$C$3:$CD$12,9,FALSE)</f>
        <v>#VALUE!</v>
      </c>
      <c r="AJ314" s="119" t="e">
        <f>T314-HLOOKUP(V314,Minimas!$C$3:$CD$12,10,FALSE)</f>
        <v>#VALUE!</v>
      </c>
      <c r="AK314" s="120" t="str">
        <f t="shared" si="51"/>
        <v xml:space="preserve"> </v>
      </c>
      <c r="AL314" s="44"/>
      <c r="AM314" s="44" t="str">
        <f t="shared" si="52"/>
        <v xml:space="preserve"> </v>
      </c>
      <c r="AN314" s="44" t="str">
        <f t="shared" si="53"/>
        <v xml:space="preserve"> </v>
      </c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4"/>
      <c r="CP314" s="44"/>
      <c r="CQ314" s="44"/>
      <c r="CR314" s="44"/>
      <c r="CS314" s="44"/>
      <c r="CT314" s="44"/>
      <c r="CU314" s="44"/>
      <c r="CV314" s="44"/>
      <c r="CW314" s="44"/>
      <c r="CX314" s="44"/>
      <c r="CY314" s="44"/>
      <c r="CZ314" s="44"/>
      <c r="DA314" s="44"/>
      <c r="DB314" s="44"/>
      <c r="DC314" s="44"/>
      <c r="DD314" s="44"/>
      <c r="DE314" s="44"/>
      <c r="DF314" s="44"/>
      <c r="DG314" s="44"/>
      <c r="DH314" s="44"/>
      <c r="DI314" s="44"/>
      <c r="DJ314" s="44"/>
      <c r="DK314" s="44"/>
      <c r="DL314" s="44"/>
      <c r="DM314" s="44"/>
      <c r="DN314" s="44"/>
      <c r="DO314" s="44"/>
      <c r="DP314" s="44"/>
      <c r="DQ314" s="44"/>
      <c r="DR314" s="44"/>
      <c r="DS314" s="44"/>
      <c r="DT314" s="44"/>
    </row>
    <row r="315" spans="2:124" s="5" customFormat="1" ht="30" customHeight="1">
      <c r="B315" s="128"/>
      <c r="C315" s="56"/>
      <c r="D315" s="111"/>
      <c r="E315" s="131"/>
      <c r="F315" s="133" t="s">
        <v>40</v>
      </c>
      <c r="G315" s="57" t="s">
        <v>40</v>
      </c>
      <c r="H315" s="134"/>
      <c r="I315" s="110"/>
      <c r="J315" s="135"/>
      <c r="K315" s="58"/>
      <c r="L315" s="59"/>
      <c r="M315" s="60"/>
      <c r="N315" s="60"/>
      <c r="O315" s="65" t="str">
        <f t="shared" si="46"/>
        <v/>
      </c>
      <c r="P315" s="59"/>
      <c r="Q315" s="60"/>
      <c r="R315" s="60"/>
      <c r="S315" s="65" t="str">
        <f t="shared" si="47"/>
        <v/>
      </c>
      <c r="T315" s="64" t="str">
        <f t="shared" si="48"/>
        <v/>
      </c>
      <c r="U315" s="61" t="str">
        <f t="shared" si="49"/>
        <v xml:space="preserve">   </v>
      </c>
      <c r="V315" s="61" t="str">
        <f>IF(E315=0," ",IF(E315="H",IF(H315&lt;1999,VLOOKUP(K315,Minimas!$A$15:$F$29,6),IF(AND(H315&gt;1998,H315&lt;2002),VLOOKUP(K315,Minimas!$A$15:$F$29,5),IF(AND(H315&gt;2001,H315&lt;2004),VLOOKUP(K315,Minimas!$A$15:$F$29,4),IF(AND(H315&gt;2003,H315&lt;2006),VLOOKUP(K315,Minimas!$A$15:$F$29,3),VLOOKUP(K315,Minimas!$A$15:$F$29,2))))),IF(H315&lt;1999,VLOOKUP(K315,Minimas!$G$15:$L$29,6),IF(AND(H315&gt;1998,H315&lt;2002),VLOOKUP(K315,Minimas!$G$15:$L$29,5),IF(AND(H315&gt;2001,H315&lt;2004),VLOOKUP(K315,Minimas!$G$15:$L$29,4),IF(AND(H315&gt;2003,H315&lt;2006),VLOOKUP(K315,Minimas!$G$15:$L$29,3),VLOOKUP(K315,Minimas!$G$15:$L$29,2)))))))</f>
        <v xml:space="preserve"> </v>
      </c>
      <c r="W315" s="62" t="str">
        <f t="shared" si="50"/>
        <v/>
      </c>
      <c r="X315" s="55"/>
      <c r="AA315" s="44"/>
      <c r="AB315" s="119" t="e">
        <f>T315-HLOOKUP(V315,Minimas!$C$3:$CD$12,2,FALSE)</f>
        <v>#VALUE!</v>
      </c>
      <c r="AC315" s="119" t="e">
        <f>T315-HLOOKUP(V315,Minimas!$C$3:$CD$12,3,FALSE)</f>
        <v>#VALUE!</v>
      </c>
      <c r="AD315" s="119" t="e">
        <f>T315-HLOOKUP(V315,Minimas!$C$3:$CD$12,4,FALSE)</f>
        <v>#VALUE!</v>
      </c>
      <c r="AE315" s="119" t="e">
        <f>T315-HLOOKUP(V315,Minimas!$C$3:$CD$12,5,FALSE)</f>
        <v>#VALUE!</v>
      </c>
      <c r="AF315" s="119" t="e">
        <f>T315-HLOOKUP(V315,Minimas!$C$3:$CD$12,6,FALSE)</f>
        <v>#VALUE!</v>
      </c>
      <c r="AG315" s="119" t="e">
        <f>T315-HLOOKUP(V315,Minimas!$C$3:$CD$12,7,FALSE)</f>
        <v>#VALUE!</v>
      </c>
      <c r="AH315" s="119" t="e">
        <f>T315-HLOOKUP(V315,Minimas!$C$3:$CD$12,8,FALSE)</f>
        <v>#VALUE!</v>
      </c>
      <c r="AI315" s="119" t="e">
        <f>T315-HLOOKUP(V315,Minimas!$C$3:$CD$12,9,FALSE)</f>
        <v>#VALUE!</v>
      </c>
      <c r="AJ315" s="119" t="e">
        <f>T315-HLOOKUP(V315,Minimas!$C$3:$CD$12,10,FALSE)</f>
        <v>#VALUE!</v>
      </c>
      <c r="AK315" s="120" t="str">
        <f t="shared" si="51"/>
        <v xml:space="preserve"> </v>
      </c>
      <c r="AL315" s="44"/>
      <c r="AM315" s="44" t="str">
        <f t="shared" si="52"/>
        <v xml:space="preserve"> </v>
      </c>
      <c r="AN315" s="44" t="str">
        <f t="shared" si="53"/>
        <v xml:space="preserve"> </v>
      </c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4"/>
      <c r="CP315" s="44"/>
      <c r="CQ315" s="44"/>
      <c r="CR315" s="44"/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/>
    </row>
    <row r="316" spans="2:124" s="5" customFormat="1" ht="30" customHeight="1">
      <c r="B316" s="128"/>
      <c r="C316" s="56"/>
      <c r="D316" s="111"/>
      <c r="E316" s="131"/>
      <c r="F316" s="133" t="s">
        <v>40</v>
      </c>
      <c r="G316" s="57" t="s">
        <v>40</v>
      </c>
      <c r="H316" s="134"/>
      <c r="I316" s="110"/>
      <c r="J316" s="135"/>
      <c r="K316" s="58"/>
      <c r="L316" s="59"/>
      <c r="M316" s="60"/>
      <c r="N316" s="60"/>
      <c r="O316" s="65" t="str">
        <f t="shared" si="46"/>
        <v/>
      </c>
      <c r="P316" s="59"/>
      <c r="Q316" s="60"/>
      <c r="R316" s="60"/>
      <c r="S316" s="65" t="str">
        <f t="shared" si="47"/>
        <v/>
      </c>
      <c r="T316" s="64" t="str">
        <f t="shared" si="48"/>
        <v/>
      </c>
      <c r="U316" s="61" t="str">
        <f t="shared" si="49"/>
        <v xml:space="preserve">   </v>
      </c>
      <c r="V316" s="61" t="str">
        <f>IF(E316=0," ",IF(E316="H",IF(H316&lt;1999,VLOOKUP(K316,Minimas!$A$15:$F$29,6),IF(AND(H316&gt;1998,H316&lt;2002),VLOOKUP(K316,Minimas!$A$15:$F$29,5),IF(AND(H316&gt;2001,H316&lt;2004),VLOOKUP(K316,Minimas!$A$15:$F$29,4),IF(AND(H316&gt;2003,H316&lt;2006),VLOOKUP(K316,Minimas!$A$15:$F$29,3),VLOOKUP(K316,Minimas!$A$15:$F$29,2))))),IF(H316&lt;1999,VLOOKUP(K316,Minimas!$G$15:$L$29,6),IF(AND(H316&gt;1998,H316&lt;2002),VLOOKUP(K316,Minimas!$G$15:$L$29,5),IF(AND(H316&gt;2001,H316&lt;2004),VLOOKUP(K316,Minimas!$G$15:$L$29,4),IF(AND(H316&gt;2003,H316&lt;2006),VLOOKUP(K316,Minimas!$G$15:$L$29,3),VLOOKUP(K316,Minimas!$G$15:$L$29,2)))))))</f>
        <v xml:space="preserve"> </v>
      </c>
      <c r="W316" s="62" t="str">
        <f t="shared" si="50"/>
        <v/>
      </c>
      <c r="X316" s="55"/>
      <c r="AA316" s="44"/>
      <c r="AB316" s="119" t="e">
        <f>T316-HLOOKUP(V316,Minimas!$C$3:$CD$12,2,FALSE)</f>
        <v>#VALUE!</v>
      </c>
      <c r="AC316" s="119" t="e">
        <f>T316-HLOOKUP(V316,Minimas!$C$3:$CD$12,3,FALSE)</f>
        <v>#VALUE!</v>
      </c>
      <c r="AD316" s="119" t="e">
        <f>T316-HLOOKUP(V316,Minimas!$C$3:$CD$12,4,FALSE)</f>
        <v>#VALUE!</v>
      </c>
      <c r="AE316" s="119" t="e">
        <f>T316-HLOOKUP(V316,Minimas!$C$3:$CD$12,5,FALSE)</f>
        <v>#VALUE!</v>
      </c>
      <c r="AF316" s="119" t="e">
        <f>T316-HLOOKUP(V316,Minimas!$C$3:$CD$12,6,FALSE)</f>
        <v>#VALUE!</v>
      </c>
      <c r="AG316" s="119" t="e">
        <f>T316-HLOOKUP(V316,Minimas!$C$3:$CD$12,7,FALSE)</f>
        <v>#VALUE!</v>
      </c>
      <c r="AH316" s="119" t="e">
        <f>T316-HLOOKUP(V316,Minimas!$C$3:$CD$12,8,FALSE)</f>
        <v>#VALUE!</v>
      </c>
      <c r="AI316" s="119" t="e">
        <f>T316-HLOOKUP(V316,Minimas!$C$3:$CD$12,9,FALSE)</f>
        <v>#VALUE!</v>
      </c>
      <c r="AJ316" s="119" t="e">
        <f>T316-HLOOKUP(V316,Minimas!$C$3:$CD$12,10,FALSE)</f>
        <v>#VALUE!</v>
      </c>
      <c r="AK316" s="120" t="str">
        <f t="shared" si="51"/>
        <v xml:space="preserve"> </v>
      </c>
      <c r="AL316" s="44"/>
      <c r="AM316" s="44" t="str">
        <f t="shared" si="52"/>
        <v xml:space="preserve"> </v>
      </c>
      <c r="AN316" s="44" t="str">
        <f t="shared" si="53"/>
        <v xml:space="preserve"> </v>
      </c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  <c r="CR316" s="44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</row>
    <row r="317" spans="2:124" s="5" customFormat="1" ht="30" customHeight="1">
      <c r="B317" s="128"/>
      <c r="C317" s="56"/>
      <c r="D317" s="111"/>
      <c r="E317" s="131"/>
      <c r="F317" s="133" t="s">
        <v>40</v>
      </c>
      <c r="G317" s="57" t="s">
        <v>40</v>
      </c>
      <c r="H317" s="134"/>
      <c r="I317" s="110"/>
      <c r="J317" s="135"/>
      <c r="K317" s="58"/>
      <c r="L317" s="59"/>
      <c r="M317" s="60"/>
      <c r="N317" s="60"/>
      <c r="O317" s="65" t="str">
        <f t="shared" si="46"/>
        <v/>
      </c>
      <c r="P317" s="59"/>
      <c r="Q317" s="60"/>
      <c r="R317" s="60"/>
      <c r="S317" s="65" t="str">
        <f t="shared" si="47"/>
        <v/>
      </c>
      <c r="T317" s="64" t="str">
        <f t="shared" si="48"/>
        <v/>
      </c>
      <c r="U317" s="61" t="str">
        <f t="shared" si="49"/>
        <v xml:space="preserve">   </v>
      </c>
      <c r="V317" s="61" t="str">
        <f>IF(E317=0," ",IF(E317="H",IF(H317&lt;1999,VLOOKUP(K317,Minimas!$A$15:$F$29,6),IF(AND(H317&gt;1998,H317&lt;2002),VLOOKUP(K317,Minimas!$A$15:$F$29,5),IF(AND(H317&gt;2001,H317&lt;2004),VLOOKUP(K317,Minimas!$A$15:$F$29,4),IF(AND(H317&gt;2003,H317&lt;2006),VLOOKUP(K317,Minimas!$A$15:$F$29,3),VLOOKUP(K317,Minimas!$A$15:$F$29,2))))),IF(H317&lt;1999,VLOOKUP(K317,Minimas!$G$15:$L$29,6),IF(AND(H317&gt;1998,H317&lt;2002),VLOOKUP(K317,Minimas!$G$15:$L$29,5),IF(AND(H317&gt;2001,H317&lt;2004),VLOOKUP(K317,Minimas!$G$15:$L$29,4),IF(AND(H317&gt;2003,H317&lt;2006),VLOOKUP(K317,Minimas!$G$15:$L$29,3),VLOOKUP(K317,Minimas!$G$15:$L$29,2)))))))</f>
        <v xml:space="preserve"> </v>
      </c>
      <c r="W317" s="62" t="str">
        <f t="shared" si="50"/>
        <v/>
      </c>
      <c r="X317" s="55"/>
      <c r="AA317" s="44"/>
      <c r="AB317" s="119" t="e">
        <f>T317-HLOOKUP(V317,Minimas!$C$3:$CD$12,2,FALSE)</f>
        <v>#VALUE!</v>
      </c>
      <c r="AC317" s="119" t="e">
        <f>T317-HLOOKUP(V317,Minimas!$C$3:$CD$12,3,FALSE)</f>
        <v>#VALUE!</v>
      </c>
      <c r="AD317" s="119" t="e">
        <f>T317-HLOOKUP(V317,Minimas!$C$3:$CD$12,4,FALSE)</f>
        <v>#VALUE!</v>
      </c>
      <c r="AE317" s="119" t="e">
        <f>T317-HLOOKUP(V317,Minimas!$C$3:$CD$12,5,FALSE)</f>
        <v>#VALUE!</v>
      </c>
      <c r="AF317" s="119" t="e">
        <f>T317-HLOOKUP(V317,Minimas!$C$3:$CD$12,6,FALSE)</f>
        <v>#VALUE!</v>
      </c>
      <c r="AG317" s="119" t="e">
        <f>T317-HLOOKUP(V317,Minimas!$C$3:$CD$12,7,FALSE)</f>
        <v>#VALUE!</v>
      </c>
      <c r="AH317" s="119" t="e">
        <f>T317-HLOOKUP(V317,Minimas!$C$3:$CD$12,8,FALSE)</f>
        <v>#VALUE!</v>
      </c>
      <c r="AI317" s="119" t="e">
        <f>T317-HLOOKUP(V317,Minimas!$C$3:$CD$12,9,FALSE)</f>
        <v>#VALUE!</v>
      </c>
      <c r="AJ317" s="119" t="e">
        <f>T317-HLOOKUP(V317,Minimas!$C$3:$CD$12,10,FALSE)</f>
        <v>#VALUE!</v>
      </c>
      <c r="AK317" s="120" t="str">
        <f t="shared" si="51"/>
        <v xml:space="preserve"> </v>
      </c>
      <c r="AL317" s="44"/>
      <c r="AM317" s="44" t="str">
        <f t="shared" si="52"/>
        <v xml:space="preserve"> </v>
      </c>
      <c r="AN317" s="44" t="str">
        <f t="shared" si="53"/>
        <v xml:space="preserve"> </v>
      </c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  <c r="CR317" s="44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</row>
    <row r="318" spans="2:124" s="5" customFormat="1" ht="30" customHeight="1">
      <c r="B318" s="128"/>
      <c r="C318" s="56"/>
      <c r="D318" s="111"/>
      <c r="E318" s="131"/>
      <c r="F318" s="133" t="s">
        <v>40</v>
      </c>
      <c r="G318" s="57" t="s">
        <v>40</v>
      </c>
      <c r="H318" s="134"/>
      <c r="I318" s="110"/>
      <c r="J318" s="135"/>
      <c r="K318" s="58"/>
      <c r="L318" s="59"/>
      <c r="M318" s="60"/>
      <c r="N318" s="60"/>
      <c r="O318" s="65" t="str">
        <f t="shared" si="46"/>
        <v/>
      </c>
      <c r="P318" s="59"/>
      <c r="Q318" s="60"/>
      <c r="R318" s="60"/>
      <c r="S318" s="65" t="str">
        <f t="shared" si="47"/>
        <v/>
      </c>
      <c r="T318" s="64" t="str">
        <f t="shared" si="48"/>
        <v/>
      </c>
      <c r="U318" s="61" t="str">
        <f t="shared" si="49"/>
        <v xml:space="preserve">   </v>
      </c>
      <c r="V318" s="61" t="str">
        <f>IF(E318=0," ",IF(E318="H",IF(H318&lt;1999,VLOOKUP(K318,Minimas!$A$15:$F$29,6),IF(AND(H318&gt;1998,H318&lt;2002),VLOOKUP(K318,Minimas!$A$15:$F$29,5),IF(AND(H318&gt;2001,H318&lt;2004),VLOOKUP(K318,Minimas!$A$15:$F$29,4),IF(AND(H318&gt;2003,H318&lt;2006),VLOOKUP(K318,Minimas!$A$15:$F$29,3),VLOOKUP(K318,Minimas!$A$15:$F$29,2))))),IF(H318&lt;1999,VLOOKUP(K318,Minimas!$G$15:$L$29,6),IF(AND(H318&gt;1998,H318&lt;2002),VLOOKUP(K318,Minimas!$G$15:$L$29,5),IF(AND(H318&gt;2001,H318&lt;2004),VLOOKUP(K318,Minimas!$G$15:$L$29,4),IF(AND(H318&gt;2003,H318&lt;2006),VLOOKUP(K318,Minimas!$G$15:$L$29,3),VLOOKUP(K318,Minimas!$G$15:$L$29,2)))))))</f>
        <v xml:space="preserve"> </v>
      </c>
      <c r="W318" s="62" t="str">
        <f t="shared" si="50"/>
        <v/>
      </c>
      <c r="X318" s="55"/>
      <c r="AA318" s="44"/>
      <c r="AB318" s="119" t="e">
        <f>T318-HLOOKUP(V318,Minimas!$C$3:$CD$12,2,FALSE)</f>
        <v>#VALUE!</v>
      </c>
      <c r="AC318" s="119" t="e">
        <f>T318-HLOOKUP(V318,Minimas!$C$3:$CD$12,3,FALSE)</f>
        <v>#VALUE!</v>
      </c>
      <c r="AD318" s="119" t="e">
        <f>T318-HLOOKUP(V318,Minimas!$C$3:$CD$12,4,FALSE)</f>
        <v>#VALUE!</v>
      </c>
      <c r="AE318" s="119" t="e">
        <f>T318-HLOOKUP(V318,Minimas!$C$3:$CD$12,5,FALSE)</f>
        <v>#VALUE!</v>
      </c>
      <c r="AF318" s="119" t="e">
        <f>T318-HLOOKUP(V318,Minimas!$C$3:$CD$12,6,FALSE)</f>
        <v>#VALUE!</v>
      </c>
      <c r="AG318" s="119" t="e">
        <f>T318-HLOOKUP(V318,Minimas!$C$3:$CD$12,7,FALSE)</f>
        <v>#VALUE!</v>
      </c>
      <c r="AH318" s="119" t="e">
        <f>T318-HLOOKUP(V318,Minimas!$C$3:$CD$12,8,FALSE)</f>
        <v>#VALUE!</v>
      </c>
      <c r="AI318" s="119" t="e">
        <f>T318-HLOOKUP(V318,Minimas!$C$3:$CD$12,9,FALSE)</f>
        <v>#VALUE!</v>
      </c>
      <c r="AJ318" s="119" t="e">
        <f>T318-HLOOKUP(V318,Minimas!$C$3:$CD$12,10,FALSE)</f>
        <v>#VALUE!</v>
      </c>
      <c r="AK318" s="120" t="str">
        <f t="shared" si="51"/>
        <v xml:space="preserve"> </v>
      </c>
      <c r="AL318" s="44"/>
      <c r="AM318" s="44" t="str">
        <f t="shared" si="52"/>
        <v xml:space="preserve"> </v>
      </c>
      <c r="AN318" s="44" t="str">
        <f t="shared" si="53"/>
        <v xml:space="preserve"> </v>
      </c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4"/>
      <c r="CP318" s="44"/>
      <c r="CQ318" s="44"/>
      <c r="CR318" s="44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</row>
    <row r="319" spans="2:124" s="5" customFormat="1" ht="30" customHeight="1">
      <c r="B319" s="128"/>
      <c r="C319" s="56"/>
      <c r="D319" s="111"/>
      <c r="E319" s="131"/>
      <c r="F319" s="133" t="s">
        <v>40</v>
      </c>
      <c r="G319" s="57" t="s">
        <v>40</v>
      </c>
      <c r="H319" s="134"/>
      <c r="I319" s="110"/>
      <c r="J319" s="135"/>
      <c r="K319" s="58"/>
      <c r="L319" s="59"/>
      <c r="M319" s="60"/>
      <c r="N319" s="60"/>
      <c r="O319" s="65" t="str">
        <f t="shared" si="46"/>
        <v/>
      </c>
      <c r="P319" s="59"/>
      <c r="Q319" s="60"/>
      <c r="R319" s="60"/>
      <c r="S319" s="65" t="str">
        <f t="shared" si="47"/>
        <v/>
      </c>
      <c r="T319" s="64" t="str">
        <f t="shared" si="48"/>
        <v/>
      </c>
      <c r="U319" s="61" t="str">
        <f t="shared" si="49"/>
        <v xml:space="preserve">   </v>
      </c>
      <c r="V319" s="61" t="str">
        <f>IF(E319=0," ",IF(E319="H",IF(H319&lt;1999,VLOOKUP(K319,Minimas!$A$15:$F$29,6),IF(AND(H319&gt;1998,H319&lt;2002),VLOOKUP(K319,Minimas!$A$15:$F$29,5),IF(AND(H319&gt;2001,H319&lt;2004),VLOOKUP(K319,Minimas!$A$15:$F$29,4),IF(AND(H319&gt;2003,H319&lt;2006),VLOOKUP(K319,Minimas!$A$15:$F$29,3),VLOOKUP(K319,Minimas!$A$15:$F$29,2))))),IF(H319&lt;1999,VLOOKUP(K319,Minimas!$G$15:$L$29,6),IF(AND(H319&gt;1998,H319&lt;2002),VLOOKUP(K319,Minimas!$G$15:$L$29,5),IF(AND(H319&gt;2001,H319&lt;2004),VLOOKUP(K319,Minimas!$G$15:$L$29,4),IF(AND(H319&gt;2003,H319&lt;2006),VLOOKUP(K319,Minimas!$G$15:$L$29,3),VLOOKUP(K319,Minimas!$G$15:$L$29,2)))))))</f>
        <v xml:space="preserve"> </v>
      </c>
      <c r="W319" s="62" t="str">
        <f t="shared" si="50"/>
        <v/>
      </c>
      <c r="X319" s="55"/>
      <c r="AA319" s="44"/>
      <c r="AB319" s="119" t="e">
        <f>T319-HLOOKUP(V319,Minimas!$C$3:$CD$12,2,FALSE)</f>
        <v>#VALUE!</v>
      </c>
      <c r="AC319" s="119" t="e">
        <f>T319-HLOOKUP(V319,Minimas!$C$3:$CD$12,3,FALSE)</f>
        <v>#VALUE!</v>
      </c>
      <c r="AD319" s="119" t="e">
        <f>T319-HLOOKUP(V319,Minimas!$C$3:$CD$12,4,FALSE)</f>
        <v>#VALUE!</v>
      </c>
      <c r="AE319" s="119" t="e">
        <f>T319-HLOOKUP(V319,Minimas!$C$3:$CD$12,5,FALSE)</f>
        <v>#VALUE!</v>
      </c>
      <c r="AF319" s="119" t="e">
        <f>T319-HLOOKUP(V319,Minimas!$C$3:$CD$12,6,FALSE)</f>
        <v>#VALUE!</v>
      </c>
      <c r="AG319" s="119" t="e">
        <f>T319-HLOOKUP(V319,Minimas!$C$3:$CD$12,7,FALSE)</f>
        <v>#VALUE!</v>
      </c>
      <c r="AH319" s="119" t="e">
        <f>T319-HLOOKUP(V319,Minimas!$C$3:$CD$12,8,FALSE)</f>
        <v>#VALUE!</v>
      </c>
      <c r="AI319" s="119" t="e">
        <f>T319-HLOOKUP(V319,Minimas!$C$3:$CD$12,9,FALSE)</f>
        <v>#VALUE!</v>
      </c>
      <c r="AJ319" s="119" t="e">
        <f>T319-HLOOKUP(V319,Minimas!$C$3:$CD$12,10,FALSE)</f>
        <v>#VALUE!</v>
      </c>
      <c r="AK319" s="120" t="str">
        <f t="shared" si="51"/>
        <v xml:space="preserve"> </v>
      </c>
      <c r="AL319" s="44"/>
      <c r="AM319" s="44" t="str">
        <f t="shared" si="52"/>
        <v xml:space="preserve"> </v>
      </c>
      <c r="AN319" s="44" t="str">
        <f t="shared" si="53"/>
        <v xml:space="preserve"> </v>
      </c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  <c r="CK319" s="44"/>
      <c r="CL319" s="44"/>
      <c r="CM319" s="44"/>
      <c r="CN319" s="44"/>
      <c r="CO319" s="44"/>
      <c r="CP319" s="44"/>
      <c r="CQ319" s="44"/>
      <c r="CR319" s="44"/>
      <c r="CS319" s="44"/>
      <c r="CT319" s="44"/>
      <c r="CU319" s="44"/>
      <c r="CV319" s="44"/>
      <c r="CW319" s="44"/>
      <c r="CX319" s="44"/>
      <c r="CY319" s="44"/>
      <c r="CZ319" s="44"/>
      <c r="DA319" s="44"/>
      <c r="DB319" s="44"/>
      <c r="DC319" s="44"/>
      <c r="DD319" s="44"/>
      <c r="DE319" s="44"/>
      <c r="DF319" s="44"/>
      <c r="DG319" s="44"/>
      <c r="DH319" s="44"/>
      <c r="DI319" s="44"/>
      <c r="DJ319" s="44"/>
      <c r="DK319" s="44"/>
      <c r="DL319" s="44"/>
      <c r="DM319" s="44"/>
      <c r="DN319" s="44"/>
      <c r="DO319" s="44"/>
      <c r="DP319" s="44"/>
      <c r="DQ319" s="44"/>
      <c r="DR319" s="44"/>
      <c r="DS319" s="44"/>
      <c r="DT319" s="44"/>
    </row>
    <row r="320" spans="2:124" s="5" customFormat="1" ht="30" customHeight="1">
      <c r="B320" s="128"/>
      <c r="C320" s="56"/>
      <c r="D320" s="111"/>
      <c r="E320" s="131"/>
      <c r="F320" s="133" t="s">
        <v>40</v>
      </c>
      <c r="G320" s="57" t="s">
        <v>40</v>
      </c>
      <c r="H320" s="134"/>
      <c r="I320" s="110"/>
      <c r="J320" s="135"/>
      <c r="K320" s="58"/>
      <c r="L320" s="59"/>
      <c r="M320" s="60"/>
      <c r="N320" s="60"/>
      <c r="O320" s="65" t="str">
        <f t="shared" si="46"/>
        <v/>
      </c>
      <c r="P320" s="59"/>
      <c r="Q320" s="60"/>
      <c r="R320" s="60"/>
      <c r="S320" s="65" t="str">
        <f t="shared" si="47"/>
        <v/>
      </c>
      <c r="T320" s="64" t="str">
        <f t="shared" si="48"/>
        <v/>
      </c>
      <c r="U320" s="61" t="str">
        <f t="shared" si="49"/>
        <v xml:space="preserve">   </v>
      </c>
      <c r="V320" s="61" t="str">
        <f>IF(E320=0," ",IF(E320="H",IF(H320&lt;1999,VLOOKUP(K320,Minimas!$A$15:$F$29,6),IF(AND(H320&gt;1998,H320&lt;2002),VLOOKUP(K320,Minimas!$A$15:$F$29,5),IF(AND(H320&gt;2001,H320&lt;2004),VLOOKUP(K320,Minimas!$A$15:$F$29,4),IF(AND(H320&gt;2003,H320&lt;2006),VLOOKUP(K320,Minimas!$A$15:$F$29,3),VLOOKUP(K320,Minimas!$A$15:$F$29,2))))),IF(H320&lt;1999,VLOOKUP(K320,Minimas!$G$15:$L$29,6),IF(AND(H320&gt;1998,H320&lt;2002),VLOOKUP(K320,Minimas!$G$15:$L$29,5),IF(AND(H320&gt;2001,H320&lt;2004),VLOOKUP(K320,Minimas!$G$15:$L$29,4),IF(AND(H320&gt;2003,H320&lt;2006),VLOOKUP(K320,Minimas!$G$15:$L$29,3),VLOOKUP(K320,Minimas!$G$15:$L$29,2)))))))</f>
        <v xml:space="preserve"> </v>
      </c>
      <c r="W320" s="62" t="str">
        <f t="shared" si="50"/>
        <v/>
      </c>
      <c r="X320" s="55"/>
      <c r="AA320" s="44"/>
      <c r="AB320" s="119" t="e">
        <f>T320-HLOOKUP(V320,Minimas!$C$3:$CD$12,2,FALSE)</f>
        <v>#VALUE!</v>
      </c>
      <c r="AC320" s="119" t="e">
        <f>T320-HLOOKUP(V320,Minimas!$C$3:$CD$12,3,FALSE)</f>
        <v>#VALUE!</v>
      </c>
      <c r="AD320" s="119" t="e">
        <f>T320-HLOOKUP(V320,Minimas!$C$3:$CD$12,4,FALSE)</f>
        <v>#VALUE!</v>
      </c>
      <c r="AE320" s="119" t="e">
        <f>T320-HLOOKUP(V320,Minimas!$C$3:$CD$12,5,FALSE)</f>
        <v>#VALUE!</v>
      </c>
      <c r="AF320" s="119" t="e">
        <f>T320-HLOOKUP(V320,Minimas!$C$3:$CD$12,6,FALSE)</f>
        <v>#VALUE!</v>
      </c>
      <c r="AG320" s="119" t="e">
        <f>T320-HLOOKUP(V320,Minimas!$C$3:$CD$12,7,FALSE)</f>
        <v>#VALUE!</v>
      </c>
      <c r="AH320" s="119" t="e">
        <f>T320-HLOOKUP(V320,Minimas!$C$3:$CD$12,8,FALSE)</f>
        <v>#VALUE!</v>
      </c>
      <c r="AI320" s="119" t="e">
        <f>T320-HLOOKUP(V320,Minimas!$C$3:$CD$12,9,FALSE)</f>
        <v>#VALUE!</v>
      </c>
      <c r="AJ320" s="119" t="e">
        <f>T320-HLOOKUP(V320,Minimas!$C$3:$CD$12,10,FALSE)</f>
        <v>#VALUE!</v>
      </c>
      <c r="AK320" s="120" t="str">
        <f t="shared" si="51"/>
        <v xml:space="preserve"> </v>
      </c>
      <c r="AL320" s="44"/>
      <c r="AM320" s="44" t="str">
        <f t="shared" si="52"/>
        <v xml:space="preserve"> </v>
      </c>
      <c r="AN320" s="44" t="str">
        <f t="shared" si="53"/>
        <v xml:space="preserve"> </v>
      </c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4"/>
      <c r="CP320" s="44"/>
      <c r="CQ320" s="44"/>
      <c r="CR320" s="44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</row>
    <row r="321" spans="2:124" s="5" customFormat="1" ht="30" customHeight="1">
      <c r="B321" s="128"/>
      <c r="C321" s="56"/>
      <c r="D321" s="111"/>
      <c r="E321" s="131"/>
      <c r="F321" s="133" t="s">
        <v>40</v>
      </c>
      <c r="G321" s="57" t="s">
        <v>40</v>
      </c>
      <c r="H321" s="134"/>
      <c r="I321" s="110"/>
      <c r="J321" s="135"/>
      <c r="K321" s="58"/>
      <c r="L321" s="59"/>
      <c r="M321" s="60"/>
      <c r="N321" s="60"/>
      <c r="O321" s="65" t="str">
        <f t="shared" si="46"/>
        <v/>
      </c>
      <c r="P321" s="59"/>
      <c r="Q321" s="60"/>
      <c r="R321" s="60"/>
      <c r="S321" s="65" t="str">
        <f t="shared" si="47"/>
        <v/>
      </c>
      <c r="T321" s="64" t="str">
        <f t="shared" si="48"/>
        <v/>
      </c>
      <c r="U321" s="61" t="str">
        <f t="shared" si="49"/>
        <v xml:space="preserve">   </v>
      </c>
      <c r="V321" s="61" t="str">
        <f>IF(E321=0," ",IF(E321="H",IF(H321&lt;1999,VLOOKUP(K321,Minimas!$A$15:$F$29,6),IF(AND(H321&gt;1998,H321&lt;2002),VLOOKUP(K321,Minimas!$A$15:$F$29,5),IF(AND(H321&gt;2001,H321&lt;2004),VLOOKUP(K321,Minimas!$A$15:$F$29,4),IF(AND(H321&gt;2003,H321&lt;2006),VLOOKUP(K321,Minimas!$A$15:$F$29,3),VLOOKUP(K321,Minimas!$A$15:$F$29,2))))),IF(H321&lt;1999,VLOOKUP(K321,Minimas!$G$15:$L$29,6),IF(AND(H321&gt;1998,H321&lt;2002),VLOOKUP(K321,Minimas!$G$15:$L$29,5),IF(AND(H321&gt;2001,H321&lt;2004),VLOOKUP(K321,Minimas!$G$15:$L$29,4),IF(AND(H321&gt;2003,H321&lt;2006),VLOOKUP(K321,Minimas!$G$15:$L$29,3),VLOOKUP(K321,Minimas!$G$15:$L$29,2)))))))</f>
        <v xml:space="preserve"> </v>
      </c>
      <c r="W321" s="62" t="str">
        <f t="shared" si="50"/>
        <v/>
      </c>
      <c r="X321" s="55"/>
      <c r="AA321" s="44"/>
      <c r="AB321" s="119" t="e">
        <f>T321-HLOOKUP(V321,Minimas!$C$3:$CD$12,2,FALSE)</f>
        <v>#VALUE!</v>
      </c>
      <c r="AC321" s="119" t="e">
        <f>T321-HLOOKUP(V321,Minimas!$C$3:$CD$12,3,FALSE)</f>
        <v>#VALUE!</v>
      </c>
      <c r="AD321" s="119" t="e">
        <f>T321-HLOOKUP(V321,Minimas!$C$3:$CD$12,4,FALSE)</f>
        <v>#VALUE!</v>
      </c>
      <c r="AE321" s="119" t="e">
        <f>T321-HLOOKUP(V321,Minimas!$C$3:$CD$12,5,FALSE)</f>
        <v>#VALUE!</v>
      </c>
      <c r="AF321" s="119" t="e">
        <f>T321-HLOOKUP(V321,Minimas!$C$3:$CD$12,6,FALSE)</f>
        <v>#VALUE!</v>
      </c>
      <c r="AG321" s="119" t="e">
        <f>T321-HLOOKUP(V321,Minimas!$C$3:$CD$12,7,FALSE)</f>
        <v>#VALUE!</v>
      </c>
      <c r="AH321" s="119" t="e">
        <f>T321-HLOOKUP(V321,Minimas!$C$3:$CD$12,8,FALSE)</f>
        <v>#VALUE!</v>
      </c>
      <c r="AI321" s="119" t="e">
        <f>T321-HLOOKUP(V321,Minimas!$C$3:$CD$12,9,FALSE)</f>
        <v>#VALUE!</v>
      </c>
      <c r="AJ321" s="119" t="e">
        <f>T321-HLOOKUP(V321,Minimas!$C$3:$CD$12,10,FALSE)</f>
        <v>#VALUE!</v>
      </c>
      <c r="AK321" s="120" t="str">
        <f t="shared" si="51"/>
        <v xml:space="preserve"> </v>
      </c>
      <c r="AL321" s="44"/>
      <c r="AM321" s="44" t="str">
        <f t="shared" si="52"/>
        <v xml:space="preserve"> </v>
      </c>
      <c r="AN321" s="44" t="str">
        <f t="shared" si="53"/>
        <v xml:space="preserve"> </v>
      </c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  <c r="CK321" s="44"/>
      <c r="CL321" s="44"/>
      <c r="CM321" s="44"/>
      <c r="CN321" s="44"/>
      <c r="CO321" s="44"/>
      <c r="CP321" s="44"/>
      <c r="CQ321" s="44"/>
      <c r="CR321" s="44"/>
      <c r="CS321" s="44"/>
      <c r="CT321" s="44"/>
      <c r="CU321" s="44"/>
      <c r="CV321" s="44"/>
      <c r="CW321" s="44"/>
      <c r="CX321" s="44"/>
      <c r="CY321" s="44"/>
      <c r="CZ321" s="44"/>
      <c r="DA321" s="44"/>
      <c r="DB321" s="44"/>
      <c r="DC321" s="44"/>
      <c r="DD321" s="44"/>
      <c r="DE321" s="44"/>
      <c r="DF321" s="44"/>
      <c r="DG321" s="44"/>
      <c r="DH321" s="44"/>
      <c r="DI321" s="44"/>
      <c r="DJ321" s="44"/>
      <c r="DK321" s="44"/>
      <c r="DL321" s="44"/>
      <c r="DM321" s="44"/>
      <c r="DN321" s="44"/>
      <c r="DO321" s="44"/>
      <c r="DP321" s="44"/>
      <c r="DQ321" s="44"/>
      <c r="DR321" s="44"/>
      <c r="DS321" s="44"/>
      <c r="DT321" s="44"/>
    </row>
    <row r="322" spans="2:124" s="5" customFormat="1" ht="30" customHeight="1">
      <c r="B322" s="128"/>
      <c r="C322" s="56"/>
      <c r="D322" s="111"/>
      <c r="E322" s="131"/>
      <c r="F322" s="133" t="s">
        <v>40</v>
      </c>
      <c r="G322" s="57" t="s">
        <v>40</v>
      </c>
      <c r="H322" s="134"/>
      <c r="I322" s="110"/>
      <c r="J322" s="135"/>
      <c r="K322" s="58"/>
      <c r="L322" s="59"/>
      <c r="M322" s="60"/>
      <c r="N322" s="60"/>
      <c r="O322" s="65" t="str">
        <f t="shared" si="46"/>
        <v/>
      </c>
      <c r="P322" s="59"/>
      <c r="Q322" s="60"/>
      <c r="R322" s="60"/>
      <c r="S322" s="65" t="str">
        <f t="shared" si="47"/>
        <v/>
      </c>
      <c r="T322" s="64" t="str">
        <f t="shared" si="48"/>
        <v/>
      </c>
      <c r="U322" s="61" t="str">
        <f t="shared" si="49"/>
        <v xml:space="preserve">   </v>
      </c>
      <c r="V322" s="61" t="str">
        <f>IF(E322=0," ",IF(E322="H",IF(H322&lt;1999,VLOOKUP(K322,Minimas!$A$15:$F$29,6),IF(AND(H322&gt;1998,H322&lt;2002),VLOOKUP(K322,Minimas!$A$15:$F$29,5),IF(AND(H322&gt;2001,H322&lt;2004),VLOOKUP(K322,Minimas!$A$15:$F$29,4),IF(AND(H322&gt;2003,H322&lt;2006),VLOOKUP(K322,Minimas!$A$15:$F$29,3),VLOOKUP(K322,Minimas!$A$15:$F$29,2))))),IF(H322&lt;1999,VLOOKUP(K322,Minimas!$G$15:$L$29,6),IF(AND(H322&gt;1998,H322&lt;2002),VLOOKUP(K322,Minimas!$G$15:$L$29,5),IF(AND(H322&gt;2001,H322&lt;2004),VLOOKUP(K322,Minimas!$G$15:$L$29,4),IF(AND(H322&gt;2003,H322&lt;2006),VLOOKUP(K322,Minimas!$G$15:$L$29,3),VLOOKUP(K322,Minimas!$G$15:$L$29,2)))))))</f>
        <v xml:space="preserve"> </v>
      </c>
      <c r="W322" s="62" t="str">
        <f t="shared" si="50"/>
        <v/>
      </c>
      <c r="X322" s="55"/>
      <c r="AA322" s="44"/>
      <c r="AB322" s="119" t="e">
        <f>T322-HLOOKUP(V322,Minimas!$C$3:$CD$12,2,FALSE)</f>
        <v>#VALUE!</v>
      </c>
      <c r="AC322" s="119" t="e">
        <f>T322-HLOOKUP(V322,Minimas!$C$3:$CD$12,3,FALSE)</f>
        <v>#VALUE!</v>
      </c>
      <c r="AD322" s="119" t="e">
        <f>T322-HLOOKUP(V322,Minimas!$C$3:$CD$12,4,FALSE)</f>
        <v>#VALUE!</v>
      </c>
      <c r="AE322" s="119" t="e">
        <f>T322-HLOOKUP(V322,Minimas!$C$3:$CD$12,5,FALSE)</f>
        <v>#VALUE!</v>
      </c>
      <c r="AF322" s="119" t="e">
        <f>T322-HLOOKUP(V322,Minimas!$C$3:$CD$12,6,FALSE)</f>
        <v>#VALUE!</v>
      </c>
      <c r="AG322" s="119" t="e">
        <f>T322-HLOOKUP(V322,Minimas!$C$3:$CD$12,7,FALSE)</f>
        <v>#VALUE!</v>
      </c>
      <c r="AH322" s="119" t="e">
        <f>T322-HLOOKUP(V322,Minimas!$C$3:$CD$12,8,FALSE)</f>
        <v>#VALUE!</v>
      </c>
      <c r="AI322" s="119" t="e">
        <f>T322-HLOOKUP(V322,Minimas!$C$3:$CD$12,9,FALSE)</f>
        <v>#VALUE!</v>
      </c>
      <c r="AJ322" s="119" t="e">
        <f>T322-HLOOKUP(V322,Minimas!$C$3:$CD$12,10,FALSE)</f>
        <v>#VALUE!</v>
      </c>
      <c r="AK322" s="120" t="str">
        <f t="shared" si="51"/>
        <v xml:space="preserve"> </v>
      </c>
      <c r="AL322" s="44"/>
      <c r="AM322" s="44" t="str">
        <f t="shared" si="52"/>
        <v xml:space="preserve"> </v>
      </c>
      <c r="AN322" s="44" t="str">
        <f t="shared" si="53"/>
        <v xml:space="preserve"> </v>
      </c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4"/>
      <c r="CP322" s="44"/>
      <c r="CQ322" s="44"/>
      <c r="CR322" s="44"/>
      <c r="CS322" s="44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</row>
    <row r="323" spans="2:124" s="5" customFormat="1" ht="30" customHeight="1">
      <c r="B323" s="128"/>
      <c r="C323" s="56"/>
      <c r="D323" s="111"/>
      <c r="E323" s="131"/>
      <c r="F323" s="133" t="s">
        <v>40</v>
      </c>
      <c r="G323" s="57" t="s">
        <v>40</v>
      </c>
      <c r="H323" s="134"/>
      <c r="I323" s="110"/>
      <c r="J323" s="135"/>
      <c r="K323" s="58"/>
      <c r="L323" s="59"/>
      <c r="M323" s="60"/>
      <c r="N323" s="60"/>
      <c r="O323" s="65" t="str">
        <f t="shared" si="46"/>
        <v/>
      </c>
      <c r="P323" s="59"/>
      <c r="Q323" s="60"/>
      <c r="R323" s="60"/>
      <c r="S323" s="65" t="str">
        <f t="shared" si="47"/>
        <v/>
      </c>
      <c r="T323" s="64" t="str">
        <f t="shared" si="48"/>
        <v/>
      </c>
      <c r="U323" s="61" t="str">
        <f t="shared" si="49"/>
        <v xml:space="preserve">   </v>
      </c>
      <c r="V323" s="61" t="str">
        <f>IF(E323=0," ",IF(E323="H",IF(H323&lt;1999,VLOOKUP(K323,Minimas!$A$15:$F$29,6),IF(AND(H323&gt;1998,H323&lt;2002),VLOOKUP(K323,Minimas!$A$15:$F$29,5),IF(AND(H323&gt;2001,H323&lt;2004),VLOOKUP(K323,Minimas!$A$15:$F$29,4),IF(AND(H323&gt;2003,H323&lt;2006),VLOOKUP(K323,Minimas!$A$15:$F$29,3),VLOOKUP(K323,Minimas!$A$15:$F$29,2))))),IF(H323&lt;1999,VLOOKUP(K323,Minimas!$G$15:$L$29,6),IF(AND(H323&gt;1998,H323&lt;2002),VLOOKUP(K323,Minimas!$G$15:$L$29,5),IF(AND(H323&gt;2001,H323&lt;2004),VLOOKUP(K323,Minimas!$G$15:$L$29,4),IF(AND(H323&gt;2003,H323&lt;2006),VLOOKUP(K323,Minimas!$G$15:$L$29,3),VLOOKUP(K323,Minimas!$G$15:$L$29,2)))))))</f>
        <v xml:space="preserve"> </v>
      </c>
      <c r="W323" s="62" t="str">
        <f t="shared" si="50"/>
        <v/>
      </c>
      <c r="X323" s="55"/>
      <c r="AA323" s="44"/>
      <c r="AB323" s="119" t="e">
        <f>T323-HLOOKUP(V323,Minimas!$C$3:$CD$12,2,FALSE)</f>
        <v>#VALUE!</v>
      </c>
      <c r="AC323" s="119" t="e">
        <f>T323-HLOOKUP(V323,Minimas!$C$3:$CD$12,3,FALSE)</f>
        <v>#VALUE!</v>
      </c>
      <c r="AD323" s="119" t="e">
        <f>T323-HLOOKUP(V323,Minimas!$C$3:$CD$12,4,FALSE)</f>
        <v>#VALUE!</v>
      </c>
      <c r="AE323" s="119" t="e">
        <f>T323-HLOOKUP(V323,Minimas!$C$3:$CD$12,5,FALSE)</f>
        <v>#VALUE!</v>
      </c>
      <c r="AF323" s="119" t="e">
        <f>T323-HLOOKUP(V323,Minimas!$C$3:$CD$12,6,FALSE)</f>
        <v>#VALUE!</v>
      </c>
      <c r="AG323" s="119" t="e">
        <f>T323-HLOOKUP(V323,Minimas!$C$3:$CD$12,7,FALSE)</f>
        <v>#VALUE!</v>
      </c>
      <c r="AH323" s="119" t="e">
        <f>T323-HLOOKUP(V323,Minimas!$C$3:$CD$12,8,FALSE)</f>
        <v>#VALUE!</v>
      </c>
      <c r="AI323" s="119" t="e">
        <f>T323-HLOOKUP(V323,Minimas!$C$3:$CD$12,9,FALSE)</f>
        <v>#VALUE!</v>
      </c>
      <c r="AJ323" s="119" t="e">
        <f>T323-HLOOKUP(V323,Minimas!$C$3:$CD$12,10,FALSE)</f>
        <v>#VALUE!</v>
      </c>
      <c r="AK323" s="120" t="str">
        <f t="shared" si="51"/>
        <v xml:space="preserve"> </v>
      </c>
      <c r="AL323" s="44"/>
      <c r="AM323" s="44" t="str">
        <f t="shared" si="52"/>
        <v xml:space="preserve"> </v>
      </c>
      <c r="AN323" s="44" t="str">
        <f t="shared" si="53"/>
        <v xml:space="preserve"> </v>
      </c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4"/>
      <c r="CP323" s="44"/>
      <c r="CQ323" s="44"/>
      <c r="CR323" s="44"/>
      <c r="CS323" s="44"/>
      <c r="CT323" s="44"/>
      <c r="CU323" s="44"/>
      <c r="CV323" s="44"/>
      <c r="CW323" s="44"/>
      <c r="CX323" s="44"/>
      <c r="CY323" s="44"/>
      <c r="CZ323" s="44"/>
      <c r="DA323" s="44"/>
      <c r="DB323" s="44"/>
      <c r="DC323" s="44"/>
      <c r="DD323" s="44"/>
      <c r="DE323" s="44"/>
      <c r="DF323" s="44"/>
      <c r="DG323" s="44"/>
      <c r="DH323" s="44"/>
      <c r="DI323" s="44"/>
      <c r="DJ323" s="44"/>
      <c r="DK323" s="44"/>
      <c r="DL323" s="44"/>
      <c r="DM323" s="44"/>
      <c r="DN323" s="44"/>
      <c r="DO323" s="44"/>
      <c r="DP323" s="44"/>
      <c r="DQ323" s="44"/>
      <c r="DR323" s="44"/>
      <c r="DS323" s="44"/>
      <c r="DT323" s="44"/>
    </row>
    <row r="324" spans="2:124" s="5" customFormat="1" ht="30" customHeight="1">
      <c r="B324" s="128"/>
      <c r="C324" s="56"/>
      <c r="D324" s="111"/>
      <c r="E324" s="131"/>
      <c r="F324" s="133" t="s">
        <v>40</v>
      </c>
      <c r="G324" s="57" t="s">
        <v>40</v>
      </c>
      <c r="H324" s="134"/>
      <c r="I324" s="110"/>
      <c r="J324" s="135"/>
      <c r="K324" s="58"/>
      <c r="L324" s="59"/>
      <c r="M324" s="60"/>
      <c r="N324" s="60"/>
      <c r="O324" s="65" t="str">
        <f t="shared" si="46"/>
        <v/>
      </c>
      <c r="P324" s="59"/>
      <c r="Q324" s="60"/>
      <c r="R324" s="60"/>
      <c r="S324" s="65" t="str">
        <f t="shared" si="47"/>
        <v/>
      </c>
      <c r="T324" s="64" t="str">
        <f t="shared" si="48"/>
        <v/>
      </c>
      <c r="U324" s="61" t="str">
        <f t="shared" si="49"/>
        <v xml:space="preserve">   </v>
      </c>
      <c r="V324" s="61" t="str">
        <f>IF(E324=0," ",IF(E324="H",IF(H324&lt;1999,VLOOKUP(K324,Minimas!$A$15:$F$29,6),IF(AND(H324&gt;1998,H324&lt;2002),VLOOKUP(K324,Minimas!$A$15:$F$29,5),IF(AND(H324&gt;2001,H324&lt;2004),VLOOKUP(K324,Minimas!$A$15:$F$29,4),IF(AND(H324&gt;2003,H324&lt;2006),VLOOKUP(K324,Minimas!$A$15:$F$29,3),VLOOKUP(K324,Minimas!$A$15:$F$29,2))))),IF(H324&lt;1999,VLOOKUP(K324,Minimas!$G$15:$L$29,6),IF(AND(H324&gt;1998,H324&lt;2002),VLOOKUP(K324,Minimas!$G$15:$L$29,5),IF(AND(H324&gt;2001,H324&lt;2004),VLOOKUP(K324,Minimas!$G$15:$L$29,4),IF(AND(H324&gt;2003,H324&lt;2006),VLOOKUP(K324,Minimas!$G$15:$L$29,3),VLOOKUP(K324,Minimas!$G$15:$L$29,2)))))))</f>
        <v xml:space="preserve"> </v>
      </c>
      <c r="W324" s="62" t="str">
        <f t="shared" si="50"/>
        <v/>
      </c>
      <c r="X324" s="55"/>
      <c r="AA324" s="44"/>
      <c r="AB324" s="119" t="e">
        <f>T324-HLOOKUP(V324,Minimas!$C$3:$CD$12,2,FALSE)</f>
        <v>#VALUE!</v>
      </c>
      <c r="AC324" s="119" t="e">
        <f>T324-HLOOKUP(V324,Minimas!$C$3:$CD$12,3,FALSE)</f>
        <v>#VALUE!</v>
      </c>
      <c r="AD324" s="119" t="e">
        <f>T324-HLOOKUP(V324,Minimas!$C$3:$CD$12,4,FALSE)</f>
        <v>#VALUE!</v>
      </c>
      <c r="AE324" s="119" t="e">
        <f>T324-HLOOKUP(V324,Minimas!$C$3:$CD$12,5,FALSE)</f>
        <v>#VALUE!</v>
      </c>
      <c r="AF324" s="119" t="e">
        <f>T324-HLOOKUP(V324,Minimas!$C$3:$CD$12,6,FALSE)</f>
        <v>#VALUE!</v>
      </c>
      <c r="AG324" s="119" t="e">
        <f>T324-HLOOKUP(V324,Minimas!$C$3:$CD$12,7,FALSE)</f>
        <v>#VALUE!</v>
      </c>
      <c r="AH324" s="119" t="e">
        <f>T324-HLOOKUP(V324,Minimas!$C$3:$CD$12,8,FALSE)</f>
        <v>#VALUE!</v>
      </c>
      <c r="AI324" s="119" t="e">
        <f>T324-HLOOKUP(V324,Minimas!$C$3:$CD$12,9,FALSE)</f>
        <v>#VALUE!</v>
      </c>
      <c r="AJ324" s="119" t="e">
        <f>T324-HLOOKUP(V324,Minimas!$C$3:$CD$12,10,FALSE)</f>
        <v>#VALUE!</v>
      </c>
      <c r="AK324" s="120" t="str">
        <f t="shared" si="51"/>
        <v xml:space="preserve"> </v>
      </c>
      <c r="AL324" s="44"/>
      <c r="AM324" s="44" t="str">
        <f t="shared" si="52"/>
        <v xml:space="preserve"> </v>
      </c>
      <c r="AN324" s="44" t="str">
        <f t="shared" si="53"/>
        <v xml:space="preserve"> </v>
      </c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  <c r="CK324" s="44"/>
      <c r="CL324" s="44"/>
      <c r="CM324" s="44"/>
      <c r="CN324" s="44"/>
      <c r="CO324" s="44"/>
      <c r="CP324" s="44"/>
      <c r="CQ324" s="44"/>
      <c r="CR324" s="44"/>
      <c r="CS324" s="44"/>
      <c r="CT324" s="44"/>
      <c r="CU324" s="44"/>
      <c r="CV324" s="44"/>
      <c r="CW324" s="44"/>
      <c r="CX324" s="44"/>
      <c r="CY324" s="44"/>
      <c r="CZ324" s="44"/>
      <c r="DA324" s="44"/>
      <c r="DB324" s="44"/>
      <c r="DC324" s="44"/>
      <c r="DD324" s="44"/>
      <c r="DE324" s="44"/>
      <c r="DF324" s="44"/>
      <c r="DG324" s="44"/>
      <c r="DH324" s="44"/>
      <c r="DI324" s="44"/>
      <c r="DJ324" s="44"/>
      <c r="DK324" s="44"/>
      <c r="DL324" s="44"/>
      <c r="DM324" s="44"/>
      <c r="DN324" s="44"/>
      <c r="DO324" s="44"/>
      <c r="DP324" s="44"/>
      <c r="DQ324" s="44"/>
      <c r="DR324" s="44"/>
      <c r="DS324" s="44"/>
      <c r="DT324" s="44"/>
    </row>
    <row r="325" spans="2:124" s="5" customFormat="1" ht="30" customHeight="1">
      <c r="B325" s="128"/>
      <c r="C325" s="56"/>
      <c r="D325" s="111"/>
      <c r="E325" s="131"/>
      <c r="F325" s="133" t="s">
        <v>40</v>
      </c>
      <c r="G325" s="57" t="s">
        <v>40</v>
      </c>
      <c r="H325" s="134"/>
      <c r="I325" s="110"/>
      <c r="J325" s="135"/>
      <c r="K325" s="58"/>
      <c r="L325" s="59"/>
      <c r="M325" s="60"/>
      <c r="N325" s="60"/>
      <c r="O325" s="65" t="str">
        <f t="shared" si="46"/>
        <v/>
      </c>
      <c r="P325" s="59"/>
      <c r="Q325" s="60"/>
      <c r="R325" s="60"/>
      <c r="S325" s="65" t="str">
        <f t="shared" si="47"/>
        <v/>
      </c>
      <c r="T325" s="64" t="str">
        <f t="shared" si="48"/>
        <v/>
      </c>
      <c r="U325" s="61" t="str">
        <f t="shared" si="49"/>
        <v xml:space="preserve">   </v>
      </c>
      <c r="V325" s="61" t="str">
        <f>IF(E325=0," ",IF(E325="H",IF(H325&lt;1999,VLOOKUP(K325,Minimas!$A$15:$F$29,6),IF(AND(H325&gt;1998,H325&lt;2002),VLOOKUP(K325,Minimas!$A$15:$F$29,5),IF(AND(H325&gt;2001,H325&lt;2004),VLOOKUP(K325,Minimas!$A$15:$F$29,4),IF(AND(H325&gt;2003,H325&lt;2006),VLOOKUP(K325,Minimas!$A$15:$F$29,3),VLOOKUP(K325,Minimas!$A$15:$F$29,2))))),IF(H325&lt;1999,VLOOKUP(K325,Minimas!$G$15:$L$29,6),IF(AND(H325&gt;1998,H325&lt;2002),VLOOKUP(K325,Minimas!$G$15:$L$29,5),IF(AND(H325&gt;2001,H325&lt;2004),VLOOKUP(K325,Minimas!$G$15:$L$29,4),IF(AND(H325&gt;2003,H325&lt;2006),VLOOKUP(K325,Minimas!$G$15:$L$29,3),VLOOKUP(K325,Minimas!$G$15:$L$29,2)))))))</f>
        <v xml:space="preserve"> </v>
      </c>
      <c r="W325" s="62" t="str">
        <f t="shared" si="50"/>
        <v/>
      </c>
      <c r="X325" s="55"/>
      <c r="AA325" s="44"/>
      <c r="AB325" s="119" t="e">
        <f>T325-HLOOKUP(V325,Minimas!$C$3:$CD$12,2,FALSE)</f>
        <v>#VALUE!</v>
      </c>
      <c r="AC325" s="119" t="e">
        <f>T325-HLOOKUP(V325,Minimas!$C$3:$CD$12,3,FALSE)</f>
        <v>#VALUE!</v>
      </c>
      <c r="AD325" s="119" t="e">
        <f>T325-HLOOKUP(V325,Minimas!$C$3:$CD$12,4,FALSE)</f>
        <v>#VALUE!</v>
      </c>
      <c r="AE325" s="119" t="e">
        <f>T325-HLOOKUP(V325,Minimas!$C$3:$CD$12,5,FALSE)</f>
        <v>#VALUE!</v>
      </c>
      <c r="AF325" s="119" t="e">
        <f>T325-HLOOKUP(V325,Minimas!$C$3:$CD$12,6,FALSE)</f>
        <v>#VALUE!</v>
      </c>
      <c r="AG325" s="119" t="e">
        <f>T325-HLOOKUP(V325,Minimas!$C$3:$CD$12,7,FALSE)</f>
        <v>#VALUE!</v>
      </c>
      <c r="AH325" s="119" t="e">
        <f>T325-HLOOKUP(V325,Minimas!$C$3:$CD$12,8,FALSE)</f>
        <v>#VALUE!</v>
      </c>
      <c r="AI325" s="119" t="e">
        <f>T325-HLOOKUP(V325,Minimas!$C$3:$CD$12,9,FALSE)</f>
        <v>#VALUE!</v>
      </c>
      <c r="AJ325" s="119" t="e">
        <f>T325-HLOOKUP(V325,Minimas!$C$3:$CD$12,10,FALSE)</f>
        <v>#VALUE!</v>
      </c>
      <c r="AK325" s="120" t="str">
        <f t="shared" si="51"/>
        <v xml:space="preserve"> </v>
      </c>
      <c r="AL325" s="44"/>
      <c r="AM325" s="44" t="str">
        <f t="shared" si="52"/>
        <v xml:space="preserve"> </v>
      </c>
      <c r="AN325" s="44" t="str">
        <f t="shared" si="53"/>
        <v xml:space="preserve"> </v>
      </c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4"/>
      <c r="CP325" s="44"/>
      <c r="CQ325" s="44"/>
      <c r="CR325" s="44"/>
      <c r="CS325" s="44"/>
      <c r="CT325" s="44"/>
      <c r="CU325" s="44"/>
      <c r="CV325" s="44"/>
      <c r="CW325" s="44"/>
      <c r="CX325" s="44"/>
      <c r="CY325" s="44"/>
      <c r="CZ325" s="44"/>
      <c r="DA325" s="44"/>
      <c r="DB325" s="44"/>
      <c r="DC325" s="44"/>
      <c r="DD325" s="44"/>
      <c r="DE325" s="44"/>
      <c r="DF325" s="44"/>
      <c r="DG325" s="44"/>
      <c r="DH325" s="44"/>
      <c r="DI325" s="44"/>
      <c r="DJ325" s="44"/>
      <c r="DK325" s="44"/>
      <c r="DL325" s="44"/>
      <c r="DM325" s="44"/>
      <c r="DN325" s="44"/>
      <c r="DO325" s="44"/>
      <c r="DP325" s="44"/>
      <c r="DQ325" s="44"/>
      <c r="DR325" s="44"/>
      <c r="DS325" s="44"/>
      <c r="DT325" s="44"/>
    </row>
    <row r="326" spans="2:124" s="5" customFormat="1" ht="30" customHeight="1">
      <c r="B326" s="128"/>
      <c r="C326" s="56"/>
      <c r="D326" s="111"/>
      <c r="E326" s="131"/>
      <c r="F326" s="133" t="s">
        <v>40</v>
      </c>
      <c r="G326" s="57" t="s">
        <v>40</v>
      </c>
      <c r="H326" s="134"/>
      <c r="I326" s="110"/>
      <c r="J326" s="135"/>
      <c r="K326" s="58"/>
      <c r="L326" s="59"/>
      <c r="M326" s="60"/>
      <c r="N326" s="60"/>
      <c r="O326" s="65" t="str">
        <f t="shared" si="46"/>
        <v/>
      </c>
      <c r="P326" s="59"/>
      <c r="Q326" s="60"/>
      <c r="R326" s="60"/>
      <c r="S326" s="65" t="str">
        <f t="shared" si="47"/>
        <v/>
      </c>
      <c r="T326" s="64" t="str">
        <f t="shared" si="48"/>
        <v/>
      </c>
      <c r="U326" s="61" t="str">
        <f t="shared" si="49"/>
        <v xml:space="preserve">   </v>
      </c>
      <c r="V326" s="61" t="str">
        <f>IF(E326=0," ",IF(E326="H",IF(H326&lt;1999,VLOOKUP(K326,Minimas!$A$15:$F$29,6),IF(AND(H326&gt;1998,H326&lt;2002),VLOOKUP(K326,Minimas!$A$15:$F$29,5),IF(AND(H326&gt;2001,H326&lt;2004),VLOOKUP(K326,Minimas!$A$15:$F$29,4),IF(AND(H326&gt;2003,H326&lt;2006),VLOOKUP(K326,Minimas!$A$15:$F$29,3),VLOOKUP(K326,Minimas!$A$15:$F$29,2))))),IF(H326&lt;1999,VLOOKUP(K326,Minimas!$G$15:$L$29,6),IF(AND(H326&gt;1998,H326&lt;2002),VLOOKUP(K326,Minimas!$G$15:$L$29,5),IF(AND(H326&gt;2001,H326&lt;2004),VLOOKUP(K326,Minimas!$G$15:$L$29,4),IF(AND(H326&gt;2003,H326&lt;2006),VLOOKUP(K326,Minimas!$G$15:$L$29,3),VLOOKUP(K326,Minimas!$G$15:$L$29,2)))))))</f>
        <v xml:space="preserve"> </v>
      </c>
      <c r="W326" s="62" t="str">
        <f t="shared" si="50"/>
        <v/>
      </c>
      <c r="X326" s="55"/>
      <c r="AA326" s="44"/>
      <c r="AB326" s="119" t="e">
        <f>T326-HLOOKUP(V326,Minimas!$C$3:$CD$12,2,FALSE)</f>
        <v>#VALUE!</v>
      </c>
      <c r="AC326" s="119" t="e">
        <f>T326-HLOOKUP(V326,Minimas!$C$3:$CD$12,3,FALSE)</f>
        <v>#VALUE!</v>
      </c>
      <c r="AD326" s="119" t="e">
        <f>T326-HLOOKUP(V326,Minimas!$C$3:$CD$12,4,FALSE)</f>
        <v>#VALUE!</v>
      </c>
      <c r="AE326" s="119" t="e">
        <f>T326-HLOOKUP(V326,Minimas!$C$3:$CD$12,5,FALSE)</f>
        <v>#VALUE!</v>
      </c>
      <c r="AF326" s="119" t="e">
        <f>T326-HLOOKUP(V326,Minimas!$C$3:$CD$12,6,FALSE)</f>
        <v>#VALUE!</v>
      </c>
      <c r="AG326" s="119" t="e">
        <f>T326-HLOOKUP(V326,Minimas!$C$3:$CD$12,7,FALSE)</f>
        <v>#VALUE!</v>
      </c>
      <c r="AH326" s="119" t="e">
        <f>T326-HLOOKUP(V326,Minimas!$C$3:$CD$12,8,FALSE)</f>
        <v>#VALUE!</v>
      </c>
      <c r="AI326" s="119" t="e">
        <f>T326-HLOOKUP(V326,Minimas!$C$3:$CD$12,9,FALSE)</f>
        <v>#VALUE!</v>
      </c>
      <c r="AJ326" s="119" t="e">
        <f>T326-HLOOKUP(V326,Minimas!$C$3:$CD$12,10,FALSE)</f>
        <v>#VALUE!</v>
      </c>
      <c r="AK326" s="120" t="str">
        <f t="shared" si="51"/>
        <v xml:space="preserve"> </v>
      </c>
      <c r="AL326" s="44"/>
      <c r="AM326" s="44" t="str">
        <f t="shared" si="52"/>
        <v xml:space="preserve"> </v>
      </c>
      <c r="AN326" s="44" t="str">
        <f t="shared" si="53"/>
        <v xml:space="preserve"> </v>
      </c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4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  <c r="CK326" s="44"/>
      <c r="CL326" s="44"/>
      <c r="CM326" s="44"/>
      <c r="CN326" s="44"/>
      <c r="CO326" s="44"/>
      <c r="CP326" s="44"/>
      <c r="CQ326" s="44"/>
      <c r="CR326" s="44"/>
      <c r="CS326" s="44"/>
      <c r="CT326" s="44"/>
      <c r="CU326" s="44"/>
      <c r="CV326" s="44"/>
      <c r="CW326" s="44"/>
      <c r="CX326" s="44"/>
      <c r="CY326" s="44"/>
      <c r="CZ326" s="44"/>
      <c r="DA326" s="44"/>
      <c r="DB326" s="44"/>
      <c r="DC326" s="44"/>
      <c r="DD326" s="44"/>
      <c r="DE326" s="44"/>
      <c r="DF326" s="44"/>
      <c r="DG326" s="44"/>
      <c r="DH326" s="44"/>
      <c r="DI326" s="44"/>
      <c r="DJ326" s="44"/>
      <c r="DK326" s="44"/>
      <c r="DL326" s="44"/>
      <c r="DM326" s="44"/>
      <c r="DN326" s="44"/>
      <c r="DO326" s="44"/>
      <c r="DP326" s="44"/>
      <c r="DQ326" s="44"/>
      <c r="DR326" s="44"/>
      <c r="DS326" s="44"/>
      <c r="DT326" s="44"/>
    </row>
    <row r="327" spans="2:124" s="5" customFormat="1" ht="30" customHeight="1">
      <c r="B327" s="128"/>
      <c r="C327" s="56"/>
      <c r="D327" s="111"/>
      <c r="E327" s="131"/>
      <c r="F327" s="133" t="s">
        <v>40</v>
      </c>
      <c r="G327" s="57" t="s">
        <v>40</v>
      </c>
      <c r="H327" s="134"/>
      <c r="I327" s="110"/>
      <c r="J327" s="135"/>
      <c r="K327" s="58"/>
      <c r="L327" s="59"/>
      <c r="M327" s="60"/>
      <c r="N327" s="60"/>
      <c r="O327" s="65" t="str">
        <f t="shared" si="46"/>
        <v/>
      </c>
      <c r="P327" s="59"/>
      <c r="Q327" s="60"/>
      <c r="R327" s="60"/>
      <c r="S327" s="65" t="str">
        <f t="shared" si="47"/>
        <v/>
      </c>
      <c r="T327" s="64" t="str">
        <f t="shared" si="48"/>
        <v/>
      </c>
      <c r="U327" s="61" t="str">
        <f t="shared" si="49"/>
        <v xml:space="preserve">   </v>
      </c>
      <c r="V327" s="61" t="str">
        <f>IF(E327=0," ",IF(E327="H",IF(H327&lt;1999,VLOOKUP(K327,Minimas!$A$15:$F$29,6),IF(AND(H327&gt;1998,H327&lt;2002),VLOOKUP(K327,Minimas!$A$15:$F$29,5),IF(AND(H327&gt;2001,H327&lt;2004),VLOOKUP(K327,Minimas!$A$15:$F$29,4),IF(AND(H327&gt;2003,H327&lt;2006),VLOOKUP(K327,Minimas!$A$15:$F$29,3),VLOOKUP(K327,Minimas!$A$15:$F$29,2))))),IF(H327&lt;1999,VLOOKUP(K327,Minimas!$G$15:$L$29,6),IF(AND(H327&gt;1998,H327&lt;2002),VLOOKUP(K327,Minimas!$G$15:$L$29,5),IF(AND(H327&gt;2001,H327&lt;2004),VLOOKUP(K327,Minimas!$G$15:$L$29,4),IF(AND(H327&gt;2003,H327&lt;2006),VLOOKUP(K327,Minimas!$G$15:$L$29,3),VLOOKUP(K327,Minimas!$G$15:$L$29,2)))))))</f>
        <v xml:space="preserve"> </v>
      </c>
      <c r="W327" s="62" t="str">
        <f t="shared" si="50"/>
        <v/>
      </c>
      <c r="X327" s="55"/>
      <c r="AA327" s="44"/>
      <c r="AB327" s="119" t="e">
        <f>T327-HLOOKUP(V327,Minimas!$C$3:$CD$12,2,FALSE)</f>
        <v>#VALUE!</v>
      </c>
      <c r="AC327" s="119" t="e">
        <f>T327-HLOOKUP(V327,Minimas!$C$3:$CD$12,3,FALSE)</f>
        <v>#VALUE!</v>
      </c>
      <c r="AD327" s="119" t="e">
        <f>T327-HLOOKUP(V327,Minimas!$C$3:$CD$12,4,FALSE)</f>
        <v>#VALUE!</v>
      </c>
      <c r="AE327" s="119" t="e">
        <f>T327-HLOOKUP(V327,Minimas!$C$3:$CD$12,5,FALSE)</f>
        <v>#VALUE!</v>
      </c>
      <c r="AF327" s="119" t="e">
        <f>T327-HLOOKUP(V327,Minimas!$C$3:$CD$12,6,FALSE)</f>
        <v>#VALUE!</v>
      </c>
      <c r="AG327" s="119" t="e">
        <f>T327-HLOOKUP(V327,Minimas!$C$3:$CD$12,7,FALSE)</f>
        <v>#VALUE!</v>
      </c>
      <c r="AH327" s="119" t="e">
        <f>T327-HLOOKUP(V327,Minimas!$C$3:$CD$12,8,FALSE)</f>
        <v>#VALUE!</v>
      </c>
      <c r="AI327" s="119" t="e">
        <f>T327-HLOOKUP(V327,Minimas!$C$3:$CD$12,9,FALSE)</f>
        <v>#VALUE!</v>
      </c>
      <c r="AJ327" s="119" t="e">
        <f>T327-HLOOKUP(V327,Minimas!$C$3:$CD$12,10,FALSE)</f>
        <v>#VALUE!</v>
      </c>
      <c r="AK327" s="120" t="str">
        <f t="shared" si="51"/>
        <v xml:space="preserve"> </v>
      </c>
      <c r="AL327" s="44"/>
      <c r="AM327" s="44" t="str">
        <f t="shared" si="52"/>
        <v xml:space="preserve"> </v>
      </c>
      <c r="AN327" s="44" t="str">
        <f t="shared" si="53"/>
        <v xml:space="preserve"> </v>
      </c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4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  <c r="CK327" s="44"/>
      <c r="CL327" s="44"/>
      <c r="CM327" s="44"/>
      <c r="CN327" s="44"/>
      <c r="CO327" s="44"/>
      <c r="CP327" s="44"/>
      <c r="CQ327" s="44"/>
      <c r="CR327" s="44"/>
      <c r="CS327" s="44"/>
      <c r="CT327" s="44"/>
      <c r="CU327" s="44"/>
      <c r="CV327" s="44"/>
      <c r="CW327" s="44"/>
      <c r="CX327" s="44"/>
      <c r="CY327" s="44"/>
      <c r="CZ327" s="44"/>
      <c r="DA327" s="44"/>
      <c r="DB327" s="44"/>
      <c r="DC327" s="44"/>
      <c r="DD327" s="44"/>
      <c r="DE327" s="44"/>
      <c r="DF327" s="44"/>
      <c r="DG327" s="44"/>
      <c r="DH327" s="44"/>
      <c r="DI327" s="44"/>
      <c r="DJ327" s="44"/>
      <c r="DK327" s="44"/>
      <c r="DL327" s="44"/>
      <c r="DM327" s="44"/>
      <c r="DN327" s="44"/>
      <c r="DO327" s="44"/>
      <c r="DP327" s="44"/>
      <c r="DQ327" s="44"/>
      <c r="DR327" s="44"/>
      <c r="DS327" s="44"/>
      <c r="DT327" s="44"/>
    </row>
    <row r="328" spans="2:124" s="5" customFormat="1" ht="30" customHeight="1">
      <c r="B328" s="128"/>
      <c r="C328" s="56"/>
      <c r="D328" s="111"/>
      <c r="E328" s="131"/>
      <c r="F328" s="133" t="s">
        <v>40</v>
      </c>
      <c r="G328" s="57" t="s">
        <v>40</v>
      </c>
      <c r="H328" s="134"/>
      <c r="I328" s="110"/>
      <c r="J328" s="135"/>
      <c r="K328" s="58"/>
      <c r="L328" s="59"/>
      <c r="M328" s="60"/>
      <c r="N328" s="60"/>
      <c r="O328" s="65" t="str">
        <f t="shared" si="46"/>
        <v/>
      </c>
      <c r="P328" s="59"/>
      <c r="Q328" s="60"/>
      <c r="R328" s="60"/>
      <c r="S328" s="65" t="str">
        <f t="shared" si="47"/>
        <v/>
      </c>
      <c r="T328" s="64" t="str">
        <f t="shared" si="48"/>
        <v/>
      </c>
      <c r="U328" s="61" t="str">
        <f t="shared" si="49"/>
        <v xml:space="preserve">   </v>
      </c>
      <c r="V328" s="61" t="str">
        <f>IF(E328=0," ",IF(E328="H",IF(H328&lt;1999,VLOOKUP(K328,Minimas!$A$15:$F$29,6),IF(AND(H328&gt;1998,H328&lt;2002),VLOOKUP(K328,Minimas!$A$15:$F$29,5),IF(AND(H328&gt;2001,H328&lt;2004),VLOOKUP(K328,Minimas!$A$15:$F$29,4),IF(AND(H328&gt;2003,H328&lt;2006),VLOOKUP(K328,Minimas!$A$15:$F$29,3),VLOOKUP(K328,Minimas!$A$15:$F$29,2))))),IF(H328&lt;1999,VLOOKUP(K328,Minimas!$G$15:$L$29,6),IF(AND(H328&gt;1998,H328&lt;2002),VLOOKUP(K328,Minimas!$G$15:$L$29,5),IF(AND(H328&gt;2001,H328&lt;2004),VLOOKUP(K328,Minimas!$G$15:$L$29,4),IF(AND(H328&gt;2003,H328&lt;2006),VLOOKUP(K328,Minimas!$G$15:$L$29,3),VLOOKUP(K328,Minimas!$G$15:$L$29,2)))))))</f>
        <v xml:space="preserve"> </v>
      </c>
      <c r="W328" s="62" t="str">
        <f t="shared" si="50"/>
        <v/>
      </c>
      <c r="X328" s="55"/>
      <c r="AA328" s="44"/>
      <c r="AB328" s="119" t="e">
        <f>T328-HLOOKUP(V328,Minimas!$C$3:$CD$12,2,FALSE)</f>
        <v>#VALUE!</v>
      </c>
      <c r="AC328" s="119" t="e">
        <f>T328-HLOOKUP(V328,Minimas!$C$3:$CD$12,3,FALSE)</f>
        <v>#VALUE!</v>
      </c>
      <c r="AD328" s="119" t="e">
        <f>T328-HLOOKUP(V328,Minimas!$C$3:$CD$12,4,FALSE)</f>
        <v>#VALUE!</v>
      </c>
      <c r="AE328" s="119" t="e">
        <f>T328-HLOOKUP(V328,Minimas!$C$3:$CD$12,5,FALSE)</f>
        <v>#VALUE!</v>
      </c>
      <c r="AF328" s="119" t="e">
        <f>T328-HLOOKUP(V328,Minimas!$C$3:$CD$12,6,FALSE)</f>
        <v>#VALUE!</v>
      </c>
      <c r="AG328" s="119" t="e">
        <f>T328-HLOOKUP(V328,Minimas!$C$3:$CD$12,7,FALSE)</f>
        <v>#VALUE!</v>
      </c>
      <c r="AH328" s="119" t="e">
        <f>T328-HLOOKUP(V328,Minimas!$C$3:$CD$12,8,FALSE)</f>
        <v>#VALUE!</v>
      </c>
      <c r="AI328" s="119" t="e">
        <f>T328-HLOOKUP(V328,Minimas!$C$3:$CD$12,9,FALSE)</f>
        <v>#VALUE!</v>
      </c>
      <c r="AJ328" s="119" t="e">
        <f>T328-HLOOKUP(V328,Minimas!$C$3:$CD$12,10,FALSE)</f>
        <v>#VALUE!</v>
      </c>
      <c r="AK328" s="120" t="str">
        <f t="shared" si="51"/>
        <v xml:space="preserve"> </v>
      </c>
      <c r="AL328" s="44"/>
      <c r="AM328" s="44" t="str">
        <f t="shared" si="52"/>
        <v xml:space="preserve"> </v>
      </c>
      <c r="AN328" s="44" t="str">
        <f t="shared" si="53"/>
        <v xml:space="preserve"> </v>
      </c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4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  <c r="CK328" s="44"/>
      <c r="CL328" s="44"/>
      <c r="CM328" s="44"/>
      <c r="CN328" s="44"/>
      <c r="CO328" s="44"/>
      <c r="CP328" s="44"/>
      <c r="CQ328" s="44"/>
      <c r="CR328" s="44"/>
      <c r="CS328" s="44"/>
      <c r="CT328" s="44"/>
      <c r="CU328" s="44"/>
      <c r="CV328" s="44"/>
      <c r="CW328" s="44"/>
      <c r="CX328" s="44"/>
      <c r="CY328" s="44"/>
      <c r="CZ328" s="44"/>
      <c r="DA328" s="44"/>
      <c r="DB328" s="44"/>
      <c r="DC328" s="44"/>
      <c r="DD328" s="44"/>
      <c r="DE328" s="44"/>
      <c r="DF328" s="44"/>
      <c r="DG328" s="44"/>
      <c r="DH328" s="44"/>
      <c r="DI328" s="44"/>
      <c r="DJ328" s="44"/>
      <c r="DK328" s="44"/>
      <c r="DL328" s="44"/>
      <c r="DM328" s="44"/>
      <c r="DN328" s="44"/>
      <c r="DO328" s="44"/>
      <c r="DP328" s="44"/>
      <c r="DQ328" s="44"/>
      <c r="DR328" s="44"/>
      <c r="DS328" s="44"/>
      <c r="DT328" s="44"/>
    </row>
    <row r="329" spans="2:124" s="5" customFormat="1" ht="30" customHeight="1">
      <c r="B329" s="128"/>
      <c r="C329" s="56"/>
      <c r="D329" s="111"/>
      <c r="E329" s="131"/>
      <c r="F329" s="133" t="s">
        <v>40</v>
      </c>
      <c r="G329" s="57" t="s">
        <v>40</v>
      </c>
      <c r="H329" s="134"/>
      <c r="I329" s="110"/>
      <c r="J329" s="135"/>
      <c r="K329" s="58"/>
      <c r="L329" s="59"/>
      <c r="M329" s="60"/>
      <c r="N329" s="60"/>
      <c r="O329" s="65" t="str">
        <f t="shared" si="46"/>
        <v/>
      </c>
      <c r="P329" s="59"/>
      <c r="Q329" s="60"/>
      <c r="R329" s="60"/>
      <c r="S329" s="65" t="str">
        <f t="shared" si="47"/>
        <v/>
      </c>
      <c r="T329" s="64" t="str">
        <f t="shared" si="48"/>
        <v/>
      </c>
      <c r="U329" s="61" t="str">
        <f t="shared" si="49"/>
        <v xml:space="preserve">   </v>
      </c>
      <c r="V329" s="61" t="str">
        <f>IF(E329=0," ",IF(E329="H",IF(H329&lt;1999,VLOOKUP(K329,Minimas!$A$15:$F$29,6),IF(AND(H329&gt;1998,H329&lt;2002),VLOOKUP(K329,Minimas!$A$15:$F$29,5),IF(AND(H329&gt;2001,H329&lt;2004),VLOOKUP(K329,Minimas!$A$15:$F$29,4),IF(AND(H329&gt;2003,H329&lt;2006),VLOOKUP(K329,Minimas!$A$15:$F$29,3),VLOOKUP(K329,Minimas!$A$15:$F$29,2))))),IF(H329&lt;1999,VLOOKUP(K329,Minimas!$G$15:$L$29,6),IF(AND(H329&gt;1998,H329&lt;2002),VLOOKUP(K329,Minimas!$G$15:$L$29,5),IF(AND(H329&gt;2001,H329&lt;2004),VLOOKUP(K329,Minimas!$G$15:$L$29,4),IF(AND(H329&gt;2003,H329&lt;2006),VLOOKUP(K329,Minimas!$G$15:$L$29,3),VLOOKUP(K329,Minimas!$G$15:$L$29,2)))))))</f>
        <v xml:space="preserve"> </v>
      </c>
      <c r="W329" s="62" t="str">
        <f t="shared" si="50"/>
        <v/>
      </c>
      <c r="X329" s="55"/>
      <c r="AA329" s="44"/>
      <c r="AB329" s="119" t="e">
        <f>T329-HLOOKUP(V329,Minimas!$C$3:$CD$12,2,FALSE)</f>
        <v>#VALUE!</v>
      </c>
      <c r="AC329" s="119" t="e">
        <f>T329-HLOOKUP(V329,Minimas!$C$3:$CD$12,3,FALSE)</f>
        <v>#VALUE!</v>
      </c>
      <c r="AD329" s="119" t="e">
        <f>T329-HLOOKUP(V329,Minimas!$C$3:$CD$12,4,FALSE)</f>
        <v>#VALUE!</v>
      </c>
      <c r="AE329" s="119" t="e">
        <f>T329-HLOOKUP(V329,Minimas!$C$3:$CD$12,5,FALSE)</f>
        <v>#VALUE!</v>
      </c>
      <c r="AF329" s="119" t="e">
        <f>T329-HLOOKUP(V329,Minimas!$C$3:$CD$12,6,FALSE)</f>
        <v>#VALUE!</v>
      </c>
      <c r="AG329" s="119" t="e">
        <f>T329-HLOOKUP(V329,Minimas!$C$3:$CD$12,7,FALSE)</f>
        <v>#VALUE!</v>
      </c>
      <c r="AH329" s="119" t="e">
        <f>T329-HLOOKUP(V329,Minimas!$C$3:$CD$12,8,FALSE)</f>
        <v>#VALUE!</v>
      </c>
      <c r="AI329" s="119" t="e">
        <f>T329-HLOOKUP(V329,Minimas!$C$3:$CD$12,9,FALSE)</f>
        <v>#VALUE!</v>
      </c>
      <c r="AJ329" s="119" t="e">
        <f>T329-HLOOKUP(V329,Minimas!$C$3:$CD$12,10,FALSE)</f>
        <v>#VALUE!</v>
      </c>
      <c r="AK329" s="120" t="str">
        <f t="shared" si="51"/>
        <v xml:space="preserve"> </v>
      </c>
      <c r="AL329" s="44"/>
      <c r="AM329" s="44" t="str">
        <f t="shared" si="52"/>
        <v xml:space="preserve"> </v>
      </c>
      <c r="AN329" s="44" t="str">
        <f t="shared" si="53"/>
        <v xml:space="preserve"> </v>
      </c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  <c r="CK329" s="44"/>
      <c r="CL329" s="44"/>
      <c r="CM329" s="44"/>
      <c r="CN329" s="44"/>
      <c r="CO329" s="44"/>
      <c r="CP329" s="44"/>
      <c r="CQ329" s="44"/>
      <c r="CR329" s="44"/>
      <c r="CS329" s="44"/>
      <c r="CT329" s="44"/>
      <c r="CU329" s="44"/>
      <c r="CV329" s="44"/>
      <c r="CW329" s="44"/>
      <c r="CX329" s="44"/>
      <c r="CY329" s="44"/>
      <c r="CZ329" s="44"/>
      <c r="DA329" s="44"/>
      <c r="DB329" s="44"/>
      <c r="DC329" s="44"/>
      <c r="DD329" s="44"/>
      <c r="DE329" s="44"/>
      <c r="DF329" s="44"/>
      <c r="DG329" s="44"/>
      <c r="DH329" s="44"/>
      <c r="DI329" s="44"/>
      <c r="DJ329" s="44"/>
      <c r="DK329" s="44"/>
      <c r="DL329" s="44"/>
      <c r="DM329" s="44"/>
      <c r="DN329" s="44"/>
      <c r="DO329" s="44"/>
      <c r="DP329" s="44"/>
      <c r="DQ329" s="44"/>
      <c r="DR329" s="44"/>
      <c r="DS329" s="44"/>
      <c r="DT329" s="44"/>
    </row>
    <row r="330" spans="2:124" s="5" customFormat="1" ht="30" customHeight="1">
      <c r="B330" s="128"/>
      <c r="C330" s="56"/>
      <c r="D330" s="111"/>
      <c r="E330" s="131"/>
      <c r="F330" s="133" t="s">
        <v>40</v>
      </c>
      <c r="G330" s="57" t="s">
        <v>40</v>
      </c>
      <c r="H330" s="134"/>
      <c r="I330" s="110"/>
      <c r="J330" s="135"/>
      <c r="K330" s="58"/>
      <c r="L330" s="59"/>
      <c r="M330" s="60"/>
      <c r="N330" s="60"/>
      <c r="O330" s="65" t="str">
        <f t="shared" si="46"/>
        <v/>
      </c>
      <c r="P330" s="59"/>
      <c r="Q330" s="60"/>
      <c r="R330" s="60"/>
      <c r="S330" s="65" t="str">
        <f t="shared" si="47"/>
        <v/>
      </c>
      <c r="T330" s="64" t="str">
        <f t="shared" si="48"/>
        <v/>
      </c>
      <c r="U330" s="61" t="str">
        <f t="shared" si="49"/>
        <v xml:space="preserve">   </v>
      </c>
      <c r="V330" s="61" t="str">
        <f>IF(E330=0," ",IF(E330="H",IF(H330&lt;1999,VLOOKUP(K330,Minimas!$A$15:$F$29,6),IF(AND(H330&gt;1998,H330&lt;2002),VLOOKUP(K330,Minimas!$A$15:$F$29,5),IF(AND(H330&gt;2001,H330&lt;2004),VLOOKUP(K330,Minimas!$A$15:$F$29,4),IF(AND(H330&gt;2003,H330&lt;2006),VLOOKUP(K330,Minimas!$A$15:$F$29,3),VLOOKUP(K330,Minimas!$A$15:$F$29,2))))),IF(H330&lt;1999,VLOOKUP(K330,Minimas!$G$15:$L$29,6),IF(AND(H330&gt;1998,H330&lt;2002),VLOOKUP(K330,Minimas!$G$15:$L$29,5),IF(AND(H330&gt;2001,H330&lt;2004),VLOOKUP(K330,Minimas!$G$15:$L$29,4),IF(AND(H330&gt;2003,H330&lt;2006),VLOOKUP(K330,Minimas!$G$15:$L$29,3),VLOOKUP(K330,Minimas!$G$15:$L$29,2)))))))</f>
        <v xml:space="preserve"> </v>
      </c>
      <c r="W330" s="62" t="str">
        <f t="shared" si="50"/>
        <v/>
      </c>
      <c r="X330" s="55"/>
      <c r="AA330" s="44"/>
      <c r="AB330" s="119" t="e">
        <f>T330-HLOOKUP(V330,Minimas!$C$3:$CD$12,2,FALSE)</f>
        <v>#VALUE!</v>
      </c>
      <c r="AC330" s="119" t="e">
        <f>T330-HLOOKUP(V330,Minimas!$C$3:$CD$12,3,FALSE)</f>
        <v>#VALUE!</v>
      </c>
      <c r="AD330" s="119" t="e">
        <f>T330-HLOOKUP(V330,Minimas!$C$3:$CD$12,4,FALSE)</f>
        <v>#VALUE!</v>
      </c>
      <c r="AE330" s="119" t="e">
        <f>T330-HLOOKUP(V330,Minimas!$C$3:$CD$12,5,FALSE)</f>
        <v>#VALUE!</v>
      </c>
      <c r="AF330" s="119" t="e">
        <f>T330-HLOOKUP(V330,Minimas!$C$3:$CD$12,6,FALSE)</f>
        <v>#VALUE!</v>
      </c>
      <c r="AG330" s="119" t="e">
        <f>T330-HLOOKUP(V330,Minimas!$C$3:$CD$12,7,FALSE)</f>
        <v>#VALUE!</v>
      </c>
      <c r="AH330" s="119" t="e">
        <f>T330-HLOOKUP(V330,Minimas!$C$3:$CD$12,8,FALSE)</f>
        <v>#VALUE!</v>
      </c>
      <c r="AI330" s="119" t="e">
        <f>T330-HLOOKUP(V330,Minimas!$C$3:$CD$12,9,FALSE)</f>
        <v>#VALUE!</v>
      </c>
      <c r="AJ330" s="119" t="e">
        <f>T330-HLOOKUP(V330,Minimas!$C$3:$CD$12,10,FALSE)</f>
        <v>#VALUE!</v>
      </c>
      <c r="AK330" s="120" t="str">
        <f t="shared" si="51"/>
        <v xml:space="preserve"> </v>
      </c>
      <c r="AL330" s="44"/>
      <c r="AM330" s="44" t="str">
        <f t="shared" si="52"/>
        <v xml:space="preserve"> </v>
      </c>
      <c r="AN330" s="44" t="str">
        <f t="shared" si="53"/>
        <v xml:space="preserve"> </v>
      </c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4"/>
      <c r="CP330" s="44"/>
      <c r="CQ330" s="44"/>
      <c r="CR330" s="44"/>
      <c r="CS330" s="44"/>
      <c r="CT330" s="44"/>
      <c r="CU330" s="44"/>
      <c r="CV330" s="44"/>
      <c r="CW330" s="44"/>
      <c r="CX330" s="44"/>
      <c r="CY330" s="44"/>
      <c r="CZ330" s="44"/>
      <c r="DA330" s="44"/>
      <c r="DB330" s="44"/>
      <c r="DC330" s="44"/>
      <c r="DD330" s="44"/>
      <c r="DE330" s="44"/>
      <c r="DF330" s="44"/>
      <c r="DG330" s="44"/>
      <c r="DH330" s="44"/>
      <c r="DI330" s="44"/>
      <c r="DJ330" s="44"/>
      <c r="DK330" s="44"/>
      <c r="DL330" s="44"/>
      <c r="DM330" s="44"/>
      <c r="DN330" s="44"/>
      <c r="DO330" s="44"/>
      <c r="DP330" s="44"/>
      <c r="DQ330" s="44"/>
      <c r="DR330" s="44"/>
      <c r="DS330" s="44"/>
      <c r="DT330" s="44"/>
    </row>
    <row r="331" spans="2:124" s="5" customFormat="1" ht="30" customHeight="1">
      <c r="B331" s="128"/>
      <c r="C331" s="56"/>
      <c r="D331" s="111"/>
      <c r="E331" s="131"/>
      <c r="F331" s="133" t="s">
        <v>40</v>
      </c>
      <c r="G331" s="57" t="s">
        <v>40</v>
      </c>
      <c r="H331" s="134"/>
      <c r="I331" s="110"/>
      <c r="J331" s="135"/>
      <c r="K331" s="58"/>
      <c r="L331" s="59"/>
      <c r="M331" s="60"/>
      <c r="N331" s="60"/>
      <c r="O331" s="65" t="str">
        <f t="shared" si="46"/>
        <v/>
      </c>
      <c r="P331" s="59"/>
      <c r="Q331" s="60"/>
      <c r="R331" s="60"/>
      <c r="S331" s="65" t="str">
        <f t="shared" si="47"/>
        <v/>
      </c>
      <c r="T331" s="64" t="str">
        <f t="shared" si="48"/>
        <v/>
      </c>
      <c r="U331" s="61" t="str">
        <f t="shared" si="49"/>
        <v xml:space="preserve">   </v>
      </c>
      <c r="V331" s="61" t="str">
        <f>IF(E331=0," ",IF(E331="H",IF(H331&lt;1999,VLOOKUP(K331,Minimas!$A$15:$F$29,6),IF(AND(H331&gt;1998,H331&lt;2002),VLOOKUP(K331,Minimas!$A$15:$F$29,5),IF(AND(H331&gt;2001,H331&lt;2004),VLOOKUP(K331,Minimas!$A$15:$F$29,4),IF(AND(H331&gt;2003,H331&lt;2006),VLOOKUP(K331,Minimas!$A$15:$F$29,3),VLOOKUP(K331,Minimas!$A$15:$F$29,2))))),IF(H331&lt;1999,VLOOKUP(K331,Minimas!$G$15:$L$29,6),IF(AND(H331&gt;1998,H331&lt;2002),VLOOKUP(K331,Minimas!$G$15:$L$29,5),IF(AND(H331&gt;2001,H331&lt;2004),VLOOKUP(K331,Minimas!$G$15:$L$29,4),IF(AND(H331&gt;2003,H331&lt;2006),VLOOKUP(K331,Minimas!$G$15:$L$29,3),VLOOKUP(K331,Minimas!$G$15:$L$29,2)))))))</f>
        <v xml:space="preserve"> </v>
      </c>
      <c r="W331" s="62" t="str">
        <f t="shared" si="50"/>
        <v/>
      </c>
      <c r="X331" s="55"/>
      <c r="AA331" s="44"/>
      <c r="AB331" s="119" t="e">
        <f>T331-HLOOKUP(V331,Minimas!$C$3:$CD$12,2,FALSE)</f>
        <v>#VALUE!</v>
      </c>
      <c r="AC331" s="119" t="e">
        <f>T331-HLOOKUP(V331,Minimas!$C$3:$CD$12,3,FALSE)</f>
        <v>#VALUE!</v>
      </c>
      <c r="AD331" s="119" t="e">
        <f>T331-HLOOKUP(V331,Minimas!$C$3:$CD$12,4,FALSE)</f>
        <v>#VALUE!</v>
      </c>
      <c r="AE331" s="119" t="e">
        <f>T331-HLOOKUP(V331,Minimas!$C$3:$CD$12,5,FALSE)</f>
        <v>#VALUE!</v>
      </c>
      <c r="AF331" s="119" t="e">
        <f>T331-HLOOKUP(V331,Minimas!$C$3:$CD$12,6,FALSE)</f>
        <v>#VALUE!</v>
      </c>
      <c r="AG331" s="119" t="e">
        <f>T331-HLOOKUP(V331,Minimas!$C$3:$CD$12,7,FALSE)</f>
        <v>#VALUE!</v>
      </c>
      <c r="AH331" s="119" t="e">
        <f>T331-HLOOKUP(V331,Minimas!$C$3:$CD$12,8,FALSE)</f>
        <v>#VALUE!</v>
      </c>
      <c r="AI331" s="119" t="e">
        <f>T331-HLOOKUP(V331,Minimas!$C$3:$CD$12,9,FALSE)</f>
        <v>#VALUE!</v>
      </c>
      <c r="AJ331" s="119" t="e">
        <f>T331-HLOOKUP(V331,Minimas!$C$3:$CD$12,10,FALSE)</f>
        <v>#VALUE!</v>
      </c>
      <c r="AK331" s="120" t="str">
        <f t="shared" si="51"/>
        <v xml:space="preserve"> </v>
      </c>
      <c r="AL331" s="44"/>
      <c r="AM331" s="44" t="str">
        <f t="shared" si="52"/>
        <v xml:space="preserve"> </v>
      </c>
      <c r="AN331" s="44" t="str">
        <f t="shared" si="53"/>
        <v xml:space="preserve"> </v>
      </c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4"/>
      <c r="CP331" s="44"/>
      <c r="CQ331" s="44"/>
      <c r="CR331" s="44"/>
      <c r="CS331" s="44"/>
      <c r="CT331" s="44"/>
      <c r="CU331" s="44"/>
      <c r="CV331" s="44"/>
      <c r="CW331" s="44"/>
      <c r="CX331" s="44"/>
      <c r="CY331" s="44"/>
      <c r="CZ331" s="44"/>
      <c r="DA331" s="44"/>
      <c r="DB331" s="44"/>
      <c r="DC331" s="44"/>
      <c r="DD331" s="44"/>
      <c r="DE331" s="44"/>
      <c r="DF331" s="44"/>
      <c r="DG331" s="44"/>
      <c r="DH331" s="44"/>
      <c r="DI331" s="44"/>
      <c r="DJ331" s="44"/>
      <c r="DK331" s="44"/>
      <c r="DL331" s="44"/>
      <c r="DM331" s="44"/>
      <c r="DN331" s="44"/>
      <c r="DO331" s="44"/>
      <c r="DP331" s="44"/>
      <c r="DQ331" s="44"/>
      <c r="DR331" s="44"/>
      <c r="DS331" s="44"/>
      <c r="DT331" s="44"/>
    </row>
    <row r="332" spans="2:124" s="5" customFormat="1" ht="30" customHeight="1">
      <c r="B332" s="128"/>
      <c r="C332" s="56"/>
      <c r="D332" s="111"/>
      <c r="E332" s="131"/>
      <c r="F332" s="133" t="s">
        <v>40</v>
      </c>
      <c r="G332" s="57" t="s">
        <v>40</v>
      </c>
      <c r="H332" s="134"/>
      <c r="I332" s="110"/>
      <c r="J332" s="135"/>
      <c r="K332" s="58"/>
      <c r="L332" s="59"/>
      <c r="M332" s="60"/>
      <c r="N332" s="60"/>
      <c r="O332" s="65" t="str">
        <f t="shared" si="46"/>
        <v/>
      </c>
      <c r="P332" s="59"/>
      <c r="Q332" s="60"/>
      <c r="R332" s="60"/>
      <c r="S332" s="65" t="str">
        <f t="shared" si="47"/>
        <v/>
      </c>
      <c r="T332" s="64" t="str">
        <f t="shared" si="48"/>
        <v/>
      </c>
      <c r="U332" s="61" t="str">
        <f t="shared" si="49"/>
        <v xml:space="preserve">   </v>
      </c>
      <c r="V332" s="61" t="str">
        <f>IF(E332=0," ",IF(E332="H",IF(H332&lt;1999,VLOOKUP(K332,Minimas!$A$15:$F$29,6),IF(AND(H332&gt;1998,H332&lt;2002),VLOOKUP(K332,Minimas!$A$15:$F$29,5),IF(AND(H332&gt;2001,H332&lt;2004),VLOOKUP(K332,Minimas!$A$15:$F$29,4),IF(AND(H332&gt;2003,H332&lt;2006),VLOOKUP(K332,Minimas!$A$15:$F$29,3),VLOOKUP(K332,Minimas!$A$15:$F$29,2))))),IF(H332&lt;1999,VLOOKUP(K332,Minimas!$G$15:$L$29,6),IF(AND(H332&gt;1998,H332&lt;2002),VLOOKUP(K332,Minimas!$G$15:$L$29,5),IF(AND(H332&gt;2001,H332&lt;2004),VLOOKUP(K332,Minimas!$G$15:$L$29,4),IF(AND(H332&gt;2003,H332&lt;2006),VLOOKUP(K332,Minimas!$G$15:$L$29,3),VLOOKUP(K332,Minimas!$G$15:$L$29,2)))))))</f>
        <v xml:space="preserve"> </v>
      </c>
      <c r="W332" s="62" t="str">
        <f t="shared" si="50"/>
        <v/>
      </c>
      <c r="X332" s="55"/>
      <c r="AA332" s="44"/>
      <c r="AB332" s="119" t="e">
        <f>T332-HLOOKUP(V332,Minimas!$C$3:$CD$12,2,FALSE)</f>
        <v>#VALUE!</v>
      </c>
      <c r="AC332" s="119" t="e">
        <f>T332-HLOOKUP(V332,Minimas!$C$3:$CD$12,3,FALSE)</f>
        <v>#VALUE!</v>
      </c>
      <c r="AD332" s="119" t="e">
        <f>T332-HLOOKUP(V332,Minimas!$C$3:$CD$12,4,FALSE)</f>
        <v>#VALUE!</v>
      </c>
      <c r="AE332" s="119" t="e">
        <f>T332-HLOOKUP(V332,Minimas!$C$3:$CD$12,5,FALSE)</f>
        <v>#VALUE!</v>
      </c>
      <c r="AF332" s="119" t="e">
        <f>T332-HLOOKUP(V332,Minimas!$C$3:$CD$12,6,FALSE)</f>
        <v>#VALUE!</v>
      </c>
      <c r="AG332" s="119" t="e">
        <f>T332-HLOOKUP(V332,Minimas!$C$3:$CD$12,7,FALSE)</f>
        <v>#VALUE!</v>
      </c>
      <c r="AH332" s="119" t="e">
        <f>T332-HLOOKUP(V332,Minimas!$C$3:$CD$12,8,FALSE)</f>
        <v>#VALUE!</v>
      </c>
      <c r="AI332" s="119" t="e">
        <f>T332-HLOOKUP(V332,Minimas!$C$3:$CD$12,9,FALSE)</f>
        <v>#VALUE!</v>
      </c>
      <c r="AJ332" s="119" t="e">
        <f>T332-HLOOKUP(V332,Minimas!$C$3:$CD$12,10,FALSE)</f>
        <v>#VALUE!</v>
      </c>
      <c r="AK332" s="120" t="str">
        <f t="shared" si="51"/>
        <v xml:space="preserve"> </v>
      </c>
      <c r="AL332" s="44"/>
      <c r="AM332" s="44" t="str">
        <f t="shared" si="52"/>
        <v xml:space="preserve"> </v>
      </c>
      <c r="AN332" s="44" t="str">
        <f t="shared" si="53"/>
        <v xml:space="preserve"> </v>
      </c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4"/>
      <c r="CP332" s="44"/>
      <c r="CQ332" s="44"/>
      <c r="CR332" s="44"/>
      <c r="CS332" s="44"/>
      <c r="CT332" s="44"/>
      <c r="CU332" s="44"/>
      <c r="CV332" s="44"/>
      <c r="CW332" s="44"/>
      <c r="CX332" s="44"/>
      <c r="CY332" s="44"/>
      <c r="CZ332" s="44"/>
      <c r="DA332" s="44"/>
      <c r="DB332" s="44"/>
      <c r="DC332" s="44"/>
      <c r="DD332" s="44"/>
      <c r="DE332" s="44"/>
      <c r="DF332" s="44"/>
      <c r="DG332" s="44"/>
      <c r="DH332" s="44"/>
      <c r="DI332" s="44"/>
      <c r="DJ332" s="44"/>
      <c r="DK332" s="44"/>
      <c r="DL332" s="44"/>
      <c r="DM332" s="44"/>
      <c r="DN332" s="44"/>
      <c r="DO332" s="44"/>
      <c r="DP332" s="44"/>
      <c r="DQ332" s="44"/>
      <c r="DR332" s="44"/>
      <c r="DS332" s="44"/>
      <c r="DT332" s="44"/>
    </row>
    <row r="333" spans="2:124" s="5" customFormat="1" ht="30" customHeight="1">
      <c r="B333" s="128"/>
      <c r="C333" s="56"/>
      <c r="D333" s="111"/>
      <c r="E333" s="131"/>
      <c r="F333" s="133" t="s">
        <v>40</v>
      </c>
      <c r="G333" s="57" t="s">
        <v>40</v>
      </c>
      <c r="H333" s="134"/>
      <c r="I333" s="110"/>
      <c r="J333" s="135"/>
      <c r="K333" s="58"/>
      <c r="L333" s="59"/>
      <c r="M333" s="60"/>
      <c r="N333" s="60"/>
      <c r="O333" s="65" t="str">
        <f t="shared" si="46"/>
        <v/>
      </c>
      <c r="P333" s="59"/>
      <c r="Q333" s="60"/>
      <c r="R333" s="60"/>
      <c r="S333" s="65" t="str">
        <f t="shared" si="47"/>
        <v/>
      </c>
      <c r="T333" s="64" t="str">
        <f t="shared" si="48"/>
        <v/>
      </c>
      <c r="U333" s="61" t="str">
        <f t="shared" si="49"/>
        <v xml:space="preserve">   </v>
      </c>
      <c r="V333" s="61" t="str">
        <f>IF(E333=0," ",IF(E333="H",IF(H333&lt;1999,VLOOKUP(K333,Minimas!$A$15:$F$29,6),IF(AND(H333&gt;1998,H333&lt;2002),VLOOKUP(K333,Minimas!$A$15:$F$29,5),IF(AND(H333&gt;2001,H333&lt;2004),VLOOKUP(K333,Minimas!$A$15:$F$29,4),IF(AND(H333&gt;2003,H333&lt;2006),VLOOKUP(K333,Minimas!$A$15:$F$29,3),VLOOKUP(K333,Minimas!$A$15:$F$29,2))))),IF(H333&lt;1999,VLOOKUP(K333,Minimas!$G$15:$L$29,6),IF(AND(H333&gt;1998,H333&lt;2002),VLOOKUP(K333,Minimas!$G$15:$L$29,5),IF(AND(H333&gt;2001,H333&lt;2004),VLOOKUP(K333,Minimas!$G$15:$L$29,4),IF(AND(H333&gt;2003,H333&lt;2006),VLOOKUP(K333,Minimas!$G$15:$L$29,3),VLOOKUP(K333,Minimas!$G$15:$L$29,2)))))))</f>
        <v xml:space="preserve"> </v>
      </c>
      <c r="W333" s="62" t="str">
        <f t="shared" si="50"/>
        <v/>
      </c>
      <c r="X333" s="55"/>
      <c r="AA333" s="44"/>
      <c r="AB333" s="119" t="e">
        <f>T333-HLOOKUP(V333,Minimas!$C$3:$CD$12,2,FALSE)</f>
        <v>#VALUE!</v>
      </c>
      <c r="AC333" s="119" t="e">
        <f>T333-HLOOKUP(V333,Minimas!$C$3:$CD$12,3,FALSE)</f>
        <v>#VALUE!</v>
      </c>
      <c r="AD333" s="119" t="e">
        <f>T333-HLOOKUP(V333,Minimas!$C$3:$CD$12,4,FALSE)</f>
        <v>#VALUE!</v>
      </c>
      <c r="AE333" s="119" t="e">
        <f>T333-HLOOKUP(V333,Minimas!$C$3:$CD$12,5,FALSE)</f>
        <v>#VALUE!</v>
      </c>
      <c r="AF333" s="119" t="e">
        <f>T333-HLOOKUP(V333,Minimas!$C$3:$CD$12,6,FALSE)</f>
        <v>#VALUE!</v>
      </c>
      <c r="AG333" s="119" t="e">
        <f>T333-HLOOKUP(V333,Minimas!$C$3:$CD$12,7,FALSE)</f>
        <v>#VALUE!</v>
      </c>
      <c r="AH333" s="119" t="e">
        <f>T333-HLOOKUP(V333,Minimas!$C$3:$CD$12,8,FALSE)</f>
        <v>#VALUE!</v>
      </c>
      <c r="AI333" s="119" t="e">
        <f>T333-HLOOKUP(V333,Minimas!$C$3:$CD$12,9,FALSE)</f>
        <v>#VALUE!</v>
      </c>
      <c r="AJ333" s="119" t="e">
        <f>T333-HLOOKUP(V333,Minimas!$C$3:$CD$12,10,FALSE)</f>
        <v>#VALUE!</v>
      </c>
      <c r="AK333" s="120" t="str">
        <f t="shared" si="51"/>
        <v xml:space="preserve"> </v>
      </c>
      <c r="AL333" s="44"/>
      <c r="AM333" s="44" t="str">
        <f t="shared" si="52"/>
        <v xml:space="preserve"> </v>
      </c>
      <c r="AN333" s="44" t="str">
        <f t="shared" si="53"/>
        <v xml:space="preserve"> </v>
      </c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4"/>
      <c r="CP333" s="44"/>
      <c r="CQ333" s="44"/>
      <c r="CR333" s="44"/>
      <c r="CS333" s="44"/>
      <c r="CT333" s="44"/>
      <c r="CU333" s="44"/>
      <c r="CV333" s="44"/>
      <c r="CW333" s="44"/>
      <c r="CX333" s="44"/>
      <c r="CY333" s="44"/>
      <c r="CZ333" s="44"/>
      <c r="DA333" s="44"/>
      <c r="DB333" s="44"/>
      <c r="DC333" s="44"/>
      <c r="DD333" s="44"/>
      <c r="DE333" s="44"/>
      <c r="DF333" s="44"/>
      <c r="DG333" s="44"/>
      <c r="DH333" s="44"/>
      <c r="DI333" s="44"/>
      <c r="DJ333" s="44"/>
      <c r="DK333" s="44"/>
      <c r="DL333" s="44"/>
      <c r="DM333" s="44"/>
      <c r="DN333" s="44"/>
      <c r="DO333" s="44"/>
      <c r="DP333" s="44"/>
      <c r="DQ333" s="44"/>
      <c r="DR333" s="44"/>
      <c r="DS333" s="44"/>
      <c r="DT333" s="44"/>
    </row>
    <row r="334" spans="2:124" s="5" customFormat="1" ht="30" customHeight="1">
      <c r="B334" s="128"/>
      <c r="C334" s="56"/>
      <c r="D334" s="111"/>
      <c r="E334" s="131"/>
      <c r="F334" s="133" t="s">
        <v>40</v>
      </c>
      <c r="G334" s="57" t="s">
        <v>40</v>
      </c>
      <c r="H334" s="134"/>
      <c r="I334" s="110"/>
      <c r="J334" s="135"/>
      <c r="K334" s="58"/>
      <c r="L334" s="59"/>
      <c r="M334" s="60"/>
      <c r="N334" s="60"/>
      <c r="O334" s="65" t="str">
        <f t="shared" si="46"/>
        <v/>
      </c>
      <c r="P334" s="59"/>
      <c r="Q334" s="60"/>
      <c r="R334" s="60"/>
      <c r="S334" s="65" t="str">
        <f t="shared" si="47"/>
        <v/>
      </c>
      <c r="T334" s="64" t="str">
        <f t="shared" si="48"/>
        <v/>
      </c>
      <c r="U334" s="61" t="str">
        <f t="shared" si="49"/>
        <v xml:space="preserve">   </v>
      </c>
      <c r="V334" s="61" t="str">
        <f>IF(E334=0," ",IF(E334="H",IF(H334&lt;1999,VLOOKUP(K334,Minimas!$A$15:$F$29,6),IF(AND(H334&gt;1998,H334&lt;2002),VLOOKUP(K334,Minimas!$A$15:$F$29,5),IF(AND(H334&gt;2001,H334&lt;2004),VLOOKUP(K334,Minimas!$A$15:$F$29,4),IF(AND(H334&gt;2003,H334&lt;2006),VLOOKUP(K334,Minimas!$A$15:$F$29,3),VLOOKUP(K334,Minimas!$A$15:$F$29,2))))),IF(H334&lt;1999,VLOOKUP(K334,Minimas!$G$15:$L$29,6),IF(AND(H334&gt;1998,H334&lt;2002),VLOOKUP(K334,Minimas!$G$15:$L$29,5),IF(AND(H334&gt;2001,H334&lt;2004),VLOOKUP(K334,Minimas!$G$15:$L$29,4),IF(AND(H334&gt;2003,H334&lt;2006),VLOOKUP(K334,Minimas!$G$15:$L$29,3),VLOOKUP(K334,Minimas!$G$15:$L$29,2)))))))</f>
        <v xml:space="preserve"> </v>
      </c>
      <c r="W334" s="62" t="str">
        <f t="shared" si="50"/>
        <v/>
      </c>
      <c r="X334" s="55"/>
      <c r="AA334" s="44"/>
      <c r="AB334" s="119" t="e">
        <f>T334-HLOOKUP(V334,Minimas!$C$3:$CD$12,2,FALSE)</f>
        <v>#VALUE!</v>
      </c>
      <c r="AC334" s="119" t="e">
        <f>T334-HLOOKUP(V334,Minimas!$C$3:$CD$12,3,FALSE)</f>
        <v>#VALUE!</v>
      </c>
      <c r="AD334" s="119" t="e">
        <f>T334-HLOOKUP(V334,Minimas!$C$3:$CD$12,4,FALSE)</f>
        <v>#VALUE!</v>
      </c>
      <c r="AE334" s="119" t="e">
        <f>T334-HLOOKUP(V334,Minimas!$C$3:$CD$12,5,FALSE)</f>
        <v>#VALUE!</v>
      </c>
      <c r="AF334" s="119" t="e">
        <f>T334-HLOOKUP(V334,Minimas!$C$3:$CD$12,6,FALSE)</f>
        <v>#VALUE!</v>
      </c>
      <c r="AG334" s="119" t="e">
        <f>T334-HLOOKUP(V334,Minimas!$C$3:$CD$12,7,FALSE)</f>
        <v>#VALUE!</v>
      </c>
      <c r="AH334" s="119" t="e">
        <f>T334-HLOOKUP(V334,Minimas!$C$3:$CD$12,8,FALSE)</f>
        <v>#VALUE!</v>
      </c>
      <c r="AI334" s="119" t="e">
        <f>T334-HLOOKUP(V334,Minimas!$C$3:$CD$12,9,FALSE)</f>
        <v>#VALUE!</v>
      </c>
      <c r="AJ334" s="119" t="e">
        <f>T334-HLOOKUP(V334,Minimas!$C$3:$CD$12,10,FALSE)</f>
        <v>#VALUE!</v>
      </c>
      <c r="AK334" s="120" t="str">
        <f t="shared" si="51"/>
        <v xml:space="preserve"> </v>
      </c>
      <c r="AL334" s="44"/>
      <c r="AM334" s="44" t="str">
        <f t="shared" si="52"/>
        <v xml:space="preserve"> </v>
      </c>
      <c r="AN334" s="44" t="str">
        <f t="shared" si="53"/>
        <v xml:space="preserve"> </v>
      </c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4"/>
      <c r="CP334" s="44"/>
      <c r="CQ334" s="44"/>
      <c r="CR334" s="44"/>
      <c r="CS334" s="44"/>
      <c r="CT334" s="44"/>
      <c r="CU334" s="44"/>
      <c r="CV334" s="44"/>
      <c r="CW334" s="44"/>
      <c r="CX334" s="44"/>
      <c r="CY334" s="44"/>
      <c r="CZ334" s="44"/>
      <c r="DA334" s="44"/>
      <c r="DB334" s="44"/>
      <c r="DC334" s="44"/>
      <c r="DD334" s="44"/>
      <c r="DE334" s="44"/>
      <c r="DF334" s="44"/>
      <c r="DG334" s="44"/>
      <c r="DH334" s="44"/>
      <c r="DI334" s="44"/>
      <c r="DJ334" s="44"/>
      <c r="DK334" s="44"/>
      <c r="DL334" s="44"/>
      <c r="DM334" s="44"/>
      <c r="DN334" s="44"/>
      <c r="DO334" s="44"/>
      <c r="DP334" s="44"/>
      <c r="DQ334" s="44"/>
      <c r="DR334" s="44"/>
      <c r="DS334" s="44"/>
      <c r="DT334" s="44"/>
    </row>
    <row r="335" spans="2:124" s="5" customFormat="1" ht="30" customHeight="1">
      <c r="B335" s="128"/>
      <c r="C335" s="56"/>
      <c r="D335" s="111"/>
      <c r="E335" s="131"/>
      <c r="F335" s="133" t="s">
        <v>40</v>
      </c>
      <c r="G335" s="57" t="s">
        <v>40</v>
      </c>
      <c r="H335" s="134"/>
      <c r="I335" s="110"/>
      <c r="J335" s="135"/>
      <c r="K335" s="58"/>
      <c r="L335" s="59"/>
      <c r="M335" s="60"/>
      <c r="N335" s="60"/>
      <c r="O335" s="65" t="str">
        <f t="shared" si="46"/>
        <v/>
      </c>
      <c r="P335" s="59"/>
      <c r="Q335" s="60"/>
      <c r="R335" s="60"/>
      <c r="S335" s="65" t="str">
        <f t="shared" si="47"/>
        <v/>
      </c>
      <c r="T335" s="64" t="str">
        <f t="shared" si="48"/>
        <v/>
      </c>
      <c r="U335" s="61" t="str">
        <f t="shared" si="49"/>
        <v xml:space="preserve">   </v>
      </c>
      <c r="V335" s="61" t="str">
        <f>IF(E335=0," ",IF(E335="H",IF(H335&lt;1999,VLOOKUP(K335,Minimas!$A$15:$F$29,6),IF(AND(H335&gt;1998,H335&lt;2002),VLOOKUP(K335,Minimas!$A$15:$F$29,5),IF(AND(H335&gt;2001,H335&lt;2004),VLOOKUP(K335,Minimas!$A$15:$F$29,4),IF(AND(H335&gt;2003,H335&lt;2006),VLOOKUP(K335,Minimas!$A$15:$F$29,3),VLOOKUP(K335,Minimas!$A$15:$F$29,2))))),IF(H335&lt;1999,VLOOKUP(K335,Minimas!$G$15:$L$29,6),IF(AND(H335&gt;1998,H335&lt;2002),VLOOKUP(K335,Minimas!$G$15:$L$29,5),IF(AND(H335&gt;2001,H335&lt;2004),VLOOKUP(K335,Minimas!$G$15:$L$29,4),IF(AND(H335&gt;2003,H335&lt;2006),VLOOKUP(K335,Minimas!$G$15:$L$29,3),VLOOKUP(K335,Minimas!$G$15:$L$29,2)))))))</f>
        <v xml:space="preserve"> </v>
      </c>
      <c r="W335" s="62" t="str">
        <f t="shared" si="50"/>
        <v/>
      </c>
      <c r="X335" s="55"/>
      <c r="AA335" s="44"/>
      <c r="AB335" s="119" t="e">
        <f>T335-HLOOKUP(V335,Minimas!$C$3:$CD$12,2,FALSE)</f>
        <v>#VALUE!</v>
      </c>
      <c r="AC335" s="119" t="e">
        <f>T335-HLOOKUP(V335,Minimas!$C$3:$CD$12,3,FALSE)</f>
        <v>#VALUE!</v>
      </c>
      <c r="AD335" s="119" t="e">
        <f>T335-HLOOKUP(V335,Minimas!$C$3:$CD$12,4,FALSE)</f>
        <v>#VALUE!</v>
      </c>
      <c r="AE335" s="119" t="e">
        <f>T335-HLOOKUP(V335,Minimas!$C$3:$CD$12,5,FALSE)</f>
        <v>#VALUE!</v>
      </c>
      <c r="AF335" s="119" t="e">
        <f>T335-HLOOKUP(V335,Minimas!$C$3:$CD$12,6,FALSE)</f>
        <v>#VALUE!</v>
      </c>
      <c r="AG335" s="119" t="e">
        <f>T335-HLOOKUP(V335,Minimas!$C$3:$CD$12,7,FALSE)</f>
        <v>#VALUE!</v>
      </c>
      <c r="AH335" s="119" t="e">
        <f>T335-HLOOKUP(V335,Minimas!$C$3:$CD$12,8,FALSE)</f>
        <v>#VALUE!</v>
      </c>
      <c r="AI335" s="119" t="e">
        <f>T335-HLOOKUP(V335,Minimas!$C$3:$CD$12,9,FALSE)</f>
        <v>#VALUE!</v>
      </c>
      <c r="AJ335" s="119" t="e">
        <f>T335-HLOOKUP(V335,Minimas!$C$3:$CD$12,10,FALSE)</f>
        <v>#VALUE!</v>
      </c>
      <c r="AK335" s="120" t="str">
        <f t="shared" si="51"/>
        <v xml:space="preserve"> </v>
      </c>
      <c r="AL335" s="44"/>
      <c r="AM335" s="44" t="str">
        <f t="shared" si="52"/>
        <v xml:space="preserve"> </v>
      </c>
      <c r="AN335" s="44" t="str">
        <f t="shared" si="53"/>
        <v xml:space="preserve"> </v>
      </c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4"/>
      <c r="CP335" s="44"/>
      <c r="CQ335" s="44"/>
      <c r="CR335" s="44"/>
      <c r="CS335" s="44"/>
      <c r="CT335" s="44"/>
      <c r="CU335" s="44"/>
      <c r="CV335" s="44"/>
      <c r="CW335" s="44"/>
      <c r="CX335" s="44"/>
      <c r="CY335" s="44"/>
      <c r="CZ335" s="44"/>
      <c r="DA335" s="44"/>
      <c r="DB335" s="44"/>
      <c r="DC335" s="44"/>
      <c r="DD335" s="44"/>
      <c r="DE335" s="44"/>
      <c r="DF335" s="44"/>
      <c r="DG335" s="44"/>
      <c r="DH335" s="44"/>
      <c r="DI335" s="44"/>
      <c r="DJ335" s="44"/>
      <c r="DK335" s="44"/>
      <c r="DL335" s="44"/>
      <c r="DM335" s="44"/>
      <c r="DN335" s="44"/>
      <c r="DO335" s="44"/>
      <c r="DP335" s="44"/>
      <c r="DQ335" s="44"/>
      <c r="DR335" s="44"/>
      <c r="DS335" s="44"/>
      <c r="DT335" s="44"/>
    </row>
    <row r="336" spans="2:124" s="5" customFormat="1" ht="30" customHeight="1">
      <c r="B336" s="128"/>
      <c r="C336" s="56"/>
      <c r="D336" s="111"/>
      <c r="E336" s="131"/>
      <c r="F336" s="133" t="s">
        <v>40</v>
      </c>
      <c r="G336" s="57" t="s">
        <v>40</v>
      </c>
      <c r="H336" s="134"/>
      <c r="I336" s="110"/>
      <c r="J336" s="135"/>
      <c r="K336" s="58"/>
      <c r="L336" s="59"/>
      <c r="M336" s="60"/>
      <c r="N336" s="60"/>
      <c r="O336" s="65" t="str">
        <f t="shared" si="46"/>
        <v/>
      </c>
      <c r="P336" s="59"/>
      <c r="Q336" s="60"/>
      <c r="R336" s="60"/>
      <c r="S336" s="65" t="str">
        <f t="shared" si="47"/>
        <v/>
      </c>
      <c r="T336" s="64" t="str">
        <f t="shared" si="48"/>
        <v/>
      </c>
      <c r="U336" s="61" t="str">
        <f t="shared" si="49"/>
        <v xml:space="preserve">   </v>
      </c>
      <c r="V336" s="61" t="str">
        <f>IF(E336=0," ",IF(E336="H",IF(H336&lt;1999,VLOOKUP(K336,Minimas!$A$15:$F$29,6),IF(AND(H336&gt;1998,H336&lt;2002),VLOOKUP(K336,Minimas!$A$15:$F$29,5),IF(AND(H336&gt;2001,H336&lt;2004),VLOOKUP(K336,Minimas!$A$15:$F$29,4),IF(AND(H336&gt;2003,H336&lt;2006),VLOOKUP(K336,Minimas!$A$15:$F$29,3),VLOOKUP(K336,Minimas!$A$15:$F$29,2))))),IF(H336&lt;1999,VLOOKUP(K336,Minimas!$G$15:$L$29,6),IF(AND(H336&gt;1998,H336&lt;2002),VLOOKUP(K336,Minimas!$G$15:$L$29,5),IF(AND(H336&gt;2001,H336&lt;2004),VLOOKUP(K336,Minimas!$G$15:$L$29,4),IF(AND(H336&gt;2003,H336&lt;2006),VLOOKUP(K336,Minimas!$G$15:$L$29,3),VLOOKUP(K336,Minimas!$G$15:$L$29,2)))))))</f>
        <v xml:space="preserve"> </v>
      </c>
      <c r="W336" s="62" t="str">
        <f t="shared" si="50"/>
        <v/>
      </c>
      <c r="X336" s="55"/>
      <c r="AA336" s="44"/>
      <c r="AB336" s="119" t="e">
        <f>T336-HLOOKUP(V336,Minimas!$C$3:$CD$12,2,FALSE)</f>
        <v>#VALUE!</v>
      </c>
      <c r="AC336" s="119" t="e">
        <f>T336-HLOOKUP(V336,Minimas!$C$3:$CD$12,3,FALSE)</f>
        <v>#VALUE!</v>
      </c>
      <c r="AD336" s="119" t="e">
        <f>T336-HLOOKUP(V336,Minimas!$C$3:$CD$12,4,FALSE)</f>
        <v>#VALUE!</v>
      </c>
      <c r="AE336" s="119" t="e">
        <f>T336-HLOOKUP(V336,Minimas!$C$3:$CD$12,5,FALSE)</f>
        <v>#VALUE!</v>
      </c>
      <c r="AF336" s="119" t="e">
        <f>T336-HLOOKUP(V336,Minimas!$C$3:$CD$12,6,FALSE)</f>
        <v>#VALUE!</v>
      </c>
      <c r="AG336" s="119" t="e">
        <f>T336-HLOOKUP(V336,Minimas!$C$3:$CD$12,7,FALSE)</f>
        <v>#VALUE!</v>
      </c>
      <c r="AH336" s="119" t="e">
        <f>T336-HLOOKUP(V336,Minimas!$C$3:$CD$12,8,FALSE)</f>
        <v>#VALUE!</v>
      </c>
      <c r="AI336" s="119" t="e">
        <f>T336-HLOOKUP(V336,Minimas!$C$3:$CD$12,9,FALSE)</f>
        <v>#VALUE!</v>
      </c>
      <c r="AJ336" s="119" t="e">
        <f>T336-HLOOKUP(V336,Minimas!$C$3:$CD$12,10,FALSE)</f>
        <v>#VALUE!</v>
      </c>
      <c r="AK336" s="120" t="str">
        <f t="shared" si="51"/>
        <v xml:space="preserve"> </v>
      </c>
      <c r="AL336" s="44"/>
      <c r="AM336" s="44" t="str">
        <f t="shared" si="52"/>
        <v xml:space="preserve"> </v>
      </c>
      <c r="AN336" s="44" t="str">
        <f t="shared" si="53"/>
        <v xml:space="preserve"> </v>
      </c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4"/>
      <c r="CP336" s="44"/>
      <c r="CQ336" s="44"/>
      <c r="CR336" s="44"/>
      <c r="CS336" s="44"/>
      <c r="CT336" s="44"/>
      <c r="CU336" s="44"/>
      <c r="CV336" s="44"/>
      <c r="CW336" s="44"/>
      <c r="CX336" s="44"/>
      <c r="CY336" s="44"/>
      <c r="CZ336" s="44"/>
      <c r="DA336" s="44"/>
      <c r="DB336" s="44"/>
      <c r="DC336" s="44"/>
      <c r="DD336" s="44"/>
      <c r="DE336" s="44"/>
      <c r="DF336" s="44"/>
      <c r="DG336" s="44"/>
      <c r="DH336" s="44"/>
      <c r="DI336" s="44"/>
      <c r="DJ336" s="44"/>
      <c r="DK336" s="44"/>
      <c r="DL336" s="44"/>
      <c r="DM336" s="44"/>
      <c r="DN336" s="44"/>
      <c r="DO336" s="44"/>
      <c r="DP336" s="44"/>
      <c r="DQ336" s="44"/>
      <c r="DR336" s="44"/>
      <c r="DS336" s="44"/>
      <c r="DT336" s="44"/>
    </row>
    <row r="337" spans="2:124" s="5" customFormat="1" ht="30" customHeight="1">
      <c r="B337" s="128"/>
      <c r="C337" s="56"/>
      <c r="D337" s="111"/>
      <c r="E337" s="131"/>
      <c r="F337" s="133" t="s">
        <v>40</v>
      </c>
      <c r="G337" s="57" t="s">
        <v>40</v>
      </c>
      <c r="H337" s="134"/>
      <c r="I337" s="110"/>
      <c r="J337" s="135"/>
      <c r="K337" s="58"/>
      <c r="L337" s="59"/>
      <c r="M337" s="60"/>
      <c r="N337" s="60"/>
      <c r="O337" s="65" t="str">
        <f t="shared" si="46"/>
        <v/>
      </c>
      <c r="P337" s="59"/>
      <c r="Q337" s="60"/>
      <c r="R337" s="60"/>
      <c r="S337" s="65" t="str">
        <f t="shared" si="47"/>
        <v/>
      </c>
      <c r="T337" s="64" t="str">
        <f t="shared" si="48"/>
        <v/>
      </c>
      <c r="U337" s="61" t="str">
        <f t="shared" si="49"/>
        <v xml:space="preserve">   </v>
      </c>
      <c r="V337" s="61" t="str">
        <f>IF(E337=0," ",IF(E337="H",IF(H337&lt;1999,VLOOKUP(K337,Minimas!$A$15:$F$29,6),IF(AND(H337&gt;1998,H337&lt;2002),VLOOKUP(K337,Minimas!$A$15:$F$29,5),IF(AND(H337&gt;2001,H337&lt;2004),VLOOKUP(K337,Minimas!$A$15:$F$29,4),IF(AND(H337&gt;2003,H337&lt;2006),VLOOKUP(K337,Minimas!$A$15:$F$29,3),VLOOKUP(K337,Minimas!$A$15:$F$29,2))))),IF(H337&lt;1999,VLOOKUP(K337,Minimas!$G$15:$L$29,6),IF(AND(H337&gt;1998,H337&lt;2002),VLOOKUP(K337,Minimas!$G$15:$L$29,5),IF(AND(H337&gt;2001,H337&lt;2004),VLOOKUP(K337,Minimas!$G$15:$L$29,4),IF(AND(H337&gt;2003,H337&lt;2006),VLOOKUP(K337,Minimas!$G$15:$L$29,3),VLOOKUP(K337,Minimas!$G$15:$L$29,2)))))))</f>
        <v xml:space="preserve"> </v>
      </c>
      <c r="W337" s="62" t="str">
        <f t="shared" si="50"/>
        <v/>
      </c>
      <c r="X337" s="55"/>
      <c r="AA337" s="44"/>
      <c r="AB337" s="119" t="e">
        <f>T337-HLOOKUP(V337,Minimas!$C$3:$CD$12,2,FALSE)</f>
        <v>#VALUE!</v>
      </c>
      <c r="AC337" s="119" t="e">
        <f>T337-HLOOKUP(V337,Minimas!$C$3:$CD$12,3,FALSE)</f>
        <v>#VALUE!</v>
      </c>
      <c r="AD337" s="119" t="e">
        <f>T337-HLOOKUP(V337,Minimas!$C$3:$CD$12,4,FALSE)</f>
        <v>#VALUE!</v>
      </c>
      <c r="AE337" s="119" t="e">
        <f>T337-HLOOKUP(V337,Minimas!$C$3:$CD$12,5,FALSE)</f>
        <v>#VALUE!</v>
      </c>
      <c r="AF337" s="119" t="e">
        <f>T337-HLOOKUP(V337,Minimas!$C$3:$CD$12,6,FALSE)</f>
        <v>#VALUE!</v>
      </c>
      <c r="AG337" s="119" t="e">
        <f>T337-HLOOKUP(V337,Minimas!$C$3:$CD$12,7,FALSE)</f>
        <v>#VALUE!</v>
      </c>
      <c r="AH337" s="119" t="e">
        <f>T337-HLOOKUP(V337,Minimas!$C$3:$CD$12,8,FALSE)</f>
        <v>#VALUE!</v>
      </c>
      <c r="AI337" s="119" t="e">
        <f>T337-HLOOKUP(V337,Minimas!$C$3:$CD$12,9,FALSE)</f>
        <v>#VALUE!</v>
      </c>
      <c r="AJ337" s="119" t="e">
        <f>T337-HLOOKUP(V337,Minimas!$C$3:$CD$12,10,FALSE)</f>
        <v>#VALUE!</v>
      </c>
      <c r="AK337" s="120" t="str">
        <f t="shared" si="51"/>
        <v xml:space="preserve"> </v>
      </c>
      <c r="AL337" s="44"/>
      <c r="AM337" s="44" t="str">
        <f t="shared" si="52"/>
        <v xml:space="preserve"> </v>
      </c>
      <c r="AN337" s="44" t="str">
        <f t="shared" si="53"/>
        <v xml:space="preserve"> </v>
      </c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  <c r="CR337" s="44"/>
      <c r="CS337" s="44"/>
      <c r="CT337" s="44"/>
      <c r="CU337" s="44"/>
      <c r="CV337" s="44"/>
      <c r="CW337" s="44"/>
      <c r="CX337" s="44"/>
      <c r="CY337" s="44"/>
      <c r="CZ337" s="44"/>
      <c r="DA337" s="44"/>
      <c r="DB337" s="44"/>
      <c r="DC337" s="44"/>
      <c r="DD337" s="44"/>
      <c r="DE337" s="44"/>
      <c r="DF337" s="44"/>
      <c r="DG337" s="44"/>
      <c r="DH337" s="44"/>
      <c r="DI337" s="44"/>
      <c r="DJ337" s="44"/>
      <c r="DK337" s="44"/>
      <c r="DL337" s="44"/>
      <c r="DM337" s="44"/>
      <c r="DN337" s="44"/>
      <c r="DO337" s="44"/>
      <c r="DP337" s="44"/>
      <c r="DQ337" s="44"/>
      <c r="DR337" s="44"/>
      <c r="DS337" s="44"/>
      <c r="DT337" s="44"/>
    </row>
    <row r="338" spans="2:124" s="5" customFormat="1" ht="30" customHeight="1">
      <c r="B338" s="128"/>
      <c r="C338" s="56"/>
      <c r="D338" s="111"/>
      <c r="E338" s="131"/>
      <c r="F338" s="133" t="s">
        <v>40</v>
      </c>
      <c r="G338" s="57" t="s">
        <v>40</v>
      </c>
      <c r="H338" s="134"/>
      <c r="I338" s="110"/>
      <c r="J338" s="135"/>
      <c r="K338" s="58"/>
      <c r="L338" s="59"/>
      <c r="M338" s="60"/>
      <c r="N338" s="60"/>
      <c r="O338" s="65" t="str">
        <f t="shared" si="46"/>
        <v/>
      </c>
      <c r="P338" s="59"/>
      <c r="Q338" s="60"/>
      <c r="R338" s="60"/>
      <c r="S338" s="65" t="str">
        <f t="shared" si="47"/>
        <v/>
      </c>
      <c r="T338" s="64" t="str">
        <f t="shared" si="48"/>
        <v/>
      </c>
      <c r="U338" s="61" t="str">
        <f t="shared" si="49"/>
        <v xml:space="preserve">   </v>
      </c>
      <c r="V338" s="61" t="str">
        <f>IF(E338=0," ",IF(E338="H",IF(H338&lt;1999,VLOOKUP(K338,Minimas!$A$15:$F$29,6),IF(AND(H338&gt;1998,H338&lt;2002),VLOOKUP(K338,Minimas!$A$15:$F$29,5),IF(AND(H338&gt;2001,H338&lt;2004),VLOOKUP(K338,Minimas!$A$15:$F$29,4),IF(AND(H338&gt;2003,H338&lt;2006),VLOOKUP(K338,Minimas!$A$15:$F$29,3),VLOOKUP(K338,Minimas!$A$15:$F$29,2))))),IF(H338&lt;1999,VLOOKUP(K338,Minimas!$G$15:$L$29,6),IF(AND(H338&gt;1998,H338&lt;2002),VLOOKUP(K338,Minimas!$G$15:$L$29,5),IF(AND(H338&gt;2001,H338&lt;2004),VLOOKUP(K338,Minimas!$G$15:$L$29,4),IF(AND(H338&gt;2003,H338&lt;2006),VLOOKUP(K338,Minimas!$G$15:$L$29,3),VLOOKUP(K338,Minimas!$G$15:$L$29,2)))))))</f>
        <v xml:space="preserve"> </v>
      </c>
      <c r="W338" s="62" t="str">
        <f t="shared" si="50"/>
        <v/>
      </c>
      <c r="X338" s="55"/>
      <c r="AA338" s="44"/>
      <c r="AB338" s="119" t="e">
        <f>T338-HLOOKUP(V338,Minimas!$C$3:$CD$12,2,FALSE)</f>
        <v>#VALUE!</v>
      </c>
      <c r="AC338" s="119" t="e">
        <f>T338-HLOOKUP(V338,Minimas!$C$3:$CD$12,3,FALSE)</f>
        <v>#VALUE!</v>
      </c>
      <c r="AD338" s="119" t="e">
        <f>T338-HLOOKUP(V338,Minimas!$C$3:$CD$12,4,FALSE)</f>
        <v>#VALUE!</v>
      </c>
      <c r="AE338" s="119" t="e">
        <f>T338-HLOOKUP(V338,Minimas!$C$3:$CD$12,5,FALSE)</f>
        <v>#VALUE!</v>
      </c>
      <c r="AF338" s="119" t="e">
        <f>T338-HLOOKUP(V338,Minimas!$C$3:$CD$12,6,FALSE)</f>
        <v>#VALUE!</v>
      </c>
      <c r="AG338" s="119" t="e">
        <f>T338-HLOOKUP(V338,Minimas!$C$3:$CD$12,7,FALSE)</f>
        <v>#VALUE!</v>
      </c>
      <c r="AH338" s="119" t="e">
        <f>T338-HLOOKUP(V338,Minimas!$C$3:$CD$12,8,FALSE)</f>
        <v>#VALUE!</v>
      </c>
      <c r="AI338" s="119" t="e">
        <f>T338-HLOOKUP(V338,Minimas!$C$3:$CD$12,9,FALSE)</f>
        <v>#VALUE!</v>
      </c>
      <c r="AJ338" s="119" t="e">
        <f>T338-HLOOKUP(V338,Minimas!$C$3:$CD$12,10,FALSE)</f>
        <v>#VALUE!</v>
      </c>
      <c r="AK338" s="120" t="str">
        <f t="shared" si="51"/>
        <v xml:space="preserve"> </v>
      </c>
      <c r="AL338" s="44"/>
      <c r="AM338" s="44" t="str">
        <f t="shared" si="52"/>
        <v xml:space="preserve"> </v>
      </c>
      <c r="AN338" s="44" t="str">
        <f t="shared" si="53"/>
        <v xml:space="preserve"> </v>
      </c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4"/>
      <c r="CP338" s="44"/>
      <c r="CQ338" s="44"/>
      <c r="CR338" s="44"/>
      <c r="CS338" s="44"/>
      <c r="CT338" s="44"/>
      <c r="CU338" s="44"/>
      <c r="CV338" s="44"/>
      <c r="CW338" s="44"/>
      <c r="CX338" s="44"/>
      <c r="CY338" s="44"/>
      <c r="CZ338" s="44"/>
      <c r="DA338" s="44"/>
      <c r="DB338" s="44"/>
      <c r="DC338" s="44"/>
      <c r="DD338" s="44"/>
      <c r="DE338" s="44"/>
      <c r="DF338" s="44"/>
      <c r="DG338" s="44"/>
      <c r="DH338" s="44"/>
      <c r="DI338" s="44"/>
      <c r="DJ338" s="44"/>
      <c r="DK338" s="44"/>
      <c r="DL338" s="44"/>
      <c r="DM338" s="44"/>
      <c r="DN338" s="44"/>
      <c r="DO338" s="44"/>
      <c r="DP338" s="44"/>
      <c r="DQ338" s="44"/>
      <c r="DR338" s="44"/>
      <c r="DS338" s="44"/>
      <c r="DT338" s="44"/>
    </row>
    <row r="339" spans="2:124" s="5" customFormat="1" ht="30" customHeight="1">
      <c r="B339" s="128"/>
      <c r="C339" s="56"/>
      <c r="D339" s="111"/>
      <c r="E339" s="131"/>
      <c r="F339" s="133" t="s">
        <v>40</v>
      </c>
      <c r="G339" s="57" t="s">
        <v>40</v>
      </c>
      <c r="H339" s="134"/>
      <c r="I339" s="110"/>
      <c r="J339" s="135"/>
      <c r="K339" s="58"/>
      <c r="L339" s="59"/>
      <c r="M339" s="60"/>
      <c r="N339" s="60"/>
      <c r="O339" s="65" t="str">
        <f t="shared" si="46"/>
        <v/>
      </c>
      <c r="P339" s="59"/>
      <c r="Q339" s="60"/>
      <c r="R339" s="60"/>
      <c r="S339" s="65" t="str">
        <f t="shared" si="47"/>
        <v/>
      </c>
      <c r="T339" s="64" t="str">
        <f t="shared" si="48"/>
        <v/>
      </c>
      <c r="U339" s="61" t="str">
        <f t="shared" si="49"/>
        <v xml:space="preserve">   </v>
      </c>
      <c r="V339" s="61" t="str">
        <f>IF(E339=0," ",IF(E339="H",IF(H339&lt;1999,VLOOKUP(K339,Minimas!$A$15:$F$29,6),IF(AND(H339&gt;1998,H339&lt;2002),VLOOKUP(K339,Minimas!$A$15:$F$29,5),IF(AND(H339&gt;2001,H339&lt;2004),VLOOKUP(K339,Minimas!$A$15:$F$29,4),IF(AND(H339&gt;2003,H339&lt;2006),VLOOKUP(K339,Minimas!$A$15:$F$29,3),VLOOKUP(K339,Minimas!$A$15:$F$29,2))))),IF(H339&lt;1999,VLOOKUP(K339,Minimas!$G$15:$L$29,6),IF(AND(H339&gt;1998,H339&lt;2002),VLOOKUP(K339,Minimas!$G$15:$L$29,5),IF(AND(H339&gt;2001,H339&lt;2004),VLOOKUP(K339,Minimas!$G$15:$L$29,4),IF(AND(H339&gt;2003,H339&lt;2006),VLOOKUP(K339,Minimas!$G$15:$L$29,3),VLOOKUP(K339,Minimas!$G$15:$L$29,2)))))))</f>
        <v xml:space="preserve"> </v>
      </c>
      <c r="W339" s="62" t="str">
        <f t="shared" si="50"/>
        <v/>
      </c>
      <c r="X339" s="55"/>
      <c r="AA339" s="44"/>
      <c r="AB339" s="119" t="e">
        <f>T339-HLOOKUP(V339,Minimas!$C$3:$CD$12,2,FALSE)</f>
        <v>#VALUE!</v>
      </c>
      <c r="AC339" s="119" t="e">
        <f>T339-HLOOKUP(V339,Minimas!$C$3:$CD$12,3,FALSE)</f>
        <v>#VALUE!</v>
      </c>
      <c r="AD339" s="119" t="e">
        <f>T339-HLOOKUP(V339,Minimas!$C$3:$CD$12,4,FALSE)</f>
        <v>#VALUE!</v>
      </c>
      <c r="AE339" s="119" t="e">
        <f>T339-HLOOKUP(V339,Minimas!$C$3:$CD$12,5,FALSE)</f>
        <v>#VALUE!</v>
      </c>
      <c r="AF339" s="119" t="e">
        <f>T339-HLOOKUP(V339,Minimas!$C$3:$CD$12,6,FALSE)</f>
        <v>#VALUE!</v>
      </c>
      <c r="AG339" s="119" t="e">
        <f>T339-HLOOKUP(V339,Minimas!$C$3:$CD$12,7,FALSE)</f>
        <v>#VALUE!</v>
      </c>
      <c r="AH339" s="119" t="e">
        <f>T339-HLOOKUP(V339,Minimas!$C$3:$CD$12,8,FALSE)</f>
        <v>#VALUE!</v>
      </c>
      <c r="AI339" s="119" t="e">
        <f>T339-HLOOKUP(V339,Minimas!$C$3:$CD$12,9,FALSE)</f>
        <v>#VALUE!</v>
      </c>
      <c r="AJ339" s="119" t="e">
        <f>T339-HLOOKUP(V339,Minimas!$C$3:$CD$12,10,FALSE)</f>
        <v>#VALUE!</v>
      </c>
      <c r="AK339" s="120" t="str">
        <f t="shared" si="51"/>
        <v xml:space="preserve"> </v>
      </c>
      <c r="AL339" s="44"/>
      <c r="AM339" s="44" t="str">
        <f t="shared" si="52"/>
        <v xml:space="preserve"> </v>
      </c>
      <c r="AN339" s="44" t="str">
        <f t="shared" si="53"/>
        <v xml:space="preserve"> </v>
      </c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4"/>
      <c r="CP339" s="44"/>
      <c r="CQ339" s="44"/>
      <c r="CR339" s="44"/>
      <c r="CS339" s="44"/>
      <c r="CT339" s="44"/>
      <c r="CU339" s="44"/>
      <c r="CV339" s="44"/>
      <c r="CW339" s="44"/>
      <c r="CX339" s="44"/>
      <c r="CY339" s="44"/>
      <c r="CZ339" s="44"/>
      <c r="DA339" s="44"/>
      <c r="DB339" s="44"/>
      <c r="DC339" s="44"/>
      <c r="DD339" s="44"/>
      <c r="DE339" s="44"/>
      <c r="DF339" s="44"/>
      <c r="DG339" s="44"/>
      <c r="DH339" s="44"/>
      <c r="DI339" s="44"/>
      <c r="DJ339" s="44"/>
      <c r="DK339" s="44"/>
      <c r="DL339" s="44"/>
      <c r="DM339" s="44"/>
      <c r="DN339" s="44"/>
      <c r="DO339" s="44"/>
      <c r="DP339" s="44"/>
      <c r="DQ339" s="44"/>
      <c r="DR339" s="44"/>
      <c r="DS339" s="44"/>
      <c r="DT339" s="44"/>
    </row>
    <row r="340" spans="2:124" s="5" customFormat="1" ht="30" customHeight="1">
      <c r="B340" s="128"/>
      <c r="C340" s="56"/>
      <c r="D340" s="111"/>
      <c r="E340" s="131"/>
      <c r="F340" s="133" t="s">
        <v>40</v>
      </c>
      <c r="G340" s="57" t="s">
        <v>40</v>
      </c>
      <c r="H340" s="134"/>
      <c r="I340" s="110"/>
      <c r="J340" s="135"/>
      <c r="K340" s="58"/>
      <c r="L340" s="59"/>
      <c r="M340" s="60"/>
      <c r="N340" s="60"/>
      <c r="O340" s="65" t="str">
        <f t="shared" si="46"/>
        <v/>
      </c>
      <c r="P340" s="59"/>
      <c r="Q340" s="60"/>
      <c r="R340" s="60"/>
      <c r="S340" s="65" t="str">
        <f t="shared" si="47"/>
        <v/>
      </c>
      <c r="T340" s="64" t="str">
        <f t="shared" si="48"/>
        <v/>
      </c>
      <c r="U340" s="61" t="str">
        <f t="shared" si="49"/>
        <v xml:space="preserve">   </v>
      </c>
      <c r="V340" s="61" t="str">
        <f>IF(E340=0," ",IF(E340="H",IF(H340&lt;1999,VLOOKUP(K340,Minimas!$A$15:$F$29,6),IF(AND(H340&gt;1998,H340&lt;2002),VLOOKUP(K340,Minimas!$A$15:$F$29,5),IF(AND(H340&gt;2001,H340&lt;2004),VLOOKUP(K340,Minimas!$A$15:$F$29,4),IF(AND(H340&gt;2003,H340&lt;2006),VLOOKUP(K340,Minimas!$A$15:$F$29,3),VLOOKUP(K340,Minimas!$A$15:$F$29,2))))),IF(H340&lt;1999,VLOOKUP(K340,Minimas!$G$15:$L$29,6),IF(AND(H340&gt;1998,H340&lt;2002),VLOOKUP(K340,Minimas!$G$15:$L$29,5),IF(AND(H340&gt;2001,H340&lt;2004),VLOOKUP(K340,Minimas!$G$15:$L$29,4),IF(AND(H340&gt;2003,H340&lt;2006),VLOOKUP(K340,Minimas!$G$15:$L$29,3),VLOOKUP(K340,Minimas!$G$15:$L$29,2)))))))</f>
        <v xml:space="preserve"> </v>
      </c>
      <c r="W340" s="62" t="str">
        <f t="shared" si="50"/>
        <v/>
      </c>
      <c r="X340" s="55"/>
      <c r="AA340" s="44"/>
      <c r="AB340" s="119" t="e">
        <f>T340-HLOOKUP(V340,Minimas!$C$3:$CD$12,2,FALSE)</f>
        <v>#VALUE!</v>
      </c>
      <c r="AC340" s="119" t="e">
        <f>T340-HLOOKUP(V340,Minimas!$C$3:$CD$12,3,FALSE)</f>
        <v>#VALUE!</v>
      </c>
      <c r="AD340" s="119" t="e">
        <f>T340-HLOOKUP(V340,Minimas!$C$3:$CD$12,4,FALSE)</f>
        <v>#VALUE!</v>
      </c>
      <c r="AE340" s="119" t="e">
        <f>T340-HLOOKUP(V340,Minimas!$C$3:$CD$12,5,FALSE)</f>
        <v>#VALUE!</v>
      </c>
      <c r="AF340" s="119" t="e">
        <f>T340-HLOOKUP(V340,Minimas!$C$3:$CD$12,6,FALSE)</f>
        <v>#VALUE!</v>
      </c>
      <c r="AG340" s="119" t="e">
        <f>T340-HLOOKUP(V340,Minimas!$C$3:$CD$12,7,FALSE)</f>
        <v>#VALUE!</v>
      </c>
      <c r="AH340" s="119" t="e">
        <f>T340-HLOOKUP(V340,Minimas!$C$3:$CD$12,8,FALSE)</f>
        <v>#VALUE!</v>
      </c>
      <c r="AI340" s="119" t="e">
        <f>T340-HLOOKUP(V340,Minimas!$C$3:$CD$12,9,FALSE)</f>
        <v>#VALUE!</v>
      </c>
      <c r="AJ340" s="119" t="e">
        <f>T340-HLOOKUP(V340,Minimas!$C$3:$CD$12,10,FALSE)</f>
        <v>#VALUE!</v>
      </c>
      <c r="AK340" s="120" t="str">
        <f t="shared" si="51"/>
        <v xml:space="preserve"> </v>
      </c>
      <c r="AL340" s="44"/>
      <c r="AM340" s="44" t="str">
        <f t="shared" si="52"/>
        <v xml:space="preserve"> </v>
      </c>
      <c r="AN340" s="44" t="str">
        <f t="shared" si="53"/>
        <v xml:space="preserve"> </v>
      </c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4"/>
      <c r="CP340" s="44"/>
      <c r="CQ340" s="44"/>
      <c r="CR340" s="44"/>
      <c r="CS340" s="44"/>
      <c r="CT340" s="44"/>
      <c r="CU340" s="44"/>
      <c r="CV340" s="44"/>
      <c r="CW340" s="44"/>
      <c r="CX340" s="44"/>
      <c r="CY340" s="44"/>
      <c r="CZ340" s="44"/>
      <c r="DA340" s="44"/>
      <c r="DB340" s="44"/>
      <c r="DC340" s="44"/>
      <c r="DD340" s="44"/>
      <c r="DE340" s="44"/>
      <c r="DF340" s="44"/>
      <c r="DG340" s="44"/>
      <c r="DH340" s="44"/>
      <c r="DI340" s="44"/>
      <c r="DJ340" s="44"/>
      <c r="DK340" s="44"/>
      <c r="DL340" s="44"/>
      <c r="DM340" s="44"/>
      <c r="DN340" s="44"/>
      <c r="DO340" s="44"/>
      <c r="DP340" s="44"/>
      <c r="DQ340" s="44"/>
      <c r="DR340" s="44"/>
      <c r="DS340" s="44"/>
      <c r="DT340" s="44"/>
    </row>
    <row r="341" spans="2:124" s="5" customFormat="1" ht="30" customHeight="1">
      <c r="B341" s="128"/>
      <c r="C341" s="56"/>
      <c r="D341" s="111"/>
      <c r="E341" s="131"/>
      <c r="F341" s="133" t="s">
        <v>40</v>
      </c>
      <c r="G341" s="57" t="s">
        <v>40</v>
      </c>
      <c r="H341" s="134"/>
      <c r="I341" s="110"/>
      <c r="J341" s="135"/>
      <c r="K341" s="58"/>
      <c r="L341" s="59"/>
      <c r="M341" s="60"/>
      <c r="N341" s="60"/>
      <c r="O341" s="65" t="str">
        <f t="shared" si="46"/>
        <v/>
      </c>
      <c r="P341" s="59"/>
      <c r="Q341" s="60"/>
      <c r="R341" s="60"/>
      <c r="S341" s="65" t="str">
        <f t="shared" si="47"/>
        <v/>
      </c>
      <c r="T341" s="64" t="str">
        <f t="shared" si="48"/>
        <v/>
      </c>
      <c r="U341" s="61" t="str">
        <f t="shared" si="49"/>
        <v xml:space="preserve">   </v>
      </c>
      <c r="V341" s="61" t="str">
        <f>IF(E341=0," ",IF(E341="H",IF(H341&lt;1999,VLOOKUP(K341,Minimas!$A$15:$F$29,6),IF(AND(H341&gt;1998,H341&lt;2002),VLOOKUP(K341,Minimas!$A$15:$F$29,5),IF(AND(H341&gt;2001,H341&lt;2004),VLOOKUP(K341,Minimas!$A$15:$F$29,4),IF(AND(H341&gt;2003,H341&lt;2006),VLOOKUP(K341,Minimas!$A$15:$F$29,3),VLOOKUP(K341,Minimas!$A$15:$F$29,2))))),IF(H341&lt;1999,VLOOKUP(K341,Minimas!$G$15:$L$29,6),IF(AND(H341&gt;1998,H341&lt;2002),VLOOKUP(K341,Minimas!$G$15:$L$29,5),IF(AND(H341&gt;2001,H341&lt;2004),VLOOKUP(K341,Minimas!$G$15:$L$29,4),IF(AND(H341&gt;2003,H341&lt;2006),VLOOKUP(K341,Minimas!$G$15:$L$29,3),VLOOKUP(K341,Minimas!$G$15:$L$29,2)))))))</f>
        <v xml:space="preserve"> </v>
      </c>
      <c r="W341" s="62" t="str">
        <f t="shared" si="50"/>
        <v/>
      </c>
      <c r="X341" s="55"/>
      <c r="AA341" s="44"/>
      <c r="AB341" s="119" t="e">
        <f>T341-HLOOKUP(V341,Minimas!$C$3:$CD$12,2,FALSE)</f>
        <v>#VALUE!</v>
      </c>
      <c r="AC341" s="119" t="e">
        <f>T341-HLOOKUP(V341,Minimas!$C$3:$CD$12,3,FALSE)</f>
        <v>#VALUE!</v>
      </c>
      <c r="AD341" s="119" t="e">
        <f>T341-HLOOKUP(V341,Minimas!$C$3:$CD$12,4,FALSE)</f>
        <v>#VALUE!</v>
      </c>
      <c r="AE341" s="119" t="e">
        <f>T341-HLOOKUP(V341,Minimas!$C$3:$CD$12,5,FALSE)</f>
        <v>#VALUE!</v>
      </c>
      <c r="AF341" s="119" t="e">
        <f>T341-HLOOKUP(V341,Minimas!$C$3:$CD$12,6,FALSE)</f>
        <v>#VALUE!</v>
      </c>
      <c r="AG341" s="119" t="e">
        <f>T341-HLOOKUP(V341,Minimas!$C$3:$CD$12,7,FALSE)</f>
        <v>#VALUE!</v>
      </c>
      <c r="AH341" s="119" t="e">
        <f>T341-HLOOKUP(V341,Minimas!$C$3:$CD$12,8,FALSE)</f>
        <v>#VALUE!</v>
      </c>
      <c r="AI341" s="119" t="e">
        <f>T341-HLOOKUP(V341,Minimas!$C$3:$CD$12,9,FALSE)</f>
        <v>#VALUE!</v>
      </c>
      <c r="AJ341" s="119" t="e">
        <f>T341-HLOOKUP(V341,Minimas!$C$3:$CD$12,10,FALSE)</f>
        <v>#VALUE!</v>
      </c>
      <c r="AK341" s="120" t="str">
        <f t="shared" si="51"/>
        <v xml:space="preserve"> </v>
      </c>
      <c r="AL341" s="44"/>
      <c r="AM341" s="44" t="str">
        <f t="shared" si="52"/>
        <v xml:space="preserve"> </v>
      </c>
      <c r="AN341" s="44" t="str">
        <f t="shared" si="53"/>
        <v xml:space="preserve"> </v>
      </c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4"/>
      <c r="CP341" s="44"/>
      <c r="CQ341" s="44"/>
      <c r="CR341" s="44"/>
      <c r="CS341" s="44"/>
      <c r="CT341" s="44"/>
      <c r="CU341" s="44"/>
      <c r="CV341" s="44"/>
      <c r="CW341" s="44"/>
      <c r="CX341" s="44"/>
      <c r="CY341" s="44"/>
      <c r="CZ341" s="44"/>
      <c r="DA341" s="44"/>
      <c r="DB341" s="44"/>
      <c r="DC341" s="44"/>
      <c r="DD341" s="44"/>
      <c r="DE341" s="44"/>
      <c r="DF341" s="44"/>
      <c r="DG341" s="44"/>
      <c r="DH341" s="44"/>
      <c r="DI341" s="44"/>
      <c r="DJ341" s="44"/>
      <c r="DK341" s="44"/>
      <c r="DL341" s="44"/>
      <c r="DM341" s="44"/>
      <c r="DN341" s="44"/>
      <c r="DO341" s="44"/>
      <c r="DP341" s="44"/>
      <c r="DQ341" s="44"/>
      <c r="DR341" s="44"/>
      <c r="DS341" s="44"/>
      <c r="DT341" s="44"/>
    </row>
    <row r="342" spans="2:124" s="5" customFormat="1" ht="30" customHeight="1">
      <c r="B342" s="128"/>
      <c r="C342" s="56"/>
      <c r="D342" s="111"/>
      <c r="E342" s="131"/>
      <c r="F342" s="133" t="s">
        <v>40</v>
      </c>
      <c r="G342" s="57" t="s">
        <v>40</v>
      </c>
      <c r="H342" s="134"/>
      <c r="I342" s="110"/>
      <c r="J342" s="135"/>
      <c r="K342" s="58"/>
      <c r="L342" s="59"/>
      <c r="M342" s="60"/>
      <c r="N342" s="60"/>
      <c r="O342" s="65" t="str">
        <f t="shared" si="46"/>
        <v/>
      </c>
      <c r="P342" s="59"/>
      <c r="Q342" s="60"/>
      <c r="R342" s="60"/>
      <c r="S342" s="65" t="str">
        <f t="shared" si="47"/>
        <v/>
      </c>
      <c r="T342" s="64" t="str">
        <f t="shared" si="48"/>
        <v/>
      </c>
      <c r="U342" s="61" t="str">
        <f t="shared" si="49"/>
        <v xml:space="preserve">   </v>
      </c>
      <c r="V342" s="61" t="str">
        <f>IF(E342=0," ",IF(E342="H",IF(H342&lt;1999,VLOOKUP(K342,Minimas!$A$15:$F$29,6),IF(AND(H342&gt;1998,H342&lt;2002),VLOOKUP(K342,Minimas!$A$15:$F$29,5),IF(AND(H342&gt;2001,H342&lt;2004),VLOOKUP(K342,Minimas!$A$15:$F$29,4),IF(AND(H342&gt;2003,H342&lt;2006),VLOOKUP(K342,Minimas!$A$15:$F$29,3),VLOOKUP(K342,Minimas!$A$15:$F$29,2))))),IF(H342&lt;1999,VLOOKUP(K342,Minimas!$G$15:$L$29,6),IF(AND(H342&gt;1998,H342&lt;2002),VLOOKUP(K342,Minimas!$G$15:$L$29,5),IF(AND(H342&gt;2001,H342&lt;2004),VLOOKUP(K342,Minimas!$G$15:$L$29,4),IF(AND(H342&gt;2003,H342&lt;2006),VLOOKUP(K342,Minimas!$G$15:$L$29,3),VLOOKUP(K342,Minimas!$G$15:$L$29,2)))))))</f>
        <v xml:space="preserve"> </v>
      </c>
      <c r="W342" s="62" t="str">
        <f t="shared" si="50"/>
        <v/>
      </c>
      <c r="X342" s="55"/>
      <c r="AA342" s="44"/>
      <c r="AB342" s="119" t="e">
        <f>T342-HLOOKUP(V342,Minimas!$C$3:$CD$12,2,FALSE)</f>
        <v>#VALUE!</v>
      </c>
      <c r="AC342" s="119" t="e">
        <f>T342-HLOOKUP(V342,Minimas!$C$3:$CD$12,3,FALSE)</f>
        <v>#VALUE!</v>
      </c>
      <c r="AD342" s="119" t="e">
        <f>T342-HLOOKUP(V342,Minimas!$C$3:$CD$12,4,FALSE)</f>
        <v>#VALUE!</v>
      </c>
      <c r="AE342" s="119" t="e">
        <f>T342-HLOOKUP(V342,Minimas!$C$3:$CD$12,5,FALSE)</f>
        <v>#VALUE!</v>
      </c>
      <c r="AF342" s="119" t="e">
        <f>T342-HLOOKUP(V342,Minimas!$C$3:$CD$12,6,FALSE)</f>
        <v>#VALUE!</v>
      </c>
      <c r="AG342" s="119" t="e">
        <f>T342-HLOOKUP(V342,Minimas!$C$3:$CD$12,7,FALSE)</f>
        <v>#VALUE!</v>
      </c>
      <c r="AH342" s="119" t="e">
        <f>T342-HLOOKUP(V342,Minimas!$C$3:$CD$12,8,FALSE)</f>
        <v>#VALUE!</v>
      </c>
      <c r="AI342" s="119" t="e">
        <f>T342-HLOOKUP(V342,Minimas!$C$3:$CD$12,9,FALSE)</f>
        <v>#VALUE!</v>
      </c>
      <c r="AJ342" s="119" t="e">
        <f>T342-HLOOKUP(V342,Minimas!$C$3:$CD$12,10,FALSE)</f>
        <v>#VALUE!</v>
      </c>
      <c r="AK342" s="120" t="str">
        <f t="shared" si="51"/>
        <v xml:space="preserve"> </v>
      </c>
      <c r="AL342" s="44"/>
      <c r="AM342" s="44" t="str">
        <f t="shared" si="52"/>
        <v xml:space="preserve"> </v>
      </c>
      <c r="AN342" s="44" t="str">
        <f t="shared" si="53"/>
        <v xml:space="preserve"> </v>
      </c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4"/>
      <c r="CP342" s="44"/>
      <c r="CQ342" s="44"/>
      <c r="CR342" s="44"/>
      <c r="CS342" s="44"/>
      <c r="CT342" s="44"/>
      <c r="CU342" s="44"/>
      <c r="CV342" s="44"/>
      <c r="CW342" s="44"/>
      <c r="CX342" s="44"/>
      <c r="CY342" s="44"/>
      <c r="CZ342" s="44"/>
      <c r="DA342" s="44"/>
      <c r="DB342" s="44"/>
      <c r="DC342" s="44"/>
      <c r="DD342" s="44"/>
      <c r="DE342" s="44"/>
      <c r="DF342" s="44"/>
      <c r="DG342" s="44"/>
      <c r="DH342" s="44"/>
      <c r="DI342" s="44"/>
      <c r="DJ342" s="44"/>
      <c r="DK342" s="44"/>
      <c r="DL342" s="44"/>
      <c r="DM342" s="44"/>
      <c r="DN342" s="44"/>
      <c r="DO342" s="44"/>
      <c r="DP342" s="44"/>
      <c r="DQ342" s="44"/>
      <c r="DR342" s="44"/>
      <c r="DS342" s="44"/>
      <c r="DT342" s="44"/>
    </row>
    <row r="343" spans="2:124" s="5" customFormat="1" ht="30" customHeight="1">
      <c r="B343" s="128"/>
      <c r="C343" s="56"/>
      <c r="D343" s="111"/>
      <c r="E343" s="131"/>
      <c r="F343" s="133" t="s">
        <v>40</v>
      </c>
      <c r="G343" s="57" t="s">
        <v>40</v>
      </c>
      <c r="H343" s="134"/>
      <c r="I343" s="110"/>
      <c r="J343" s="135"/>
      <c r="K343" s="58"/>
      <c r="L343" s="59"/>
      <c r="M343" s="60"/>
      <c r="N343" s="60"/>
      <c r="O343" s="65" t="str">
        <f t="shared" si="46"/>
        <v/>
      </c>
      <c r="P343" s="59"/>
      <c r="Q343" s="60"/>
      <c r="R343" s="60"/>
      <c r="S343" s="65" t="str">
        <f t="shared" si="47"/>
        <v/>
      </c>
      <c r="T343" s="64" t="str">
        <f t="shared" si="48"/>
        <v/>
      </c>
      <c r="U343" s="61" t="str">
        <f t="shared" si="49"/>
        <v xml:space="preserve">   </v>
      </c>
      <c r="V343" s="61" t="str">
        <f>IF(E343=0," ",IF(E343="H",IF(H343&lt;1999,VLOOKUP(K343,Minimas!$A$15:$F$29,6),IF(AND(H343&gt;1998,H343&lt;2002),VLOOKUP(K343,Minimas!$A$15:$F$29,5),IF(AND(H343&gt;2001,H343&lt;2004),VLOOKUP(K343,Minimas!$A$15:$F$29,4),IF(AND(H343&gt;2003,H343&lt;2006),VLOOKUP(K343,Minimas!$A$15:$F$29,3),VLOOKUP(K343,Minimas!$A$15:$F$29,2))))),IF(H343&lt;1999,VLOOKUP(K343,Minimas!$G$15:$L$29,6),IF(AND(H343&gt;1998,H343&lt;2002),VLOOKUP(K343,Minimas!$G$15:$L$29,5),IF(AND(H343&gt;2001,H343&lt;2004),VLOOKUP(K343,Minimas!$G$15:$L$29,4),IF(AND(H343&gt;2003,H343&lt;2006),VLOOKUP(K343,Minimas!$G$15:$L$29,3),VLOOKUP(K343,Minimas!$G$15:$L$29,2)))))))</f>
        <v xml:space="preserve"> </v>
      </c>
      <c r="W343" s="62" t="str">
        <f t="shared" si="50"/>
        <v/>
      </c>
      <c r="X343" s="55"/>
      <c r="AA343" s="44"/>
      <c r="AB343" s="119" t="e">
        <f>T343-HLOOKUP(V343,Minimas!$C$3:$CD$12,2,FALSE)</f>
        <v>#VALUE!</v>
      </c>
      <c r="AC343" s="119" t="e">
        <f>T343-HLOOKUP(V343,Minimas!$C$3:$CD$12,3,FALSE)</f>
        <v>#VALUE!</v>
      </c>
      <c r="AD343" s="119" t="e">
        <f>T343-HLOOKUP(V343,Minimas!$C$3:$CD$12,4,FALSE)</f>
        <v>#VALUE!</v>
      </c>
      <c r="AE343" s="119" t="e">
        <f>T343-HLOOKUP(V343,Minimas!$C$3:$CD$12,5,FALSE)</f>
        <v>#VALUE!</v>
      </c>
      <c r="AF343" s="119" t="e">
        <f>T343-HLOOKUP(V343,Minimas!$C$3:$CD$12,6,FALSE)</f>
        <v>#VALUE!</v>
      </c>
      <c r="AG343" s="119" t="e">
        <f>T343-HLOOKUP(V343,Minimas!$C$3:$CD$12,7,FALSE)</f>
        <v>#VALUE!</v>
      </c>
      <c r="AH343" s="119" t="e">
        <f>T343-HLOOKUP(V343,Minimas!$C$3:$CD$12,8,FALSE)</f>
        <v>#VALUE!</v>
      </c>
      <c r="AI343" s="119" t="e">
        <f>T343-HLOOKUP(V343,Minimas!$C$3:$CD$12,9,FALSE)</f>
        <v>#VALUE!</v>
      </c>
      <c r="AJ343" s="119" t="e">
        <f>T343-HLOOKUP(V343,Minimas!$C$3:$CD$12,10,FALSE)</f>
        <v>#VALUE!</v>
      </c>
      <c r="AK343" s="120" t="str">
        <f t="shared" si="51"/>
        <v xml:space="preserve"> </v>
      </c>
      <c r="AL343" s="44"/>
      <c r="AM343" s="44" t="str">
        <f t="shared" si="52"/>
        <v xml:space="preserve"> </v>
      </c>
      <c r="AN343" s="44" t="str">
        <f t="shared" si="53"/>
        <v xml:space="preserve"> </v>
      </c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4"/>
      <c r="CP343" s="44"/>
      <c r="CQ343" s="44"/>
      <c r="CR343" s="44"/>
      <c r="CS343" s="44"/>
      <c r="CT343" s="44"/>
      <c r="CU343" s="44"/>
      <c r="CV343" s="44"/>
      <c r="CW343" s="44"/>
      <c r="CX343" s="44"/>
      <c r="CY343" s="44"/>
      <c r="CZ343" s="44"/>
      <c r="DA343" s="44"/>
      <c r="DB343" s="44"/>
      <c r="DC343" s="44"/>
      <c r="DD343" s="44"/>
      <c r="DE343" s="44"/>
      <c r="DF343" s="44"/>
      <c r="DG343" s="44"/>
      <c r="DH343" s="44"/>
      <c r="DI343" s="44"/>
      <c r="DJ343" s="44"/>
      <c r="DK343" s="44"/>
      <c r="DL343" s="44"/>
      <c r="DM343" s="44"/>
      <c r="DN343" s="44"/>
      <c r="DO343" s="44"/>
      <c r="DP343" s="44"/>
      <c r="DQ343" s="44"/>
      <c r="DR343" s="44"/>
      <c r="DS343" s="44"/>
      <c r="DT343" s="44"/>
    </row>
    <row r="344" spans="2:124" s="5" customFormat="1" ht="30" customHeight="1">
      <c r="B344" s="128"/>
      <c r="C344" s="56"/>
      <c r="D344" s="111"/>
      <c r="E344" s="131"/>
      <c r="F344" s="133" t="s">
        <v>40</v>
      </c>
      <c r="G344" s="57" t="s">
        <v>40</v>
      </c>
      <c r="H344" s="134"/>
      <c r="I344" s="110"/>
      <c r="J344" s="135"/>
      <c r="K344" s="58"/>
      <c r="L344" s="59"/>
      <c r="M344" s="60"/>
      <c r="N344" s="60"/>
      <c r="O344" s="65" t="str">
        <f t="shared" si="46"/>
        <v/>
      </c>
      <c r="P344" s="59"/>
      <c r="Q344" s="60"/>
      <c r="R344" s="60"/>
      <c r="S344" s="65" t="str">
        <f t="shared" si="47"/>
        <v/>
      </c>
      <c r="T344" s="64" t="str">
        <f t="shared" si="48"/>
        <v/>
      </c>
      <c r="U344" s="61" t="str">
        <f t="shared" si="49"/>
        <v xml:space="preserve">   </v>
      </c>
      <c r="V344" s="61" t="str">
        <f>IF(E344=0," ",IF(E344="H",IF(H344&lt;1999,VLOOKUP(K344,Minimas!$A$15:$F$29,6),IF(AND(H344&gt;1998,H344&lt;2002),VLOOKUP(K344,Minimas!$A$15:$F$29,5),IF(AND(H344&gt;2001,H344&lt;2004),VLOOKUP(K344,Minimas!$A$15:$F$29,4),IF(AND(H344&gt;2003,H344&lt;2006),VLOOKUP(K344,Minimas!$A$15:$F$29,3),VLOOKUP(K344,Minimas!$A$15:$F$29,2))))),IF(H344&lt;1999,VLOOKUP(K344,Minimas!$G$15:$L$29,6),IF(AND(H344&gt;1998,H344&lt;2002),VLOOKUP(K344,Minimas!$G$15:$L$29,5),IF(AND(H344&gt;2001,H344&lt;2004),VLOOKUP(K344,Minimas!$G$15:$L$29,4),IF(AND(H344&gt;2003,H344&lt;2006),VLOOKUP(K344,Minimas!$G$15:$L$29,3),VLOOKUP(K344,Minimas!$G$15:$L$29,2)))))))</f>
        <v xml:space="preserve"> </v>
      </c>
      <c r="W344" s="62" t="str">
        <f t="shared" si="50"/>
        <v/>
      </c>
      <c r="X344" s="55"/>
      <c r="AA344" s="44"/>
      <c r="AB344" s="119" t="e">
        <f>T344-HLOOKUP(V344,Minimas!$C$3:$CD$12,2,FALSE)</f>
        <v>#VALUE!</v>
      </c>
      <c r="AC344" s="119" t="e">
        <f>T344-HLOOKUP(V344,Minimas!$C$3:$CD$12,3,FALSE)</f>
        <v>#VALUE!</v>
      </c>
      <c r="AD344" s="119" t="e">
        <f>T344-HLOOKUP(V344,Minimas!$C$3:$CD$12,4,FALSE)</f>
        <v>#VALUE!</v>
      </c>
      <c r="AE344" s="119" t="e">
        <f>T344-HLOOKUP(V344,Minimas!$C$3:$CD$12,5,FALSE)</f>
        <v>#VALUE!</v>
      </c>
      <c r="AF344" s="119" t="e">
        <f>T344-HLOOKUP(V344,Minimas!$C$3:$CD$12,6,FALSE)</f>
        <v>#VALUE!</v>
      </c>
      <c r="AG344" s="119" t="e">
        <f>T344-HLOOKUP(V344,Minimas!$C$3:$CD$12,7,FALSE)</f>
        <v>#VALUE!</v>
      </c>
      <c r="AH344" s="119" t="e">
        <f>T344-HLOOKUP(V344,Minimas!$C$3:$CD$12,8,FALSE)</f>
        <v>#VALUE!</v>
      </c>
      <c r="AI344" s="119" t="e">
        <f>T344-HLOOKUP(V344,Minimas!$C$3:$CD$12,9,FALSE)</f>
        <v>#VALUE!</v>
      </c>
      <c r="AJ344" s="119" t="e">
        <f>T344-HLOOKUP(V344,Minimas!$C$3:$CD$12,10,FALSE)</f>
        <v>#VALUE!</v>
      </c>
      <c r="AK344" s="120" t="str">
        <f t="shared" si="51"/>
        <v xml:space="preserve"> </v>
      </c>
      <c r="AL344" s="44"/>
      <c r="AM344" s="44" t="str">
        <f t="shared" si="52"/>
        <v xml:space="preserve"> </v>
      </c>
      <c r="AN344" s="44" t="str">
        <f t="shared" si="53"/>
        <v xml:space="preserve"> </v>
      </c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  <c r="CR344" s="44"/>
      <c r="CS344" s="44"/>
      <c r="CT344" s="44"/>
      <c r="CU344" s="44"/>
      <c r="CV344" s="44"/>
      <c r="CW344" s="44"/>
      <c r="CX344" s="44"/>
      <c r="CY344" s="44"/>
      <c r="CZ344" s="44"/>
      <c r="DA344" s="44"/>
      <c r="DB344" s="44"/>
      <c r="DC344" s="44"/>
      <c r="DD344" s="44"/>
      <c r="DE344" s="44"/>
      <c r="DF344" s="44"/>
      <c r="DG344" s="44"/>
      <c r="DH344" s="44"/>
      <c r="DI344" s="44"/>
      <c r="DJ344" s="44"/>
      <c r="DK344" s="44"/>
      <c r="DL344" s="44"/>
      <c r="DM344" s="44"/>
      <c r="DN344" s="44"/>
      <c r="DO344" s="44"/>
      <c r="DP344" s="44"/>
      <c r="DQ344" s="44"/>
      <c r="DR344" s="44"/>
      <c r="DS344" s="44"/>
      <c r="DT344" s="44"/>
    </row>
    <row r="345" spans="2:124" s="5" customFormat="1" ht="30" customHeight="1">
      <c r="B345" s="128"/>
      <c r="C345" s="56"/>
      <c r="D345" s="111"/>
      <c r="E345" s="131"/>
      <c r="F345" s="133" t="s">
        <v>40</v>
      </c>
      <c r="G345" s="57" t="s">
        <v>40</v>
      </c>
      <c r="H345" s="134"/>
      <c r="I345" s="110"/>
      <c r="J345" s="135"/>
      <c r="K345" s="58"/>
      <c r="L345" s="59"/>
      <c r="M345" s="60"/>
      <c r="N345" s="60"/>
      <c r="O345" s="65" t="str">
        <f t="shared" si="46"/>
        <v/>
      </c>
      <c r="P345" s="59"/>
      <c r="Q345" s="60"/>
      <c r="R345" s="60"/>
      <c r="S345" s="65" t="str">
        <f t="shared" si="47"/>
        <v/>
      </c>
      <c r="T345" s="64" t="str">
        <f t="shared" si="48"/>
        <v/>
      </c>
      <c r="U345" s="61" t="str">
        <f t="shared" si="49"/>
        <v xml:space="preserve">   </v>
      </c>
      <c r="V345" s="61" t="str">
        <f>IF(E345=0," ",IF(E345="H",IF(H345&lt;1999,VLOOKUP(K345,Minimas!$A$15:$F$29,6),IF(AND(H345&gt;1998,H345&lt;2002),VLOOKUP(K345,Minimas!$A$15:$F$29,5),IF(AND(H345&gt;2001,H345&lt;2004),VLOOKUP(K345,Minimas!$A$15:$F$29,4),IF(AND(H345&gt;2003,H345&lt;2006),VLOOKUP(K345,Minimas!$A$15:$F$29,3),VLOOKUP(K345,Minimas!$A$15:$F$29,2))))),IF(H345&lt;1999,VLOOKUP(K345,Minimas!$G$15:$L$29,6),IF(AND(H345&gt;1998,H345&lt;2002),VLOOKUP(K345,Minimas!$G$15:$L$29,5),IF(AND(H345&gt;2001,H345&lt;2004),VLOOKUP(K345,Minimas!$G$15:$L$29,4),IF(AND(H345&gt;2003,H345&lt;2006),VLOOKUP(K345,Minimas!$G$15:$L$29,3),VLOOKUP(K345,Minimas!$G$15:$L$29,2)))))))</f>
        <v xml:space="preserve"> </v>
      </c>
      <c r="W345" s="62" t="str">
        <f t="shared" si="50"/>
        <v/>
      </c>
      <c r="X345" s="55"/>
      <c r="AA345" s="44"/>
      <c r="AB345" s="119" t="e">
        <f>T345-HLOOKUP(V345,Minimas!$C$3:$CD$12,2,FALSE)</f>
        <v>#VALUE!</v>
      </c>
      <c r="AC345" s="119" t="e">
        <f>T345-HLOOKUP(V345,Minimas!$C$3:$CD$12,3,FALSE)</f>
        <v>#VALUE!</v>
      </c>
      <c r="AD345" s="119" t="e">
        <f>T345-HLOOKUP(V345,Minimas!$C$3:$CD$12,4,FALSE)</f>
        <v>#VALUE!</v>
      </c>
      <c r="AE345" s="119" t="e">
        <f>T345-HLOOKUP(V345,Minimas!$C$3:$CD$12,5,FALSE)</f>
        <v>#VALUE!</v>
      </c>
      <c r="AF345" s="119" t="e">
        <f>T345-HLOOKUP(V345,Minimas!$C$3:$CD$12,6,FALSE)</f>
        <v>#VALUE!</v>
      </c>
      <c r="AG345" s="119" t="e">
        <f>T345-HLOOKUP(V345,Minimas!$C$3:$CD$12,7,FALSE)</f>
        <v>#VALUE!</v>
      </c>
      <c r="AH345" s="119" t="e">
        <f>T345-HLOOKUP(V345,Minimas!$C$3:$CD$12,8,FALSE)</f>
        <v>#VALUE!</v>
      </c>
      <c r="AI345" s="119" t="e">
        <f>T345-HLOOKUP(V345,Minimas!$C$3:$CD$12,9,FALSE)</f>
        <v>#VALUE!</v>
      </c>
      <c r="AJ345" s="119" t="e">
        <f>T345-HLOOKUP(V345,Minimas!$C$3:$CD$12,10,FALSE)</f>
        <v>#VALUE!</v>
      </c>
      <c r="AK345" s="120" t="str">
        <f t="shared" si="51"/>
        <v xml:space="preserve"> </v>
      </c>
      <c r="AL345" s="44"/>
      <c r="AM345" s="44" t="str">
        <f t="shared" si="52"/>
        <v xml:space="preserve"> </v>
      </c>
      <c r="AN345" s="44" t="str">
        <f t="shared" si="53"/>
        <v xml:space="preserve"> </v>
      </c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4"/>
      <c r="CP345" s="44"/>
      <c r="CQ345" s="44"/>
      <c r="CR345" s="44"/>
      <c r="CS345" s="44"/>
      <c r="CT345" s="44"/>
      <c r="CU345" s="44"/>
      <c r="CV345" s="44"/>
      <c r="CW345" s="44"/>
      <c r="CX345" s="44"/>
      <c r="CY345" s="44"/>
      <c r="CZ345" s="44"/>
      <c r="DA345" s="44"/>
      <c r="DB345" s="44"/>
      <c r="DC345" s="44"/>
      <c r="DD345" s="44"/>
      <c r="DE345" s="44"/>
      <c r="DF345" s="44"/>
      <c r="DG345" s="44"/>
      <c r="DH345" s="44"/>
      <c r="DI345" s="44"/>
      <c r="DJ345" s="44"/>
      <c r="DK345" s="44"/>
      <c r="DL345" s="44"/>
      <c r="DM345" s="44"/>
      <c r="DN345" s="44"/>
      <c r="DO345" s="44"/>
      <c r="DP345" s="44"/>
      <c r="DQ345" s="44"/>
      <c r="DR345" s="44"/>
      <c r="DS345" s="44"/>
      <c r="DT345" s="44"/>
    </row>
    <row r="346" spans="2:124" s="5" customFormat="1" ht="30" customHeight="1">
      <c r="B346" s="128"/>
      <c r="C346" s="56"/>
      <c r="D346" s="111"/>
      <c r="E346" s="131"/>
      <c r="F346" s="133" t="s">
        <v>40</v>
      </c>
      <c r="G346" s="57" t="s">
        <v>40</v>
      </c>
      <c r="H346" s="134"/>
      <c r="I346" s="110"/>
      <c r="J346" s="135"/>
      <c r="K346" s="58"/>
      <c r="L346" s="59"/>
      <c r="M346" s="60"/>
      <c r="N346" s="60"/>
      <c r="O346" s="65" t="str">
        <f t="shared" si="46"/>
        <v/>
      </c>
      <c r="P346" s="59"/>
      <c r="Q346" s="60"/>
      <c r="R346" s="60"/>
      <c r="S346" s="65" t="str">
        <f t="shared" si="47"/>
        <v/>
      </c>
      <c r="T346" s="64" t="str">
        <f t="shared" si="48"/>
        <v/>
      </c>
      <c r="U346" s="61" t="str">
        <f t="shared" si="49"/>
        <v xml:space="preserve">   </v>
      </c>
      <c r="V346" s="61" t="str">
        <f>IF(E346=0," ",IF(E346="H",IF(H346&lt;1999,VLOOKUP(K346,Minimas!$A$15:$F$29,6),IF(AND(H346&gt;1998,H346&lt;2002),VLOOKUP(K346,Minimas!$A$15:$F$29,5),IF(AND(H346&gt;2001,H346&lt;2004),VLOOKUP(K346,Minimas!$A$15:$F$29,4),IF(AND(H346&gt;2003,H346&lt;2006),VLOOKUP(K346,Minimas!$A$15:$F$29,3),VLOOKUP(K346,Minimas!$A$15:$F$29,2))))),IF(H346&lt;1999,VLOOKUP(K346,Minimas!$G$15:$L$29,6),IF(AND(H346&gt;1998,H346&lt;2002),VLOOKUP(K346,Minimas!$G$15:$L$29,5),IF(AND(H346&gt;2001,H346&lt;2004),VLOOKUP(K346,Minimas!$G$15:$L$29,4),IF(AND(H346&gt;2003,H346&lt;2006),VLOOKUP(K346,Minimas!$G$15:$L$29,3),VLOOKUP(K346,Minimas!$G$15:$L$29,2)))))))</f>
        <v xml:space="preserve"> </v>
      </c>
      <c r="W346" s="62" t="str">
        <f t="shared" si="50"/>
        <v/>
      </c>
      <c r="X346" s="55"/>
      <c r="AA346" s="44"/>
      <c r="AB346" s="119" t="e">
        <f>T346-HLOOKUP(V346,Minimas!$C$3:$CD$12,2,FALSE)</f>
        <v>#VALUE!</v>
      </c>
      <c r="AC346" s="119" t="e">
        <f>T346-HLOOKUP(V346,Minimas!$C$3:$CD$12,3,FALSE)</f>
        <v>#VALUE!</v>
      </c>
      <c r="AD346" s="119" t="e">
        <f>T346-HLOOKUP(V346,Minimas!$C$3:$CD$12,4,FALSE)</f>
        <v>#VALUE!</v>
      </c>
      <c r="AE346" s="119" t="e">
        <f>T346-HLOOKUP(V346,Minimas!$C$3:$CD$12,5,FALSE)</f>
        <v>#VALUE!</v>
      </c>
      <c r="AF346" s="119" t="e">
        <f>T346-HLOOKUP(V346,Minimas!$C$3:$CD$12,6,FALSE)</f>
        <v>#VALUE!</v>
      </c>
      <c r="AG346" s="119" t="e">
        <f>T346-HLOOKUP(V346,Minimas!$C$3:$CD$12,7,FALSE)</f>
        <v>#VALUE!</v>
      </c>
      <c r="AH346" s="119" t="e">
        <f>T346-HLOOKUP(V346,Minimas!$C$3:$CD$12,8,FALSE)</f>
        <v>#VALUE!</v>
      </c>
      <c r="AI346" s="119" t="e">
        <f>T346-HLOOKUP(V346,Minimas!$C$3:$CD$12,9,FALSE)</f>
        <v>#VALUE!</v>
      </c>
      <c r="AJ346" s="119" t="e">
        <f>T346-HLOOKUP(V346,Minimas!$C$3:$CD$12,10,FALSE)</f>
        <v>#VALUE!</v>
      </c>
      <c r="AK346" s="120" t="str">
        <f t="shared" si="51"/>
        <v xml:space="preserve"> </v>
      </c>
      <c r="AL346" s="44"/>
      <c r="AM346" s="44" t="str">
        <f t="shared" si="52"/>
        <v xml:space="preserve"> </v>
      </c>
      <c r="AN346" s="44" t="str">
        <f t="shared" si="53"/>
        <v xml:space="preserve"> </v>
      </c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  <c r="CK346" s="44"/>
      <c r="CL346" s="44"/>
      <c r="CM346" s="44"/>
      <c r="CN346" s="44"/>
      <c r="CO346" s="44"/>
      <c r="CP346" s="44"/>
      <c r="CQ346" s="44"/>
      <c r="CR346" s="44"/>
      <c r="CS346" s="44"/>
      <c r="CT346" s="44"/>
      <c r="CU346" s="44"/>
      <c r="CV346" s="44"/>
      <c r="CW346" s="44"/>
      <c r="CX346" s="44"/>
      <c r="CY346" s="44"/>
      <c r="CZ346" s="44"/>
      <c r="DA346" s="44"/>
      <c r="DB346" s="44"/>
      <c r="DC346" s="44"/>
      <c r="DD346" s="44"/>
      <c r="DE346" s="44"/>
      <c r="DF346" s="44"/>
      <c r="DG346" s="44"/>
      <c r="DH346" s="44"/>
      <c r="DI346" s="44"/>
      <c r="DJ346" s="44"/>
      <c r="DK346" s="44"/>
      <c r="DL346" s="44"/>
      <c r="DM346" s="44"/>
      <c r="DN346" s="44"/>
      <c r="DO346" s="44"/>
      <c r="DP346" s="44"/>
      <c r="DQ346" s="44"/>
      <c r="DR346" s="44"/>
      <c r="DS346" s="44"/>
      <c r="DT346" s="44"/>
    </row>
    <row r="347" spans="2:124" s="5" customFormat="1" ht="30" customHeight="1">
      <c r="B347" s="128"/>
      <c r="C347" s="56"/>
      <c r="D347" s="111"/>
      <c r="E347" s="131"/>
      <c r="F347" s="133" t="s">
        <v>40</v>
      </c>
      <c r="G347" s="57" t="s">
        <v>40</v>
      </c>
      <c r="H347" s="134"/>
      <c r="I347" s="110"/>
      <c r="J347" s="135"/>
      <c r="K347" s="58"/>
      <c r="L347" s="59"/>
      <c r="M347" s="60"/>
      <c r="N347" s="60"/>
      <c r="O347" s="65" t="str">
        <f t="shared" si="46"/>
        <v/>
      </c>
      <c r="P347" s="59"/>
      <c r="Q347" s="60"/>
      <c r="R347" s="60"/>
      <c r="S347" s="65" t="str">
        <f t="shared" si="47"/>
        <v/>
      </c>
      <c r="T347" s="64" t="str">
        <f t="shared" si="48"/>
        <v/>
      </c>
      <c r="U347" s="61" t="str">
        <f t="shared" si="49"/>
        <v xml:space="preserve">   </v>
      </c>
      <c r="V347" s="61" t="str">
        <f>IF(E347=0," ",IF(E347="H",IF(H347&lt;1999,VLOOKUP(K347,Minimas!$A$15:$F$29,6),IF(AND(H347&gt;1998,H347&lt;2002),VLOOKUP(K347,Minimas!$A$15:$F$29,5),IF(AND(H347&gt;2001,H347&lt;2004),VLOOKUP(K347,Minimas!$A$15:$F$29,4),IF(AND(H347&gt;2003,H347&lt;2006),VLOOKUP(K347,Minimas!$A$15:$F$29,3),VLOOKUP(K347,Minimas!$A$15:$F$29,2))))),IF(H347&lt;1999,VLOOKUP(K347,Minimas!$G$15:$L$29,6),IF(AND(H347&gt;1998,H347&lt;2002),VLOOKUP(K347,Minimas!$G$15:$L$29,5),IF(AND(H347&gt;2001,H347&lt;2004),VLOOKUP(K347,Minimas!$G$15:$L$29,4),IF(AND(H347&gt;2003,H347&lt;2006),VLOOKUP(K347,Minimas!$G$15:$L$29,3),VLOOKUP(K347,Minimas!$G$15:$L$29,2)))))))</f>
        <v xml:space="preserve"> </v>
      </c>
      <c r="W347" s="62" t="str">
        <f t="shared" si="50"/>
        <v/>
      </c>
      <c r="X347" s="55"/>
      <c r="AA347" s="44"/>
      <c r="AB347" s="119" t="e">
        <f>T347-HLOOKUP(V347,Minimas!$C$3:$CD$12,2,FALSE)</f>
        <v>#VALUE!</v>
      </c>
      <c r="AC347" s="119" t="e">
        <f>T347-HLOOKUP(V347,Minimas!$C$3:$CD$12,3,FALSE)</f>
        <v>#VALUE!</v>
      </c>
      <c r="AD347" s="119" t="e">
        <f>T347-HLOOKUP(V347,Minimas!$C$3:$CD$12,4,FALSE)</f>
        <v>#VALUE!</v>
      </c>
      <c r="AE347" s="119" t="e">
        <f>T347-HLOOKUP(V347,Minimas!$C$3:$CD$12,5,FALSE)</f>
        <v>#VALUE!</v>
      </c>
      <c r="AF347" s="119" t="e">
        <f>T347-HLOOKUP(V347,Minimas!$C$3:$CD$12,6,FALSE)</f>
        <v>#VALUE!</v>
      </c>
      <c r="AG347" s="119" t="e">
        <f>T347-HLOOKUP(V347,Minimas!$C$3:$CD$12,7,FALSE)</f>
        <v>#VALUE!</v>
      </c>
      <c r="AH347" s="119" t="e">
        <f>T347-HLOOKUP(V347,Minimas!$C$3:$CD$12,8,FALSE)</f>
        <v>#VALUE!</v>
      </c>
      <c r="AI347" s="119" t="e">
        <f>T347-HLOOKUP(V347,Minimas!$C$3:$CD$12,9,FALSE)</f>
        <v>#VALUE!</v>
      </c>
      <c r="AJ347" s="119" t="e">
        <f>T347-HLOOKUP(V347,Minimas!$C$3:$CD$12,10,FALSE)</f>
        <v>#VALUE!</v>
      </c>
      <c r="AK347" s="120" t="str">
        <f t="shared" si="51"/>
        <v xml:space="preserve"> </v>
      </c>
      <c r="AL347" s="44"/>
      <c r="AM347" s="44" t="str">
        <f t="shared" si="52"/>
        <v xml:space="preserve"> </v>
      </c>
      <c r="AN347" s="44" t="str">
        <f t="shared" si="53"/>
        <v xml:space="preserve"> </v>
      </c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4"/>
      <c r="CP347" s="44"/>
      <c r="CQ347" s="44"/>
      <c r="CR347" s="44"/>
      <c r="CS347" s="44"/>
      <c r="CT347" s="44"/>
      <c r="CU347" s="44"/>
      <c r="CV347" s="44"/>
      <c r="CW347" s="44"/>
      <c r="CX347" s="44"/>
      <c r="CY347" s="44"/>
      <c r="CZ347" s="44"/>
      <c r="DA347" s="44"/>
      <c r="DB347" s="44"/>
      <c r="DC347" s="44"/>
      <c r="DD347" s="44"/>
      <c r="DE347" s="44"/>
      <c r="DF347" s="44"/>
      <c r="DG347" s="44"/>
      <c r="DH347" s="44"/>
      <c r="DI347" s="44"/>
      <c r="DJ347" s="44"/>
      <c r="DK347" s="44"/>
      <c r="DL347" s="44"/>
      <c r="DM347" s="44"/>
      <c r="DN347" s="44"/>
      <c r="DO347" s="44"/>
      <c r="DP347" s="44"/>
      <c r="DQ347" s="44"/>
      <c r="DR347" s="44"/>
      <c r="DS347" s="44"/>
      <c r="DT347" s="44"/>
    </row>
    <row r="348" spans="2:124" s="5" customFormat="1" ht="30" customHeight="1">
      <c r="B348" s="128"/>
      <c r="C348" s="56"/>
      <c r="D348" s="111"/>
      <c r="E348" s="131"/>
      <c r="F348" s="133" t="s">
        <v>40</v>
      </c>
      <c r="G348" s="57" t="s">
        <v>40</v>
      </c>
      <c r="H348" s="134"/>
      <c r="I348" s="110"/>
      <c r="J348" s="135"/>
      <c r="K348" s="58"/>
      <c r="L348" s="59"/>
      <c r="M348" s="60"/>
      <c r="N348" s="60"/>
      <c r="O348" s="65" t="str">
        <f t="shared" si="46"/>
        <v/>
      </c>
      <c r="P348" s="59"/>
      <c r="Q348" s="60"/>
      <c r="R348" s="60"/>
      <c r="S348" s="65" t="str">
        <f t="shared" si="47"/>
        <v/>
      </c>
      <c r="T348" s="64" t="str">
        <f t="shared" si="48"/>
        <v/>
      </c>
      <c r="U348" s="61" t="str">
        <f t="shared" si="49"/>
        <v xml:space="preserve">   </v>
      </c>
      <c r="V348" s="61" t="str">
        <f>IF(E348=0," ",IF(E348="H",IF(H348&lt;1999,VLOOKUP(K348,Minimas!$A$15:$F$29,6),IF(AND(H348&gt;1998,H348&lt;2002),VLOOKUP(K348,Minimas!$A$15:$F$29,5),IF(AND(H348&gt;2001,H348&lt;2004),VLOOKUP(K348,Minimas!$A$15:$F$29,4),IF(AND(H348&gt;2003,H348&lt;2006),VLOOKUP(K348,Minimas!$A$15:$F$29,3),VLOOKUP(K348,Minimas!$A$15:$F$29,2))))),IF(H348&lt;1999,VLOOKUP(K348,Minimas!$G$15:$L$29,6),IF(AND(H348&gt;1998,H348&lt;2002),VLOOKUP(K348,Minimas!$G$15:$L$29,5),IF(AND(H348&gt;2001,H348&lt;2004),VLOOKUP(K348,Minimas!$G$15:$L$29,4),IF(AND(H348&gt;2003,H348&lt;2006),VLOOKUP(K348,Minimas!$G$15:$L$29,3),VLOOKUP(K348,Minimas!$G$15:$L$29,2)))))))</f>
        <v xml:space="preserve"> </v>
      </c>
      <c r="W348" s="62" t="str">
        <f t="shared" si="50"/>
        <v/>
      </c>
      <c r="X348" s="55"/>
      <c r="AA348" s="44"/>
      <c r="AB348" s="119" t="e">
        <f>T348-HLOOKUP(V348,Minimas!$C$3:$CD$12,2,FALSE)</f>
        <v>#VALUE!</v>
      </c>
      <c r="AC348" s="119" t="e">
        <f>T348-HLOOKUP(V348,Minimas!$C$3:$CD$12,3,FALSE)</f>
        <v>#VALUE!</v>
      </c>
      <c r="AD348" s="119" t="e">
        <f>T348-HLOOKUP(V348,Minimas!$C$3:$CD$12,4,FALSE)</f>
        <v>#VALUE!</v>
      </c>
      <c r="AE348" s="119" t="e">
        <f>T348-HLOOKUP(V348,Minimas!$C$3:$CD$12,5,FALSE)</f>
        <v>#VALUE!</v>
      </c>
      <c r="AF348" s="119" t="e">
        <f>T348-HLOOKUP(V348,Minimas!$C$3:$CD$12,6,FALSE)</f>
        <v>#VALUE!</v>
      </c>
      <c r="AG348" s="119" t="e">
        <f>T348-HLOOKUP(V348,Minimas!$C$3:$CD$12,7,FALSE)</f>
        <v>#VALUE!</v>
      </c>
      <c r="AH348" s="119" t="e">
        <f>T348-HLOOKUP(V348,Minimas!$C$3:$CD$12,8,FALSE)</f>
        <v>#VALUE!</v>
      </c>
      <c r="AI348" s="119" t="e">
        <f>T348-HLOOKUP(V348,Minimas!$C$3:$CD$12,9,FALSE)</f>
        <v>#VALUE!</v>
      </c>
      <c r="AJ348" s="119" t="e">
        <f>T348-HLOOKUP(V348,Minimas!$C$3:$CD$12,10,FALSE)</f>
        <v>#VALUE!</v>
      </c>
      <c r="AK348" s="120" t="str">
        <f t="shared" si="51"/>
        <v xml:space="preserve"> </v>
      </c>
      <c r="AL348" s="44"/>
      <c r="AM348" s="44" t="str">
        <f t="shared" si="52"/>
        <v xml:space="preserve"> </v>
      </c>
      <c r="AN348" s="44" t="str">
        <f t="shared" si="53"/>
        <v xml:space="preserve"> </v>
      </c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4"/>
      <c r="CP348" s="44"/>
      <c r="CQ348" s="44"/>
      <c r="CR348" s="44"/>
      <c r="CS348" s="44"/>
      <c r="CT348" s="44"/>
      <c r="CU348" s="44"/>
      <c r="CV348" s="44"/>
      <c r="CW348" s="44"/>
      <c r="CX348" s="44"/>
      <c r="CY348" s="44"/>
      <c r="CZ348" s="44"/>
      <c r="DA348" s="44"/>
      <c r="DB348" s="44"/>
      <c r="DC348" s="44"/>
      <c r="DD348" s="44"/>
      <c r="DE348" s="44"/>
      <c r="DF348" s="44"/>
      <c r="DG348" s="44"/>
      <c r="DH348" s="44"/>
      <c r="DI348" s="44"/>
      <c r="DJ348" s="44"/>
      <c r="DK348" s="44"/>
      <c r="DL348" s="44"/>
      <c r="DM348" s="44"/>
      <c r="DN348" s="44"/>
      <c r="DO348" s="44"/>
      <c r="DP348" s="44"/>
      <c r="DQ348" s="44"/>
      <c r="DR348" s="44"/>
      <c r="DS348" s="44"/>
      <c r="DT348" s="44"/>
    </row>
    <row r="349" spans="2:124" s="5" customFormat="1" ht="30" customHeight="1">
      <c r="B349" s="128"/>
      <c r="C349" s="56"/>
      <c r="D349" s="111"/>
      <c r="E349" s="131"/>
      <c r="F349" s="133" t="s">
        <v>40</v>
      </c>
      <c r="G349" s="57" t="s">
        <v>40</v>
      </c>
      <c r="H349" s="134"/>
      <c r="I349" s="110"/>
      <c r="J349" s="135"/>
      <c r="K349" s="58"/>
      <c r="L349" s="59"/>
      <c r="M349" s="60"/>
      <c r="N349" s="60"/>
      <c r="O349" s="65" t="str">
        <f t="shared" si="46"/>
        <v/>
      </c>
      <c r="P349" s="59"/>
      <c r="Q349" s="60"/>
      <c r="R349" s="60"/>
      <c r="S349" s="65" t="str">
        <f t="shared" si="47"/>
        <v/>
      </c>
      <c r="T349" s="64" t="str">
        <f t="shared" si="48"/>
        <v/>
      </c>
      <c r="U349" s="61" t="str">
        <f t="shared" si="49"/>
        <v xml:space="preserve">   </v>
      </c>
      <c r="V349" s="61" t="str">
        <f>IF(E349=0," ",IF(E349="H",IF(H349&lt;1999,VLOOKUP(K349,Minimas!$A$15:$F$29,6),IF(AND(H349&gt;1998,H349&lt;2002),VLOOKUP(K349,Minimas!$A$15:$F$29,5),IF(AND(H349&gt;2001,H349&lt;2004),VLOOKUP(K349,Minimas!$A$15:$F$29,4),IF(AND(H349&gt;2003,H349&lt;2006),VLOOKUP(K349,Minimas!$A$15:$F$29,3),VLOOKUP(K349,Minimas!$A$15:$F$29,2))))),IF(H349&lt;1999,VLOOKUP(K349,Minimas!$G$15:$L$29,6),IF(AND(H349&gt;1998,H349&lt;2002),VLOOKUP(K349,Minimas!$G$15:$L$29,5),IF(AND(H349&gt;2001,H349&lt;2004),VLOOKUP(K349,Minimas!$G$15:$L$29,4),IF(AND(H349&gt;2003,H349&lt;2006),VLOOKUP(K349,Minimas!$G$15:$L$29,3),VLOOKUP(K349,Minimas!$G$15:$L$29,2)))))))</f>
        <v xml:space="preserve"> </v>
      </c>
      <c r="W349" s="62" t="str">
        <f t="shared" si="50"/>
        <v/>
      </c>
      <c r="X349" s="55"/>
      <c r="AA349" s="44"/>
      <c r="AB349" s="119" t="e">
        <f>T349-HLOOKUP(V349,Minimas!$C$3:$CD$12,2,FALSE)</f>
        <v>#VALUE!</v>
      </c>
      <c r="AC349" s="119" t="e">
        <f>T349-HLOOKUP(V349,Minimas!$C$3:$CD$12,3,FALSE)</f>
        <v>#VALUE!</v>
      </c>
      <c r="AD349" s="119" t="e">
        <f>T349-HLOOKUP(V349,Minimas!$C$3:$CD$12,4,FALSE)</f>
        <v>#VALUE!</v>
      </c>
      <c r="AE349" s="119" t="e">
        <f>T349-HLOOKUP(V349,Minimas!$C$3:$CD$12,5,FALSE)</f>
        <v>#VALUE!</v>
      </c>
      <c r="AF349" s="119" t="e">
        <f>T349-HLOOKUP(V349,Minimas!$C$3:$CD$12,6,FALSE)</f>
        <v>#VALUE!</v>
      </c>
      <c r="AG349" s="119" t="e">
        <f>T349-HLOOKUP(V349,Minimas!$C$3:$CD$12,7,FALSE)</f>
        <v>#VALUE!</v>
      </c>
      <c r="AH349" s="119" t="e">
        <f>T349-HLOOKUP(V349,Minimas!$C$3:$CD$12,8,FALSE)</f>
        <v>#VALUE!</v>
      </c>
      <c r="AI349" s="119" t="e">
        <f>T349-HLOOKUP(V349,Minimas!$C$3:$CD$12,9,FALSE)</f>
        <v>#VALUE!</v>
      </c>
      <c r="AJ349" s="119" t="e">
        <f>T349-HLOOKUP(V349,Minimas!$C$3:$CD$12,10,FALSE)</f>
        <v>#VALUE!</v>
      </c>
      <c r="AK349" s="120" t="str">
        <f t="shared" si="51"/>
        <v xml:space="preserve"> </v>
      </c>
      <c r="AL349" s="44"/>
      <c r="AM349" s="44" t="str">
        <f t="shared" si="52"/>
        <v xml:space="preserve"> </v>
      </c>
      <c r="AN349" s="44" t="str">
        <f t="shared" si="53"/>
        <v xml:space="preserve"> </v>
      </c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4"/>
      <c r="CP349" s="44"/>
      <c r="CQ349" s="44"/>
      <c r="CR349" s="44"/>
      <c r="CS349" s="44"/>
      <c r="CT349" s="44"/>
      <c r="CU349" s="44"/>
      <c r="CV349" s="44"/>
      <c r="CW349" s="44"/>
      <c r="CX349" s="44"/>
      <c r="CY349" s="44"/>
      <c r="CZ349" s="44"/>
      <c r="DA349" s="44"/>
      <c r="DB349" s="44"/>
      <c r="DC349" s="44"/>
      <c r="DD349" s="44"/>
      <c r="DE349" s="44"/>
      <c r="DF349" s="44"/>
      <c r="DG349" s="44"/>
      <c r="DH349" s="44"/>
      <c r="DI349" s="44"/>
      <c r="DJ349" s="44"/>
      <c r="DK349" s="44"/>
      <c r="DL349" s="44"/>
      <c r="DM349" s="44"/>
      <c r="DN349" s="44"/>
      <c r="DO349" s="44"/>
      <c r="DP349" s="44"/>
      <c r="DQ349" s="44"/>
      <c r="DR349" s="44"/>
      <c r="DS349" s="44"/>
      <c r="DT349" s="44"/>
    </row>
    <row r="350" spans="2:124" s="5" customFormat="1" ht="30" customHeight="1">
      <c r="B350" s="128"/>
      <c r="C350" s="56"/>
      <c r="D350" s="111"/>
      <c r="E350" s="131"/>
      <c r="F350" s="133" t="s">
        <v>40</v>
      </c>
      <c r="G350" s="57" t="s">
        <v>40</v>
      </c>
      <c r="H350" s="134"/>
      <c r="I350" s="110"/>
      <c r="J350" s="135"/>
      <c r="K350" s="58"/>
      <c r="L350" s="59"/>
      <c r="M350" s="60"/>
      <c r="N350" s="60"/>
      <c r="O350" s="65" t="str">
        <f t="shared" si="46"/>
        <v/>
      </c>
      <c r="P350" s="59"/>
      <c r="Q350" s="60"/>
      <c r="R350" s="60"/>
      <c r="S350" s="65" t="str">
        <f t="shared" si="47"/>
        <v/>
      </c>
      <c r="T350" s="64" t="str">
        <f t="shared" si="48"/>
        <v/>
      </c>
      <c r="U350" s="61" t="str">
        <f t="shared" si="49"/>
        <v xml:space="preserve">   </v>
      </c>
      <c r="V350" s="61" t="str">
        <f>IF(E350=0," ",IF(E350="H",IF(H350&lt;1999,VLOOKUP(K350,Minimas!$A$15:$F$29,6),IF(AND(H350&gt;1998,H350&lt;2002),VLOOKUP(K350,Minimas!$A$15:$F$29,5),IF(AND(H350&gt;2001,H350&lt;2004),VLOOKUP(K350,Minimas!$A$15:$F$29,4),IF(AND(H350&gt;2003,H350&lt;2006),VLOOKUP(K350,Minimas!$A$15:$F$29,3),VLOOKUP(K350,Minimas!$A$15:$F$29,2))))),IF(H350&lt;1999,VLOOKUP(K350,Minimas!$G$15:$L$29,6),IF(AND(H350&gt;1998,H350&lt;2002),VLOOKUP(K350,Minimas!$G$15:$L$29,5),IF(AND(H350&gt;2001,H350&lt;2004),VLOOKUP(K350,Minimas!$G$15:$L$29,4),IF(AND(H350&gt;2003,H350&lt;2006),VLOOKUP(K350,Minimas!$G$15:$L$29,3),VLOOKUP(K350,Minimas!$G$15:$L$29,2)))))))</f>
        <v xml:space="preserve"> </v>
      </c>
      <c r="W350" s="62" t="str">
        <f t="shared" si="50"/>
        <v/>
      </c>
      <c r="X350" s="55"/>
      <c r="AA350" s="44"/>
      <c r="AB350" s="119" t="e">
        <f>T350-HLOOKUP(V350,Minimas!$C$3:$CD$12,2,FALSE)</f>
        <v>#VALUE!</v>
      </c>
      <c r="AC350" s="119" t="e">
        <f>T350-HLOOKUP(V350,Minimas!$C$3:$CD$12,3,FALSE)</f>
        <v>#VALUE!</v>
      </c>
      <c r="AD350" s="119" t="e">
        <f>T350-HLOOKUP(V350,Minimas!$C$3:$CD$12,4,FALSE)</f>
        <v>#VALUE!</v>
      </c>
      <c r="AE350" s="119" t="e">
        <f>T350-HLOOKUP(V350,Minimas!$C$3:$CD$12,5,FALSE)</f>
        <v>#VALUE!</v>
      </c>
      <c r="AF350" s="119" t="e">
        <f>T350-HLOOKUP(V350,Minimas!$C$3:$CD$12,6,FALSE)</f>
        <v>#VALUE!</v>
      </c>
      <c r="AG350" s="119" t="e">
        <f>T350-HLOOKUP(V350,Minimas!$C$3:$CD$12,7,FALSE)</f>
        <v>#VALUE!</v>
      </c>
      <c r="AH350" s="119" t="e">
        <f>T350-HLOOKUP(V350,Minimas!$C$3:$CD$12,8,FALSE)</f>
        <v>#VALUE!</v>
      </c>
      <c r="AI350" s="119" t="e">
        <f>T350-HLOOKUP(V350,Minimas!$C$3:$CD$12,9,FALSE)</f>
        <v>#VALUE!</v>
      </c>
      <c r="AJ350" s="119" t="e">
        <f>T350-HLOOKUP(V350,Minimas!$C$3:$CD$12,10,FALSE)</f>
        <v>#VALUE!</v>
      </c>
      <c r="AK350" s="120" t="str">
        <f t="shared" si="51"/>
        <v xml:space="preserve"> </v>
      </c>
      <c r="AL350" s="44"/>
      <c r="AM350" s="44" t="str">
        <f t="shared" si="52"/>
        <v xml:space="preserve"> </v>
      </c>
      <c r="AN350" s="44" t="str">
        <f t="shared" si="53"/>
        <v xml:space="preserve"> </v>
      </c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4"/>
      <c r="CP350" s="44"/>
      <c r="CQ350" s="44"/>
      <c r="CR350" s="44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</row>
    <row r="351" spans="2:124" s="5" customFormat="1" ht="30" customHeight="1">
      <c r="B351" s="128"/>
      <c r="C351" s="56"/>
      <c r="D351" s="111"/>
      <c r="E351" s="131"/>
      <c r="F351" s="133" t="s">
        <v>40</v>
      </c>
      <c r="G351" s="57" t="s">
        <v>40</v>
      </c>
      <c r="H351" s="134"/>
      <c r="I351" s="110"/>
      <c r="J351" s="135"/>
      <c r="K351" s="58"/>
      <c r="L351" s="59"/>
      <c r="M351" s="60"/>
      <c r="N351" s="60"/>
      <c r="O351" s="65" t="str">
        <f t="shared" si="46"/>
        <v/>
      </c>
      <c r="P351" s="59"/>
      <c r="Q351" s="60"/>
      <c r="R351" s="60"/>
      <c r="S351" s="65" t="str">
        <f t="shared" si="47"/>
        <v/>
      </c>
      <c r="T351" s="64" t="str">
        <f t="shared" si="48"/>
        <v/>
      </c>
      <c r="U351" s="61" t="str">
        <f t="shared" si="49"/>
        <v xml:space="preserve">   </v>
      </c>
      <c r="V351" s="61" t="str">
        <f>IF(E351=0," ",IF(E351="H",IF(H351&lt;1999,VLOOKUP(K351,Minimas!$A$15:$F$29,6),IF(AND(H351&gt;1998,H351&lt;2002),VLOOKUP(K351,Minimas!$A$15:$F$29,5),IF(AND(H351&gt;2001,H351&lt;2004),VLOOKUP(K351,Minimas!$A$15:$F$29,4),IF(AND(H351&gt;2003,H351&lt;2006),VLOOKUP(K351,Minimas!$A$15:$F$29,3),VLOOKUP(K351,Minimas!$A$15:$F$29,2))))),IF(H351&lt;1999,VLOOKUP(K351,Minimas!$G$15:$L$29,6),IF(AND(H351&gt;1998,H351&lt;2002),VLOOKUP(K351,Minimas!$G$15:$L$29,5),IF(AND(H351&gt;2001,H351&lt;2004),VLOOKUP(K351,Minimas!$G$15:$L$29,4),IF(AND(H351&gt;2003,H351&lt;2006),VLOOKUP(K351,Minimas!$G$15:$L$29,3),VLOOKUP(K351,Minimas!$G$15:$L$29,2)))))))</f>
        <v xml:space="preserve"> </v>
      </c>
      <c r="W351" s="62" t="str">
        <f t="shared" si="50"/>
        <v/>
      </c>
      <c r="X351" s="55"/>
      <c r="AA351" s="44"/>
      <c r="AB351" s="119" t="e">
        <f>T351-HLOOKUP(V351,Minimas!$C$3:$CD$12,2,FALSE)</f>
        <v>#VALUE!</v>
      </c>
      <c r="AC351" s="119" t="e">
        <f>T351-HLOOKUP(V351,Minimas!$C$3:$CD$12,3,FALSE)</f>
        <v>#VALUE!</v>
      </c>
      <c r="AD351" s="119" t="e">
        <f>T351-HLOOKUP(V351,Minimas!$C$3:$CD$12,4,FALSE)</f>
        <v>#VALUE!</v>
      </c>
      <c r="AE351" s="119" t="e">
        <f>T351-HLOOKUP(V351,Minimas!$C$3:$CD$12,5,FALSE)</f>
        <v>#VALUE!</v>
      </c>
      <c r="AF351" s="119" t="e">
        <f>T351-HLOOKUP(V351,Minimas!$C$3:$CD$12,6,FALSE)</f>
        <v>#VALUE!</v>
      </c>
      <c r="AG351" s="119" t="e">
        <f>T351-HLOOKUP(V351,Minimas!$C$3:$CD$12,7,FALSE)</f>
        <v>#VALUE!</v>
      </c>
      <c r="AH351" s="119" t="e">
        <f>T351-HLOOKUP(V351,Minimas!$C$3:$CD$12,8,FALSE)</f>
        <v>#VALUE!</v>
      </c>
      <c r="AI351" s="119" t="e">
        <f>T351-HLOOKUP(V351,Minimas!$C$3:$CD$12,9,FALSE)</f>
        <v>#VALUE!</v>
      </c>
      <c r="AJ351" s="119" t="e">
        <f>T351-HLOOKUP(V351,Minimas!$C$3:$CD$12,10,FALSE)</f>
        <v>#VALUE!</v>
      </c>
      <c r="AK351" s="120" t="str">
        <f t="shared" si="51"/>
        <v xml:space="preserve"> </v>
      </c>
      <c r="AL351" s="44"/>
      <c r="AM351" s="44" t="str">
        <f t="shared" si="52"/>
        <v xml:space="preserve"> </v>
      </c>
      <c r="AN351" s="44" t="str">
        <f t="shared" si="53"/>
        <v xml:space="preserve"> </v>
      </c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4"/>
      <c r="CP351" s="44"/>
      <c r="CQ351" s="44"/>
      <c r="CR351" s="44"/>
      <c r="CS351" s="44"/>
      <c r="CT351" s="44"/>
      <c r="CU351" s="44"/>
      <c r="CV351" s="44"/>
      <c r="CW351" s="44"/>
      <c r="CX351" s="44"/>
      <c r="CY351" s="44"/>
      <c r="CZ351" s="44"/>
      <c r="DA351" s="44"/>
      <c r="DB351" s="44"/>
      <c r="DC351" s="44"/>
      <c r="DD351" s="44"/>
      <c r="DE351" s="44"/>
      <c r="DF351" s="44"/>
      <c r="DG351" s="44"/>
      <c r="DH351" s="44"/>
      <c r="DI351" s="44"/>
      <c r="DJ351" s="44"/>
      <c r="DK351" s="44"/>
      <c r="DL351" s="44"/>
      <c r="DM351" s="44"/>
      <c r="DN351" s="44"/>
      <c r="DO351" s="44"/>
      <c r="DP351" s="44"/>
      <c r="DQ351" s="44"/>
      <c r="DR351" s="44"/>
      <c r="DS351" s="44"/>
      <c r="DT351" s="44"/>
    </row>
    <row r="352" spans="2:124" s="5" customFormat="1" ht="30" customHeight="1">
      <c r="B352" s="128"/>
      <c r="C352" s="56"/>
      <c r="D352" s="111"/>
      <c r="E352" s="131"/>
      <c r="F352" s="133" t="s">
        <v>40</v>
      </c>
      <c r="G352" s="57" t="s">
        <v>40</v>
      </c>
      <c r="H352" s="134"/>
      <c r="I352" s="110"/>
      <c r="J352" s="135"/>
      <c r="K352" s="58"/>
      <c r="L352" s="59"/>
      <c r="M352" s="60"/>
      <c r="N352" s="60"/>
      <c r="O352" s="65" t="str">
        <f t="shared" si="46"/>
        <v/>
      </c>
      <c r="P352" s="59"/>
      <c r="Q352" s="60"/>
      <c r="R352" s="60"/>
      <c r="S352" s="65" t="str">
        <f t="shared" si="47"/>
        <v/>
      </c>
      <c r="T352" s="64" t="str">
        <f t="shared" si="48"/>
        <v/>
      </c>
      <c r="U352" s="61" t="str">
        <f t="shared" si="49"/>
        <v xml:space="preserve">   </v>
      </c>
      <c r="V352" s="61" t="str">
        <f>IF(E352=0," ",IF(E352="H",IF(H352&lt;1999,VLOOKUP(K352,Minimas!$A$15:$F$29,6),IF(AND(H352&gt;1998,H352&lt;2002),VLOOKUP(K352,Minimas!$A$15:$F$29,5),IF(AND(H352&gt;2001,H352&lt;2004),VLOOKUP(K352,Minimas!$A$15:$F$29,4),IF(AND(H352&gt;2003,H352&lt;2006),VLOOKUP(K352,Minimas!$A$15:$F$29,3),VLOOKUP(K352,Minimas!$A$15:$F$29,2))))),IF(H352&lt;1999,VLOOKUP(K352,Minimas!$G$15:$L$29,6),IF(AND(H352&gt;1998,H352&lt;2002),VLOOKUP(K352,Minimas!$G$15:$L$29,5),IF(AND(H352&gt;2001,H352&lt;2004),VLOOKUP(K352,Minimas!$G$15:$L$29,4),IF(AND(H352&gt;2003,H352&lt;2006),VLOOKUP(K352,Minimas!$G$15:$L$29,3),VLOOKUP(K352,Minimas!$G$15:$L$29,2)))))))</f>
        <v xml:space="preserve"> </v>
      </c>
      <c r="W352" s="62" t="str">
        <f t="shared" si="50"/>
        <v/>
      </c>
      <c r="X352" s="55"/>
      <c r="AA352" s="44"/>
      <c r="AB352" s="119" t="e">
        <f>T352-HLOOKUP(V352,Minimas!$C$3:$CD$12,2,FALSE)</f>
        <v>#VALUE!</v>
      </c>
      <c r="AC352" s="119" t="e">
        <f>T352-HLOOKUP(V352,Minimas!$C$3:$CD$12,3,FALSE)</f>
        <v>#VALUE!</v>
      </c>
      <c r="AD352" s="119" t="e">
        <f>T352-HLOOKUP(V352,Minimas!$C$3:$CD$12,4,FALSE)</f>
        <v>#VALUE!</v>
      </c>
      <c r="AE352" s="119" t="e">
        <f>T352-HLOOKUP(V352,Minimas!$C$3:$CD$12,5,FALSE)</f>
        <v>#VALUE!</v>
      </c>
      <c r="AF352" s="119" t="e">
        <f>T352-HLOOKUP(V352,Minimas!$C$3:$CD$12,6,FALSE)</f>
        <v>#VALUE!</v>
      </c>
      <c r="AG352" s="119" t="e">
        <f>T352-HLOOKUP(V352,Minimas!$C$3:$CD$12,7,FALSE)</f>
        <v>#VALUE!</v>
      </c>
      <c r="AH352" s="119" t="e">
        <f>T352-HLOOKUP(V352,Minimas!$C$3:$CD$12,8,FALSE)</f>
        <v>#VALUE!</v>
      </c>
      <c r="AI352" s="119" t="e">
        <f>T352-HLOOKUP(V352,Minimas!$C$3:$CD$12,9,FALSE)</f>
        <v>#VALUE!</v>
      </c>
      <c r="AJ352" s="119" t="e">
        <f>T352-HLOOKUP(V352,Minimas!$C$3:$CD$12,10,FALSE)</f>
        <v>#VALUE!</v>
      </c>
      <c r="AK352" s="120" t="str">
        <f t="shared" si="51"/>
        <v xml:space="preserve"> </v>
      </c>
      <c r="AL352" s="44"/>
      <c r="AM352" s="44" t="str">
        <f t="shared" si="52"/>
        <v xml:space="preserve"> </v>
      </c>
      <c r="AN352" s="44" t="str">
        <f t="shared" si="53"/>
        <v xml:space="preserve"> </v>
      </c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4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  <c r="CK352" s="44"/>
      <c r="CL352" s="44"/>
      <c r="CM352" s="44"/>
      <c r="CN352" s="44"/>
      <c r="CO352" s="44"/>
      <c r="CP352" s="44"/>
      <c r="CQ352" s="44"/>
      <c r="CR352" s="44"/>
      <c r="CS352" s="44"/>
      <c r="CT352" s="44"/>
      <c r="CU352" s="44"/>
      <c r="CV352" s="44"/>
      <c r="CW352" s="44"/>
      <c r="CX352" s="44"/>
      <c r="CY352" s="44"/>
      <c r="CZ352" s="44"/>
      <c r="DA352" s="44"/>
      <c r="DB352" s="44"/>
      <c r="DC352" s="44"/>
      <c r="DD352" s="44"/>
      <c r="DE352" s="44"/>
      <c r="DF352" s="44"/>
      <c r="DG352" s="44"/>
      <c r="DH352" s="44"/>
      <c r="DI352" s="44"/>
      <c r="DJ352" s="44"/>
      <c r="DK352" s="44"/>
      <c r="DL352" s="44"/>
      <c r="DM352" s="44"/>
      <c r="DN352" s="44"/>
      <c r="DO352" s="44"/>
      <c r="DP352" s="44"/>
      <c r="DQ352" s="44"/>
      <c r="DR352" s="44"/>
      <c r="DS352" s="44"/>
      <c r="DT352" s="44"/>
    </row>
    <row r="353" spans="2:124" s="5" customFormat="1" ht="30" customHeight="1">
      <c r="B353" s="128"/>
      <c r="C353" s="56"/>
      <c r="D353" s="111"/>
      <c r="E353" s="131"/>
      <c r="F353" s="133" t="s">
        <v>40</v>
      </c>
      <c r="G353" s="57" t="s">
        <v>40</v>
      </c>
      <c r="H353" s="134"/>
      <c r="I353" s="110"/>
      <c r="J353" s="135"/>
      <c r="K353" s="58"/>
      <c r="L353" s="59"/>
      <c r="M353" s="60"/>
      <c r="N353" s="60"/>
      <c r="O353" s="65" t="str">
        <f t="shared" si="46"/>
        <v/>
      </c>
      <c r="P353" s="59"/>
      <c r="Q353" s="60"/>
      <c r="R353" s="60"/>
      <c r="S353" s="65" t="str">
        <f t="shared" si="47"/>
        <v/>
      </c>
      <c r="T353" s="64" t="str">
        <f t="shared" si="48"/>
        <v/>
      </c>
      <c r="U353" s="61" t="str">
        <f t="shared" si="49"/>
        <v xml:space="preserve">   </v>
      </c>
      <c r="V353" s="61" t="str">
        <f>IF(E353=0," ",IF(E353="H",IF(H353&lt;1999,VLOOKUP(K353,Minimas!$A$15:$F$29,6),IF(AND(H353&gt;1998,H353&lt;2002),VLOOKUP(K353,Minimas!$A$15:$F$29,5),IF(AND(H353&gt;2001,H353&lt;2004),VLOOKUP(K353,Minimas!$A$15:$F$29,4),IF(AND(H353&gt;2003,H353&lt;2006),VLOOKUP(K353,Minimas!$A$15:$F$29,3),VLOOKUP(K353,Minimas!$A$15:$F$29,2))))),IF(H353&lt;1999,VLOOKUP(K353,Minimas!$G$15:$L$29,6),IF(AND(H353&gt;1998,H353&lt;2002),VLOOKUP(K353,Minimas!$G$15:$L$29,5),IF(AND(H353&gt;2001,H353&lt;2004),VLOOKUP(K353,Minimas!$G$15:$L$29,4),IF(AND(H353&gt;2003,H353&lt;2006),VLOOKUP(K353,Minimas!$G$15:$L$29,3),VLOOKUP(K353,Minimas!$G$15:$L$29,2)))))))</f>
        <v xml:space="preserve"> </v>
      </c>
      <c r="W353" s="62" t="str">
        <f t="shared" si="50"/>
        <v/>
      </c>
      <c r="X353" s="55"/>
      <c r="AA353" s="44"/>
      <c r="AB353" s="119" t="e">
        <f>T353-HLOOKUP(V353,Minimas!$C$3:$CD$12,2,FALSE)</f>
        <v>#VALUE!</v>
      </c>
      <c r="AC353" s="119" t="e">
        <f>T353-HLOOKUP(V353,Minimas!$C$3:$CD$12,3,FALSE)</f>
        <v>#VALUE!</v>
      </c>
      <c r="AD353" s="119" t="e">
        <f>T353-HLOOKUP(V353,Minimas!$C$3:$CD$12,4,FALSE)</f>
        <v>#VALUE!</v>
      </c>
      <c r="AE353" s="119" t="e">
        <f>T353-HLOOKUP(V353,Minimas!$C$3:$CD$12,5,FALSE)</f>
        <v>#VALUE!</v>
      </c>
      <c r="AF353" s="119" t="e">
        <f>T353-HLOOKUP(V353,Minimas!$C$3:$CD$12,6,FALSE)</f>
        <v>#VALUE!</v>
      </c>
      <c r="AG353" s="119" t="e">
        <f>T353-HLOOKUP(V353,Minimas!$C$3:$CD$12,7,FALSE)</f>
        <v>#VALUE!</v>
      </c>
      <c r="AH353" s="119" t="e">
        <f>T353-HLOOKUP(V353,Minimas!$C$3:$CD$12,8,FALSE)</f>
        <v>#VALUE!</v>
      </c>
      <c r="AI353" s="119" t="e">
        <f>T353-HLOOKUP(V353,Minimas!$C$3:$CD$12,9,FALSE)</f>
        <v>#VALUE!</v>
      </c>
      <c r="AJ353" s="119" t="e">
        <f>T353-HLOOKUP(V353,Minimas!$C$3:$CD$12,10,FALSE)</f>
        <v>#VALUE!</v>
      </c>
      <c r="AK353" s="120" t="str">
        <f t="shared" si="51"/>
        <v xml:space="preserve"> </v>
      </c>
      <c r="AL353" s="44"/>
      <c r="AM353" s="44" t="str">
        <f t="shared" si="52"/>
        <v xml:space="preserve"> </v>
      </c>
      <c r="AN353" s="44" t="str">
        <f t="shared" si="53"/>
        <v xml:space="preserve"> </v>
      </c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4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  <c r="CK353" s="44"/>
      <c r="CL353" s="44"/>
      <c r="CM353" s="44"/>
      <c r="CN353" s="44"/>
      <c r="CO353" s="44"/>
      <c r="CP353" s="44"/>
      <c r="CQ353" s="44"/>
      <c r="CR353" s="44"/>
      <c r="CS353" s="44"/>
      <c r="CT353" s="44"/>
      <c r="CU353" s="44"/>
      <c r="CV353" s="44"/>
      <c r="CW353" s="44"/>
      <c r="CX353" s="44"/>
      <c r="CY353" s="44"/>
      <c r="CZ353" s="44"/>
      <c r="DA353" s="44"/>
      <c r="DB353" s="44"/>
      <c r="DC353" s="44"/>
      <c r="DD353" s="44"/>
      <c r="DE353" s="44"/>
      <c r="DF353" s="44"/>
      <c r="DG353" s="44"/>
      <c r="DH353" s="44"/>
      <c r="DI353" s="44"/>
      <c r="DJ353" s="44"/>
      <c r="DK353" s="44"/>
      <c r="DL353" s="44"/>
      <c r="DM353" s="44"/>
      <c r="DN353" s="44"/>
      <c r="DO353" s="44"/>
      <c r="DP353" s="44"/>
      <c r="DQ353" s="44"/>
      <c r="DR353" s="44"/>
      <c r="DS353" s="44"/>
      <c r="DT353" s="44"/>
    </row>
    <row r="354" spans="2:124" s="5" customFormat="1" ht="30" customHeight="1">
      <c r="B354" s="128"/>
      <c r="C354" s="56"/>
      <c r="D354" s="111"/>
      <c r="E354" s="131"/>
      <c r="F354" s="133" t="s">
        <v>40</v>
      </c>
      <c r="G354" s="57" t="s">
        <v>40</v>
      </c>
      <c r="H354" s="134"/>
      <c r="I354" s="110"/>
      <c r="J354" s="135"/>
      <c r="K354" s="58"/>
      <c r="L354" s="59"/>
      <c r="M354" s="60"/>
      <c r="N354" s="60"/>
      <c r="O354" s="65" t="str">
        <f t="shared" si="46"/>
        <v/>
      </c>
      <c r="P354" s="59"/>
      <c r="Q354" s="60"/>
      <c r="R354" s="60"/>
      <c r="S354" s="65" t="str">
        <f t="shared" si="47"/>
        <v/>
      </c>
      <c r="T354" s="64" t="str">
        <f t="shared" si="48"/>
        <v/>
      </c>
      <c r="U354" s="61" t="str">
        <f t="shared" si="49"/>
        <v xml:space="preserve">   </v>
      </c>
      <c r="V354" s="61" t="str">
        <f>IF(E354=0," ",IF(E354="H",IF(H354&lt;1999,VLOOKUP(K354,Minimas!$A$15:$F$29,6),IF(AND(H354&gt;1998,H354&lt;2002),VLOOKUP(K354,Minimas!$A$15:$F$29,5),IF(AND(H354&gt;2001,H354&lt;2004),VLOOKUP(K354,Minimas!$A$15:$F$29,4),IF(AND(H354&gt;2003,H354&lt;2006),VLOOKUP(K354,Minimas!$A$15:$F$29,3),VLOOKUP(K354,Minimas!$A$15:$F$29,2))))),IF(H354&lt;1999,VLOOKUP(K354,Minimas!$G$15:$L$29,6),IF(AND(H354&gt;1998,H354&lt;2002),VLOOKUP(K354,Minimas!$G$15:$L$29,5),IF(AND(H354&gt;2001,H354&lt;2004),VLOOKUP(K354,Minimas!$G$15:$L$29,4),IF(AND(H354&gt;2003,H354&lt;2006),VLOOKUP(K354,Minimas!$G$15:$L$29,3),VLOOKUP(K354,Minimas!$G$15:$L$29,2)))))))</f>
        <v xml:space="preserve"> </v>
      </c>
      <c r="W354" s="62" t="str">
        <f t="shared" si="50"/>
        <v/>
      </c>
      <c r="X354" s="55"/>
      <c r="AA354" s="44"/>
      <c r="AB354" s="119" t="e">
        <f>T354-HLOOKUP(V354,Minimas!$C$3:$CD$12,2,FALSE)</f>
        <v>#VALUE!</v>
      </c>
      <c r="AC354" s="119" t="e">
        <f>T354-HLOOKUP(V354,Minimas!$C$3:$CD$12,3,FALSE)</f>
        <v>#VALUE!</v>
      </c>
      <c r="AD354" s="119" t="e">
        <f>T354-HLOOKUP(V354,Minimas!$C$3:$CD$12,4,FALSE)</f>
        <v>#VALUE!</v>
      </c>
      <c r="AE354" s="119" t="e">
        <f>T354-HLOOKUP(V354,Minimas!$C$3:$CD$12,5,FALSE)</f>
        <v>#VALUE!</v>
      </c>
      <c r="AF354" s="119" t="e">
        <f>T354-HLOOKUP(V354,Minimas!$C$3:$CD$12,6,FALSE)</f>
        <v>#VALUE!</v>
      </c>
      <c r="AG354" s="119" t="e">
        <f>T354-HLOOKUP(V354,Minimas!$C$3:$CD$12,7,FALSE)</f>
        <v>#VALUE!</v>
      </c>
      <c r="AH354" s="119" t="e">
        <f>T354-HLOOKUP(V354,Minimas!$C$3:$CD$12,8,FALSE)</f>
        <v>#VALUE!</v>
      </c>
      <c r="AI354" s="119" t="e">
        <f>T354-HLOOKUP(V354,Minimas!$C$3:$CD$12,9,FALSE)</f>
        <v>#VALUE!</v>
      </c>
      <c r="AJ354" s="119" t="e">
        <f>T354-HLOOKUP(V354,Minimas!$C$3:$CD$12,10,FALSE)</f>
        <v>#VALUE!</v>
      </c>
      <c r="AK354" s="120" t="str">
        <f t="shared" si="51"/>
        <v xml:space="preserve"> </v>
      </c>
      <c r="AL354" s="44"/>
      <c r="AM354" s="44" t="str">
        <f t="shared" si="52"/>
        <v xml:space="preserve"> </v>
      </c>
      <c r="AN354" s="44" t="str">
        <f t="shared" si="53"/>
        <v xml:space="preserve"> </v>
      </c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4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4"/>
      <c r="CP354" s="44"/>
      <c r="CQ354" s="44"/>
      <c r="CR354" s="44"/>
      <c r="CS354" s="44"/>
      <c r="CT354" s="44"/>
      <c r="CU354" s="44"/>
      <c r="CV354" s="44"/>
      <c r="CW354" s="44"/>
      <c r="CX354" s="44"/>
      <c r="CY354" s="44"/>
      <c r="CZ354" s="44"/>
      <c r="DA354" s="44"/>
      <c r="DB354" s="44"/>
      <c r="DC354" s="44"/>
      <c r="DD354" s="44"/>
      <c r="DE354" s="44"/>
      <c r="DF354" s="44"/>
      <c r="DG354" s="44"/>
      <c r="DH354" s="44"/>
      <c r="DI354" s="44"/>
      <c r="DJ354" s="44"/>
      <c r="DK354" s="44"/>
      <c r="DL354" s="44"/>
      <c r="DM354" s="44"/>
      <c r="DN354" s="44"/>
      <c r="DO354" s="44"/>
      <c r="DP354" s="44"/>
      <c r="DQ354" s="44"/>
      <c r="DR354" s="44"/>
      <c r="DS354" s="44"/>
      <c r="DT354" s="44"/>
    </row>
    <row r="355" spans="2:124" s="5" customFormat="1" ht="30" customHeight="1">
      <c r="B355" s="128"/>
      <c r="C355" s="56"/>
      <c r="D355" s="111"/>
      <c r="E355" s="131"/>
      <c r="F355" s="133" t="s">
        <v>40</v>
      </c>
      <c r="G355" s="57" t="s">
        <v>40</v>
      </c>
      <c r="H355" s="134"/>
      <c r="I355" s="110"/>
      <c r="J355" s="135"/>
      <c r="K355" s="58"/>
      <c r="L355" s="59"/>
      <c r="M355" s="60"/>
      <c r="N355" s="60"/>
      <c r="O355" s="65" t="str">
        <f t="shared" si="46"/>
        <v/>
      </c>
      <c r="P355" s="59"/>
      <c r="Q355" s="60"/>
      <c r="R355" s="60"/>
      <c r="S355" s="65" t="str">
        <f t="shared" si="47"/>
        <v/>
      </c>
      <c r="T355" s="64" t="str">
        <f t="shared" si="48"/>
        <v/>
      </c>
      <c r="U355" s="61" t="str">
        <f t="shared" si="49"/>
        <v xml:space="preserve">   </v>
      </c>
      <c r="V355" s="61" t="str">
        <f>IF(E355=0," ",IF(E355="H",IF(H355&lt;1999,VLOOKUP(K355,Minimas!$A$15:$F$29,6),IF(AND(H355&gt;1998,H355&lt;2002),VLOOKUP(K355,Minimas!$A$15:$F$29,5),IF(AND(H355&gt;2001,H355&lt;2004),VLOOKUP(K355,Minimas!$A$15:$F$29,4),IF(AND(H355&gt;2003,H355&lt;2006),VLOOKUP(K355,Minimas!$A$15:$F$29,3),VLOOKUP(K355,Minimas!$A$15:$F$29,2))))),IF(H355&lt;1999,VLOOKUP(K355,Minimas!$G$15:$L$29,6),IF(AND(H355&gt;1998,H355&lt;2002),VLOOKUP(K355,Minimas!$G$15:$L$29,5),IF(AND(H355&gt;2001,H355&lt;2004),VLOOKUP(K355,Minimas!$G$15:$L$29,4),IF(AND(H355&gt;2003,H355&lt;2006),VLOOKUP(K355,Minimas!$G$15:$L$29,3),VLOOKUP(K355,Minimas!$G$15:$L$29,2)))))))</f>
        <v xml:space="preserve"> </v>
      </c>
      <c r="W355" s="62" t="str">
        <f t="shared" si="50"/>
        <v/>
      </c>
      <c r="X355" s="55"/>
      <c r="AA355" s="44"/>
      <c r="AB355" s="119" t="e">
        <f>T355-HLOOKUP(V355,Minimas!$C$3:$CD$12,2,FALSE)</f>
        <v>#VALUE!</v>
      </c>
      <c r="AC355" s="119" t="e">
        <f>T355-HLOOKUP(V355,Minimas!$C$3:$CD$12,3,FALSE)</f>
        <v>#VALUE!</v>
      </c>
      <c r="AD355" s="119" t="e">
        <f>T355-HLOOKUP(V355,Minimas!$C$3:$CD$12,4,FALSE)</f>
        <v>#VALUE!</v>
      </c>
      <c r="AE355" s="119" t="e">
        <f>T355-HLOOKUP(V355,Minimas!$C$3:$CD$12,5,FALSE)</f>
        <v>#VALUE!</v>
      </c>
      <c r="AF355" s="119" t="e">
        <f>T355-HLOOKUP(V355,Minimas!$C$3:$CD$12,6,FALSE)</f>
        <v>#VALUE!</v>
      </c>
      <c r="AG355" s="119" t="e">
        <f>T355-HLOOKUP(V355,Minimas!$C$3:$CD$12,7,FALSE)</f>
        <v>#VALUE!</v>
      </c>
      <c r="AH355" s="119" t="e">
        <f>T355-HLOOKUP(V355,Minimas!$C$3:$CD$12,8,FALSE)</f>
        <v>#VALUE!</v>
      </c>
      <c r="AI355" s="119" t="e">
        <f>T355-HLOOKUP(V355,Minimas!$C$3:$CD$12,9,FALSE)</f>
        <v>#VALUE!</v>
      </c>
      <c r="AJ355" s="119" t="e">
        <f>T355-HLOOKUP(V355,Minimas!$C$3:$CD$12,10,FALSE)</f>
        <v>#VALUE!</v>
      </c>
      <c r="AK355" s="120" t="str">
        <f t="shared" si="51"/>
        <v xml:space="preserve"> </v>
      </c>
      <c r="AL355" s="44"/>
      <c r="AM355" s="44" t="str">
        <f t="shared" si="52"/>
        <v xml:space="preserve"> </v>
      </c>
      <c r="AN355" s="44" t="str">
        <f t="shared" si="53"/>
        <v xml:space="preserve"> </v>
      </c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4"/>
      <c r="CP355" s="44"/>
      <c r="CQ355" s="44"/>
      <c r="CR355" s="44"/>
      <c r="CS355" s="44"/>
      <c r="CT355" s="44"/>
      <c r="CU355" s="44"/>
      <c r="CV355" s="44"/>
      <c r="CW355" s="44"/>
      <c r="CX355" s="44"/>
      <c r="CY355" s="44"/>
      <c r="CZ355" s="44"/>
      <c r="DA355" s="44"/>
      <c r="DB355" s="44"/>
      <c r="DC355" s="44"/>
      <c r="DD355" s="44"/>
      <c r="DE355" s="44"/>
      <c r="DF355" s="44"/>
      <c r="DG355" s="44"/>
      <c r="DH355" s="44"/>
      <c r="DI355" s="44"/>
      <c r="DJ355" s="44"/>
      <c r="DK355" s="44"/>
      <c r="DL355" s="44"/>
      <c r="DM355" s="44"/>
      <c r="DN355" s="44"/>
      <c r="DO355" s="44"/>
      <c r="DP355" s="44"/>
      <c r="DQ355" s="44"/>
      <c r="DR355" s="44"/>
      <c r="DS355" s="44"/>
      <c r="DT355" s="44"/>
    </row>
    <row r="356" spans="2:124" s="5" customFormat="1" ht="30" customHeight="1">
      <c r="B356" s="128"/>
      <c r="C356" s="56"/>
      <c r="D356" s="111"/>
      <c r="E356" s="131"/>
      <c r="F356" s="133" t="s">
        <v>40</v>
      </c>
      <c r="G356" s="57" t="s">
        <v>40</v>
      </c>
      <c r="H356" s="134"/>
      <c r="I356" s="110"/>
      <c r="J356" s="135"/>
      <c r="K356" s="58"/>
      <c r="L356" s="59"/>
      <c r="M356" s="60"/>
      <c r="N356" s="60"/>
      <c r="O356" s="65" t="str">
        <f t="shared" si="46"/>
        <v/>
      </c>
      <c r="P356" s="59"/>
      <c r="Q356" s="60"/>
      <c r="R356" s="60"/>
      <c r="S356" s="65" t="str">
        <f t="shared" si="47"/>
        <v/>
      </c>
      <c r="T356" s="64" t="str">
        <f t="shared" si="48"/>
        <v/>
      </c>
      <c r="U356" s="61" t="str">
        <f t="shared" si="49"/>
        <v xml:space="preserve">   </v>
      </c>
      <c r="V356" s="61" t="str">
        <f>IF(E356=0," ",IF(E356="H",IF(H356&lt;1999,VLOOKUP(K356,Minimas!$A$15:$F$29,6),IF(AND(H356&gt;1998,H356&lt;2002),VLOOKUP(K356,Minimas!$A$15:$F$29,5),IF(AND(H356&gt;2001,H356&lt;2004),VLOOKUP(K356,Minimas!$A$15:$F$29,4),IF(AND(H356&gt;2003,H356&lt;2006),VLOOKUP(K356,Minimas!$A$15:$F$29,3),VLOOKUP(K356,Minimas!$A$15:$F$29,2))))),IF(H356&lt;1999,VLOOKUP(K356,Minimas!$G$15:$L$29,6),IF(AND(H356&gt;1998,H356&lt;2002),VLOOKUP(K356,Minimas!$G$15:$L$29,5),IF(AND(H356&gt;2001,H356&lt;2004),VLOOKUP(K356,Minimas!$G$15:$L$29,4),IF(AND(H356&gt;2003,H356&lt;2006),VLOOKUP(K356,Minimas!$G$15:$L$29,3),VLOOKUP(K356,Minimas!$G$15:$L$29,2)))))))</f>
        <v xml:space="preserve"> </v>
      </c>
      <c r="W356" s="62" t="str">
        <f t="shared" si="50"/>
        <v/>
      </c>
      <c r="X356" s="55"/>
      <c r="AA356" s="44"/>
      <c r="AB356" s="119" t="e">
        <f>T356-HLOOKUP(V356,Minimas!$C$3:$CD$12,2,FALSE)</f>
        <v>#VALUE!</v>
      </c>
      <c r="AC356" s="119" t="e">
        <f>T356-HLOOKUP(V356,Minimas!$C$3:$CD$12,3,FALSE)</f>
        <v>#VALUE!</v>
      </c>
      <c r="AD356" s="119" t="e">
        <f>T356-HLOOKUP(V356,Minimas!$C$3:$CD$12,4,FALSE)</f>
        <v>#VALUE!</v>
      </c>
      <c r="AE356" s="119" t="e">
        <f>T356-HLOOKUP(V356,Minimas!$C$3:$CD$12,5,FALSE)</f>
        <v>#VALUE!</v>
      </c>
      <c r="AF356" s="119" t="e">
        <f>T356-HLOOKUP(V356,Minimas!$C$3:$CD$12,6,FALSE)</f>
        <v>#VALUE!</v>
      </c>
      <c r="AG356" s="119" t="e">
        <f>T356-HLOOKUP(V356,Minimas!$C$3:$CD$12,7,FALSE)</f>
        <v>#VALUE!</v>
      </c>
      <c r="AH356" s="119" t="e">
        <f>T356-HLOOKUP(V356,Minimas!$C$3:$CD$12,8,FALSE)</f>
        <v>#VALUE!</v>
      </c>
      <c r="AI356" s="119" t="e">
        <f>T356-HLOOKUP(V356,Minimas!$C$3:$CD$12,9,FALSE)</f>
        <v>#VALUE!</v>
      </c>
      <c r="AJ356" s="119" t="e">
        <f>T356-HLOOKUP(V356,Minimas!$C$3:$CD$12,10,FALSE)</f>
        <v>#VALUE!</v>
      </c>
      <c r="AK356" s="120" t="str">
        <f t="shared" si="51"/>
        <v xml:space="preserve"> </v>
      </c>
      <c r="AL356" s="44"/>
      <c r="AM356" s="44" t="str">
        <f t="shared" si="52"/>
        <v xml:space="preserve"> </v>
      </c>
      <c r="AN356" s="44" t="str">
        <f t="shared" si="53"/>
        <v xml:space="preserve"> </v>
      </c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  <c r="CR356" s="44"/>
      <c r="CS356" s="44"/>
      <c r="CT356" s="44"/>
      <c r="CU356" s="44"/>
      <c r="CV356" s="44"/>
      <c r="CW356" s="44"/>
      <c r="CX356" s="44"/>
      <c r="CY356" s="44"/>
      <c r="CZ356" s="44"/>
      <c r="DA356" s="44"/>
      <c r="DB356" s="44"/>
      <c r="DC356" s="44"/>
      <c r="DD356" s="44"/>
      <c r="DE356" s="44"/>
      <c r="DF356" s="44"/>
      <c r="DG356" s="44"/>
      <c r="DH356" s="44"/>
      <c r="DI356" s="44"/>
      <c r="DJ356" s="44"/>
      <c r="DK356" s="44"/>
      <c r="DL356" s="44"/>
      <c r="DM356" s="44"/>
      <c r="DN356" s="44"/>
      <c r="DO356" s="44"/>
      <c r="DP356" s="44"/>
      <c r="DQ356" s="44"/>
      <c r="DR356" s="44"/>
      <c r="DS356" s="44"/>
      <c r="DT356" s="44"/>
    </row>
    <row r="357" spans="2:124" s="5" customFormat="1" ht="30" customHeight="1">
      <c r="B357" s="128"/>
      <c r="C357" s="56"/>
      <c r="D357" s="111"/>
      <c r="E357" s="131"/>
      <c r="F357" s="133" t="s">
        <v>40</v>
      </c>
      <c r="G357" s="57" t="s">
        <v>40</v>
      </c>
      <c r="H357" s="134"/>
      <c r="I357" s="110"/>
      <c r="J357" s="135"/>
      <c r="K357" s="58"/>
      <c r="L357" s="59"/>
      <c r="M357" s="60"/>
      <c r="N357" s="60"/>
      <c r="O357" s="65" t="str">
        <f t="shared" si="46"/>
        <v/>
      </c>
      <c r="P357" s="59"/>
      <c r="Q357" s="60"/>
      <c r="R357" s="60"/>
      <c r="S357" s="65" t="str">
        <f t="shared" si="47"/>
        <v/>
      </c>
      <c r="T357" s="64" t="str">
        <f t="shared" si="48"/>
        <v/>
      </c>
      <c r="U357" s="61" t="str">
        <f t="shared" si="49"/>
        <v xml:space="preserve">   </v>
      </c>
      <c r="V357" s="61" t="str">
        <f>IF(E357=0," ",IF(E357="H",IF(H357&lt;1999,VLOOKUP(K357,Minimas!$A$15:$F$29,6),IF(AND(H357&gt;1998,H357&lt;2002),VLOOKUP(K357,Minimas!$A$15:$F$29,5),IF(AND(H357&gt;2001,H357&lt;2004),VLOOKUP(K357,Minimas!$A$15:$F$29,4),IF(AND(H357&gt;2003,H357&lt;2006),VLOOKUP(K357,Minimas!$A$15:$F$29,3),VLOOKUP(K357,Minimas!$A$15:$F$29,2))))),IF(H357&lt;1999,VLOOKUP(K357,Minimas!$G$15:$L$29,6),IF(AND(H357&gt;1998,H357&lt;2002),VLOOKUP(K357,Minimas!$G$15:$L$29,5),IF(AND(H357&gt;2001,H357&lt;2004),VLOOKUP(K357,Minimas!$G$15:$L$29,4),IF(AND(H357&gt;2003,H357&lt;2006),VLOOKUP(K357,Minimas!$G$15:$L$29,3),VLOOKUP(K357,Minimas!$G$15:$L$29,2)))))))</f>
        <v xml:space="preserve"> </v>
      </c>
      <c r="W357" s="62" t="str">
        <f t="shared" si="50"/>
        <v/>
      </c>
      <c r="X357" s="55"/>
      <c r="AA357" s="44"/>
      <c r="AB357" s="119" t="e">
        <f>T357-HLOOKUP(V357,Minimas!$C$3:$CD$12,2,FALSE)</f>
        <v>#VALUE!</v>
      </c>
      <c r="AC357" s="119" t="e">
        <f>T357-HLOOKUP(V357,Minimas!$C$3:$CD$12,3,FALSE)</f>
        <v>#VALUE!</v>
      </c>
      <c r="AD357" s="119" t="e">
        <f>T357-HLOOKUP(V357,Minimas!$C$3:$CD$12,4,FALSE)</f>
        <v>#VALUE!</v>
      </c>
      <c r="AE357" s="119" t="e">
        <f>T357-HLOOKUP(V357,Minimas!$C$3:$CD$12,5,FALSE)</f>
        <v>#VALUE!</v>
      </c>
      <c r="AF357" s="119" t="e">
        <f>T357-HLOOKUP(V357,Minimas!$C$3:$CD$12,6,FALSE)</f>
        <v>#VALUE!</v>
      </c>
      <c r="AG357" s="119" t="e">
        <f>T357-HLOOKUP(V357,Minimas!$C$3:$CD$12,7,FALSE)</f>
        <v>#VALUE!</v>
      </c>
      <c r="AH357" s="119" t="e">
        <f>T357-HLOOKUP(V357,Minimas!$C$3:$CD$12,8,FALSE)</f>
        <v>#VALUE!</v>
      </c>
      <c r="AI357" s="119" t="e">
        <f>T357-HLOOKUP(V357,Minimas!$C$3:$CD$12,9,FALSE)</f>
        <v>#VALUE!</v>
      </c>
      <c r="AJ357" s="119" t="e">
        <f>T357-HLOOKUP(V357,Minimas!$C$3:$CD$12,10,FALSE)</f>
        <v>#VALUE!</v>
      </c>
      <c r="AK357" s="120" t="str">
        <f t="shared" si="51"/>
        <v xml:space="preserve"> </v>
      </c>
      <c r="AL357" s="44"/>
      <c r="AM357" s="44" t="str">
        <f t="shared" si="52"/>
        <v xml:space="preserve"> </v>
      </c>
      <c r="AN357" s="44" t="str">
        <f t="shared" si="53"/>
        <v xml:space="preserve"> </v>
      </c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4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4"/>
      <c r="CP357" s="44"/>
      <c r="CQ357" s="44"/>
      <c r="CR357" s="44"/>
      <c r="CS357" s="44"/>
      <c r="CT357" s="44"/>
      <c r="CU357" s="44"/>
      <c r="CV357" s="44"/>
      <c r="CW357" s="44"/>
      <c r="CX357" s="44"/>
      <c r="CY357" s="44"/>
      <c r="CZ357" s="44"/>
      <c r="DA357" s="44"/>
      <c r="DB357" s="44"/>
      <c r="DC357" s="44"/>
      <c r="DD357" s="44"/>
      <c r="DE357" s="44"/>
      <c r="DF357" s="44"/>
      <c r="DG357" s="44"/>
      <c r="DH357" s="44"/>
      <c r="DI357" s="44"/>
      <c r="DJ357" s="44"/>
      <c r="DK357" s="44"/>
      <c r="DL357" s="44"/>
      <c r="DM357" s="44"/>
      <c r="DN357" s="44"/>
      <c r="DO357" s="44"/>
      <c r="DP357" s="44"/>
      <c r="DQ357" s="44"/>
      <c r="DR357" s="44"/>
      <c r="DS357" s="44"/>
      <c r="DT357" s="44"/>
    </row>
    <row r="358" spans="2:124" s="5" customFormat="1" ht="30" customHeight="1">
      <c r="B358" s="128"/>
      <c r="C358" s="56"/>
      <c r="D358" s="111"/>
      <c r="E358" s="131"/>
      <c r="F358" s="133" t="s">
        <v>40</v>
      </c>
      <c r="G358" s="57" t="s">
        <v>40</v>
      </c>
      <c r="H358" s="134"/>
      <c r="I358" s="110"/>
      <c r="J358" s="135"/>
      <c r="K358" s="58"/>
      <c r="L358" s="59"/>
      <c r="M358" s="60"/>
      <c r="N358" s="60"/>
      <c r="O358" s="65" t="str">
        <f t="shared" si="46"/>
        <v/>
      </c>
      <c r="P358" s="59"/>
      <c r="Q358" s="60"/>
      <c r="R358" s="60"/>
      <c r="S358" s="65" t="str">
        <f t="shared" si="47"/>
        <v/>
      </c>
      <c r="T358" s="64" t="str">
        <f t="shared" si="48"/>
        <v/>
      </c>
      <c r="U358" s="61" t="str">
        <f t="shared" si="49"/>
        <v xml:space="preserve">   </v>
      </c>
      <c r="V358" s="61" t="str">
        <f>IF(E358=0," ",IF(E358="H",IF(H358&lt;1999,VLOOKUP(K358,Minimas!$A$15:$F$29,6),IF(AND(H358&gt;1998,H358&lt;2002),VLOOKUP(K358,Minimas!$A$15:$F$29,5),IF(AND(H358&gt;2001,H358&lt;2004),VLOOKUP(K358,Minimas!$A$15:$F$29,4),IF(AND(H358&gt;2003,H358&lt;2006),VLOOKUP(K358,Minimas!$A$15:$F$29,3),VLOOKUP(K358,Minimas!$A$15:$F$29,2))))),IF(H358&lt;1999,VLOOKUP(K358,Minimas!$G$15:$L$29,6),IF(AND(H358&gt;1998,H358&lt;2002),VLOOKUP(K358,Minimas!$G$15:$L$29,5),IF(AND(H358&gt;2001,H358&lt;2004),VLOOKUP(K358,Minimas!$G$15:$L$29,4),IF(AND(H358&gt;2003,H358&lt;2006),VLOOKUP(K358,Minimas!$G$15:$L$29,3),VLOOKUP(K358,Minimas!$G$15:$L$29,2)))))))</f>
        <v xml:space="preserve"> </v>
      </c>
      <c r="W358" s="62" t="str">
        <f t="shared" si="50"/>
        <v/>
      </c>
      <c r="X358" s="55"/>
      <c r="AA358" s="44"/>
      <c r="AB358" s="119" t="e">
        <f>T358-HLOOKUP(V358,Minimas!$C$3:$CD$12,2,FALSE)</f>
        <v>#VALUE!</v>
      </c>
      <c r="AC358" s="119" t="e">
        <f>T358-HLOOKUP(V358,Minimas!$C$3:$CD$12,3,FALSE)</f>
        <v>#VALUE!</v>
      </c>
      <c r="AD358" s="119" t="e">
        <f>T358-HLOOKUP(V358,Minimas!$C$3:$CD$12,4,FALSE)</f>
        <v>#VALUE!</v>
      </c>
      <c r="AE358" s="119" t="e">
        <f>T358-HLOOKUP(V358,Minimas!$C$3:$CD$12,5,FALSE)</f>
        <v>#VALUE!</v>
      </c>
      <c r="AF358" s="119" t="e">
        <f>T358-HLOOKUP(V358,Minimas!$C$3:$CD$12,6,FALSE)</f>
        <v>#VALUE!</v>
      </c>
      <c r="AG358" s="119" t="e">
        <f>T358-HLOOKUP(V358,Minimas!$C$3:$CD$12,7,FALSE)</f>
        <v>#VALUE!</v>
      </c>
      <c r="AH358" s="119" t="e">
        <f>T358-HLOOKUP(V358,Minimas!$C$3:$CD$12,8,FALSE)</f>
        <v>#VALUE!</v>
      </c>
      <c r="AI358" s="119" t="e">
        <f>T358-HLOOKUP(V358,Minimas!$C$3:$CD$12,9,FALSE)</f>
        <v>#VALUE!</v>
      </c>
      <c r="AJ358" s="119" t="e">
        <f>T358-HLOOKUP(V358,Minimas!$C$3:$CD$12,10,FALSE)</f>
        <v>#VALUE!</v>
      </c>
      <c r="AK358" s="120" t="str">
        <f t="shared" si="51"/>
        <v xml:space="preserve"> </v>
      </c>
      <c r="AL358" s="44"/>
      <c r="AM358" s="44" t="str">
        <f t="shared" si="52"/>
        <v xml:space="preserve"> </v>
      </c>
      <c r="AN358" s="44" t="str">
        <f t="shared" si="53"/>
        <v xml:space="preserve"> </v>
      </c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4"/>
      <c r="CP358" s="44"/>
      <c r="CQ358" s="44"/>
      <c r="CR358" s="44"/>
      <c r="CS358" s="44"/>
      <c r="CT358" s="44"/>
      <c r="CU358" s="44"/>
      <c r="CV358" s="44"/>
      <c r="CW358" s="44"/>
      <c r="CX358" s="44"/>
      <c r="CY358" s="44"/>
      <c r="CZ358" s="44"/>
      <c r="DA358" s="44"/>
      <c r="DB358" s="44"/>
      <c r="DC358" s="44"/>
      <c r="DD358" s="44"/>
      <c r="DE358" s="44"/>
      <c r="DF358" s="44"/>
      <c r="DG358" s="44"/>
      <c r="DH358" s="44"/>
      <c r="DI358" s="44"/>
      <c r="DJ358" s="44"/>
      <c r="DK358" s="44"/>
      <c r="DL358" s="44"/>
      <c r="DM358" s="44"/>
      <c r="DN358" s="44"/>
      <c r="DO358" s="44"/>
      <c r="DP358" s="44"/>
      <c r="DQ358" s="44"/>
      <c r="DR358" s="44"/>
      <c r="DS358" s="44"/>
      <c r="DT358" s="44"/>
    </row>
    <row r="359" spans="2:124" s="5" customFormat="1" ht="30" customHeight="1">
      <c r="B359" s="128"/>
      <c r="C359" s="56"/>
      <c r="D359" s="111"/>
      <c r="E359" s="131"/>
      <c r="F359" s="133" t="s">
        <v>40</v>
      </c>
      <c r="G359" s="57" t="s">
        <v>40</v>
      </c>
      <c r="H359" s="134"/>
      <c r="I359" s="110"/>
      <c r="J359" s="135"/>
      <c r="K359" s="58"/>
      <c r="L359" s="59"/>
      <c r="M359" s="60"/>
      <c r="N359" s="60"/>
      <c r="O359" s="65" t="str">
        <f t="shared" si="46"/>
        <v/>
      </c>
      <c r="P359" s="59"/>
      <c r="Q359" s="60"/>
      <c r="R359" s="60"/>
      <c r="S359" s="65" t="str">
        <f t="shared" si="47"/>
        <v/>
      </c>
      <c r="T359" s="64" t="str">
        <f t="shared" si="48"/>
        <v/>
      </c>
      <c r="U359" s="61" t="str">
        <f t="shared" si="49"/>
        <v xml:space="preserve">   </v>
      </c>
      <c r="V359" s="61" t="str">
        <f>IF(E359=0," ",IF(E359="H",IF(H359&lt;1999,VLOOKUP(K359,Minimas!$A$15:$F$29,6),IF(AND(H359&gt;1998,H359&lt;2002),VLOOKUP(K359,Minimas!$A$15:$F$29,5),IF(AND(H359&gt;2001,H359&lt;2004),VLOOKUP(K359,Minimas!$A$15:$F$29,4),IF(AND(H359&gt;2003,H359&lt;2006),VLOOKUP(K359,Minimas!$A$15:$F$29,3),VLOOKUP(K359,Minimas!$A$15:$F$29,2))))),IF(H359&lt;1999,VLOOKUP(K359,Minimas!$G$15:$L$29,6),IF(AND(H359&gt;1998,H359&lt;2002),VLOOKUP(K359,Minimas!$G$15:$L$29,5),IF(AND(H359&gt;2001,H359&lt;2004),VLOOKUP(K359,Minimas!$G$15:$L$29,4),IF(AND(H359&gt;2003,H359&lt;2006),VLOOKUP(K359,Minimas!$G$15:$L$29,3),VLOOKUP(K359,Minimas!$G$15:$L$29,2)))))))</f>
        <v xml:space="preserve"> </v>
      </c>
      <c r="W359" s="62" t="str">
        <f t="shared" si="50"/>
        <v/>
      </c>
      <c r="X359" s="55"/>
      <c r="AA359" s="44"/>
      <c r="AB359" s="119" t="e">
        <f>T359-HLOOKUP(V359,Minimas!$C$3:$CD$12,2,FALSE)</f>
        <v>#VALUE!</v>
      </c>
      <c r="AC359" s="119" t="e">
        <f>T359-HLOOKUP(V359,Minimas!$C$3:$CD$12,3,FALSE)</f>
        <v>#VALUE!</v>
      </c>
      <c r="AD359" s="119" t="e">
        <f>T359-HLOOKUP(V359,Minimas!$C$3:$CD$12,4,FALSE)</f>
        <v>#VALUE!</v>
      </c>
      <c r="AE359" s="119" t="e">
        <f>T359-HLOOKUP(V359,Minimas!$C$3:$CD$12,5,FALSE)</f>
        <v>#VALUE!</v>
      </c>
      <c r="AF359" s="119" t="e">
        <f>T359-HLOOKUP(V359,Minimas!$C$3:$CD$12,6,FALSE)</f>
        <v>#VALUE!</v>
      </c>
      <c r="AG359" s="119" t="e">
        <f>T359-HLOOKUP(V359,Minimas!$C$3:$CD$12,7,FALSE)</f>
        <v>#VALUE!</v>
      </c>
      <c r="AH359" s="119" t="e">
        <f>T359-HLOOKUP(V359,Minimas!$C$3:$CD$12,8,FALSE)</f>
        <v>#VALUE!</v>
      </c>
      <c r="AI359" s="119" t="e">
        <f>T359-HLOOKUP(V359,Minimas!$C$3:$CD$12,9,FALSE)</f>
        <v>#VALUE!</v>
      </c>
      <c r="AJ359" s="119" t="e">
        <f>T359-HLOOKUP(V359,Minimas!$C$3:$CD$12,10,FALSE)</f>
        <v>#VALUE!</v>
      </c>
      <c r="AK359" s="120" t="str">
        <f t="shared" si="51"/>
        <v xml:space="preserve"> </v>
      </c>
      <c r="AL359" s="44"/>
      <c r="AM359" s="44" t="str">
        <f t="shared" si="52"/>
        <v xml:space="preserve"> </v>
      </c>
      <c r="AN359" s="44" t="str">
        <f t="shared" si="53"/>
        <v xml:space="preserve"> </v>
      </c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  <c r="CR359" s="44"/>
      <c r="CS359" s="44"/>
      <c r="CT359" s="44"/>
      <c r="CU359" s="44"/>
      <c r="CV359" s="44"/>
      <c r="CW359" s="44"/>
      <c r="CX359" s="44"/>
      <c r="CY359" s="44"/>
      <c r="CZ359" s="44"/>
      <c r="DA359" s="44"/>
      <c r="DB359" s="44"/>
      <c r="DC359" s="44"/>
      <c r="DD359" s="44"/>
      <c r="DE359" s="44"/>
      <c r="DF359" s="44"/>
      <c r="DG359" s="44"/>
      <c r="DH359" s="44"/>
      <c r="DI359" s="44"/>
      <c r="DJ359" s="44"/>
      <c r="DK359" s="44"/>
      <c r="DL359" s="44"/>
      <c r="DM359" s="44"/>
      <c r="DN359" s="44"/>
      <c r="DO359" s="44"/>
      <c r="DP359" s="44"/>
      <c r="DQ359" s="44"/>
      <c r="DR359" s="44"/>
      <c r="DS359" s="44"/>
      <c r="DT359" s="44"/>
    </row>
    <row r="360" spans="2:124" s="5" customFormat="1" ht="30" customHeight="1">
      <c r="B360" s="128"/>
      <c r="C360" s="56"/>
      <c r="D360" s="111"/>
      <c r="E360" s="131"/>
      <c r="F360" s="133" t="s">
        <v>40</v>
      </c>
      <c r="G360" s="57" t="s">
        <v>40</v>
      </c>
      <c r="H360" s="134"/>
      <c r="I360" s="110"/>
      <c r="J360" s="135"/>
      <c r="K360" s="58"/>
      <c r="L360" s="59"/>
      <c r="M360" s="60"/>
      <c r="N360" s="60"/>
      <c r="O360" s="65" t="str">
        <f t="shared" si="46"/>
        <v/>
      </c>
      <c r="P360" s="59"/>
      <c r="Q360" s="60"/>
      <c r="R360" s="60"/>
      <c r="S360" s="65" t="str">
        <f t="shared" si="47"/>
        <v/>
      </c>
      <c r="T360" s="64" t="str">
        <f t="shared" si="48"/>
        <v/>
      </c>
      <c r="U360" s="61" t="str">
        <f t="shared" si="49"/>
        <v xml:space="preserve">   </v>
      </c>
      <c r="V360" s="61" t="str">
        <f>IF(E360=0," ",IF(E360="H",IF(H360&lt;1999,VLOOKUP(K360,Minimas!$A$15:$F$29,6),IF(AND(H360&gt;1998,H360&lt;2002),VLOOKUP(K360,Minimas!$A$15:$F$29,5),IF(AND(H360&gt;2001,H360&lt;2004),VLOOKUP(K360,Minimas!$A$15:$F$29,4),IF(AND(H360&gt;2003,H360&lt;2006),VLOOKUP(K360,Minimas!$A$15:$F$29,3),VLOOKUP(K360,Minimas!$A$15:$F$29,2))))),IF(H360&lt;1999,VLOOKUP(K360,Minimas!$G$15:$L$29,6),IF(AND(H360&gt;1998,H360&lt;2002),VLOOKUP(K360,Minimas!$G$15:$L$29,5),IF(AND(H360&gt;2001,H360&lt;2004),VLOOKUP(K360,Minimas!$G$15:$L$29,4),IF(AND(H360&gt;2003,H360&lt;2006),VLOOKUP(K360,Minimas!$G$15:$L$29,3),VLOOKUP(K360,Minimas!$G$15:$L$29,2)))))))</f>
        <v xml:space="preserve"> </v>
      </c>
      <c r="W360" s="62" t="str">
        <f t="shared" si="50"/>
        <v/>
      </c>
      <c r="X360" s="55"/>
      <c r="AA360" s="44"/>
      <c r="AB360" s="119" t="e">
        <f>T360-HLOOKUP(V360,Minimas!$C$3:$CD$12,2,FALSE)</f>
        <v>#VALUE!</v>
      </c>
      <c r="AC360" s="119" t="e">
        <f>T360-HLOOKUP(V360,Minimas!$C$3:$CD$12,3,FALSE)</f>
        <v>#VALUE!</v>
      </c>
      <c r="AD360" s="119" t="e">
        <f>T360-HLOOKUP(V360,Minimas!$C$3:$CD$12,4,FALSE)</f>
        <v>#VALUE!</v>
      </c>
      <c r="AE360" s="119" t="e">
        <f>T360-HLOOKUP(V360,Minimas!$C$3:$CD$12,5,FALSE)</f>
        <v>#VALUE!</v>
      </c>
      <c r="AF360" s="119" t="e">
        <f>T360-HLOOKUP(V360,Minimas!$C$3:$CD$12,6,FALSE)</f>
        <v>#VALUE!</v>
      </c>
      <c r="AG360" s="119" t="e">
        <f>T360-HLOOKUP(V360,Minimas!$C$3:$CD$12,7,FALSE)</f>
        <v>#VALUE!</v>
      </c>
      <c r="AH360" s="119" t="e">
        <f>T360-HLOOKUP(V360,Minimas!$C$3:$CD$12,8,FALSE)</f>
        <v>#VALUE!</v>
      </c>
      <c r="AI360" s="119" t="e">
        <f>T360-HLOOKUP(V360,Minimas!$C$3:$CD$12,9,FALSE)</f>
        <v>#VALUE!</v>
      </c>
      <c r="AJ360" s="119" t="e">
        <f>T360-HLOOKUP(V360,Minimas!$C$3:$CD$12,10,FALSE)</f>
        <v>#VALUE!</v>
      </c>
      <c r="AK360" s="120" t="str">
        <f t="shared" si="51"/>
        <v xml:space="preserve"> </v>
      </c>
      <c r="AL360" s="44"/>
      <c r="AM360" s="44" t="str">
        <f t="shared" si="52"/>
        <v xml:space="preserve"> </v>
      </c>
      <c r="AN360" s="44" t="str">
        <f t="shared" si="53"/>
        <v xml:space="preserve"> </v>
      </c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4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4"/>
      <c r="CP360" s="44"/>
      <c r="CQ360" s="44"/>
      <c r="CR360" s="44"/>
      <c r="CS360" s="44"/>
      <c r="CT360" s="44"/>
      <c r="CU360" s="44"/>
      <c r="CV360" s="44"/>
      <c r="CW360" s="44"/>
      <c r="CX360" s="44"/>
      <c r="CY360" s="44"/>
      <c r="CZ360" s="44"/>
      <c r="DA360" s="44"/>
      <c r="DB360" s="44"/>
      <c r="DC360" s="44"/>
      <c r="DD360" s="44"/>
      <c r="DE360" s="44"/>
      <c r="DF360" s="44"/>
      <c r="DG360" s="44"/>
      <c r="DH360" s="44"/>
      <c r="DI360" s="44"/>
      <c r="DJ360" s="44"/>
      <c r="DK360" s="44"/>
      <c r="DL360" s="44"/>
      <c r="DM360" s="44"/>
      <c r="DN360" s="44"/>
      <c r="DO360" s="44"/>
      <c r="DP360" s="44"/>
      <c r="DQ360" s="44"/>
      <c r="DR360" s="44"/>
      <c r="DS360" s="44"/>
      <c r="DT360" s="44"/>
    </row>
    <row r="361" spans="2:124" s="5" customFormat="1" ht="30" customHeight="1">
      <c r="B361" s="128"/>
      <c r="C361" s="56"/>
      <c r="D361" s="111"/>
      <c r="E361" s="131"/>
      <c r="F361" s="133" t="s">
        <v>40</v>
      </c>
      <c r="G361" s="57" t="s">
        <v>40</v>
      </c>
      <c r="H361" s="134"/>
      <c r="I361" s="110"/>
      <c r="J361" s="135"/>
      <c r="K361" s="58"/>
      <c r="L361" s="59"/>
      <c r="M361" s="60"/>
      <c r="N361" s="60"/>
      <c r="O361" s="65" t="str">
        <f t="shared" si="46"/>
        <v/>
      </c>
      <c r="P361" s="59"/>
      <c r="Q361" s="60"/>
      <c r="R361" s="60"/>
      <c r="S361" s="65" t="str">
        <f t="shared" si="47"/>
        <v/>
      </c>
      <c r="T361" s="64" t="str">
        <f t="shared" si="48"/>
        <v/>
      </c>
      <c r="U361" s="61" t="str">
        <f t="shared" si="49"/>
        <v xml:space="preserve">   </v>
      </c>
      <c r="V361" s="61" t="str">
        <f>IF(E361=0," ",IF(E361="H",IF(H361&lt;1999,VLOOKUP(K361,Minimas!$A$15:$F$29,6),IF(AND(H361&gt;1998,H361&lt;2002),VLOOKUP(K361,Minimas!$A$15:$F$29,5),IF(AND(H361&gt;2001,H361&lt;2004),VLOOKUP(K361,Minimas!$A$15:$F$29,4),IF(AND(H361&gt;2003,H361&lt;2006),VLOOKUP(K361,Minimas!$A$15:$F$29,3),VLOOKUP(K361,Minimas!$A$15:$F$29,2))))),IF(H361&lt;1999,VLOOKUP(K361,Minimas!$G$15:$L$29,6),IF(AND(H361&gt;1998,H361&lt;2002),VLOOKUP(K361,Minimas!$G$15:$L$29,5),IF(AND(H361&gt;2001,H361&lt;2004),VLOOKUP(K361,Minimas!$G$15:$L$29,4),IF(AND(H361&gt;2003,H361&lt;2006),VLOOKUP(K361,Minimas!$G$15:$L$29,3),VLOOKUP(K361,Minimas!$G$15:$L$29,2)))))))</f>
        <v xml:space="preserve"> </v>
      </c>
      <c r="W361" s="62" t="str">
        <f t="shared" si="50"/>
        <v/>
      </c>
      <c r="X361" s="55"/>
      <c r="AA361" s="44"/>
      <c r="AB361" s="119" t="e">
        <f>T361-HLOOKUP(V361,Minimas!$C$3:$CD$12,2,FALSE)</f>
        <v>#VALUE!</v>
      </c>
      <c r="AC361" s="119" t="e">
        <f>T361-HLOOKUP(V361,Minimas!$C$3:$CD$12,3,FALSE)</f>
        <v>#VALUE!</v>
      </c>
      <c r="AD361" s="119" t="e">
        <f>T361-HLOOKUP(V361,Minimas!$C$3:$CD$12,4,FALSE)</f>
        <v>#VALUE!</v>
      </c>
      <c r="AE361" s="119" t="e">
        <f>T361-HLOOKUP(V361,Minimas!$C$3:$CD$12,5,FALSE)</f>
        <v>#VALUE!</v>
      </c>
      <c r="AF361" s="119" t="e">
        <f>T361-HLOOKUP(V361,Minimas!$C$3:$CD$12,6,FALSE)</f>
        <v>#VALUE!</v>
      </c>
      <c r="AG361" s="119" t="e">
        <f>T361-HLOOKUP(V361,Minimas!$C$3:$CD$12,7,FALSE)</f>
        <v>#VALUE!</v>
      </c>
      <c r="AH361" s="119" t="e">
        <f>T361-HLOOKUP(V361,Minimas!$C$3:$CD$12,8,FALSE)</f>
        <v>#VALUE!</v>
      </c>
      <c r="AI361" s="119" t="e">
        <f>T361-HLOOKUP(V361,Minimas!$C$3:$CD$12,9,FALSE)</f>
        <v>#VALUE!</v>
      </c>
      <c r="AJ361" s="119" t="e">
        <f>T361-HLOOKUP(V361,Minimas!$C$3:$CD$12,10,FALSE)</f>
        <v>#VALUE!</v>
      </c>
      <c r="AK361" s="120" t="str">
        <f t="shared" si="51"/>
        <v xml:space="preserve"> </v>
      </c>
      <c r="AL361" s="44"/>
      <c r="AM361" s="44" t="str">
        <f t="shared" si="52"/>
        <v xml:space="preserve"> </v>
      </c>
      <c r="AN361" s="44" t="str">
        <f t="shared" si="53"/>
        <v xml:space="preserve"> </v>
      </c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4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4"/>
      <c r="CP361" s="44"/>
      <c r="CQ361" s="44"/>
      <c r="CR361" s="44"/>
      <c r="CS361" s="44"/>
      <c r="CT361" s="44"/>
      <c r="CU361" s="44"/>
      <c r="CV361" s="44"/>
      <c r="CW361" s="44"/>
      <c r="CX361" s="44"/>
      <c r="CY361" s="44"/>
      <c r="CZ361" s="44"/>
      <c r="DA361" s="44"/>
      <c r="DB361" s="44"/>
      <c r="DC361" s="44"/>
      <c r="DD361" s="44"/>
      <c r="DE361" s="44"/>
      <c r="DF361" s="44"/>
      <c r="DG361" s="44"/>
      <c r="DH361" s="44"/>
      <c r="DI361" s="44"/>
      <c r="DJ361" s="44"/>
      <c r="DK361" s="44"/>
      <c r="DL361" s="44"/>
      <c r="DM361" s="44"/>
      <c r="DN361" s="44"/>
      <c r="DO361" s="44"/>
      <c r="DP361" s="44"/>
      <c r="DQ361" s="44"/>
      <c r="DR361" s="44"/>
      <c r="DS361" s="44"/>
      <c r="DT361" s="44"/>
    </row>
    <row r="362" spans="2:124" s="5" customFormat="1" ht="30" customHeight="1">
      <c r="B362" s="128"/>
      <c r="C362" s="56"/>
      <c r="D362" s="111"/>
      <c r="E362" s="131"/>
      <c r="F362" s="133" t="s">
        <v>40</v>
      </c>
      <c r="G362" s="57" t="s">
        <v>40</v>
      </c>
      <c r="H362" s="134"/>
      <c r="I362" s="110"/>
      <c r="J362" s="135"/>
      <c r="K362" s="58"/>
      <c r="L362" s="59"/>
      <c r="M362" s="60"/>
      <c r="N362" s="60"/>
      <c r="O362" s="65" t="str">
        <f t="shared" ref="O362:O425" si="54">IF(E362="","",IF(MAXA(L362:N362)&lt;=0,0,MAXA(L362:N362)))</f>
        <v/>
      </c>
      <c r="P362" s="59"/>
      <c r="Q362" s="60"/>
      <c r="R362" s="60"/>
      <c r="S362" s="65" t="str">
        <f t="shared" ref="S362:S425" si="55">IF(E362="","",IF(MAXA(P362:R362)&lt;=0,0,MAXA(P362:R362)))</f>
        <v/>
      </c>
      <c r="T362" s="64" t="str">
        <f t="shared" ref="T362:T425" si="56">IF(E362="","",IF(OR(O362=0,S362=0),0,O362+S362))</f>
        <v/>
      </c>
      <c r="U362" s="61" t="str">
        <f t="shared" ref="U362:U425" si="57">+CONCATENATE(AM362," ",AN362)</f>
        <v xml:space="preserve">   </v>
      </c>
      <c r="V362" s="61" t="str">
        <f>IF(E362=0," ",IF(E362="H",IF(H362&lt;1999,VLOOKUP(K362,Minimas!$A$15:$F$29,6),IF(AND(H362&gt;1998,H362&lt;2002),VLOOKUP(K362,Minimas!$A$15:$F$29,5),IF(AND(H362&gt;2001,H362&lt;2004),VLOOKUP(K362,Minimas!$A$15:$F$29,4),IF(AND(H362&gt;2003,H362&lt;2006),VLOOKUP(K362,Minimas!$A$15:$F$29,3),VLOOKUP(K362,Minimas!$A$15:$F$29,2))))),IF(H362&lt;1999,VLOOKUP(K362,Minimas!$G$15:$L$29,6),IF(AND(H362&gt;1998,H362&lt;2002),VLOOKUP(K362,Minimas!$G$15:$L$29,5),IF(AND(H362&gt;2001,H362&lt;2004),VLOOKUP(K362,Minimas!$G$15:$L$29,4),IF(AND(H362&gt;2003,H362&lt;2006),VLOOKUP(K362,Minimas!$G$15:$L$29,3),VLOOKUP(K362,Minimas!$G$15:$L$29,2)))))))</f>
        <v xml:space="preserve"> </v>
      </c>
      <c r="W362" s="62" t="str">
        <f t="shared" ref="W362:W425" si="58">IF(E362=" "," ",IF(E362="H",10^(0.75194503*LOG(K362/175.508)^2)*T362,IF(E362="F",10^(0.783497476* LOG(K362/153.655)^2)*T362,"")))</f>
        <v/>
      </c>
      <c r="X362" s="55"/>
      <c r="AA362" s="44"/>
      <c r="AB362" s="119" t="e">
        <f>T362-HLOOKUP(V362,Minimas!$C$3:$CD$12,2,FALSE)</f>
        <v>#VALUE!</v>
      </c>
      <c r="AC362" s="119" t="e">
        <f>T362-HLOOKUP(V362,Minimas!$C$3:$CD$12,3,FALSE)</f>
        <v>#VALUE!</v>
      </c>
      <c r="AD362" s="119" t="e">
        <f>T362-HLOOKUP(V362,Minimas!$C$3:$CD$12,4,FALSE)</f>
        <v>#VALUE!</v>
      </c>
      <c r="AE362" s="119" t="e">
        <f>T362-HLOOKUP(V362,Minimas!$C$3:$CD$12,5,FALSE)</f>
        <v>#VALUE!</v>
      </c>
      <c r="AF362" s="119" t="e">
        <f>T362-HLOOKUP(V362,Minimas!$C$3:$CD$12,6,FALSE)</f>
        <v>#VALUE!</v>
      </c>
      <c r="AG362" s="119" t="e">
        <f>T362-HLOOKUP(V362,Minimas!$C$3:$CD$12,7,FALSE)</f>
        <v>#VALUE!</v>
      </c>
      <c r="AH362" s="119" t="e">
        <f>T362-HLOOKUP(V362,Minimas!$C$3:$CD$12,8,FALSE)</f>
        <v>#VALUE!</v>
      </c>
      <c r="AI362" s="119" t="e">
        <f>T362-HLOOKUP(V362,Minimas!$C$3:$CD$12,9,FALSE)</f>
        <v>#VALUE!</v>
      </c>
      <c r="AJ362" s="119" t="e">
        <f>T362-HLOOKUP(V362,Minimas!$C$3:$CD$12,10,FALSE)</f>
        <v>#VALUE!</v>
      </c>
      <c r="AK362" s="120" t="str">
        <f t="shared" ref="AK362:AK425" si="59">IF(E362=0," ",IF(AJ362&gt;=0,$AJ$5,IF(AI362&gt;=0,$AI$5,IF(AH362&gt;=0,$AH$5,IF(AG362&gt;=0,$AG$5,IF(AF362&gt;=0,$AF$5,IF(AE362&gt;=0,$AE$5,IF(AD362&gt;=0,$AD$5,IF(AC362&gt;=0,$AC$5,$AB$5)))))))))</f>
        <v xml:space="preserve"> </v>
      </c>
      <c r="AL362" s="44"/>
      <c r="AM362" s="44" t="str">
        <f t="shared" ref="AM362:AM425" si="60">IF(AK362="","",AK362)</f>
        <v xml:space="preserve"> </v>
      </c>
      <c r="AN362" s="44" t="str">
        <f t="shared" ref="AN362:AN425" si="61">IF(E362=0," ",IF(AJ362&gt;=0,AJ362,IF(AI362&gt;=0,AI362,IF(AH362&gt;=0,AH362,IF(AG362&gt;=0,AG362,IF(AF362&gt;=0,AF362,IF(AE362&gt;=0,AE362,IF(AD362&gt;=0,AD362,IF(AC362&gt;=0,AC362,AB362)))))))))</f>
        <v xml:space="preserve"> </v>
      </c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  <c r="CR362" s="44"/>
      <c r="CS362" s="44"/>
      <c r="CT362" s="44"/>
      <c r="CU362" s="44"/>
      <c r="CV362" s="44"/>
      <c r="CW362" s="44"/>
      <c r="CX362" s="44"/>
      <c r="CY362" s="44"/>
      <c r="CZ362" s="44"/>
      <c r="DA362" s="44"/>
      <c r="DB362" s="44"/>
      <c r="DC362" s="44"/>
      <c r="DD362" s="44"/>
      <c r="DE362" s="44"/>
      <c r="DF362" s="44"/>
      <c r="DG362" s="44"/>
      <c r="DH362" s="44"/>
      <c r="DI362" s="44"/>
      <c r="DJ362" s="44"/>
      <c r="DK362" s="44"/>
      <c r="DL362" s="44"/>
      <c r="DM362" s="44"/>
      <c r="DN362" s="44"/>
      <c r="DO362" s="44"/>
      <c r="DP362" s="44"/>
      <c r="DQ362" s="44"/>
      <c r="DR362" s="44"/>
      <c r="DS362" s="44"/>
      <c r="DT362" s="44"/>
    </row>
    <row r="363" spans="2:124" s="5" customFormat="1" ht="30" customHeight="1">
      <c r="B363" s="128"/>
      <c r="C363" s="56"/>
      <c r="D363" s="111"/>
      <c r="E363" s="131"/>
      <c r="F363" s="133" t="s">
        <v>40</v>
      </c>
      <c r="G363" s="57" t="s">
        <v>40</v>
      </c>
      <c r="H363" s="134"/>
      <c r="I363" s="110"/>
      <c r="J363" s="135"/>
      <c r="K363" s="58"/>
      <c r="L363" s="59"/>
      <c r="M363" s="60"/>
      <c r="N363" s="60"/>
      <c r="O363" s="65" t="str">
        <f t="shared" si="54"/>
        <v/>
      </c>
      <c r="P363" s="59"/>
      <c r="Q363" s="60"/>
      <c r="R363" s="60"/>
      <c r="S363" s="65" t="str">
        <f t="shared" si="55"/>
        <v/>
      </c>
      <c r="T363" s="64" t="str">
        <f t="shared" si="56"/>
        <v/>
      </c>
      <c r="U363" s="61" t="str">
        <f t="shared" si="57"/>
        <v xml:space="preserve">   </v>
      </c>
      <c r="V363" s="61" t="str">
        <f>IF(E363=0," ",IF(E363="H",IF(H363&lt;1999,VLOOKUP(K363,Minimas!$A$15:$F$29,6),IF(AND(H363&gt;1998,H363&lt;2002),VLOOKUP(K363,Minimas!$A$15:$F$29,5),IF(AND(H363&gt;2001,H363&lt;2004),VLOOKUP(K363,Minimas!$A$15:$F$29,4),IF(AND(H363&gt;2003,H363&lt;2006),VLOOKUP(K363,Minimas!$A$15:$F$29,3),VLOOKUP(K363,Minimas!$A$15:$F$29,2))))),IF(H363&lt;1999,VLOOKUP(K363,Minimas!$G$15:$L$29,6),IF(AND(H363&gt;1998,H363&lt;2002),VLOOKUP(K363,Minimas!$G$15:$L$29,5),IF(AND(H363&gt;2001,H363&lt;2004),VLOOKUP(K363,Minimas!$G$15:$L$29,4),IF(AND(H363&gt;2003,H363&lt;2006),VLOOKUP(K363,Minimas!$G$15:$L$29,3),VLOOKUP(K363,Minimas!$G$15:$L$29,2)))))))</f>
        <v xml:space="preserve"> </v>
      </c>
      <c r="W363" s="62" t="str">
        <f t="shared" si="58"/>
        <v/>
      </c>
      <c r="X363" s="55"/>
      <c r="AA363" s="44"/>
      <c r="AB363" s="119" t="e">
        <f>T363-HLOOKUP(V363,Minimas!$C$3:$CD$12,2,FALSE)</f>
        <v>#VALUE!</v>
      </c>
      <c r="AC363" s="119" t="e">
        <f>T363-HLOOKUP(V363,Minimas!$C$3:$CD$12,3,FALSE)</f>
        <v>#VALUE!</v>
      </c>
      <c r="AD363" s="119" t="e">
        <f>T363-HLOOKUP(V363,Minimas!$C$3:$CD$12,4,FALSE)</f>
        <v>#VALUE!</v>
      </c>
      <c r="AE363" s="119" t="e">
        <f>T363-HLOOKUP(V363,Minimas!$C$3:$CD$12,5,FALSE)</f>
        <v>#VALUE!</v>
      </c>
      <c r="AF363" s="119" t="e">
        <f>T363-HLOOKUP(V363,Minimas!$C$3:$CD$12,6,FALSE)</f>
        <v>#VALUE!</v>
      </c>
      <c r="AG363" s="119" t="e">
        <f>T363-HLOOKUP(V363,Minimas!$C$3:$CD$12,7,FALSE)</f>
        <v>#VALUE!</v>
      </c>
      <c r="AH363" s="119" t="e">
        <f>T363-HLOOKUP(V363,Minimas!$C$3:$CD$12,8,FALSE)</f>
        <v>#VALUE!</v>
      </c>
      <c r="AI363" s="119" t="e">
        <f>T363-HLOOKUP(V363,Minimas!$C$3:$CD$12,9,FALSE)</f>
        <v>#VALUE!</v>
      </c>
      <c r="AJ363" s="119" t="e">
        <f>T363-HLOOKUP(V363,Minimas!$C$3:$CD$12,10,FALSE)</f>
        <v>#VALUE!</v>
      </c>
      <c r="AK363" s="120" t="str">
        <f t="shared" si="59"/>
        <v xml:space="preserve"> </v>
      </c>
      <c r="AL363" s="44"/>
      <c r="AM363" s="44" t="str">
        <f t="shared" si="60"/>
        <v xml:space="preserve"> </v>
      </c>
      <c r="AN363" s="44" t="str">
        <f t="shared" si="61"/>
        <v xml:space="preserve"> </v>
      </c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4"/>
      <c r="CP363" s="44"/>
      <c r="CQ363" s="44"/>
      <c r="CR363" s="44"/>
      <c r="CS363" s="44"/>
      <c r="CT363" s="44"/>
      <c r="CU363" s="44"/>
      <c r="CV363" s="44"/>
      <c r="CW363" s="44"/>
      <c r="CX363" s="44"/>
      <c r="CY363" s="44"/>
      <c r="CZ363" s="44"/>
      <c r="DA363" s="44"/>
      <c r="DB363" s="44"/>
      <c r="DC363" s="44"/>
      <c r="DD363" s="44"/>
      <c r="DE363" s="44"/>
      <c r="DF363" s="44"/>
      <c r="DG363" s="44"/>
      <c r="DH363" s="44"/>
      <c r="DI363" s="44"/>
      <c r="DJ363" s="44"/>
      <c r="DK363" s="44"/>
      <c r="DL363" s="44"/>
      <c r="DM363" s="44"/>
      <c r="DN363" s="44"/>
      <c r="DO363" s="44"/>
      <c r="DP363" s="44"/>
      <c r="DQ363" s="44"/>
      <c r="DR363" s="44"/>
      <c r="DS363" s="44"/>
      <c r="DT363" s="44"/>
    </row>
    <row r="364" spans="2:124" s="5" customFormat="1" ht="30" customHeight="1">
      <c r="B364" s="128"/>
      <c r="C364" s="56"/>
      <c r="D364" s="111"/>
      <c r="E364" s="135"/>
      <c r="F364" s="133" t="s">
        <v>40</v>
      </c>
      <c r="G364" s="57" t="s">
        <v>40</v>
      </c>
      <c r="H364" s="134"/>
      <c r="I364" s="110"/>
      <c r="J364" s="135"/>
      <c r="K364" s="58"/>
      <c r="L364" s="59"/>
      <c r="M364" s="60"/>
      <c r="N364" s="60"/>
      <c r="O364" s="65" t="str">
        <f t="shared" si="54"/>
        <v/>
      </c>
      <c r="P364" s="59"/>
      <c r="Q364" s="60"/>
      <c r="R364" s="60"/>
      <c r="S364" s="65" t="str">
        <f t="shared" si="55"/>
        <v/>
      </c>
      <c r="T364" s="64" t="str">
        <f t="shared" si="56"/>
        <v/>
      </c>
      <c r="U364" s="61" t="str">
        <f t="shared" si="57"/>
        <v xml:space="preserve">   </v>
      </c>
      <c r="V364" s="61" t="str">
        <f>IF(E364=0," ",IF(E364="H",IF(H364&lt;1999,VLOOKUP(K364,Minimas!$A$15:$F$29,6),IF(AND(H364&gt;1998,H364&lt;2002),VLOOKUP(K364,Minimas!$A$15:$F$29,5),IF(AND(H364&gt;2001,H364&lt;2004),VLOOKUP(K364,Minimas!$A$15:$F$29,4),IF(AND(H364&gt;2003,H364&lt;2006),VLOOKUP(K364,Minimas!$A$15:$F$29,3),VLOOKUP(K364,Minimas!$A$15:$F$29,2))))),IF(H364&lt;1999,VLOOKUP(K364,Minimas!$G$15:$L$29,6),IF(AND(H364&gt;1998,H364&lt;2002),VLOOKUP(K364,Minimas!$G$15:$L$29,5),IF(AND(H364&gt;2001,H364&lt;2004),VLOOKUP(K364,Minimas!$G$15:$L$29,4),IF(AND(H364&gt;2003,H364&lt;2006),VLOOKUP(K364,Minimas!$G$15:$L$29,3),VLOOKUP(K364,Minimas!$G$15:$L$29,2)))))))</f>
        <v xml:space="preserve"> </v>
      </c>
      <c r="W364" s="62" t="str">
        <f t="shared" si="58"/>
        <v/>
      </c>
      <c r="X364" s="55"/>
      <c r="AA364" s="44"/>
      <c r="AB364" s="119" t="e">
        <f>T364-HLOOKUP(V364,Minimas!$C$3:$CD$12,2,FALSE)</f>
        <v>#VALUE!</v>
      </c>
      <c r="AC364" s="119" t="e">
        <f>T364-HLOOKUP(V364,Minimas!$C$3:$CD$12,3,FALSE)</f>
        <v>#VALUE!</v>
      </c>
      <c r="AD364" s="119" t="e">
        <f>T364-HLOOKUP(V364,Minimas!$C$3:$CD$12,4,FALSE)</f>
        <v>#VALUE!</v>
      </c>
      <c r="AE364" s="119" t="e">
        <f>T364-HLOOKUP(V364,Minimas!$C$3:$CD$12,5,FALSE)</f>
        <v>#VALUE!</v>
      </c>
      <c r="AF364" s="119" t="e">
        <f>T364-HLOOKUP(V364,Minimas!$C$3:$CD$12,6,FALSE)</f>
        <v>#VALUE!</v>
      </c>
      <c r="AG364" s="119" t="e">
        <f>T364-HLOOKUP(V364,Minimas!$C$3:$CD$12,7,FALSE)</f>
        <v>#VALUE!</v>
      </c>
      <c r="AH364" s="119" t="e">
        <f>T364-HLOOKUP(V364,Minimas!$C$3:$CD$12,8,FALSE)</f>
        <v>#VALUE!</v>
      </c>
      <c r="AI364" s="119" t="e">
        <f>T364-HLOOKUP(V364,Minimas!$C$3:$CD$12,9,FALSE)</f>
        <v>#VALUE!</v>
      </c>
      <c r="AJ364" s="119" t="e">
        <f>T364-HLOOKUP(V364,Minimas!$C$3:$CD$12,10,FALSE)</f>
        <v>#VALUE!</v>
      </c>
      <c r="AK364" s="120" t="str">
        <f t="shared" si="59"/>
        <v xml:space="preserve"> </v>
      </c>
      <c r="AL364" s="44"/>
      <c r="AM364" s="44" t="str">
        <f t="shared" si="60"/>
        <v xml:space="preserve"> </v>
      </c>
      <c r="AN364" s="44" t="str">
        <f t="shared" si="61"/>
        <v xml:space="preserve"> </v>
      </c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4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4"/>
      <c r="CP364" s="44"/>
      <c r="CQ364" s="44"/>
      <c r="CR364" s="44"/>
      <c r="CS364" s="44"/>
      <c r="CT364" s="44"/>
      <c r="CU364" s="44"/>
      <c r="CV364" s="44"/>
      <c r="CW364" s="44"/>
      <c r="CX364" s="44"/>
      <c r="CY364" s="44"/>
      <c r="CZ364" s="44"/>
      <c r="DA364" s="44"/>
      <c r="DB364" s="44"/>
      <c r="DC364" s="44"/>
      <c r="DD364" s="44"/>
      <c r="DE364" s="44"/>
      <c r="DF364" s="44"/>
      <c r="DG364" s="44"/>
      <c r="DH364" s="44"/>
      <c r="DI364" s="44"/>
      <c r="DJ364" s="44"/>
      <c r="DK364" s="44"/>
      <c r="DL364" s="44"/>
      <c r="DM364" s="44"/>
      <c r="DN364" s="44"/>
      <c r="DO364" s="44"/>
      <c r="DP364" s="44"/>
      <c r="DQ364" s="44"/>
      <c r="DR364" s="44"/>
      <c r="DS364" s="44"/>
      <c r="DT364" s="44"/>
    </row>
    <row r="365" spans="2:124" s="5" customFormat="1" ht="30" customHeight="1">
      <c r="B365" s="128"/>
      <c r="C365" s="56"/>
      <c r="D365" s="111"/>
      <c r="E365" s="135"/>
      <c r="F365" s="133" t="s">
        <v>40</v>
      </c>
      <c r="G365" s="57" t="s">
        <v>40</v>
      </c>
      <c r="H365" s="134"/>
      <c r="I365" s="110"/>
      <c r="J365" s="135"/>
      <c r="K365" s="58"/>
      <c r="L365" s="59"/>
      <c r="M365" s="60"/>
      <c r="N365" s="60"/>
      <c r="O365" s="65" t="str">
        <f t="shared" si="54"/>
        <v/>
      </c>
      <c r="P365" s="59"/>
      <c r="Q365" s="60"/>
      <c r="R365" s="60"/>
      <c r="S365" s="65" t="str">
        <f t="shared" si="55"/>
        <v/>
      </c>
      <c r="T365" s="64" t="str">
        <f t="shared" si="56"/>
        <v/>
      </c>
      <c r="U365" s="61" t="str">
        <f t="shared" si="57"/>
        <v xml:space="preserve">   </v>
      </c>
      <c r="V365" s="61" t="str">
        <f>IF(E365=0," ",IF(E365="H",IF(H365&lt;1999,VLOOKUP(K365,Minimas!$A$15:$F$29,6),IF(AND(H365&gt;1998,H365&lt;2002),VLOOKUP(K365,Minimas!$A$15:$F$29,5),IF(AND(H365&gt;2001,H365&lt;2004),VLOOKUP(K365,Minimas!$A$15:$F$29,4),IF(AND(H365&gt;2003,H365&lt;2006),VLOOKUP(K365,Minimas!$A$15:$F$29,3),VLOOKUP(K365,Minimas!$A$15:$F$29,2))))),IF(H365&lt;1999,VLOOKUP(K365,Minimas!$G$15:$L$29,6),IF(AND(H365&gt;1998,H365&lt;2002),VLOOKUP(K365,Minimas!$G$15:$L$29,5),IF(AND(H365&gt;2001,H365&lt;2004),VLOOKUP(K365,Minimas!$G$15:$L$29,4),IF(AND(H365&gt;2003,H365&lt;2006),VLOOKUP(K365,Minimas!$G$15:$L$29,3),VLOOKUP(K365,Minimas!$G$15:$L$29,2)))))))</f>
        <v xml:space="preserve"> </v>
      </c>
      <c r="W365" s="62" t="str">
        <f t="shared" si="58"/>
        <v/>
      </c>
      <c r="X365" s="55"/>
      <c r="AA365" s="44"/>
      <c r="AB365" s="119" t="e">
        <f>T365-HLOOKUP(V365,Minimas!$C$3:$CD$12,2,FALSE)</f>
        <v>#VALUE!</v>
      </c>
      <c r="AC365" s="119" t="e">
        <f>T365-HLOOKUP(V365,Minimas!$C$3:$CD$12,3,FALSE)</f>
        <v>#VALUE!</v>
      </c>
      <c r="AD365" s="119" t="e">
        <f>T365-HLOOKUP(V365,Minimas!$C$3:$CD$12,4,FALSE)</f>
        <v>#VALUE!</v>
      </c>
      <c r="AE365" s="119" t="e">
        <f>T365-HLOOKUP(V365,Minimas!$C$3:$CD$12,5,FALSE)</f>
        <v>#VALUE!</v>
      </c>
      <c r="AF365" s="119" t="e">
        <f>T365-HLOOKUP(V365,Minimas!$C$3:$CD$12,6,FALSE)</f>
        <v>#VALUE!</v>
      </c>
      <c r="AG365" s="119" t="e">
        <f>T365-HLOOKUP(V365,Minimas!$C$3:$CD$12,7,FALSE)</f>
        <v>#VALUE!</v>
      </c>
      <c r="AH365" s="119" t="e">
        <f>T365-HLOOKUP(V365,Minimas!$C$3:$CD$12,8,FALSE)</f>
        <v>#VALUE!</v>
      </c>
      <c r="AI365" s="119" t="e">
        <f>T365-HLOOKUP(V365,Minimas!$C$3:$CD$12,9,FALSE)</f>
        <v>#VALUE!</v>
      </c>
      <c r="AJ365" s="119" t="e">
        <f>T365-HLOOKUP(V365,Minimas!$C$3:$CD$12,10,FALSE)</f>
        <v>#VALUE!</v>
      </c>
      <c r="AK365" s="120" t="str">
        <f t="shared" si="59"/>
        <v xml:space="preserve"> </v>
      </c>
      <c r="AL365" s="44"/>
      <c r="AM365" s="44" t="str">
        <f t="shared" si="60"/>
        <v xml:space="preserve"> </v>
      </c>
      <c r="AN365" s="44" t="str">
        <f t="shared" si="61"/>
        <v xml:space="preserve"> </v>
      </c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4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4"/>
      <c r="CP365" s="44"/>
      <c r="CQ365" s="44"/>
      <c r="CR365" s="44"/>
      <c r="CS365" s="44"/>
      <c r="CT365" s="44"/>
      <c r="CU365" s="44"/>
      <c r="CV365" s="44"/>
      <c r="CW365" s="44"/>
      <c r="CX365" s="44"/>
      <c r="CY365" s="44"/>
      <c r="CZ365" s="44"/>
      <c r="DA365" s="44"/>
      <c r="DB365" s="44"/>
      <c r="DC365" s="44"/>
      <c r="DD365" s="44"/>
      <c r="DE365" s="44"/>
      <c r="DF365" s="44"/>
      <c r="DG365" s="44"/>
      <c r="DH365" s="44"/>
      <c r="DI365" s="44"/>
      <c r="DJ365" s="44"/>
      <c r="DK365" s="44"/>
      <c r="DL365" s="44"/>
      <c r="DM365" s="44"/>
      <c r="DN365" s="44"/>
      <c r="DO365" s="44"/>
      <c r="DP365" s="44"/>
      <c r="DQ365" s="44"/>
      <c r="DR365" s="44"/>
      <c r="DS365" s="44"/>
      <c r="DT365" s="44"/>
    </row>
    <row r="366" spans="2:124" s="5" customFormat="1" ht="30" customHeight="1">
      <c r="B366" s="128"/>
      <c r="C366" s="56"/>
      <c r="D366" s="111"/>
      <c r="E366" s="135"/>
      <c r="F366" s="133" t="s">
        <v>40</v>
      </c>
      <c r="G366" s="57" t="s">
        <v>40</v>
      </c>
      <c r="H366" s="134"/>
      <c r="I366" s="110"/>
      <c r="J366" s="135"/>
      <c r="K366" s="58"/>
      <c r="L366" s="59"/>
      <c r="M366" s="60"/>
      <c r="N366" s="60"/>
      <c r="O366" s="65" t="str">
        <f t="shared" si="54"/>
        <v/>
      </c>
      <c r="P366" s="59"/>
      <c r="Q366" s="60"/>
      <c r="R366" s="60"/>
      <c r="S366" s="65" t="str">
        <f t="shared" si="55"/>
        <v/>
      </c>
      <c r="T366" s="64" t="str">
        <f t="shared" si="56"/>
        <v/>
      </c>
      <c r="U366" s="61" t="str">
        <f t="shared" si="57"/>
        <v xml:space="preserve">   </v>
      </c>
      <c r="V366" s="61" t="str">
        <f>IF(E366=0," ",IF(E366="H",IF(H366&lt;1999,VLOOKUP(K366,Minimas!$A$15:$F$29,6),IF(AND(H366&gt;1998,H366&lt;2002),VLOOKUP(K366,Minimas!$A$15:$F$29,5),IF(AND(H366&gt;2001,H366&lt;2004),VLOOKUP(K366,Minimas!$A$15:$F$29,4),IF(AND(H366&gt;2003,H366&lt;2006),VLOOKUP(K366,Minimas!$A$15:$F$29,3),VLOOKUP(K366,Minimas!$A$15:$F$29,2))))),IF(H366&lt;1999,VLOOKUP(K366,Minimas!$G$15:$L$29,6),IF(AND(H366&gt;1998,H366&lt;2002),VLOOKUP(K366,Minimas!$G$15:$L$29,5),IF(AND(H366&gt;2001,H366&lt;2004),VLOOKUP(K366,Minimas!$G$15:$L$29,4),IF(AND(H366&gt;2003,H366&lt;2006),VLOOKUP(K366,Minimas!$G$15:$L$29,3),VLOOKUP(K366,Minimas!$G$15:$L$29,2)))))))</f>
        <v xml:space="preserve"> </v>
      </c>
      <c r="W366" s="62" t="str">
        <f t="shared" si="58"/>
        <v/>
      </c>
      <c r="X366" s="55"/>
      <c r="AA366" s="44"/>
      <c r="AB366" s="119" t="e">
        <f>T366-HLOOKUP(V366,Minimas!$C$3:$CD$12,2,FALSE)</f>
        <v>#VALUE!</v>
      </c>
      <c r="AC366" s="119" t="e">
        <f>T366-HLOOKUP(V366,Minimas!$C$3:$CD$12,3,FALSE)</f>
        <v>#VALUE!</v>
      </c>
      <c r="AD366" s="119" t="e">
        <f>T366-HLOOKUP(V366,Minimas!$C$3:$CD$12,4,FALSE)</f>
        <v>#VALUE!</v>
      </c>
      <c r="AE366" s="119" t="e">
        <f>T366-HLOOKUP(V366,Minimas!$C$3:$CD$12,5,FALSE)</f>
        <v>#VALUE!</v>
      </c>
      <c r="AF366" s="119" t="e">
        <f>T366-HLOOKUP(V366,Minimas!$C$3:$CD$12,6,FALSE)</f>
        <v>#VALUE!</v>
      </c>
      <c r="AG366" s="119" t="e">
        <f>T366-HLOOKUP(V366,Minimas!$C$3:$CD$12,7,FALSE)</f>
        <v>#VALUE!</v>
      </c>
      <c r="AH366" s="119" t="e">
        <f>T366-HLOOKUP(V366,Minimas!$C$3:$CD$12,8,FALSE)</f>
        <v>#VALUE!</v>
      </c>
      <c r="AI366" s="119" t="e">
        <f>T366-HLOOKUP(V366,Minimas!$C$3:$CD$12,9,FALSE)</f>
        <v>#VALUE!</v>
      </c>
      <c r="AJ366" s="119" t="e">
        <f>T366-HLOOKUP(V366,Minimas!$C$3:$CD$12,10,FALSE)</f>
        <v>#VALUE!</v>
      </c>
      <c r="AK366" s="120" t="str">
        <f t="shared" si="59"/>
        <v xml:space="preserve"> </v>
      </c>
      <c r="AL366" s="44"/>
      <c r="AM366" s="44" t="str">
        <f t="shared" si="60"/>
        <v xml:space="preserve"> </v>
      </c>
      <c r="AN366" s="44" t="str">
        <f t="shared" si="61"/>
        <v xml:space="preserve"> </v>
      </c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4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4"/>
      <c r="CP366" s="44"/>
      <c r="CQ366" s="44"/>
      <c r="CR366" s="44"/>
      <c r="CS366" s="44"/>
      <c r="CT366" s="44"/>
      <c r="CU366" s="44"/>
      <c r="CV366" s="44"/>
      <c r="CW366" s="44"/>
      <c r="CX366" s="44"/>
      <c r="CY366" s="44"/>
      <c r="CZ366" s="44"/>
      <c r="DA366" s="44"/>
      <c r="DB366" s="44"/>
      <c r="DC366" s="44"/>
      <c r="DD366" s="44"/>
      <c r="DE366" s="44"/>
      <c r="DF366" s="44"/>
      <c r="DG366" s="44"/>
      <c r="DH366" s="44"/>
      <c r="DI366" s="44"/>
      <c r="DJ366" s="44"/>
      <c r="DK366" s="44"/>
      <c r="DL366" s="44"/>
      <c r="DM366" s="44"/>
      <c r="DN366" s="44"/>
      <c r="DO366" s="44"/>
      <c r="DP366" s="44"/>
      <c r="DQ366" s="44"/>
      <c r="DR366" s="44"/>
      <c r="DS366" s="44"/>
      <c r="DT366" s="44"/>
    </row>
    <row r="367" spans="2:124" s="5" customFormat="1" ht="30" customHeight="1">
      <c r="B367" s="128"/>
      <c r="C367" s="56"/>
      <c r="D367" s="111"/>
      <c r="E367" s="135"/>
      <c r="F367" s="133" t="s">
        <v>40</v>
      </c>
      <c r="G367" s="57" t="s">
        <v>40</v>
      </c>
      <c r="H367" s="134"/>
      <c r="I367" s="110"/>
      <c r="J367" s="135"/>
      <c r="K367" s="58"/>
      <c r="L367" s="59"/>
      <c r="M367" s="60"/>
      <c r="N367" s="60"/>
      <c r="O367" s="65" t="str">
        <f t="shared" si="54"/>
        <v/>
      </c>
      <c r="P367" s="59"/>
      <c r="Q367" s="60"/>
      <c r="R367" s="60"/>
      <c r="S367" s="65" t="str">
        <f t="shared" si="55"/>
        <v/>
      </c>
      <c r="T367" s="64" t="str">
        <f t="shared" si="56"/>
        <v/>
      </c>
      <c r="U367" s="61" t="str">
        <f t="shared" si="57"/>
        <v xml:space="preserve">   </v>
      </c>
      <c r="V367" s="61" t="str">
        <f>IF(E367=0," ",IF(E367="H",IF(H367&lt;1999,VLOOKUP(K367,Minimas!$A$15:$F$29,6),IF(AND(H367&gt;1998,H367&lt;2002),VLOOKUP(K367,Minimas!$A$15:$F$29,5),IF(AND(H367&gt;2001,H367&lt;2004),VLOOKUP(K367,Minimas!$A$15:$F$29,4),IF(AND(H367&gt;2003,H367&lt;2006),VLOOKUP(K367,Minimas!$A$15:$F$29,3),VLOOKUP(K367,Minimas!$A$15:$F$29,2))))),IF(H367&lt;1999,VLOOKUP(K367,Minimas!$G$15:$L$29,6),IF(AND(H367&gt;1998,H367&lt;2002),VLOOKUP(K367,Minimas!$G$15:$L$29,5),IF(AND(H367&gt;2001,H367&lt;2004),VLOOKUP(K367,Minimas!$G$15:$L$29,4),IF(AND(H367&gt;2003,H367&lt;2006),VLOOKUP(K367,Minimas!$G$15:$L$29,3),VLOOKUP(K367,Minimas!$G$15:$L$29,2)))))))</f>
        <v xml:space="preserve"> </v>
      </c>
      <c r="W367" s="62" t="str">
        <f t="shared" si="58"/>
        <v/>
      </c>
      <c r="X367" s="55"/>
      <c r="AA367" s="44"/>
      <c r="AB367" s="119" t="e">
        <f>T367-HLOOKUP(V367,Minimas!$C$3:$CD$12,2,FALSE)</f>
        <v>#VALUE!</v>
      </c>
      <c r="AC367" s="119" t="e">
        <f>T367-HLOOKUP(V367,Minimas!$C$3:$CD$12,3,FALSE)</f>
        <v>#VALUE!</v>
      </c>
      <c r="AD367" s="119" t="e">
        <f>T367-HLOOKUP(V367,Minimas!$C$3:$CD$12,4,FALSE)</f>
        <v>#VALUE!</v>
      </c>
      <c r="AE367" s="119" t="e">
        <f>T367-HLOOKUP(V367,Minimas!$C$3:$CD$12,5,FALSE)</f>
        <v>#VALUE!</v>
      </c>
      <c r="AF367" s="119" t="e">
        <f>T367-HLOOKUP(V367,Minimas!$C$3:$CD$12,6,FALSE)</f>
        <v>#VALUE!</v>
      </c>
      <c r="AG367" s="119" t="e">
        <f>T367-HLOOKUP(V367,Minimas!$C$3:$CD$12,7,FALSE)</f>
        <v>#VALUE!</v>
      </c>
      <c r="AH367" s="119" t="e">
        <f>T367-HLOOKUP(V367,Minimas!$C$3:$CD$12,8,FALSE)</f>
        <v>#VALUE!</v>
      </c>
      <c r="AI367" s="119" t="e">
        <f>T367-HLOOKUP(V367,Minimas!$C$3:$CD$12,9,FALSE)</f>
        <v>#VALUE!</v>
      </c>
      <c r="AJ367" s="119" t="e">
        <f>T367-HLOOKUP(V367,Minimas!$C$3:$CD$12,10,FALSE)</f>
        <v>#VALUE!</v>
      </c>
      <c r="AK367" s="120" t="str">
        <f t="shared" si="59"/>
        <v xml:space="preserve"> </v>
      </c>
      <c r="AL367" s="44"/>
      <c r="AM367" s="44" t="str">
        <f t="shared" si="60"/>
        <v xml:space="preserve"> </v>
      </c>
      <c r="AN367" s="44" t="str">
        <f t="shared" si="61"/>
        <v xml:space="preserve"> </v>
      </c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4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4"/>
      <c r="CP367" s="44"/>
      <c r="CQ367" s="44"/>
      <c r="CR367" s="44"/>
      <c r="CS367" s="44"/>
      <c r="CT367" s="44"/>
      <c r="CU367" s="44"/>
      <c r="CV367" s="44"/>
      <c r="CW367" s="44"/>
      <c r="CX367" s="44"/>
      <c r="CY367" s="44"/>
      <c r="CZ367" s="44"/>
      <c r="DA367" s="44"/>
      <c r="DB367" s="44"/>
      <c r="DC367" s="44"/>
      <c r="DD367" s="44"/>
      <c r="DE367" s="44"/>
      <c r="DF367" s="44"/>
      <c r="DG367" s="44"/>
      <c r="DH367" s="44"/>
      <c r="DI367" s="44"/>
      <c r="DJ367" s="44"/>
      <c r="DK367" s="44"/>
      <c r="DL367" s="44"/>
      <c r="DM367" s="44"/>
      <c r="DN367" s="44"/>
      <c r="DO367" s="44"/>
      <c r="DP367" s="44"/>
      <c r="DQ367" s="44"/>
      <c r="DR367" s="44"/>
      <c r="DS367" s="44"/>
      <c r="DT367" s="44"/>
    </row>
    <row r="368" spans="2:124" s="5" customFormat="1" ht="30" customHeight="1">
      <c r="B368" s="128"/>
      <c r="C368" s="56"/>
      <c r="D368" s="111"/>
      <c r="E368" s="135"/>
      <c r="F368" s="133" t="s">
        <v>40</v>
      </c>
      <c r="G368" s="57" t="s">
        <v>40</v>
      </c>
      <c r="H368" s="134"/>
      <c r="I368" s="110"/>
      <c r="J368" s="135"/>
      <c r="K368" s="58"/>
      <c r="L368" s="59"/>
      <c r="M368" s="60"/>
      <c r="N368" s="60"/>
      <c r="O368" s="65" t="str">
        <f t="shared" si="54"/>
        <v/>
      </c>
      <c r="P368" s="59"/>
      <c r="Q368" s="60"/>
      <c r="R368" s="60"/>
      <c r="S368" s="65" t="str">
        <f t="shared" si="55"/>
        <v/>
      </c>
      <c r="T368" s="64" t="str">
        <f t="shared" si="56"/>
        <v/>
      </c>
      <c r="U368" s="61" t="str">
        <f t="shared" si="57"/>
        <v xml:space="preserve">   </v>
      </c>
      <c r="V368" s="61" t="str">
        <f>IF(E368=0," ",IF(E368="H",IF(H368&lt;1999,VLOOKUP(K368,Minimas!$A$15:$F$29,6),IF(AND(H368&gt;1998,H368&lt;2002),VLOOKUP(K368,Minimas!$A$15:$F$29,5),IF(AND(H368&gt;2001,H368&lt;2004),VLOOKUP(K368,Minimas!$A$15:$F$29,4),IF(AND(H368&gt;2003,H368&lt;2006),VLOOKUP(K368,Minimas!$A$15:$F$29,3),VLOOKUP(K368,Minimas!$A$15:$F$29,2))))),IF(H368&lt;1999,VLOOKUP(K368,Minimas!$G$15:$L$29,6),IF(AND(H368&gt;1998,H368&lt;2002),VLOOKUP(K368,Minimas!$G$15:$L$29,5),IF(AND(H368&gt;2001,H368&lt;2004),VLOOKUP(K368,Minimas!$G$15:$L$29,4),IF(AND(H368&gt;2003,H368&lt;2006),VLOOKUP(K368,Minimas!$G$15:$L$29,3),VLOOKUP(K368,Minimas!$G$15:$L$29,2)))))))</f>
        <v xml:space="preserve"> </v>
      </c>
      <c r="W368" s="62" t="str">
        <f t="shared" si="58"/>
        <v/>
      </c>
      <c r="X368" s="55"/>
      <c r="AA368" s="44"/>
      <c r="AB368" s="119" t="e">
        <f>T368-HLOOKUP(V368,Minimas!$C$3:$CD$12,2,FALSE)</f>
        <v>#VALUE!</v>
      </c>
      <c r="AC368" s="119" t="e">
        <f>T368-HLOOKUP(V368,Minimas!$C$3:$CD$12,3,FALSE)</f>
        <v>#VALUE!</v>
      </c>
      <c r="AD368" s="119" t="e">
        <f>T368-HLOOKUP(V368,Minimas!$C$3:$CD$12,4,FALSE)</f>
        <v>#VALUE!</v>
      </c>
      <c r="AE368" s="119" t="e">
        <f>T368-HLOOKUP(V368,Minimas!$C$3:$CD$12,5,FALSE)</f>
        <v>#VALUE!</v>
      </c>
      <c r="AF368" s="119" t="e">
        <f>T368-HLOOKUP(V368,Minimas!$C$3:$CD$12,6,FALSE)</f>
        <v>#VALUE!</v>
      </c>
      <c r="AG368" s="119" t="e">
        <f>T368-HLOOKUP(V368,Minimas!$C$3:$CD$12,7,FALSE)</f>
        <v>#VALUE!</v>
      </c>
      <c r="AH368" s="119" t="e">
        <f>T368-HLOOKUP(V368,Minimas!$C$3:$CD$12,8,FALSE)</f>
        <v>#VALUE!</v>
      </c>
      <c r="AI368" s="119" t="e">
        <f>T368-HLOOKUP(V368,Minimas!$C$3:$CD$12,9,FALSE)</f>
        <v>#VALUE!</v>
      </c>
      <c r="AJ368" s="119" t="e">
        <f>T368-HLOOKUP(V368,Minimas!$C$3:$CD$12,10,FALSE)</f>
        <v>#VALUE!</v>
      </c>
      <c r="AK368" s="120" t="str">
        <f t="shared" si="59"/>
        <v xml:space="preserve"> </v>
      </c>
      <c r="AL368" s="44"/>
      <c r="AM368" s="44" t="str">
        <f t="shared" si="60"/>
        <v xml:space="preserve"> </v>
      </c>
      <c r="AN368" s="44" t="str">
        <f t="shared" si="61"/>
        <v xml:space="preserve"> </v>
      </c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4"/>
      <c r="CP368" s="44"/>
      <c r="CQ368" s="44"/>
      <c r="CR368" s="44"/>
      <c r="CS368" s="44"/>
      <c r="CT368" s="44"/>
      <c r="CU368" s="44"/>
      <c r="CV368" s="44"/>
      <c r="CW368" s="44"/>
      <c r="CX368" s="44"/>
      <c r="CY368" s="44"/>
      <c r="CZ368" s="44"/>
      <c r="DA368" s="44"/>
      <c r="DB368" s="44"/>
      <c r="DC368" s="44"/>
      <c r="DD368" s="44"/>
      <c r="DE368" s="44"/>
      <c r="DF368" s="44"/>
      <c r="DG368" s="44"/>
      <c r="DH368" s="44"/>
      <c r="DI368" s="44"/>
      <c r="DJ368" s="44"/>
      <c r="DK368" s="44"/>
      <c r="DL368" s="44"/>
      <c r="DM368" s="44"/>
      <c r="DN368" s="44"/>
      <c r="DO368" s="44"/>
      <c r="DP368" s="44"/>
      <c r="DQ368" s="44"/>
      <c r="DR368" s="44"/>
      <c r="DS368" s="44"/>
      <c r="DT368" s="44"/>
    </row>
    <row r="369" spans="2:124" s="5" customFormat="1" ht="30" customHeight="1">
      <c r="B369" s="128"/>
      <c r="C369" s="56"/>
      <c r="D369" s="111"/>
      <c r="E369" s="135"/>
      <c r="F369" s="133" t="s">
        <v>40</v>
      </c>
      <c r="G369" s="57" t="s">
        <v>40</v>
      </c>
      <c r="H369" s="134"/>
      <c r="I369" s="110"/>
      <c r="J369" s="135"/>
      <c r="K369" s="58"/>
      <c r="L369" s="59"/>
      <c r="M369" s="60"/>
      <c r="N369" s="60"/>
      <c r="O369" s="65" t="str">
        <f t="shared" si="54"/>
        <v/>
      </c>
      <c r="P369" s="59"/>
      <c r="Q369" s="60"/>
      <c r="R369" s="60"/>
      <c r="S369" s="65" t="str">
        <f t="shared" si="55"/>
        <v/>
      </c>
      <c r="T369" s="64" t="str">
        <f t="shared" si="56"/>
        <v/>
      </c>
      <c r="U369" s="61" t="str">
        <f t="shared" si="57"/>
        <v xml:space="preserve">   </v>
      </c>
      <c r="V369" s="61" t="str">
        <f>IF(E369=0," ",IF(E369="H",IF(H369&lt;1999,VLOOKUP(K369,Minimas!$A$15:$F$29,6),IF(AND(H369&gt;1998,H369&lt;2002),VLOOKUP(K369,Minimas!$A$15:$F$29,5),IF(AND(H369&gt;2001,H369&lt;2004),VLOOKUP(K369,Minimas!$A$15:$F$29,4),IF(AND(H369&gt;2003,H369&lt;2006),VLOOKUP(K369,Minimas!$A$15:$F$29,3),VLOOKUP(K369,Minimas!$A$15:$F$29,2))))),IF(H369&lt;1999,VLOOKUP(K369,Minimas!$G$15:$L$29,6),IF(AND(H369&gt;1998,H369&lt;2002),VLOOKUP(K369,Minimas!$G$15:$L$29,5),IF(AND(H369&gt;2001,H369&lt;2004),VLOOKUP(K369,Minimas!$G$15:$L$29,4),IF(AND(H369&gt;2003,H369&lt;2006),VLOOKUP(K369,Minimas!$G$15:$L$29,3),VLOOKUP(K369,Minimas!$G$15:$L$29,2)))))))</f>
        <v xml:space="preserve"> </v>
      </c>
      <c r="W369" s="62" t="str">
        <f t="shared" si="58"/>
        <v/>
      </c>
      <c r="X369" s="55"/>
      <c r="AA369" s="44"/>
      <c r="AB369" s="119" t="e">
        <f>T369-HLOOKUP(V369,Minimas!$C$3:$CD$12,2,FALSE)</f>
        <v>#VALUE!</v>
      </c>
      <c r="AC369" s="119" t="e">
        <f>T369-HLOOKUP(V369,Minimas!$C$3:$CD$12,3,FALSE)</f>
        <v>#VALUE!</v>
      </c>
      <c r="AD369" s="119" t="e">
        <f>T369-HLOOKUP(V369,Minimas!$C$3:$CD$12,4,FALSE)</f>
        <v>#VALUE!</v>
      </c>
      <c r="AE369" s="119" t="e">
        <f>T369-HLOOKUP(V369,Minimas!$C$3:$CD$12,5,FALSE)</f>
        <v>#VALUE!</v>
      </c>
      <c r="AF369" s="119" t="e">
        <f>T369-HLOOKUP(V369,Minimas!$C$3:$CD$12,6,FALSE)</f>
        <v>#VALUE!</v>
      </c>
      <c r="AG369" s="119" t="e">
        <f>T369-HLOOKUP(V369,Minimas!$C$3:$CD$12,7,FALSE)</f>
        <v>#VALUE!</v>
      </c>
      <c r="AH369" s="119" t="e">
        <f>T369-HLOOKUP(V369,Minimas!$C$3:$CD$12,8,FALSE)</f>
        <v>#VALUE!</v>
      </c>
      <c r="AI369" s="119" t="e">
        <f>T369-HLOOKUP(V369,Minimas!$C$3:$CD$12,9,FALSE)</f>
        <v>#VALUE!</v>
      </c>
      <c r="AJ369" s="119" t="e">
        <f>T369-HLOOKUP(V369,Minimas!$C$3:$CD$12,10,FALSE)</f>
        <v>#VALUE!</v>
      </c>
      <c r="AK369" s="120" t="str">
        <f t="shared" si="59"/>
        <v xml:space="preserve"> </v>
      </c>
      <c r="AL369" s="44"/>
      <c r="AM369" s="44" t="str">
        <f t="shared" si="60"/>
        <v xml:space="preserve"> </v>
      </c>
      <c r="AN369" s="44" t="str">
        <f t="shared" si="61"/>
        <v xml:space="preserve"> </v>
      </c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  <c r="CR369" s="44"/>
      <c r="CS369" s="44"/>
      <c r="CT369" s="44"/>
      <c r="CU369" s="44"/>
      <c r="CV369" s="44"/>
      <c r="CW369" s="44"/>
      <c r="CX369" s="44"/>
      <c r="CY369" s="44"/>
      <c r="CZ369" s="44"/>
      <c r="DA369" s="44"/>
      <c r="DB369" s="44"/>
      <c r="DC369" s="44"/>
      <c r="DD369" s="44"/>
      <c r="DE369" s="44"/>
      <c r="DF369" s="44"/>
      <c r="DG369" s="44"/>
      <c r="DH369" s="44"/>
      <c r="DI369" s="44"/>
      <c r="DJ369" s="44"/>
      <c r="DK369" s="44"/>
      <c r="DL369" s="44"/>
      <c r="DM369" s="44"/>
      <c r="DN369" s="44"/>
      <c r="DO369" s="44"/>
      <c r="DP369" s="44"/>
      <c r="DQ369" s="44"/>
      <c r="DR369" s="44"/>
      <c r="DS369" s="44"/>
      <c r="DT369" s="44"/>
    </row>
    <row r="370" spans="2:124" s="5" customFormat="1" ht="30" customHeight="1">
      <c r="B370" s="128"/>
      <c r="C370" s="56"/>
      <c r="D370" s="111"/>
      <c r="E370" s="135"/>
      <c r="F370" s="133" t="s">
        <v>40</v>
      </c>
      <c r="G370" s="57" t="s">
        <v>40</v>
      </c>
      <c r="H370" s="134"/>
      <c r="I370" s="110"/>
      <c r="J370" s="135"/>
      <c r="K370" s="58"/>
      <c r="L370" s="59"/>
      <c r="M370" s="60"/>
      <c r="N370" s="60"/>
      <c r="O370" s="65" t="str">
        <f t="shared" si="54"/>
        <v/>
      </c>
      <c r="P370" s="59"/>
      <c r="Q370" s="60"/>
      <c r="R370" s="60"/>
      <c r="S370" s="65" t="str">
        <f t="shared" si="55"/>
        <v/>
      </c>
      <c r="T370" s="64" t="str">
        <f t="shared" si="56"/>
        <v/>
      </c>
      <c r="U370" s="61" t="str">
        <f t="shared" si="57"/>
        <v xml:space="preserve">   </v>
      </c>
      <c r="V370" s="61" t="str">
        <f>IF(E370=0," ",IF(E370="H",IF(H370&lt;1999,VLOOKUP(K370,Minimas!$A$15:$F$29,6),IF(AND(H370&gt;1998,H370&lt;2002),VLOOKUP(K370,Minimas!$A$15:$F$29,5),IF(AND(H370&gt;2001,H370&lt;2004),VLOOKUP(K370,Minimas!$A$15:$F$29,4),IF(AND(H370&gt;2003,H370&lt;2006),VLOOKUP(K370,Minimas!$A$15:$F$29,3),VLOOKUP(K370,Minimas!$A$15:$F$29,2))))),IF(H370&lt;1999,VLOOKUP(K370,Minimas!$G$15:$L$29,6),IF(AND(H370&gt;1998,H370&lt;2002),VLOOKUP(K370,Minimas!$G$15:$L$29,5),IF(AND(H370&gt;2001,H370&lt;2004),VLOOKUP(K370,Minimas!$G$15:$L$29,4),IF(AND(H370&gt;2003,H370&lt;2006),VLOOKUP(K370,Minimas!$G$15:$L$29,3),VLOOKUP(K370,Minimas!$G$15:$L$29,2)))))))</f>
        <v xml:space="preserve"> </v>
      </c>
      <c r="W370" s="62" t="str">
        <f t="shared" si="58"/>
        <v/>
      </c>
      <c r="X370" s="55"/>
      <c r="AA370" s="44"/>
      <c r="AB370" s="119" t="e">
        <f>T370-HLOOKUP(V370,Minimas!$C$3:$CD$12,2,FALSE)</f>
        <v>#VALUE!</v>
      </c>
      <c r="AC370" s="119" t="e">
        <f>T370-HLOOKUP(V370,Minimas!$C$3:$CD$12,3,FALSE)</f>
        <v>#VALUE!</v>
      </c>
      <c r="AD370" s="119" t="e">
        <f>T370-HLOOKUP(V370,Minimas!$C$3:$CD$12,4,FALSE)</f>
        <v>#VALUE!</v>
      </c>
      <c r="AE370" s="119" t="e">
        <f>T370-HLOOKUP(V370,Minimas!$C$3:$CD$12,5,FALSE)</f>
        <v>#VALUE!</v>
      </c>
      <c r="AF370" s="119" t="e">
        <f>T370-HLOOKUP(V370,Minimas!$C$3:$CD$12,6,FALSE)</f>
        <v>#VALUE!</v>
      </c>
      <c r="AG370" s="119" t="e">
        <f>T370-HLOOKUP(V370,Minimas!$C$3:$CD$12,7,FALSE)</f>
        <v>#VALUE!</v>
      </c>
      <c r="AH370" s="119" t="e">
        <f>T370-HLOOKUP(V370,Minimas!$C$3:$CD$12,8,FALSE)</f>
        <v>#VALUE!</v>
      </c>
      <c r="AI370" s="119" t="e">
        <f>T370-HLOOKUP(V370,Minimas!$C$3:$CD$12,9,FALSE)</f>
        <v>#VALUE!</v>
      </c>
      <c r="AJ370" s="119" t="e">
        <f>T370-HLOOKUP(V370,Minimas!$C$3:$CD$12,10,FALSE)</f>
        <v>#VALUE!</v>
      </c>
      <c r="AK370" s="120" t="str">
        <f t="shared" si="59"/>
        <v xml:space="preserve"> </v>
      </c>
      <c r="AL370" s="44"/>
      <c r="AM370" s="44" t="str">
        <f t="shared" si="60"/>
        <v xml:space="preserve"> </v>
      </c>
      <c r="AN370" s="44" t="str">
        <f t="shared" si="61"/>
        <v xml:space="preserve"> </v>
      </c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  <c r="CR370" s="44"/>
      <c r="CS370" s="44"/>
      <c r="CT370" s="44"/>
      <c r="CU370" s="44"/>
      <c r="CV370" s="44"/>
      <c r="CW370" s="44"/>
      <c r="CX370" s="44"/>
      <c r="CY370" s="44"/>
      <c r="CZ370" s="44"/>
      <c r="DA370" s="44"/>
      <c r="DB370" s="44"/>
      <c r="DC370" s="44"/>
      <c r="DD370" s="44"/>
      <c r="DE370" s="44"/>
      <c r="DF370" s="44"/>
      <c r="DG370" s="44"/>
      <c r="DH370" s="44"/>
      <c r="DI370" s="44"/>
      <c r="DJ370" s="44"/>
      <c r="DK370" s="44"/>
      <c r="DL370" s="44"/>
      <c r="DM370" s="44"/>
      <c r="DN370" s="44"/>
      <c r="DO370" s="44"/>
      <c r="DP370" s="44"/>
      <c r="DQ370" s="44"/>
      <c r="DR370" s="44"/>
      <c r="DS370" s="44"/>
      <c r="DT370" s="44"/>
    </row>
    <row r="371" spans="2:124" s="5" customFormat="1" ht="30" customHeight="1">
      <c r="B371" s="128"/>
      <c r="C371" s="56"/>
      <c r="D371" s="111"/>
      <c r="E371" s="135"/>
      <c r="F371" s="133" t="s">
        <v>40</v>
      </c>
      <c r="G371" s="57" t="s">
        <v>40</v>
      </c>
      <c r="H371" s="134"/>
      <c r="I371" s="110"/>
      <c r="J371" s="135"/>
      <c r="K371" s="58"/>
      <c r="L371" s="59"/>
      <c r="M371" s="60"/>
      <c r="N371" s="60"/>
      <c r="O371" s="65" t="str">
        <f t="shared" si="54"/>
        <v/>
      </c>
      <c r="P371" s="59"/>
      <c r="Q371" s="60"/>
      <c r="R371" s="60"/>
      <c r="S371" s="65" t="str">
        <f t="shared" si="55"/>
        <v/>
      </c>
      <c r="T371" s="64" t="str">
        <f t="shared" si="56"/>
        <v/>
      </c>
      <c r="U371" s="61" t="str">
        <f t="shared" si="57"/>
        <v xml:space="preserve">   </v>
      </c>
      <c r="V371" s="61" t="str">
        <f>IF(E371=0," ",IF(E371="H",IF(H371&lt;1999,VLOOKUP(K371,Minimas!$A$15:$F$29,6),IF(AND(H371&gt;1998,H371&lt;2002),VLOOKUP(K371,Minimas!$A$15:$F$29,5),IF(AND(H371&gt;2001,H371&lt;2004),VLOOKUP(K371,Minimas!$A$15:$F$29,4),IF(AND(H371&gt;2003,H371&lt;2006),VLOOKUP(K371,Minimas!$A$15:$F$29,3),VLOOKUP(K371,Minimas!$A$15:$F$29,2))))),IF(H371&lt;1999,VLOOKUP(K371,Minimas!$G$15:$L$29,6),IF(AND(H371&gt;1998,H371&lt;2002),VLOOKUP(K371,Minimas!$G$15:$L$29,5),IF(AND(H371&gt;2001,H371&lt;2004),VLOOKUP(K371,Minimas!$G$15:$L$29,4),IF(AND(H371&gt;2003,H371&lt;2006),VLOOKUP(K371,Minimas!$G$15:$L$29,3),VLOOKUP(K371,Minimas!$G$15:$L$29,2)))))))</f>
        <v xml:space="preserve"> </v>
      </c>
      <c r="W371" s="62" t="str">
        <f t="shared" si="58"/>
        <v/>
      </c>
      <c r="X371" s="55"/>
      <c r="AA371" s="44"/>
      <c r="AB371" s="119" t="e">
        <f>T371-HLOOKUP(V371,Minimas!$C$3:$CD$12,2,FALSE)</f>
        <v>#VALUE!</v>
      </c>
      <c r="AC371" s="119" t="e">
        <f>T371-HLOOKUP(V371,Minimas!$C$3:$CD$12,3,FALSE)</f>
        <v>#VALUE!</v>
      </c>
      <c r="AD371" s="119" t="e">
        <f>T371-HLOOKUP(V371,Minimas!$C$3:$CD$12,4,FALSE)</f>
        <v>#VALUE!</v>
      </c>
      <c r="AE371" s="119" t="e">
        <f>T371-HLOOKUP(V371,Minimas!$C$3:$CD$12,5,FALSE)</f>
        <v>#VALUE!</v>
      </c>
      <c r="AF371" s="119" t="e">
        <f>T371-HLOOKUP(V371,Minimas!$C$3:$CD$12,6,FALSE)</f>
        <v>#VALUE!</v>
      </c>
      <c r="AG371" s="119" t="e">
        <f>T371-HLOOKUP(V371,Minimas!$C$3:$CD$12,7,FALSE)</f>
        <v>#VALUE!</v>
      </c>
      <c r="AH371" s="119" t="e">
        <f>T371-HLOOKUP(V371,Minimas!$C$3:$CD$12,8,FALSE)</f>
        <v>#VALUE!</v>
      </c>
      <c r="AI371" s="119" t="e">
        <f>T371-HLOOKUP(V371,Minimas!$C$3:$CD$12,9,FALSE)</f>
        <v>#VALUE!</v>
      </c>
      <c r="AJ371" s="119" t="e">
        <f>T371-HLOOKUP(V371,Minimas!$C$3:$CD$12,10,FALSE)</f>
        <v>#VALUE!</v>
      </c>
      <c r="AK371" s="120" t="str">
        <f t="shared" si="59"/>
        <v xml:space="preserve"> </v>
      </c>
      <c r="AL371" s="44"/>
      <c r="AM371" s="44" t="str">
        <f t="shared" si="60"/>
        <v xml:space="preserve"> </v>
      </c>
      <c r="AN371" s="44" t="str">
        <f t="shared" si="61"/>
        <v xml:space="preserve"> </v>
      </c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4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4"/>
      <c r="CP371" s="44"/>
      <c r="CQ371" s="44"/>
      <c r="CR371" s="44"/>
      <c r="CS371" s="44"/>
      <c r="CT371" s="44"/>
      <c r="CU371" s="44"/>
      <c r="CV371" s="44"/>
      <c r="CW371" s="44"/>
      <c r="CX371" s="44"/>
      <c r="CY371" s="44"/>
      <c r="CZ371" s="44"/>
      <c r="DA371" s="44"/>
      <c r="DB371" s="44"/>
      <c r="DC371" s="44"/>
      <c r="DD371" s="44"/>
      <c r="DE371" s="44"/>
      <c r="DF371" s="44"/>
      <c r="DG371" s="44"/>
      <c r="DH371" s="44"/>
      <c r="DI371" s="44"/>
      <c r="DJ371" s="44"/>
      <c r="DK371" s="44"/>
      <c r="DL371" s="44"/>
      <c r="DM371" s="44"/>
      <c r="DN371" s="44"/>
      <c r="DO371" s="44"/>
      <c r="DP371" s="44"/>
      <c r="DQ371" s="44"/>
      <c r="DR371" s="44"/>
      <c r="DS371" s="44"/>
      <c r="DT371" s="44"/>
    </row>
    <row r="372" spans="2:124" s="5" customFormat="1" ht="30" customHeight="1">
      <c r="B372" s="128"/>
      <c r="C372" s="56"/>
      <c r="D372" s="111"/>
      <c r="E372" s="135"/>
      <c r="F372" s="133" t="s">
        <v>40</v>
      </c>
      <c r="G372" s="57" t="s">
        <v>40</v>
      </c>
      <c r="H372" s="134"/>
      <c r="I372" s="110"/>
      <c r="J372" s="135"/>
      <c r="K372" s="58"/>
      <c r="L372" s="59"/>
      <c r="M372" s="60"/>
      <c r="N372" s="60"/>
      <c r="O372" s="65" t="str">
        <f t="shared" si="54"/>
        <v/>
      </c>
      <c r="P372" s="59"/>
      <c r="Q372" s="60"/>
      <c r="R372" s="60"/>
      <c r="S372" s="65" t="str">
        <f t="shared" si="55"/>
        <v/>
      </c>
      <c r="T372" s="64" t="str">
        <f t="shared" si="56"/>
        <v/>
      </c>
      <c r="U372" s="61" t="str">
        <f t="shared" si="57"/>
        <v xml:space="preserve">   </v>
      </c>
      <c r="V372" s="61" t="str">
        <f>IF(E372=0," ",IF(E372="H",IF(H372&lt;1999,VLOOKUP(K372,Minimas!$A$15:$F$29,6),IF(AND(H372&gt;1998,H372&lt;2002),VLOOKUP(K372,Minimas!$A$15:$F$29,5),IF(AND(H372&gt;2001,H372&lt;2004),VLOOKUP(K372,Minimas!$A$15:$F$29,4),IF(AND(H372&gt;2003,H372&lt;2006),VLOOKUP(K372,Minimas!$A$15:$F$29,3),VLOOKUP(K372,Minimas!$A$15:$F$29,2))))),IF(H372&lt;1999,VLOOKUP(K372,Minimas!$G$15:$L$29,6),IF(AND(H372&gt;1998,H372&lt;2002),VLOOKUP(K372,Minimas!$G$15:$L$29,5),IF(AND(H372&gt;2001,H372&lt;2004),VLOOKUP(K372,Minimas!$G$15:$L$29,4),IF(AND(H372&gt;2003,H372&lt;2006),VLOOKUP(K372,Minimas!$G$15:$L$29,3),VLOOKUP(K372,Minimas!$G$15:$L$29,2)))))))</f>
        <v xml:space="preserve"> </v>
      </c>
      <c r="W372" s="62" t="str">
        <f t="shared" si="58"/>
        <v/>
      </c>
      <c r="X372" s="55"/>
      <c r="AA372" s="44"/>
      <c r="AB372" s="119" t="e">
        <f>T372-HLOOKUP(V372,Minimas!$C$3:$CD$12,2,FALSE)</f>
        <v>#VALUE!</v>
      </c>
      <c r="AC372" s="119" t="e">
        <f>T372-HLOOKUP(V372,Minimas!$C$3:$CD$12,3,FALSE)</f>
        <v>#VALUE!</v>
      </c>
      <c r="AD372" s="119" t="e">
        <f>T372-HLOOKUP(V372,Minimas!$C$3:$CD$12,4,FALSE)</f>
        <v>#VALUE!</v>
      </c>
      <c r="AE372" s="119" t="e">
        <f>T372-HLOOKUP(V372,Minimas!$C$3:$CD$12,5,FALSE)</f>
        <v>#VALUE!</v>
      </c>
      <c r="AF372" s="119" t="e">
        <f>T372-HLOOKUP(V372,Minimas!$C$3:$CD$12,6,FALSE)</f>
        <v>#VALUE!</v>
      </c>
      <c r="AG372" s="119" t="e">
        <f>T372-HLOOKUP(V372,Minimas!$C$3:$CD$12,7,FALSE)</f>
        <v>#VALUE!</v>
      </c>
      <c r="AH372" s="119" t="e">
        <f>T372-HLOOKUP(V372,Minimas!$C$3:$CD$12,8,FALSE)</f>
        <v>#VALUE!</v>
      </c>
      <c r="AI372" s="119" t="e">
        <f>T372-HLOOKUP(V372,Minimas!$C$3:$CD$12,9,FALSE)</f>
        <v>#VALUE!</v>
      </c>
      <c r="AJ372" s="119" t="e">
        <f>T372-HLOOKUP(V372,Minimas!$C$3:$CD$12,10,FALSE)</f>
        <v>#VALUE!</v>
      </c>
      <c r="AK372" s="120" t="str">
        <f t="shared" si="59"/>
        <v xml:space="preserve"> </v>
      </c>
      <c r="AL372" s="44"/>
      <c r="AM372" s="44" t="str">
        <f t="shared" si="60"/>
        <v xml:space="preserve"> </v>
      </c>
      <c r="AN372" s="44" t="str">
        <f t="shared" si="61"/>
        <v xml:space="preserve"> </v>
      </c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4"/>
      <c r="CP372" s="44"/>
      <c r="CQ372" s="44"/>
      <c r="CR372" s="44"/>
      <c r="CS372" s="44"/>
      <c r="CT372" s="44"/>
      <c r="CU372" s="44"/>
      <c r="CV372" s="44"/>
      <c r="CW372" s="44"/>
      <c r="CX372" s="44"/>
      <c r="CY372" s="44"/>
      <c r="CZ372" s="44"/>
      <c r="DA372" s="44"/>
      <c r="DB372" s="44"/>
      <c r="DC372" s="44"/>
      <c r="DD372" s="44"/>
      <c r="DE372" s="44"/>
      <c r="DF372" s="44"/>
      <c r="DG372" s="44"/>
      <c r="DH372" s="44"/>
      <c r="DI372" s="44"/>
      <c r="DJ372" s="44"/>
      <c r="DK372" s="44"/>
      <c r="DL372" s="44"/>
      <c r="DM372" s="44"/>
      <c r="DN372" s="44"/>
      <c r="DO372" s="44"/>
      <c r="DP372" s="44"/>
      <c r="DQ372" s="44"/>
      <c r="DR372" s="44"/>
      <c r="DS372" s="44"/>
      <c r="DT372" s="44"/>
    </row>
    <row r="373" spans="2:124" s="5" customFormat="1" ht="30" customHeight="1">
      <c r="B373" s="128"/>
      <c r="C373" s="56"/>
      <c r="D373" s="111"/>
      <c r="E373" s="135"/>
      <c r="F373" s="133" t="s">
        <v>40</v>
      </c>
      <c r="G373" s="57" t="s">
        <v>40</v>
      </c>
      <c r="H373" s="134"/>
      <c r="I373" s="110"/>
      <c r="J373" s="135"/>
      <c r="K373" s="58"/>
      <c r="L373" s="59"/>
      <c r="M373" s="60"/>
      <c r="N373" s="60"/>
      <c r="O373" s="65" t="str">
        <f t="shared" si="54"/>
        <v/>
      </c>
      <c r="P373" s="59"/>
      <c r="Q373" s="60"/>
      <c r="R373" s="60"/>
      <c r="S373" s="65" t="str">
        <f t="shared" si="55"/>
        <v/>
      </c>
      <c r="T373" s="64" t="str">
        <f t="shared" si="56"/>
        <v/>
      </c>
      <c r="U373" s="61" t="str">
        <f t="shared" si="57"/>
        <v xml:space="preserve">   </v>
      </c>
      <c r="V373" s="61" t="str">
        <f>IF(E373=0," ",IF(E373="H",IF(H373&lt;1999,VLOOKUP(K373,Minimas!$A$15:$F$29,6),IF(AND(H373&gt;1998,H373&lt;2002),VLOOKUP(K373,Minimas!$A$15:$F$29,5),IF(AND(H373&gt;2001,H373&lt;2004),VLOOKUP(K373,Minimas!$A$15:$F$29,4),IF(AND(H373&gt;2003,H373&lt;2006),VLOOKUP(K373,Minimas!$A$15:$F$29,3),VLOOKUP(K373,Minimas!$A$15:$F$29,2))))),IF(H373&lt;1999,VLOOKUP(K373,Minimas!$G$15:$L$29,6),IF(AND(H373&gt;1998,H373&lt;2002),VLOOKUP(K373,Minimas!$G$15:$L$29,5),IF(AND(H373&gt;2001,H373&lt;2004),VLOOKUP(K373,Minimas!$G$15:$L$29,4),IF(AND(H373&gt;2003,H373&lt;2006),VLOOKUP(K373,Minimas!$G$15:$L$29,3),VLOOKUP(K373,Minimas!$G$15:$L$29,2)))))))</f>
        <v xml:space="preserve"> </v>
      </c>
      <c r="W373" s="62" t="str">
        <f t="shared" si="58"/>
        <v/>
      </c>
      <c r="X373" s="55"/>
      <c r="AA373" s="44"/>
      <c r="AB373" s="119" t="e">
        <f>T373-HLOOKUP(V373,Minimas!$C$3:$CD$12,2,FALSE)</f>
        <v>#VALUE!</v>
      </c>
      <c r="AC373" s="119" t="e">
        <f>T373-HLOOKUP(V373,Minimas!$C$3:$CD$12,3,FALSE)</f>
        <v>#VALUE!</v>
      </c>
      <c r="AD373" s="119" t="e">
        <f>T373-HLOOKUP(V373,Minimas!$C$3:$CD$12,4,FALSE)</f>
        <v>#VALUE!</v>
      </c>
      <c r="AE373" s="119" t="e">
        <f>T373-HLOOKUP(V373,Minimas!$C$3:$CD$12,5,FALSE)</f>
        <v>#VALUE!</v>
      </c>
      <c r="AF373" s="119" t="e">
        <f>T373-HLOOKUP(V373,Minimas!$C$3:$CD$12,6,FALSE)</f>
        <v>#VALUE!</v>
      </c>
      <c r="AG373" s="119" t="e">
        <f>T373-HLOOKUP(V373,Minimas!$C$3:$CD$12,7,FALSE)</f>
        <v>#VALUE!</v>
      </c>
      <c r="AH373" s="119" t="e">
        <f>T373-HLOOKUP(V373,Minimas!$C$3:$CD$12,8,FALSE)</f>
        <v>#VALUE!</v>
      </c>
      <c r="AI373" s="119" t="e">
        <f>T373-HLOOKUP(V373,Minimas!$C$3:$CD$12,9,FALSE)</f>
        <v>#VALUE!</v>
      </c>
      <c r="AJ373" s="119" t="e">
        <f>T373-HLOOKUP(V373,Minimas!$C$3:$CD$12,10,FALSE)</f>
        <v>#VALUE!</v>
      </c>
      <c r="AK373" s="120" t="str">
        <f t="shared" si="59"/>
        <v xml:space="preserve"> </v>
      </c>
      <c r="AL373" s="44"/>
      <c r="AM373" s="44" t="str">
        <f t="shared" si="60"/>
        <v xml:space="preserve"> </v>
      </c>
      <c r="AN373" s="44" t="str">
        <f t="shared" si="61"/>
        <v xml:space="preserve"> </v>
      </c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4"/>
      <c r="CP373" s="44"/>
      <c r="CQ373" s="44"/>
      <c r="CR373" s="44"/>
      <c r="CS373" s="44"/>
      <c r="CT373" s="44"/>
      <c r="CU373" s="44"/>
      <c r="CV373" s="44"/>
      <c r="CW373" s="44"/>
      <c r="CX373" s="44"/>
      <c r="CY373" s="44"/>
      <c r="CZ373" s="44"/>
      <c r="DA373" s="44"/>
      <c r="DB373" s="44"/>
      <c r="DC373" s="44"/>
      <c r="DD373" s="44"/>
      <c r="DE373" s="44"/>
      <c r="DF373" s="44"/>
      <c r="DG373" s="44"/>
      <c r="DH373" s="44"/>
      <c r="DI373" s="44"/>
      <c r="DJ373" s="44"/>
      <c r="DK373" s="44"/>
      <c r="DL373" s="44"/>
      <c r="DM373" s="44"/>
      <c r="DN373" s="44"/>
      <c r="DO373" s="44"/>
      <c r="DP373" s="44"/>
      <c r="DQ373" s="44"/>
      <c r="DR373" s="44"/>
      <c r="DS373" s="44"/>
      <c r="DT373" s="44"/>
    </row>
    <row r="374" spans="2:124" s="5" customFormat="1" ht="30" customHeight="1">
      <c r="B374" s="128"/>
      <c r="C374" s="56"/>
      <c r="D374" s="111"/>
      <c r="E374" s="135"/>
      <c r="F374" s="133" t="s">
        <v>40</v>
      </c>
      <c r="G374" s="57" t="s">
        <v>40</v>
      </c>
      <c r="H374" s="134"/>
      <c r="I374" s="110"/>
      <c r="J374" s="135"/>
      <c r="K374" s="58"/>
      <c r="L374" s="59"/>
      <c r="M374" s="60"/>
      <c r="N374" s="60"/>
      <c r="O374" s="65" t="str">
        <f t="shared" si="54"/>
        <v/>
      </c>
      <c r="P374" s="59"/>
      <c r="Q374" s="60"/>
      <c r="R374" s="60"/>
      <c r="S374" s="65" t="str">
        <f t="shared" si="55"/>
        <v/>
      </c>
      <c r="T374" s="64" t="str">
        <f t="shared" si="56"/>
        <v/>
      </c>
      <c r="U374" s="61" t="str">
        <f t="shared" si="57"/>
        <v xml:space="preserve">   </v>
      </c>
      <c r="V374" s="61" t="str">
        <f>IF(E374=0," ",IF(E374="H",IF(H374&lt;1999,VLOOKUP(K374,Minimas!$A$15:$F$29,6),IF(AND(H374&gt;1998,H374&lt;2002),VLOOKUP(K374,Minimas!$A$15:$F$29,5),IF(AND(H374&gt;2001,H374&lt;2004),VLOOKUP(K374,Minimas!$A$15:$F$29,4),IF(AND(H374&gt;2003,H374&lt;2006),VLOOKUP(K374,Minimas!$A$15:$F$29,3),VLOOKUP(K374,Minimas!$A$15:$F$29,2))))),IF(H374&lt;1999,VLOOKUP(K374,Minimas!$G$15:$L$29,6),IF(AND(H374&gt;1998,H374&lt;2002),VLOOKUP(K374,Minimas!$G$15:$L$29,5),IF(AND(H374&gt;2001,H374&lt;2004),VLOOKUP(K374,Minimas!$G$15:$L$29,4),IF(AND(H374&gt;2003,H374&lt;2006),VLOOKUP(K374,Minimas!$G$15:$L$29,3),VLOOKUP(K374,Minimas!$G$15:$L$29,2)))))))</f>
        <v xml:space="preserve"> </v>
      </c>
      <c r="W374" s="62" t="str">
        <f t="shared" si="58"/>
        <v/>
      </c>
      <c r="X374" s="55"/>
      <c r="AA374" s="44"/>
      <c r="AB374" s="119" t="e">
        <f>T374-HLOOKUP(V374,Minimas!$C$3:$CD$12,2,FALSE)</f>
        <v>#VALUE!</v>
      </c>
      <c r="AC374" s="119" t="e">
        <f>T374-HLOOKUP(V374,Minimas!$C$3:$CD$12,3,FALSE)</f>
        <v>#VALUE!</v>
      </c>
      <c r="AD374" s="119" t="e">
        <f>T374-HLOOKUP(V374,Minimas!$C$3:$CD$12,4,FALSE)</f>
        <v>#VALUE!</v>
      </c>
      <c r="AE374" s="119" t="e">
        <f>T374-HLOOKUP(V374,Minimas!$C$3:$CD$12,5,FALSE)</f>
        <v>#VALUE!</v>
      </c>
      <c r="AF374" s="119" t="e">
        <f>T374-HLOOKUP(V374,Minimas!$C$3:$CD$12,6,FALSE)</f>
        <v>#VALUE!</v>
      </c>
      <c r="AG374" s="119" t="e">
        <f>T374-HLOOKUP(V374,Minimas!$C$3:$CD$12,7,FALSE)</f>
        <v>#VALUE!</v>
      </c>
      <c r="AH374" s="119" t="e">
        <f>T374-HLOOKUP(V374,Minimas!$C$3:$CD$12,8,FALSE)</f>
        <v>#VALUE!</v>
      </c>
      <c r="AI374" s="119" t="e">
        <f>T374-HLOOKUP(V374,Minimas!$C$3:$CD$12,9,FALSE)</f>
        <v>#VALUE!</v>
      </c>
      <c r="AJ374" s="119" t="e">
        <f>T374-HLOOKUP(V374,Minimas!$C$3:$CD$12,10,FALSE)</f>
        <v>#VALUE!</v>
      </c>
      <c r="AK374" s="120" t="str">
        <f t="shared" si="59"/>
        <v xml:space="preserve"> </v>
      </c>
      <c r="AL374" s="44"/>
      <c r="AM374" s="44" t="str">
        <f t="shared" si="60"/>
        <v xml:space="preserve"> </v>
      </c>
      <c r="AN374" s="44" t="str">
        <f t="shared" si="61"/>
        <v xml:space="preserve"> </v>
      </c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4"/>
      <c r="CP374" s="44"/>
      <c r="CQ374" s="44"/>
      <c r="CR374" s="44"/>
      <c r="CS374" s="44"/>
      <c r="CT374" s="44"/>
      <c r="CU374" s="44"/>
      <c r="CV374" s="44"/>
      <c r="CW374" s="44"/>
      <c r="CX374" s="44"/>
      <c r="CY374" s="44"/>
      <c r="CZ374" s="44"/>
      <c r="DA374" s="44"/>
      <c r="DB374" s="44"/>
      <c r="DC374" s="44"/>
      <c r="DD374" s="44"/>
      <c r="DE374" s="44"/>
      <c r="DF374" s="44"/>
      <c r="DG374" s="44"/>
      <c r="DH374" s="44"/>
      <c r="DI374" s="44"/>
      <c r="DJ374" s="44"/>
      <c r="DK374" s="44"/>
      <c r="DL374" s="44"/>
      <c r="DM374" s="44"/>
      <c r="DN374" s="44"/>
      <c r="DO374" s="44"/>
      <c r="DP374" s="44"/>
      <c r="DQ374" s="44"/>
      <c r="DR374" s="44"/>
      <c r="DS374" s="44"/>
      <c r="DT374" s="44"/>
    </row>
    <row r="375" spans="2:124" s="5" customFormat="1" ht="30" customHeight="1">
      <c r="B375" s="128"/>
      <c r="C375" s="56"/>
      <c r="D375" s="111"/>
      <c r="E375" s="135"/>
      <c r="F375" s="133" t="s">
        <v>40</v>
      </c>
      <c r="G375" s="57" t="s">
        <v>40</v>
      </c>
      <c r="H375" s="134"/>
      <c r="I375" s="110"/>
      <c r="J375" s="135"/>
      <c r="K375" s="58"/>
      <c r="L375" s="59"/>
      <c r="M375" s="60"/>
      <c r="N375" s="60"/>
      <c r="O375" s="65" t="str">
        <f t="shared" si="54"/>
        <v/>
      </c>
      <c r="P375" s="59"/>
      <c r="Q375" s="60"/>
      <c r="R375" s="60"/>
      <c r="S375" s="65" t="str">
        <f t="shared" si="55"/>
        <v/>
      </c>
      <c r="T375" s="64" t="str">
        <f t="shared" si="56"/>
        <v/>
      </c>
      <c r="U375" s="61" t="str">
        <f t="shared" si="57"/>
        <v xml:space="preserve">   </v>
      </c>
      <c r="V375" s="61" t="str">
        <f>IF(E375=0," ",IF(E375="H",IF(H375&lt;1999,VLOOKUP(K375,Minimas!$A$15:$F$29,6),IF(AND(H375&gt;1998,H375&lt;2002),VLOOKUP(K375,Minimas!$A$15:$F$29,5),IF(AND(H375&gt;2001,H375&lt;2004),VLOOKUP(K375,Minimas!$A$15:$F$29,4),IF(AND(H375&gt;2003,H375&lt;2006),VLOOKUP(K375,Minimas!$A$15:$F$29,3),VLOOKUP(K375,Minimas!$A$15:$F$29,2))))),IF(H375&lt;1999,VLOOKUP(K375,Minimas!$G$15:$L$29,6),IF(AND(H375&gt;1998,H375&lt;2002),VLOOKUP(K375,Minimas!$G$15:$L$29,5),IF(AND(H375&gt;2001,H375&lt;2004),VLOOKUP(K375,Minimas!$G$15:$L$29,4),IF(AND(H375&gt;2003,H375&lt;2006),VLOOKUP(K375,Minimas!$G$15:$L$29,3),VLOOKUP(K375,Minimas!$G$15:$L$29,2)))))))</f>
        <v xml:space="preserve"> </v>
      </c>
      <c r="W375" s="62" t="str">
        <f t="shared" si="58"/>
        <v/>
      </c>
      <c r="X375" s="55"/>
      <c r="AA375" s="44"/>
      <c r="AB375" s="119" t="e">
        <f>T375-HLOOKUP(V375,Minimas!$C$3:$CD$12,2,FALSE)</f>
        <v>#VALUE!</v>
      </c>
      <c r="AC375" s="119" t="e">
        <f>T375-HLOOKUP(V375,Minimas!$C$3:$CD$12,3,FALSE)</f>
        <v>#VALUE!</v>
      </c>
      <c r="AD375" s="119" t="e">
        <f>T375-HLOOKUP(V375,Minimas!$C$3:$CD$12,4,FALSE)</f>
        <v>#VALUE!</v>
      </c>
      <c r="AE375" s="119" t="e">
        <f>T375-HLOOKUP(V375,Minimas!$C$3:$CD$12,5,FALSE)</f>
        <v>#VALUE!</v>
      </c>
      <c r="AF375" s="119" t="e">
        <f>T375-HLOOKUP(V375,Minimas!$C$3:$CD$12,6,FALSE)</f>
        <v>#VALUE!</v>
      </c>
      <c r="AG375" s="119" t="e">
        <f>T375-HLOOKUP(V375,Minimas!$C$3:$CD$12,7,FALSE)</f>
        <v>#VALUE!</v>
      </c>
      <c r="AH375" s="119" t="e">
        <f>T375-HLOOKUP(V375,Minimas!$C$3:$CD$12,8,FALSE)</f>
        <v>#VALUE!</v>
      </c>
      <c r="AI375" s="119" t="e">
        <f>T375-HLOOKUP(V375,Minimas!$C$3:$CD$12,9,FALSE)</f>
        <v>#VALUE!</v>
      </c>
      <c r="AJ375" s="119" t="e">
        <f>T375-HLOOKUP(V375,Minimas!$C$3:$CD$12,10,FALSE)</f>
        <v>#VALUE!</v>
      </c>
      <c r="AK375" s="120" t="str">
        <f t="shared" si="59"/>
        <v xml:space="preserve"> </v>
      </c>
      <c r="AL375" s="44"/>
      <c r="AM375" s="44" t="str">
        <f t="shared" si="60"/>
        <v xml:space="preserve"> </v>
      </c>
      <c r="AN375" s="44" t="str">
        <f t="shared" si="61"/>
        <v xml:space="preserve"> </v>
      </c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4"/>
      <c r="CP375" s="44"/>
      <c r="CQ375" s="44"/>
      <c r="CR375" s="44"/>
      <c r="CS375" s="44"/>
      <c r="CT375" s="44"/>
      <c r="CU375" s="44"/>
      <c r="CV375" s="44"/>
      <c r="CW375" s="44"/>
      <c r="CX375" s="44"/>
      <c r="CY375" s="44"/>
      <c r="CZ375" s="44"/>
      <c r="DA375" s="44"/>
      <c r="DB375" s="44"/>
      <c r="DC375" s="44"/>
      <c r="DD375" s="44"/>
      <c r="DE375" s="44"/>
      <c r="DF375" s="44"/>
      <c r="DG375" s="44"/>
      <c r="DH375" s="44"/>
      <c r="DI375" s="44"/>
      <c r="DJ375" s="44"/>
      <c r="DK375" s="44"/>
      <c r="DL375" s="44"/>
      <c r="DM375" s="44"/>
      <c r="DN375" s="44"/>
      <c r="DO375" s="44"/>
      <c r="DP375" s="44"/>
      <c r="DQ375" s="44"/>
      <c r="DR375" s="44"/>
      <c r="DS375" s="44"/>
      <c r="DT375" s="44"/>
    </row>
    <row r="376" spans="2:124" s="5" customFormat="1" ht="30" customHeight="1">
      <c r="B376" s="128"/>
      <c r="C376" s="56"/>
      <c r="D376" s="111"/>
      <c r="E376" s="135"/>
      <c r="F376" s="133" t="s">
        <v>40</v>
      </c>
      <c r="G376" s="57" t="s">
        <v>40</v>
      </c>
      <c r="H376" s="134"/>
      <c r="I376" s="110"/>
      <c r="J376" s="135"/>
      <c r="K376" s="58"/>
      <c r="L376" s="59"/>
      <c r="M376" s="60"/>
      <c r="N376" s="60"/>
      <c r="O376" s="65" t="str">
        <f t="shared" si="54"/>
        <v/>
      </c>
      <c r="P376" s="59"/>
      <c r="Q376" s="60"/>
      <c r="R376" s="60"/>
      <c r="S376" s="65" t="str">
        <f t="shared" si="55"/>
        <v/>
      </c>
      <c r="T376" s="64" t="str">
        <f t="shared" si="56"/>
        <v/>
      </c>
      <c r="U376" s="61" t="str">
        <f t="shared" si="57"/>
        <v xml:space="preserve">   </v>
      </c>
      <c r="V376" s="61" t="str">
        <f>IF(E376=0," ",IF(E376="H",IF(H376&lt;1999,VLOOKUP(K376,Minimas!$A$15:$F$29,6),IF(AND(H376&gt;1998,H376&lt;2002),VLOOKUP(K376,Minimas!$A$15:$F$29,5),IF(AND(H376&gt;2001,H376&lt;2004),VLOOKUP(K376,Minimas!$A$15:$F$29,4),IF(AND(H376&gt;2003,H376&lt;2006),VLOOKUP(K376,Minimas!$A$15:$F$29,3),VLOOKUP(K376,Minimas!$A$15:$F$29,2))))),IF(H376&lt;1999,VLOOKUP(K376,Minimas!$G$15:$L$29,6),IF(AND(H376&gt;1998,H376&lt;2002),VLOOKUP(K376,Minimas!$G$15:$L$29,5),IF(AND(H376&gt;2001,H376&lt;2004),VLOOKUP(K376,Minimas!$G$15:$L$29,4),IF(AND(H376&gt;2003,H376&lt;2006),VLOOKUP(K376,Minimas!$G$15:$L$29,3),VLOOKUP(K376,Minimas!$G$15:$L$29,2)))))))</f>
        <v xml:space="preserve"> </v>
      </c>
      <c r="W376" s="62" t="str">
        <f t="shared" si="58"/>
        <v/>
      </c>
      <c r="X376" s="55"/>
      <c r="AA376" s="44"/>
      <c r="AB376" s="119" t="e">
        <f>T376-HLOOKUP(V376,Minimas!$C$3:$CD$12,2,FALSE)</f>
        <v>#VALUE!</v>
      </c>
      <c r="AC376" s="119" t="e">
        <f>T376-HLOOKUP(V376,Minimas!$C$3:$CD$12,3,FALSE)</f>
        <v>#VALUE!</v>
      </c>
      <c r="AD376" s="119" t="e">
        <f>T376-HLOOKUP(V376,Minimas!$C$3:$CD$12,4,FALSE)</f>
        <v>#VALUE!</v>
      </c>
      <c r="AE376" s="119" t="e">
        <f>T376-HLOOKUP(V376,Minimas!$C$3:$CD$12,5,FALSE)</f>
        <v>#VALUE!</v>
      </c>
      <c r="AF376" s="119" t="e">
        <f>T376-HLOOKUP(V376,Minimas!$C$3:$CD$12,6,FALSE)</f>
        <v>#VALUE!</v>
      </c>
      <c r="AG376" s="119" t="e">
        <f>T376-HLOOKUP(V376,Minimas!$C$3:$CD$12,7,FALSE)</f>
        <v>#VALUE!</v>
      </c>
      <c r="AH376" s="119" t="e">
        <f>T376-HLOOKUP(V376,Minimas!$C$3:$CD$12,8,FALSE)</f>
        <v>#VALUE!</v>
      </c>
      <c r="AI376" s="119" t="e">
        <f>T376-HLOOKUP(V376,Minimas!$C$3:$CD$12,9,FALSE)</f>
        <v>#VALUE!</v>
      </c>
      <c r="AJ376" s="119" t="e">
        <f>T376-HLOOKUP(V376,Minimas!$C$3:$CD$12,10,FALSE)</f>
        <v>#VALUE!</v>
      </c>
      <c r="AK376" s="120" t="str">
        <f t="shared" si="59"/>
        <v xml:space="preserve"> </v>
      </c>
      <c r="AL376" s="44"/>
      <c r="AM376" s="44" t="str">
        <f t="shared" si="60"/>
        <v xml:space="preserve"> </v>
      </c>
      <c r="AN376" s="44" t="str">
        <f t="shared" si="61"/>
        <v xml:space="preserve"> </v>
      </c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4"/>
      <c r="CP376" s="44"/>
      <c r="CQ376" s="44"/>
      <c r="CR376" s="44"/>
      <c r="CS376" s="44"/>
      <c r="CT376" s="44"/>
      <c r="CU376" s="44"/>
      <c r="CV376" s="44"/>
      <c r="CW376" s="44"/>
      <c r="CX376" s="44"/>
      <c r="CY376" s="44"/>
      <c r="CZ376" s="44"/>
      <c r="DA376" s="44"/>
      <c r="DB376" s="44"/>
      <c r="DC376" s="44"/>
      <c r="DD376" s="44"/>
      <c r="DE376" s="44"/>
      <c r="DF376" s="44"/>
      <c r="DG376" s="44"/>
      <c r="DH376" s="44"/>
      <c r="DI376" s="44"/>
      <c r="DJ376" s="44"/>
      <c r="DK376" s="44"/>
      <c r="DL376" s="44"/>
      <c r="DM376" s="44"/>
      <c r="DN376" s="44"/>
      <c r="DO376" s="44"/>
      <c r="DP376" s="44"/>
      <c r="DQ376" s="44"/>
      <c r="DR376" s="44"/>
      <c r="DS376" s="44"/>
      <c r="DT376" s="44"/>
    </row>
    <row r="377" spans="2:124" s="5" customFormat="1" ht="30" customHeight="1">
      <c r="B377" s="128"/>
      <c r="C377" s="56"/>
      <c r="D377" s="111"/>
      <c r="E377" s="135"/>
      <c r="F377" s="133" t="s">
        <v>40</v>
      </c>
      <c r="G377" s="57" t="s">
        <v>40</v>
      </c>
      <c r="H377" s="134"/>
      <c r="I377" s="110"/>
      <c r="J377" s="135"/>
      <c r="K377" s="58"/>
      <c r="L377" s="59"/>
      <c r="M377" s="60"/>
      <c r="N377" s="60"/>
      <c r="O377" s="65" t="str">
        <f t="shared" si="54"/>
        <v/>
      </c>
      <c r="P377" s="59"/>
      <c r="Q377" s="60"/>
      <c r="R377" s="60"/>
      <c r="S377" s="65" t="str">
        <f t="shared" si="55"/>
        <v/>
      </c>
      <c r="T377" s="64" t="str">
        <f t="shared" si="56"/>
        <v/>
      </c>
      <c r="U377" s="61" t="str">
        <f t="shared" si="57"/>
        <v xml:space="preserve">   </v>
      </c>
      <c r="V377" s="61" t="str">
        <f>IF(E377=0," ",IF(E377="H",IF(H377&lt;1999,VLOOKUP(K377,Minimas!$A$15:$F$29,6),IF(AND(H377&gt;1998,H377&lt;2002),VLOOKUP(K377,Minimas!$A$15:$F$29,5),IF(AND(H377&gt;2001,H377&lt;2004),VLOOKUP(K377,Minimas!$A$15:$F$29,4),IF(AND(H377&gt;2003,H377&lt;2006),VLOOKUP(K377,Minimas!$A$15:$F$29,3),VLOOKUP(K377,Minimas!$A$15:$F$29,2))))),IF(H377&lt;1999,VLOOKUP(K377,Minimas!$G$15:$L$29,6),IF(AND(H377&gt;1998,H377&lt;2002),VLOOKUP(K377,Minimas!$G$15:$L$29,5),IF(AND(H377&gt;2001,H377&lt;2004),VLOOKUP(K377,Minimas!$G$15:$L$29,4),IF(AND(H377&gt;2003,H377&lt;2006),VLOOKUP(K377,Minimas!$G$15:$L$29,3),VLOOKUP(K377,Minimas!$G$15:$L$29,2)))))))</f>
        <v xml:space="preserve"> </v>
      </c>
      <c r="W377" s="62" t="str">
        <f t="shared" si="58"/>
        <v/>
      </c>
      <c r="X377" s="55"/>
      <c r="AA377" s="44"/>
      <c r="AB377" s="119" t="e">
        <f>T377-HLOOKUP(V377,Minimas!$C$3:$CD$12,2,FALSE)</f>
        <v>#VALUE!</v>
      </c>
      <c r="AC377" s="119" t="e">
        <f>T377-HLOOKUP(V377,Minimas!$C$3:$CD$12,3,FALSE)</f>
        <v>#VALUE!</v>
      </c>
      <c r="AD377" s="119" t="e">
        <f>T377-HLOOKUP(V377,Minimas!$C$3:$CD$12,4,FALSE)</f>
        <v>#VALUE!</v>
      </c>
      <c r="AE377" s="119" t="e">
        <f>T377-HLOOKUP(V377,Minimas!$C$3:$CD$12,5,FALSE)</f>
        <v>#VALUE!</v>
      </c>
      <c r="AF377" s="119" t="e">
        <f>T377-HLOOKUP(V377,Minimas!$C$3:$CD$12,6,FALSE)</f>
        <v>#VALUE!</v>
      </c>
      <c r="AG377" s="119" t="e">
        <f>T377-HLOOKUP(V377,Minimas!$C$3:$CD$12,7,FALSE)</f>
        <v>#VALUE!</v>
      </c>
      <c r="AH377" s="119" t="e">
        <f>T377-HLOOKUP(V377,Minimas!$C$3:$CD$12,8,FALSE)</f>
        <v>#VALUE!</v>
      </c>
      <c r="AI377" s="119" t="e">
        <f>T377-HLOOKUP(V377,Minimas!$C$3:$CD$12,9,FALSE)</f>
        <v>#VALUE!</v>
      </c>
      <c r="AJ377" s="119" t="e">
        <f>T377-HLOOKUP(V377,Minimas!$C$3:$CD$12,10,FALSE)</f>
        <v>#VALUE!</v>
      </c>
      <c r="AK377" s="120" t="str">
        <f t="shared" si="59"/>
        <v xml:space="preserve"> </v>
      </c>
      <c r="AL377" s="44"/>
      <c r="AM377" s="44" t="str">
        <f t="shared" si="60"/>
        <v xml:space="preserve"> </v>
      </c>
      <c r="AN377" s="44" t="str">
        <f t="shared" si="61"/>
        <v xml:space="preserve"> </v>
      </c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4"/>
      <c r="CP377" s="44"/>
      <c r="CQ377" s="44"/>
      <c r="CR377" s="44"/>
      <c r="CS377" s="44"/>
      <c r="CT377" s="44"/>
      <c r="CU377" s="44"/>
      <c r="CV377" s="44"/>
      <c r="CW377" s="44"/>
      <c r="CX377" s="44"/>
      <c r="CY377" s="44"/>
      <c r="CZ377" s="44"/>
      <c r="DA377" s="44"/>
      <c r="DB377" s="44"/>
      <c r="DC377" s="44"/>
      <c r="DD377" s="44"/>
      <c r="DE377" s="44"/>
      <c r="DF377" s="44"/>
      <c r="DG377" s="44"/>
      <c r="DH377" s="44"/>
      <c r="DI377" s="44"/>
      <c r="DJ377" s="44"/>
      <c r="DK377" s="44"/>
      <c r="DL377" s="44"/>
      <c r="DM377" s="44"/>
      <c r="DN377" s="44"/>
      <c r="DO377" s="44"/>
      <c r="DP377" s="44"/>
      <c r="DQ377" s="44"/>
      <c r="DR377" s="44"/>
      <c r="DS377" s="44"/>
      <c r="DT377" s="44"/>
    </row>
    <row r="378" spans="2:124" s="5" customFormat="1" ht="30" customHeight="1">
      <c r="B378" s="128"/>
      <c r="C378" s="56"/>
      <c r="D378" s="111"/>
      <c r="E378" s="135"/>
      <c r="F378" s="133" t="s">
        <v>40</v>
      </c>
      <c r="G378" s="57" t="s">
        <v>40</v>
      </c>
      <c r="H378" s="134"/>
      <c r="I378" s="110"/>
      <c r="J378" s="135"/>
      <c r="K378" s="58"/>
      <c r="L378" s="59"/>
      <c r="M378" s="60"/>
      <c r="N378" s="60"/>
      <c r="O378" s="65" t="str">
        <f t="shared" si="54"/>
        <v/>
      </c>
      <c r="P378" s="59"/>
      <c r="Q378" s="60"/>
      <c r="R378" s="60"/>
      <c r="S378" s="65" t="str">
        <f t="shared" si="55"/>
        <v/>
      </c>
      <c r="T378" s="64" t="str">
        <f t="shared" si="56"/>
        <v/>
      </c>
      <c r="U378" s="61" t="str">
        <f t="shared" si="57"/>
        <v xml:space="preserve">   </v>
      </c>
      <c r="V378" s="61" t="str">
        <f>IF(E378=0," ",IF(E378="H",IF(H378&lt;1999,VLOOKUP(K378,Minimas!$A$15:$F$29,6),IF(AND(H378&gt;1998,H378&lt;2002),VLOOKUP(K378,Minimas!$A$15:$F$29,5),IF(AND(H378&gt;2001,H378&lt;2004),VLOOKUP(K378,Minimas!$A$15:$F$29,4),IF(AND(H378&gt;2003,H378&lt;2006),VLOOKUP(K378,Minimas!$A$15:$F$29,3),VLOOKUP(K378,Minimas!$A$15:$F$29,2))))),IF(H378&lt;1999,VLOOKUP(K378,Minimas!$G$15:$L$29,6),IF(AND(H378&gt;1998,H378&lt;2002),VLOOKUP(K378,Minimas!$G$15:$L$29,5),IF(AND(H378&gt;2001,H378&lt;2004),VLOOKUP(K378,Minimas!$G$15:$L$29,4),IF(AND(H378&gt;2003,H378&lt;2006),VLOOKUP(K378,Minimas!$G$15:$L$29,3),VLOOKUP(K378,Minimas!$G$15:$L$29,2)))))))</f>
        <v xml:space="preserve"> </v>
      </c>
      <c r="W378" s="62" t="str">
        <f t="shared" si="58"/>
        <v/>
      </c>
      <c r="X378" s="55"/>
      <c r="AA378" s="44"/>
      <c r="AB378" s="119" t="e">
        <f>T378-HLOOKUP(V378,Minimas!$C$3:$CD$12,2,FALSE)</f>
        <v>#VALUE!</v>
      </c>
      <c r="AC378" s="119" t="e">
        <f>T378-HLOOKUP(V378,Minimas!$C$3:$CD$12,3,FALSE)</f>
        <v>#VALUE!</v>
      </c>
      <c r="AD378" s="119" t="e">
        <f>T378-HLOOKUP(V378,Minimas!$C$3:$CD$12,4,FALSE)</f>
        <v>#VALUE!</v>
      </c>
      <c r="AE378" s="119" t="e">
        <f>T378-HLOOKUP(V378,Minimas!$C$3:$CD$12,5,FALSE)</f>
        <v>#VALUE!</v>
      </c>
      <c r="AF378" s="119" t="e">
        <f>T378-HLOOKUP(V378,Minimas!$C$3:$CD$12,6,FALSE)</f>
        <v>#VALUE!</v>
      </c>
      <c r="AG378" s="119" t="e">
        <f>T378-HLOOKUP(V378,Minimas!$C$3:$CD$12,7,FALSE)</f>
        <v>#VALUE!</v>
      </c>
      <c r="AH378" s="119" t="e">
        <f>T378-HLOOKUP(V378,Minimas!$C$3:$CD$12,8,FALSE)</f>
        <v>#VALUE!</v>
      </c>
      <c r="AI378" s="119" t="e">
        <f>T378-HLOOKUP(V378,Minimas!$C$3:$CD$12,9,FALSE)</f>
        <v>#VALUE!</v>
      </c>
      <c r="AJ378" s="119" t="e">
        <f>T378-HLOOKUP(V378,Minimas!$C$3:$CD$12,10,FALSE)</f>
        <v>#VALUE!</v>
      </c>
      <c r="AK378" s="120" t="str">
        <f t="shared" si="59"/>
        <v xml:space="preserve"> </v>
      </c>
      <c r="AL378" s="44"/>
      <c r="AM378" s="44" t="str">
        <f t="shared" si="60"/>
        <v xml:space="preserve"> </v>
      </c>
      <c r="AN378" s="44" t="str">
        <f t="shared" si="61"/>
        <v xml:space="preserve"> </v>
      </c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4"/>
      <c r="CP378" s="44"/>
      <c r="CQ378" s="44"/>
      <c r="CR378" s="44"/>
      <c r="CS378" s="44"/>
      <c r="CT378" s="44"/>
      <c r="CU378" s="44"/>
      <c r="CV378" s="44"/>
      <c r="CW378" s="44"/>
      <c r="CX378" s="44"/>
      <c r="CY378" s="44"/>
      <c r="CZ378" s="44"/>
      <c r="DA378" s="44"/>
      <c r="DB378" s="44"/>
      <c r="DC378" s="44"/>
      <c r="DD378" s="44"/>
      <c r="DE378" s="44"/>
      <c r="DF378" s="44"/>
      <c r="DG378" s="44"/>
      <c r="DH378" s="44"/>
      <c r="DI378" s="44"/>
      <c r="DJ378" s="44"/>
      <c r="DK378" s="44"/>
      <c r="DL378" s="44"/>
      <c r="DM378" s="44"/>
      <c r="DN378" s="44"/>
      <c r="DO378" s="44"/>
      <c r="DP378" s="44"/>
      <c r="DQ378" s="44"/>
      <c r="DR378" s="44"/>
      <c r="DS378" s="44"/>
      <c r="DT378" s="44"/>
    </row>
    <row r="379" spans="2:124" s="5" customFormat="1" ht="30" customHeight="1">
      <c r="B379" s="128"/>
      <c r="C379" s="56"/>
      <c r="D379" s="111"/>
      <c r="E379" s="135"/>
      <c r="F379" s="133" t="s">
        <v>40</v>
      </c>
      <c r="G379" s="57" t="s">
        <v>40</v>
      </c>
      <c r="H379" s="134"/>
      <c r="I379" s="110"/>
      <c r="J379" s="135"/>
      <c r="K379" s="58"/>
      <c r="L379" s="59"/>
      <c r="M379" s="60"/>
      <c r="N379" s="60"/>
      <c r="O379" s="65" t="str">
        <f t="shared" si="54"/>
        <v/>
      </c>
      <c r="P379" s="59"/>
      <c r="Q379" s="60"/>
      <c r="R379" s="60"/>
      <c r="S379" s="65" t="str">
        <f t="shared" si="55"/>
        <v/>
      </c>
      <c r="T379" s="64" t="str">
        <f t="shared" si="56"/>
        <v/>
      </c>
      <c r="U379" s="61" t="str">
        <f t="shared" si="57"/>
        <v xml:space="preserve">   </v>
      </c>
      <c r="V379" s="61" t="str">
        <f>IF(E379=0," ",IF(E379="H",IF(H379&lt;1999,VLOOKUP(K379,Minimas!$A$15:$F$29,6),IF(AND(H379&gt;1998,H379&lt;2002),VLOOKUP(K379,Minimas!$A$15:$F$29,5),IF(AND(H379&gt;2001,H379&lt;2004),VLOOKUP(K379,Minimas!$A$15:$F$29,4),IF(AND(H379&gt;2003,H379&lt;2006),VLOOKUP(K379,Minimas!$A$15:$F$29,3),VLOOKUP(K379,Minimas!$A$15:$F$29,2))))),IF(H379&lt;1999,VLOOKUP(K379,Minimas!$G$15:$L$29,6),IF(AND(H379&gt;1998,H379&lt;2002),VLOOKUP(K379,Minimas!$G$15:$L$29,5),IF(AND(H379&gt;2001,H379&lt;2004),VLOOKUP(K379,Minimas!$G$15:$L$29,4),IF(AND(H379&gt;2003,H379&lt;2006),VLOOKUP(K379,Minimas!$G$15:$L$29,3),VLOOKUP(K379,Minimas!$G$15:$L$29,2)))))))</f>
        <v xml:space="preserve"> </v>
      </c>
      <c r="W379" s="62" t="str">
        <f t="shared" si="58"/>
        <v/>
      </c>
      <c r="X379" s="55"/>
      <c r="AA379" s="44"/>
      <c r="AB379" s="119" t="e">
        <f>T379-HLOOKUP(V379,Minimas!$C$3:$CD$12,2,FALSE)</f>
        <v>#VALUE!</v>
      </c>
      <c r="AC379" s="119" t="e">
        <f>T379-HLOOKUP(V379,Minimas!$C$3:$CD$12,3,FALSE)</f>
        <v>#VALUE!</v>
      </c>
      <c r="AD379" s="119" t="e">
        <f>T379-HLOOKUP(V379,Minimas!$C$3:$CD$12,4,FALSE)</f>
        <v>#VALUE!</v>
      </c>
      <c r="AE379" s="119" t="e">
        <f>T379-HLOOKUP(V379,Minimas!$C$3:$CD$12,5,FALSE)</f>
        <v>#VALUE!</v>
      </c>
      <c r="AF379" s="119" t="e">
        <f>T379-HLOOKUP(V379,Minimas!$C$3:$CD$12,6,FALSE)</f>
        <v>#VALUE!</v>
      </c>
      <c r="AG379" s="119" t="e">
        <f>T379-HLOOKUP(V379,Minimas!$C$3:$CD$12,7,FALSE)</f>
        <v>#VALUE!</v>
      </c>
      <c r="AH379" s="119" t="e">
        <f>T379-HLOOKUP(V379,Minimas!$C$3:$CD$12,8,FALSE)</f>
        <v>#VALUE!</v>
      </c>
      <c r="AI379" s="119" t="e">
        <f>T379-HLOOKUP(V379,Minimas!$C$3:$CD$12,9,FALSE)</f>
        <v>#VALUE!</v>
      </c>
      <c r="AJ379" s="119" t="e">
        <f>T379-HLOOKUP(V379,Minimas!$C$3:$CD$12,10,FALSE)</f>
        <v>#VALUE!</v>
      </c>
      <c r="AK379" s="120" t="str">
        <f t="shared" si="59"/>
        <v xml:space="preserve"> </v>
      </c>
      <c r="AL379" s="44"/>
      <c r="AM379" s="44" t="str">
        <f t="shared" si="60"/>
        <v xml:space="preserve"> </v>
      </c>
      <c r="AN379" s="44" t="str">
        <f t="shared" si="61"/>
        <v xml:space="preserve"> </v>
      </c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4"/>
      <c r="CP379" s="44"/>
      <c r="CQ379" s="44"/>
      <c r="CR379" s="44"/>
      <c r="CS379" s="44"/>
      <c r="CT379" s="44"/>
      <c r="CU379" s="44"/>
      <c r="CV379" s="44"/>
      <c r="CW379" s="44"/>
      <c r="CX379" s="44"/>
      <c r="CY379" s="44"/>
      <c r="CZ379" s="44"/>
      <c r="DA379" s="44"/>
      <c r="DB379" s="44"/>
      <c r="DC379" s="44"/>
      <c r="DD379" s="44"/>
      <c r="DE379" s="44"/>
      <c r="DF379" s="44"/>
      <c r="DG379" s="44"/>
      <c r="DH379" s="44"/>
      <c r="DI379" s="44"/>
      <c r="DJ379" s="44"/>
      <c r="DK379" s="44"/>
      <c r="DL379" s="44"/>
      <c r="DM379" s="44"/>
      <c r="DN379" s="44"/>
      <c r="DO379" s="44"/>
      <c r="DP379" s="44"/>
      <c r="DQ379" s="44"/>
      <c r="DR379" s="44"/>
      <c r="DS379" s="44"/>
      <c r="DT379" s="44"/>
    </row>
    <row r="380" spans="2:124" s="5" customFormat="1" ht="30" customHeight="1">
      <c r="B380" s="128"/>
      <c r="C380" s="56"/>
      <c r="D380" s="111"/>
      <c r="E380" s="135"/>
      <c r="F380" s="133" t="s">
        <v>40</v>
      </c>
      <c r="G380" s="57" t="s">
        <v>40</v>
      </c>
      <c r="H380" s="134"/>
      <c r="I380" s="110"/>
      <c r="J380" s="135"/>
      <c r="K380" s="58"/>
      <c r="L380" s="59"/>
      <c r="M380" s="60"/>
      <c r="N380" s="60"/>
      <c r="O380" s="65" t="str">
        <f t="shared" si="54"/>
        <v/>
      </c>
      <c r="P380" s="59"/>
      <c r="Q380" s="60"/>
      <c r="R380" s="60"/>
      <c r="S380" s="65" t="str">
        <f t="shared" si="55"/>
        <v/>
      </c>
      <c r="T380" s="64" t="str">
        <f t="shared" si="56"/>
        <v/>
      </c>
      <c r="U380" s="61" t="str">
        <f t="shared" si="57"/>
        <v xml:space="preserve">   </v>
      </c>
      <c r="V380" s="61" t="str">
        <f>IF(E380=0," ",IF(E380="H",IF(H380&lt;1999,VLOOKUP(K380,Minimas!$A$15:$F$29,6),IF(AND(H380&gt;1998,H380&lt;2002),VLOOKUP(K380,Minimas!$A$15:$F$29,5),IF(AND(H380&gt;2001,H380&lt;2004),VLOOKUP(K380,Minimas!$A$15:$F$29,4),IF(AND(H380&gt;2003,H380&lt;2006),VLOOKUP(K380,Minimas!$A$15:$F$29,3),VLOOKUP(K380,Minimas!$A$15:$F$29,2))))),IF(H380&lt;1999,VLOOKUP(K380,Minimas!$G$15:$L$29,6),IF(AND(H380&gt;1998,H380&lt;2002),VLOOKUP(K380,Minimas!$G$15:$L$29,5),IF(AND(H380&gt;2001,H380&lt;2004),VLOOKUP(K380,Minimas!$G$15:$L$29,4),IF(AND(H380&gt;2003,H380&lt;2006),VLOOKUP(K380,Minimas!$G$15:$L$29,3),VLOOKUP(K380,Minimas!$G$15:$L$29,2)))))))</f>
        <v xml:space="preserve"> </v>
      </c>
      <c r="W380" s="62" t="str">
        <f t="shared" si="58"/>
        <v/>
      </c>
      <c r="X380" s="55"/>
      <c r="AA380" s="44"/>
      <c r="AB380" s="119" t="e">
        <f>T380-HLOOKUP(V380,Minimas!$C$3:$CD$12,2,FALSE)</f>
        <v>#VALUE!</v>
      </c>
      <c r="AC380" s="119" t="e">
        <f>T380-HLOOKUP(V380,Minimas!$C$3:$CD$12,3,FALSE)</f>
        <v>#VALUE!</v>
      </c>
      <c r="AD380" s="119" t="e">
        <f>T380-HLOOKUP(V380,Minimas!$C$3:$CD$12,4,FALSE)</f>
        <v>#VALUE!</v>
      </c>
      <c r="AE380" s="119" t="e">
        <f>T380-HLOOKUP(V380,Minimas!$C$3:$CD$12,5,FALSE)</f>
        <v>#VALUE!</v>
      </c>
      <c r="AF380" s="119" t="e">
        <f>T380-HLOOKUP(V380,Minimas!$C$3:$CD$12,6,FALSE)</f>
        <v>#VALUE!</v>
      </c>
      <c r="AG380" s="119" t="e">
        <f>T380-HLOOKUP(V380,Minimas!$C$3:$CD$12,7,FALSE)</f>
        <v>#VALUE!</v>
      </c>
      <c r="AH380" s="119" t="e">
        <f>T380-HLOOKUP(V380,Minimas!$C$3:$CD$12,8,FALSE)</f>
        <v>#VALUE!</v>
      </c>
      <c r="AI380" s="119" t="e">
        <f>T380-HLOOKUP(V380,Minimas!$C$3:$CD$12,9,FALSE)</f>
        <v>#VALUE!</v>
      </c>
      <c r="AJ380" s="119" t="e">
        <f>T380-HLOOKUP(V380,Minimas!$C$3:$CD$12,10,FALSE)</f>
        <v>#VALUE!</v>
      </c>
      <c r="AK380" s="120" t="str">
        <f t="shared" si="59"/>
        <v xml:space="preserve"> </v>
      </c>
      <c r="AL380" s="44"/>
      <c r="AM380" s="44" t="str">
        <f t="shared" si="60"/>
        <v xml:space="preserve"> </v>
      </c>
      <c r="AN380" s="44" t="str">
        <f t="shared" si="61"/>
        <v xml:space="preserve"> </v>
      </c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4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4"/>
      <c r="CP380" s="44"/>
      <c r="CQ380" s="44"/>
      <c r="CR380" s="44"/>
      <c r="CS380" s="44"/>
      <c r="CT380" s="44"/>
      <c r="CU380" s="44"/>
      <c r="CV380" s="44"/>
      <c r="CW380" s="44"/>
      <c r="CX380" s="44"/>
      <c r="CY380" s="44"/>
      <c r="CZ380" s="44"/>
      <c r="DA380" s="44"/>
      <c r="DB380" s="44"/>
      <c r="DC380" s="44"/>
      <c r="DD380" s="44"/>
      <c r="DE380" s="44"/>
      <c r="DF380" s="44"/>
      <c r="DG380" s="44"/>
      <c r="DH380" s="44"/>
      <c r="DI380" s="44"/>
      <c r="DJ380" s="44"/>
      <c r="DK380" s="44"/>
      <c r="DL380" s="44"/>
      <c r="DM380" s="44"/>
      <c r="DN380" s="44"/>
      <c r="DO380" s="44"/>
      <c r="DP380" s="44"/>
      <c r="DQ380" s="44"/>
      <c r="DR380" s="44"/>
      <c r="DS380" s="44"/>
      <c r="DT380" s="44"/>
    </row>
    <row r="381" spans="2:124" s="5" customFormat="1" ht="30" customHeight="1">
      <c r="B381" s="128"/>
      <c r="C381" s="56"/>
      <c r="D381" s="111"/>
      <c r="E381" s="135"/>
      <c r="F381" s="133" t="s">
        <v>40</v>
      </c>
      <c r="G381" s="57" t="s">
        <v>40</v>
      </c>
      <c r="H381" s="134"/>
      <c r="I381" s="110"/>
      <c r="J381" s="135"/>
      <c r="K381" s="58"/>
      <c r="L381" s="59"/>
      <c r="M381" s="60"/>
      <c r="N381" s="60"/>
      <c r="O381" s="65" t="str">
        <f t="shared" si="54"/>
        <v/>
      </c>
      <c r="P381" s="59"/>
      <c r="Q381" s="60"/>
      <c r="R381" s="60"/>
      <c r="S381" s="65" t="str">
        <f t="shared" si="55"/>
        <v/>
      </c>
      <c r="T381" s="64" t="str">
        <f t="shared" si="56"/>
        <v/>
      </c>
      <c r="U381" s="61" t="str">
        <f t="shared" si="57"/>
        <v xml:space="preserve">   </v>
      </c>
      <c r="V381" s="61" t="str">
        <f>IF(E381=0," ",IF(E381="H",IF(H381&lt;1999,VLOOKUP(K381,Minimas!$A$15:$F$29,6),IF(AND(H381&gt;1998,H381&lt;2002),VLOOKUP(K381,Minimas!$A$15:$F$29,5),IF(AND(H381&gt;2001,H381&lt;2004),VLOOKUP(K381,Minimas!$A$15:$F$29,4),IF(AND(H381&gt;2003,H381&lt;2006),VLOOKUP(K381,Minimas!$A$15:$F$29,3),VLOOKUP(K381,Minimas!$A$15:$F$29,2))))),IF(H381&lt;1999,VLOOKUP(K381,Minimas!$G$15:$L$29,6),IF(AND(H381&gt;1998,H381&lt;2002),VLOOKUP(K381,Minimas!$G$15:$L$29,5),IF(AND(H381&gt;2001,H381&lt;2004),VLOOKUP(K381,Minimas!$G$15:$L$29,4),IF(AND(H381&gt;2003,H381&lt;2006),VLOOKUP(K381,Minimas!$G$15:$L$29,3),VLOOKUP(K381,Minimas!$G$15:$L$29,2)))))))</f>
        <v xml:space="preserve"> </v>
      </c>
      <c r="W381" s="62" t="str">
        <f t="shared" si="58"/>
        <v/>
      </c>
      <c r="X381" s="55"/>
      <c r="AA381" s="44"/>
      <c r="AB381" s="119" t="e">
        <f>T381-HLOOKUP(V381,Minimas!$C$3:$CD$12,2,FALSE)</f>
        <v>#VALUE!</v>
      </c>
      <c r="AC381" s="119" t="e">
        <f>T381-HLOOKUP(V381,Minimas!$C$3:$CD$12,3,FALSE)</f>
        <v>#VALUE!</v>
      </c>
      <c r="AD381" s="119" t="e">
        <f>T381-HLOOKUP(V381,Minimas!$C$3:$CD$12,4,FALSE)</f>
        <v>#VALUE!</v>
      </c>
      <c r="AE381" s="119" t="e">
        <f>T381-HLOOKUP(V381,Minimas!$C$3:$CD$12,5,FALSE)</f>
        <v>#VALUE!</v>
      </c>
      <c r="AF381" s="119" t="e">
        <f>T381-HLOOKUP(V381,Minimas!$C$3:$CD$12,6,FALSE)</f>
        <v>#VALUE!</v>
      </c>
      <c r="AG381" s="119" t="e">
        <f>T381-HLOOKUP(V381,Minimas!$C$3:$CD$12,7,FALSE)</f>
        <v>#VALUE!</v>
      </c>
      <c r="AH381" s="119" t="e">
        <f>T381-HLOOKUP(V381,Minimas!$C$3:$CD$12,8,FALSE)</f>
        <v>#VALUE!</v>
      </c>
      <c r="AI381" s="119" t="e">
        <f>T381-HLOOKUP(V381,Minimas!$C$3:$CD$12,9,FALSE)</f>
        <v>#VALUE!</v>
      </c>
      <c r="AJ381" s="119" t="e">
        <f>T381-HLOOKUP(V381,Minimas!$C$3:$CD$12,10,FALSE)</f>
        <v>#VALUE!</v>
      </c>
      <c r="AK381" s="120" t="str">
        <f t="shared" si="59"/>
        <v xml:space="preserve"> </v>
      </c>
      <c r="AL381" s="44"/>
      <c r="AM381" s="44" t="str">
        <f t="shared" si="60"/>
        <v xml:space="preserve"> </v>
      </c>
      <c r="AN381" s="44" t="str">
        <f t="shared" si="61"/>
        <v xml:space="preserve"> </v>
      </c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4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4"/>
      <c r="CP381" s="44"/>
      <c r="CQ381" s="44"/>
      <c r="CR381" s="44"/>
      <c r="CS381" s="44"/>
      <c r="CT381" s="44"/>
      <c r="CU381" s="44"/>
      <c r="CV381" s="44"/>
      <c r="CW381" s="44"/>
      <c r="CX381" s="44"/>
      <c r="CY381" s="44"/>
      <c r="CZ381" s="44"/>
      <c r="DA381" s="44"/>
      <c r="DB381" s="44"/>
      <c r="DC381" s="44"/>
      <c r="DD381" s="44"/>
      <c r="DE381" s="44"/>
      <c r="DF381" s="44"/>
      <c r="DG381" s="44"/>
      <c r="DH381" s="44"/>
      <c r="DI381" s="44"/>
      <c r="DJ381" s="44"/>
      <c r="DK381" s="44"/>
      <c r="DL381" s="44"/>
      <c r="DM381" s="44"/>
      <c r="DN381" s="44"/>
      <c r="DO381" s="44"/>
      <c r="DP381" s="44"/>
      <c r="DQ381" s="44"/>
      <c r="DR381" s="44"/>
      <c r="DS381" s="44"/>
      <c r="DT381" s="44"/>
    </row>
    <row r="382" spans="2:124" s="5" customFormat="1" ht="30" customHeight="1">
      <c r="B382" s="128"/>
      <c r="C382" s="56"/>
      <c r="D382" s="111"/>
      <c r="E382" s="135"/>
      <c r="F382" s="133" t="s">
        <v>40</v>
      </c>
      <c r="G382" s="57" t="s">
        <v>40</v>
      </c>
      <c r="H382" s="134"/>
      <c r="I382" s="110"/>
      <c r="J382" s="135"/>
      <c r="K382" s="58"/>
      <c r="L382" s="59"/>
      <c r="M382" s="60"/>
      <c r="N382" s="60"/>
      <c r="O382" s="65" t="str">
        <f t="shared" si="54"/>
        <v/>
      </c>
      <c r="P382" s="59"/>
      <c r="Q382" s="60"/>
      <c r="R382" s="60"/>
      <c r="S382" s="65" t="str">
        <f t="shared" si="55"/>
        <v/>
      </c>
      <c r="T382" s="64" t="str">
        <f t="shared" si="56"/>
        <v/>
      </c>
      <c r="U382" s="61" t="str">
        <f t="shared" si="57"/>
        <v xml:space="preserve">   </v>
      </c>
      <c r="V382" s="61" t="str">
        <f>IF(E382=0," ",IF(E382="H",IF(H382&lt;1999,VLOOKUP(K382,Minimas!$A$15:$F$29,6),IF(AND(H382&gt;1998,H382&lt;2002),VLOOKUP(K382,Minimas!$A$15:$F$29,5),IF(AND(H382&gt;2001,H382&lt;2004),VLOOKUP(K382,Minimas!$A$15:$F$29,4),IF(AND(H382&gt;2003,H382&lt;2006),VLOOKUP(K382,Minimas!$A$15:$F$29,3),VLOOKUP(K382,Minimas!$A$15:$F$29,2))))),IF(H382&lt;1999,VLOOKUP(K382,Minimas!$G$15:$L$29,6),IF(AND(H382&gt;1998,H382&lt;2002),VLOOKUP(K382,Minimas!$G$15:$L$29,5),IF(AND(H382&gt;2001,H382&lt;2004),VLOOKUP(K382,Minimas!$G$15:$L$29,4),IF(AND(H382&gt;2003,H382&lt;2006),VLOOKUP(K382,Minimas!$G$15:$L$29,3),VLOOKUP(K382,Minimas!$G$15:$L$29,2)))))))</f>
        <v xml:space="preserve"> </v>
      </c>
      <c r="W382" s="62" t="str">
        <f t="shared" si="58"/>
        <v/>
      </c>
      <c r="X382" s="55"/>
      <c r="AA382" s="44"/>
      <c r="AB382" s="119" t="e">
        <f>T382-HLOOKUP(V382,Minimas!$C$3:$CD$12,2,FALSE)</f>
        <v>#VALUE!</v>
      </c>
      <c r="AC382" s="119" t="e">
        <f>T382-HLOOKUP(V382,Minimas!$C$3:$CD$12,3,FALSE)</f>
        <v>#VALUE!</v>
      </c>
      <c r="AD382" s="119" t="e">
        <f>T382-HLOOKUP(V382,Minimas!$C$3:$CD$12,4,FALSE)</f>
        <v>#VALUE!</v>
      </c>
      <c r="AE382" s="119" t="e">
        <f>T382-HLOOKUP(V382,Minimas!$C$3:$CD$12,5,FALSE)</f>
        <v>#VALUE!</v>
      </c>
      <c r="AF382" s="119" t="e">
        <f>T382-HLOOKUP(V382,Minimas!$C$3:$CD$12,6,FALSE)</f>
        <v>#VALUE!</v>
      </c>
      <c r="AG382" s="119" t="e">
        <f>T382-HLOOKUP(V382,Minimas!$C$3:$CD$12,7,FALSE)</f>
        <v>#VALUE!</v>
      </c>
      <c r="AH382" s="119" t="e">
        <f>T382-HLOOKUP(V382,Minimas!$C$3:$CD$12,8,FALSE)</f>
        <v>#VALUE!</v>
      </c>
      <c r="AI382" s="119" t="e">
        <f>T382-HLOOKUP(V382,Minimas!$C$3:$CD$12,9,FALSE)</f>
        <v>#VALUE!</v>
      </c>
      <c r="AJ382" s="119" t="e">
        <f>T382-HLOOKUP(V382,Minimas!$C$3:$CD$12,10,FALSE)</f>
        <v>#VALUE!</v>
      </c>
      <c r="AK382" s="120" t="str">
        <f t="shared" si="59"/>
        <v xml:space="preserve"> </v>
      </c>
      <c r="AL382" s="44"/>
      <c r="AM382" s="44" t="str">
        <f t="shared" si="60"/>
        <v xml:space="preserve"> </v>
      </c>
      <c r="AN382" s="44" t="str">
        <f t="shared" si="61"/>
        <v xml:space="preserve"> </v>
      </c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4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4"/>
      <c r="CP382" s="44"/>
      <c r="CQ382" s="44"/>
      <c r="CR382" s="44"/>
      <c r="CS382" s="44"/>
      <c r="CT382" s="44"/>
      <c r="CU382" s="44"/>
      <c r="CV382" s="44"/>
      <c r="CW382" s="44"/>
      <c r="CX382" s="44"/>
      <c r="CY382" s="44"/>
      <c r="CZ382" s="44"/>
      <c r="DA382" s="44"/>
      <c r="DB382" s="44"/>
      <c r="DC382" s="44"/>
      <c r="DD382" s="44"/>
      <c r="DE382" s="44"/>
      <c r="DF382" s="44"/>
      <c r="DG382" s="44"/>
      <c r="DH382" s="44"/>
      <c r="DI382" s="44"/>
      <c r="DJ382" s="44"/>
      <c r="DK382" s="44"/>
      <c r="DL382" s="44"/>
      <c r="DM382" s="44"/>
      <c r="DN382" s="44"/>
      <c r="DO382" s="44"/>
      <c r="DP382" s="44"/>
      <c r="DQ382" s="44"/>
      <c r="DR382" s="44"/>
      <c r="DS382" s="44"/>
      <c r="DT382" s="44"/>
    </row>
    <row r="383" spans="2:124" s="5" customFormat="1" ht="30" customHeight="1">
      <c r="B383" s="128"/>
      <c r="C383" s="56"/>
      <c r="D383" s="111"/>
      <c r="E383" s="135"/>
      <c r="F383" s="133" t="s">
        <v>40</v>
      </c>
      <c r="G383" s="57" t="s">
        <v>40</v>
      </c>
      <c r="H383" s="134"/>
      <c r="I383" s="110"/>
      <c r="J383" s="135"/>
      <c r="K383" s="58"/>
      <c r="L383" s="59"/>
      <c r="M383" s="60"/>
      <c r="N383" s="60"/>
      <c r="O383" s="65" t="str">
        <f t="shared" si="54"/>
        <v/>
      </c>
      <c r="P383" s="59"/>
      <c r="Q383" s="60"/>
      <c r="R383" s="60"/>
      <c r="S383" s="65" t="str">
        <f t="shared" si="55"/>
        <v/>
      </c>
      <c r="T383" s="64" t="str">
        <f t="shared" si="56"/>
        <v/>
      </c>
      <c r="U383" s="61" t="str">
        <f t="shared" si="57"/>
        <v xml:space="preserve">   </v>
      </c>
      <c r="V383" s="61" t="str">
        <f>IF(E383=0," ",IF(E383="H",IF(H383&lt;1999,VLOOKUP(K383,Minimas!$A$15:$F$29,6),IF(AND(H383&gt;1998,H383&lt;2002),VLOOKUP(K383,Minimas!$A$15:$F$29,5),IF(AND(H383&gt;2001,H383&lt;2004),VLOOKUP(K383,Minimas!$A$15:$F$29,4),IF(AND(H383&gt;2003,H383&lt;2006),VLOOKUP(K383,Minimas!$A$15:$F$29,3),VLOOKUP(K383,Minimas!$A$15:$F$29,2))))),IF(H383&lt;1999,VLOOKUP(K383,Minimas!$G$15:$L$29,6),IF(AND(H383&gt;1998,H383&lt;2002),VLOOKUP(K383,Minimas!$G$15:$L$29,5),IF(AND(H383&gt;2001,H383&lt;2004),VLOOKUP(K383,Minimas!$G$15:$L$29,4),IF(AND(H383&gt;2003,H383&lt;2006),VLOOKUP(K383,Minimas!$G$15:$L$29,3),VLOOKUP(K383,Minimas!$G$15:$L$29,2)))))))</f>
        <v xml:space="preserve"> </v>
      </c>
      <c r="W383" s="62" t="str">
        <f t="shared" si="58"/>
        <v/>
      </c>
      <c r="X383" s="55"/>
      <c r="AA383" s="44"/>
      <c r="AB383" s="119" t="e">
        <f>T383-HLOOKUP(V383,Minimas!$C$3:$CD$12,2,FALSE)</f>
        <v>#VALUE!</v>
      </c>
      <c r="AC383" s="119" t="e">
        <f>T383-HLOOKUP(V383,Minimas!$C$3:$CD$12,3,FALSE)</f>
        <v>#VALUE!</v>
      </c>
      <c r="AD383" s="119" t="e">
        <f>T383-HLOOKUP(V383,Minimas!$C$3:$CD$12,4,FALSE)</f>
        <v>#VALUE!</v>
      </c>
      <c r="AE383" s="119" t="e">
        <f>T383-HLOOKUP(V383,Minimas!$C$3:$CD$12,5,FALSE)</f>
        <v>#VALUE!</v>
      </c>
      <c r="AF383" s="119" t="e">
        <f>T383-HLOOKUP(V383,Minimas!$C$3:$CD$12,6,FALSE)</f>
        <v>#VALUE!</v>
      </c>
      <c r="AG383" s="119" t="e">
        <f>T383-HLOOKUP(V383,Minimas!$C$3:$CD$12,7,FALSE)</f>
        <v>#VALUE!</v>
      </c>
      <c r="AH383" s="119" t="e">
        <f>T383-HLOOKUP(V383,Minimas!$C$3:$CD$12,8,FALSE)</f>
        <v>#VALUE!</v>
      </c>
      <c r="AI383" s="119" t="e">
        <f>T383-HLOOKUP(V383,Minimas!$C$3:$CD$12,9,FALSE)</f>
        <v>#VALUE!</v>
      </c>
      <c r="AJ383" s="119" t="e">
        <f>T383-HLOOKUP(V383,Minimas!$C$3:$CD$12,10,FALSE)</f>
        <v>#VALUE!</v>
      </c>
      <c r="AK383" s="120" t="str">
        <f t="shared" si="59"/>
        <v xml:space="preserve"> </v>
      </c>
      <c r="AL383" s="44"/>
      <c r="AM383" s="44" t="str">
        <f t="shared" si="60"/>
        <v xml:space="preserve"> </v>
      </c>
      <c r="AN383" s="44" t="str">
        <f t="shared" si="61"/>
        <v xml:space="preserve"> </v>
      </c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4"/>
      <c r="CP383" s="44"/>
      <c r="CQ383" s="44"/>
      <c r="CR383" s="44"/>
      <c r="CS383" s="44"/>
      <c r="CT383" s="44"/>
      <c r="CU383" s="44"/>
      <c r="CV383" s="44"/>
      <c r="CW383" s="44"/>
      <c r="CX383" s="44"/>
      <c r="CY383" s="44"/>
      <c r="CZ383" s="44"/>
      <c r="DA383" s="44"/>
      <c r="DB383" s="44"/>
      <c r="DC383" s="44"/>
      <c r="DD383" s="44"/>
      <c r="DE383" s="44"/>
      <c r="DF383" s="44"/>
      <c r="DG383" s="44"/>
      <c r="DH383" s="44"/>
      <c r="DI383" s="44"/>
      <c r="DJ383" s="44"/>
      <c r="DK383" s="44"/>
      <c r="DL383" s="44"/>
      <c r="DM383" s="44"/>
      <c r="DN383" s="44"/>
      <c r="DO383" s="44"/>
      <c r="DP383" s="44"/>
      <c r="DQ383" s="44"/>
      <c r="DR383" s="44"/>
      <c r="DS383" s="44"/>
      <c r="DT383" s="44"/>
    </row>
    <row r="384" spans="2:124" s="5" customFormat="1" ht="30" customHeight="1">
      <c r="B384" s="128"/>
      <c r="C384" s="56"/>
      <c r="D384" s="111"/>
      <c r="E384" s="135"/>
      <c r="F384" s="133" t="s">
        <v>40</v>
      </c>
      <c r="G384" s="57" t="s">
        <v>40</v>
      </c>
      <c r="H384" s="134"/>
      <c r="I384" s="110"/>
      <c r="J384" s="135"/>
      <c r="K384" s="58"/>
      <c r="L384" s="59"/>
      <c r="M384" s="60"/>
      <c r="N384" s="60"/>
      <c r="O384" s="65" t="str">
        <f t="shared" si="54"/>
        <v/>
      </c>
      <c r="P384" s="59"/>
      <c r="Q384" s="60"/>
      <c r="R384" s="60"/>
      <c r="S384" s="65" t="str">
        <f t="shared" si="55"/>
        <v/>
      </c>
      <c r="T384" s="64" t="str">
        <f t="shared" si="56"/>
        <v/>
      </c>
      <c r="U384" s="61" t="str">
        <f t="shared" si="57"/>
        <v xml:space="preserve">   </v>
      </c>
      <c r="V384" s="61" t="str">
        <f>IF(E384=0," ",IF(E384="H",IF(H384&lt;1999,VLOOKUP(K384,Minimas!$A$15:$F$29,6),IF(AND(H384&gt;1998,H384&lt;2002),VLOOKUP(K384,Minimas!$A$15:$F$29,5),IF(AND(H384&gt;2001,H384&lt;2004),VLOOKUP(K384,Minimas!$A$15:$F$29,4),IF(AND(H384&gt;2003,H384&lt;2006),VLOOKUP(K384,Minimas!$A$15:$F$29,3),VLOOKUP(K384,Minimas!$A$15:$F$29,2))))),IF(H384&lt;1999,VLOOKUP(K384,Minimas!$G$15:$L$29,6),IF(AND(H384&gt;1998,H384&lt;2002),VLOOKUP(K384,Minimas!$G$15:$L$29,5),IF(AND(H384&gt;2001,H384&lt;2004),VLOOKUP(K384,Minimas!$G$15:$L$29,4),IF(AND(H384&gt;2003,H384&lt;2006),VLOOKUP(K384,Minimas!$G$15:$L$29,3),VLOOKUP(K384,Minimas!$G$15:$L$29,2)))))))</f>
        <v xml:space="preserve"> </v>
      </c>
      <c r="W384" s="62" t="str">
        <f t="shared" si="58"/>
        <v/>
      </c>
      <c r="X384" s="55"/>
      <c r="AA384" s="44"/>
      <c r="AB384" s="119" t="e">
        <f>T384-HLOOKUP(V384,Minimas!$C$3:$CD$12,2,FALSE)</f>
        <v>#VALUE!</v>
      </c>
      <c r="AC384" s="119" t="e">
        <f>T384-HLOOKUP(V384,Minimas!$C$3:$CD$12,3,FALSE)</f>
        <v>#VALUE!</v>
      </c>
      <c r="AD384" s="119" t="e">
        <f>T384-HLOOKUP(V384,Minimas!$C$3:$CD$12,4,FALSE)</f>
        <v>#VALUE!</v>
      </c>
      <c r="AE384" s="119" t="e">
        <f>T384-HLOOKUP(V384,Minimas!$C$3:$CD$12,5,FALSE)</f>
        <v>#VALUE!</v>
      </c>
      <c r="AF384" s="119" t="e">
        <f>T384-HLOOKUP(V384,Minimas!$C$3:$CD$12,6,FALSE)</f>
        <v>#VALUE!</v>
      </c>
      <c r="AG384" s="119" t="e">
        <f>T384-HLOOKUP(V384,Minimas!$C$3:$CD$12,7,FALSE)</f>
        <v>#VALUE!</v>
      </c>
      <c r="AH384" s="119" t="e">
        <f>T384-HLOOKUP(V384,Minimas!$C$3:$CD$12,8,FALSE)</f>
        <v>#VALUE!</v>
      </c>
      <c r="AI384" s="119" t="e">
        <f>T384-HLOOKUP(V384,Minimas!$C$3:$CD$12,9,FALSE)</f>
        <v>#VALUE!</v>
      </c>
      <c r="AJ384" s="119" t="e">
        <f>T384-HLOOKUP(V384,Minimas!$C$3:$CD$12,10,FALSE)</f>
        <v>#VALUE!</v>
      </c>
      <c r="AK384" s="120" t="str">
        <f t="shared" si="59"/>
        <v xml:space="preserve"> </v>
      </c>
      <c r="AL384" s="44"/>
      <c r="AM384" s="44" t="str">
        <f t="shared" si="60"/>
        <v xml:space="preserve"> </v>
      </c>
      <c r="AN384" s="44" t="str">
        <f t="shared" si="61"/>
        <v xml:space="preserve"> </v>
      </c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4"/>
      <c r="CP384" s="44"/>
      <c r="CQ384" s="44"/>
      <c r="CR384" s="44"/>
      <c r="CS384" s="44"/>
      <c r="CT384" s="44"/>
      <c r="CU384" s="44"/>
      <c r="CV384" s="44"/>
      <c r="CW384" s="44"/>
      <c r="CX384" s="44"/>
      <c r="CY384" s="44"/>
      <c r="CZ384" s="44"/>
      <c r="DA384" s="44"/>
      <c r="DB384" s="44"/>
      <c r="DC384" s="44"/>
      <c r="DD384" s="44"/>
      <c r="DE384" s="44"/>
      <c r="DF384" s="44"/>
      <c r="DG384" s="44"/>
      <c r="DH384" s="44"/>
      <c r="DI384" s="44"/>
      <c r="DJ384" s="44"/>
      <c r="DK384" s="44"/>
      <c r="DL384" s="44"/>
      <c r="DM384" s="44"/>
      <c r="DN384" s="44"/>
      <c r="DO384" s="44"/>
      <c r="DP384" s="44"/>
      <c r="DQ384" s="44"/>
      <c r="DR384" s="44"/>
      <c r="DS384" s="44"/>
      <c r="DT384" s="44"/>
    </row>
    <row r="385" spans="2:124" s="5" customFormat="1" ht="30" customHeight="1">
      <c r="B385" s="128"/>
      <c r="C385" s="56"/>
      <c r="D385" s="111"/>
      <c r="E385" s="135"/>
      <c r="F385" s="133" t="s">
        <v>40</v>
      </c>
      <c r="G385" s="57" t="s">
        <v>40</v>
      </c>
      <c r="H385" s="134"/>
      <c r="I385" s="110"/>
      <c r="J385" s="135"/>
      <c r="K385" s="58"/>
      <c r="L385" s="59"/>
      <c r="M385" s="60"/>
      <c r="N385" s="60"/>
      <c r="O385" s="65" t="str">
        <f t="shared" si="54"/>
        <v/>
      </c>
      <c r="P385" s="59"/>
      <c r="Q385" s="60"/>
      <c r="R385" s="60"/>
      <c r="S385" s="65" t="str">
        <f t="shared" si="55"/>
        <v/>
      </c>
      <c r="T385" s="64" t="str">
        <f t="shared" si="56"/>
        <v/>
      </c>
      <c r="U385" s="61" t="str">
        <f t="shared" si="57"/>
        <v xml:space="preserve">   </v>
      </c>
      <c r="V385" s="61" t="str">
        <f>IF(E385=0," ",IF(E385="H",IF(H385&lt;1999,VLOOKUP(K385,Minimas!$A$15:$F$29,6),IF(AND(H385&gt;1998,H385&lt;2002),VLOOKUP(K385,Minimas!$A$15:$F$29,5),IF(AND(H385&gt;2001,H385&lt;2004),VLOOKUP(K385,Minimas!$A$15:$F$29,4),IF(AND(H385&gt;2003,H385&lt;2006),VLOOKUP(K385,Minimas!$A$15:$F$29,3),VLOOKUP(K385,Minimas!$A$15:$F$29,2))))),IF(H385&lt;1999,VLOOKUP(K385,Minimas!$G$15:$L$29,6),IF(AND(H385&gt;1998,H385&lt;2002),VLOOKUP(K385,Minimas!$G$15:$L$29,5),IF(AND(H385&gt;2001,H385&lt;2004),VLOOKUP(K385,Minimas!$G$15:$L$29,4),IF(AND(H385&gt;2003,H385&lt;2006),VLOOKUP(K385,Minimas!$G$15:$L$29,3),VLOOKUP(K385,Minimas!$G$15:$L$29,2)))))))</f>
        <v xml:space="preserve"> </v>
      </c>
      <c r="W385" s="62" t="str">
        <f t="shared" si="58"/>
        <v/>
      </c>
      <c r="X385" s="55"/>
      <c r="AA385" s="44"/>
      <c r="AB385" s="119" t="e">
        <f>T385-HLOOKUP(V385,Minimas!$C$3:$CD$12,2,FALSE)</f>
        <v>#VALUE!</v>
      </c>
      <c r="AC385" s="119" t="e">
        <f>T385-HLOOKUP(V385,Minimas!$C$3:$CD$12,3,FALSE)</f>
        <v>#VALUE!</v>
      </c>
      <c r="AD385" s="119" t="e">
        <f>T385-HLOOKUP(V385,Minimas!$C$3:$CD$12,4,FALSE)</f>
        <v>#VALUE!</v>
      </c>
      <c r="AE385" s="119" t="e">
        <f>T385-HLOOKUP(V385,Minimas!$C$3:$CD$12,5,FALSE)</f>
        <v>#VALUE!</v>
      </c>
      <c r="AF385" s="119" t="e">
        <f>T385-HLOOKUP(V385,Minimas!$C$3:$CD$12,6,FALSE)</f>
        <v>#VALUE!</v>
      </c>
      <c r="AG385" s="119" t="e">
        <f>T385-HLOOKUP(V385,Minimas!$C$3:$CD$12,7,FALSE)</f>
        <v>#VALUE!</v>
      </c>
      <c r="AH385" s="119" t="e">
        <f>T385-HLOOKUP(V385,Minimas!$C$3:$CD$12,8,FALSE)</f>
        <v>#VALUE!</v>
      </c>
      <c r="AI385" s="119" t="e">
        <f>T385-HLOOKUP(V385,Minimas!$C$3:$CD$12,9,FALSE)</f>
        <v>#VALUE!</v>
      </c>
      <c r="AJ385" s="119" t="e">
        <f>T385-HLOOKUP(V385,Minimas!$C$3:$CD$12,10,FALSE)</f>
        <v>#VALUE!</v>
      </c>
      <c r="AK385" s="120" t="str">
        <f t="shared" si="59"/>
        <v xml:space="preserve"> </v>
      </c>
      <c r="AL385" s="44"/>
      <c r="AM385" s="44" t="str">
        <f t="shared" si="60"/>
        <v xml:space="preserve"> </v>
      </c>
      <c r="AN385" s="44" t="str">
        <f t="shared" si="61"/>
        <v xml:space="preserve"> </v>
      </c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  <c r="CR385" s="44"/>
      <c r="CS385" s="44"/>
      <c r="CT385" s="44"/>
      <c r="CU385" s="44"/>
      <c r="CV385" s="44"/>
      <c r="CW385" s="44"/>
      <c r="CX385" s="44"/>
      <c r="CY385" s="44"/>
      <c r="CZ385" s="44"/>
      <c r="DA385" s="44"/>
      <c r="DB385" s="44"/>
      <c r="DC385" s="44"/>
      <c r="DD385" s="44"/>
      <c r="DE385" s="44"/>
      <c r="DF385" s="44"/>
      <c r="DG385" s="44"/>
      <c r="DH385" s="44"/>
      <c r="DI385" s="44"/>
      <c r="DJ385" s="44"/>
      <c r="DK385" s="44"/>
      <c r="DL385" s="44"/>
      <c r="DM385" s="44"/>
      <c r="DN385" s="44"/>
      <c r="DO385" s="44"/>
      <c r="DP385" s="44"/>
      <c r="DQ385" s="44"/>
      <c r="DR385" s="44"/>
      <c r="DS385" s="44"/>
      <c r="DT385" s="44"/>
    </row>
    <row r="386" spans="2:124" s="5" customFormat="1" ht="30" customHeight="1">
      <c r="B386" s="128"/>
      <c r="C386" s="56"/>
      <c r="D386" s="111"/>
      <c r="E386" s="135"/>
      <c r="F386" s="133" t="s">
        <v>40</v>
      </c>
      <c r="G386" s="57" t="s">
        <v>40</v>
      </c>
      <c r="H386" s="134"/>
      <c r="I386" s="110"/>
      <c r="J386" s="135"/>
      <c r="K386" s="58"/>
      <c r="L386" s="59"/>
      <c r="M386" s="60"/>
      <c r="N386" s="60"/>
      <c r="O386" s="65" t="str">
        <f t="shared" si="54"/>
        <v/>
      </c>
      <c r="P386" s="59"/>
      <c r="Q386" s="60"/>
      <c r="R386" s="60"/>
      <c r="S386" s="65" t="str">
        <f t="shared" si="55"/>
        <v/>
      </c>
      <c r="T386" s="64" t="str">
        <f t="shared" si="56"/>
        <v/>
      </c>
      <c r="U386" s="61" t="str">
        <f t="shared" si="57"/>
        <v xml:space="preserve">   </v>
      </c>
      <c r="V386" s="61" t="str">
        <f>IF(E386=0," ",IF(E386="H",IF(H386&lt;1999,VLOOKUP(K386,Minimas!$A$15:$F$29,6),IF(AND(H386&gt;1998,H386&lt;2002),VLOOKUP(K386,Minimas!$A$15:$F$29,5),IF(AND(H386&gt;2001,H386&lt;2004),VLOOKUP(K386,Minimas!$A$15:$F$29,4),IF(AND(H386&gt;2003,H386&lt;2006),VLOOKUP(K386,Minimas!$A$15:$F$29,3),VLOOKUP(K386,Minimas!$A$15:$F$29,2))))),IF(H386&lt;1999,VLOOKUP(K386,Minimas!$G$15:$L$29,6),IF(AND(H386&gt;1998,H386&lt;2002),VLOOKUP(K386,Minimas!$G$15:$L$29,5),IF(AND(H386&gt;2001,H386&lt;2004),VLOOKUP(K386,Minimas!$G$15:$L$29,4),IF(AND(H386&gt;2003,H386&lt;2006),VLOOKUP(K386,Minimas!$G$15:$L$29,3),VLOOKUP(K386,Minimas!$G$15:$L$29,2)))))))</f>
        <v xml:space="preserve"> </v>
      </c>
      <c r="W386" s="62" t="str">
        <f t="shared" si="58"/>
        <v/>
      </c>
      <c r="X386" s="55"/>
      <c r="AA386" s="44"/>
      <c r="AB386" s="119" t="e">
        <f>T386-HLOOKUP(V386,Minimas!$C$3:$CD$12,2,FALSE)</f>
        <v>#VALUE!</v>
      </c>
      <c r="AC386" s="119" t="e">
        <f>T386-HLOOKUP(V386,Minimas!$C$3:$CD$12,3,FALSE)</f>
        <v>#VALUE!</v>
      </c>
      <c r="AD386" s="119" t="e">
        <f>T386-HLOOKUP(V386,Minimas!$C$3:$CD$12,4,FALSE)</f>
        <v>#VALUE!</v>
      </c>
      <c r="AE386" s="119" t="e">
        <f>T386-HLOOKUP(V386,Minimas!$C$3:$CD$12,5,FALSE)</f>
        <v>#VALUE!</v>
      </c>
      <c r="AF386" s="119" t="e">
        <f>T386-HLOOKUP(V386,Minimas!$C$3:$CD$12,6,FALSE)</f>
        <v>#VALUE!</v>
      </c>
      <c r="AG386" s="119" t="e">
        <f>T386-HLOOKUP(V386,Minimas!$C$3:$CD$12,7,FALSE)</f>
        <v>#VALUE!</v>
      </c>
      <c r="AH386" s="119" t="e">
        <f>T386-HLOOKUP(V386,Minimas!$C$3:$CD$12,8,FALSE)</f>
        <v>#VALUE!</v>
      </c>
      <c r="AI386" s="119" t="e">
        <f>T386-HLOOKUP(V386,Minimas!$C$3:$CD$12,9,FALSE)</f>
        <v>#VALUE!</v>
      </c>
      <c r="AJ386" s="119" t="e">
        <f>T386-HLOOKUP(V386,Minimas!$C$3:$CD$12,10,FALSE)</f>
        <v>#VALUE!</v>
      </c>
      <c r="AK386" s="120" t="str">
        <f t="shared" si="59"/>
        <v xml:space="preserve"> </v>
      </c>
      <c r="AL386" s="44"/>
      <c r="AM386" s="44" t="str">
        <f t="shared" si="60"/>
        <v xml:space="preserve"> </v>
      </c>
      <c r="AN386" s="44" t="str">
        <f t="shared" si="61"/>
        <v xml:space="preserve"> </v>
      </c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  <c r="CR386" s="44"/>
      <c r="CS386" s="44"/>
      <c r="CT386" s="44"/>
      <c r="CU386" s="44"/>
      <c r="CV386" s="44"/>
      <c r="CW386" s="44"/>
      <c r="CX386" s="44"/>
      <c r="CY386" s="44"/>
      <c r="CZ386" s="44"/>
      <c r="DA386" s="44"/>
      <c r="DB386" s="44"/>
      <c r="DC386" s="44"/>
      <c r="DD386" s="44"/>
      <c r="DE386" s="44"/>
      <c r="DF386" s="44"/>
      <c r="DG386" s="44"/>
      <c r="DH386" s="44"/>
      <c r="DI386" s="44"/>
      <c r="DJ386" s="44"/>
      <c r="DK386" s="44"/>
      <c r="DL386" s="44"/>
      <c r="DM386" s="44"/>
      <c r="DN386" s="44"/>
      <c r="DO386" s="44"/>
      <c r="DP386" s="44"/>
      <c r="DQ386" s="44"/>
      <c r="DR386" s="44"/>
      <c r="DS386" s="44"/>
      <c r="DT386" s="44"/>
    </row>
    <row r="387" spans="2:124" s="5" customFormat="1" ht="30" customHeight="1">
      <c r="B387" s="128"/>
      <c r="C387" s="56"/>
      <c r="D387" s="111"/>
      <c r="E387" s="135"/>
      <c r="F387" s="133" t="s">
        <v>40</v>
      </c>
      <c r="G387" s="57" t="s">
        <v>40</v>
      </c>
      <c r="H387" s="134"/>
      <c r="I387" s="110"/>
      <c r="J387" s="135"/>
      <c r="K387" s="58"/>
      <c r="L387" s="59"/>
      <c r="M387" s="60"/>
      <c r="N387" s="60"/>
      <c r="O387" s="65" t="str">
        <f t="shared" si="54"/>
        <v/>
      </c>
      <c r="P387" s="59"/>
      <c r="Q387" s="60"/>
      <c r="R387" s="60"/>
      <c r="S387" s="65" t="str">
        <f t="shared" si="55"/>
        <v/>
      </c>
      <c r="T387" s="64" t="str">
        <f t="shared" si="56"/>
        <v/>
      </c>
      <c r="U387" s="61" t="str">
        <f t="shared" si="57"/>
        <v xml:space="preserve">   </v>
      </c>
      <c r="V387" s="61" t="str">
        <f>IF(E387=0," ",IF(E387="H",IF(H387&lt;1999,VLOOKUP(K387,Minimas!$A$15:$F$29,6),IF(AND(H387&gt;1998,H387&lt;2002),VLOOKUP(K387,Minimas!$A$15:$F$29,5),IF(AND(H387&gt;2001,H387&lt;2004),VLOOKUP(K387,Minimas!$A$15:$F$29,4),IF(AND(H387&gt;2003,H387&lt;2006),VLOOKUP(K387,Minimas!$A$15:$F$29,3),VLOOKUP(K387,Minimas!$A$15:$F$29,2))))),IF(H387&lt;1999,VLOOKUP(K387,Minimas!$G$15:$L$29,6),IF(AND(H387&gt;1998,H387&lt;2002),VLOOKUP(K387,Minimas!$G$15:$L$29,5),IF(AND(H387&gt;2001,H387&lt;2004),VLOOKUP(K387,Minimas!$G$15:$L$29,4),IF(AND(H387&gt;2003,H387&lt;2006),VLOOKUP(K387,Minimas!$G$15:$L$29,3),VLOOKUP(K387,Minimas!$G$15:$L$29,2)))))))</f>
        <v xml:space="preserve"> </v>
      </c>
      <c r="W387" s="62" t="str">
        <f t="shared" si="58"/>
        <v/>
      </c>
      <c r="X387" s="55"/>
      <c r="AA387" s="44"/>
      <c r="AB387" s="119" t="e">
        <f>T387-HLOOKUP(V387,Minimas!$C$3:$CD$12,2,FALSE)</f>
        <v>#VALUE!</v>
      </c>
      <c r="AC387" s="119" t="e">
        <f>T387-HLOOKUP(V387,Minimas!$C$3:$CD$12,3,FALSE)</f>
        <v>#VALUE!</v>
      </c>
      <c r="AD387" s="119" t="e">
        <f>T387-HLOOKUP(V387,Minimas!$C$3:$CD$12,4,FALSE)</f>
        <v>#VALUE!</v>
      </c>
      <c r="AE387" s="119" t="e">
        <f>T387-HLOOKUP(V387,Minimas!$C$3:$CD$12,5,FALSE)</f>
        <v>#VALUE!</v>
      </c>
      <c r="AF387" s="119" t="e">
        <f>T387-HLOOKUP(V387,Minimas!$C$3:$CD$12,6,FALSE)</f>
        <v>#VALUE!</v>
      </c>
      <c r="AG387" s="119" t="e">
        <f>T387-HLOOKUP(V387,Minimas!$C$3:$CD$12,7,FALSE)</f>
        <v>#VALUE!</v>
      </c>
      <c r="AH387" s="119" t="e">
        <f>T387-HLOOKUP(V387,Minimas!$C$3:$CD$12,8,FALSE)</f>
        <v>#VALUE!</v>
      </c>
      <c r="AI387" s="119" t="e">
        <f>T387-HLOOKUP(V387,Minimas!$C$3:$CD$12,9,FALSE)</f>
        <v>#VALUE!</v>
      </c>
      <c r="AJ387" s="119" t="e">
        <f>T387-HLOOKUP(V387,Minimas!$C$3:$CD$12,10,FALSE)</f>
        <v>#VALUE!</v>
      </c>
      <c r="AK387" s="120" t="str">
        <f t="shared" si="59"/>
        <v xml:space="preserve"> </v>
      </c>
      <c r="AL387" s="44"/>
      <c r="AM387" s="44" t="str">
        <f t="shared" si="60"/>
        <v xml:space="preserve"> </v>
      </c>
      <c r="AN387" s="44" t="str">
        <f t="shared" si="61"/>
        <v xml:space="preserve"> </v>
      </c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4"/>
      <c r="CP387" s="44"/>
      <c r="CQ387" s="44"/>
      <c r="CR387" s="44"/>
      <c r="CS387" s="44"/>
      <c r="CT387" s="44"/>
      <c r="CU387" s="44"/>
      <c r="CV387" s="44"/>
      <c r="CW387" s="44"/>
      <c r="CX387" s="44"/>
      <c r="CY387" s="44"/>
      <c r="CZ387" s="44"/>
      <c r="DA387" s="44"/>
      <c r="DB387" s="44"/>
      <c r="DC387" s="44"/>
      <c r="DD387" s="44"/>
      <c r="DE387" s="44"/>
      <c r="DF387" s="44"/>
      <c r="DG387" s="44"/>
      <c r="DH387" s="44"/>
      <c r="DI387" s="44"/>
      <c r="DJ387" s="44"/>
      <c r="DK387" s="44"/>
      <c r="DL387" s="44"/>
      <c r="DM387" s="44"/>
      <c r="DN387" s="44"/>
      <c r="DO387" s="44"/>
      <c r="DP387" s="44"/>
      <c r="DQ387" s="44"/>
      <c r="DR387" s="44"/>
      <c r="DS387" s="44"/>
      <c r="DT387" s="44"/>
    </row>
    <row r="388" spans="2:124" s="5" customFormat="1" ht="30" customHeight="1">
      <c r="B388" s="128"/>
      <c r="C388" s="56"/>
      <c r="D388" s="111"/>
      <c r="E388" s="135"/>
      <c r="F388" s="133" t="s">
        <v>40</v>
      </c>
      <c r="G388" s="57" t="s">
        <v>40</v>
      </c>
      <c r="H388" s="134"/>
      <c r="I388" s="110"/>
      <c r="J388" s="135"/>
      <c r="K388" s="58"/>
      <c r="L388" s="59"/>
      <c r="M388" s="60"/>
      <c r="N388" s="60"/>
      <c r="O388" s="65" t="str">
        <f t="shared" si="54"/>
        <v/>
      </c>
      <c r="P388" s="59"/>
      <c r="Q388" s="60"/>
      <c r="R388" s="60"/>
      <c r="S388" s="65" t="str">
        <f t="shared" si="55"/>
        <v/>
      </c>
      <c r="T388" s="64" t="str">
        <f t="shared" si="56"/>
        <v/>
      </c>
      <c r="U388" s="61" t="str">
        <f t="shared" si="57"/>
        <v xml:space="preserve">   </v>
      </c>
      <c r="V388" s="61" t="str">
        <f>IF(E388=0," ",IF(E388="H",IF(H388&lt;1999,VLOOKUP(K388,Minimas!$A$15:$F$29,6),IF(AND(H388&gt;1998,H388&lt;2002),VLOOKUP(K388,Minimas!$A$15:$F$29,5),IF(AND(H388&gt;2001,H388&lt;2004),VLOOKUP(K388,Minimas!$A$15:$F$29,4),IF(AND(H388&gt;2003,H388&lt;2006),VLOOKUP(K388,Minimas!$A$15:$F$29,3),VLOOKUP(K388,Minimas!$A$15:$F$29,2))))),IF(H388&lt;1999,VLOOKUP(K388,Minimas!$G$15:$L$29,6),IF(AND(H388&gt;1998,H388&lt;2002),VLOOKUP(K388,Minimas!$G$15:$L$29,5),IF(AND(H388&gt;2001,H388&lt;2004),VLOOKUP(K388,Minimas!$G$15:$L$29,4),IF(AND(H388&gt;2003,H388&lt;2006),VLOOKUP(K388,Minimas!$G$15:$L$29,3),VLOOKUP(K388,Minimas!$G$15:$L$29,2)))))))</f>
        <v xml:space="preserve"> </v>
      </c>
      <c r="W388" s="62" t="str">
        <f t="shared" si="58"/>
        <v/>
      </c>
      <c r="X388" s="55"/>
      <c r="AA388" s="44"/>
      <c r="AB388" s="119" t="e">
        <f>T388-HLOOKUP(V388,Minimas!$C$3:$CD$12,2,FALSE)</f>
        <v>#VALUE!</v>
      </c>
      <c r="AC388" s="119" t="e">
        <f>T388-HLOOKUP(V388,Minimas!$C$3:$CD$12,3,FALSE)</f>
        <v>#VALUE!</v>
      </c>
      <c r="AD388" s="119" t="e">
        <f>T388-HLOOKUP(V388,Minimas!$C$3:$CD$12,4,FALSE)</f>
        <v>#VALUE!</v>
      </c>
      <c r="AE388" s="119" t="e">
        <f>T388-HLOOKUP(V388,Minimas!$C$3:$CD$12,5,FALSE)</f>
        <v>#VALUE!</v>
      </c>
      <c r="AF388" s="119" t="e">
        <f>T388-HLOOKUP(V388,Minimas!$C$3:$CD$12,6,FALSE)</f>
        <v>#VALUE!</v>
      </c>
      <c r="AG388" s="119" t="e">
        <f>T388-HLOOKUP(V388,Minimas!$C$3:$CD$12,7,FALSE)</f>
        <v>#VALUE!</v>
      </c>
      <c r="AH388" s="119" t="e">
        <f>T388-HLOOKUP(V388,Minimas!$C$3:$CD$12,8,FALSE)</f>
        <v>#VALUE!</v>
      </c>
      <c r="AI388" s="119" t="e">
        <f>T388-HLOOKUP(V388,Minimas!$C$3:$CD$12,9,FALSE)</f>
        <v>#VALUE!</v>
      </c>
      <c r="AJ388" s="119" t="e">
        <f>T388-HLOOKUP(V388,Minimas!$C$3:$CD$12,10,FALSE)</f>
        <v>#VALUE!</v>
      </c>
      <c r="AK388" s="120" t="str">
        <f t="shared" si="59"/>
        <v xml:space="preserve"> </v>
      </c>
      <c r="AL388" s="44"/>
      <c r="AM388" s="44" t="str">
        <f t="shared" si="60"/>
        <v xml:space="preserve"> </v>
      </c>
      <c r="AN388" s="44" t="str">
        <f t="shared" si="61"/>
        <v xml:space="preserve"> </v>
      </c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4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4"/>
      <c r="CP388" s="44"/>
      <c r="CQ388" s="44"/>
      <c r="CR388" s="44"/>
      <c r="CS388" s="44"/>
      <c r="CT388" s="44"/>
      <c r="CU388" s="44"/>
      <c r="CV388" s="44"/>
      <c r="CW388" s="44"/>
      <c r="CX388" s="44"/>
      <c r="CY388" s="44"/>
      <c r="CZ388" s="44"/>
      <c r="DA388" s="44"/>
      <c r="DB388" s="44"/>
      <c r="DC388" s="44"/>
      <c r="DD388" s="44"/>
      <c r="DE388" s="44"/>
      <c r="DF388" s="44"/>
      <c r="DG388" s="44"/>
      <c r="DH388" s="44"/>
      <c r="DI388" s="44"/>
      <c r="DJ388" s="44"/>
      <c r="DK388" s="44"/>
      <c r="DL388" s="44"/>
      <c r="DM388" s="44"/>
      <c r="DN388" s="44"/>
      <c r="DO388" s="44"/>
      <c r="DP388" s="44"/>
      <c r="DQ388" s="44"/>
      <c r="DR388" s="44"/>
      <c r="DS388" s="44"/>
      <c r="DT388" s="44"/>
    </row>
    <row r="389" spans="2:124" s="5" customFormat="1" ht="30" customHeight="1">
      <c r="B389" s="128"/>
      <c r="C389" s="56"/>
      <c r="D389" s="111"/>
      <c r="E389" s="135"/>
      <c r="F389" s="133" t="s">
        <v>40</v>
      </c>
      <c r="G389" s="57" t="s">
        <v>40</v>
      </c>
      <c r="H389" s="134"/>
      <c r="I389" s="110"/>
      <c r="J389" s="135"/>
      <c r="K389" s="58"/>
      <c r="L389" s="59"/>
      <c r="M389" s="60"/>
      <c r="N389" s="60"/>
      <c r="O389" s="65" t="str">
        <f t="shared" si="54"/>
        <v/>
      </c>
      <c r="P389" s="59"/>
      <c r="Q389" s="60"/>
      <c r="R389" s="60"/>
      <c r="S389" s="65" t="str">
        <f t="shared" si="55"/>
        <v/>
      </c>
      <c r="T389" s="64" t="str">
        <f t="shared" si="56"/>
        <v/>
      </c>
      <c r="U389" s="61" t="str">
        <f t="shared" si="57"/>
        <v xml:space="preserve">   </v>
      </c>
      <c r="V389" s="61" t="str">
        <f>IF(E389=0," ",IF(E389="H",IF(H389&lt;1999,VLOOKUP(K389,Minimas!$A$15:$F$29,6),IF(AND(H389&gt;1998,H389&lt;2002),VLOOKUP(K389,Minimas!$A$15:$F$29,5),IF(AND(H389&gt;2001,H389&lt;2004),VLOOKUP(K389,Minimas!$A$15:$F$29,4),IF(AND(H389&gt;2003,H389&lt;2006),VLOOKUP(K389,Minimas!$A$15:$F$29,3),VLOOKUP(K389,Minimas!$A$15:$F$29,2))))),IF(H389&lt;1999,VLOOKUP(K389,Minimas!$G$15:$L$29,6),IF(AND(H389&gt;1998,H389&lt;2002),VLOOKUP(K389,Minimas!$G$15:$L$29,5),IF(AND(H389&gt;2001,H389&lt;2004),VLOOKUP(K389,Minimas!$G$15:$L$29,4),IF(AND(H389&gt;2003,H389&lt;2006),VLOOKUP(K389,Minimas!$G$15:$L$29,3),VLOOKUP(K389,Minimas!$G$15:$L$29,2)))))))</f>
        <v xml:space="preserve"> </v>
      </c>
      <c r="W389" s="62" t="str">
        <f t="shared" si="58"/>
        <v/>
      </c>
      <c r="X389" s="55"/>
      <c r="AA389" s="44"/>
      <c r="AB389" s="119" t="e">
        <f>T389-HLOOKUP(V389,Minimas!$C$3:$CD$12,2,FALSE)</f>
        <v>#VALUE!</v>
      </c>
      <c r="AC389" s="119" t="e">
        <f>T389-HLOOKUP(V389,Minimas!$C$3:$CD$12,3,FALSE)</f>
        <v>#VALUE!</v>
      </c>
      <c r="AD389" s="119" t="e">
        <f>T389-HLOOKUP(V389,Minimas!$C$3:$CD$12,4,FALSE)</f>
        <v>#VALUE!</v>
      </c>
      <c r="AE389" s="119" t="e">
        <f>T389-HLOOKUP(V389,Minimas!$C$3:$CD$12,5,FALSE)</f>
        <v>#VALUE!</v>
      </c>
      <c r="AF389" s="119" t="e">
        <f>T389-HLOOKUP(V389,Minimas!$C$3:$CD$12,6,FALSE)</f>
        <v>#VALUE!</v>
      </c>
      <c r="AG389" s="119" t="e">
        <f>T389-HLOOKUP(V389,Minimas!$C$3:$CD$12,7,FALSE)</f>
        <v>#VALUE!</v>
      </c>
      <c r="AH389" s="119" t="e">
        <f>T389-HLOOKUP(V389,Minimas!$C$3:$CD$12,8,FALSE)</f>
        <v>#VALUE!</v>
      </c>
      <c r="AI389" s="119" t="e">
        <f>T389-HLOOKUP(V389,Minimas!$C$3:$CD$12,9,FALSE)</f>
        <v>#VALUE!</v>
      </c>
      <c r="AJ389" s="119" t="e">
        <f>T389-HLOOKUP(V389,Minimas!$C$3:$CD$12,10,FALSE)</f>
        <v>#VALUE!</v>
      </c>
      <c r="AK389" s="120" t="str">
        <f t="shared" si="59"/>
        <v xml:space="preserve"> </v>
      </c>
      <c r="AL389" s="44"/>
      <c r="AM389" s="44" t="str">
        <f t="shared" si="60"/>
        <v xml:space="preserve"> </v>
      </c>
      <c r="AN389" s="44" t="str">
        <f t="shared" si="61"/>
        <v xml:space="preserve"> </v>
      </c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4"/>
      <c r="CP389" s="44"/>
      <c r="CQ389" s="44"/>
      <c r="CR389" s="44"/>
      <c r="CS389" s="44"/>
      <c r="CT389" s="44"/>
      <c r="CU389" s="44"/>
      <c r="CV389" s="44"/>
      <c r="CW389" s="44"/>
      <c r="CX389" s="44"/>
      <c r="CY389" s="44"/>
      <c r="CZ389" s="44"/>
      <c r="DA389" s="44"/>
      <c r="DB389" s="44"/>
      <c r="DC389" s="44"/>
      <c r="DD389" s="44"/>
      <c r="DE389" s="44"/>
      <c r="DF389" s="44"/>
      <c r="DG389" s="44"/>
      <c r="DH389" s="44"/>
      <c r="DI389" s="44"/>
      <c r="DJ389" s="44"/>
      <c r="DK389" s="44"/>
      <c r="DL389" s="44"/>
      <c r="DM389" s="44"/>
      <c r="DN389" s="44"/>
      <c r="DO389" s="44"/>
      <c r="DP389" s="44"/>
      <c r="DQ389" s="44"/>
      <c r="DR389" s="44"/>
      <c r="DS389" s="44"/>
      <c r="DT389" s="44"/>
    </row>
    <row r="390" spans="2:124" s="5" customFormat="1" ht="30" customHeight="1">
      <c r="B390" s="128"/>
      <c r="C390" s="56"/>
      <c r="D390" s="111"/>
      <c r="E390" s="135"/>
      <c r="F390" s="133" t="s">
        <v>40</v>
      </c>
      <c r="G390" s="57" t="s">
        <v>40</v>
      </c>
      <c r="H390" s="134"/>
      <c r="I390" s="110"/>
      <c r="J390" s="135"/>
      <c r="K390" s="58"/>
      <c r="L390" s="59"/>
      <c r="M390" s="60"/>
      <c r="N390" s="60"/>
      <c r="O390" s="65" t="str">
        <f t="shared" si="54"/>
        <v/>
      </c>
      <c r="P390" s="59"/>
      <c r="Q390" s="60"/>
      <c r="R390" s="60"/>
      <c r="S390" s="65" t="str">
        <f t="shared" si="55"/>
        <v/>
      </c>
      <c r="T390" s="64" t="str">
        <f t="shared" si="56"/>
        <v/>
      </c>
      <c r="U390" s="61" t="str">
        <f t="shared" si="57"/>
        <v xml:space="preserve">   </v>
      </c>
      <c r="V390" s="61" t="str">
        <f>IF(E390=0," ",IF(E390="H",IF(H390&lt;1999,VLOOKUP(K390,Minimas!$A$15:$F$29,6),IF(AND(H390&gt;1998,H390&lt;2002),VLOOKUP(K390,Minimas!$A$15:$F$29,5),IF(AND(H390&gt;2001,H390&lt;2004),VLOOKUP(K390,Minimas!$A$15:$F$29,4),IF(AND(H390&gt;2003,H390&lt;2006),VLOOKUP(K390,Minimas!$A$15:$F$29,3),VLOOKUP(K390,Minimas!$A$15:$F$29,2))))),IF(H390&lt;1999,VLOOKUP(K390,Minimas!$G$15:$L$29,6),IF(AND(H390&gt;1998,H390&lt;2002),VLOOKUP(K390,Minimas!$G$15:$L$29,5),IF(AND(H390&gt;2001,H390&lt;2004),VLOOKUP(K390,Minimas!$G$15:$L$29,4),IF(AND(H390&gt;2003,H390&lt;2006),VLOOKUP(K390,Minimas!$G$15:$L$29,3),VLOOKUP(K390,Minimas!$G$15:$L$29,2)))))))</f>
        <v xml:space="preserve"> </v>
      </c>
      <c r="W390" s="62" t="str">
        <f t="shared" si="58"/>
        <v/>
      </c>
      <c r="X390" s="55"/>
      <c r="AA390" s="44"/>
      <c r="AB390" s="119" t="e">
        <f>T390-HLOOKUP(V390,Minimas!$C$3:$CD$12,2,FALSE)</f>
        <v>#VALUE!</v>
      </c>
      <c r="AC390" s="119" t="e">
        <f>T390-HLOOKUP(V390,Minimas!$C$3:$CD$12,3,FALSE)</f>
        <v>#VALUE!</v>
      </c>
      <c r="AD390" s="119" t="e">
        <f>T390-HLOOKUP(V390,Minimas!$C$3:$CD$12,4,FALSE)</f>
        <v>#VALUE!</v>
      </c>
      <c r="AE390" s="119" t="e">
        <f>T390-HLOOKUP(V390,Minimas!$C$3:$CD$12,5,FALSE)</f>
        <v>#VALUE!</v>
      </c>
      <c r="AF390" s="119" t="e">
        <f>T390-HLOOKUP(V390,Minimas!$C$3:$CD$12,6,FALSE)</f>
        <v>#VALUE!</v>
      </c>
      <c r="AG390" s="119" t="e">
        <f>T390-HLOOKUP(V390,Minimas!$C$3:$CD$12,7,FALSE)</f>
        <v>#VALUE!</v>
      </c>
      <c r="AH390" s="119" t="e">
        <f>T390-HLOOKUP(V390,Minimas!$C$3:$CD$12,8,FALSE)</f>
        <v>#VALUE!</v>
      </c>
      <c r="AI390" s="119" t="e">
        <f>T390-HLOOKUP(V390,Minimas!$C$3:$CD$12,9,FALSE)</f>
        <v>#VALUE!</v>
      </c>
      <c r="AJ390" s="119" t="e">
        <f>T390-HLOOKUP(V390,Minimas!$C$3:$CD$12,10,FALSE)</f>
        <v>#VALUE!</v>
      </c>
      <c r="AK390" s="120" t="str">
        <f t="shared" si="59"/>
        <v xml:space="preserve"> </v>
      </c>
      <c r="AL390" s="44"/>
      <c r="AM390" s="44" t="str">
        <f t="shared" si="60"/>
        <v xml:space="preserve"> </v>
      </c>
      <c r="AN390" s="44" t="str">
        <f t="shared" si="61"/>
        <v xml:space="preserve"> </v>
      </c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4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4"/>
      <c r="CP390" s="44"/>
      <c r="CQ390" s="44"/>
      <c r="CR390" s="44"/>
      <c r="CS390" s="44"/>
      <c r="CT390" s="44"/>
      <c r="CU390" s="44"/>
      <c r="CV390" s="44"/>
      <c r="CW390" s="44"/>
      <c r="CX390" s="44"/>
      <c r="CY390" s="44"/>
      <c r="CZ390" s="44"/>
      <c r="DA390" s="44"/>
      <c r="DB390" s="44"/>
      <c r="DC390" s="44"/>
      <c r="DD390" s="44"/>
      <c r="DE390" s="44"/>
      <c r="DF390" s="44"/>
      <c r="DG390" s="44"/>
      <c r="DH390" s="44"/>
      <c r="DI390" s="44"/>
      <c r="DJ390" s="44"/>
      <c r="DK390" s="44"/>
      <c r="DL390" s="44"/>
      <c r="DM390" s="44"/>
      <c r="DN390" s="44"/>
      <c r="DO390" s="44"/>
      <c r="DP390" s="44"/>
      <c r="DQ390" s="44"/>
      <c r="DR390" s="44"/>
      <c r="DS390" s="44"/>
      <c r="DT390" s="44"/>
    </row>
    <row r="391" spans="2:124" s="5" customFormat="1" ht="30" customHeight="1">
      <c r="B391" s="128"/>
      <c r="C391" s="56"/>
      <c r="D391" s="111"/>
      <c r="E391" s="135"/>
      <c r="F391" s="133" t="s">
        <v>40</v>
      </c>
      <c r="G391" s="57" t="s">
        <v>40</v>
      </c>
      <c r="H391" s="134"/>
      <c r="I391" s="110"/>
      <c r="J391" s="135"/>
      <c r="K391" s="58"/>
      <c r="L391" s="59"/>
      <c r="M391" s="60"/>
      <c r="N391" s="60"/>
      <c r="O391" s="65" t="str">
        <f t="shared" si="54"/>
        <v/>
      </c>
      <c r="P391" s="59"/>
      <c r="Q391" s="60"/>
      <c r="R391" s="60"/>
      <c r="S391" s="65" t="str">
        <f t="shared" si="55"/>
        <v/>
      </c>
      <c r="T391" s="64" t="str">
        <f t="shared" si="56"/>
        <v/>
      </c>
      <c r="U391" s="61" t="str">
        <f t="shared" si="57"/>
        <v xml:space="preserve">   </v>
      </c>
      <c r="V391" s="61" t="str">
        <f>IF(E391=0," ",IF(E391="H",IF(H391&lt;1999,VLOOKUP(K391,Minimas!$A$15:$F$29,6),IF(AND(H391&gt;1998,H391&lt;2002),VLOOKUP(K391,Minimas!$A$15:$F$29,5),IF(AND(H391&gt;2001,H391&lt;2004),VLOOKUP(K391,Minimas!$A$15:$F$29,4),IF(AND(H391&gt;2003,H391&lt;2006),VLOOKUP(K391,Minimas!$A$15:$F$29,3),VLOOKUP(K391,Minimas!$A$15:$F$29,2))))),IF(H391&lt;1999,VLOOKUP(K391,Minimas!$G$15:$L$29,6),IF(AND(H391&gt;1998,H391&lt;2002),VLOOKUP(K391,Minimas!$G$15:$L$29,5),IF(AND(H391&gt;2001,H391&lt;2004),VLOOKUP(K391,Minimas!$G$15:$L$29,4),IF(AND(H391&gt;2003,H391&lt;2006),VLOOKUP(K391,Minimas!$G$15:$L$29,3),VLOOKUP(K391,Minimas!$G$15:$L$29,2)))))))</f>
        <v xml:space="preserve"> </v>
      </c>
      <c r="W391" s="62" t="str">
        <f t="shared" si="58"/>
        <v/>
      </c>
      <c r="X391" s="55"/>
      <c r="AA391" s="44"/>
      <c r="AB391" s="119" t="e">
        <f>T391-HLOOKUP(V391,Minimas!$C$3:$CD$12,2,FALSE)</f>
        <v>#VALUE!</v>
      </c>
      <c r="AC391" s="119" t="e">
        <f>T391-HLOOKUP(V391,Minimas!$C$3:$CD$12,3,FALSE)</f>
        <v>#VALUE!</v>
      </c>
      <c r="AD391" s="119" t="e">
        <f>T391-HLOOKUP(V391,Minimas!$C$3:$CD$12,4,FALSE)</f>
        <v>#VALUE!</v>
      </c>
      <c r="AE391" s="119" t="e">
        <f>T391-HLOOKUP(V391,Minimas!$C$3:$CD$12,5,FALSE)</f>
        <v>#VALUE!</v>
      </c>
      <c r="AF391" s="119" t="e">
        <f>T391-HLOOKUP(V391,Minimas!$C$3:$CD$12,6,FALSE)</f>
        <v>#VALUE!</v>
      </c>
      <c r="AG391" s="119" t="e">
        <f>T391-HLOOKUP(V391,Minimas!$C$3:$CD$12,7,FALSE)</f>
        <v>#VALUE!</v>
      </c>
      <c r="AH391" s="119" t="e">
        <f>T391-HLOOKUP(V391,Minimas!$C$3:$CD$12,8,FALSE)</f>
        <v>#VALUE!</v>
      </c>
      <c r="AI391" s="119" t="e">
        <f>T391-HLOOKUP(V391,Minimas!$C$3:$CD$12,9,FALSE)</f>
        <v>#VALUE!</v>
      </c>
      <c r="AJ391" s="119" t="e">
        <f>T391-HLOOKUP(V391,Minimas!$C$3:$CD$12,10,FALSE)</f>
        <v>#VALUE!</v>
      </c>
      <c r="AK391" s="120" t="str">
        <f t="shared" si="59"/>
        <v xml:space="preserve"> </v>
      </c>
      <c r="AL391" s="44"/>
      <c r="AM391" s="44" t="str">
        <f t="shared" si="60"/>
        <v xml:space="preserve"> </v>
      </c>
      <c r="AN391" s="44" t="str">
        <f t="shared" si="61"/>
        <v xml:space="preserve"> </v>
      </c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4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4"/>
      <c r="CP391" s="44"/>
      <c r="CQ391" s="44"/>
      <c r="CR391" s="44"/>
      <c r="CS391" s="44"/>
      <c r="CT391" s="44"/>
      <c r="CU391" s="44"/>
      <c r="CV391" s="44"/>
      <c r="CW391" s="44"/>
      <c r="CX391" s="44"/>
      <c r="CY391" s="44"/>
      <c r="CZ391" s="44"/>
      <c r="DA391" s="44"/>
      <c r="DB391" s="44"/>
      <c r="DC391" s="44"/>
      <c r="DD391" s="44"/>
      <c r="DE391" s="44"/>
      <c r="DF391" s="44"/>
      <c r="DG391" s="44"/>
      <c r="DH391" s="44"/>
      <c r="DI391" s="44"/>
      <c r="DJ391" s="44"/>
      <c r="DK391" s="44"/>
      <c r="DL391" s="44"/>
      <c r="DM391" s="44"/>
      <c r="DN391" s="44"/>
      <c r="DO391" s="44"/>
      <c r="DP391" s="44"/>
      <c r="DQ391" s="44"/>
      <c r="DR391" s="44"/>
      <c r="DS391" s="44"/>
      <c r="DT391" s="44"/>
    </row>
    <row r="392" spans="2:124" s="5" customFormat="1" ht="30" customHeight="1">
      <c r="B392" s="128"/>
      <c r="C392" s="56"/>
      <c r="D392" s="111"/>
      <c r="E392" s="135"/>
      <c r="F392" s="133" t="s">
        <v>40</v>
      </c>
      <c r="G392" s="57" t="s">
        <v>40</v>
      </c>
      <c r="H392" s="134"/>
      <c r="I392" s="110"/>
      <c r="J392" s="135"/>
      <c r="K392" s="58"/>
      <c r="L392" s="59"/>
      <c r="M392" s="60"/>
      <c r="N392" s="60"/>
      <c r="O392" s="65" t="str">
        <f t="shared" si="54"/>
        <v/>
      </c>
      <c r="P392" s="59"/>
      <c r="Q392" s="60"/>
      <c r="R392" s="60"/>
      <c r="S392" s="65" t="str">
        <f t="shared" si="55"/>
        <v/>
      </c>
      <c r="T392" s="64" t="str">
        <f t="shared" si="56"/>
        <v/>
      </c>
      <c r="U392" s="61" t="str">
        <f t="shared" si="57"/>
        <v xml:space="preserve">   </v>
      </c>
      <c r="V392" s="61" t="str">
        <f>IF(E392=0," ",IF(E392="H",IF(H392&lt;1999,VLOOKUP(K392,Minimas!$A$15:$F$29,6),IF(AND(H392&gt;1998,H392&lt;2002),VLOOKUP(K392,Minimas!$A$15:$F$29,5),IF(AND(H392&gt;2001,H392&lt;2004),VLOOKUP(K392,Minimas!$A$15:$F$29,4),IF(AND(H392&gt;2003,H392&lt;2006),VLOOKUP(K392,Minimas!$A$15:$F$29,3),VLOOKUP(K392,Minimas!$A$15:$F$29,2))))),IF(H392&lt;1999,VLOOKUP(K392,Minimas!$G$15:$L$29,6),IF(AND(H392&gt;1998,H392&lt;2002),VLOOKUP(K392,Minimas!$G$15:$L$29,5),IF(AND(H392&gt;2001,H392&lt;2004),VLOOKUP(K392,Minimas!$G$15:$L$29,4),IF(AND(H392&gt;2003,H392&lt;2006),VLOOKUP(K392,Minimas!$G$15:$L$29,3),VLOOKUP(K392,Minimas!$G$15:$L$29,2)))))))</f>
        <v xml:space="preserve"> </v>
      </c>
      <c r="W392" s="62" t="str">
        <f t="shared" si="58"/>
        <v/>
      </c>
      <c r="X392" s="55"/>
      <c r="AA392" s="44"/>
      <c r="AB392" s="119" t="e">
        <f>T392-HLOOKUP(V392,Minimas!$C$3:$CD$12,2,FALSE)</f>
        <v>#VALUE!</v>
      </c>
      <c r="AC392" s="119" t="e">
        <f>T392-HLOOKUP(V392,Minimas!$C$3:$CD$12,3,FALSE)</f>
        <v>#VALUE!</v>
      </c>
      <c r="AD392" s="119" t="e">
        <f>T392-HLOOKUP(V392,Minimas!$C$3:$CD$12,4,FALSE)</f>
        <v>#VALUE!</v>
      </c>
      <c r="AE392" s="119" t="e">
        <f>T392-HLOOKUP(V392,Minimas!$C$3:$CD$12,5,FALSE)</f>
        <v>#VALUE!</v>
      </c>
      <c r="AF392" s="119" t="e">
        <f>T392-HLOOKUP(V392,Minimas!$C$3:$CD$12,6,FALSE)</f>
        <v>#VALUE!</v>
      </c>
      <c r="AG392" s="119" t="e">
        <f>T392-HLOOKUP(V392,Minimas!$C$3:$CD$12,7,FALSE)</f>
        <v>#VALUE!</v>
      </c>
      <c r="AH392" s="119" t="e">
        <f>T392-HLOOKUP(V392,Minimas!$C$3:$CD$12,8,FALSE)</f>
        <v>#VALUE!</v>
      </c>
      <c r="AI392" s="119" t="e">
        <f>T392-HLOOKUP(V392,Minimas!$C$3:$CD$12,9,FALSE)</f>
        <v>#VALUE!</v>
      </c>
      <c r="AJ392" s="119" t="e">
        <f>T392-HLOOKUP(V392,Minimas!$C$3:$CD$12,10,FALSE)</f>
        <v>#VALUE!</v>
      </c>
      <c r="AK392" s="120" t="str">
        <f t="shared" si="59"/>
        <v xml:space="preserve"> </v>
      </c>
      <c r="AL392" s="44"/>
      <c r="AM392" s="44" t="str">
        <f t="shared" si="60"/>
        <v xml:space="preserve"> </v>
      </c>
      <c r="AN392" s="44" t="str">
        <f t="shared" si="61"/>
        <v xml:space="preserve"> </v>
      </c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  <c r="CR392" s="44"/>
      <c r="CS392" s="44"/>
      <c r="CT392" s="44"/>
      <c r="CU392" s="44"/>
      <c r="CV392" s="44"/>
      <c r="CW392" s="44"/>
      <c r="CX392" s="44"/>
      <c r="CY392" s="44"/>
      <c r="CZ392" s="44"/>
      <c r="DA392" s="44"/>
      <c r="DB392" s="44"/>
      <c r="DC392" s="44"/>
      <c r="DD392" s="44"/>
      <c r="DE392" s="44"/>
      <c r="DF392" s="44"/>
      <c r="DG392" s="44"/>
      <c r="DH392" s="44"/>
      <c r="DI392" s="44"/>
      <c r="DJ392" s="44"/>
      <c r="DK392" s="44"/>
      <c r="DL392" s="44"/>
      <c r="DM392" s="44"/>
      <c r="DN392" s="44"/>
      <c r="DO392" s="44"/>
      <c r="DP392" s="44"/>
      <c r="DQ392" s="44"/>
      <c r="DR392" s="44"/>
      <c r="DS392" s="44"/>
      <c r="DT392" s="44"/>
    </row>
    <row r="393" spans="2:124" s="5" customFormat="1" ht="30" customHeight="1">
      <c r="B393" s="128"/>
      <c r="C393" s="56"/>
      <c r="D393" s="111"/>
      <c r="E393" s="135"/>
      <c r="F393" s="133" t="s">
        <v>40</v>
      </c>
      <c r="G393" s="57" t="s">
        <v>40</v>
      </c>
      <c r="H393" s="134"/>
      <c r="I393" s="110"/>
      <c r="J393" s="135"/>
      <c r="K393" s="58"/>
      <c r="L393" s="59"/>
      <c r="M393" s="60"/>
      <c r="N393" s="60"/>
      <c r="O393" s="65" t="str">
        <f t="shared" si="54"/>
        <v/>
      </c>
      <c r="P393" s="59"/>
      <c r="Q393" s="60"/>
      <c r="R393" s="60"/>
      <c r="S393" s="65" t="str">
        <f t="shared" si="55"/>
        <v/>
      </c>
      <c r="T393" s="64" t="str">
        <f t="shared" si="56"/>
        <v/>
      </c>
      <c r="U393" s="61" t="str">
        <f t="shared" si="57"/>
        <v xml:space="preserve">   </v>
      </c>
      <c r="V393" s="61" t="str">
        <f>IF(E393=0," ",IF(E393="H",IF(H393&lt;1999,VLOOKUP(K393,Minimas!$A$15:$F$29,6),IF(AND(H393&gt;1998,H393&lt;2002),VLOOKUP(K393,Minimas!$A$15:$F$29,5),IF(AND(H393&gt;2001,H393&lt;2004),VLOOKUP(K393,Minimas!$A$15:$F$29,4),IF(AND(H393&gt;2003,H393&lt;2006),VLOOKUP(K393,Minimas!$A$15:$F$29,3),VLOOKUP(K393,Minimas!$A$15:$F$29,2))))),IF(H393&lt;1999,VLOOKUP(K393,Minimas!$G$15:$L$29,6),IF(AND(H393&gt;1998,H393&lt;2002),VLOOKUP(K393,Minimas!$G$15:$L$29,5),IF(AND(H393&gt;2001,H393&lt;2004),VLOOKUP(K393,Minimas!$G$15:$L$29,4),IF(AND(H393&gt;2003,H393&lt;2006),VLOOKUP(K393,Minimas!$G$15:$L$29,3),VLOOKUP(K393,Minimas!$G$15:$L$29,2)))))))</f>
        <v xml:space="preserve"> </v>
      </c>
      <c r="W393" s="62" t="str">
        <f t="shared" si="58"/>
        <v/>
      </c>
      <c r="X393" s="55"/>
      <c r="AA393" s="44"/>
      <c r="AB393" s="119" t="e">
        <f>T393-HLOOKUP(V393,Minimas!$C$3:$CD$12,2,FALSE)</f>
        <v>#VALUE!</v>
      </c>
      <c r="AC393" s="119" t="e">
        <f>T393-HLOOKUP(V393,Minimas!$C$3:$CD$12,3,FALSE)</f>
        <v>#VALUE!</v>
      </c>
      <c r="AD393" s="119" t="e">
        <f>T393-HLOOKUP(V393,Minimas!$C$3:$CD$12,4,FALSE)</f>
        <v>#VALUE!</v>
      </c>
      <c r="AE393" s="119" t="e">
        <f>T393-HLOOKUP(V393,Minimas!$C$3:$CD$12,5,FALSE)</f>
        <v>#VALUE!</v>
      </c>
      <c r="AF393" s="119" t="e">
        <f>T393-HLOOKUP(V393,Minimas!$C$3:$CD$12,6,FALSE)</f>
        <v>#VALUE!</v>
      </c>
      <c r="AG393" s="119" t="e">
        <f>T393-HLOOKUP(V393,Minimas!$C$3:$CD$12,7,FALSE)</f>
        <v>#VALUE!</v>
      </c>
      <c r="AH393" s="119" t="e">
        <f>T393-HLOOKUP(V393,Minimas!$C$3:$CD$12,8,FALSE)</f>
        <v>#VALUE!</v>
      </c>
      <c r="AI393" s="119" t="e">
        <f>T393-HLOOKUP(V393,Minimas!$C$3:$CD$12,9,FALSE)</f>
        <v>#VALUE!</v>
      </c>
      <c r="AJ393" s="119" t="e">
        <f>T393-HLOOKUP(V393,Minimas!$C$3:$CD$12,10,FALSE)</f>
        <v>#VALUE!</v>
      </c>
      <c r="AK393" s="120" t="str">
        <f t="shared" si="59"/>
        <v xml:space="preserve"> </v>
      </c>
      <c r="AL393" s="44"/>
      <c r="AM393" s="44" t="str">
        <f t="shared" si="60"/>
        <v xml:space="preserve"> </v>
      </c>
      <c r="AN393" s="44" t="str">
        <f t="shared" si="61"/>
        <v xml:space="preserve"> </v>
      </c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</row>
    <row r="394" spans="2:124" s="5" customFormat="1" ht="30" customHeight="1">
      <c r="B394" s="128"/>
      <c r="C394" s="56"/>
      <c r="D394" s="111"/>
      <c r="E394" s="135"/>
      <c r="F394" s="133" t="s">
        <v>40</v>
      </c>
      <c r="G394" s="57" t="s">
        <v>40</v>
      </c>
      <c r="H394" s="134"/>
      <c r="I394" s="110"/>
      <c r="J394" s="135"/>
      <c r="K394" s="58"/>
      <c r="L394" s="59"/>
      <c r="M394" s="60"/>
      <c r="N394" s="60"/>
      <c r="O394" s="65" t="str">
        <f t="shared" si="54"/>
        <v/>
      </c>
      <c r="P394" s="59"/>
      <c r="Q394" s="60"/>
      <c r="R394" s="60"/>
      <c r="S394" s="65" t="str">
        <f t="shared" si="55"/>
        <v/>
      </c>
      <c r="T394" s="64" t="str">
        <f t="shared" si="56"/>
        <v/>
      </c>
      <c r="U394" s="61" t="str">
        <f t="shared" si="57"/>
        <v xml:space="preserve">   </v>
      </c>
      <c r="V394" s="61" t="str">
        <f>IF(E394=0," ",IF(E394="H",IF(H394&lt;1999,VLOOKUP(K394,Minimas!$A$15:$F$29,6),IF(AND(H394&gt;1998,H394&lt;2002),VLOOKUP(K394,Minimas!$A$15:$F$29,5),IF(AND(H394&gt;2001,H394&lt;2004),VLOOKUP(K394,Minimas!$A$15:$F$29,4),IF(AND(H394&gt;2003,H394&lt;2006),VLOOKUP(K394,Minimas!$A$15:$F$29,3),VLOOKUP(K394,Minimas!$A$15:$F$29,2))))),IF(H394&lt;1999,VLOOKUP(K394,Minimas!$G$15:$L$29,6),IF(AND(H394&gt;1998,H394&lt;2002),VLOOKUP(K394,Minimas!$G$15:$L$29,5),IF(AND(H394&gt;2001,H394&lt;2004),VLOOKUP(K394,Minimas!$G$15:$L$29,4),IF(AND(H394&gt;2003,H394&lt;2006),VLOOKUP(K394,Minimas!$G$15:$L$29,3),VLOOKUP(K394,Minimas!$G$15:$L$29,2)))))))</f>
        <v xml:space="preserve"> </v>
      </c>
      <c r="W394" s="62" t="str">
        <f t="shared" si="58"/>
        <v/>
      </c>
      <c r="X394" s="55"/>
      <c r="AA394" s="44"/>
      <c r="AB394" s="119" t="e">
        <f>T394-HLOOKUP(V394,Minimas!$C$3:$CD$12,2,FALSE)</f>
        <v>#VALUE!</v>
      </c>
      <c r="AC394" s="119" t="e">
        <f>T394-HLOOKUP(V394,Minimas!$C$3:$CD$12,3,FALSE)</f>
        <v>#VALUE!</v>
      </c>
      <c r="AD394" s="119" t="e">
        <f>T394-HLOOKUP(V394,Minimas!$C$3:$CD$12,4,FALSE)</f>
        <v>#VALUE!</v>
      </c>
      <c r="AE394" s="119" t="e">
        <f>T394-HLOOKUP(V394,Minimas!$C$3:$CD$12,5,FALSE)</f>
        <v>#VALUE!</v>
      </c>
      <c r="AF394" s="119" t="e">
        <f>T394-HLOOKUP(V394,Minimas!$C$3:$CD$12,6,FALSE)</f>
        <v>#VALUE!</v>
      </c>
      <c r="AG394" s="119" t="e">
        <f>T394-HLOOKUP(V394,Minimas!$C$3:$CD$12,7,FALSE)</f>
        <v>#VALUE!</v>
      </c>
      <c r="AH394" s="119" t="e">
        <f>T394-HLOOKUP(V394,Minimas!$C$3:$CD$12,8,FALSE)</f>
        <v>#VALUE!</v>
      </c>
      <c r="AI394" s="119" t="e">
        <f>T394-HLOOKUP(V394,Minimas!$C$3:$CD$12,9,FALSE)</f>
        <v>#VALUE!</v>
      </c>
      <c r="AJ394" s="119" t="e">
        <f>T394-HLOOKUP(V394,Minimas!$C$3:$CD$12,10,FALSE)</f>
        <v>#VALUE!</v>
      </c>
      <c r="AK394" s="120" t="str">
        <f t="shared" si="59"/>
        <v xml:space="preserve"> </v>
      </c>
      <c r="AL394" s="44"/>
      <c r="AM394" s="44" t="str">
        <f t="shared" si="60"/>
        <v xml:space="preserve"> </v>
      </c>
      <c r="AN394" s="44" t="str">
        <f t="shared" si="61"/>
        <v xml:space="preserve"> </v>
      </c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4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4"/>
      <c r="CP394" s="44"/>
      <c r="CQ394" s="44"/>
      <c r="CR394" s="44"/>
      <c r="CS394" s="44"/>
      <c r="CT394" s="44"/>
      <c r="CU394" s="44"/>
      <c r="CV394" s="44"/>
      <c r="CW394" s="44"/>
      <c r="CX394" s="44"/>
      <c r="CY394" s="44"/>
      <c r="CZ394" s="44"/>
      <c r="DA394" s="44"/>
      <c r="DB394" s="44"/>
      <c r="DC394" s="44"/>
      <c r="DD394" s="44"/>
      <c r="DE394" s="44"/>
      <c r="DF394" s="44"/>
      <c r="DG394" s="44"/>
      <c r="DH394" s="44"/>
      <c r="DI394" s="44"/>
      <c r="DJ394" s="44"/>
      <c r="DK394" s="44"/>
      <c r="DL394" s="44"/>
      <c r="DM394" s="44"/>
      <c r="DN394" s="44"/>
      <c r="DO394" s="44"/>
      <c r="DP394" s="44"/>
      <c r="DQ394" s="44"/>
      <c r="DR394" s="44"/>
      <c r="DS394" s="44"/>
      <c r="DT394" s="44"/>
    </row>
    <row r="395" spans="2:124" s="5" customFormat="1" ht="30" customHeight="1">
      <c r="B395" s="128"/>
      <c r="C395" s="56"/>
      <c r="D395" s="111"/>
      <c r="E395" s="135"/>
      <c r="F395" s="133" t="s">
        <v>40</v>
      </c>
      <c r="G395" s="57" t="s">
        <v>40</v>
      </c>
      <c r="H395" s="134"/>
      <c r="I395" s="110"/>
      <c r="J395" s="135"/>
      <c r="K395" s="58"/>
      <c r="L395" s="59"/>
      <c r="M395" s="60"/>
      <c r="N395" s="60"/>
      <c r="O395" s="65" t="str">
        <f t="shared" si="54"/>
        <v/>
      </c>
      <c r="P395" s="59"/>
      <c r="Q395" s="60"/>
      <c r="R395" s="60"/>
      <c r="S395" s="65" t="str">
        <f t="shared" si="55"/>
        <v/>
      </c>
      <c r="T395" s="64" t="str">
        <f t="shared" si="56"/>
        <v/>
      </c>
      <c r="U395" s="61" t="str">
        <f t="shared" si="57"/>
        <v xml:space="preserve">   </v>
      </c>
      <c r="V395" s="61" t="str">
        <f>IF(E395=0," ",IF(E395="H",IF(H395&lt;1999,VLOOKUP(K395,Minimas!$A$15:$F$29,6),IF(AND(H395&gt;1998,H395&lt;2002),VLOOKUP(K395,Minimas!$A$15:$F$29,5),IF(AND(H395&gt;2001,H395&lt;2004),VLOOKUP(K395,Minimas!$A$15:$F$29,4),IF(AND(H395&gt;2003,H395&lt;2006),VLOOKUP(K395,Minimas!$A$15:$F$29,3),VLOOKUP(K395,Minimas!$A$15:$F$29,2))))),IF(H395&lt;1999,VLOOKUP(K395,Minimas!$G$15:$L$29,6),IF(AND(H395&gt;1998,H395&lt;2002),VLOOKUP(K395,Minimas!$G$15:$L$29,5),IF(AND(H395&gt;2001,H395&lt;2004),VLOOKUP(K395,Minimas!$G$15:$L$29,4),IF(AND(H395&gt;2003,H395&lt;2006),VLOOKUP(K395,Minimas!$G$15:$L$29,3),VLOOKUP(K395,Minimas!$G$15:$L$29,2)))))))</f>
        <v xml:space="preserve"> </v>
      </c>
      <c r="W395" s="62" t="str">
        <f t="shared" si="58"/>
        <v/>
      </c>
      <c r="X395" s="55"/>
      <c r="AA395" s="44"/>
      <c r="AB395" s="119" t="e">
        <f>T395-HLOOKUP(V395,Minimas!$C$3:$CD$12,2,FALSE)</f>
        <v>#VALUE!</v>
      </c>
      <c r="AC395" s="119" t="e">
        <f>T395-HLOOKUP(V395,Minimas!$C$3:$CD$12,3,FALSE)</f>
        <v>#VALUE!</v>
      </c>
      <c r="AD395" s="119" t="e">
        <f>T395-HLOOKUP(V395,Minimas!$C$3:$CD$12,4,FALSE)</f>
        <v>#VALUE!</v>
      </c>
      <c r="AE395" s="119" t="e">
        <f>T395-HLOOKUP(V395,Minimas!$C$3:$CD$12,5,FALSE)</f>
        <v>#VALUE!</v>
      </c>
      <c r="AF395" s="119" t="e">
        <f>T395-HLOOKUP(V395,Minimas!$C$3:$CD$12,6,FALSE)</f>
        <v>#VALUE!</v>
      </c>
      <c r="AG395" s="119" t="e">
        <f>T395-HLOOKUP(V395,Minimas!$C$3:$CD$12,7,FALSE)</f>
        <v>#VALUE!</v>
      </c>
      <c r="AH395" s="119" t="e">
        <f>T395-HLOOKUP(V395,Minimas!$C$3:$CD$12,8,FALSE)</f>
        <v>#VALUE!</v>
      </c>
      <c r="AI395" s="119" t="e">
        <f>T395-HLOOKUP(V395,Minimas!$C$3:$CD$12,9,FALSE)</f>
        <v>#VALUE!</v>
      </c>
      <c r="AJ395" s="119" t="e">
        <f>T395-HLOOKUP(V395,Minimas!$C$3:$CD$12,10,FALSE)</f>
        <v>#VALUE!</v>
      </c>
      <c r="AK395" s="120" t="str">
        <f t="shared" si="59"/>
        <v xml:space="preserve"> </v>
      </c>
      <c r="AL395" s="44"/>
      <c r="AM395" s="44" t="str">
        <f t="shared" si="60"/>
        <v xml:space="preserve"> </v>
      </c>
      <c r="AN395" s="44" t="str">
        <f t="shared" si="61"/>
        <v xml:space="preserve"> </v>
      </c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4"/>
      <c r="CP395" s="44"/>
      <c r="CQ395" s="44"/>
      <c r="CR395" s="44"/>
      <c r="CS395" s="44"/>
      <c r="CT395" s="44"/>
      <c r="CU395" s="44"/>
      <c r="CV395" s="44"/>
      <c r="CW395" s="44"/>
      <c r="CX395" s="44"/>
      <c r="CY395" s="44"/>
      <c r="CZ395" s="44"/>
      <c r="DA395" s="44"/>
      <c r="DB395" s="44"/>
      <c r="DC395" s="44"/>
      <c r="DD395" s="44"/>
      <c r="DE395" s="44"/>
      <c r="DF395" s="44"/>
      <c r="DG395" s="44"/>
      <c r="DH395" s="44"/>
      <c r="DI395" s="44"/>
      <c r="DJ395" s="44"/>
      <c r="DK395" s="44"/>
      <c r="DL395" s="44"/>
      <c r="DM395" s="44"/>
      <c r="DN395" s="44"/>
      <c r="DO395" s="44"/>
      <c r="DP395" s="44"/>
      <c r="DQ395" s="44"/>
      <c r="DR395" s="44"/>
      <c r="DS395" s="44"/>
      <c r="DT395" s="44"/>
    </row>
    <row r="396" spans="2:124" s="5" customFormat="1" ht="30" customHeight="1">
      <c r="B396" s="128"/>
      <c r="C396" s="56"/>
      <c r="D396" s="111"/>
      <c r="E396" s="135"/>
      <c r="F396" s="133" t="s">
        <v>40</v>
      </c>
      <c r="G396" s="57" t="s">
        <v>40</v>
      </c>
      <c r="H396" s="134"/>
      <c r="I396" s="110"/>
      <c r="J396" s="135"/>
      <c r="K396" s="58"/>
      <c r="L396" s="59"/>
      <c r="M396" s="60"/>
      <c r="N396" s="60"/>
      <c r="O396" s="65" t="str">
        <f t="shared" si="54"/>
        <v/>
      </c>
      <c r="P396" s="59"/>
      <c r="Q396" s="60"/>
      <c r="R396" s="60"/>
      <c r="S396" s="65" t="str">
        <f t="shared" si="55"/>
        <v/>
      </c>
      <c r="T396" s="64" t="str">
        <f t="shared" si="56"/>
        <v/>
      </c>
      <c r="U396" s="61" t="str">
        <f t="shared" si="57"/>
        <v xml:space="preserve">   </v>
      </c>
      <c r="V396" s="61" t="str">
        <f>IF(E396=0," ",IF(E396="H",IF(H396&lt;1999,VLOOKUP(K396,Minimas!$A$15:$F$29,6),IF(AND(H396&gt;1998,H396&lt;2002),VLOOKUP(K396,Minimas!$A$15:$F$29,5),IF(AND(H396&gt;2001,H396&lt;2004),VLOOKUP(K396,Minimas!$A$15:$F$29,4),IF(AND(H396&gt;2003,H396&lt;2006),VLOOKUP(K396,Minimas!$A$15:$F$29,3),VLOOKUP(K396,Minimas!$A$15:$F$29,2))))),IF(H396&lt;1999,VLOOKUP(K396,Minimas!$G$15:$L$29,6),IF(AND(H396&gt;1998,H396&lt;2002),VLOOKUP(K396,Minimas!$G$15:$L$29,5),IF(AND(H396&gt;2001,H396&lt;2004),VLOOKUP(K396,Minimas!$G$15:$L$29,4),IF(AND(H396&gt;2003,H396&lt;2006),VLOOKUP(K396,Minimas!$G$15:$L$29,3),VLOOKUP(K396,Minimas!$G$15:$L$29,2)))))))</f>
        <v xml:space="preserve"> </v>
      </c>
      <c r="W396" s="62" t="str">
        <f t="shared" si="58"/>
        <v/>
      </c>
      <c r="X396" s="55"/>
      <c r="AA396" s="44"/>
      <c r="AB396" s="119" t="e">
        <f>T396-HLOOKUP(V396,Minimas!$C$3:$CD$12,2,FALSE)</f>
        <v>#VALUE!</v>
      </c>
      <c r="AC396" s="119" t="e">
        <f>T396-HLOOKUP(V396,Minimas!$C$3:$CD$12,3,FALSE)</f>
        <v>#VALUE!</v>
      </c>
      <c r="AD396" s="119" t="e">
        <f>T396-HLOOKUP(V396,Minimas!$C$3:$CD$12,4,FALSE)</f>
        <v>#VALUE!</v>
      </c>
      <c r="AE396" s="119" t="e">
        <f>T396-HLOOKUP(V396,Minimas!$C$3:$CD$12,5,FALSE)</f>
        <v>#VALUE!</v>
      </c>
      <c r="AF396" s="119" t="e">
        <f>T396-HLOOKUP(V396,Minimas!$C$3:$CD$12,6,FALSE)</f>
        <v>#VALUE!</v>
      </c>
      <c r="AG396" s="119" t="e">
        <f>T396-HLOOKUP(V396,Minimas!$C$3:$CD$12,7,FALSE)</f>
        <v>#VALUE!</v>
      </c>
      <c r="AH396" s="119" t="e">
        <f>T396-HLOOKUP(V396,Minimas!$C$3:$CD$12,8,FALSE)</f>
        <v>#VALUE!</v>
      </c>
      <c r="AI396" s="119" t="e">
        <f>T396-HLOOKUP(V396,Minimas!$C$3:$CD$12,9,FALSE)</f>
        <v>#VALUE!</v>
      </c>
      <c r="AJ396" s="119" t="e">
        <f>T396-HLOOKUP(V396,Minimas!$C$3:$CD$12,10,FALSE)</f>
        <v>#VALUE!</v>
      </c>
      <c r="AK396" s="120" t="str">
        <f t="shared" si="59"/>
        <v xml:space="preserve"> </v>
      </c>
      <c r="AL396" s="44"/>
      <c r="AM396" s="44" t="str">
        <f t="shared" si="60"/>
        <v xml:space="preserve"> </v>
      </c>
      <c r="AN396" s="44" t="str">
        <f t="shared" si="61"/>
        <v xml:space="preserve"> </v>
      </c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4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4"/>
      <c r="CP396" s="44"/>
      <c r="CQ396" s="44"/>
      <c r="CR396" s="44"/>
      <c r="CS396" s="44"/>
      <c r="CT396" s="44"/>
      <c r="CU396" s="44"/>
      <c r="CV396" s="44"/>
      <c r="CW396" s="44"/>
      <c r="CX396" s="44"/>
      <c r="CY396" s="44"/>
      <c r="CZ396" s="44"/>
      <c r="DA396" s="44"/>
      <c r="DB396" s="44"/>
      <c r="DC396" s="44"/>
      <c r="DD396" s="44"/>
      <c r="DE396" s="44"/>
      <c r="DF396" s="44"/>
      <c r="DG396" s="44"/>
      <c r="DH396" s="44"/>
      <c r="DI396" s="44"/>
      <c r="DJ396" s="44"/>
      <c r="DK396" s="44"/>
      <c r="DL396" s="44"/>
      <c r="DM396" s="44"/>
      <c r="DN396" s="44"/>
      <c r="DO396" s="44"/>
      <c r="DP396" s="44"/>
      <c r="DQ396" s="44"/>
      <c r="DR396" s="44"/>
      <c r="DS396" s="44"/>
      <c r="DT396" s="44"/>
    </row>
    <row r="397" spans="2:124" s="5" customFormat="1" ht="30" customHeight="1">
      <c r="B397" s="128"/>
      <c r="C397" s="56"/>
      <c r="D397" s="111"/>
      <c r="E397" s="135"/>
      <c r="F397" s="133" t="s">
        <v>40</v>
      </c>
      <c r="G397" s="57" t="s">
        <v>40</v>
      </c>
      <c r="H397" s="134"/>
      <c r="I397" s="110"/>
      <c r="J397" s="135"/>
      <c r="K397" s="58"/>
      <c r="L397" s="59"/>
      <c r="M397" s="60"/>
      <c r="N397" s="60"/>
      <c r="O397" s="65" t="str">
        <f t="shared" si="54"/>
        <v/>
      </c>
      <c r="P397" s="59"/>
      <c r="Q397" s="60"/>
      <c r="R397" s="60"/>
      <c r="S397" s="65" t="str">
        <f t="shared" si="55"/>
        <v/>
      </c>
      <c r="T397" s="64" t="str">
        <f t="shared" si="56"/>
        <v/>
      </c>
      <c r="U397" s="61" t="str">
        <f t="shared" si="57"/>
        <v xml:space="preserve">   </v>
      </c>
      <c r="V397" s="61" t="str">
        <f>IF(E397=0," ",IF(E397="H",IF(H397&lt;1999,VLOOKUP(K397,Minimas!$A$15:$F$29,6),IF(AND(H397&gt;1998,H397&lt;2002),VLOOKUP(K397,Minimas!$A$15:$F$29,5),IF(AND(H397&gt;2001,H397&lt;2004),VLOOKUP(K397,Minimas!$A$15:$F$29,4),IF(AND(H397&gt;2003,H397&lt;2006),VLOOKUP(K397,Minimas!$A$15:$F$29,3),VLOOKUP(K397,Minimas!$A$15:$F$29,2))))),IF(H397&lt;1999,VLOOKUP(K397,Minimas!$G$15:$L$29,6),IF(AND(H397&gt;1998,H397&lt;2002),VLOOKUP(K397,Minimas!$G$15:$L$29,5),IF(AND(H397&gt;2001,H397&lt;2004),VLOOKUP(K397,Minimas!$G$15:$L$29,4),IF(AND(H397&gt;2003,H397&lt;2006),VLOOKUP(K397,Minimas!$G$15:$L$29,3),VLOOKUP(K397,Minimas!$G$15:$L$29,2)))))))</f>
        <v xml:space="preserve"> </v>
      </c>
      <c r="W397" s="62" t="str">
        <f t="shared" si="58"/>
        <v/>
      </c>
      <c r="X397" s="55"/>
      <c r="AA397" s="44"/>
      <c r="AB397" s="119" t="e">
        <f>T397-HLOOKUP(V397,Minimas!$C$3:$CD$12,2,FALSE)</f>
        <v>#VALUE!</v>
      </c>
      <c r="AC397" s="119" t="e">
        <f>T397-HLOOKUP(V397,Minimas!$C$3:$CD$12,3,FALSE)</f>
        <v>#VALUE!</v>
      </c>
      <c r="AD397" s="119" t="e">
        <f>T397-HLOOKUP(V397,Minimas!$C$3:$CD$12,4,FALSE)</f>
        <v>#VALUE!</v>
      </c>
      <c r="AE397" s="119" t="e">
        <f>T397-HLOOKUP(V397,Minimas!$C$3:$CD$12,5,FALSE)</f>
        <v>#VALUE!</v>
      </c>
      <c r="AF397" s="119" t="e">
        <f>T397-HLOOKUP(V397,Minimas!$C$3:$CD$12,6,FALSE)</f>
        <v>#VALUE!</v>
      </c>
      <c r="AG397" s="119" t="e">
        <f>T397-HLOOKUP(V397,Minimas!$C$3:$CD$12,7,FALSE)</f>
        <v>#VALUE!</v>
      </c>
      <c r="AH397" s="119" t="e">
        <f>T397-HLOOKUP(V397,Minimas!$C$3:$CD$12,8,FALSE)</f>
        <v>#VALUE!</v>
      </c>
      <c r="AI397" s="119" t="e">
        <f>T397-HLOOKUP(V397,Minimas!$C$3:$CD$12,9,FALSE)</f>
        <v>#VALUE!</v>
      </c>
      <c r="AJ397" s="119" t="e">
        <f>T397-HLOOKUP(V397,Minimas!$C$3:$CD$12,10,FALSE)</f>
        <v>#VALUE!</v>
      </c>
      <c r="AK397" s="120" t="str">
        <f t="shared" si="59"/>
        <v xml:space="preserve"> </v>
      </c>
      <c r="AL397" s="44"/>
      <c r="AM397" s="44" t="str">
        <f t="shared" si="60"/>
        <v xml:space="preserve"> </v>
      </c>
      <c r="AN397" s="44" t="str">
        <f t="shared" si="61"/>
        <v xml:space="preserve"> </v>
      </c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4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4"/>
      <c r="CP397" s="44"/>
      <c r="CQ397" s="44"/>
      <c r="CR397" s="44"/>
      <c r="CS397" s="44"/>
      <c r="CT397" s="44"/>
      <c r="CU397" s="44"/>
      <c r="CV397" s="44"/>
      <c r="CW397" s="44"/>
      <c r="CX397" s="44"/>
      <c r="CY397" s="44"/>
      <c r="CZ397" s="44"/>
      <c r="DA397" s="44"/>
      <c r="DB397" s="44"/>
      <c r="DC397" s="44"/>
      <c r="DD397" s="44"/>
      <c r="DE397" s="44"/>
      <c r="DF397" s="44"/>
      <c r="DG397" s="44"/>
      <c r="DH397" s="44"/>
      <c r="DI397" s="44"/>
      <c r="DJ397" s="44"/>
      <c r="DK397" s="44"/>
      <c r="DL397" s="44"/>
      <c r="DM397" s="44"/>
      <c r="DN397" s="44"/>
      <c r="DO397" s="44"/>
      <c r="DP397" s="44"/>
      <c r="DQ397" s="44"/>
      <c r="DR397" s="44"/>
      <c r="DS397" s="44"/>
      <c r="DT397" s="44"/>
    </row>
    <row r="398" spans="2:124" s="5" customFormat="1" ht="30" customHeight="1">
      <c r="B398" s="128"/>
      <c r="C398" s="56"/>
      <c r="D398" s="111"/>
      <c r="E398" s="135"/>
      <c r="F398" s="133" t="s">
        <v>40</v>
      </c>
      <c r="G398" s="57" t="s">
        <v>40</v>
      </c>
      <c r="H398" s="134"/>
      <c r="I398" s="110"/>
      <c r="J398" s="135"/>
      <c r="K398" s="58"/>
      <c r="L398" s="59"/>
      <c r="M398" s="60"/>
      <c r="N398" s="60"/>
      <c r="O398" s="65" t="str">
        <f t="shared" si="54"/>
        <v/>
      </c>
      <c r="P398" s="59"/>
      <c r="Q398" s="60"/>
      <c r="R398" s="60"/>
      <c r="S398" s="65" t="str">
        <f t="shared" si="55"/>
        <v/>
      </c>
      <c r="T398" s="64" t="str">
        <f t="shared" si="56"/>
        <v/>
      </c>
      <c r="U398" s="61" t="str">
        <f t="shared" si="57"/>
        <v xml:space="preserve">   </v>
      </c>
      <c r="V398" s="61" t="str">
        <f>IF(E398=0," ",IF(E398="H",IF(H398&lt;1999,VLOOKUP(K398,Minimas!$A$15:$F$29,6),IF(AND(H398&gt;1998,H398&lt;2002),VLOOKUP(K398,Minimas!$A$15:$F$29,5),IF(AND(H398&gt;2001,H398&lt;2004),VLOOKUP(K398,Minimas!$A$15:$F$29,4),IF(AND(H398&gt;2003,H398&lt;2006),VLOOKUP(K398,Minimas!$A$15:$F$29,3),VLOOKUP(K398,Minimas!$A$15:$F$29,2))))),IF(H398&lt;1999,VLOOKUP(K398,Minimas!$G$15:$L$29,6),IF(AND(H398&gt;1998,H398&lt;2002),VLOOKUP(K398,Minimas!$G$15:$L$29,5),IF(AND(H398&gt;2001,H398&lt;2004),VLOOKUP(K398,Minimas!$G$15:$L$29,4),IF(AND(H398&gt;2003,H398&lt;2006),VLOOKUP(K398,Minimas!$G$15:$L$29,3),VLOOKUP(K398,Minimas!$G$15:$L$29,2)))))))</f>
        <v xml:space="preserve"> </v>
      </c>
      <c r="W398" s="62" t="str">
        <f t="shared" si="58"/>
        <v/>
      </c>
      <c r="X398" s="55"/>
      <c r="AA398" s="44"/>
      <c r="AB398" s="119" t="e">
        <f>T398-HLOOKUP(V398,Minimas!$C$3:$CD$12,2,FALSE)</f>
        <v>#VALUE!</v>
      </c>
      <c r="AC398" s="119" t="e">
        <f>T398-HLOOKUP(V398,Minimas!$C$3:$CD$12,3,FALSE)</f>
        <v>#VALUE!</v>
      </c>
      <c r="AD398" s="119" t="e">
        <f>T398-HLOOKUP(V398,Minimas!$C$3:$CD$12,4,FALSE)</f>
        <v>#VALUE!</v>
      </c>
      <c r="AE398" s="119" t="e">
        <f>T398-HLOOKUP(V398,Minimas!$C$3:$CD$12,5,FALSE)</f>
        <v>#VALUE!</v>
      </c>
      <c r="AF398" s="119" t="e">
        <f>T398-HLOOKUP(V398,Minimas!$C$3:$CD$12,6,FALSE)</f>
        <v>#VALUE!</v>
      </c>
      <c r="AG398" s="119" t="e">
        <f>T398-HLOOKUP(V398,Minimas!$C$3:$CD$12,7,FALSE)</f>
        <v>#VALUE!</v>
      </c>
      <c r="AH398" s="119" t="e">
        <f>T398-HLOOKUP(V398,Minimas!$C$3:$CD$12,8,FALSE)</f>
        <v>#VALUE!</v>
      </c>
      <c r="AI398" s="119" t="e">
        <f>T398-HLOOKUP(V398,Minimas!$C$3:$CD$12,9,FALSE)</f>
        <v>#VALUE!</v>
      </c>
      <c r="AJ398" s="119" t="e">
        <f>T398-HLOOKUP(V398,Minimas!$C$3:$CD$12,10,FALSE)</f>
        <v>#VALUE!</v>
      </c>
      <c r="AK398" s="120" t="str">
        <f t="shared" si="59"/>
        <v xml:space="preserve"> </v>
      </c>
      <c r="AL398" s="44"/>
      <c r="AM398" s="44" t="str">
        <f t="shared" si="60"/>
        <v xml:space="preserve"> </v>
      </c>
      <c r="AN398" s="44" t="str">
        <f t="shared" si="61"/>
        <v xml:space="preserve"> </v>
      </c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4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4"/>
      <c r="CP398" s="44"/>
      <c r="CQ398" s="44"/>
      <c r="CR398" s="44"/>
      <c r="CS398" s="44"/>
      <c r="CT398" s="44"/>
      <c r="CU398" s="44"/>
      <c r="CV398" s="44"/>
      <c r="CW398" s="44"/>
      <c r="CX398" s="44"/>
      <c r="CY398" s="44"/>
      <c r="CZ398" s="44"/>
      <c r="DA398" s="44"/>
      <c r="DB398" s="44"/>
      <c r="DC398" s="44"/>
      <c r="DD398" s="44"/>
      <c r="DE398" s="44"/>
      <c r="DF398" s="44"/>
      <c r="DG398" s="44"/>
      <c r="DH398" s="44"/>
      <c r="DI398" s="44"/>
      <c r="DJ398" s="44"/>
      <c r="DK398" s="44"/>
      <c r="DL398" s="44"/>
      <c r="DM398" s="44"/>
      <c r="DN398" s="44"/>
      <c r="DO398" s="44"/>
      <c r="DP398" s="44"/>
      <c r="DQ398" s="44"/>
      <c r="DR398" s="44"/>
      <c r="DS398" s="44"/>
      <c r="DT398" s="44"/>
    </row>
    <row r="399" spans="2:124" s="5" customFormat="1" ht="30" customHeight="1">
      <c r="B399" s="128"/>
      <c r="C399" s="56"/>
      <c r="D399" s="111"/>
      <c r="E399" s="135"/>
      <c r="F399" s="133" t="s">
        <v>40</v>
      </c>
      <c r="G399" s="57" t="s">
        <v>40</v>
      </c>
      <c r="H399" s="134"/>
      <c r="I399" s="110"/>
      <c r="J399" s="135"/>
      <c r="K399" s="58"/>
      <c r="L399" s="59"/>
      <c r="M399" s="60"/>
      <c r="N399" s="60"/>
      <c r="O399" s="65" t="str">
        <f t="shared" si="54"/>
        <v/>
      </c>
      <c r="P399" s="59"/>
      <c r="Q399" s="60"/>
      <c r="R399" s="60"/>
      <c r="S399" s="65" t="str">
        <f t="shared" si="55"/>
        <v/>
      </c>
      <c r="T399" s="64" t="str">
        <f t="shared" si="56"/>
        <v/>
      </c>
      <c r="U399" s="61" t="str">
        <f t="shared" si="57"/>
        <v xml:space="preserve">   </v>
      </c>
      <c r="V399" s="61" t="str">
        <f>IF(E399=0," ",IF(E399="H",IF(H399&lt;1999,VLOOKUP(K399,Minimas!$A$15:$F$29,6),IF(AND(H399&gt;1998,H399&lt;2002),VLOOKUP(K399,Minimas!$A$15:$F$29,5),IF(AND(H399&gt;2001,H399&lt;2004),VLOOKUP(K399,Minimas!$A$15:$F$29,4),IF(AND(H399&gt;2003,H399&lt;2006),VLOOKUP(K399,Minimas!$A$15:$F$29,3),VLOOKUP(K399,Minimas!$A$15:$F$29,2))))),IF(H399&lt;1999,VLOOKUP(K399,Minimas!$G$15:$L$29,6),IF(AND(H399&gt;1998,H399&lt;2002),VLOOKUP(K399,Minimas!$G$15:$L$29,5),IF(AND(H399&gt;2001,H399&lt;2004),VLOOKUP(K399,Minimas!$G$15:$L$29,4),IF(AND(H399&gt;2003,H399&lt;2006),VLOOKUP(K399,Minimas!$G$15:$L$29,3),VLOOKUP(K399,Minimas!$G$15:$L$29,2)))))))</f>
        <v xml:space="preserve"> </v>
      </c>
      <c r="W399" s="62" t="str">
        <f t="shared" si="58"/>
        <v/>
      </c>
      <c r="X399" s="55"/>
      <c r="AA399" s="44"/>
      <c r="AB399" s="119" t="e">
        <f>T399-HLOOKUP(V399,Minimas!$C$3:$CD$12,2,FALSE)</f>
        <v>#VALUE!</v>
      </c>
      <c r="AC399" s="119" t="e">
        <f>T399-HLOOKUP(V399,Minimas!$C$3:$CD$12,3,FALSE)</f>
        <v>#VALUE!</v>
      </c>
      <c r="AD399" s="119" t="e">
        <f>T399-HLOOKUP(V399,Minimas!$C$3:$CD$12,4,FALSE)</f>
        <v>#VALUE!</v>
      </c>
      <c r="AE399" s="119" t="e">
        <f>T399-HLOOKUP(V399,Minimas!$C$3:$CD$12,5,FALSE)</f>
        <v>#VALUE!</v>
      </c>
      <c r="AF399" s="119" t="e">
        <f>T399-HLOOKUP(V399,Minimas!$C$3:$CD$12,6,FALSE)</f>
        <v>#VALUE!</v>
      </c>
      <c r="AG399" s="119" t="e">
        <f>T399-HLOOKUP(V399,Minimas!$C$3:$CD$12,7,FALSE)</f>
        <v>#VALUE!</v>
      </c>
      <c r="AH399" s="119" t="e">
        <f>T399-HLOOKUP(V399,Minimas!$C$3:$CD$12,8,FALSE)</f>
        <v>#VALUE!</v>
      </c>
      <c r="AI399" s="119" t="e">
        <f>T399-HLOOKUP(V399,Minimas!$C$3:$CD$12,9,FALSE)</f>
        <v>#VALUE!</v>
      </c>
      <c r="AJ399" s="119" t="e">
        <f>T399-HLOOKUP(V399,Minimas!$C$3:$CD$12,10,FALSE)</f>
        <v>#VALUE!</v>
      </c>
      <c r="AK399" s="120" t="str">
        <f t="shared" si="59"/>
        <v xml:space="preserve"> </v>
      </c>
      <c r="AL399" s="44"/>
      <c r="AM399" s="44" t="str">
        <f t="shared" si="60"/>
        <v xml:space="preserve"> </v>
      </c>
      <c r="AN399" s="44" t="str">
        <f t="shared" si="61"/>
        <v xml:space="preserve"> </v>
      </c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4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4"/>
      <c r="CP399" s="44"/>
      <c r="CQ399" s="44"/>
      <c r="CR399" s="44"/>
      <c r="CS399" s="44"/>
      <c r="CT399" s="44"/>
      <c r="CU399" s="44"/>
      <c r="CV399" s="44"/>
      <c r="CW399" s="44"/>
      <c r="CX399" s="44"/>
      <c r="CY399" s="44"/>
      <c r="CZ399" s="44"/>
      <c r="DA399" s="44"/>
      <c r="DB399" s="44"/>
      <c r="DC399" s="44"/>
      <c r="DD399" s="44"/>
      <c r="DE399" s="44"/>
      <c r="DF399" s="44"/>
      <c r="DG399" s="44"/>
      <c r="DH399" s="44"/>
      <c r="DI399" s="44"/>
      <c r="DJ399" s="44"/>
      <c r="DK399" s="44"/>
      <c r="DL399" s="44"/>
      <c r="DM399" s="44"/>
      <c r="DN399" s="44"/>
      <c r="DO399" s="44"/>
      <c r="DP399" s="44"/>
      <c r="DQ399" s="44"/>
      <c r="DR399" s="44"/>
      <c r="DS399" s="44"/>
      <c r="DT399" s="44"/>
    </row>
    <row r="400" spans="2:124" s="5" customFormat="1" ht="30" customHeight="1">
      <c r="B400" s="128"/>
      <c r="C400" s="56"/>
      <c r="D400" s="111"/>
      <c r="E400" s="135"/>
      <c r="F400" s="133" t="s">
        <v>40</v>
      </c>
      <c r="G400" s="57" t="s">
        <v>40</v>
      </c>
      <c r="H400" s="134"/>
      <c r="I400" s="110"/>
      <c r="J400" s="135"/>
      <c r="K400" s="58"/>
      <c r="L400" s="59"/>
      <c r="M400" s="60"/>
      <c r="N400" s="60"/>
      <c r="O400" s="65" t="str">
        <f t="shared" si="54"/>
        <v/>
      </c>
      <c r="P400" s="59"/>
      <c r="Q400" s="60"/>
      <c r="R400" s="60"/>
      <c r="S400" s="65" t="str">
        <f t="shared" si="55"/>
        <v/>
      </c>
      <c r="T400" s="64" t="str">
        <f t="shared" si="56"/>
        <v/>
      </c>
      <c r="U400" s="61" t="str">
        <f t="shared" si="57"/>
        <v xml:space="preserve">   </v>
      </c>
      <c r="V400" s="61" t="str">
        <f>IF(E400=0," ",IF(E400="H",IF(H400&lt;1999,VLOOKUP(K400,Minimas!$A$15:$F$29,6),IF(AND(H400&gt;1998,H400&lt;2002),VLOOKUP(K400,Minimas!$A$15:$F$29,5),IF(AND(H400&gt;2001,H400&lt;2004),VLOOKUP(K400,Minimas!$A$15:$F$29,4),IF(AND(H400&gt;2003,H400&lt;2006),VLOOKUP(K400,Minimas!$A$15:$F$29,3),VLOOKUP(K400,Minimas!$A$15:$F$29,2))))),IF(H400&lt;1999,VLOOKUP(K400,Minimas!$G$15:$L$29,6),IF(AND(H400&gt;1998,H400&lt;2002),VLOOKUP(K400,Minimas!$G$15:$L$29,5),IF(AND(H400&gt;2001,H400&lt;2004),VLOOKUP(K400,Minimas!$G$15:$L$29,4),IF(AND(H400&gt;2003,H400&lt;2006),VLOOKUP(K400,Minimas!$G$15:$L$29,3),VLOOKUP(K400,Minimas!$G$15:$L$29,2)))))))</f>
        <v xml:space="preserve"> </v>
      </c>
      <c r="W400" s="62" t="str">
        <f t="shared" si="58"/>
        <v/>
      </c>
      <c r="X400" s="55"/>
      <c r="AA400" s="44"/>
      <c r="AB400" s="119" t="e">
        <f>T400-HLOOKUP(V400,Minimas!$C$3:$CD$12,2,FALSE)</f>
        <v>#VALUE!</v>
      </c>
      <c r="AC400" s="119" t="e">
        <f>T400-HLOOKUP(V400,Minimas!$C$3:$CD$12,3,FALSE)</f>
        <v>#VALUE!</v>
      </c>
      <c r="AD400" s="119" t="e">
        <f>T400-HLOOKUP(V400,Minimas!$C$3:$CD$12,4,FALSE)</f>
        <v>#VALUE!</v>
      </c>
      <c r="AE400" s="119" t="e">
        <f>T400-HLOOKUP(V400,Minimas!$C$3:$CD$12,5,FALSE)</f>
        <v>#VALUE!</v>
      </c>
      <c r="AF400" s="119" t="e">
        <f>T400-HLOOKUP(V400,Minimas!$C$3:$CD$12,6,FALSE)</f>
        <v>#VALUE!</v>
      </c>
      <c r="AG400" s="119" t="e">
        <f>T400-HLOOKUP(V400,Minimas!$C$3:$CD$12,7,FALSE)</f>
        <v>#VALUE!</v>
      </c>
      <c r="AH400" s="119" t="e">
        <f>T400-HLOOKUP(V400,Minimas!$C$3:$CD$12,8,FALSE)</f>
        <v>#VALUE!</v>
      </c>
      <c r="AI400" s="119" t="e">
        <f>T400-HLOOKUP(V400,Minimas!$C$3:$CD$12,9,FALSE)</f>
        <v>#VALUE!</v>
      </c>
      <c r="AJ400" s="119" t="e">
        <f>T400-HLOOKUP(V400,Minimas!$C$3:$CD$12,10,FALSE)</f>
        <v>#VALUE!</v>
      </c>
      <c r="AK400" s="120" t="str">
        <f t="shared" si="59"/>
        <v xml:space="preserve"> </v>
      </c>
      <c r="AL400" s="44"/>
      <c r="AM400" s="44" t="str">
        <f t="shared" si="60"/>
        <v xml:space="preserve"> </v>
      </c>
      <c r="AN400" s="44" t="str">
        <f t="shared" si="61"/>
        <v xml:space="preserve"> </v>
      </c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4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4"/>
      <c r="CP400" s="44"/>
      <c r="CQ400" s="44"/>
      <c r="CR400" s="44"/>
      <c r="CS400" s="44"/>
      <c r="CT400" s="44"/>
      <c r="CU400" s="44"/>
      <c r="CV400" s="44"/>
      <c r="CW400" s="44"/>
      <c r="CX400" s="44"/>
      <c r="CY400" s="44"/>
      <c r="CZ400" s="44"/>
      <c r="DA400" s="44"/>
      <c r="DB400" s="44"/>
      <c r="DC400" s="44"/>
      <c r="DD400" s="44"/>
      <c r="DE400" s="44"/>
      <c r="DF400" s="44"/>
      <c r="DG400" s="44"/>
      <c r="DH400" s="44"/>
      <c r="DI400" s="44"/>
      <c r="DJ400" s="44"/>
      <c r="DK400" s="44"/>
      <c r="DL400" s="44"/>
      <c r="DM400" s="44"/>
      <c r="DN400" s="44"/>
      <c r="DO400" s="44"/>
      <c r="DP400" s="44"/>
      <c r="DQ400" s="44"/>
      <c r="DR400" s="44"/>
      <c r="DS400" s="44"/>
      <c r="DT400" s="44"/>
    </row>
    <row r="401" spans="2:124" s="5" customFormat="1" ht="30" customHeight="1">
      <c r="B401" s="128"/>
      <c r="C401" s="56"/>
      <c r="D401" s="111"/>
      <c r="E401" s="135"/>
      <c r="F401" s="133" t="s">
        <v>40</v>
      </c>
      <c r="G401" s="57" t="s">
        <v>40</v>
      </c>
      <c r="H401" s="134"/>
      <c r="I401" s="110"/>
      <c r="J401" s="135"/>
      <c r="K401" s="58"/>
      <c r="L401" s="59"/>
      <c r="M401" s="60"/>
      <c r="N401" s="60"/>
      <c r="O401" s="65" t="str">
        <f t="shared" si="54"/>
        <v/>
      </c>
      <c r="P401" s="59"/>
      <c r="Q401" s="60"/>
      <c r="R401" s="60"/>
      <c r="S401" s="65" t="str">
        <f t="shared" si="55"/>
        <v/>
      </c>
      <c r="T401" s="64" t="str">
        <f t="shared" si="56"/>
        <v/>
      </c>
      <c r="U401" s="61" t="str">
        <f t="shared" si="57"/>
        <v xml:space="preserve">   </v>
      </c>
      <c r="V401" s="61" t="str">
        <f>IF(E401=0," ",IF(E401="H",IF(H401&lt;1999,VLOOKUP(K401,Minimas!$A$15:$F$29,6),IF(AND(H401&gt;1998,H401&lt;2002),VLOOKUP(K401,Minimas!$A$15:$F$29,5),IF(AND(H401&gt;2001,H401&lt;2004),VLOOKUP(K401,Minimas!$A$15:$F$29,4),IF(AND(H401&gt;2003,H401&lt;2006),VLOOKUP(K401,Minimas!$A$15:$F$29,3),VLOOKUP(K401,Minimas!$A$15:$F$29,2))))),IF(H401&lt;1999,VLOOKUP(K401,Minimas!$G$15:$L$29,6),IF(AND(H401&gt;1998,H401&lt;2002),VLOOKUP(K401,Minimas!$G$15:$L$29,5),IF(AND(H401&gt;2001,H401&lt;2004),VLOOKUP(K401,Minimas!$G$15:$L$29,4),IF(AND(H401&gt;2003,H401&lt;2006),VLOOKUP(K401,Minimas!$G$15:$L$29,3),VLOOKUP(K401,Minimas!$G$15:$L$29,2)))))))</f>
        <v xml:space="preserve"> </v>
      </c>
      <c r="W401" s="62" t="str">
        <f t="shared" si="58"/>
        <v/>
      </c>
      <c r="X401" s="55"/>
      <c r="AA401" s="44"/>
      <c r="AB401" s="119" t="e">
        <f>T401-HLOOKUP(V401,Minimas!$C$3:$CD$12,2,FALSE)</f>
        <v>#VALUE!</v>
      </c>
      <c r="AC401" s="119" t="e">
        <f>T401-HLOOKUP(V401,Minimas!$C$3:$CD$12,3,FALSE)</f>
        <v>#VALUE!</v>
      </c>
      <c r="AD401" s="119" t="e">
        <f>T401-HLOOKUP(V401,Minimas!$C$3:$CD$12,4,FALSE)</f>
        <v>#VALUE!</v>
      </c>
      <c r="AE401" s="119" t="e">
        <f>T401-HLOOKUP(V401,Minimas!$C$3:$CD$12,5,FALSE)</f>
        <v>#VALUE!</v>
      </c>
      <c r="AF401" s="119" t="e">
        <f>T401-HLOOKUP(V401,Minimas!$C$3:$CD$12,6,FALSE)</f>
        <v>#VALUE!</v>
      </c>
      <c r="AG401" s="119" t="e">
        <f>T401-HLOOKUP(V401,Minimas!$C$3:$CD$12,7,FALSE)</f>
        <v>#VALUE!</v>
      </c>
      <c r="AH401" s="119" t="e">
        <f>T401-HLOOKUP(V401,Minimas!$C$3:$CD$12,8,FALSE)</f>
        <v>#VALUE!</v>
      </c>
      <c r="AI401" s="119" t="e">
        <f>T401-HLOOKUP(V401,Minimas!$C$3:$CD$12,9,FALSE)</f>
        <v>#VALUE!</v>
      </c>
      <c r="AJ401" s="119" t="e">
        <f>T401-HLOOKUP(V401,Minimas!$C$3:$CD$12,10,FALSE)</f>
        <v>#VALUE!</v>
      </c>
      <c r="AK401" s="120" t="str">
        <f t="shared" si="59"/>
        <v xml:space="preserve"> </v>
      </c>
      <c r="AL401" s="44"/>
      <c r="AM401" s="44" t="str">
        <f t="shared" si="60"/>
        <v xml:space="preserve"> </v>
      </c>
      <c r="AN401" s="44" t="str">
        <f t="shared" si="61"/>
        <v xml:space="preserve"> </v>
      </c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4"/>
      <c r="CP401" s="44"/>
      <c r="CQ401" s="44"/>
      <c r="CR401" s="44"/>
      <c r="CS401" s="44"/>
      <c r="CT401" s="44"/>
      <c r="CU401" s="44"/>
      <c r="CV401" s="44"/>
      <c r="CW401" s="44"/>
      <c r="CX401" s="44"/>
      <c r="CY401" s="44"/>
      <c r="CZ401" s="44"/>
      <c r="DA401" s="44"/>
      <c r="DB401" s="44"/>
      <c r="DC401" s="44"/>
      <c r="DD401" s="44"/>
      <c r="DE401" s="44"/>
      <c r="DF401" s="44"/>
      <c r="DG401" s="44"/>
      <c r="DH401" s="44"/>
      <c r="DI401" s="44"/>
      <c r="DJ401" s="44"/>
      <c r="DK401" s="44"/>
      <c r="DL401" s="44"/>
      <c r="DM401" s="44"/>
      <c r="DN401" s="44"/>
      <c r="DO401" s="44"/>
      <c r="DP401" s="44"/>
      <c r="DQ401" s="44"/>
      <c r="DR401" s="44"/>
      <c r="DS401" s="44"/>
      <c r="DT401" s="44"/>
    </row>
    <row r="402" spans="2:124" s="5" customFormat="1" ht="30" customHeight="1">
      <c r="B402" s="128"/>
      <c r="C402" s="56"/>
      <c r="D402" s="111"/>
      <c r="E402" s="135"/>
      <c r="F402" s="133" t="s">
        <v>40</v>
      </c>
      <c r="G402" s="57" t="s">
        <v>40</v>
      </c>
      <c r="H402" s="134"/>
      <c r="I402" s="110"/>
      <c r="J402" s="135"/>
      <c r="K402" s="58"/>
      <c r="L402" s="59"/>
      <c r="M402" s="60"/>
      <c r="N402" s="60"/>
      <c r="O402" s="65" t="str">
        <f t="shared" si="54"/>
        <v/>
      </c>
      <c r="P402" s="59"/>
      <c r="Q402" s="60"/>
      <c r="R402" s="60"/>
      <c r="S402" s="65" t="str">
        <f t="shared" si="55"/>
        <v/>
      </c>
      <c r="T402" s="64" t="str">
        <f t="shared" si="56"/>
        <v/>
      </c>
      <c r="U402" s="61" t="str">
        <f t="shared" si="57"/>
        <v xml:space="preserve">   </v>
      </c>
      <c r="V402" s="61" t="str">
        <f>IF(E402=0," ",IF(E402="H",IF(H402&lt;1999,VLOOKUP(K402,Minimas!$A$15:$F$29,6),IF(AND(H402&gt;1998,H402&lt;2002),VLOOKUP(K402,Minimas!$A$15:$F$29,5),IF(AND(H402&gt;2001,H402&lt;2004),VLOOKUP(K402,Minimas!$A$15:$F$29,4),IF(AND(H402&gt;2003,H402&lt;2006),VLOOKUP(K402,Minimas!$A$15:$F$29,3),VLOOKUP(K402,Minimas!$A$15:$F$29,2))))),IF(H402&lt;1999,VLOOKUP(K402,Minimas!$G$15:$L$29,6),IF(AND(H402&gt;1998,H402&lt;2002),VLOOKUP(K402,Minimas!$G$15:$L$29,5),IF(AND(H402&gt;2001,H402&lt;2004),VLOOKUP(K402,Minimas!$G$15:$L$29,4),IF(AND(H402&gt;2003,H402&lt;2006),VLOOKUP(K402,Minimas!$G$15:$L$29,3),VLOOKUP(K402,Minimas!$G$15:$L$29,2)))))))</f>
        <v xml:space="preserve"> </v>
      </c>
      <c r="W402" s="62" t="str">
        <f t="shared" si="58"/>
        <v/>
      </c>
      <c r="X402" s="55"/>
      <c r="AA402" s="44"/>
      <c r="AB402" s="119" t="e">
        <f>T402-HLOOKUP(V402,Minimas!$C$3:$CD$12,2,FALSE)</f>
        <v>#VALUE!</v>
      </c>
      <c r="AC402" s="119" t="e">
        <f>T402-HLOOKUP(V402,Minimas!$C$3:$CD$12,3,FALSE)</f>
        <v>#VALUE!</v>
      </c>
      <c r="AD402" s="119" t="e">
        <f>T402-HLOOKUP(V402,Minimas!$C$3:$CD$12,4,FALSE)</f>
        <v>#VALUE!</v>
      </c>
      <c r="AE402" s="119" t="e">
        <f>T402-HLOOKUP(V402,Minimas!$C$3:$CD$12,5,FALSE)</f>
        <v>#VALUE!</v>
      </c>
      <c r="AF402" s="119" t="e">
        <f>T402-HLOOKUP(V402,Minimas!$C$3:$CD$12,6,FALSE)</f>
        <v>#VALUE!</v>
      </c>
      <c r="AG402" s="119" t="e">
        <f>T402-HLOOKUP(V402,Minimas!$C$3:$CD$12,7,FALSE)</f>
        <v>#VALUE!</v>
      </c>
      <c r="AH402" s="119" t="e">
        <f>T402-HLOOKUP(V402,Minimas!$C$3:$CD$12,8,FALSE)</f>
        <v>#VALUE!</v>
      </c>
      <c r="AI402" s="119" t="e">
        <f>T402-HLOOKUP(V402,Minimas!$C$3:$CD$12,9,FALSE)</f>
        <v>#VALUE!</v>
      </c>
      <c r="AJ402" s="119" t="e">
        <f>T402-HLOOKUP(V402,Minimas!$C$3:$CD$12,10,FALSE)</f>
        <v>#VALUE!</v>
      </c>
      <c r="AK402" s="120" t="str">
        <f t="shared" si="59"/>
        <v xml:space="preserve"> </v>
      </c>
      <c r="AL402" s="44"/>
      <c r="AM402" s="44" t="str">
        <f t="shared" si="60"/>
        <v xml:space="preserve"> </v>
      </c>
      <c r="AN402" s="44" t="str">
        <f t="shared" si="61"/>
        <v xml:space="preserve"> </v>
      </c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  <c r="CR402" s="44"/>
      <c r="CS402" s="44"/>
      <c r="CT402" s="44"/>
      <c r="CU402" s="44"/>
      <c r="CV402" s="44"/>
      <c r="CW402" s="44"/>
      <c r="CX402" s="44"/>
      <c r="CY402" s="44"/>
      <c r="CZ402" s="44"/>
      <c r="DA402" s="44"/>
      <c r="DB402" s="44"/>
      <c r="DC402" s="44"/>
      <c r="DD402" s="44"/>
      <c r="DE402" s="44"/>
      <c r="DF402" s="44"/>
      <c r="DG402" s="44"/>
      <c r="DH402" s="44"/>
      <c r="DI402" s="44"/>
      <c r="DJ402" s="44"/>
      <c r="DK402" s="44"/>
      <c r="DL402" s="44"/>
      <c r="DM402" s="44"/>
      <c r="DN402" s="44"/>
      <c r="DO402" s="44"/>
      <c r="DP402" s="44"/>
      <c r="DQ402" s="44"/>
      <c r="DR402" s="44"/>
      <c r="DS402" s="44"/>
      <c r="DT402" s="44"/>
    </row>
    <row r="403" spans="2:124" s="5" customFormat="1" ht="30" customHeight="1">
      <c r="B403" s="128"/>
      <c r="C403" s="56"/>
      <c r="D403" s="111"/>
      <c r="E403" s="135"/>
      <c r="F403" s="133" t="s">
        <v>40</v>
      </c>
      <c r="G403" s="57" t="s">
        <v>40</v>
      </c>
      <c r="H403" s="134"/>
      <c r="I403" s="110"/>
      <c r="J403" s="135"/>
      <c r="K403" s="58"/>
      <c r="L403" s="59"/>
      <c r="M403" s="60"/>
      <c r="N403" s="60"/>
      <c r="O403" s="65" t="str">
        <f t="shared" si="54"/>
        <v/>
      </c>
      <c r="P403" s="59"/>
      <c r="Q403" s="60"/>
      <c r="R403" s="60"/>
      <c r="S403" s="65" t="str">
        <f t="shared" si="55"/>
        <v/>
      </c>
      <c r="T403" s="64" t="str">
        <f t="shared" si="56"/>
        <v/>
      </c>
      <c r="U403" s="61" t="str">
        <f t="shared" si="57"/>
        <v xml:space="preserve">   </v>
      </c>
      <c r="V403" s="61" t="str">
        <f>IF(E403=0," ",IF(E403="H",IF(H403&lt;1999,VLOOKUP(K403,Minimas!$A$15:$F$29,6),IF(AND(H403&gt;1998,H403&lt;2002),VLOOKUP(K403,Minimas!$A$15:$F$29,5),IF(AND(H403&gt;2001,H403&lt;2004),VLOOKUP(K403,Minimas!$A$15:$F$29,4),IF(AND(H403&gt;2003,H403&lt;2006),VLOOKUP(K403,Minimas!$A$15:$F$29,3),VLOOKUP(K403,Minimas!$A$15:$F$29,2))))),IF(H403&lt;1999,VLOOKUP(K403,Minimas!$G$15:$L$29,6),IF(AND(H403&gt;1998,H403&lt;2002),VLOOKUP(K403,Minimas!$G$15:$L$29,5),IF(AND(H403&gt;2001,H403&lt;2004),VLOOKUP(K403,Minimas!$G$15:$L$29,4),IF(AND(H403&gt;2003,H403&lt;2006),VLOOKUP(K403,Minimas!$G$15:$L$29,3),VLOOKUP(K403,Minimas!$G$15:$L$29,2)))))))</f>
        <v xml:space="preserve"> </v>
      </c>
      <c r="W403" s="62" t="str">
        <f t="shared" si="58"/>
        <v/>
      </c>
      <c r="X403" s="55"/>
      <c r="AA403" s="44"/>
      <c r="AB403" s="119" t="e">
        <f>T403-HLOOKUP(V403,Minimas!$C$3:$CD$12,2,FALSE)</f>
        <v>#VALUE!</v>
      </c>
      <c r="AC403" s="119" t="e">
        <f>T403-HLOOKUP(V403,Minimas!$C$3:$CD$12,3,FALSE)</f>
        <v>#VALUE!</v>
      </c>
      <c r="AD403" s="119" t="e">
        <f>T403-HLOOKUP(V403,Minimas!$C$3:$CD$12,4,FALSE)</f>
        <v>#VALUE!</v>
      </c>
      <c r="AE403" s="119" t="e">
        <f>T403-HLOOKUP(V403,Minimas!$C$3:$CD$12,5,FALSE)</f>
        <v>#VALUE!</v>
      </c>
      <c r="AF403" s="119" t="e">
        <f>T403-HLOOKUP(V403,Minimas!$C$3:$CD$12,6,FALSE)</f>
        <v>#VALUE!</v>
      </c>
      <c r="AG403" s="119" t="e">
        <f>T403-HLOOKUP(V403,Minimas!$C$3:$CD$12,7,FALSE)</f>
        <v>#VALUE!</v>
      </c>
      <c r="AH403" s="119" t="e">
        <f>T403-HLOOKUP(V403,Minimas!$C$3:$CD$12,8,FALSE)</f>
        <v>#VALUE!</v>
      </c>
      <c r="AI403" s="119" t="e">
        <f>T403-HLOOKUP(V403,Minimas!$C$3:$CD$12,9,FALSE)</f>
        <v>#VALUE!</v>
      </c>
      <c r="AJ403" s="119" t="e">
        <f>T403-HLOOKUP(V403,Minimas!$C$3:$CD$12,10,FALSE)</f>
        <v>#VALUE!</v>
      </c>
      <c r="AK403" s="120" t="str">
        <f t="shared" si="59"/>
        <v xml:space="preserve"> </v>
      </c>
      <c r="AL403" s="44"/>
      <c r="AM403" s="44" t="str">
        <f t="shared" si="60"/>
        <v xml:space="preserve"> </v>
      </c>
      <c r="AN403" s="44" t="str">
        <f t="shared" si="61"/>
        <v xml:space="preserve"> </v>
      </c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4"/>
      <c r="CP403" s="44"/>
      <c r="CQ403" s="44"/>
      <c r="CR403" s="44"/>
      <c r="CS403" s="44"/>
      <c r="CT403" s="44"/>
      <c r="CU403" s="44"/>
      <c r="CV403" s="44"/>
      <c r="CW403" s="44"/>
      <c r="CX403" s="44"/>
      <c r="CY403" s="44"/>
      <c r="CZ403" s="44"/>
      <c r="DA403" s="44"/>
      <c r="DB403" s="44"/>
      <c r="DC403" s="44"/>
      <c r="DD403" s="44"/>
      <c r="DE403" s="44"/>
      <c r="DF403" s="44"/>
      <c r="DG403" s="44"/>
      <c r="DH403" s="44"/>
      <c r="DI403" s="44"/>
      <c r="DJ403" s="44"/>
      <c r="DK403" s="44"/>
      <c r="DL403" s="44"/>
      <c r="DM403" s="44"/>
      <c r="DN403" s="44"/>
      <c r="DO403" s="44"/>
      <c r="DP403" s="44"/>
      <c r="DQ403" s="44"/>
      <c r="DR403" s="44"/>
      <c r="DS403" s="44"/>
      <c r="DT403" s="44"/>
    </row>
    <row r="404" spans="2:124" s="5" customFormat="1" ht="30" customHeight="1">
      <c r="B404" s="128"/>
      <c r="C404" s="56"/>
      <c r="D404" s="111"/>
      <c r="E404" s="135"/>
      <c r="F404" s="133" t="s">
        <v>40</v>
      </c>
      <c r="G404" s="57" t="s">
        <v>40</v>
      </c>
      <c r="H404" s="134"/>
      <c r="I404" s="110"/>
      <c r="J404" s="135"/>
      <c r="K404" s="58"/>
      <c r="L404" s="59"/>
      <c r="M404" s="60"/>
      <c r="N404" s="60"/>
      <c r="O404" s="65" t="str">
        <f t="shared" si="54"/>
        <v/>
      </c>
      <c r="P404" s="59"/>
      <c r="Q404" s="60"/>
      <c r="R404" s="60"/>
      <c r="S404" s="65" t="str">
        <f t="shared" si="55"/>
        <v/>
      </c>
      <c r="T404" s="64" t="str">
        <f t="shared" si="56"/>
        <v/>
      </c>
      <c r="U404" s="61" t="str">
        <f t="shared" si="57"/>
        <v xml:space="preserve">   </v>
      </c>
      <c r="V404" s="61" t="str">
        <f>IF(E404=0," ",IF(E404="H",IF(H404&lt;1999,VLOOKUP(K404,Minimas!$A$15:$F$29,6),IF(AND(H404&gt;1998,H404&lt;2002),VLOOKUP(K404,Minimas!$A$15:$F$29,5),IF(AND(H404&gt;2001,H404&lt;2004),VLOOKUP(K404,Minimas!$A$15:$F$29,4),IF(AND(H404&gt;2003,H404&lt;2006),VLOOKUP(K404,Minimas!$A$15:$F$29,3),VLOOKUP(K404,Minimas!$A$15:$F$29,2))))),IF(H404&lt;1999,VLOOKUP(K404,Minimas!$G$15:$L$29,6),IF(AND(H404&gt;1998,H404&lt;2002),VLOOKUP(K404,Minimas!$G$15:$L$29,5),IF(AND(H404&gt;2001,H404&lt;2004),VLOOKUP(K404,Minimas!$G$15:$L$29,4),IF(AND(H404&gt;2003,H404&lt;2006),VLOOKUP(K404,Minimas!$G$15:$L$29,3),VLOOKUP(K404,Minimas!$G$15:$L$29,2)))))))</f>
        <v xml:space="preserve"> </v>
      </c>
      <c r="W404" s="62" t="str">
        <f t="shared" si="58"/>
        <v/>
      </c>
      <c r="X404" s="55"/>
      <c r="AA404" s="44"/>
      <c r="AB404" s="119" t="e">
        <f>T404-HLOOKUP(V404,Minimas!$C$3:$CD$12,2,FALSE)</f>
        <v>#VALUE!</v>
      </c>
      <c r="AC404" s="119" t="e">
        <f>T404-HLOOKUP(V404,Minimas!$C$3:$CD$12,3,FALSE)</f>
        <v>#VALUE!</v>
      </c>
      <c r="AD404" s="119" t="e">
        <f>T404-HLOOKUP(V404,Minimas!$C$3:$CD$12,4,FALSE)</f>
        <v>#VALUE!</v>
      </c>
      <c r="AE404" s="119" t="e">
        <f>T404-HLOOKUP(V404,Minimas!$C$3:$CD$12,5,FALSE)</f>
        <v>#VALUE!</v>
      </c>
      <c r="AF404" s="119" t="e">
        <f>T404-HLOOKUP(V404,Minimas!$C$3:$CD$12,6,FALSE)</f>
        <v>#VALUE!</v>
      </c>
      <c r="AG404" s="119" t="e">
        <f>T404-HLOOKUP(V404,Minimas!$C$3:$CD$12,7,FALSE)</f>
        <v>#VALUE!</v>
      </c>
      <c r="AH404" s="119" t="e">
        <f>T404-HLOOKUP(V404,Minimas!$C$3:$CD$12,8,FALSE)</f>
        <v>#VALUE!</v>
      </c>
      <c r="AI404" s="119" t="e">
        <f>T404-HLOOKUP(V404,Minimas!$C$3:$CD$12,9,FALSE)</f>
        <v>#VALUE!</v>
      </c>
      <c r="AJ404" s="119" t="e">
        <f>T404-HLOOKUP(V404,Minimas!$C$3:$CD$12,10,FALSE)</f>
        <v>#VALUE!</v>
      </c>
      <c r="AK404" s="120" t="str">
        <f t="shared" si="59"/>
        <v xml:space="preserve"> </v>
      </c>
      <c r="AL404" s="44"/>
      <c r="AM404" s="44" t="str">
        <f t="shared" si="60"/>
        <v xml:space="preserve"> </v>
      </c>
      <c r="AN404" s="44" t="str">
        <f t="shared" si="61"/>
        <v xml:space="preserve"> </v>
      </c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4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4"/>
      <c r="CP404" s="44"/>
      <c r="CQ404" s="44"/>
      <c r="CR404" s="44"/>
      <c r="CS404" s="44"/>
      <c r="CT404" s="44"/>
      <c r="CU404" s="44"/>
      <c r="CV404" s="44"/>
      <c r="CW404" s="44"/>
      <c r="CX404" s="44"/>
      <c r="CY404" s="44"/>
      <c r="CZ404" s="44"/>
      <c r="DA404" s="44"/>
      <c r="DB404" s="44"/>
      <c r="DC404" s="44"/>
      <c r="DD404" s="44"/>
      <c r="DE404" s="44"/>
      <c r="DF404" s="44"/>
      <c r="DG404" s="44"/>
      <c r="DH404" s="44"/>
      <c r="DI404" s="44"/>
      <c r="DJ404" s="44"/>
      <c r="DK404" s="44"/>
      <c r="DL404" s="44"/>
      <c r="DM404" s="44"/>
      <c r="DN404" s="44"/>
      <c r="DO404" s="44"/>
      <c r="DP404" s="44"/>
      <c r="DQ404" s="44"/>
      <c r="DR404" s="44"/>
      <c r="DS404" s="44"/>
      <c r="DT404" s="44"/>
    </row>
    <row r="405" spans="2:124" s="5" customFormat="1" ht="30" customHeight="1">
      <c r="B405" s="128"/>
      <c r="C405" s="56"/>
      <c r="D405" s="111"/>
      <c r="E405" s="135"/>
      <c r="F405" s="133" t="s">
        <v>40</v>
      </c>
      <c r="G405" s="57" t="s">
        <v>40</v>
      </c>
      <c r="H405" s="134"/>
      <c r="I405" s="110"/>
      <c r="J405" s="135"/>
      <c r="K405" s="58"/>
      <c r="L405" s="59"/>
      <c r="M405" s="60"/>
      <c r="N405" s="60"/>
      <c r="O405" s="65" t="str">
        <f t="shared" si="54"/>
        <v/>
      </c>
      <c r="P405" s="59"/>
      <c r="Q405" s="60"/>
      <c r="R405" s="60"/>
      <c r="S405" s="65" t="str">
        <f t="shared" si="55"/>
        <v/>
      </c>
      <c r="T405" s="64" t="str">
        <f t="shared" si="56"/>
        <v/>
      </c>
      <c r="U405" s="61" t="str">
        <f t="shared" si="57"/>
        <v xml:space="preserve">   </v>
      </c>
      <c r="V405" s="61" t="str">
        <f>IF(E405=0," ",IF(E405="H",IF(H405&lt;1999,VLOOKUP(K405,Minimas!$A$15:$F$29,6),IF(AND(H405&gt;1998,H405&lt;2002),VLOOKUP(K405,Minimas!$A$15:$F$29,5),IF(AND(H405&gt;2001,H405&lt;2004),VLOOKUP(K405,Minimas!$A$15:$F$29,4),IF(AND(H405&gt;2003,H405&lt;2006),VLOOKUP(K405,Minimas!$A$15:$F$29,3),VLOOKUP(K405,Minimas!$A$15:$F$29,2))))),IF(H405&lt;1999,VLOOKUP(K405,Minimas!$G$15:$L$29,6),IF(AND(H405&gt;1998,H405&lt;2002),VLOOKUP(K405,Minimas!$G$15:$L$29,5),IF(AND(H405&gt;2001,H405&lt;2004),VLOOKUP(K405,Minimas!$G$15:$L$29,4),IF(AND(H405&gt;2003,H405&lt;2006),VLOOKUP(K405,Minimas!$G$15:$L$29,3),VLOOKUP(K405,Minimas!$G$15:$L$29,2)))))))</f>
        <v xml:space="preserve"> </v>
      </c>
      <c r="W405" s="62" t="str">
        <f t="shared" si="58"/>
        <v/>
      </c>
      <c r="X405" s="55"/>
      <c r="AA405" s="44"/>
      <c r="AB405" s="119" t="e">
        <f>T405-HLOOKUP(V405,Minimas!$C$3:$CD$12,2,FALSE)</f>
        <v>#VALUE!</v>
      </c>
      <c r="AC405" s="119" t="e">
        <f>T405-HLOOKUP(V405,Minimas!$C$3:$CD$12,3,FALSE)</f>
        <v>#VALUE!</v>
      </c>
      <c r="AD405" s="119" t="e">
        <f>T405-HLOOKUP(V405,Minimas!$C$3:$CD$12,4,FALSE)</f>
        <v>#VALUE!</v>
      </c>
      <c r="AE405" s="119" t="e">
        <f>T405-HLOOKUP(V405,Minimas!$C$3:$CD$12,5,FALSE)</f>
        <v>#VALUE!</v>
      </c>
      <c r="AF405" s="119" t="e">
        <f>T405-HLOOKUP(V405,Minimas!$C$3:$CD$12,6,FALSE)</f>
        <v>#VALUE!</v>
      </c>
      <c r="AG405" s="119" t="e">
        <f>T405-HLOOKUP(V405,Minimas!$C$3:$CD$12,7,FALSE)</f>
        <v>#VALUE!</v>
      </c>
      <c r="AH405" s="119" t="e">
        <f>T405-HLOOKUP(V405,Minimas!$C$3:$CD$12,8,FALSE)</f>
        <v>#VALUE!</v>
      </c>
      <c r="AI405" s="119" t="e">
        <f>T405-HLOOKUP(V405,Minimas!$C$3:$CD$12,9,FALSE)</f>
        <v>#VALUE!</v>
      </c>
      <c r="AJ405" s="119" t="e">
        <f>T405-HLOOKUP(V405,Minimas!$C$3:$CD$12,10,FALSE)</f>
        <v>#VALUE!</v>
      </c>
      <c r="AK405" s="120" t="str">
        <f t="shared" si="59"/>
        <v xml:space="preserve"> </v>
      </c>
      <c r="AL405" s="44"/>
      <c r="AM405" s="44" t="str">
        <f t="shared" si="60"/>
        <v xml:space="preserve"> </v>
      </c>
      <c r="AN405" s="44" t="str">
        <f t="shared" si="61"/>
        <v xml:space="preserve"> </v>
      </c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4"/>
      <c r="CP405" s="44"/>
      <c r="CQ405" s="44"/>
      <c r="CR405" s="44"/>
      <c r="CS405" s="44"/>
      <c r="CT405" s="44"/>
      <c r="CU405" s="44"/>
      <c r="CV405" s="44"/>
      <c r="CW405" s="44"/>
      <c r="CX405" s="44"/>
      <c r="CY405" s="44"/>
      <c r="CZ405" s="44"/>
      <c r="DA405" s="44"/>
      <c r="DB405" s="44"/>
      <c r="DC405" s="44"/>
      <c r="DD405" s="44"/>
      <c r="DE405" s="44"/>
      <c r="DF405" s="44"/>
      <c r="DG405" s="44"/>
      <c r="DH405" s="44"/>
      <c r="DI405" s="44"/>
      <c r="DJ405" s="44"/>
      <c r="DK405" s="44"/>
      <c r="DL405" s="44"/>
      <c r="DM405" s="44"/>
      <c r="DN405" s="44"/>
      <c r="DO405" s="44"/>
      <c r="DP405" s="44"/>
      <c r="DQ405" s="44"/>
      <c r="DR405" s="44"/>
      <c r="DS405" s="44"/>
      <c r="DT405" s="44"/>
    </row>
    <row r="406" spans="2:124" s="5" customFormat="1" ht="30" customHeight="1">
      <c r="B406" s="128"/>
      <c r="C406" s="56"/>
      <c r="D406" s="111"/>
      <c r="E406" s="135"/>
      <c r="F406" s="133" t="s">
        <v>40</v>
      </c>
      <c r="G406" s="57" t="s">
        <v>40</v>
      </c>
      <c r="H406" s="134"/>
      <c r="I406" s="110"/>
      <c r="J406" s="135"/>
      <c r="K406" s="58"/>
      <c r="L406" s="59"/>
      <c r="M406" s="60"/>
      <c r="N406" s="60"/>
      <c r="O406" s="65" t="str">
        <f t="shared" si="54"/>
        <v/>
      </c>
      <c r="P406" s="59"/>
      <c r="Q406" s="60"/>
      <c r="R406" s="60"/>
      <c r="S406" s="65" t="str">
        <f t="shared" si="55"/>
        <v/>
      </c>
      <c r="T406" s="64" t="str">
        <f t="shared" si="56"/>
        <v/>
      </c>
      <c r="U406" s="61" t="str">
        <f t="shared" si="57"/>
        <v xml:space="preserve">   </v>
      </c>
      <c r="V406" s="61" t="str">
        <f>IF(E406=0," ",IF(E406="H",IF(H406&lt;1999,VLOOKUP(K406,Minimas!$A$15:$F$29,6),IF(AND(H406&gt;1998,H406&lt;2002),VLOOKUP(K406,Minimas!$A$15:$F$29,5),IF(AND(H406&gt;2001,H406&lt;2004),VLOOKUP(K406,Minimas!$A$15:$F$29,4),IF(AND(H406&gt;2003,H406&lt;2006),VLOOKUP(K406,Minimas!$A$15:$F$29,3),VLOOKUP(K406,Minimas!$A$15:$F$29,2))))),IF(H406&lt;1999,VLOOKUP(K406,Minimas!$G$15:$L$29,6),IF(AND(H406&gt;1998,H406&lt;2002),VLOOKUP(K406,Minimas!$G$15:$L$29,5),IF(AND(H406&gt;2001,H406&lt;2004),VLOOKUP(K406,Minimas!$G$15:$L$29,4),IF(AND(H406&gt;2003,H406&lt;2006),VLOOKUP(K406,Minimas!$G$15:$L$29,3),VLOOKUP(K406,Minimas!$G$15:$L$29,2)))))))</f>
        <v xml:space="preserve"> </v>
      </c>
      <c r="W406" s="62" t="str">
        <f t="shared" si="58"/>
        <v/>
      </c>
      <c r="X406" s="55"/>
      <c r="AA406" s="44"/>
      <c r="AB406" s="119" t="e">
        <f>T406-HLOOKUP(V406,Minimas!$C$3:$CD$12,2,FALSE)</f>
        <v>#VALUE!</v>
      </c>
      <c r="AC406" s="119" t="e">
        <f>T406-HLOOKUP(V406,Minimas!$C$3:$CD$12,3,FALSE)</f>
        <v>#VALUE!</v>
      </c>
      <c r="AD406" s="119" t="e">
        <f>T406-HLOOKUP(V406,Minimas!$C$3:$CD$12,4,FALSE)</f>
        <v>#VALUE!</v>
      </c>
      <c r="AE406" s="119" t="e">
        <f>T406-HLOOKUP(V406,Minimas!$C$3:$CD$12,5,FALSE)</f>
        <v>#VALUE!</v>
      </c>
      <c r="AF406" s="119" t="e">
        <f>T406-HLOOKUP(V406,Minimas!$C$3:$CD$12,6,FALSE)</f>
        <v>#VALUE!</v>
      </c>
      <c r="AG406" s="119" t="e">
        <f>T406-HLOOKUP(V406,Minimas!$C$3:$CD$12,7,FALSE)</f>
        <v>#VALUE!</v>
      </c>
      <c r="AH406" s="119" t="e">
        <f>T406-HLOOKUP(V406,Minimas!$C$3:$CD$12,8,FALSE)</f>
        <v>#VALUE!</v>
      </c>
      <c r="AI406" s="119" t="e">
        <f>T406-HLOOKUP(V406,Minimas!$C$3:$CD$12,9,FALSE)</f>
        <v>#VALUE!</v>
      </c>
      <c r="AJ406" s="119" t="e">
        <f>T406-HLOOKUP(V406,Minimas!$C$3:$CD$12,10,FALSE)</f>
        <v>#VALUE!</v>
      </c>
      <c r="AK406" s="120" t="str">
        <f t="shared" si="59"/>
        <v xml:space="preserve"> </v>
      </c>
      <c r="AL406" s="44"/>
      <c r="AM406" s="44" t="str">
        <f t="shared" si="60"/>
        <v xml:space="preserve"> </v>
      </c>
      <c r="AN406" s="44" t="str">
        <f t="shared" si="61"/>
        <v xml:space="preserve"> </v>
      </c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  <c r="CR406" s="44"/>
      <c r="CS406" s="44"/>
      <c r="CT406" s="44"/>
      <c r="CU406" s="44"/>
      <c r="CV406" s="44"/>
      <c r="CW406" s="44"/>
      <c r="CX406" s="44"/>
      <c r="CY406" s="44"/>
      <c r="CZ406" s="44"/>
      <c r="DA406" s="44"/>
      <c r="DB406" s="44"/>
      <c r="DC406" s="44"/>
      <c r="DD406" s="44"/>
      <c r="DE406" s="44"/>
      <c r="DF406" s="44"/>
      <c r="DG406" s="44"/>
      <c r="DH406" s="44"/>
      <c r="DI406" s="44"/>
      <c r="DJ406" s="44"/>
      <c r="DK406" s="44"/>
      <c r="DL406" s="44"/>
      <c r="DM406" s="44"/>
      <c r="DN406" s="44"/>
      <c r="DO406" s="44"/>
      <c r="DP406" s="44"/>
      <c r="DQ406" s="44"/>
      <c r="DR406" s="44"/>
      <c r="DS406" s="44"/>
      <c r="DT406" s="44"/>
    </row>
    <row r="407" spans="2:124" s="5" customFormat="1" ht="30" customHeight="1">
      <c r="B407" s="128"/>
      <c r="C407" s="56"/>
      <c r="D407" s="111"/>
      <c r="E407" s="135"/>
      <c r="F407" s="133" t="s">
        <v>40</v>
      </c>
      <c r="G407" s="57" t="s">
        <v>40</v>
      </c>
      <c r="H407" s="134"/>
      <c r="I407" s="110"/>
      <c r="J407" s="135"/>
      <c r="K407" s="58"/>
      <c r="L407" s="59"/>
      <c r="M407" s="60"/>
      <c r="N407" s="60"/>
      <c r="O407" s="65" t="str">
        <f t="shared" si="54"/>
        <v/>
      </c>
      <c r="P407" s="59"/>
      <c r="Q407" s="60"/>
      <c r="R407" s="60"/>
      <c r="S407" s="65" t="str">
        <f t="shared" si="55"/>
        <v/>
      </c>
      <c r="T407" s="64" t="str">
        <f t="shared" si="56"/>
        <v/>
      </c>
      <c r="U407" s="61" t="str">
        <f t="shared" si="57"/>
        <v xml:space="preserve">   </v>
      </c>
      <c r="V407" s="61" t="str">
        <f>IF(E407=0," ",IF(E407="H",IF(H407&lt;1999,VLOOKUP(K407,Minimas!$A$15:$F$29,6),IF(AND(H407&gt;1998,H407&lt;2002),VLOOKUP(K407,Minimas!$A$15:$F$29,5),IF(AND(H407&gt;2001,H407&lt;2004),VLOOKUP(K407,Minimas!$A$15:$F$29,4),IF(AND(H407&gt;2003,H407&lt;2006),VLOOKUP(K407,Minimas!$A$15:$F$29,3),VLOOKUP(K407,Minimas!$A$15:$F$29,2))))),IF(H407&lt;1999,VLOOKUP(K407,Minimas!$G$15:$L$29,6),IF(AND(H407&gt;1998,H407&lt;2002),VLOOKUP(K407,Minimas!$G$15:$L$29,5),IF(AND(H407&gt;2001,H407&lt;2004),VLOOKUP(K407,Minimas!$G$15:$L$29,4),IF(AND(H407&gt;2003,H407&lt;2006),VLOOKUP(K407,Minimas!$G$15:$L$29,3),VLOOKUP(K407,Minimas!$G$15:$L$29,2)))))))</f>
        <v xml:space="preserve"> </v>
      </c>
      <c r="W407" s="62" t="str">
        <f t="shared" si="58"/>
        <v/>
      </c>
      <c r="X407" s="55"/>
      <c r="AA407" s="44"/>
      <c r="AB407" s="119" t="e">
        <f>T407-HLOOKUP(V407,Minimas!$C$3:$CD$12,2,FALSE)</f>
        <v>#VALUE!</v>
      </c>
      <c r="AC407" s="119" t="e">
        <f>T407-HLOOKUP(V407,Minimas!$C$3:$CD$12,3,FALSE)</f>
        <v>#VALUE!</v>
      </c>
      <c r="AD407" s="119" t="e">
        <f>T407-HLOOKUP(V407,Minimas!$C$3:$CD$12,4,FALSE)</f>
        <v>#VALUE!</v>
      </c>
      <c r="AE407" s="119" t="e">
        <f>T407-HLOOKUP(V407,Minimas!$C$3:$CD$12,5,FALSE)</f>
        <v>#VALUE!</v>
      </c>
      <c r="AF407" s="119" t="e">
        <f>T407-HLOOKUP(V407,Minimas!$C$3:$CD$12,6,FALSE)</f>
        <v>#VALUE!</v>
      </c>
      <c r="AG407" s="119" t="e">
        <f>T407-HLOOKUP(V407,Minimas!$C$3:$CD$12,7,FALSE)</f>
        <v>#VALUE!</v>
      </c>
      <c r="AH407" s="119" t="e">
        <f>T407-HLOOKUP(V407,Minimas!$C$3:$CD$12,8,FALSE)</f>
        <v>#VALUE!</v>
      </c>
      <c r="AI407" s="119" t="e">
        <f>T407-HLOOKUP(V407,Minimas!$C$3:$CD$12,9,FALSE)</f>
        <v>#VALUE!</v>
      </c>
      <c r="AJ407" s="119" t="e">
        <f>T407-HLOOKUP(V407,Minimas!$C$3:$CD$12,10,FALSE)</f>
        <v>#VALUE!</v>
      </c>
      <c r="AK407" s="120" t="str">
        <f t="shared" si="59"/>
        <v xml:space="preserve"> </v>
      </c>
      <c r="AL407" s="44"/>
      <c r="AM407" s="44" t="str">
        <f t="shared" si="60"/>
        <v xml:space="preserve"> </v>
      </c>
      <c r="AN407" s="44" t="str">
        <f t="shared" si="61"/>
        <v xml:space="preserve"> </v>
      </c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  <c r="CR407" s="44"/>
      <c r="CS407" s="44"/>
      <c r="CT407" s="44"/>
      <c r="CU407" s="44"/>
      <c r="CV407" s="44"/>
      <c r="CW407" s="44"/>
      <c r="CX407" s="44"/>
      <c r="CY407" s="44"/>
      <c r="CZ407" s="44"/>
      <c r="DA407" s="44"/>
      <c r="DB407" s="44"/>
      <c r="DC407" s="44"/>
      <c r="DD407" s="44"/>
      <c r="DE407" s="44"/>
      <c r="DF407" s="44"/>
      <c r="DG407" s="44"/>
      <c r="DH407" s="44"/>
      <c r="DI407" s="44"/>
      <c r="DJ407" s="44"/>
      <c r="DK407" s="44"/>
      <c r="DL407" s="44"/>
      <c r="DM407" s="44"/>
      <c r="DN407" s="44"/>
      <c r="DO407" s="44"/>
      <c r="DP407" s="44"/>
      <c r="DQ407" s="44"/>
      <c r="DR407" s="44"/>
      <c r="DS407" s="44"/>
      <c r="DT407" s="44"/>
    </row>
    <row r="408" spans="2:124" s="5" customFormat="1" ht="30" customHeight="1">
      <c r="B408" s="128"/>
      <c r="C408" s="56"/>
      <c r="D408" s="111"/>
      <c r="E408" s="135"/>
      <c r="F408" s="133" t="s">
        <v>40</v>
      </c>
      <c r="G408" s="57" t="s">
        <v>40</v>
      </c>
      <c r="H408" s="134"/>
      <c r="I408" s="110"/>
      <c r="J408" s="135"/>
      <c r="K408" s="58"/>
      <c r="L408" s="59"/>
      <c r="M408" s="60"/>
      <c r="N408" s="60"/>
      <c r="O408" s="65" t="str">
        <f t="shared" si="54"/>
        <v/>
      </c>
      <c r="P408" s="59"/>
      <c r="Q408" s="60"/>
      <c r="R408" s="60"/>
      <c r="S408" s="65" t="str">
        <f t="shared" si="55"/>
        <v/>
      </c>
      <c r="T408" s="64" t="str">
        <f t="shared" si="56"/>
        <v/>
      </c>
      <c r="U408" s="61" t="str">
        <f t="shared" si="57"/>
        <v xml:space="preserve">   </v>
      </c>
      <c r="V408" s="61" t="str">
        <f>IF(E408=0," ",IF(E408="H",IF(H408&lt;1999,VLOOKUP(K408,Minimas!$A$15:$F$29,6),IF(AND(H408&gt;1998,H408&lt;2002),VLOOKUP(K408,Minimas!$A$15:$F$29,5),IF(AND(H408&gt;2001,H408&lt;2004),VLOOKUP(K408,Minimas!$A$15:$F$29,4),IF(AND(H408&gt;2003,H408&lt;2006),VLOOKUP(K408,Minimas!$A$15:$F$29,3),VLOOKUP(K408,Minimas!$A$15:$F$29,2))))),IF(H408&lt;1999,VLOOKUP(K408,Minimas!$G$15:$L$29,6),IF(AND(H408&gt;1998,H408&lt;2002),VLOOKUP(K408,Minimas!$G$15:$L$29,5),IF(AND(H408&gt;2001,H408&lt;2004),VLOOKUP(K408,Minimas!$G$15:$L$29,4),IF(AND(H408&gt;2003,H408&lt;2006),VLOOKUP(K408,Minimas!$G$15:$L$29,3),VLOOKUP(K408,Minimas!$G$15:$L$29,2)))))))</f>
        <v xml:space="preserve"> </v>
      </c>
      <c r="W408" s="62" t="str">
        <f t="shared" si="58"/>
        <v/>
      </c>
      <c r="X408" s="55"/>
      <c r="AA408" s="44"/>
      <c r="AB408" s="119" t="e">
        <f>T408-HLOOKUP(V408,Minimas!$C$3:$CD$12,2,FALSE)</f>
        <v>#VALUE!</v>
      </c>
      <c r="AC408" s="119" t="e">
        <f>T408-HLOOKUP(V408,Minimas!$C$3:$CD$12,3,FALSE)</f>
        <v>#VALUE!</v>
      </c>
      <c r="AD408" s="119" t="e">
        <f>T408-HLOOKUP(V408,Minimas!$C$3:$CD$12,4,FALSE)</f>
        <v>#VALUE!</v>
      </c>
      <c r="AE408" s="119" t="e">
        <f>T408-HLOOKUP(V408,Minimas!$C$3:$CD$12,5,FALSE)</f>
        <v>#VALUE!</v>
      </c>
      <c r="AF408" s="119" t="e">
        <f>T408-HLOOKUP(V408,Minimas!$C$3:$CD$12,6,FALSE)</f>
        <v>#VALUE!</v>
      </c>
      <c r="AG408" s="119" t="e">
        <f>T408-HLOOKUP(V408,Minimas!$C$3:$CD$12,7,FALSE)</f>
        <v>#VALUE!</v>
      </c>
      <c r="AH408" s="119" t="e">
        <f>T408-HLOOKUP(V408,Minimas!$C$3:$CD$12,8,FALSE)</f>
        <v>#VALUE!</v>
      </c>
      <c r="AI408" s="119" t="e">
        <f>T408-HLOOKUP(V408,Minimas!$C$3:$CD$12,9,FALSE)</f>
        <v>#VALUE!</v>
      </c>
      <c r="AJ408" s="119" t="e">
        <f>T408-HLOOKUP(V408,Minimas!$C$3:$CD$12,10,FALSE)</f>
        <v>#VALUE!</v>
      </c>
      <c r="AK408" s="120" t="str">
        <f t="shared" si="59"/>
        <v xml:space="preserve"> </v>
      </c>
      <c r="AL408" s="44"/>
      <c r="AM408" s="44" t="str">
        <f t="shared" si="60"/>
        <v xml:space="preserve"> </v>
      </c>
      <c r="AN408" s="44" t="str">
        <f t="shared" si="61"/>
        <v xml:space="preserve"> </v>
      </c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4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4"/>
      <c r="CP408" s="44"/>
      <c r="CQ408" s="44"/>
      <c r="CR408" s="44"/>
      <c r="CS408" s="44"/>
      <c r="CT408" s="44"/>
      <c r="CU408" s="44"/>
      <c r="CV408" s="44"/>
      <c r="CW408" s="44"/>
      <c r="CX408" s="44"/>
      <c r="CY408" s="44"/>
      <c r="CZ408" s="44"/>
      <c r="DA408" s="44"/>
      <c r="DB408" s="44"/>
      <c r="DC408" s="44"/>
      <c r="DD408" s="44"/>
      <c r="DE408" s="44"/>
      <c r="DF408" s="44"/>
      <c r="DG408" s="44"/>
      <c r="DH408" s="44"/>
      <c r="DI408" s="44"/>
      <c r="DJ408" s="44"/>
      <c r="DK408" s="44"/>
      <c r="DL408" s="44"/>
      <c r="DM408" s="44"/>
      <c r="DN408" s="44"/>
      <c r="DO408" s="44"/>
      <c r="DP408" s="44"/>
      <c r="DQ408" s="44"/>
      <c r="DR408" s="44"/>
      <c r="DS408" s="44"/>
      <c r="DT408" s="44"/>
    </row>
    <row r="409" spans="2:124" s="5" customFormat="1" ht="30" customHeight="1">
      <c r="B409" s="128"/>
      <c r="C409" s="56"/>
      <c r="D409" s="111"/>
      <c r="E409" s="135"/>
      <c r="F409" s="133" t="s">
        <v>40</v>
      </c>
      <c r="G409" s="57" t="s">
        <v>40</v>
      </c>
      <c r="H409" s="134"/>
      <c r="I409" s="110"/>
      <c r="J409" s="135"/>
      <c r="K409" s="58"/>
      <c r="L409" s="59"/>
      <c r="M409" s="60"/>
      <c r="N409" s="60"/>
      <c r="O409" s="65" t="str">
        <f t="shared" si="54"/>
        <v/>
      </c>
      <c r="P409" s="59"/>
      <c r="Q409" s="60"/>
      <c r="R409" s="60"/>
      <c r="S409" s="65" t="str">
        <f t="shared" si="55"/>
        <v/>
      </c>
      <c r="T409" s="64" t="str">
        <f t="shared" si="56"/>
        <v/>
      </c>
      <c r="U409" s="61" t="str">
        <f t="shared" si="57"/>
        <v xml:space="preserve">   </v>
      </c>
      <c r="V409" s="61" t="str">
        <f>IF(E409=0," ",IF(E409="H",IF(H409&lt;1999,VLOOKUP(K409,Minimas!$A$15:$F$29,6),IF(AND(H409&gt;1998,H409&lt;2002),VLOOKUP(K409,Minimas!$A$15:$F$29,5),IF(AND(H409&gt;2001,H409&lt;2004),VLOOKUP(K409,Minimas!$A$15:$F$29,4),IF(AND(H409&gt;2003,H409&lt;2006),VLOOKUP(K409,Minimas!$A$15:$F$29,3),VLOOKUP(K409,Minimas!$A$15:$F$29,2))))),IF(H409&lt;1999,VLOOKUP(K409,Minimas!$G$15:$L$29,6),IF(AND(H409&gt;1998,H409&lt;2002),VLOOKUP(K409,Minimas!$G$15:$L$29,5),IF(AND(H409&gt;2001,H409&lt;2004),VLOOKUP(K409,Minimas!$G$15:$L$29,4),IF(AND(H409&gt;2003,H409&lt;2006),VLOOKUP(K409,Minimas!$G$15:$L$29,3),VLOOKUP(K409,Minimas!$G$15:$L$29,2)))))))</f>
        <v xml:space="preserve"> </v>
      </c>
      <c r="W409" s="62" t="str">
        <f t="shared" si="58"/>
        <v/>
      </c>
      <c r="X409" s="55"/>
      <c r="AA409" s="44"/>
      <c r="AB409" s="119" t="e">
        <f>T409-HLOOKUP(V409,Minimas!$C$3:$CD$12,2,FALSE)</f>
        <v>#VALUE!</v>
      </c>
      <c r="AC409" s="119" t="e">
        <f>T409-HLOOKUP(V409,Minimas!$C$3:$CD$12,3,FALSE)</f>
        <v>#VALUE!</v>
      </c>
      <c r="AD409" s="119" t="e">
        <f>T409-HLOOKUP(V409,Minimas!$C$3:$CD$12,4,FALSE)</f>
        <v>#VALUE!</v>
      </c>
      <c r="AE409" s="119" t="e">
        <f>T409-HLOOKUP(V409,Minimas!$C$3:$CD$12,5,FALSE)</f>
        <v>#VALUE!</v>
      </c>
      <c r="AF409" s="119" t="e">
        <f>T409-HLOOKUP(V409,Minimas!$C$3:$CD$12,6,FALSE)</f>
        <v>#VALUE!</v>
      </c>
      <c r="AG409" s="119" t="e">
        <f>T409-HLOOKUP(V409,Minimas!$C$3:$CD$12,7,FALSE)</f>
        <v>#VALUE!</v>
      </c>
      <c r="AH409" s="119" t="e">
        <f>T409-HLOOKUP(V409,Minimas!$C$3:$CD$12,8,FALSE)</f>
        <v>#VALUE!</v>
      </c>
      <c r="AI409" s="119" t="e">
        <f>T409-HLOOKUP(V409,Minimas!$C$3:$CD$12,9,FALSE)</f>
        <v>#VALUE!</v>
      </c>
      <c r="AJ409" s="119" t="e">
        <f>T409-HLOOKUP(V409,Minimas!$C$3:$CD$12,10,FALSE)</f>
        <v>#VALUE!</v>
      </c>
      <c r="AK409" s="120" t="str">
        <f t="shared" si="59"/>
        <v xml:space="preserve"> </v>
      </c>
      <c r="AL409" s="44"/>
      <c r="AM409" s="44" t="str">
        <f t="shared" si="60"/>
        <v xml:space="preserve"> </v>
      </c>
      <c r="AN409" s="44" t="str">
        <f t="shared" si="61"/>
        <v xml:space="preserve"> </v>
      </c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4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4"/>
      <c r="CP409" s="44"/>
      <c r="CQ409" s="44"/>
      <c r="CR409" s="44"/>
      <c r="CS409" s="44"/>
      <c r="CT409" s="44"/>
      <c r="CU409" s="44"/>
      <c r="CV409" s="44"/>
      <c r="CW409" s="44"/>
      <c r="CX409" s="44"/>
      <c r="CY409" s="44"/>
      <c r="CZ409" s="44"/>
      <c r="DA409" s="44"/>
      <c r="DB409" s="44"/>
      <c r="DC409" s="44"/>
      <c r="DD409" s="44"/>
      <c r="DE409" s="44"/>
      <c r="DF409" s="44"/>
      <c r="DG409" s="44"/>
      <c r="DH409" s="44"/>
      <c r="DI409" s="44"/>
      <c r="DJ409" s="44"/>
      <c r="DK409" s="44"/>
      <c r="DL409" s="44"/>
      <c r="DM409" s="44"/>
      <c r="DN409" s="44"/>
      <c r="DO409" s="44"/>
      <c r="DP409" s="44"/>
      <c r="DQ409" s="44"/>
      <c r="DR409" s="44"/>
      <c r="DS409" s="44"/>
      <c r="DT409" s="44"/>
    </row>
    <row r="410" spans="2:124" s="5" customFormat="1" ht="30" customHeight="1">
      <c r="B410" s="128"/>
      <c r="C410" s="56"/>
      <c r="D410" s="111"/>
      <c r="E410" s="135"/>
      <c r="F410" s="133" t="s">
        <v>40</v>
      </c>
      <c r="G410" s="57" t="s">
        <v>40</v>
      </c>
      <c r="H410" s="134"/>
      <c r="I410" s="110"/>
      <c r="J410" s="135"/>
      <c r="K410" s="58"/>
      <c r="L410" s="59"/>
      <c r="M410" s="60"/>
      <c r="N410" s="60"/>
      <c r="O410" s="65" t="str">
        <f t="shared" si="54"/>
        <v/>
      </c>
      <c r="P410" s="59"/>
      <c r="Q410" s="60"/>
      <c r="R410" s="60"/>
      <c r="S410" s="65" t="str">
        <f t="shared" si="55"/>
        <v/>
      </c>
      <c r="T410" s="64" t="str">
        <f t="shared" si="56"/>
        <v/>
      </c>
      <c r="U410" s="61" t="str">
        <f t="shared" si="57"/>
        <v xml:space="preserve">   </v>
      </c>
      <c r="V410" s="61" t="str">
        <f>IF(E410=0," ",IF(E410="H",IF(H410&lt;1999,VLOOKUP(K410,Minimas!$A$15:$F$29,6),IF(AND(H410&gt;1998,H410&lt;2002),VLOOKUP(K410,Minimas!$A$15:$F$29,5),IF(AND(H410&gt;2001,H410&lt;2004),VLOOKUP(K410,Minimas!$A$15:$F$29,4),IF(AND(H410&gt;2003,H410&lt;2006),VLOOKUP(K410,Minimas!$A$15:$F$29,3),VLOOKUP(K410,Minimas!$A$15:$F$29,2))))),IF(H410&lt;1999,VLOOKUP(K410,Minimas!$G$15:$L$29,6),IF(AND(H410&gt;1998,H410&lt;2002),VLOOKUP(K410,Minimas!$G$15:$L$29,5),IF(AND(H410&gt;2001,H410&lt;2004),VLOOKUP(K410,Minimas!$G$15:$L$29,4),IF(AND(H410&gt;2003,H410&lt;2006),VLOOKUP(K410,Minimas!$G$15:$L$29,3),VLOOKUP(K410,Minimas!$G$15:$L$29,2)))))))</f>
        <v xml:space="preserve"> </v>
      </c>
      <c r="W410" s="62" t="str">
        <f t="shared" si="58"/>
        <v/>
      </c>
      <c r="X410" s="55"/>
      <c r="AA410" s="44"/>
      <c r="AB410" s="119" t="e">
        <f>T410-HLOOKUP(V410,Minimas!$C$3:$CD$12,2,FALSE)</f>
        <v>#VALUE!</v>
      </c>
      <c r="AC410" s="119" t="e">
        <f>T410-HLOOKUP(V410,Minimas!$C$3:$CD$12,3,FALSE)</f>
        <v>#VALUE!</v>
      </c>
      <c r="AD410" s="119" t="e">
        <f>T410-HLOOKUP(V410,Minimas!$C$3:$CD$12,4,FALSE)</f>
        <v>#VALUE!</v>
      </c>
      <c r="AE410" s="119" t="e">
        <f>T410-HLOOKUP(V410,Minimas!$C$3:$CD$12,5,FALSE)</f>
        <v>#VALUE!</v>
      </c>
      <c r="AF410" s="119" t="e">
        <f>T410-HLOOKUP(V410,Minimas!$C$3:$CD$12,6,FALSE)</f>
        <v>#VALUE!</v>
      </c>
      <c r="AG410" s="119" t="e">
        <f>T410-HLOOKUP(V410,Minimas!$C$3:$CD$12,7,FALSE)</f>
        <v>#VALUE!</v>
      </c>
      <c r="AH410" s="119" t="e">
        <f>T410-HLOOKUP(V410,Minimas!$C$3:$CD$12,8,FALSE)</f>
        <v>#VALUE!</v>
      </c>
      <c r="AI410" s="119" t="e">
        <f>T410-HLOOKUP(V410,Minimas!$C$3:$CD$12,9,FALSE)</f>
        <v>#VALUE!</v>
      </c>
      <c r="AJ410" s="119" t="e">
        <f>T410-HLOOKUP(V410,Minimas!$C$3:$CD$12,10,FALSE)</f>
        <v>#VALUE!</v>
      </c>
      <c r="AK410" s="120" t="str">
        <f t="shared" si="59"/>
        <v xml:space="preserve"> </v>
      </c>
      <c r="AL410" s="44"/>
      <c r="AM410" s="44" t="str">
        <f t="shared" si="60"/>
        <v xml:space="preserve"> </v>
      </c>
      <c r="AN410" s="44" t="str">
        <f t="shared" si="61"/>
        <v xml:space="preserve"> </v>
      </c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4"/>
      <c r="CP410" s="44"/>
      <c r="CQ410" s="44"/>
      <c r="CR410" s="44"/>
      <c r="CS410" s="44"/>
      <c r="CT410" s="44"/>
      <c r="CU410" s="44"/>
      <c r="CV410" s="44"/>
      <c r="CW410" s="44"/>
      <c r="CX410" s="44"/>
      <c r="CY410" s="44"/>
      <c r="CZ410" s="44"/>
      <c r="DA410" s="44"/>
      <c r="DB410" s="44"/>
      <c r="DC410" s="44"/>
      <c r="DD410" s="44"/>
      <c r="DE410" s="44"/>
      <c r="DF410" s="44"/>
      <c r="DG410" s="44"/>
      <c r="DH410" s="44"/>
      <c r="DI410" s="44"/>
      <c r="DJ410" s="44"/>
      <c r="DK410" s="44"/>
      <c r="DL410" s="44"/>
      <c r="DM410" s="44"/>
      <c r="DN410" s="44"/>
      <c r="DO410" s="44"/>
      <c r="DP410" s="44"/>
      <c r="DQ410" s="44"/>
      <c r="DR410" s="44"/>
      <c r="DS410" s="44"/>
      <c r="DT410" s="44"/>
    </row>
    <row r="411" spans="2:124" s="5" customFormat="1" ht="30" customHeight="1">
      <c r="B411" s="128"/>
      <c r="C411" s="56"/>
      <c r="D411" s="111"/>
      <c r="E411" s="135"/>
      <c r="F411" s="133" t="s">
        <v>40</v>
      </c>
      <c r="G411" s="57" t="s">
        <v>40</v>
      </c>
      <c r="H411" s="134"/>
      <c r="I411" s="110"/>
      <c r="J411" s="135"/>
      <c r="K411" s="58"/>
      <c r="L411" s="59"/>
      <c r="M411" s="60"/>
      <c r="N411" s="60"/>
      <c r="O411" s="65" t="str">
        <f t="shared" si="54"/>
        <v/>
      </c>
      <c r="P411" s="59"/>
      <c r="Q411" s="60"/>
      <c r="R411" s="60"/>
      <c r="S411" s="65" t="str">
        <f t="shared" si="55"/>
        <v/>
      </c>
      <c r="T411" s="64" t="str">
        <f t="shared" si="56"/>
        <v/>
      </c>
      <c r="U411" s="61" t="str">
        <f t="shared" si="57"/>
        <v xml:space="preserve">   </v>
      </c>
      <c r="V411" s="61" t="str">
        <f>IF(E411=0," ",IF(E411="H",IF(H411&lt;1999,VLOOKUP(K411,Minimas!$A$15:$F$29,6),IF(AND(H411&gt;1998,H411&lt;2002),VLOOKUP(K411,Minimas!$A$15:$F$29,5),IF(AND(H411&gt;2001,H411&lt;2004),VLOOKUP(K411,Minimas!$A$15:$F$29,4),IF(AND(H411&gt;2003,H411&lt;2006),VLOOKUP(K411,Minimas!$A$15:$F$29,3),VLOOKUP(K411,Minimas!$A$15:$F$29,2))))),IF(H411&lt;1999,VLOOKUP(K411,Minimas!$G$15:$L$29,6),IF(AND(H411&gt;1998,H411&lt;2002),VLOOKUP(K411,Minimas!$G$15:$L$29,5),IF(AND(H411&gt;2001,H411&lt;2004),VLOOKUP(K411,Minimas!$G$15:$L$29,4),IF(AND(H411&gt;2003,H411&lt;2006),VLOOKUP(K411,Minimas!$G$15:$L$29,3),VLOOKUP(K411,Minimas!$G$15:$L$29,2)))))))</f>
        <v xml:space="preserve"> </v>
      </c>
      <c r="W411" s="62" t="str">
        <f t="shared" si="58"/>
        <v/>
      </c>
      <c r="X411" s="55"/>
      <c r="AA411" s="44"/>
      <c r="AB411" s="119" t="e">
        <f>T411-HLOOKUP(V411,Minimas!$C$3:$CD$12,2,FALSE)</f>
        <v>#VALUE!</v>
      </c>
      <c r="AC411" s="119" t="e">
        <f>T411-HLOOKUP(V411,Minimas!$C$3:$CD$12,3,FALSE)</f>
        <v>#VALUE!</v>
      </c>
      <c r="AD411" s="119" t="e">
        <f>T411-HLOOKUP(V411,Minimas!$C$3:$CD$12,4,FALSE)</f>
        <v>#VALUE!</v>
      </c>
      <c r="AE411" s="119" t="e">
        <f>T411-HLOOKUP(V411,Minimas!$C$3:$CD$12,5,FALSE)</f>
        <v>#VALUE!</v>
      </c>
      <c r="AF411" s="119" t="e">
        <f>T411-HLOOKUP(V411,Minimas!$C$3:$CD$12,6,FALSE)</f>
        <v>#VALUE!</v>
      </c>
      <c r="AG411" s="119" t="e">
        <f>T411-HLOOKUP(V411,Minimas!$C$3:$CD$12,7,FALSE)</f>
        <v>#VALUE!</v>
      </c>
      <c r="AH411" s="119" t="e">
        <f>T411-HLOOKUP(V411,Minimas!$C$3:$CD$12,8,FALSE)</f>
        <v>#VALUE!</v>
      </c>
      <c r="AI411" s="119" t="e">
        <f>T411-HLOOKUP(V411,Minimas!$C$3:$CD$12,9,FALSE)</f>
        <v>#VALUE!</v>
      </c>
      <c r="AJ411" s="119" t="e">
        <f>T411-HLOOKUP(V411,Minimas!$C$3:$CD$12,10,FALSE)</f>
        <v>#VALUE!</v>
      </c>
      <c r="AK411" s="120" t="str">
        <f t="shared" si="59"/>
        <v xml:space="preserve"> </v>
      </c>
      <c r="AL411" s="44"/>
      <c r="AM411" s="44" t="str">
        <f t="shared" si="60"/>
        <v xml:space="preserve"> </v>
      </c>
      <c r="AN411" s="44" t="str">
        <f t="shared" si="61"/>
        <v xml:space="preserve"> </v>
      </c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4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4"/>
      <c r="CP411" s="44"/>
      <c r="CQ411" s="44"/>
      <c r="CR411" s="44"/>
      <c r="CS411" s="44"/>
      <c r="CT411" s="44"/>
      <c r="CU411" s="44"/>
      <c r="CV411" s="44"/>
      <c r="CW411" s="44"/>
      <c r="CX411" s="44"/>
      <c r="CY411" s="44"/>
      <c r="CZ411" s="44"/>
      <c r="DA411" s="44"/>
      <c r="DB411" s="44"/>
      <c r="DC411" s="44"/>
      <c r="DD411" s="44"/>
      <c r="DE411" s="44"/>
      <c r="DF411" s="44"/>
      <c r="DG411" s="44"/>
      <c r="DH411" s="44"/>
      <c r="DI411" s="44"/>
      <c r="DJ411" s="44"/>
      <c r="DK411" s="44"/>
      <c r="DL411" s="44"/>
      <c r="DM411" s="44"/>
      <c r="DN411" s="44"/>
      <c r="DO411" s="44"/>
      <c r="DP411" s="44"/>
      <c r="DQ411" s="44"/>
      <c r="DR411" s="44"/>
      <c r="DS411" s="44"/>
      <c r="DT411" s="44"/>
    </row>
    <row r="412" spans="2:124" s="5" customFormat="1" ht="30" customHeight="1">
      <c r="B412" s="128"/>
      <c r="C412" s="56"/>
      <c r="D412" s="111"/>
      <c r="E412" s="135"/>
      <c r="F412" s="133" t="s">
        <v>40</v>
      </c>
      <c r="G412" s="57" t="s">
        <v>40</v>
      </c>
      <c r="H412" s="134"/>
      <c r="I412" s="110"/>
      <c r="J412" s="135"/>
      <c r="K412" s="58"/>
      <c r="L412" s="59"/>
      <c r="M412" s="60"/>
      <c r="N412" s="60"/>
      <c r="O412" s="65" t="str">
        <f t="shared" si="54"/>
        <v/>
      </c>
      <c r="P412" s="59"/>
      <c r="Q412" s="60"/>
      <c r="R412" s="60"/>
      <c r="S412" s="65" t="str">
        <f t="shared" si="55"/>
        <v/>
      </c>
      <c r="T412" s="64" t="str">
        <f t="shared" si="56"/>
        <v/>
      </c>
      <c r="U412" s="61" t="str">
        <f t="shared" si="57"/>
        <v xml:space="preserve">   </v>
      </c>
      <c r="V412" s="61" t="str">
        <f>IF(E412=0," ",IF(E412="H",IF(H412&lt;1999,VLOOKUP(K412,Minimas!$A$15:$F$29,6),IF(AND(H412&gt;1998,H412&lt;2002),VLOOKUP(K412,Minimas!$A$15:$F$29,5),IF(AND(H412&gt;2001,H412&lt;2004),VLOOKUP(K412,Minimas!$A$15:$F$29,4),IF(AND(H412&gt;2003,H412&lt;2006),VLOOKUP(K412,Minimas!$A$15:$F$29,3),VLOOKUP(K412,Minimas!$A$15:$F$29,2))))),IF(H412&lt;1999,VLOOKUP(K412,Minimas!$G$15:$L$29,6),IF(AND(H412&gt;1998,H412&lt;2002),VLOOKUP(K412,Minimas!$G$15:$L$29,5),IF(AND(H412&gt;2001,H412&lt;2004),VLOOKUP(K412,Minimas!$G$15:$L$29,4),IF(AND(H412&gt;2003,H412&lt;2006),VLOOKUP(K412,Minimas!$G$15:$L$29,3),VLOOKUP(K412,Minimas!$G$15:$L$29,2)))))))</f>
        <v xml:space="preserve"> </v>
      </c>
      <c r="W412" s="62" t="str">
        <f t="shared" si="58"/>
        <v/>
      </c>
      <c r="X412" s="55"/>
      <c r="AA412" s="44"/>
      <c r="AB412" s="119" t="e">
        <f>T412-HLOOKUP(V412,Minimas!$C$3:$CD$12,2,FALSE)</f>
        <v>#VALUE!</v>
      </c>
      <c r="AC412" s="119" t="e">
        <f>T412-HLOOKUP(V412,Minimas!$C$3:$CD$12,3,FALSE)</f>
        <v>#VALUE!</v>
      </c>
      <c r="AD412" s="119" t="e">
        <f>T412-HLOOKUP(V412,Minimas!$C$3:$CD$12,4,FALSE)</f>
        <v>#VALUE!</v>
      </c>
      <c r="AE412" s="119" t="e">
        <f>T412-HLOOKUP(V412,Minimas!$C$3:$CD$12,5,FALSE)</f>
        <v>#VALUE!</v>
      </c>
      <c r="AF412" s="119" t="e">
        <f>T412-HLOOKUP(V412,Minimas!$C$3:$CD$12,6,FALSE)</f>
        <v>#VALUE!</v>
      </c>
      <c r="AG412" s="119" t="e">
        <f>T412-HLOOKUP(V412,Minimas!$C$3:$CD$12,7,FALSE)</f>
        <v>#VALUE!</v>
      </c>
      <c r="AH412" s="119" t="e">
        <f>T412-HLOOKUP(V412,Minimas!$C$3:$CD$12,8,FALSE)</f>
        <v>#VALUE!</v>
      </c>
      <c r="AI412" s="119" t="e">
        <f>T412-HLOOKUP(V412,Minimas!$C$3:$CD$12,9,FALSE)</f>
        <v>#VALUE!</v>
      </c>
      <c r="AJ412" s="119" t="e">
        <f>T412-HLOOKUP(V412,Minimas!$C$3:$CD$12,10,FALSE)</f>
        <v>#VALUE!</v>
      </c>
      <c r="AK412" s="120" t="str">
        <f t="shared" si="59"/>
        <v xml:space="preserve"> </v>
      </c>
      <c r="AL412" s="44"/>
      <c r="AM412" s="44" t="str">
        <f t="shared" si="60"/>
        <v xml:space="preserve"> </v>
      </c>
      <c r="AN412" s="44" t="str">
        <f t="shared" si="61"/>
        <v xml:space="preserve"> </v>
      </c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4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4"/>
      <c r="CP412" s="44"/>
      <c r="CQ412" s="44"/>
      <c r="CR412" s="44"/>
      <c r="CS412" s="44"/>
      <c r="CT412" s="44"/>
      <c r="CU412" s="44"/>
      <c r="CV412" s="44"/>
      <c r="CW412" s="44"/>
      <c r="CX412" s="44"/>
      <c r="CY412" s="44"/>
      <c r="CZ412" s="44"/>
      <c r="DA412" s="44"/>
      <c r="DB412" s="44"/>
      <c r="DC412" s="44"/>
      <c r="DD412" s="44"/>
      <c r="DE412" s="44"/>
      <c r="DF412" s="44"/>
      <c r="DG412" s="44"/>
      <c r="DH412" s="44"/>
      <c r="DI412" s="44"/>
      <c r="DJ412" s="44"/>
      <c r="DK412" s="44"/>
      <c r="DL412" s="44"/>
      <c r="DM412" s="44"/>
      <c r="DN412" s="44"/>
      <c r="DO412" s="44"/>
      <c r="DP412" s="44"/>
      <c r="DQ412" s="44"/>
      <c r="DR412" s="44"/>
      <c r="DS412" s="44"/>
      <c r="DT412" s="44"/>
    </row>
    <row r="413" spans="2:124" s="5" customFormat="1" ht="30" customHeight="1">
      <c r="B413" s="128"/>
      <c r="C413" s="56"/>
      <c r="D413" s="111"/>
      <c r="E413" s="135"/>
      <c r="F413" s="133" t="s">
        <v>40</v>
      </c>
      <c r="G413" s="57" t="s">
        <v>40</v>
      </c>
      <c r="H413" s="134"/>
      <c r="I413" s="110"/>
      <c r="J413" s="135"/>
      <c r="K413" s="58"/>
      <c r="L413" s="59"/>
      <c r="M413" s="60"/>
      <c r="N413" s="60"/>
      <c r="O413" s="65" t="str">
        <f t="shared" si="54"/>
        <v/>
      </c>
      <c r="P413" s="59"/>
      <c r="Q413" s="60"/>
      <c r="R413" s="60"/>
      <c r="S413" s="65" t="str">
        <f t="shared" si="55"/>
        <v/>
      </c>
      <c r="T413" s="64" t="str">
        <f t="shared" si="56"/>
        <v/>
      </c>
      <c r="U413" s="61" t="str">
        <f t="shared" si="57"/>
        <v xml:space="preserve">   </v>
      </c>
      <c r="V413" s="61" t="str">
        <f>IF(E413=0," ",IF(E413="H",IF(H413&lt;1999,VLOOKUP(K413,Minimas!$A$15:$F$29,6),IF(AND(H413&gt;1998,H413&lt;2002),VLOOKUP(K413,Minimas!$A$15:$F$29,5),IF(AND(H413&gt;2001,H413&lt;2004),VLOOKUP(K413,Minimas!$A$15:$F$29,4),IF(AND(H413&gt;2003,H413&lt;2006),VLOOKUP(K413,Minimas!$A$15:$F$29,3),VLOOKUP(K413,Minimas!$A$15:$F$29,2))))),IF(H413&lt;1999,VLOOKUP(K413,Minimas!$G$15:$L$29,6),IF(AND(H413&gt;1998,H413&lt;2002),VLOOKUP(K413,Minimas!$G$15:$L$29,5),IF(AND(H413&gt;2001,H413&lt;2004),VLOOKUP(K413,Minimas!$G$15:$L$29,4),IF(AND(H413&gt;2003,H413&lt;2006),VLOOKUP(K413,Minimas!$G$15:$L$29,3),VLOOKUP(K413,Minimas!$G$15:$L$29,2)))))))</f>
        <v xml:space="preserve"> </v>
      </c>
      <c r="W413" s="62" t="str">
        <f t="shared" si="58"/>
        <v/>
      </c>
      <c r="X413" s="55"/>
      <c r="AA413" s="44"/>
      <c r="AB413" s="119" t="e">
        <f>T413-HLOOKUP(V413,Minimas!$C$3:$CD$12,2,FALSE)</f>
        <v>#VALUE!</v>
      </c>
      <c r="AC413" s="119" t="e">
        <f>T413-HLOOKUP(V413,Minimas!$C$3:$CD$12,3,FALSE)</f>
        <v>#VALUE!</v>
      </c>
      <c r="AD413" s="119" t="e">
        <f>T413-HLOOKUP(V413,Minimas!$C$3:$CD$12,4,FALSE)</f>
        <v>#VALUE!</v>
      </c>
      <c r="AE413" s="119" t="e">
        <f>T413-HLOOKUP(V413,Minimas!$C$3:$CD$12,5,FALSE)</f>
        <v>#VALUE!</v>
      </c>
      <c r="AF413" s="119" t="e">
        <f>T413-HLOOKUP(V413,Minimas!$C$3:$CD$12,6,FALSE)</f>
        <v>#VALUE!</v>
      </c>
      <c r="AG413" s="119" t="e">
        <f>T413-HLOOKUP(V413,Minimas!$C$3:$CD$12,7,FALSE)</f>
        <v>#VALUE!</v>
      </c>
      <c r="AH413" s="119" t="e">
        <f>T413-HLOOKUP(V413,Minimas!$C$3:$CD$12,8,FALSE)</f>
        <v>#VALUE!</v>
      </c>
      <c r="AI413" s="119" t="e">
        <f>T413-HLOOKUP(V413,Minimas!$C$3:$CD$12,9,FALSE)</f>
        <v>#VALUE!</v>
      </c>
      <c r="AJ413" s="119" t="e">
        <f>T413-HLOOKUP(V413,Minimas!$C$3:$CD$12,10,FALSE)</f>
        <v>#VALUE!</v>
      </c>
      <c r="AK413" s="120" t="str">
        <f t="shared" si="59"/>
        <v xml:space="preserve"> </v>
      </c>
      <c r="AL413" s="44"/>
      <c r="AM413" s="44" t="str">
        <f t="shared" si="60"/>
        <v xml:space="preserve"> </v>
      </c>
      <c r="AN413" s="44" t="str">
        <f t="shared" si="61"/>
        <v xml:space="preserve"> </v>
      </c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4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4"/>
      <c r="CP413" s="44"/>
      <c r="CQ413" s="44"/>
      <c r="CR413" s="44"/>
      <c r="CS413" s="44"/>
      <c r="CT413" s="44"/>
      <c r="CU413" s="44"/>
      <c r="CV413" s="44"/>
      <c r="CW413" s="44"/>
      <c r="CX413" s="44"/>
      <c r="CY413" s="44"/>
      <c r="CZ413" s="44"/>
      <c r="DA413" s="44"/>
      <c r="DB413" s="44"/>
      <c r="DC413" s="44"/>
      <c r="DD413" s="44"/>
      <c r="DE413" s="44"/>
      <c r="DF413" s="44"/>
      <c r="DG413" s="44"/>
      <c r="DH413" s="44"/>
      <c r="DI413" s="44"/>
      <c r="DJ413" s="44"/>
      <c r="DK413" s="44"/>
      <c r="DL413" s="44"/>
      <c r="DM413" s="44"/>
      <c r="DN413" s="44"/>
      <c r="DO413" s="44"/>
      <c r="DP413" s="44"/>
      <c r="DQ413" s="44"/>
      <c r="DR413" s="44"/>
      <c r="DS413" s="44"/>
      <c r="DT413" s="44"/>
    </row>
    <row r="414" spans="2:124" s="5" customFormat="1" ht="30" customHeight="1">
      <c r="B414" s="128"/>
      <c r="C414" s="56"/>
      <c r="D414" s="111"/>
      <c r="E414" s="135"/>
      <c r="F414" s="133" t="s">
        <v>40</v>
      </c>
      <c r="G414" s="57" t="s">
        <v>40</v>
      </c>
      <c r="H414" s="134"/>
      <c r="I414" s="110"/>
      <c r="J414" s="135"/>
      <c r="K414" s="58"/>
      <c r="L414" s="59"/>
      <c r="M414" s="60"/>
      <c r="N414" s="60"/>
      <c r="O414" s="65" t="str">
        <f t="shared" si="54"/>
        <v/>
      </c>
      <c r="P414" s="59"/>
      <c r="Q414" s="60"/>
      <c r="R414" s="60"/>
      <c r="S414" s="65" t="str">
        <f t="shared" si="55"/>
        <v/>
      </c>
      <c r="T414" s="64" t="str">
        <f t="shared" si="56"/>
        <v/>
      </c>
      <c r="U414" s="61" t="str">
        <f t="shared" si="57"/>
        <v xml:space="preserve">   </v>
      </c>
      <c r="V414" s="61" t="str">
        <f>IF(E414=0," ",IF(E414="H",IF(H414&lt;1999,VLOOKUP(K414,Minimas!$A$15:$F$29,6),IF(AND(H414&gt;1998,H414&lt;2002),VLOOKUP(K414,Minimas!$A$15:$F$29,5),IF(AND(H414&gt;2001,H414&lt;2004),VLOOKUP(K414,Minimas!$A$15:$F$29,4),IF(AND(H414&gt;2003,H414&lt;2006),VLOOKUP(K414,Minimas!$A$15:$F$29,3),VLOOKUP(K414,Minimas!$A$15:$F$29,2))))),IF(H414&lt;1999,VLOOKUP(K414,Minimas!$G$15:$L$29,6),IF(AND(H414&gt;1998,H414&lt;2002),VLOOKUP(K414,Minimas!$G$15:$L$29,5),IF(AND(H414&gt;2001,H414&lt;2004),VLOOKUP(K414,Minimas!$G$15:$L$29,4),IF(AND(H414&gt;2003,H414&lt;2006),VLOOKUP(K414,Minimas!$G$15:$L$29,3),VLOOKUP(K414,Minimas!$G$15:$L$29,2)))))))</f>
        <v xml:space="preserve"> </v>
      </c>
      <c r="W414" s="62" t="str">
        <f t="shared" si="58"/>
        <v/>
      </c>
      <c r="X414" s="55"/>
      <c r="AA414" s="44"/>
      <c r="AB414" s="119" t="e">
        <f>T414-HLOOKUP(V414,Minimas!$C$3:$CD$12,2,FALSE)</f>
        <v>#VALUE!</v>
      </c>
      <c r="AC414" s="119" t="e">
        <f>T414-HLOOKUP(V414,Minimas!$C$3:$CD$12,3,FALSE)</f>
        <v>#VALUE!</v>
      </c>
      <c r="AD414" s="119" t="e">
        <f>T414-HLOOKUP(V414,Minimas!$C$3:$CD$12,4,FALSE)</f>
        <v>#VALUE!</v>
      </c>
      <c r="AE414" s="119" t="e">
        <f>T414-HLOOKUP(V414,Minimas!$C$3:$CD$12,5,FALSE)</f>
        <v>#VALUE!</v>
      </c>
      <c r="AF414" s="119" t="e">
        <f>T414-HLOOKUP(V414,Minimas!$C$3:$CD$12,6,FALSE)</f>
        <v>#VALUE!</v>
      </c>
      <c r="AG414" s="119" t="e">
        <f>T414-HLOOKUP(V414,Minimas!$C$3:$CD$12,7,FALSE)</f>
        <v>#VALUE!</v>
      </c>
      <c r="AH414" s="119" t="e">
        <f>T414-HLOOKUP(V414,Minimas!$C$3:$CD$12,8,FALSE)</f>
        <v>#VALUE!</v>
      </c>
      <c r="AI414" s="119" t="e">
        <f>T414-HLOOKUP(V414,Minimas!$C$3:$CD$12,9,FALSE)</f>
        <v>#VALUE!</v>
      </c>
      <c r="AJ414" s="119" t="e">
        <f>T414-HLOOKUP(V414,Minimas!$C$3:$CD$12,10,FALSE)</f>
        <v>#VALUE!</v>
      </c>
      <c r="AK414" s="120" t="str">
        <f t="shared" si="59"/>
        <v xml:space="preserve"> </v>
      </c>
      <c r="AL414" s="44"/>
      <c r="AM414" s="44" t="str">
        <f t="shared" si="60"/>
        <v xml:space="preserve"> </v>
      </c>
      <c r="AN414" s="44" t="str">
        <f t="shared" si="61"/>
        <v xml:space="preserve"> </v>
      </c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  <c r="CR414" s="44"/>
      <c r="CS414" s="44"/>
      <c r="CT414" s="44"/>
      <c r="CU414" s="44"/>
      <c r="CV414" s="44"/>
      <c r="CW414" s="44"/>
      <c r="CX414" s="44"/>
      <c r="CY414" s="44"/>
      <c r="CZ414" s="44"/>
      <c r="DA414" s="44"/>
      <c r="DB414" s="44"/>
      <c r="DC414" s="44"/>
      <c r="DD414" s="44"/>
      <c r="DE414" s="44"/>
      <c r="DF414" s="44"/>
      <c r="DG414" s="44"/>
      <c r="DH414" s="44"/>
      <c r="DI414" s="44"/>
      <c r="DJ414" s="44"/>
      <c r="DK414" s="44"/>
      <c r="DL414" s="44"/>
      <c r="DM414" s="44"/>
      <c r="DN414" s="44"/>
      <c r="DO414" s="44"/>
      <c r="DP414" s="44"/>
      <c r="DQ414" s="44"/>
      <c r="DR414" s="44"/>
      <c r="DS414" s="44"/>
      <c r="DT414" s="44"/>
    </row>
    <row r="415" spans="2:124" s="5" customFormat="1" ht="30" customHeight="1">
      <c r="B415" s="128"/>
      <c r="C415" s="56"/>
      <c r="D415" s="111"/>
      <c r="E415" s="135"/>
      <c r="F415" s="133" t="s">
        <v>40</v>
      </c>
      <c r="G415" s="57" t="s">
        <v>40</v>
      </c>
      <c r="H415" s="134"/>
      <c r="I415" s="110"/>
      <c r="J415" s="135"/>
      <c r="K415" s="58"/>
      <c r="L415" s="59"/>
      <c r="M415" s="60"/>
      <c r="N415" s="60"/>
      <c r="O415" s="65" t="str">
        <f t="shared" si="54"/>
        <v/>
      </c>
      <c r="P415" s="59"/>
      <c r="Q415" s="60"/>
      <c r="R415" s="60"/>
      <c r="S415" s="65" t="str">
        <f t="shared" si="55"/>
        <v/>
      </c>
      <c r="T415" s="64" t="str">
        <f t="shared" si="56"/>
        <v/>
      </c>
      <c r="U415" s="61" t="str">
        <f t="shared" si="57"/>
        <v xml:space="preserve">   </v>
      </c>
      <c r="V415" s="61" t="str">
        <f>IF(E415=0," ",IF(E415="H",IF(H415&lt;1999,VLOOKUP(K415,Minimas!$A$15:$F$29,6),IF(AND(H415&gt;1998,H415&lt;2002),VLOOKUP(K415,Minimas!$A$15:$F$29,5),IF(AND(H415&gt;2001,H415&lt;2004),VLOOKUP(K415,Minimas!$A$15:$F$29,4),IF(AND(H415&gt;2003,H415&lt;2006),VLOOKUP(K415,Minimas!$A$15:$F$29,3),VLOOKUP(K415,Minimas!$A$15:$F$29,2))))),IF(H415&lt;1999,VLOOKUP(K415,Minimas!$G$15:$L$29,6),IF(AND(H415&gt;1998,H415&lt;2002),VLOOKUP(K415,Minimas!$G$15:$L$29,5),IF(AND(H415&gt;2001,H415&lt;2004),VLOOKUP(K415,Minimas!$G$15:$L$29,4),IF(AND(H415&gt;2003,H415&lt;2006),VLOOKUP(K415,Minimas!$G$15:$L$29,3),VLOOKUP(K415,Minimas!$G$15:$L$29,2)))))))</f>
        <v xml:space="preserve"> </v>
      </c>
      <c r="W415" s="62" t="str">
        <f t="shared" si="58"/>
        <v/>
      </c>
      <c r="X415" s="55"/>
      <c r="AA415" s="44"/>
      <c r="AB415" s="119" t="e">
        <f>T415-HLOOKUP(V415,Minimas!$C$3:$CD$12,2,FALSE)</f>
        <v>#VALUE!</v>
      </c>
      <c r="AC415" s="119" t="e">
        <f>T415-HLOOKUP(V415,Minimas!$C$3:$CD$12,3,FALSE)</f>
        <v>#VALUE!</v>
      </c>
      <c r="AD415" s="119" t="e">
        <f>T415-HLOOKUP(V415,Minimas!$C$3:$CD$12,4,FALSE)</f>
        <v>#VALUE!</v>
      </c>
      <c r="AE415" s="119" t="e">
        <f>T415-HLOOKUP(V415,Minimas!$C$3:$CD$12,5,FALSE)</f>
        <v>#VALUE!</v>
      </c>
      <c r="AF415" s="119" t="e">
        <f>T415-HLOOKUP(V415,Minimas!$C$3:$CD$12,6,FALSE)</f>
        <v>#VALUE!</v>
      </c>
      <c r="AG415" s="119" t="e">
        <f>T415-HLOOKUP(V415,Minimas!$C$3:$CD$12,7,FALSE)</f>
        <v>#VALUE!</v>
      </c>
      <c r="AH415" s="119" t="e">
        <f>T415-HLOOKUP(V415,Minimas!$C$3:$CD$12,8,FALSE)</f>
        <v>#VALUE!</v>
      </c>
      <c r="AI415" s="119" t="e">
        <f>T415-HLOOKUP(V415,Minimas!$C$3:$CD$12,9,FALSE)</f>
        <v>#VALUE!</v>
      </c>
      <c r="AJ415" s="119" t="e">
        <f>T415-HLOOKUP(V415,Minimas!$C$3:$CD$12,10,FALSE)</f>
        <v>#VALUE!</v>
      </c>
      <c r="AK415" s="120" t="str">
        <f t="shared" si="59"/>
        <v xml:space="preserve"> </v>
      </c>
      <c r="AL415" s="44"/>
      <c r="AM415" s="44" t="str">
        <f t="shared" si="60"/>
        <v xml:space="preserve"> </v>
      </c>
      <c r="AN415" s="44" t="str">
        <f t="shared" si="61"/>
        <v xml:space="preserve"> </v>
      </c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4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4"/>
      <c r="CP415" s="44"/>
      <c r="CQ415" s="44"/>
      <c r="CR415" s="44"/>
      <c r="CS415" s="44"/>
      <c r="CT415" s="44"/>
      <c r="CU415" s="44"/>
      <c r="CV415" s="44"/>
      <c r="CW415" s="44"/>
      <c r="CX415" s="44"/>
      <c r="CY415" s="44"/>
      <c r="CZ415" s="44"/>
      <c r="DA415" s="44"/>
      <c r="DB415" s="44"/>
      <c r="DC415" s="44"/>
      <c r="DD415" s="44"/>
      <c r="DE415" s="44"/>
      <c r="DF415" s="44"/>
      <c r="DG415" s="44"/>
      <c r="DH415" s="44"/>
      <c r="DI415" s="44"/>
      <c r="DJ415" s="44"/>
      <c r="DK415" s="44"/>
      <c r="DL415" s="44"/>
      <c r="DM415" s="44"/>
      <c r="DN415" s="44"/>
      <c r="DO415" s="44"/>
      <c r="DP415" s="44"/>
      <c r="DQ415" s="44"/>
      <c r="DR415" s="44"/>
      <c r="DS415" s="44"/>
      <c r="DT415" s="44"/>
    </row>
    <row r="416" spans="2:124" s="5" customFormat="1" ht="30" customHeight="1">
      <c r="B416" s="128"/>
      <c r="C416" s="56"/>
      <c r="D416" s="111"/>
      <c r="E416" s="135"/>
      <c r="F416" s="133" t="s">
        <v>40</v>
      </c>
      <c r="G416" s="57" t="s">
        <v>40</v>
      </c>
      <c r="H416" s="134"/>
      <c r="I416" s="110"/>
      <c r="J416" s="135"/>
      <c r="K416" s="58"/>
      <c r="L416" s="59"/>
      <c r="M416" s="60"/>
      <c r="N416" s="60"/>
      <c r="O416" s="65" t="str">
        <f t="shared" si="54"/>
        <v/>
      </c>
      <c r="P416" s="59"/>
      <c r="Q416" s="60"/>
      <c r="R416" s="60"/>
      <c r="S416" s="65" t="str">
        <f t="shared" si="55"/>
        <v/>
      </c>
      <c r="T416" s="64" t="str">
        <f t="shared" si="56"/>
        <v/>
      </c>
      <c r="U416" s="61" t="str">
        <f t="shared" si="57"/>
        <v xml:space="preserve">   </v>
      </c>
      <c r="V416" s="61" t="str">
        <f>IF(E416=0," ",IF(E416="H",IF(H416&lt;1999,VLOOKUP(K416,Minimas!$A$15:$F$29,6),IF(AND(H416&gt;1998,H416&lt;2002),VLOOKUP(K416,Minimas!$A$15:$F$29,5),IF(AND(H416&gt;2001,H416&lt;2004),VLOOKUP(K416,Minimas!$A$15:$F$29,4),IF(AND(H416&gt;2003,H416&lt;2006),VLOOKUP(K416,Minimas!$A$15:$F$29,3),VLOOKUP(K416,Minimas!$A$15:$F$29,2))))),IF(H416&lt;1999,VLOOKUP(K416,Minimas!$G$15:$L$29,6),IF(AND(H416&gt;1998,H416&lt;2002),VLOOKUP(K416,Minimas!$G$15:$L$29,5),IF(AND(H416&gt;2001,H416&lt;2004),VLOOKUP(K416,Minimas!$G$15:$L$29,4),IF(AND(H416&gt;2003,H416&lt;2006),VLOOKUP(K416,Minimas!$G$15:$L$29,3),VLOOKUP(K416,Minimas!$G$15:$L$29,2)))))))</f>
        <v xml:space="preserve"> </v>
      </c>
      <c r="W416" s="62" t="str">
        <f t="shared" si="58"/>
        <v/>
      </c>
      <c r="X416" s="55"/>
      <c r="AA416" s="44"/>
      <c r="AB416" s="119" t="e">
        <f>T416-HLOOKUP(V416,Minimas!$C$3:$CD$12,2,FALSE)</f>
        <v>#VALUE!</v>
      </c>
      <c r="AC416" s="119" t="e">
        <f>T416-HLOOKUP(V416,Minimas!$C$3:$CD$12,3,FALSE)</f>
        <v>#VALUE!</v>
      </c>
      <c r="AD416" s="119" t="e">
        <f>T416-HLOOKUP(V416,Minimas!$C$3:$CD$12,4,FALSE)</f>
        <v>#VALUE!</v>
      </c>
      <c r="AE416" s="119" t="e">
        <f>T416-HLOOKUP(V416,Minimas!$C$3:$CD$12,5,FALSE)</f>
        <v>#VALUE!</v>
      </c>
      <c r="AF416" s="119" t="e">
        <f>T416-HLOOKUP(V416,Minimas!$C$3:$CD$12,6,FALSE)</f>
        <v>#VALUE!</v>
      </c>
      <c r="AG416" s="119" t="e">
        <f>T416-HLOOKUP(V416,Minimas!$C$3:$CD$12,7,FALSE)</f>
        <v>#VALUE!</v>
      </c>
      <c r="AH416" s="119" t="e">
        <f>T416-HLOOKUP(V416,Minimas!$C$3:$CD$12,8,FALSE)</f>
        <v>#VALUE!</v>
      </c>
      <c r="AI416" s="119" t="e">
        <f>T416-HLOOKUP(V416,Minimas!$C$3:$CD$12,9,FALSE)</f>
        <v>#VALUE!</v>
      </c>
      <c r="AJ416" s="119" t="e">
        <f>T416-HLOOKUP(V416,Minimas!$C$3:$CD$12,10,FALSE)</f>
        <v>#VALUE!</v>
      </c>
      <c r="AK416" s="120" t="str">
        <f t="shared" si="59"/>
        <v xml:space="preserve"> </v>
      </c>
      <c r="AL416" s="44"/>
      <c r="AM416" s="44" t="str">
        <f t="shared" si="60"/>
        <v xml:space="preserve"> </v>
      </c>
      <c r="AN416" s="44" t="str">
        <f t="shared" si="61"/>
        <v xml:space="preserve"> </v>
      </c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4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4"/>
      <c r="CP416" s="44"/>
      <c r="CQ416" s="44"/>
      <c r="CR416" s="44"/>
      <c r="CS416" s="44"/>
      <c r="CT416" s="44"/>
      <c r="CU416" s="44"/>
      <c r="CV416" s="44"/>
      <c r="CW416" s="44"/>
      <c r="CX416" s="44"/>
      <c r="CY416" s="44"/>
      <c r="CZ416" s="44"/>
      <c r="DA416" s="44"/>
      <c r="DB416" s="44"/>
      <c r="DC416" s="44"/>
      <c r="DD416" s="44"/>
      <c r="DE416" s="44"/>
      <c r="DF416" s="44"/>
      <c r="DG416" s="44"/>
      <c r="DH416" s="44"/>
      <c r="DI416" s="44"/>
      <c r="DJ416" s="44"/>
      <c r="DK416" s="44"/>
      <c r="DL416" s="44"/>
      <c r="DM416" s="44"/>
      <c r="DN416" s="44"/>
      <c r="DO416" s="44"/>
      <c r="DP416" s="44"/>
      <c r="DQ416" s="44"/>
      <c r="DR416" s="44"/>
      <c r="DS416" s="44"/>
      <c r="DT416" s="44"/>
    </row>
    <row r="417" spans="2:124" s="5" customFormat="1" ht="30" customHeight="1">
      <c r="B417" s="128"/>
      <c r="C417" s="56"/>
      <c r="D417" s="111"/>
      <c r="E417" s="135"/>
      <c r="F417" s="133" t="s">
        <v>40</v>
      </c>
      <c r="G417" s="57" t="s">
        <v>40</v>
      </c>
      <c r="H417" s="134"/>
      <c r="I417" s="110"/>
      <c r="J417" s="135"/>
      <c r="K417" s="58"/>
      <c r="L417" s="59"/>
      <c r="M417" s="60"/>
      <c r="N417" s="60"/>
      <c r="O417" s="65" t="str">
        <f t="shared" si="54"/>
        <v/>
      </c>
      <c r="P417" s="59"/>
      <c r="Q417" s="60"/>
      <c r="R417" s="60"/>
      <c r="S417" s="65" t="str">
        <f t="shared" si="55"/>
        <v/>
      </c>
      <c r="T417" s="64" t="str">
        <f t="shared" si="56"/>
        <v/>
      </c>
      <c r="U417" s="61" t="str">
        <f t="shared" si="57"/>
        <v xml:space="preserve">   </v>
      </c>
      <c r="V417" s="61" t="str">
        <f>IF(E417=0," ",IF(E417="H",IF(H417&lt;1999,VLOOKUP(K417,Minimas!$A$15:$F$29,6),IF(AND(H417&gt;1998,H417&lt;2002),VLOOKUP(K417,Minimas!$A$15:$F$29,5),IF(AND(H417&gt;2001,H417&lt;2004),VLOOKUP(K417,Minimas!$A$15:$F$29,4),IF(AND(H417&gt;2003,H417&lt;2006),VLOOKUP(K417,Minimas!$A$15:$F$29,3),VLOOKUP(K417,Minimas!$A$15:$F$29,2))))),IF(H417&lt;1999,VLOOKUP(K417,Minimas!$G$15:$L$29,6),IF(AND(H417&gt;1998,H417&lt;2002),VLOOKUP(K417,Minimas!$G$15:$L$29,5),IF(AND(H417&gt;2001,H417&lt;2004),VLOOKUP(K417,Minimas!$G$15:$L$29,4),IF(AND(H417&gt;2003,H417&lt;2006),VLOOKUP(K417,Minimas!$G$15:$L$29,3),VLOOKUP(K417,Minimas!$G$15:$L$29,2)))))))</f>
        <v xml:space="preserve"> </v>
      </c>
      <c r="W417" s="62" t="str">
        <f t="shared" si="58"/>
        <v/>
      </c>
      <c r="X417" s="55"/>
      <c r="AA417" s="44"/>
      <c r="AB417" s="119" t="e">
        <f>T417-HLOOKUP(V417,Minimas!$C$3:$CD$12,2,FALSE)</f>
        <v>#VALUE!</v>
      </c>
      <c r="AC417" s="119" t="e">
        <f>T417-HLOOKUP(V417,Minimas!$C$3:$CD$12,3,FALSE)</f>
        <v>#VALUE!</v>
      </c>
      <c r="AD417" s="119" t="e">
        <f>T417-HLOOKUP(V417,Minimas!$C$3:$CD$12,4,FALSE)</f>
        <v>#VALUE!</v>
      </c>
      <c r="AE417" s="119" t="e">
        <f>T417-HLOOKUP(V417,Minimas!$C$3:$CD$12,5,FALSE)</f>
        <v>#VALUE!</v>
      </c>
      <c r="AF417" s="119" t="e">
        <f>T417-HLOOKUP(V417,Minimas!$C$3:$CD$12,6,FALSE)</f>
        <v>#VALUE!</v>
      </c>
      <c r="AG417" s="119" t="e">
        <f>T417-HLOOKUP(V417,Minimas!$C$3:$CD$12,7,FALSE)</f>
        <v>#VALUE!</v>
      </c>
      <c r="AH417" s="119" t="e">
        <f>T417-HLOOKUP(V417,Minimas!$C$3:$CD$12,8,FALSE)</f>
        <v>#VALUE!</v>
      </c>
      <c r="AI417" s="119" t="e">
        <f>T417-HLOOKUP(V417,Minimas!$C$3:$CD$12,9,FALSE)</f>
        <v>#VALUE!</v>
      </c>
      <c r="AJ417" s="119" t="e">
        <f>T417-HLOOKUP(V417,Minimas!$C$3:$CD$12,10,FALSE)</f>
        <v>#VALUE!</v>
      </c>
      <c r="AK417" s="120" t="str">
        <f t="shared" si="59"/>
        <v xml:space="preserve"> </v>
      </c>
      <c r="AL417" s="44"/>
      <c r="AM417" s="44" t="str">
        <f t="shared" si="60"/>
        <v xml:space="preserve"> </v>
      </c>
      <c r="AN417" s="44" t="str">
        <f t="shared" si="61"/>
        <v xml:space="preserve"> </v>
      </c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4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4"/>
      <c r="CP417" s="44"/>
      <c r="CQ417" s="44"/>
      <c r="CR417" s="44"/>
      <c r="CS417" s="44"/>
      <c r="CT417" s="44"/>
      <c r="CU417" s="44"/>
      <c r="CV417" s="44"/>
      <c r="CW417" s="44"/>
      <c r="CX417" s="44"/>
      <c r="CY417" s="44"/>
      <c r="CZ417" s="44"/>
      <c r="DA417" s="44"/>
      <c r="DB417" s="44"/>
      <c r="DC417" s="44"/>
      <c r="DD417" s="44"/>
      <c r="DE417" s="44"/>
      <c r="DF417" s="44"/>
      <c r="DG417" s="44"/>
      <c r="DH417" s="44"/>
      <c r="DI417" s="44"/>
      <c r="DJ417" s="44"/>
      <c r="DK417" s="44"/>
      <c r="DL417" s="44"/>
      <c r="DM417" s="44"/>
      <c r="DN417" s="44"/>
      <c r="DO417" s="44"/>
      <c r="DP417" s="44"/>
      <c r="DQ417" s="44"/>
      <c r="DR417" s="44"/>
      <c r="DS417" s="44"/>
      <c r="DT417" s="44"/>
    </row>
    <row r="418" spans="2:124" s="5" customFormat="1" ht="30" customHeight="1">
      <c r="B418" s="128"/>
      <c r="C418" s="56"/>
      <c r="D418" s="111"/>
      <c r="E418" s="135"/>
      <c r="F418" s="133" t="s">
        <v>40</v>
      </c>
      <c r="G418" s="57" t="s">
        <v>40</v>
      </c>
      <c r="H418" s="134"/>
      <c r="I418" s="110"/>
      <c r="J418" s="135"/>
      <c r="K418" s="58"/>
      <c r="L418" s="59"/>
      <c r="M418" s="60"/>
      <c r="N418" s="60"/>
      <c r="O418" s="65" t="str">
        <f t="shared" si="54"/>
        <v/>
      </c>
      <c r="P418" s="59"/>
      <c r="Q418" s="60"/>
      <c r="R418" s="60"/>
      <c r="S418" s="65" t="str">
        <f t="shared" si="55"/>
        <v/>
      </c>
      <c r="T418" s="64" t="str">
        <f t="shared" si="56"/>
        <v/>
      </c>
      <c r="U418" s="61" t="str">
        <f t="shared" si="57"/>
        <v xml:space="preserve">   </v>
      </c>
      <c r="V418" s="61" t="str">
        <f>IF(E418=0," ",IF(E418="H",IF(H418&lt;1999,VLOOKUP(K418,Minimas!$A$15:$F$29,6),IF(AND(H418&gt;1998,H418&lt;2002),VLOOKUP(K418,Minimas!$A$15:$F$29,5),IF(AND(H418&gt;2001,H418&lt;2004),VLOOKUP(K418,Minimas!$A$15:$F$29,4),IF(AND(H418&gt;2003,H418&lt;2006),VLOOKUP(K418,Minimas!$A$15:$F$29,3),VLOOKUP(K418,Minimas!$A$15:$F$29,2))))),IF(H418&lt;1999,VLOOKUP(K418,Minimas!$G$15:$L$29,6),IF(AND(H418&gt;1998,H418&lt;2002),VLOOKUP(K418,Minimas!$G$15:$L$29,5),IF(AND(H418&gt;2001,H418&lt;2004),VLOOKUP(K418,Minimas!$G$15:$L$29,4),IF(AND(H418&gt;2003,H418&lt;2006),VLOOKUP(K418,Minimas!$G$15:$L$29,3),VLOOKUP(K418,Minimas!$G$15:$L$29,2)))))))</f>
        <v xml:space="preserve"> </v>
      </c>
      <c r="W418" s="62" t="str">
        <f t="shared" si="58"/>
        <v/>
      </c>
      <c r="X418" s="55"/>
      <c r="AA418" s="44"/>
      <c r="AB418" s="119" t="e">
        <f>T418-HLOOKUP(V418,Minimas!$C$3:$CD$12,2,FALSE)</f>
        <v>#VALUE!</v>
      </c>
      <c r="AC418" s="119" t="e">
        <f>T418-HLOOKUP(V418,Minimas!$C$3:$CD$12,3,FALSE)</f>
        <v>#VALUE!</v>
      </c>
      <c r="AD418" s="119" t="e">
        <f>T418-HLOOKUP(V418,Minimas!$C$3:$CD$12,4,FALSE)</f>
        <v>#VALUE!</v>
      </c>
      <c r="AE418" s="119" t="e">
        <f>T418-HLOOKUP(V418,Minimas!$C$3:$CD$12,5,FALSE)</f>
        <v>#VALUE!</v>
      </c>
      <c r="AF418" s="119" t="e">
        <f>T418-HLOOKUP(V418,Minimas!$C$3:$CD$12,6,FALSE)</f>
        <v>#VALUE!</v>
      </c>
      <c r="AG418" s="119" t="e">
        <f>T418-HLOOKUP(V418,Minimas!$C$3:$CD$12,7,FALSE)</f>
        <v>#VALUE!</v>
      </c>
      <c r="AH418" s="119" t="e">
        <f>T418-HLOOKUP(V418,Minimas!$C$3:$CD$12,8,FALSE)</f>
        <v>#VALUE!</v>
      </c>
      <c r="AI418" s="119" t="e">
        <f>T418-HLOOKUP(V418,Minimas!$C$3:$CD$12,9,FALSE)</f>
        <v>#VALUE!</v>
      </c>
      <c r="AJ418" s="119" t="e">
        <f>T418-HLOOKUP(V418,Minimas!$C$3:$CD$12,10,FALSE)</f>
        <v>#VALUE!</v>
      </c>
      <c r="AK418" s="120" t="str">
        <f t="shared" si="59"/>
        <v xml:space="preserve"> </v>
      </c>
      <c r="AL418" s="44"/>
      <c r="AM418" s="44" t="str">
        <f t="shared" si="60"/>
        <v xml:space="preserve"> </v>
      </c>
      <c r="AN418" s="44" t="str">
        <f t="shared" si="61"/>
        <v xml:space="preserve"> </v>
      </c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4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4"/>
      <c r="CP418" s="44"/>
      <c r="CQ418" s="44"/>
      <c r="CR418" s="44"/>
      <c r="CS418" s="44"/>
      <c r="CT418" s="44"/>
      <c r="CU418" s="44"/>
      <c r="CV418" s="44"/>
      <c r="CW418" s="44"/>
      <c r="CX418" s="44"/>
      <c r="CY418" s="44"/>
      <c r="CZ418" s="44"/>
      <c r="DA418" s="44"/>
      <c r="DB418" s="44"/>
      <c r="DC418" s="44"/>
      <c r="DD418" s="44"/>
      <c r="DE418" s="44"/>
      <c r="DF418" s="44"/>
      <c r="DG418" s="44"/>
      <c r="DH418" s="44"/>
      <c r="DI418" s="44"/>
      <c r="DJ418" s="44"/>
      <c r="DK418" s="44"/>
      <c r="DL418" s="44"/>
      <c r="DM418" s="44"/>
      <c r="DN418" s="44"/>
      <c r="DO418" s="44"/>
      <c r="DP418" s="44"/>
      <c r="DQ418" s="44"/>
      <c r="DR418" s="44"/>
      <c r="DS418" s="44"/>
      <c r="DT418" s="44"/>
    </row>
    <row r="419" spans="2:124" s="5" customFormat="1" ht="30" customHeight="1">
      <c r="B419" s="128"/>
      <c r="C419" s="56"/>
      <c r="D419" s="111"/>
      <c r="E419" s="135"/>
      <c r="F419" s="133" t="s">
        <v>40</v>
      </c>
      <c r="G419" s="57" t="s">
        <v>40</v>
      </c>
      <c r="H419" s="134"/>
      <c r="I419" s="110"/>
      <c r="J419" s="135"/>
      <c r="K419" s="58"/>
      <c r="L419" s="59"/>
      <c r="M419" s="60"/>
      <c r="N419" s="60"/>
      <c r="O419" s="65" t="str">
        <f t="shared" si="54"/>
        <v/>
      </c>
      <c r="P419" s="59"/>
      <c r="Q419" s="60"/>
      <c r="R419" s="60"/>
      <c r="S419" s="65" t="str">
        <f t="shared" si="55"/>
        <v/>
      </c>
      <c r="T419" s="64" t="str">
        <f t="shared" si="56"/>
        <v/>
      </c>
      <c r="U419" s="61" t="str">
        <f t="shared" si="57"/>
        <v xml:space="preserve">   </v>
      </c>
      <c r="V419" s="61" t="str">
        <f>IF(E419=0," ",IF(E419="H",IF(H419&lt;1999,VLOOKUP(K419,Minimas!$A$15:$F$29,6),IF(AND(H419&gt;1998,H419&lt;2002),VLOOKUP(K419,Minimas!$A$15:$F$29,5),IF(AND(H419&gt;2001,H419&lt;2004),VLOOKUP(K419,Minimas!$A$15:$F$29,4),IF(AND(H419&gt;2003,H419&lt;2006),VLOOKUP(K419,Minimas!$A$15:$F$29,3),VLOOKUP(K419,Minimas!$A$15:$F$29,2))))),IF(H419&lt;1999,VLOOKUP(K419,Minimas!$G$15:$L$29,6),IF(AND(H419&gt;1998,H419&lt;2002),VLOOKUP(K419,Minimas!$G$15:$L$29,5),IF(AND(H419&gt;2001,H419&lt;2004),VLOOKUP(K419,Minimas!$G$15:$L$29,4),IF(AND(H419&gt;2003,H419&lt;2006),VLOOKUP(K419,Minimas!$G$15:$L$29,3),VLOOKUP(K419,Minimas!$G$15:$L$29,2)))))))</f>
        <v xml:space="preserve"> </v>
      </c>
      <c r="W419" s="62" t="str">
        <f t="shared" si="58"/>
        <v/>
      </c>
      <c r="X419" s="55"/>
      <c r="AA419" s="44"/>
      <c r="AB419" s="119" t="e">
        <f>T419-HLOOKUP(V419,Minimas!$C$3:$CD$12,2,FALSE)</f>
        <v>#VALUE!</v>
      </c>
      <c r="AC419" s="119" t="e">
        <f>T419-HLOOKUP(V419,Minimas!$C$3:$CD$12,3,FALSE)</f>
        <v>#VALUE!</v>
      </c>
      <c r="AD419" s="119" t="e">
        <f>T419-HLOOKUP(V419,Minimas!$C$3:$CD$12,4,FALSE)</f>
        <v>#VALUE!</v>
      </c>
      <c r="AE419" s="119" t="e">
        <f>T419-HLOOKUP(V419,Minimas!$C$3:$CD$12,5,FALSE)</f>
        <v>#VALUE!</v>
      </c>
      <c r="AF419" s="119" t="e">
        <f>T419-HLOOKUP(V419,Minimas!$C$3:$CD$12,6,FALSE)</f>
        <v>#VALUE!</v>
      </c>
      <c r="AG419" s="119" t="e">
        <f>T419-HLOOKUP(V419,Minimas!$C$3:$CD$12,7,FALSE)</f>
        <v>#VALUE!</v>
      </c>
      <c r="AH419" s="119" t="e">
        <f>T419-HLOOKUP(V419,Minimas!$C$3:$CD$12,8,FALSE)</f>
        <v>#VALUE!</v>
      </c>
      <c r="AI419" s="119" t="e">
        <f>T419-HLOOKUP(V419,Minimas!$C$3:$CD$12,9,FALSE)</f>
        <v>#VALUE!</v>
      </c>
      <c r="AJ419" s="119" t="e">
        <f>T419-HLOOKUP(V419,Minimas!$C$3:$CD$12,10,FALSE)</f>
        <v>#VALUE!</v>
      </c>
      <c r="AK419" s="120" t="str">
        <f t="shared" si="59"/>
        <v xml:space="preserve"> </v>
      </c>
      <c r="AL419" s="44"/>
      <c r="AM419" s="44" t="str">
        <f t="shared" si="60"/>
        <v xml:space="preserve"> </v>
      </c>
      <c r="AN419" s="44" t="str">
        <f t="shared" si="61"/>
        <v xml:space="preserve"> </v>
      </c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</row>
    <row r="420" spans="2:124" s="5" customFormat="1" ht="30" customHeight="1">
      <c r="B420" s="128"/>
      <c r="C420" s="56"/>
      <c r="D420" s="111"/>
      <c r="E420" s="135"/>
      <c r="F420" s="133" t="s">
        <v>40</v>
      </c>
      <c r="G420" s="57" t="s">
        <v>40</v>
      </c>
      <c r="H420" s="134"/>
      <c r="I420" s="110"/>
      <c r="J420" s="135"/>
      <c r="K420" s="58"/>
      <c r="L420" s="59"/>
      <c r="M420" s="60"/>
      <c r="N420" s="60"/>
      <c r="O420" s="65" t="str">
        <f t="shared" si="54"/>
        <v/>
      </c>
      <c r="P420" s="59"/>
      <c r="Q420" s="60"/>
      <c r="R420" s="60"/>
      <c r="S420" s="65" t="str">
        <f t="shared" si="55"/>
        <v/>
      </c>
      <c r="T420" s="64" t="str">
        <f t="shared" si="56"/>
        <v/>
      </c>
      <c r="U420" s="61" t="str">
        <f t="shared" si="57"/>
        <v xml:space="preserve">   </v>
      </c>
      <c r="V420" s="61" t="str">
        <f>IF(E420=0," ",IF(E420="H",IF(H420&lt;1999,VLOOKUP(K420,Minimas!$A$15:$F$29,6),IF(AND(H420&gt;1998,H420&lt;2002),VLOOKUP(K420,Minimas!$A$15:$F$29,5),IF(AND(H420&gt;2001,H420&lt;2004),VLOOKUP(K420,Minimas!$A$15:$F$29,4),IF(AND(H420&gt;2003,H420&lt;2006),VLOOKUP(K420,Minimas!$A$15:$F$29,3),VLOOKUP(K420,Minimas!$A$15:$F$29,2))))),IF(H420&lt;1999,VLOOKUP(K420,Minimas!$G$15:$L$29,6),IF(AND(H420&gt;1998,H420&lt;2002),VLOOKUP(K420,Minimas!$G$15:$L$29,5),IF(AND(H420&gt;2001,H420&lt;2004),VLOOKUP(K420,Minimas!$G$15:$L$29,4),IF(AND(H420&gt;2003,H420&lt;2006),VLOOKUP(K420,Minimas!$G$15:$L$29,3),VLOOKUP(K420,Minimas!$G$15:$L$29,2)))))))</f>
        <v xml:space="preserve"> </v>
      </c>
      <c r="W420" s="62" t="str">
        <f t="shared" si="58"/>
        <v/>
      </c>
      <c r="X420" s="55"/>
      <c r="AA420" s="44"/>
      <c r="AB420" s="119" t="e">
        <f>T420-HLOOKUP(V420,Minimas!$C$3:$CD$12,2,FALSE)</f>
        <v>#VALUE!</v>
      </c>
      <c r="AC420" s="119" t="e">
        <f>T420-HLOOKUP(V420,Minimas!$C$3:$CD$12,3,FALSE)</f>
        <v>#VALUE!</v>
      </c>
      <c r="AD420" s="119" t="e">
        <f>T420-HLOOKUP(V420,Minimas!$C$3:$CD$12,4,FALSE)</f>
        <v>#VALUE!</v>
      </c>
      <c r="AE420" s="119" t="e">
        <f>T420-HLOOKUP(V420,Minimas!$C$3:$CD$12,5,FALSE)</f>
        <v>#VALUE!</v>
      </c>
      <c r="AF420" s="119" t="e">
        <f>T420-HLOOKUP(V420,Minimas!$C$3:$CD$12,6,FALSE)</f>
        <v>#VALUE!</v>
      </c>
      <c r="AG420" s="119" t="e">
        <f>T420-HLOOKUP(V420,Minimas!$C$3:$CD$12,7,FALSE)</f>
        <v>#VALUE!</v>
      </c>
      <c r="AH420" s="119" t="e">
        <f>T420-HLOOKUP(V420,Minimas!$C$3:$CD$12,8,FALSE)</f>
        <v>#VALUE!</v>
      </c>
      <c r="AI420" s="119" t="e">
        <f>T420-HLOOKUP(V420,Minimas!$C$3:$CD$12,9,FALSE)</f>
        <v>#VALUE!</v>
      </c>
      <c r="AJ420" s="119" t="e">
        <f>T420-HLOOKUP(V420,Minimas!$C$3:$CD$12,10,FALSE)</f>
        <v>#VALUE!</v>
      </c>
      <c r="AK420" s="120" t="str">
        <f t="shared" si="59"/>
        <v xml:space="preserve"> </v>
      </c>
      <c r="AL420" s="44"/>
      <c r="AM420" s="44" t="str">
        <f t="shared" si="60"/>
        <v xml:space="preserve"> </v>
      </c>
      <c r="AN420" s="44" t="str">
        <f t="shared" si="61"/>
        <v xml:space="preserve"> </v>
      </c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4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4"/>
      <c r="CP420" s="44"/>
      <c r="CQ420" s="44"/>
      <c r="CR420" s="44"/>
      <c r="CS420" s="44"/>
      <c r="CT420" s="44"/>
      <c r="CU420" s="44"/>
      <c r="CV420" s="44"/>
      <c r="CW420" s="44"/>
      <c r="CX420" s="44"/>
      <c r="CY420" s="44"/>
      <c r="CZ420" s="44"/>
      <c r="DA420" s="44"/>
      <c r="DB420" s="44"/>
      <c r="DC420" s="44"/>
      <c r="DD420" s="44"/>
      <c r="DE420" s="44"/>
      <c r="DF420" s="44"/>
      <c r="DG420" s="44"/>
      <c r="DH420" s="44"/>
      <c r="DI420" s="44"/>
      <c r="DJ420" s="44"/>
      <c r="DK420" s="44"/>
      <c r="DL420" s="44"/>
      <c r="DM420" s="44"/>
      <c r="DN420" s="44"/>
      <c r="DO420" s="44"/>
      <c r="DP420" s="44"/>
      <c r="DQ420" s="44"/>
      <c r="DR420" s="44"/>
      <c r="DS420" s="44"/>
      <c r="DT420" s="44"/>
    </row>
    <row r="421" spans="2:124" s="5" customFormat="1" ht="30" customHeight="1">
      <c r="B421" s="128"/>
      <c r="C421" s="56"/>
      <c r="D421" s="111"/>
      <c r="E421" s="135"/>
      <c r="F421" s="133" t="s">
        <v>40</v>
      </c>
      <c r="G421" s="57" t="s">
        <v>40</v>
      </c>
      <c r="H421" s="134"/>
      <c r="I421" s="110"/>
      <c r="J421" s="135"/>
      <c r="K421" s="58"/>
      <c r="L421" s="59"/>
      <c r="M421" s="60"/>
      <c r="N421" s="60"/>
      <c r="O421" s="65" t="str">
        <f t="shared" si="54"/>
        <v/>
      </c>
      <c r="P421" s="59"/>
      <c r="Q421" s="60"/>
      <c r="R421" s="60"/>
      <c r="S421" s="65" t="str">
        <f t="shared" si="55"/>
        <v/>
      </c>
      <c r="T421" s="64" t="str">
        <f t="shared" si="56"/>
        <v/>
      </c>
      <c r="U421" s="61" t="str">
        <f t="shared" si="57"/>
        <v xml:space="preserve">   </v>
      </c>
      <c r="V421" s="61" t="str">
        <f>IF(E421=0," ",IF(E421="H",IF(H421&lt;1999,VLOOKUP(K421,Minimas!$A$15:$F$29,6),IF(AND(H421&gt;1998,H421&lt;2002),VLOOKUP(K421,Minimas!$A$15:$F$29,5),IF(AND(H421&gt;2001,H421&lt;2004),VLOOKUP(K421,Minimas!$A$15:$F$29,4),IF(AND(H421&gt;2003,H421&lt;2006),VLOOKUP(K421,Minimas!$A$15:$F$29,3),VLOOKUP(K421,Minimas!$A$15:$F$29,2))))),IF(H421&lt;1999,VLOOKUP(K421,Minimas!$G$15:$L$29,6),IF(AND(H421&gt;1998,H421&lt;2002),VLOOKUP(K421,Minimas!$G$15:$L$29,5),IF(AND(H421&gt;2001,H421&lt;2004),VLOOKUP(K421,Minimas!$G$15:$L$29,4),IF(AND(H421&gt;2003,H421&lt;2006),VLOOKUP(K421,Minimas!$G$15:$L$29,3),VLOOKUP(K421,Minimas!$G$15:$L$29,2)))))))</f>
        <v xml:space="preserve"> </v>
      </c>
      <c r="W421" s="62" t="str">
        <f t="shared" si="58"/>
        <v/>
      </c>
      <c r="X421" s="55"/>
      <c r="AA421" s="44"/>
      <c r="AB421" s="119" t="e">
        <f>T421-HLOOKUP(V421,Minimas!$C$3:$CD$12,2,FALSE)</f>
        <v>#VALUE!</v>
      </c>
      <c r="AC421" s="119" t="e">
        <f>T421-HLOOKUP(V421,Minimas!$C$3:$CD$12,3,FALSE)</f>
        <v>#VALUE!</v>
      </c>
      <c r="AD421" s="119" t="e">
        <f>T421-HLOOKUP(V421,Minimas!$C$3:$CD$12,4,FALSE)</f>
        <v>#VALUE!</v>
      </c>
      <c r="AE421" s="119" t="e">
        <f>T421-HLOOKUP(V421,Minimas!$C$3:$CD$12,5,FALSE)</f>
        <v>#VALUE!</v>
      </c>
      <c r="AF421" s="119" t="e">
        <f>T421-HLOOKUP(V421,Minimas!$C$3:$CD$12,6,FALSE)</f>
        <v>#VALUE!</v>
      </c>
      <c r="AG421" s="119" t="e">
        <f>T421-HLOOKUP(V421,Minimas!$C$3:$CD$12,7,FALSE)</f>
        <v>#VALUE!</v>
      </c>
      <c r="AH421" s="119" t="e">
        <f>T421-HLOOKUP(V421,Minimas!$C$3:$CD$12,8,FALSE)</f>
        <v>#VALUE!</v>
      </c>
      <c r="AI421" s="119" t="e">
        <f>T421-HLOOKUP(V421,Minimas!$C$3:$CD$12,9,FALSE)</f>
        <v>#VALUE!</v>
      </c>
      <c r="AJ421" s="119" t="e">
        <f>T421-HLOOKUP(V421,Minimas!$C$3:$CD$12,10,FALSE)</f>
        <v>#VALUE!</v>
      </c>
      <c r="AK421" s="120" t="str">
        <f t="shared" si="59"/>
        <v xml:space="preserve"> </v>
      </c>
      <c r="AL421" s="44"/>
      <c r="AM421" s="44" t="str">
        <f t="shared" si="60"/>
        <v xml:space="preserve"> </v>
      </c>
      <c r="AN421" s="44" t="str">
        <f t="shared" si="61"/>
        <v xml:space="preserve"> </v>
      </c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  <c r="CR421" s="44"/>
      <c r="CS421" s="44"/>
      <c r="CT421" s="44"/>
      <c r="CU421" s="44"/>
      <c r="CV421" s="44"/>
      <c r="CW421" s="44"/>
      <c r="CX421" s="44"/>
      <c r="CY421" s="44"/>
      <c r="CZ421" s="44"/>
      <c r="DA421" s="44"/>
      <c r="DB421" s="44"/>
      <c r="DC421" s="44"/>
      <c r="DD421" s="44"/>
      <c r="DE421" s="44"/>
      <c r="DF421" s="44"/>
      <c r="DG421" s="44"/>
      <c r="DH421" s="44"/>
      <c r="DI421" s="44"/>
      <c r="DJ421" s="44"/>
      <c r="DK421" s="44"/>
      <c r="DL421" s="44"/>
      <c r="DM421" s="44"/>
      <c r="DN421" s="44"/>
      <c r="DO421" s="44"/>
      <c r="DP421" s="44"/>
      <c r="DQ421" s="44"/>
      <c r="DR421" s="44"/>
      <c r="DS421" s="44"/>
      <c r="DT421" s="44"/>
    </row>
    <row r="422" spans="2:124" s="5" customFormat="1" ht="30" customHeight="1">
      <c r="B422" s="128"/>
      <c r="C422" s="56"/>
      <c r="D422" s="111"/>
      <c r="E422" s="135"/>
      <c r="F422" s="133" t="s">
        <v>40</v>
      </c>
      <c r="G422" s="57" t="s">
        <v>40</v>
      </c>
      <c r="H422" s="134"/>
      <c r="I422" s="110"/>
      <c r="J422" s="135"/>
      <c r="K422" s="58"/>
      <c r="L422" s="59"/>
      <c r="M422" s="60"/>
      <c r="N422" s="60"/>
      <c r="O422" s="65" t="str">
        <f t="shared" si="54"/>
        <v/>
      </c>
      <c r="P422" s="59"/>
      <c r="Q422" s="60"/>
      <c r="R422" s="60"/>
      <c r="S422" s="65" t="str">
        <f t="shared" si="55"/>
        <v/>
      </c>
      <c r="T422" s="64" t="str">
        <f t="shared" si="56"/>
        <v/>
      </c>
      <c r="U422" s="61" t="str">
        <f t="shared" si="57"/>
        <v xml:space="preserve">   </v>
      </c>
      <c r="V422" s="61" t="str">
        <f>IF(E422=0," ",IF(E422="H",IF(H422&lt;1999,VLOOKUP(K422,Minimas!$A$15:$F$29,6),IF(AND(H422&gt;1998,H422&lt;2002),VLOOKUP(K422,Minimas!$A$15:$F$29,5),IF(AND(H422&gt;2001,H422&lt;2004),VLOOKUP(K422,Minimas!$A$15:$F$29,4),IF(AND(H422&gt;2003,H422&lt;2006),VLOOKUP(K422,Minimas!$A$15:$F$29,3),VLOOKUP(K422,Minimas!$A$15:$F$29,2))))),IF(H422&lt;1999,VLOOKUP(K422,Minimas!$G$15:$L$29,6),IF(AND(H422&gt;1998,H422&lt;2002),VLOOKUP(K422,Minimas!$G$15:$L$29,5),IF(AND(H422&gt;2001,H422&lt;2004),VLOOKUP(K422,Minimas!$G$15:$L$29,4),IF(AND(H422&gt;2003,H422&lt;2006),VLOOKUP(K422,Minimas!$G$15:$L$29,3),VLOOKUP(K422,Minimas!$G$15:$L$29,2)))))))</f>
        <v xml:space="preserve"> </v>
      </c>
      <c r="W422" s="62" t="str">
        <f t="shared" si="58"/>
        <v/>
      </c>
      <c r="X422" s="55"/>
      <c r="AA422" s="44"/>
      <c r="AB422" s="119" t="e">
        <f>T422-HLOOKUP(V422,Minimas!$C$3:$CD$12,2,FALSE)</f>
        <v>#VALUE!</v>
      </c>
      <c r="AC422" s="119" t="e">
        <f>T422-HLOOKUP(V422,Minimas!$C$3:$CD$12,3,FALSE)</f>
        <v>#VALUE!</v>
      </c>
      <c r="AD422" s="119" t="e">
        <f>T422-HLOOKUP(V422,Minimas!$C$3:$CD$12,4,FALSE)</f>
        <v>#VALUE!</v>
      </c>
      <c r="AE422" s="119" t="e">
        <f>T422-HLOOKUP(V422,Minimas!$C$3:$CD$12,5,FALSE)</f>
        <v>#VALUE!</v>
      </c>
      <c r="AF422" s="119" t="e">
        <f>T422-HLOOKUP(V422,Minimas!$C$3:$CD$12,6,FALSE)</f>
        <v>#VALUE!</v>
      </c>
      <c r="AG422" s="119" t="e">
        <f>T422-HLOOKUP(V422,Minimas!$C$3:$CD$12,7,FALSE)</f>
        <v>#VALUE!</v>
      </c>
      <c r="AH422" s="119" t="e">
        <f>T422-HLOOKUP(V422,Minimas!$C$3:$CD$12,8,FALSE)</f>
        <v>#VALUE!</v>
      </c>
      <c r="AI422" s="119" t="e">
        <f>T422-HLOOKUP(V422,Minimas!$C$3:$CD$12,9,FALSE)</f>
        <v>#VALUE!</v>
      </c>
      <c r="AJ422" s="119" t="e">
        <f>T422-HLOOKUP(V422,Minimas!$C$3:$CD$12,10,FALSE)</f>
        <v>#VALUE!</v>
      </c>
      <c r="AK422" s="120" t="str">
        <f t="shared" si="59"/>
        <v xml:space="preserve"> </v>
      </c>
      <c r="AL422" s="44"/>
      <c r="AM422" s="44" t="str">
        <f t="shared" si="60"/>
        <v xml:space="preserve"> </v>
      </c>
      <c r="AN422" s="44" t="str">
        <f t="shared" si="61"/>
        <v xml:space="preserve"> </v>
      </c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4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4"/>
      <c r="CP422" s="44"/>
      <c r="CQ422" s="44"/>
      <c r="CR422" s="44"/>
      <c r="CS422" s="44"/>
      <c r="CT422" s="44"/>
      <c r="CU422" s="44"/>
      <c r="CV422" s="44"/>
      <c r="CW422" s="44"/>
      <c r="CX422" s="44"/>
      <c r="CY422" s="44"/>
      <c r="CZ422" s="44"/>
      <c r="DA422" s="44"/>
      <c r="DB422" s="44"/>
      <c r="DC422" s="44"/>
      <c r="DD422" s="44"/>
      <c r="DE422" s="44"/>
      <c r="DF422" s="44"/>
      <c r="DG422" s="44"/>
      <c r="DH422" s="44"/>
      <c r="DI422" s="44"/>
      <c r="DJ422" s="44"/>
      <c r="DK422" s="44"/>
      <c r="DL422" s="44"/>
      <c r="DM422" s="44"/>
      <c r="DN422" s="44"/>
      <c r="DO422" s="44"/>
      <c r="DP422" s="44"/>
      <c r="DQ422" s="44"/>
      <c r="DR422" s="44"/>
      <c r="DS422" s="44"/>
      <c r="DT422" s="44"/>
    </row>
    <row r="423" spans="2:124" s="5" customFormat="1" ht="30" customHeight="1">
      <c r="B423" s="128"/>
      <c r="C423" s="56"/>
      <c r="D423" s="111"/>
      <c r="E423" s="135"/>
      <c r="F423" s="133" t="s">
        <v>40</v>
      </c>
      <c r="G423" s="57" t="s">
        <v>40</v>
      </c>
      <c r="H423" s="134"/>
      <c r="I423" s="110"/>
      <c r="J423" s="135"/>
      <c r="K423" s="58"/>
      <c r="L423" s="59"/>
      <c r="M423" s="60"/>
      <c r="N423" s="60"/>
      <c r="O423" s="65" t="str">
        <f t="shared" si="54"/>
        <v/>
      </c>
      <c r="P423" s="59"/>
      <c r="Q423" s="60"/>
      <c r="R423" s="60"/>
      <c r="S423" s="65" t="str">
        <f t="shared" si="55"/>
        <v/>
      </c>
      <c r="T423" s="64" t="str">
        <f t="shared" si="56"/>
        <v/>
      </c>
      <c r="U423" s="61" t="str">
        <f t="shared" si="57"/>
        <v xml:space="preserve">   </v>
      </c>
      <c r="V423" s="61" t="str">
        <f>IF(E423=0," ",IF(E423="H",IF(H423&lt;1999,VLOOKUP(K423,Minimas!$A$15:$F$29,6),IF(AND(H423&gt;1998,H423&lt;2002),VLOOKUP(K423,Minimas!$A$15:$F$29,5),IF(AND(H423&gt;2001,H423&lt;2004),VLOOKUP(K423,Minimas!$A$15:$F$29,4),IF(AND(H423&gt;2003,H423&lt;2006),VLOOKUP(K423,Minimas!$A$15:$F$29,3),VLOOKUP(K423,Minimas!$A$15:$F$29,2))))),IF(H423&lt;1999,VLOOKUP(K423,Minimas!$G$15:$L$29,6),IF(AND(H423&gt;1998,H423&lt;2002),VLOOKUP(K423,Minimas!$G$15:$L$29,5),IF(AND(H423&gt;2001,H423&lt;2004),VLOOKUP(K423,Minimas!$G$15:$L$29,4),IF(AND(H423&gt;2003,H423&lt;2006),VLOOKUP(K423,Minimas!$G$15:$L$29,3),VLOOKUP(K423,Minimas!$G$15:$L$29,2)))))))</f>
        <v xml:space="preserve"> </v>
      </c>
      <c r="W423" s="62" t="str">
        <f t="shared" si="58"/>
        <v/>
      </c>
      <c r="X423" s="55"/>
      <c r="AA423" s="44"/>
      <c r="AB423" s="119" t="e">
        <f>T423-HLOOKUP(V423,Minimas!$C$3:$CD$12,2,FALSE)</f>
        <v>#VALUE!</v>
      </c>
      <c r="AC423" s="119" t="e">
        <f>T423-HLOOKUP(V423,Minimas!$C$3:$CD$12,3,FALSE)</f>
        <v>#VALUE!</v>
      </c>
      <c r="AD423" s="119" t="e">
        <f>T423-HLOOKUP(V423,Minimas!$C$3:$CD$12,4,FALSE)</f>
        <v>#VALUE!</v>
      </c>
      <c r="AE423" s="119" t="e">
        <f>T423-HLOOKUP(V423,Minimas!$C$3:$CD$12,5,FALSE)</f>
        <v>#VALUE!</v>
      </c>
      <c r="AF423" s="119" t="e">
        <f>T423-HLOOKUP(V423,Minimas!$C$3:$CD$12,6,FALSE)</f>
        <v>#VALUE!</v>
      </c>
      <c r="AG423" s="119" t="e">
        <f>T423-HLOOKUP(V423,Minimas!$C$3:$CD$12,7,FALSE)</f>
        <v>#VALUE!</v>
      </c>
      <c r="AH423" s="119" t="e">
        <f>T423-HLOOKUP(V423,Minimas!$C$3:$CD$12,8,FALSE)</f>
        <v>#VALUE!</v>
      </c>
      <c r="AI423" s="119" t="e">
        <f>T423-HLOOKUP(V423,Minimas!$C$3:$CD$12,9,FALSE)</f>
        <v>#VALUE!</v>
      </c>
      <c r="AJ423" s="119" t="e">
        <f>T423-HLOOKUP(V423,Minimas!$C$3:$CD$12,10,FALSE)</f>
        <v>#VALUE!</v>
      </c>
      <c r="AK423" s="120" t="str">
        <f t="shared" si="59"/>
        <v xml:space="preserve"> </v>
      </c>
      <c r="AL423" s="44"/>
      <c r="AM423" s="44" t="str">
        <f t="shared" si="60"/>
        <v xml:space="preserve"> </v>
      </c>
      <c r="AN423" s="44" t="str">
        <f t="shared" si="61"/>
        <v xml:space="preserve"> </v>
      </c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4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4"/>
      <c r="CP423" s="44"/>
      <c r="CQ423" s="44"/>
      <c r="CR423" s="44"/>
      <c r="CS423" s="44"/>
      <c r="CT423" s="44"/>
      <c r="CU423" s="44"/>
      <c r="CV423" s="44"/>
      <c r="CW423" s="44"/>
      <c r="CX423" s="44"/>
      <c r="CY423" s="44"/>
      <c r="CZ423" s="44"/>
      <c r="DA423" s="44"/>
      <c r="DB423" s="44"/>
      <c r="DC423" s="44"/>
      <c r="DD423" s="44"/>
      <c r="DE423" s="44"/>
      <c r="DF423" s="44"/>
      <c r="DG423" s="44"/>
      <c r="DH423" s="44"/>
      <c r="DI423" s="44"/>
      <c r="DJ423" s="44"/>
      <c r="DK423" s="44"/>
      <c r="DL423" s="44"/>
      <c r="DM423" s="44"/>
      <c r="DN423" s="44"/>
      <c r="DO423" s="44"/>
      <c r="DP423" s="44"/>
      <c r="DQ423" s="44"/>
      <c r="DR423" s="44"/>
      <c r="DS423" s="44"/>
      <c r="DT423" s="44"/>
    </row>
    <row r="424" spans="2:124" s="5" customFormat="1" ht="30" customHeight="1">
      <c r="B424" s="128"/>
      <c r="C424" s="56"/>
      <c r="D424" s="111"/>
      <c r="E424" s="135"/>
      <c r="F424" s="133" t="s">
        <v>40</v>
      </c>
      <c r="G424" s="57" t="s">
        <v>40</v>
      </c>
      <c r="H424" s="134"/>
      <c r="I424" s="110"/>
      <c r="J424" s="135"/>
      <c r="K424" s="58"/>
      <c r="L424" s="59"/>
      <c r="M424" s="60"/>
      <c r="N424" s="60"/>
      <c r="O424" s="65" t="str">
        <f t="shared" si="54"/>
        <v/>
      </c>
      <c r="P424" s="59"/>
      <c r="Q424" s="60"/>
      <c r="R424" s="60"/>
      <c r="S424" s="65" t="str">
        <f t="shared" si="55"/>
        <v/>
      </c>
      <c r="T424" s="64" t="str">
        <f t="shared" si="56"/>
        <v/>
      </c>
      <c r="U424" s="61" t="str">
        <f t="shared" si="57"/>
        <v xml:space="preserve">   </v>
      </c>
      <c r="V424" s="61" t="str">
        <f>IF(E424=0," ",IF(E424="H",IF(H424&lt;1999,VLOOKUP(K424,Minimas!$A$15:$F$29,6),IF(AND(H424&gt;1998,H424&lt;2002),VLOOKUP(K424,Minimas!$A$15:$F$29,5),IF(AND(H424&gt;2001,H424&lt;2004),VLOOKUP(K424,Minimas!$A$15:$F$29,4),IF(AND(H424&gt;2003,H424&lt;2006),VLOOKUP(K424,Minimas!$A$15:$F$29,3),VLOOKUP(K424,Minimas!$A$15:$F$29,2))))),IF(H424&lt;1999,VLOOKUP(K424,Minimas!$G$15:$L$29,6),IF(AND(H424&gt;1998,H424&lt;2002),VLOOKUP(K424,Minimas!$G$15:$L$29,5),IF(AND(H424&gt;2001,H424&lt;2004),VLOOKUP(K424,Minimas!$G$15:$L$29,4),IF(AND(H424&gt;2003,H424&lt;2006),VLOOKUP(K424,Minimas!$G$15:$L$29,3),VLOOKUP(K424,Minimas!$G$15:$L$29,2)))))))</f>
        <v xml:space="preserve"> </v>
      </c>
      <c r="W424" s="62" t="str">
        <f t="shared" si="58"/>
        <v/>
      </c>
      <c r="X424" s="55"/>
      <c r="AA424" s="44"/>
      <c r="AB424" s="119" t="e">
        <f>T424-HLOOKUP(V424,Minimas!$C$3:$CD$12,2,FALSE)</f>
        <v>#VALUE!</v>
      </c>
      <c r="AC424" s="119" t="e">
        <f>T424-HLOOKUP(V424,Minimas!$C$3:$CD$12,3,FALSE)</f>
        <v>#VALUE!</v>
      </c>
      <c r="AD424" s="119" t="e">
        <f>T424-HLOOKUP(V424,Minimas!$C$3:$CD$12,4,FALSE)</f>
        <v>#VALUE!</v>
      </c>
      <c r="AE424" s="119" t="e">
        <f>T424-HLOOKUP(V424,Minimas!$C$3:$CD$12,5,FALSE)</f>
        <v>#VALUE!</v>
      </c>
      <c r="AF424" s="119" t="e">
        <f>T424-HLOOKUP(V424,Minimas!$C$3:$CD$12,6,FALSE)</f>
        <v>#VALUE!</v>
      </c>
      <c r="AG424" s="119" t="e">
        <f>T424-HLOOKUP(V424,Minimas!$C$3:$CD$12,7,FALSE)</f>
        <v>#VALUE!</v>
      </c>
      <c r="AH424" s="119" t="e">
        <f>T424-HLOOKUP(V424,Minimas!$C$3:$CD$12,8,FALSE)</f>
        <v>#VALUE!</v>
      </c>
      <c r="AI424" s="119" t="e">
        <f>T424-HLOOKUP(V424,Minimas!$C$3:$CD$12,9,FALSE)</f>
        <v>#VALUE!</v>
      </c>
      <c r="AJ424" s="119" t="e">
        <f>T424-HLOOKUP(V424,Minimas!$C$3:$CD$12,10,FALSE)</f>
        <v>#VALUE!</v>
      </c>
      <c r="AK424" s="120" t="str">
        <f t="shared" si="59"/>
        <v xml:space="preserve"> </v>
      </c>
      <c r="AL424" s="44"/>
      <c r="AM424" s="44" t="str">
        <f t="shared" si="60"/>
        <v xml:space="preserve"> </v>
      </c>
      <c r="AN424" s="44" t="str">
        <f t="shared" si="61"/>
        <v xml:space="preserve"> </v>
      </c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  <c r="CR424" s="44"/>
      <c r="CS424" s="44"/>
      <c r="CT424" s="44"/>
      <c r="CU424" s="44"/>
      <c r="CV424" s="44"/>
      <c r="CW424" s="44"/>
      <c r="CX424" s="44"/>
      <c r="CY424" s="44"/>
      <c r="CZ424" s="44"/>
      <c r="DA424" s="44"/>
      <c r="DB424" s="44"/>
      <c r="DC424" s="44"/>
      <c r="DD424" s="44"/>
      <c r="DE424" s="44"/>
      <c r="DF424" s="44"/>
      <c r="DG424" s="44"/>
      <c r="DH424" s="44"/>
      <c r="DI424" s="44"/>
      <c r="DJ424" s="44"/>
      <c r="DK424" s="44"/>
      <c r="DL424" s="44"/>
      <c r="DM424" s="44"/>
      <c r="DN424" s="44"/>
      <c r="DO424" s="44"/>
      <c r="DP424" s="44"/>
      <c r="DQ424" s="44"/>
      <c r="DR424" s="44"/>
      <c r="DS424" s="44"/>
      <c r="DT424" s="44"/>
    </row>
    <row r="425" spans="2:124" s="5" customFormat="1" ht="30" customHeight="1">
      <c r="B425" s="128"/>
      <c r="C425" s="56"/>
      <c r="D425" s="111"/>
      <c r="E425" s="135"/>
      <c r="F425" s="133" t="s">
        <v>40</v>
      </c>
      <c r="G425" s="57" t="s">
        <v>40</v>
      </c>
      <c r="H425" s="134"/>
      <c r="I425" s="110"/>
      <c r="J425" s="135"/>
      <c r="K425" s="58"/>
      <c r="L425" s="59"/>
      <c r="M425" s="60"/>
      <c r="N425" s="60"/>
      <c r="O425" s="65" t="str">
        <f t="shared" si="54"/>
        <v/>
      </c>
      <c r="P425" s="59"/>
      <c r="Q425" s="60"/>
      <c r="R425" s="60"/>
      <c r="S425" s="65" t="str">
        <f t="shared" si="55"/>
        <v/>
      </c>
      <c r="T425" s="64" t="str">
        <f t="shared" si="56"/>
        <v/>
      </c>
      <c r="U425" s="61" t="str">
        <f t="shared" si="57"/>
        <v xml:space="preserve">   </v>
      </c>
      <c r="V425" s="61" t="str">
        <f>IF(E425=0," ",IF(E425="H",IF(H425&lt;1999,VLOOKUP(K425,Minimas!$A$15:$F$29,6),IF(AND(H425&gt;1998,H425&lt;2002),VLOOKUP(K425,Minimas!$A$15:$F$29,5),IF(AND(H425&gt;2001,H425&lt;2004),VLOOKUP(K425,Minimas!$A$15:$F$29,4),IF(AND(H425&gt;2003,H425&lt;2006),VLOOKUP(K425,Minimas!$A$15:$F$29,3),VLOOKUP(K425,Minimas!$A$15:$F$29,2))))),IF(H425&lt;1999,VLOOKUP(K425,Minimas!$G$15:$L$29,6),IF(AND(H425&gt;1998,H425&lt;2002),VLOOKUP(K425,Minimas!$G$15:$L$29,5),IF(AND(H425&gt;2001,H425&lt;2004),VLOOKUP(K425,Minimas!$G$15:$L$29,4),IF(AND(H425&gt;2003,H425&lt;2006),VLOOKUP(K425,Minimas!$G$15:$L$29,3),VLOOKUP(K425,Minimas!$G$15:$L$29,2)))))))</f>
        <v xml:space="preserve"> </v>
      </c>
      <c r="W425" s="62" t="str">
        <f t="shared" si="58"/>
        <v/>
      </c>
      <c r="X425" s="55"/>
      <c r="AA425" s="44"/>
      <c r="AB425" s="119" t="e">
        <f>T425-HLOOKUP(V425,Minimas!$C$3:$CD$12,2,FALSE)</f>
        <v>#VALUE!</v>
      </c>
      <c r="AC425" s="119" t="e">
        <f>T425-HLOOKUP(V425,Minimas!$C$3:$CD$12,3,FALSE)</f>
        <v>#VALUE!</v>
      </c>
      <c r="AD425" s="119" t="e">
        <f>T425-HLOOKUP(V425,Minimas!$C$3:$CD$12,4,FALSE)</f>
        <v>#VALUE!</v>
      </c>
      <c r="AE425" s="119" t="e">
        <f>T425-HLOOKUP(V425,Minimas!$C$3:$CD$12,5,FALSE)</f>
        <v>#VALUE!</v>
      </c>
      <c r="AF425" s="119" t="e">
        <f>T425-HLOOKUP(V425,Minimas!$C$3:$CD$12,6,FALSE)</f>
        <v>#VALUE!</v>
      </c>
      <c r="AG425" s="119" t="e">
        <f>T425-HLOOKUP(V425,Minimas!$C$3:$CD$12,7,FALSE)</f>
        <v>#VALUE!</v>
      </c>
      <c r="AH425" s="119" t="e">
        <f>T425-HLOOKUP(V425,Minimas!$C$3:$CD$12,8,FALSE)</f>
        <v>#VALUE!</v>
      </c>
      <c r="AI425" s="119" t="e">
        <f>T425-HLOOKUP(V425,Minimas!$C$3:$CD$12,9,FALSE)</f>
        <v>#VALUE!</v>
      </c>
      <c r="AJ425" s="119" t="e">
        <f>T425-HLOOKUP(V425,Minimas!$C$3:$CD$12,10,FALSE)</f>
        <v>#VALUE!</v>
      </c>
      <c r="AK425" s="120" t="str">
        <f t="shared" si="59"/>
        <v xml:space="preserve"> </v>
      </c>
      <c r="AL425" s="44"/>
      <c r="AM425" s="44" t="str">
        <f t="shared" si="60"/>
        <v xml:space="preserve"> </v>
      </c>
      <c r="AN425" s="44" t="str">
        <f t="shared" si="61"/>
        <v xml:space="preserve"> </v>
      </c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  <c r="CR425" s="44"/>
      <c r="CS425" s="44"/>
      <c r="CT425" s="44"/>
      <c r="CU425" s="44"/>
      <c r="CV425" s="44"/>
      <c r="CW425" s="44"/>
      <c r="CX425" s="44"/>
      <c r="CY425" s="44"/>
      <c r="CZ425" s="44"/>
      <c r="DA425" s="44"/>
      <c r="DB425" s="44"/>
      <c r="DC425" s="44"/>
      <c r="DD425" s="44"/>
      <c r="DE425" s="44"/>
      <c r="DF425" s="44"/>
      <c r="DG425" s="44"/>
      <c r="DH425" s="44"/>
      <c r="DI425" s="44"/>
      <c r="DJ425" s="44"/>
      <c r="DK425" s="44"/>
      <c r="DL425" s="44"/>
      <c r="DM425" s="44"/>
      <c r="DN425" s="44"/>
      <c r="DO425" s="44"/>
      <c r="DP425" s="44"/>
      <c r="DQ425" s="44"/>
      <c r="DR425" s="44"/>
      <c r="DS425" s="44"/>
      <c r="DT425" s="44"/>
    </row>
    <row r="426" spans="2:124" s="5" customFormat="1" ht="30" customHeight="1">
      <c r="B426" s="128"/>
      <c r="C426" s="56"/>
      <c r="D426" s="111"/>
      <c r="E426" s="135"/>
      <c r="F426" s="133" t="s">
        <v>40</v>
      </c>
      <c r="G426" s="57" t="s">
        <v>40</v>
      </c>
      <c r="H426" s="134"/>
      <c r="I426" s="110"/>
      <c r="J426" s="135"/>
      <c r="K426" s="58"/>
      <c r="L426" s="59"/>
      <c r="M426" s="60"/>
      <c r="N426" s="60"/>
      <c r="O426" s="65" t="str">
        <f t="shared" ref="O426:O489" si="62">IF(E426="","",IF(MAXA(L426:N426)&lt;=0,0,MAXA(L426:N426)))</f>
        <v/>
      </c>
      <c r="P426" s="59"/>
      <c r="Q426" s="60"/>
      <c r="R426" s="60"/>
      <c r="S426" s="65" t="str">
        <f t="shared" ref="S426:S489" si="63">IF(E426="","",IF(MAXA(P426:R426)&lt;=0,0,MAXA(P426:R426)))</f>
        <v/>
      </c>
      <c r="T426" s="64" t="str">
        <f t="shared" ref="T426:T489" si="64">IF(E426="","",IF(OR(O426=0,S426=0),0,O426+S426))</f>
        <v/>
      </c>
      <c r="U426" s="61" t="str">
        <f t="shared" ref="U426:U489" si="65">+CONCATENATE(AM426," ",AN426)</f>
        <v xml:space="preserve">   </v>
      </c>
      <c r="V426" s="61" t="str">
        <f>IF(E426=0," ",IF(E426="H",IF(H426&lt;1999,VLOOKUP(K426,Minimas!$A$15:$F$29,6),IF(AND(H426&gt;1998,H426&lt;2002),VLOOKUP(K426,Minimas!$A$15:$F$29,5),IF(AND(H426&gt;2001,H426&lt;2004),VLOOKUP(K426,Minimas!$A$15:$F$29,4),IF(AND(H426&gt;2003,H426&lt;2006),VLOOKUP(K426,Minimas!$A$15:$F$29,3),VLOOKUP(K426,Minimas!$A$15:$F$29,2))))),IF(H426&lt;1999,VLOOKUP(K426,Minimas!$G$15:$L$29,6),IF(AND(H426&gt;1998,H426&lt;2002),VLOOKUP(K426,Minimas!$G$15:$L$29,5),IF(AND(H426&gt;2001,H426&lt;2004),VLOOKUP(K426,Minimas!$G$15:$L$29,4),IF(AND(H426&gt;2003,H426&lt;2006),VLOOKUP(K426,Minimas!$G$15:$L$29,3),VLOOKUP(K426,Minimas!$G$15:$L$29,2)))))))</f>
        <v xml:space="preserve"> </v>
      </c>
      <c r="W426" s="62" t="str">
        <f t="shared" ref="W426:W489" si="66">IF(E426=" "," ",IF(E426="H",10^(0.75194503*LOG(K426/175.508)^2)*T426,IF(E426="F",10^(0.783497476* LOG(K426/153.655)^2)*T426,"")))</f>
        <v/>
      </c>
      <c r="X426" s="55"/>
      <c r="AA426" s="44"/>
      <c r="AB426" s="119" t="e">
        <f>T426-HLOOKUP(V426,Minimas!$C$3:$CD$12,2,FALSE)</f>
        <v>#VALUE!</v>
      </c>
      <c r="AC426" s="119" t="e">
        <f>T426-HLOOKUP(V426,Minimas!$C$3:$CD$12,3,FALSE)</f>
        <v>#VALUE!</v>
      </c>
      <c r="AD426" s="119" t="e">
        <f>T426-HLOOKUP(V426,Minimas!$C$3:$CD$12,4,FALSE)</f>
        <v>#VALUE!</v>
      </c>
      <c r="AE426" s="119" t="e">
        <f>T426-HLOOKUP(V426,Minimas!$C$3:$CD$12,5,FALSE)</f>
        <v>#VALUE!</v>
      </c>
      <c r="AF426" s="119" t="e">
        <f>T426-HLOOKUP(V426,Minimas!$C$3:$CD$12,6,FALSE)</f>
        <v>#VALUE!</v>
      </c>
      <c r="AG426" s="119" t="e">
        <f>T426-HLOOKUP(V426,Minimas!$C$3:$CD$12,7,FALSE)</f>
        <v>#VALUE!</v>
      </c>
      <c r="AH426" s="119" t="e">
        <f>T426-HLOOKUP(V426,Minimas!$C$3:$CD$12,8,FALSE)</f>
        <v>#VALUE!</v>
      </c>
      <c r="AI426" s="119" t="e">
        <f>T426-HLOOKUP(V426,Minimas!$C$3:$CD$12,9,FALSE)</f>
        <v>#VALUE!</v>
      </c>
      <c r="AJ426" s="119" t="e">
        <f>T426-HLOOKUP(V426,Minimas!$C$3:$CD$12,10,FALSE)</f>
        <v>#VALUE!</v>
      </c>
      <c r="AK426" s="120" t="str">
        <f t="shared" ref="AK426:AK489" si="67">IF(E426=0," ",IF(AJ426&gt;=0,$AJ$5,IF(AI426&gt;=0,$AI$5,IF(AH426&gt;=0,$AH$5,IF(AG426&gt;=0,$AG$5,IF(AF426&gt;=0,$AF$5,IF(AE426&gt;=0,$AE$5,IF(AD426&gt;=0,$AD$5,IF(AC426&gt;=0,$AC$5,$AB$5)))))))))</f>
        <v xml:space="preserve"> </v>
      </c>
      <c r="AL426" s="44"/>
      <c r="AM426" s="44" t="str">
        <f t="shared" ref="AM426:AM489" si="68">IF(AK426="","",AK426)</f>
        <v xml:space="preserve"> </v>
      </c>
      <c r="AN426" s="44" t="str">
        <f t="shared" ref="AN426:AN489" si="69">IF(E426=0," ",IF(AJ426&gt;=0,AJ426,IF(AI426&gt;=0,AI426,IF(AH426&gt;=0,AH426,IF(AG426&gt;=0,AG426,IF(AF426&gt;=0,AF426,IF(AE426&gt;=0,AE426,IF(AD426&gt;=0,AD426,IF(AC426&gt;=0,AC426,AB426)))))))))</f>
        <v xml:space="preserve"> </v>
      </c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4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4"/>
      <c r="CP426" s="44"/>
      <c r="CQ426" s="44"/>
      <c r="CR426" s="44"/>
      <c r="CS426" s="44"/>
      <c r="CT426" s="44"/>
      <c r="CU426" s="44"/>
      <c r="CV426" s="44"/>
      <c r="CW426" s="44"/>
      <c r="CX426" s="44"/>
      <c r="CY426" s="44"/>
      <c r="CZ426" s="44"/>
      <c r="DA426" s="44"/>
      <c r="DB426" s="44"/>
      <c r="DC426" s="44"/>
      <c r="DD426" s="44"/>
      <c r="DE426" s="44"/>
      <c r="DF426" s="44"/>
      <c r="DG426" s="44"/>
      <c r="DH426" s="44"/>
      <c r="DI426" s="44"/>
      <c r="DJ426" s="44"/>
      <c r="DK426" s="44"/>
      <c r="DL426" s="44"/>
      <c r="DM426" s="44"/>
      <c r="DN426" s="44"/>
      <c r="DO426" s="44"/>
      <c r="DP426" s="44"/>
      <c r="DQ426" s="44"/>
      <c r="DR426" s="44"/>
      <c r="DS426" s="44"/>
      <c r="DT426" s="44"/>
    </row>
    <row r="427" spans="2:124" s="5" customFormat="1" ht="30" customHeight="1">
      <c r="B427" s="128"/>
      <c r="C427" s="56"/>
      <c r="D427" s="111"/>
      <c r="E427" s="135"/>
      <c r="F427" s="133" t="s">
        <v>40</v>
      </c>
      <c r="G427" s="57" t="s">
        <v>40</v>
      </c>
      <c r="H427" s="134"/>
      <c r="I427" s="110"/>
      <c r="J427" s="135"/>
      <c r="K427" s="58"/>
      <c r="L427" s="59"/>
      <c r="M427" s="60"/>
      <c r="N427" s="60"/>
      <c r="O427" s="65" t="str">
        <f t="shared" si="62"/>
        <v/>
      </c>
      <c r="P427" s="59"/>
      <c r="Q427" s="60"/>
      <c r="R427" s="60"/>
      <c r="S427" s="65" t="str">
        <f t="shared" si="63"/>
        <v/>
      </c>
      <c r="T427" s="64" t="str">
        <f t="shared" si="64"/>
        <v/>
      </c>
      <c r="U427" s="61" t="str">
        <f t="shared" si="65"/>
        <v xml:space="preserve">   </v>
      </c>
      <c r="V427" s="61" t="str">
        <f>IF(E427=0," ",IF(E427="H",IF(H427&lt;1999,VLOOKUP(K427,Minimas!$A$15:$F$29,6),IF(AND(H427&gt;1998,H427&lt;2002),VLOOKUP(K427,Minimas!$A$15:$F$29,5),IF(AND(H427&gt;2001,H427&lt;2004),VLOOKUP(K427,Minimas!$A$15:$F$29,4),IF(AND(H427&gt;2003,H427&lt;2006),VLOOKUP(K427,Minimas!$A$15:$F$29,3),VLOOKUP(K427,Minimas!$A$15:$F$29,2))))),IF(H427&lt;1999,VLOOKUP(K427,Minimas!$G$15:$L$29,6),IF(AND(H427&gt;1998,H427&lt;2002),VLOOKUP(K427,Minimas!$G$15:$L$29,5),IF(AND(H427&gt;2001,H427&lt;2004),VLOOKUP(K427,Minimas!$G$15:$L$29,4),IF(AND(H427&gt;2003,H427&lt;2006),VLOOKUP(K427,Minimas!$G$15:$L$29,3),VLOOKUP(K427,Minimas!$G$15:$L$29,2)))))))</f>
        <v xml:space="preserve"> </v>
      </c>
      <c r="W427" s="62" t="str">
        <f t="shared" si="66"/>
        <v/>
      </c>
      <c r="X427" s="55"/>
      <c r="AA427" s="44"/>
      <c r="AB427" s="119" t="e">
        <f>T427-HLOOKUP(V427,Minimas!$C$3:$CD$12,2,FALSE)</f>
        <v>#VALUE!</v>
      </c>
      <c r="AC427" s="119" t="e">
        <f>T427-HLOOKUP(V427,Minimas!$C$3:$CD$12,3,FALSE)</f>
        <v>#VALUE!</v>
      </c>
      <c r="AD427" s="119" t="e">
        <f>T427-HLOOKUP(V427,Minimas!$C$3:$CD$12,4,FALSE)</f>
        <v>#VALUE!</v>
      </c>
      <c r="AE427" s="119" t="e">
        <f>T427-HLOOKUP(V427,Minimas!$C$3:$CD$12,5,FALSE)</f>
        <v>#VALUE!</v>
      </c>
      <c r="AF427" s="119" t="e">
        <f>T427-HLOOKUP(V427,Minimas!$C$3:$CD$12,6,FALSE)</f>
        <v>#VALUE!</v>
      </c>
      <c r="AG427" s="119" t="e">
        <f>T427-HLOOKUP(V427,Minimas!$C$3:$CD$12,7,FALSE)</f>
        <v>#VALUE!</v>
      </c>
      <c r="AH427" s="119" t="e">
        <f>T427-HLOOKUP(V427,Minimas!$C$3:$CD$12,8,FALSE)</f>
        <v>#VALUE!</v>
      </c>
      <c r="AI427" s="119" t="e">
        <f>T427-HLOOKUP(V427,Minimas!$C$3:$CD$12,9,FALSE)</f>
        <v>#VALUE!</v>
      </c>
      <c r="AJ427" s="119" t="e">
        <f>T427-HLOOKUP(V427,Minimas!$C$3:$CD$12,10,FALSE)</f>
        <v>#VALUE!</v>
      </c>
      <c r="AK427" s="120" t="str">
        <f t="shared" si="67"/>
        <v xml:space="preserve"> </v>
      </c>
      <c r="AL427" s="44"/>
      <c r="AM427" s="44" t="str">
        <f t="shared" si="68"/>
        <v xml:space="preserve"> </v>
      </c>
      <c r="AN427" s="44" t="str">
        <f t="shared" si="69"/>
        <v xml:space="preserve"> </v>
      </c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4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4"/>
      <c r="CP427" s="44"/>
      <c r="CQ427" s="44"/>
      <c r="CR427" s="44"/>
      <c r="CS427" s="44"/>
      <c r="CT427" s="44"/>
      <c r="CU427" s="44"/>
      <c r="CV427" s="44"/>
      <c r="CW427" s="44"/>
      <c r="CX427" s="44"/>
      <c r="CY427" s="44"/>
      <c r="CZ427" s="44"/>
      <c r="DA427" s="44"/>
      <c r="DB427" s="44"/>
      <c r="DC427" s="44"/>
      <c r="DD427" s="44"/>
      <c r="DE427" s="44"/>
      <c r="DF427" s="44"/>
      <c r="DG427" s="44"/>
      <c r="DH427" s="44"/>
      <c r="DI427" s="44"/>
      <c r="DJ427" s="44"/>
      <c r="DK427" s="44"/>
      <c r="DL427" s="44"/>
      <c r="DM427" s="44"/>
      <c r="DN427" s="44"/>
      <c r="DO427" s="44"/>
      <c r="DP427" s="44"/>
      <c r="DQ427" s="44"/>
      <c r="DR427" s="44"/>
      <c r="DS427" s="44"/>
      <c r="DT427" s="44"/>
    </row>
    <row r="428" spans="2:124" s="5" customFormat="1" ht="30" customHeight="1">
      <c r="B428" s="128"/>
      <c r="C428" s="56"/>
      <c r="D428" s="111"/>
      <c r="E428" s="135"/>
      <c r="F428" s="133" t="s">
        <v>40</v>
      </c>
      <c r="G428" s="57" t="s">
        <v>40</v>
      </c>
      <c r="H428" s="134"/>
      <c r="I428" s="110"/>
      <c r="J428" s="135"/>
      <c r="K428" s="58"/>
      <c r="L428" s="59"/>
      <c r="M428" s="60"/>
      <c r="N428" s="60"/>
      <c r="O428" s="65" t="str">
        <f t="shared" si="62"/>
        <v/>
      </c>
      <c r="P428" s="59"/>
      <c r="Q428" s="60"/>
      <c r="R428" s="60"/>
      <c r="S428" s="65" t="str">
        <f t="shared" si="63"/>
        <v/>
      </c>
      <c r="T428" s="64" t="str">
        <f t="shared" si="64"/>
        <v/>
      </c>
      <c r="U428" s="61" t="str">
        <f t="shared" si="65"/>
        <v xml:space="preserve">   </v>
      </c>
      <c r="V428" s="61" t="str">
        <f>IF(E428=0," ",IF(E428="H",IF(H428&lt;1999,VLOOKUP(K428,Minimas!$A$15:$F$29,6),IF(AND(H428&gt;1998,H428&lt;2002),VLOOKUP(K428,Minimas!$A$15:$F$29,5),IF(AND(H428&gt;2001,H428&lt;2004),VLOOKUP(K428,Minimas!$A$15:$F$29,4),IF(AND(H428&gt;2003,H428&lt;2006),VLOOKUP(K428,Minimas!$A$15:$F$29,3),VLOOKUP(K428,Minimas!$A$15:$F$29,2))))),IF(H428&lt;1999,VLOOKUP(K428,Minimas!$G$15:$L$29,6),IF(AND(H428&gt;1998,H428&lt;2002),VLOOKUP(K428,Minimas!$G$15:$L$29,5),IF(AND(H428&gt;2001,H428&lt;2004),VLOOKUP(K428,Minimas!$G$15:$L$29,4),IF(AND(H428&gt;2003,H428&lt;2006),VLOOKUP(K428,Minimas!$G$15:$L$29,3),VLOOKUP(K428,Minimas!$G$15:$L$29,2)))))))</f>
        <v xml:space="preserve"> </v>
      </c>
      <c r="W428" s="62" t="str">
        <f t="shared" si="66"/>
        <v/>
      </c>
      <c r="X428" s="55"/>
      <c r="AA428" s="44"/>
      <c r="AB428" s="119" t="e">
        <f>T428-HLOOKUP(V428,Minimas!$C$3:$CD$12,2,FALSE)</f>
        <v>#VALUE!</v>
      </c>
      <c r="AC428" s="119" t="e">
        <f>T428-HLOOKUP(V428,Minimas!$C$3:$CD$12,3,FALSE)</f>
        <v>#VALUE!</v>
      </c>
      <c r="AD428" s="119" t="e">
        <f>T428-HLOOKUP(V428,Minimas!$C$3:$CD$12,4,FALSE)</f>
        <v>#VALUE!</v>
      </c>
      <c r="AE428" s="119" t="e">
        <f>T428-HLOOKUP(V428,Minimas!$C$3:$CD$12,5,FALSE)</f>
        <v>#VALUE!</v>
      </c>
      <c r="AF428" s="119" t="e">
        <f>T428-HLOOKUP(V428,Minimas!$C$3:$CD$12,6,FALSE)</f>
        <v>#VALUE!</v>
      </c>
      <c r="AG428" s="119" t="e">
        <f>T428-HLOOKUP(V428,Minimas!$C$3:$CD$12,7,FALSE)</f>
        <v>#VALUE!</v>
      </c>
      <c r="AH428" s="119" t="e">
        <f>T428-HLOOKUP(V428,Minimas!$C$3:$CD$12,8,FALSE)</f>
        <v>#VALUE!</v>
      </c>
      <c r="AI428" s="119" t="e">
        <f>T428-HLOOKUP(V428,Minimas!$C$3:$CD$12,9,FALSE)</f>
        <v>#VALUE!</v>
      </c>
      <c r="AJ428" s="119" t="e">
        <f>T428-HLOOKUP(V428,Minimas!$C$3:$CD$12,10,FALSE)</f>
        <v>#VALUE!</v>
      </c>
      <c r="AK428" s="120" t="str">
        <f t="shared" si="67"/>
        <v xml:space="preserve"> </v>
      </c>
      <c r="AL428" s="44"/>
      <c r="AM428" s="44" t="str">
        <f t="shared" si="68"/>
        <v xml:space="preserve"> </v>
      </c>
      <c r="AN428" s="44" t="str">
        <f t="shared" si="69"/>
        <v xml:space="preserve"> </v>
      </c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4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4"/>
      <c r="CP428" s="44"/>
      <c r="CQ428" s="44"/>
      <c r="CR428" s="44"/>
      <c r="CS428" s="44"/>
      <c r="CT428" s="44"/>
      <c r="CU428" s="44"/>
      <c r="CV428" s="44"/>
      <c r="CW428" s="44"/>
      <c r="CX428" s="44"/>
      <c r="CY428" s="44"/>
      <c r="CZ428" s="44"/>
      <c r="DA428" s="44"/>
      <c r="DB428" s="44"/>
      <c r="DC428" s="44"/>
      <c r="DD428" s="44"/>
      <c r="DE428" s="44"/>
      <c r="DF428" s="44"/>
      <c r="DG428" s="44"/>
      <c r="DH428" s="44"/>
      <c r="DI428" s="44"/>
      <c r="DJ428" s="44"/>
      <c r="DK428" s="44"/>
      <c r="DL428" s="44"/>
      <c r="DM428" s="44"/>
      <c r="DN428" s="44"/>
      <c r="DO428" s="44"/>
      <c r="DP428" s="44"/>
      <c r="DQ428" s="44"/>
      <c r="DR428" s="44"/>
      <c r="DS428" s="44"/>
      <c r="DT428" s="44"/>
    </row>
    <row r="429" spans="2:124" s="5" customFormat="1" ht="30" customHeight="1">
      <c r="B429" s="128"/>
      <c r="C429" s="56"/>
      <c r="D429" s="111"/>
      <c r="E429" s="135"/>
      <c r="F429" s="133" t="s">
        <v>40</v>
      </c>
      <c r="G429" s="57" t="s">
        <v>40</v>
      </c>
      <c r="H429" s="134"/>
      <c r="I429" s="110"/>
      <c r="J429" s="135"/>
      <c r="K429" s="58"/>
      <c r="L429" s="59"/>
      <c r="M429" s="60"/>
      <c r="N429" s="60"/>
      <c r="O429" s="65" t="str">
        <f t="shared" si="62"/>
        <v/>
      </c>
      <c r="P429" s="59"/>
      <c r="Q429" s="60"/>
      <c r="R429" s="60"/>
      <c r="S429" s="65" t="str">
        <f t="shared" si="63"/>
        <v/>
      </c>
      <c r="T429" s="64" t="str">
        <f t="shared" si="64"/>
        <v/>
      </c>
      <c r="U429" s="61" t="str">
        <f t="shared" si="65"/>
        <v xml:space="preserve">   </v>
      </c>
      <c r="V429" s="61" t="str">
        <f>IF(E429=0," ",IF(E429="H",IF(H429&lt;1999,VLOOKUP(K429,Minimas!$A$15:$F$29,6),IF(AND(H429&gt;1998,H429&lt;2002),VLOOKUP(K429,Minimas!$A$15:$F$29,5),IF(AND(H429&gt;2001,H429&lt;2004),VLOOKUP(K429,Minimas!$A$15:$F$29,4),IF(AND(H429&gt;2003,H429&lt;2006),VLOOKUP(K429,Minimas!$A$15:$F$29,3),VLOOKUP(K429,Minimas!$A$15:$F$29,2))))),IF(H429&lt;1999,VLOOKUP(K429,Minimas!$G$15:$L$29,6),IF(AND(H429&gt;1998,H429&lt;2002),VLOOKUP(K429,Minimas!$G$15:$L$29,5),IF(AND(H429&gt;2001,H429&lt;2004),VLOOKUP(K429,Minimas!$G$15:$L$29,4),IF(AND(H429&gt;2003,H429&lt;2006),VLOOKUP(K429,Minimas!$G$15:$L$29,3),VLOOKUP(K429,Minimas!$G$15:$L$29,2)))))))</f>
        <v xml:space="preserve"> </v>
      </c>
      <c r="W429" s="62" t="str">
        <f t="shared" si="66"/>
        <v/>
      </c>
      <c r="X429" s="55"/>
      <c r="AA429" s="44"/>
      <c r="AB429" s="119" t="e">
        <f>T429-HLOOKUP(V429,Minimas!$C$3:$CD$12,2,FALSE)</f>
        <v>#VALUE!</v>
      </c>
      <c r="AC429" s="119" t="e">
        <f>T429-HLOOKUP(V429,Minimas!$C$3:$CD$12,3,FALSE)</f>
        <v>#VALUE!</v>
      </c>
      <c r="AD429" s="119" t="e">
        <f>T429-HLOOKUP(V429,Minimas!$C$3:$CD$12,4,FALSE)</f>
        <v>#VALUE!</v>
      </c>
      <c r="AE429" s="119" t="e">
        <f>T429-HLOOKUP(V429,Minimas!$C$3:$CD$12,5,FALSE)</f>
        <v>#VALUE!</v>
      </c>
      <c r="AF429" s="119" t="e">
        <f>T429-HLOOKUP(V429,Minimas!$C$3:$CD$12,6,FALSE)</f>
        <v>#VALUE!</v>
      </c>
      <c r="AG429" s="119" t="e">
        <f>T429-HLOOKUP(V429,Minimas!$C$3:$CD$12,7,FALSE)</f>
        <v>#VALUE!</v>
      </c>
      <c r="AH429" s="119" t="e">
        <f>T429-HLOOKUP(V429,Minimas!$C$3:$CD$12,8,FALSE)</f>
        <v>#VALUE!</v>
      </c>
      <c r="AI429" s="119" t="e">
        <f>T429-HLOOKUP(V429,Minimas!$C$3:$CD$12,9,FALSE)</f>
        <v>#VALUE!</v>
      </c>
      <c r="AJ429" s="119" t="e">
        <f>T429-HLOOKUP(V429,Minimas!$C$3:$CD$12,10,FALSE)</f>
        <v>#VALUE!</v>
      </c>
      <c r="AK429" s="120" t="str">
        <f t="shared" si="67"/>
        <v xml:space="preserve"> </v>
      </c>
      <c r="AL429" s="44"/>
      <c r="AM429" s="44" t="str">
        <f t="shared" si="68"/>
        <v xml:space="preserve"> </v>
      </c>
      <c r="AN429" s="44" t="str">
        <f t="shared" si="69"/>
        <v xml:space="preserve"> </v>
      </c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  <c r="CR429" s="44"/>
      <c r="CS429" s="44"/>
      <c r="CT429" s="44"/>
      <c r="CU429" s="44"/>
      <c r="CV429" s="44"/>
      <c r="CW429" s="44"/>
      <c r="CX429" s="44"/>
      <c r="CY429" s="44"/>
      <c r="CZ429" s="44"/>
      <c r="DA429" s="44"/>
      <c r="DB429" s="44"/>
      <c r="DC429" s="44"/>
      <c r="DD429" s="44"/>
      <c r="DE429" s="44"/>
      <c r="DF429" s="44"/>
      <c r="DG429" s="44"/>
      <c r="DH429" s="44"/>
      <c r="DI429" s="44"/>
      <c r="DJ429" s="44"/>
      <c r="DK429" s="44"/>
      <c r="DL429" s="44"/>
      <c r="DM429" s="44"/>
      <c r="DN429" s="44"/>
      <c r="DO429" s="44"/>
      <c r="DP429" s="44"/>
      <c r="DQ429" s="44"/>
      <c r="DR429" s="44"/>
      <c r="DS429" s="44"/>
      <c r="DT429" s="44"/>
    </row>
    <row r="430" spans="2:124" s="5" customFormat="1" ht="30" customHeight="1">
      <c r="B430" s="128"/>
      <c r="C430" s="56"/>
      <c r="D430" s="111"/>
      <c r="E430" s="135"/>
      <c r="F430" s="133" t="s">
        <v>40</v>
      </c>
      <c r="G430" s="57" t="s">
        <v>40</v>
      </c>
      <c r="H430" s="134"/>
      <c r="I430" s="110"/>
      <c r="J430" s="135"/>
      <c r="K430" s="58"/>
      <c r="L430" s="59"/>
      <c r="M430" s="60"/>
      <c r="N430" s="60"/>
      <c r="O430" s="65" t="str">
        <f t="shared" si="62"/>
        <v/>
      </c>
      <c r="P430" s="59"/>
      <c r="Q430" s="60"/>
      <c r="R430" s="60"/>
      <c r="S430" s="65" t="str">
        <f t="shared" si="63"/>
        <v/>
      </c>
      <c r="T430" s="64" t="str">
        <f t="shared" si="64"/>
        <v/>
      </c>
      <c r="U430" s="61" t="str">
        <f t="shared" si="65"/>
        <v xml:space="preserve">   </v>
      </c>
      <c r="V430" s="61" t="str">
        <f>IF(E430=0," ",IF(E430="H",IF(H430&lt;1999,VLOOKUP(K430,Minimas!$A$15:$F$29,6),IF(AND(H430&gt;1998,H430&lt;2002),VLOOKUP(K430,Minimas!$A$15:$F$29,5),IF(AND(H430&gt;2001,H430&lt;2004),VLOOKUP(K430,Minimas!$A$15:$F$29,4),IF(AND(H430&gt;2003,H430&lt;2006),VLOOKUP(K430,Minimas!$A$15:$F$29,3),VLOOKUP(K430,Minimas!$A$15:$F$29,2))))),IF(H430&lt;1999,VLOOKUP(K430,Minimas!$G$15:$L$29,6),IF(AND(H430&gt;1998,H430&lt;2002),VLOOKUP(K430,Minimas!$G$15:$L$29,5),IF(AND(H430&gt;2001,H430&lt;2004),VLOOKUP(K430,Minimas!$G$15:$L$29,4),IF(AND(H430&gt;2003,H430&lt;2006),VLOOKUP(K430,Minimas!$G$15:$L$29,3),VLOOKUP(K430,Minimas!$G$15:$L$29,2)))))))</f>
        <v xml:space="preserve"> </v>
      </c>
      <c r="W430" s="62" t="str">
        <f t="shared" si="66"/>
        <v/>
      </c>
      <c r="X430" s="55"/>
      <c r="AA430" s="44"/>
      <c r="AB430" s="119" t="e">
        <f>T430-HLOOKUP(V430,Minimas!$C$3:$CD$12,2,FALSE)</f>
        <v>#VALUE!</v>
      </c>
      <c r="AC430" s="119" t="e">
        <f>T430-HLOOKUP(V430,Minimas!$C$3:$CD$12,3,FALSE)</f>
        <v>#VALUE!</v>
      </c>
      <c r="AD430" s="119" t="e">
        <f>T430-HLOOKUP(V430,Minimas!$C$3:$CD$12,4,FALSE)</f>
        <v>#VALUE!</v>
      </c>
      <c r="AE430" s="119" t="e">
        <f>T430-HLOOKUP(V430,Minimas!$C$3:$CD$12,5,FALSE)</f>
        <v>#VALUE!</v>
      </c>
      <c r="AF430" s="119" t="e">
        <f>T430-HLOOKUP(V430,Minimas!$C$3:$CD$12,6,FALSE)</f>
        <v>#VALUE!</v>
      </c>
      <c r="AG430" s="119" t="e">
        <f>T430-HLOOKUP(V430,Minimas!$C$3:$CD$12,7,FALSE)</f>
        <v>#VALUE!</v>
      </c>
      <c r="AH430" s="119" t="e">
        <f>T430-HLOOKUP(V430,Minimas!$C$3:$CD$12,8,FALSE)</f>
        <v>#VALUE!</v>
      </c>
      <c r="AI430" s="119" t="e">
        <f>T430-HLOOKUP(V430,Minimas!$C$3:$CD$12,9,FALSE)</f>
        <v>#VALUE!</v>
      </c>
      <c r="AJ430" s="119" t="e">
        <f>T430-HLOOKUP(V430,Minimas!$C$3:$CD$12,10,FALSE)</f>
        <v>#VALUE!</v>
      </c>
      <c r="AK430" s="120" t="str">
        <f t="shared" si="67"/>
        <v xml:space="preserve"> </v>
      </c>
      <c r="AL430" s="44"/>
      <c r="AM430" s="44" t="str">
        <f t="shared" si="68"/>
        <v xml:space="preserve"> </v>
      </c>
      <c r="AN430" s="44" t="str">
        <f t="shared" si="69"/>
        <v xml:space="preserve"> </v>
      </c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  <c r="CR430" s="44"/>
      <c r="CS430" s="44"/>
      <c r="CT430" s="44"/>
      <c r="CU430" s="44"/>
      <c r="CV430" s="44"/>
      <c r="CW430" s="44"/>
      <c r="CX430" s="44"/>
      <c r="CY430" s="44"/>
      <c r="CZ430" s="44"/>
      <c r="DA430" s="44"/>
      <c r="DB430" s="44"/>
      <c r="DC430" s="44"/>
      <c r="DD430" s="44"/>
      <c r="DE430" s="44"/>
      <c r="DF430" s="44"/>
      <c r="DG430" s="44"/>
      <c r="DH430" s="44"/>
      <c r="DI430" s="44"/>
      <c r="DJ430" s="44"/>
      <c r="DK430" s="44"/>
      <c r="DL430" s="44"/>
      <c r="DM430" s="44"/>
      <c r="DN430" s="44"/>
      <c r="DO430" s="44"/>
      <c r="DP430" s="44"/>
      <c r="DQ430" s="44"/>
      <c r="DR430" s="44"/>
      <c r="DS430" s="44"/>
      <c r="DT430" s="44"/>
    </row>
    <row r="431" spans="2:124" s="5" customFormat="1" ht="30" customHeight="1">
      <c r="B431" s="128"/>
      <c r="C431" s="56"/>
      <c r="D431" s="111"/>
      <c r="E431" s="135"/>
      <c r="F431" s="133" t="s">
        <v>40</v>
      </c>
      <c r="G431" s="57" t="s">
        <v>40</v>
      </c>
      <c r="H431" s="134"/>
      <c r="I431" s="110"/>
      <c r="J431" s="135"/>
      <c r="K431" s="58"/>
      <c r="L431" s="59"/>
      <c r="M431" s="60"/>
      <c r="N431" s="60"/>
      <c r="O431" s="65" t="str">
        <f t="shared" si="62"/>
        <v/>
      </c>
      <c r="P431" s="59"/>
      <c r="Q431" s="60"/>
      <c r="R431" s="60"/>
      <c r="S431" s="65" t="str">
        <f t="shared" si="63"/>
        <v/>
      </c>
      <c r="T431" s="64" t="str">
        <f t="shared" si="64"/>
        <v/>
      </c>
      <c r="U431" s="61" t="str">
        <f t="shared" si="65"/>
        <v xml:space="preserve">   </v>
      </c>
      <c r="V431" s="61" t="str">
        <f>IF(E431=0," ",IF(E431="H",IF(H431&lt;1999,VLOOKUP(K431,Minimas!$A$15:$F$29,6),IF(AND(H431&gt;1998,H431&lt;2002),VLOOKUP(K431,Minimas!$A$15:$F$29,5),IF(AND(H431&gt;2001,H431&lt;2004),VLOOKUP(K431,Minimas!$A$15:$F$29,4),IF(AND(H431&gt;2003,H431&lt;2006),VLOOKUP(K431,Minimas!$A$15:$F$29,3),VLOOKUP(K431,Minimas!$A$15:$F$29,2))))),IF(H431&lt;1999,VLOOKUP(K431,Minimas!$G$15:$L$29,6),IF(AND(H431&gt;1998,H431&lt;2002),VLOOKUP(K431,Minimas!$G$15:$L$29,5),IF(AND(H431&gt;2001,H431&lt;2004),VLOOKUP(K431,Minimas!$G$15:$L$29,4),IF(AND(H431&gt;2003,H431&lt;2006),VLOOKUP(K431,Minimas!$G$15:$L$29,3),VLOOKUP(K431,Minimas!$G$15:$L$29,2)))))))</f>
        <v xml:space="preserve"> </v>
      </c>
      <c r="W431" s="62" t="str">
        <f t="shared" si="66"/>
        <v/>
      </c>
      <c r="X431" s="55"/>
      <c r="AA431" s="44"/>
      <c r="AB431" s="119" t="e">
        <f>T431-HLOOKUP(V431,Minimas!$C$3:$CD$12,2,FALSE)</f>
        <v>#VALUE!</v>
      </c>
      <c r="AC431" s="119" t="e">
        <f>T431-HLOOKUP(V431,Minimas!$C$3:$CD$12,3,FALSE)</f>
        <v>#VALUE!</v>
      </c>
      <c r="AD431" s="119" t="e">
        <f>T431-HLOOKUP(V431,Minimas!$C$3:$CD$12,4,FALSE)</f>
        <v>#VALUE!</v>
      </c>
      <c r="AE431" s="119" t="e">
        <f>T431-HLOOKUP(V431,Minimas!$C$3:$CD$12,5,FALSE)</f>
        <v>#VALUE!</v>
      </c>
      <c r="AF431" s="119" t="e">
        <f>T431-HLOOKUP(V431,Minimas!$C$3:$CD$12,6,FALSE)</f>
        <v>#VALUE!</v>
      </c>
      <c r="AG431" s="119" t="e">
        <f>T431-HLOOKUP(V431,Minimas!$C$3:$CD$12,7,FALSE)</f>
        <v>#VALUE!</v>
      </c>
      <c r="AH431" s="119" t="e">
        <f>T431-HLOOKUP(V431,Minimas!$C$3:$CD$12,8,FALSE)</f>
        <v>#VALUE!</v>
      </c>
      <c r="AI431" s="119" t="e">
        <f>T431-HLOOKUP(V431,Minimas!$C$3:$CD$12,9,FALSE)</f>
        <v>#VALUE!</v>
      </c>
      <c r="AJ431" s="119" t="e">
        <f>T431-HLOOKUP(V431,Minimas!$C$3:$CD$12,10,FALSE)</f>
        <v>#VALUE!</v>
      </c>
      <c r="AK431" s="120" t="str">
        <f t="shared" si="67"/>
        <v xml:space="preserve"> </v>
      </c>
      <c r="AL431" s="44"/>
      <c r="AM431" s="44" t="str">
        <f t="shared" si="68"/>
        <v xml:space="preserve"> </v>
      </c>
      <c r="AN431" s="44" t="str">
        <f t="shared" si="69"/>
        <v xml:space="preserve"> </v>
      </c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4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4"/>
      <c r="CP431" s="44"/>
      <c r="CQ431" s="44"/>
      <c r="CR431" s="44"/>
      <c r="CS431" s="44"/>
      <c r="CT431" s="44"/>
      <c r="CU431" s="44"/>
      <c r="CV431" s="44"/>
      <c r="CW431" s="44"/>
      <c r="CX431" s="44"/>
      <c r="CY431" s="44"/>
      <c r="CZ431" s="44"/>
      <c r="DA431" s="44"/>
      <c r="DB431" s="44"/>
      <c r="DC431" s="44"/>
      <c r="DD431" s="44"/>
      <c r="DE431" s="44"/>
      <c r="DF431" s="44"/>
      <c r="DG431" s="44"/>
      <c r="DH431" s="44"/>
      <c r="DI431" s="44"/>
      <c r="DJ431" s="44"/>
      <c r="DK431" s="44"/>
      <c r="DL431" s="44"/>
      <c r="DM431" s="44"/>
      <c r="DN431" s="44"/>
      <c r="DO431" s="44"/>
      <c r="DP431" s="44"/>
      <c r="DQ431" s="44"/>
      <c r="DR431" s="44"/>
      <c r="DS431" s="44"/>
      <c r="DT431" s="44"/>
    </row>
    <row r="432" spans="2:124" s="5" customFormat="1" ht="30" customHeight="1">
      <c r="B432" s="128"/>
      <c r="C432" s="56"/>
      <c r="D432" s="111"/>
      <c r="E432" s="135"/>
      <c r="F432" s="133" t="s">
        <v>40</v>
      </c>
      <c r="G432" s="57" t="s">
        <v>40</v>
      </c>
      <c r="H432" s="134"/>
      <c r="I432" s="110"/>
      <c r="J432" s="135"/>
      <c r="K432" s="58"/>
      <c r="L432" s="59"/>
      <c r="M432" s="60"/>
      <c r="N432" s="60"/>
      <c r="O432" s="65" t="str">
        <f t="shared" si="62"/>
        <v/>
      </c>
      <c r="P432" s="59"/>
      <c r="Q432" s="60"/>
      <c r="R432" s="60"/>
      <c r="S432" s="65" t="str">
        <f t="shared" si="63"/>
        <v/>
      </c>
      <c r="T432" s="64" t="str">
        <f t="shared" si="64"/>
        <v/>
      </c>
      <c r="U432" s="61" t="str">
        <f t="shared" si="65"/>
        <v xml:space="preserve">   </v>
      </c>
      <c r="V432" s="61" t="str">
        <f>IF(E432=0," ",IF(E432="H",IF(H432&lt;1999,VLOOKUP(K432,Minimas!$A$15:$F$29,6),IF(AND(H432&gt;1998,H432&lt;2002),VLOOKUP(K432,Minimas!$A$15:$F$29,5),IF(AND(H432&gt;2001,H432&lt;2004),VLOOKUP(K432,Minimas!$A$15:$F$29,4),IF(AND(H432&gt;2003,H432&lt;2006),VLOOKUP(K432,Minimas!$A$15:$F$29,3),VLOOKUP(K432,Minimas!$A$15:$F$29,2))))),IF(H432&lt;1999,VLOOKUP(K432,Minimas!$G$15:$L$29,6),IF(AND(H432&gt;1998,H432&lt;2002),VLOOKUP(K432,Minimas!$G$15:$L$29,5),IF(AND(H432&gt;2001,H432&lt;2004),VLOOKUP(K432,Minimas!$G$15:$L$29,4),IF(AND(H432&gt;2003,H432&lt;2006),VLOOKUP(K432,Minimas!$G$15:$L$29,3),VLOOKUP(K432,Minimas!$G$15:$L$29,2)))))))</f>
        <v xml:space="preserve"> </v>
      </c>
      <c r="W432" s="62" t="str">
        <f t="shared" si="66"/>
        <v/>
      </c>
      <c r="X432" s="55"/>
      <c r="AA432" s="44"/>
      <c r="AB432" s="119" t="e">
        <f>T432-HLOOKUP(V432,Minimas!$C$3:$CD$12,2,FALSE)</f>
        <v>#VALUE!</v>
      </c>
      <c r="AC432" s="119" t="e">
        <f>T432-HLOOKUP(V432,Minimas!$C$3:$CD$12,3,FALSE)</f>
        <v>#VALUE!</v>
      </c>
      <c r="AD432" s="119" t="e">
        <f>T432-HLOOKUP(V432,Minimas!$C$3:$CD$12,4,FALSE)</f>
        <v>#VALUE!</v>
      </c>
      <c r="AE432" s="119" t="e">
        <f>T432-HLOOKUP(V432,Minimas!$C$3:$CD$12,5,FALSE)</f>
        <v>#VALUE!</v>
      </c>
      <c r="AF432" s="119" t="e">
        <f>T432-HLOOKUP(V432,Minimas!$C$3:$CD$12,6,FALSE)</f>
        <v>#VALUE!</v>
      </c>
      <c r="AG432" s="119" t="e">
        <f>T432-HLOOKUP(V432,Minimas!$C$3:$CD$12,7,FALSE)</f>
        <v>#VALUE!</v>
      </c>
      <c r="AH432" s="119" t="e">
        <f>T432-HLOOKUP(V432,Minimas!$C$3:$CD$12,8,FALSE)</f>
        <v>#VALUE!</v>
      </c>
      <c r="AI432" s="119" t="e">
        <f>T432-HLOOKUP(V432,Minimas!$C$3:$CD$12,9,FALSE)</f>
        <v>#VALUE!</v>
      </c>
      <c r="AJ432" s="119" t="e">
        <f>T432-HLOOKUP(V432,Minimas!$C$3:$CD$12,10,FALSE)</f>
        <v>#VALUE!</v>
      </c>
      <c r="AK432" s="120" t="str">
        <f t="shared" si="67"/>
        <v xml:space="preserve"> </v>
      </c>
      <c r="AL432" s="44"/>
      <c r="AM432" s="44" t="str">
        <f t="shared" si="68"/>
        <v xml:space="preserve"> </v>
      </c>
      <c r="AN432" s="44" t="str">
        <f t="shared" si="69"/>
        <v xml:space="preserve"> </v>
      </c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4"/>
      <c r="CP432" s="44"/>
      <c r="CQ432" s="44"/>
      <c r="CR432" s="44"/>
      <c r="CS432" s="44"/>
      <c r="CT432" s="44"/>
      <c r="CU432" s="44"/>
      <c r="CV432" s="44"/>
      <c r="CW432" s="44"/>
      <c r="CX432" s="44"/>
      <c r="CY432" s="44"/>
      <c r="CZ432" s="44"/>
      <c r="DA432" s="44"/>
      <c r="DB432" s="44"/>
      <c r="DC432" s="44"/>
      <c r="DD432" s="44"/>
      <c r="DE432" s="44"/>
      <c r="DF432" s="44"/>
      <c r="DG432" s="44"/>
      <c r="DH432" s="44"/>
      <c r="DI432" s="44"/>
      <c r="DJ432" s="44"/>
      <c r="DK432" s="44"/>
      <c r="DL432" s="44"/>
      <c r="DM432" s="44"/>
      <c r="DN432" s="44"/>
      <c r="DO432" s="44"/>
      <c r="DP432" s="44"/>
      <c r="DQ432" s="44"/>
      <c r="DR432" s="44"/>
      <c r="DS432" s="44"/>
      <c r="DT432" s="44"/>
    </row>
    <row r="433" spans="2:124" s="5" customFormat="1" ht="30" customHeight="1">
      <c r="B433" s="128"/>
      <c r="C433" s="56"/>
      <c r="D433" s="111"/>
      <c r="E433" s="135"/>
      <c r="F433" s="133" t="s">
        <v>40</v>
      </c>
      <c r="G433" s="57" t="s">
        <v>40</v>
      </c>
      <c r="H433" s="134"/>
      <c r="I433" s="110"/>
      <c r="J433" s="135"/>
      <c r="K433" s="58"/>
      <c r="L433" s="59"/>
      <c r="M433" s="60"/>
      <c r="N433" s="60"/>
      <c r="O433" s="65" t="str">
        <f t="shared" si="62"/>
        <v/>
      </c>
      <c r="P433" s="59"/>
      <c r="Q433" s="60"/>
      <c r="R433" s="60"/>
      <c r="S433" s="65" t="str">
        <f t="shared" si="63"/>
        <v/>
      </c>
      <c r="T433" s="64" t="str">
        <f t="shared" si="64"/>
        <v/>
      </c>
      <c r="U433" s="61" t="str">
        <f t="shared" si="65"/>
        <v xml:space="preserve">   </v>
      </c>
      <c r="V433" s="61" t="str">
        <f>IF(E433=0," ",IF(E433="H",IF(H433&lt;1999,VLOOKUP(K433,Minimas!$A$15:$F$29,6),IF(AND(H433&gt;1998,H433&lt;2002),VLOOKUP(K433,Minimas!$A$15:$F$29,5),IF(AND(H433&gt;2001,H433&lt;2004),VLOOKUP(K433,Minimas!$A$15:$F$29,4),IF(AND(H433&gt;2003,H433&lt;2006),VLOOKUP(K433,Minimas!$A$15:$F$29,3),VLOOKUP(K433,Minimas!$A$15:$F$29,2))))),IF(H433&lt;1999,VLOOKUP(K433,Minimas!$G$15:$L$29,6),IF(AND(H433&gt;1998,H433&lt;2002),VLOOKUP(K433,Minimas!$G$15:$L$29,5),IF(AND(H433&gt;2001,H433&lt;2004),VLOOKUP(K433,Minimas!$G$15:$L$29,4),IF(AND(H433&gt;2003,H433&lt;2006),VLOOKUP(K433,Minimas!$G$15:$L$29,3),VLOOKUP(K433,Minimas!$G$15:$L$29,2)))))))</f>
        <v xml:space="preserve"> </v>
      </c>
      <c r="W433" s="62" t="str">
        <f t="shared" si="66"/>
        <v/>
      </c>
      <c r="X433" s="55"/>
      <c r="AA433" s="44"/>
      <c r="AB433" s="119" t="e">
        <f>T433-HLOOKUP(V433,Minimas!$C$3:$CD$12,2,FALSE)</f>
        <v>#VALUE!</v>
      </c>
      <c r="AC433" s="119" t="e">
        <f>T433-HLOOKUP(V433,Minimas!$C$3:$CD$12,3,FALSE)</f>
        <v>#VALUE!</v>
      </c>
      <c r="AD433" s="119" t="e">
        <f>T433-HLOOKUP(V433,Minimas!$C$3:$CD$12,4,FALSE)</f>
        <v>#VALUE!</v>
      </c>
      <c r="AE433" s="119" t="e">
        <f>T433-HLOOKUP(V433,Minimas!$C$3:$CD$12,5,FALSE)</f>
        <v>#VALUE!</v>
      </c>
      <c r="AF433" s="119" t="e">
        <f>T433-HLOOKUP(V433,Minimas!$C$3:$CD$12,6,FALSE)</f>
        <v>#VALUE!</v>
      </c>
      <c r="AG433" s="119" t="e">
        <f>T433-HLOOKUP(V433,Minimas!$C$3:$CD$12,7,FALSE)</f>
        <v>#VALUE!</v>
      </c>
      <c r="AH433" s="119" t="e">
        <f>T433-HLOOKUP(V433,Minimas!$C$3:$CD$12,8,FALSE)</f>
        <v>#VALUE!</v>
      </c>
      <c r="AI433" s="119" t="e">
        <f>T433-HLOOKUP(V433,Minimas!$C$3:$CD$12,9,FALSE)</f>
        <v>#VALUE!</v>
      </c>
      <c r="AJ433" s="119" t="e">
        <f>T433-HLOOKUP(V433,Minimas!$C$3:$CD$12,10,FALSE)</f>
        <v>#VALUE!</v>
      </c>
      <c r="AK433" s="120" t="str">
        <f t="shared" si="67"/>
        <v xml:space="preserve"> </v>
      </c>
      <c r="AL433" s="44"/>
      <c r="AM433" s="44" t="str">
        <f t="shared" si="68"/>
        <v xml:space="preserve"> </v>
      </c>
      <c r="AN433" s="44" t="str">
        <f t="shared" si="69"/>
        <v xml:space="preserve"> </v>
      </c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4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4"/>
      <c r="CP433" s="44"/>
      <c r="CQ433" s="44"/>
      <c r="CR433" s="44"/>
      <c r="CS433" s="44"/>
      <c r="CT433" s="44"/>
      <c r="CU433" s="44"/>
      <c r="CV433" s="44"/>
      <c r="CW433" s="44"/>
      <c r="CX433" s="44"/>
      <c r="CY433" s="44"/>
      <c r="CZ433" s="44"/>
      <c r="DA433" s="44"/>
      <c r="DB433" s="44"/>
      <c r="DC433" s="44"/>
      <c r="DD433" s="44"/>
      <c r="DE433" s="44"/>
      <c r="DF433" s="44"/>
      <c r="DG433" s="44"/>
      <c r="DH433" s="44"/>
      <c r="DI433" s="44"/>
      <c r="DJ433" s="44"/>
      <c r="DK433" s="44"/>
      <c r="DL433" s="44"/>
      <c r="DM433" s="44"/>
      <c r="DN433" s="44"/>
      <c r="DO433" s="44"/>
      <c r="DP433" s="44"/>
      <c r="DQ433" s="44"/>
      <c r="DR433" s="44"/>
      <c r="DS433" s="44"/>
      <c r="DT433" s="44"/>
    </row>
    <row r="434" spans="2:124" s="5" customFormat="1" ht="30" customHeight="1">
      <c r="B434" s="128"/>
      <c r="C434" s="56"/>
      <c r="D434" s="111"/>
      <c r="E434" s="135"/>
      <c r="F434" s="133" t="s">
        <v>40</v>
      </c>
      <c r="G434" s="57" t="s">
        <v>40</v>
      </c>
      <c r="H434" s="134"/>
      <c r="I434" s="110"/>
      <c r="J434" s="135"/>
      <c r="K434" s="58"/>
      <c r="L434" s="59"/>
      <c r="M434" s="60"/>
      <c r="N434" s="60"/>
      <c r="O434" s="65" t="str">
        <f t="shared" si="62"/>
        <v/>
      </c>
      <c r="P434" s="59"/>
      <c r="Q434" s="60"/>
      <c r="R434" s="60"/>
      <c r="S434" s="65" t="str">
        <f t="shared" si="63"/>
        <v/>
      </c>
      <c r="T434" s="64" t="str">
        <f t="shared" si="64"/>
        <v/>
      </c>
      <c r="U434" s="61" t="str">
        <f t="shared" si="65"/>
        <v xml:space="preserve">   </v>
      </c>
      <c r="V434" s="61" t="str">
        <f>IF(E434=0," ",IF(E434="H",IF(H434&lt;1999,VLOOKUP(K434,Minimas!$A$15:$F$29,6),IF(AND(H434&gt;1998,H434&lt;2002),VLOOKUP(K434,Minimas!$A$15:$F$29,5),IF(AND(H434&gt;2001,H434&lt;2004),VLOOKUP(K434,Minimas!$A$15:$F$29,4),IF(AND(H434&gt;2003,H434&lt;2006),VLOOKUP(K434,Minimas!$A$15:$F$29,3),VLOOKUP(K434,Minimas!$A$15:$F$29,2))))),IF(H434&lt;1999,VLOOKUP(K434,Minimas!$G$15:$L$29,6),IF(AND(H434&gt;1998,H434&lt;2002),VLOOKUP(K434,Minimas!$G$15:$L$29,5),IF(AND(H434&gt;2001,H434&lt;2004),VLOOKUP(K434,Minimas!$G$15:$L$29,4),IF(AND(H434&gt;2003,H434&lt;2006),VLOOKUP(K434,Minimas!$G$15:$L$29,3),VLOOKUP(K434,Minimas!$G$15:$L$29,2)))))))</f>
        <v xml:space="preserve"> </v>
      </c>
      <c r="W434" s="62" t="str">
        <f t="shared" si="66"/>
        <v/>
      </c>
      <c r="X434" s="55"/>
      <c r="AA434" s="44"/>
      <c r="AB434" s="119" t="e">
        <f>T434-HLOOKUP(V434,Minimas!$C$3:$CD$12,2,FALSE)</f>
        <v>#VALUE!</v>
      </c>
      <c r="AC434" s="119" t="e">
        <f>T434-HLOOKUP(V434,Minimas!$C$3:$CD$12,3,FALSE)</f>
        <v>#VALUE!</v>
      </c>
      <c r="AD434" s="119" t="e">
        <f>T434-HLOOKUP(V434,Minimas!$C$3:$CD$12,4,FALSE)</f>
        <v>#VALUE!</v>
      </c>
      <c r="AE434" s="119" t="e">
        <f>T434-HLOOKUP(V434,Minimas!$C$3:$CD$12,5,FALSE)</f>
        <v>#VALUE!</v>
      </c>
      <c r="AF434" s="119" t="e">
        <f>T434-HLOOKUP(V434,Minimas!$C$3:$CD$12,6,FALSE)</f>
        <v>#VALUE!</v>
      </c>
      <c r="AG434" s="119" t="e">
        <f>T434-HLOOKUP(V434,Minimas!$C$3:$CD$12,7,FALSE)</f>
        <v>#VALUE!</v>
      </c>
      <c r="AH434" s="119" t="e">
        <f>T434-HLOOKUP(V434,Minimas!$C$3:$CD$12,8,FALSE)</f>
        <v>#VALUE!</v>
      </c>
      <c r="AI434" s="119" t="e">
        <f>T434-HLOOKUP(V434,Minimas!$C$3:$CD$12,9,FALSE)</f>
        <v>#VALUE!</v>
      </c>
      <c r="AJ434" s="119" t="e">
        <f>T434-HLOOKUP(V434,Minimas!$C$3:$CD$12,10,FALSE)</f>
        <v>#VALUE!</v>
      </c>
      <c r="AK434" s="120" t="str">
        <f t="shared" si="67"/>
        <v xml:space="preserve"> </v>
      </c>
      <c r="AL434" s="44"/>
      <c r="AM434" s="44" t="str">
        <f t="shared" si="68"/>
        <v xml:space="preserve"> </v>
      </c>
      <c r="AN434" s="44" t="str">
        <f t="shared" si="69"/>
        <v xml:space="preserve"> </v>
      </c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4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4"/>
      <c r="CP434" s="44"/>
      <c r="CQ434" s="44"/>
      <c r="CR434" s="44"/>
      <c r="CS434" s="44"/>
      <c r="CT434" s="44"/>
      <c r="CU434" s="44"/>
      <c r="CV434" s="44"/>
      <c r="CW434" s="44"/>
      <c r="CX434" s="44"/>
      <c r="CY434" s="44"/>
      <c r="CZ434" s="44"/>
      <c r="DA434" s="44"/>
      <c r="DB434" s="44"/>
      <c r="DC434" s="44"/>
      <c r="DD434" s="44"/>
      <c r="DE434" s="44"/>
      <c r="DF434" s="44"/>
      <c r="DG434" s="44"/>
      <c r="DH434" s="44"/>
      <c r="DI434" s="44"/>
      <c r="DJ434" s="44"/>
      <c r="DK434" s="44"/>
      <c r="DL434" s="44"/>
      <c r="DM434" s="44"/>
      <c r="DN434" s="44"/>
      <c r="DO434" s="44"/>
      <c r="DP434" s="44"/>
      <c r="DQ434" s="44"/>
      <c r="DR434" s="44"/>
      <c r="DS434" s="44"/>
      <c r="DT434" s="44"/>
    </row>
    <row r="435" spans="2:124" s="5" customFormat="1" ht="30" customHeight="1">
      <c r="B435" s="128"/>
      <c r="C435" s="56"/>
      <c r="D435" s="111"/>
      <c r="E435" s="135"/>
      <c r="F435" s="133" t="s">
        <v>40</v>
      </c>
      <c r="G435" s="57" t="s">
        <v>40</v>
      </c>
      <c r="H435" s="134"/>
      <c r="I435" s="110"/>
      <c r="J435" s="135"/>
      <c r="K435" s="58"/>
      <c r="L435" s="59"/>
      <c r="M435" s="60"/>
      <c r="N435" s="60"/>
      <c r="O435" s="65" t="str">
        <f t="shared" si="62"/>
        <v/>
      </c>
      <c r="P435" s="59"/>
      <c r="Q435" s="60"/>
      <c r="R435" s="60"/>
      <c r="S435" s="65" t="str">
        <f t="shared" si="63"/>
        <v/>
      </c>
      <c r="T435" s="64" t="str">
        <f t="shared" si="64"/>
        <v/>
      </c>
      <c r="U435" s="61" t="str">
        <f t="shared" si="65"/>
        <v xml:space="preserve">   </v>
      </c>
      <c r="V435" s="61" t="str">
        <f>IF(E435=0," ",IF(E435="H",IF(H435&lt;1999,VLOOKUP(K435,Minimas!$A$15:$F$29,6),IF(AND(H435&gt;1998,H435&lt;2002),VLOOKUP(K435,Minimas!$A$15:$F$29,5),IF(AND(H435&gt;2001,H435&lt;2004),VLOOKUP(K435,Minimas!$A$15:$F$29,4),IF(AND(H435&gt;2003,H435&lt;2006),VLOOKUP(K435,Minimas!$A$15:$F$29,3),VLOOKUP(K435,Minimas!$A$15:$F$29,2))))),IF(H435&lt;1999,VLOOKUP(K435,Minimas!$G$15:$L$29,6),IF(AND(H435&gt;1998,H435&lt;2002),VLOOKUP(K435,Minimas!$G$15:$L$29,5),IF(AND(H435&gt;2001,H435&lt;2004),VLOOKUP(K435,Minimas!$G$15:$L$29,4),IF(AND(H435&gt;2003,H435&lt;2006),VLOOKUP(K435,Minimas!$G$15:$L$29,3),VLOOKUP(K435,Minimas!$G$15:$L$29,2)))))))</f>
        <v xml:space="preserve"> </v>
      </c>
      <c r="W435" s="62" t="str">
        <f t="shared" si="66"/>
        <v/>
      </c>
      <c r="X435" s="55"/>
      <c r="AA435" s="44"/>
      <c r="AB435" s="119" t="e">
        <f>T435-HLOOKUP(V435,Minimas!$C$3:$CD$12,2,FALSE)</f>
        <v>#VALUE!</v>
      </c>
      <c r="AC435" s="119" t="e">
        <f>T435-HLOOKUP(V435,Minimas!$C$3:$CD$12,3,FALSE)</f>
        <v>#VALUE!</v>
      </c>
      <c r="AD435" s="119" t="e">
        <f>T435-HLOOKUP(V435,Minimas!$C$3:$CD$12,4,FALSE)</f>
        <v>#VALUE!</v>
      </c>
      <c r="AE435" s="119" t="e">
        <f>T435-HLOOKUP(V435,Minimas!$C$3:$CD$12,5,FALSE)</f>
        <v>#VALUE!</v>
      </c>
      <c r="AF435" s="119" t="e">
        <f>T435-HLOOKUP(V435,Minimas!$C$3:$CD$12,6,FALSE)</f>
        <v>#VALUE!</v>
      </c>
      <c r="AG435" s="119" t="e">
        <f>T435-HLOOKUP(V435,Minimas!$C$3:$CD$12,7,FALSE)</f>
        <v>#VALUE!</v>
      </c>
      <c r="AH435" s="119" t="e">
        <f>T435-HLOOKUP(V435,Minimas!$C$3:$CD$12,8,FALSE)</f>
        <v>#VALUE!</v>
      </c>
      <c r="AI435" s="119" t="e">
        <f>T435-HLOOKUP(V435,Minimas!$C$3:$CD$12,9,FALSE)</f>
        <v>#VALUE!</v>
      </c>
      <c r="AJ435" s="119" t="e">
        <f>T435-HLOOKUP(V435,Minimas!$C$3:$CD$12,10,FALSE)</f>
        <v>#VALUE!</v>
      </c>
      <c r="AK435" s="120" t="str">
        <f t="shared" si="67"/>
        <v xml:space="preserve"> </v>
      </c>
      <c r="AL435" s="44"/>
      <c r="AM435" s="44" t="str">
        <f t="shared" si="68"/>
        <v xml:space="preserve"> </v>
      </c>
      <c r="AN435" s="44" t="str">
        <f t="shared" si="69"/>
        <v xml:space="preserve"> </v>
      </c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4"/>
      <c r="CP435" s="44"/>
      <c r="CQ435" s="44"/>
      <c r="CR435" s="44"/>
      <c r="CS435" s="44"/>
      <c r="CT435" s="44"/>
      <c r="CU435" s="44"/>
      <c r="CV435" s="44"/>
      <c r="CW435" s="44"/>
      <c r="CX435" s="44"/>
      <c r="CY435" s="44"/>
      <c r="CZ435" s="44"/>
      <c r="DA435" s="44"/>
      <c r="DB435" s="44"/>
      <c r="DC435" s="44"/>
      <c r="DD435" s="44"/>
      <c r="DE435" s="44"/>
      <c r="DF435" s="44"/>
      <c r="DG435" s="44"/>
      <c r="DH435" s="44"/>
      <c r="DI435" s="44"/>
      <c r="DJ435" s="44"/>
      <c r="DK435" s="44"/>
      <c r="DL435" s="44"/>
      <c r="DM435" s="44"/>
      <c r="DN435" s="44"/>
      <c r="DO435" s="44"/>
      <c r="DP435" s="44"/>
      <c r="DQ435" s="44"/>
      <c r="DR435" s="44"/>
      <c r="DS435" s="44"/>
      <c r="DT435" s="44"/>
    </row>
    <row r="436" spans="2:124" s="5" customFormat="1" ht="30" customHeight="1">
      <c r="B436" s="128"/>
      <c r="C436" s="56"/>
      <c r="D436" s="111"/>
      <c r="E436" s="135"/>
      <c r="F436" s="133" t="s">
        <v>40</v>
      </c>
      <c r="G436" s="57" t="s">
        <v>40</v>
      </c>
      <c r="H436" s="134"/>
      <c r="I436" s="110"/>
      <c r="J436" s="135"/>
      <c r="K436" s="58"/>
      <c r="L436" s="59"/>
      <c r="M436" s="60"/>
      <c r="N436" s="60"/>
      <c r="O436" s="65" t="str">
        <f t="shared" si="62"/>
        <v/>
      </c>
      <c r="P436" s="59"/>
      <c r="Q436" s="60"/>
      <c r="R436" s="60"/>
      <c r="S436" s="65" t="str">
        <f t="shared" si="63"/>
        <v/>
      </c>
      <c r="T436" s="64" t="str">
        <f t="shared" si="64"/>
        <v/>
      </c>
      <c r="U436" s="61" t="str">
        <f t="shared" si="65"/>
        <v xml:space="preserve">   </v>
      </c>
      <c r="V436" s="61" t="str">
        <f>IF(E436=0," ",IF(E436="H",IF(H436&lt;1999,VLOOKUP(K436,Minimas!$A$15:$F$29,6),IF(AND(H436&gt;1998,H436&lt;2002),VLOOKUP(K436,Minimas!$A$15:$F$29,5),IF(AND(H436&gt;2001,H436&lt;2004),VLOOKUP(K436,Minimas!$A$15:$F$29,4),IF(AND(H436&gt;2003,H436&lt;2006),VLOOKUP(K436,Minimas!$A$15:$F$29,3),VLOOKUP(K436,Minimas!$A$15:$F$29,2))))),IF(H436&lt;1999,VLOOKUP(K436,Minimas!$G$15:$L$29,6),IF(AND(H436&gt;1998,H436&lt;2002),VLOOKUP(K436,Minimas!$G$15:$L$29,5),IF(AND(H436&gt;2001,H436&lt;2004),VLOOKUP(K436,Minimas!$G$15:$L$29,4),IF(AND(H436&gt;2003,H436&lt;2006),VLOOKUP(K436,Minimas!$G$15:$L$29,3),VLOOKUP(K436,Minimas!$G$15:$L$29,2)))))))</f>
        <v xml:space="preserve"> </v>
      </c>
      <c r="W436" s="62" t="str">
        <f t="shared" si="66"/>
        <v/>
      </c>
      <c r="X436" s="55"/>
      <c r="AA436" s="44"/>
      <c r="AB436" s="119" t="e">
        <f>T436-HLOOKUP(V436,Minimas!$C$3:$CD$12,2,FALSE)</f>
        <v>#VALUE!</v>
      </c>
      <c r="AC436" s="119" t="e">
        <f>T436-HLOOKUP(V436,Minimas!$C$3:$CD$12,3,FALSE)</f>
        <v>#VALUE!</v>
      </c>
      <c r="AD436" s="119" t="e">
        <f>T436-HLOOKUP(V436,Minimas!$C$3:$CD$12,4,FALSE)</f>
        <v>#VALUE!</v>
      </c>
      <c r="AE436" s="119" t="e">
        <f>T436-HLOOKUP(V436,Minimas!$C$3:$CD$12,5,FALSE)</f>
        <v>#VALUE!</v>
      </c>
      <c r="AF436" s="119" t="e">
        <f>T436-HLOOKUP(V436,Minimas!$C$3:$CD$12,6,FALSE)</f>
        <v>#VALUE!</v>
      </c>
      <c r="AG436" s="119" t="e">
        <f>T436-HLOOKUP(V436,Minimas!$C$3:$CD$12,7,FALSE)</f>
        <v>#VALUE!</v>
      </c>
      <c r="AH436" s="119" t="e">
        <f>T436-HLOOKUP(V436,Minimas!$C$3:$CD$12,8,FALSE)</f>
        <v>#VALUE!</v>
      </c>
      <c r="AI436" s="119" t="e">
        <f>T436-HLOOKUP(V436,Minimas!$C$3:$CD$12,9,FALSE)</f>
        <v>#VALUE!</v>
      </c>
      <c r="AJ436" s="119" t="e">
        <f>T436-HLOOKUP(V436,Minimas!$C$3:$CD$12,10,FALSE)</f>
        <v>#VALUE!</v>
      </c>
      <c r="AK436" s="120" t="str">
        <f t="shared" si="67"/>
        <v xml:space="preserve"> </v>
      </c>
      <c r="AL436" s="44"/>
      <c r="AM436" s="44" t="str">
        <f t="shared" si="68"/>
        <v xml:space="preserve"> </v>
      </c>
      <c r="AN436" s="44" t="str">
        <f t="shared" si="69"/>
        <v xml:space="preserve"> </v>
      </c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  <c r="CR436" s="44"/>
      <c r="CS436" s="44"/>
      <c r="CT436" s="44"/>
      <c r="CU436" s="44"/>
      <c r="CV436" s="44"/>
      <c r="CW436" s="44"/>
      <c r="CX436" s="44"/>
      <c r="CY436" s="44"/>
      <c r="CZ436" s="44"/>
      <c r="DA436" s="44"/>
      <c r="DB436" s="44"/>
      <c r="DC436" s="44"/>
      <c r="DD436" s="44"/>
      <c r="DE436" s="44"/>
      <c r="DF436" s="44"/>
      <c r="DG436" s="44"/>
      <c r="DH436" s="44"/>
      <c r="DI436" s="44"/>
      <c r="DJ436" s="44"/>
      <c r="DK436" s="44"/>
      <c r="DL436" s="44"/>
      <c r="DM436" s="44"/>
      <c r="DN436" s="44"/>
      <c r="DO436" s="44"/>
      <c r="DP436" s="44"/>
      <c r="DQ436" s="44"/>
      <c r="DR436" s="44"/>
      <c r="DS436" s="44"/>
      <c r="DT436" s="44"/>
    </row>
    <row r="437" spans="2:124" s="5" customFormat="1" ht="30" customHeight="1">
      <c r="B437" s="128"/>
      <c r="C437" s="56"/>
      <c r="D437" s="111"/>
      <c r="E437" s="135"/>
      <c r="F437" s="133" t="s">
        <v>40</v>
      </c>
      <c r="G437" s="57" t="s">
        <v>40</v>
      </c>
      <c r="H437" s="134"/>
      <c r="I437" s="110"/>
      <c r="J437" s="135"/>
      <c r="K437" s="58"/>
      <c r="L437" s="59"/>
      <c r="M437" s="60"/>
      <c r="N437" s="60"/>
      <c r="O437" s="65" t="str">
        <f t="shared" si="62"/>
        <v/>
      </c>
      <c r="P437" s="59"/>
      <c r="Q437" s="60"/>
      <c r="R437" s="60"/>
      <c r="S437" s="65" t="str">
        <f t="shared" si="63"/>
        <v/>
      </c>
      <c r="T437" s="64" t="str">
        <f t="shared" si="64"/>
        <v/>
      </c>
      <c r="U437" s="61" t="str">
        <f t="shared" si="65"/>
        <v xml:space="preserve">   </v>
      </c>
      <c r="V437" s="61" t="str">
        <f>IF(E437=0," ",IF(E437="H",IF(H437&lt;1999,VLOOKUP(K437,Minimas!$A$15:$F$29,6),IF(AND(H437&gt;1998,H437&lt;2002),VLOOKUP(K437,Minimas!$A$15:$F$29,5),IF(AND(H437&gt;2001,H437&lt;2004),VLOOKUP(K437,Minimas!$A$15:$F$29,4),IF(AND(H437&gt;2003,H437&lt;2006),VLOOKUP(K437,Minimas!$A$15:$F$29,3),VLOOKUP(K437,Minimas!$A$15:$F$29,2))))),IF(H437&lt;1999,VLOOKUP(K437,Minimas!$G$15:$L$29,6),IF(AND(H437&gt;1998,H437&lt;2002),VLOOKUP(K437,Minimas!$G$15:$L$29,5),IF(AND(H437&gt;2001,H437&lt;2004),VLOOKUP(K437,Minimas!$G$15:$L$29,4),IF(AND(H437&gt;2003,H437&lt;2006),VLOOKUP(K437,Minimas!$G$15:$L$29,3),VLOOKUP(K437,Minimas!$G$15:$L$29,2)))))))</f>
        <v xml:space="preserve"> </v>
      </c>
      <c r="W437" s="62" t="str">
        <f t="shared" si="66"/>
        <v/>
      </c>
      <c r="X437" s="55"/>
      <c r="AA437" s="44"/>
      <c r="AB437" s="119" t="e">
        <f>T437-HLOOKUP(V437,Minimas!$C$3:$CD$12,2,FALSE)</f>
        <v>#VALUE!</v>
      </c>
      <c r="AC437" s="119" t="e">
        <f>T437-HLOOKUP(V437,Minimas!$C$3:$CD$12,3,FALSE)</f>
        <v>#VALUE!</v>
      </c>
      <c r="AD437" s="119" t="e">
        <f>T437-HLOOKUP(V437,Minimas!$C$3:$CD$12,4,FALSE)</f>
        <v>#VALUE!</v>
      </c>
      <c r="AE437" s="119" t="e">
        <f>T437-HLOOKUP(V437,Minimas!$C$3:$CD$12,5,FALSE)</f>
        <v>#VALUE!</v>
      </c>
      <c r="AF437" s="119" t="e">
        <f>T437-HLOOKUP(V437,Minimas!$C$3:$CD$12,6,FALSE)</f>
        <v>#VALUE!</v>
      </c>
      <c r="AG437" s="119" t="e">
        <f>T437-HLOOKUP(V437,Minimas!$C$3:$CD$12,7,FALSE)</f>
        <v>#VALUE!</v>
      </c>
      <c r="AH437" s="119" t="e">
        <f>T437-HLOOKUP(V437,Minimas!$C$3:$CD$12,8,FALSE)</f>
        <v>#VALUE!</v>
      </c>
      <c r="AI437" s="119" t="e">
        <f>T437-HLOOKUP(V437,Minimas!$C$3:$CD$12,9,FALSE)</f>
        <v>#VALUE!</v>
      </c>
      <c r="AJ437" s="119" t="e">
        <f>T437-HLOOKUP(V437,Minimas!$C$3:$CD$12,10,FALSE)</f>
        <v>#VALUE!</v>
      </c>
      <c r="AK437" s="120" t="str">
        <f t="shared" si="67"/>
        <v xml:space="preserve"> </v>
      </c>
      <c r="AL437" s="44"/>
      <c r="AM437" s="44" t="str">
        <f t="shared" si="68"/>
        <v xml:space="preserve"> </v>
      </c>
      <c r="AN437" s="44" t="str">
        <f t="shared" si="69"/>
        <v xml:space="preserve"> </v>
      </c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4"/>
      <c r="CP437" s="44"/>
      <c r="CQ437" s="44"/>
      <c r="CR437" s="44"/>
      <c r="CS437" s="44"/>
      <c r="CT437" s="44"/>
      <c r="CU437" s="44"/>
      <c r="CV437" s="44"/>
      <c r="CW437" s="44"/>
      <c r="CX437" s="44"/>
      <c r="CY437" s="44"/>
      <c r="CZ437" s="44"/>
      <c r="DA437" s="44"/>
      <c r="DB437" s="44"/>
      <c r="DC437" s="44"/>
      <c r="DD437" s="44"/>
      <c r="DE437" s="44"/>
      <c r="DF437" s="44"/>
      <c r="DG437" s="44"/>
      <c r="DH437" s="44"/>
      <c r="DI437" s="44"/>
      <c r="DJ437" s="44"/>
      <c r="DK437" s="44"/>
      <c r="DL437" s="44"/>
      <c r="DM437" s="44"/>
      <c r="DN437" s="44"/>
      <c r="DO437" s="44"/>
      <c r="DP437" s="44"/>
      <c r="DQ437" s="44"/>
      <c r="DR437" s="44"/>
      <c r="DS437" s="44"/>
      <c r="DT437" s="44"/>
    </row>
    <row r="438" spans="2:124" s="5" customFormat="1" ht="30" customHeight="1">
      <c r="B438" s="128"/>
      <c r="C438" s="56"/>
      <c r="D438" s="111"/>
      <c r="E438" s="135"/>
      <c r="F438" s="133" t="s">
        <v>40</v>
      </c>
      <c r="G438" s="57" t="s">
        <v>40</v>
      </c>
      <c r="H438" s="134"/>
      <c r="I438" s="110"/>
      <c r="J438" s="135"/>
      <c r="K438" s="58"/>
      <c r="L438" s="59"/>
      <c r="M438" s="60"/>
      <c r="N438" s="60"/>
      <c r="O438" s="65" t="str">
        <f t="shared" si="62"/>
        <v/>
      </c>
      <c r="P438" s="59"/>
      <c r="Q438" s="60"/>
      <c r="R438" s="60"/>
      <c r="S438" s="65" t="str">
        <f t="shared" si="63"/>
        <v/>
      </c>
      <c r="T438" s="64" t="str">
        <f t="shared" si="64"/>
        <v/>
      </c>
      <c r="U438" s="61" t="str">
        <f t="shared" si="65"/>
        <v xml:space="preserve">   </v>
      </c>
      <c r="V438" s="61" t="str">
        <f>IF(E438=0," ",IF(E438="H",IF(H438&lt;1999,VLOOKUP(K438,Minimas!$A$15:$F$29,6),IF(AND(H438&gt;1998,H438&lt;2002),VLOOKUP(K438,Minimas!$A$15:$F$29,5),IF(AND(H438&gt;2001,H438&lt;2004),VLOOKUP(K438,Minimas!$A$15:$F$29,4),IF(AND(H438&gt;2003,H438&lt;2006),VLOOKUP(K438,Minimas!$A$15:$F$29,3),VLOOKUP(K438,Minimas!$A$15:$F$29,2))))),IF(H438&lt;1999,VLOOKUP(K438,Minimas!$G$15:$L$29,6),IF(AND(H438&gt;1998,H438&lt;2002),VLOOKUP(K438,Minimas!$G$15:$L$29,5),IF(AND(H438&gt;2001,H438&lt;2004),VLOOKUP(K438,Minimas!$G$15:$L$29,4),IF(AND(H438&gt;2003,H438&lt;2006),VLOOKUP(K438,Minimas!$G$15:$L$29,3),VLOOKUP(K438,Minimas!$G$15:$L$29,2)))))))</f>
        <v xml:space="preserve"> </v>
      </c>
      <c r="W438" s="62" t="str">
        <f t="shared" si="66"/>
        <v/>
      </c>
      <c r="X438" s="55"/>
      <c r="AA438" s="44"/>
      <c r="AB438" s="119" t="e">
        <f>T438-HLOOKUP(V438,Minimas!$C$3:$CD$12,2,FALSE)</f>
        <v>#VALUE!</v>
      </c>
      <c r="AC438" s="119" t="e">
        <f>T438-HLOOKUP(V438,Minimas!$C$3:$CD$12,3,FALSE)</f>
        <v>#VALUE!</v>
      </c>
      <c r="AD438" s="119" t="e">
        <f>T438-HLOOKUP(V438,Minimas!$C$3:$CD$12,4,FALSE)</f>
        <v>#VALUE!</v>
      </c>
      <c r="AE438" s="119" t="e">
        <f>T438-HLOOKUP(V438,Minimas!$C$3:$CD$12,5,FALSE)</f>
        <v>#VALUE!</v>
      </c>
      <c r="AF438" s="119" t="e">
        <f>T438-HLOOKUP(V438,Minimas!$C$3:$CD$12,6,FALSE)</f>
        <v>#VALUE!</v>
      </c>
      <c r="AG438" s="119" t="e">
        <f>T438-HLOOKUP(V438,Minimas!$C$3:$CD$12,7,FALSE)</f>
        <v>#VALUE!</v>
      </c>
      <c r="AH438" s="119" t="e">
        <f>T438-HLOOKUP(V438,Minimas!$C$3:$CD$12,8,FALSE)</f>
        <v>#VALUE!</v>
      </c>
      <c r="AI438" s="119" t="e">
        <f>T438-HLOOKUP(V438,Minimas!$C$3:$CD$12,9,FALSE)</f>
        <v>#VALUE!</v>
      </c>
      <c r="AJ438" s="119" t="e">
        <f>T438-HLOOKUP(V438,Minimas!$C$3:$CD$12,10,FALSE)</f>
        <v>#VALUE!</v>
      </c>
      <c r="AK438" s="120" t="str">
        <f t="shared" si="67"/>
        <v xml:space="preserve"> </v>
      </c>
      <c r="AL438" s="44"/>
      <c r="AM438" s="44" t="str">
        <f t="shared" si="68"/>
        <v xml:space="preserve"> </v>
      </c>
      <c r="AN438" s="44" t="str">
        <f t="shared" si="69"/>
        <v xml:space="preserve"> </v>
      </c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4"/>
      <c r="CP438" s="44"/>
      <c r="CQ438" s="44"/>
      <c r="CR438" s="44"/>
      <c r="CS438" s="44"/>
      <c r="CT438" s="44"/>
      <c r="CU438" s="44"/>
      <c r="CV438" s="44"/>
      <c r="CW438" s="44"/>
      <c r="CX438" s="44"/>
      <c r="CY438" s="44"/>
      <c r="CZ438" s="44"/>
      <c r="DA438" s="44"/>
      <c r="DB438" s="44"/>
      <c r="DC438" s="44"/>
      <c r="DD438" s="44"/>
      <c r="DE438" s="44"/>
      <c r="DF438" s="44"/>
      <c r="DG438" s="44"/>
      <c r="DH438" s="44"/>
      <c r="DI438" s="44"/>
      <c r="DJ438" s="44"/>
      <c r="DK438" s="44"/>
      <c r="DL438" s="44"/>
      <c r="DM438" s="44"/>
      <c r="DN438" s="44"/>
      <c r="DO438" s="44"/>
      <c r="DP438" s="44"/>
      <c r="DQ438" s="44"/>
      <c r="DR438" s="44"/>
      <c r="DS438" s="44"/>
      <c r="DT438" s="44"/>
    </row>
    <row r="439" spans="2:124" s="5" customFormat="1" ht="30" customHeight="1">
      <c r="B439" s="128"/>
      <c r="C439" s="56"/>
      <c r="D439" s="111"/>
      <c r="E439" s="135"/>
      <c r="F439" s="133" t="s">
        <v>40</v>
      </c>
      <c r="G439" s="57" t="s">
        <v>40</v>
      </c>
      <c r="H439" s="134"/>
      <c r="I439" s="110"/>
      <c r="J439" s="135"/>
      <c r="K439" s="58"/>
      <c r="L439" s="59"/>
      <c r="M439" s="60"/>
      <c r="N439" s="60"/>
      <c r="O439" s="65" t="str">
        <f t="shared" si="62"/>
        <v/>
      </c>
      <c r="P439" s="59"/>
      <c r="Q439" s="60"/>
      <c r="R439" s="60"/>
      <c r="S439" s="65" t="str">
        <f t="shared" si="63"/>
        <v/>
      </c>
      <c r="T439" s="64" t="str">
        <f t="shared" si="64"/>
        <v/>
      </c>
      <c r="U439" s="61" t="str">
        <f t="shared" si="65"/>
        <v xml:space="preserve">   </v>
      </c>
      <c r="V439" s="61" t="str">
        <f>IF(E439=0," ",IF(E439="H",IF(H439&lt;1999,VLOOKUP(K439,Minimas!$A$15:$F$29,6),IF(AND(H439&gt;1998,H439&lt;2002),VLOOKUP(K439,Minimas!$A$15:$F$29,5),IF(AND(H439&gt;2001,H439&lt;2004),VLOOKUP(K439,Minimas!$A$15:$F$29,4),IF(AND(H439&gt;2003,H439&lt;2006),VLOOKUP(K439,Minimas!$A$15:$F$29,3),VLOOKUP(K439,Minimas!$A$15:$F$29,2))))),IF(H439&lt;1999,VLOOKUP(K439,Minimas!$G$15:$L$29,6),IF(AND(H439&gt;1998,H439&lt;2002),VLOOKUP(K439,Minimas!$G$15:$L$29,5),IF(AND(H439&gt;2001,H439&lt;2004),VLOOKUP(K439,Minimas!$G$15:$L$29,4),IF(AND(H439&gt;2003,H439&lt;2006),VLOOKUP(K439,Minimas!$G$15:$L$29,3),VLOOKUP(K439,Minimas!$G$15:$L$29,2)))))))</f>
        <v xml:space="preserve"> </v>
      </c>
      <c r="W439" s="62" t="str">
        <f t="shared" si="66"/>
        <v/>
      </c>
      <c r="X439" s="55"/>
      <c r="AA439" s="44"/>
      <c r="AB439" s="119" t="e">
        <f>T439-HLOOKUP(V439,Minimas!$C$3:$CD$12,2,FALSE)</f>
        <v>#VALUE!</v>
      </c>
      <c r="AC439" s="119" t="e">
        <f>T439-HLOOKUP(V439,Minimas!$C$3:$CD$12,3,FALSE)</f>
        <v>#VALUE!</v>
      </c>
      <c r="AD439" s="119" t="e">
        <f>T439-HLOOKUP(V439,Minimas!$C$3:$CD$12,4,FALSE)</f>
        <v>#VALUE!</v>
      </c>
      <c r="AE439" s="119" t="e">
        <f>T439-HLOOKUP(V439,Minimas!$C$3:$CD$12,5,FALSE)</f>
        <v>#VALUE!</v>
      </c>
      <c r="AF439" s="119" t="e">
        <f>T439-HLOOKUP(V439,Minimas!$C$3:$CD$12,6,FALSE)</f>
        <v>#VALUE!</v>
      </c>
      <c r="AG439" s="119" t="e">
        <f>T439-HLOOKUP(V439,Minimas!$C$3:$CD$12,7,FALSE)</f>
        <v>#VALUE!</v>
      </c>
      <c r="AH439" s="119" t="e">
        <f>T439-HLOOKUP(V439,Minimas!$C$3:$CD$12,8,FALSE)</f>
        <v>#VALUE!</v>
      </c>
      <c r="AI439" s="119" t="e">
        <f>T439-HLOOKUP(V439,Minimas!$C$3:$CD$12,9,FALSE)</f>
        <v>#VALUE!</v>
      </c>
      <c r="AJ439" s="119" t="e">
        <f>T439-HLOOKUP(V439,Minimas!$C$3:$CD$12,10,FALSE)</f>
        <v>#VALUE!</v>
      </c>
      <c r="AK439" s="120" t="str">
        <f t="shared" si="67"/>
        <v xml:space="preserve"> </v>
      </c>
      <c r="AL439" s="44"/>
      <c r="AM439" s="44" t="str">
        <f t="shared" si="68"/>
        <v xml:space="preserve"> </v>
      </c>
      <c r="AN439" s="44" t="str">
        <f t="shared" si="69"/>
        <v xml:space="preserve"> </v>
      </c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4"/>
      <c r="CP439" s="44"/>
      <c r="CQ439" s="44"/>
      <c r="CR439" s="44"/>
      <c r="CS439" s="44"/>
      <c r="CT439" s="44"/>
      <c r="CU439" s="44"/>
      <c r="CV439" s="44"/>
      <c r="CW439" s="44"/>
      <c r="CX439" s="44"/>
      <c r="CY439" s="44"/>
      <c r="CZ439" s="44"/>
      <c r="DA439" s="44"/>
      <c r="DB439" s="44"/>
      <c r="DC439" s="44"/>
      <c r="DD439" s="44"/>
      <c r="DE439" s="44"/>
      <c r="DF439" s="44"/>
      <c r="DG439" s="44"/>
      <c r="DH439" s="44"/>
      <c r="DI439" s="44"/>
      <c r="DJ439" s="44"/>
      <c r="DK439" s="44"/>
      <c r="DL439" s="44"/>
      <c r="DM439" s="44"/>
      <c r="DN439" s="44"/>
      <c r="DO439" s="44"/>
      <c r="DP439" s="44"/>
      <c r="DQ439" s="44"/>
      <c r="DR439" s="44"/>
      <c r="DS439" s="44"/>
      <c r="DT439" s="44"/>
    </row>
    <row r="440" spans="2:124" s="5" customFormat="1" ht="30" customHeight="1">
      <c r="B440" s="128"/>
      <c r="C440" s="56"/>
      <c r="D440" s="111"/>
      <c r="E440" s="135"/>
      <c r="F440" s="133" t="s">
        <v>40</v>
      </c>
      <c r="G440" s="57" t="s">
        <v>40</v>
      </c>
      <c r="H440" s="134"/>
      <c r="I440" s="110"/>
      <c r="J440" s="135"/>
      <c r="K440" s="58"/>
      <c r="L440" s="59"/>
      <c r="M440" s="60"/>
      <c r="N440" s="60"/>
      <c r="O440" s="65" t="str">
        <f t="shared" si="62"/>
        <v/>
      </c>
      <c r="P440" s="59"/>
      <c r="Q440" s="60"/>
      <c r="R440" s="60"/>
      <c r="S440" s="65" t="str">
        <f t="shared" si="63"/>
        <v/>
      </c>
      <c r="T440" s="64" t="str">
        <f t="shared" si="64"/>
        <v/>
      </c>
      <c r="U440" s="61" t="str">
        <f t="shared" si="65"/>
        <v xml:space="preserve">   </v>
      </c>
      <c r="V440" s="61" t="str">
        <f>IF(E440=0," ",IF(E440="H",IF(H440&lt;1999,VLOOKUP(K440,Minimas!$A$15:$F$29,6),IF(AND(H440&gt;1998,H440&lt;2002),VLOOKUP(K440,Minimas!$A$15:$F$29,5),IF(AND(H440&gt;2001,H440&lt;2004),VLOOKUP(K440,Minimas!$A$15:$F$29,4),IF(AND(H440&gt;2003,H440&lt;2006),VLOOKUP(K440,Minimas!$A$15:$F$29,3),VLOOKUP(K440,Minimas!$A$15:$F$29,2))))),IF(H440&lt;1999,VLOOKUP(K440,Minimas!$G$15:$L$29,6),IF(AND(H440&gt;1998,H440&lt;2002),VLOOKUP(K440,Minimas!$G$15:$L$29,5),IF(AND(H440&gt;2001,H440&lt;2004),VLOOKUP(K440,Minimas!$G$15:$L$29,4),IF(AND(H440&gt;2003,H440&lt;2006),VLOOKUP(K440,Minimas!$G$15:$L$29,3),VLOOKUP(K440,Minimas!$G$15:$L$29,2)))))))</f>
        <v xml:space="preserve"> </v>
      </c>
      <c r="W440" s="62" t="str">
        <f t="shared" si="66"/>
        <v/>
      </c>
      <c r="X440" s="55"/>
      <c r="AA440" s="44"/>
      <c r="AB440" s="119" t="e">
        <f>T440-HLOOKUP(V440,Minimas!$C$3:$CD$12,2,FALSE)</f>
        <v>#VALUE!</v>
      </c>
      <c r="AC440" s="119" t="e">
        <f>T440-HLOOKUP(V440,Minimas!$C$3:$CD$12,3,FALSE)</f>
        <v>#VALUE!</v>
      </c>
      <c r="AD440" s="119" t="e">
        <f>T440-HLOOKUP(V440,Minimas!$C$3:$CD$12,4,FALSE)</f>
        <v>#VALUE!</v>
      </c>
      <c r="AE440" s="119" t="e">
        <f>T440-HLOOKUP(V440,Minimas!$C$3:$CD$12,5,FALSE)</f>
        <v>#VALUE!</v>
      </c>
      <c r="AF440" s="119" t="e">
        <f>T440-HLOOKUP(V440,Minimas!$C$3:$CD$12,6,FALSE)</f>
        <v>#VALUE!</v>
      </c>
      <c r="AG440" s="119" t="e">
        <f>T440-HLOOKUP(V440,Minimas!$C$3:$CD$12,7,FALSE)</f>
        <v>#VALUE!</v>
      </c>
      <c r="AH440" s="119" t="e">
        <f>T440-HLOOKUP(V440,Minimas!$C$3:$CD$12,8,FALSE)</f>
        <v>#VALUE!</v>
      </c>
      <c r="AI440" s="119" t="e">
        <f>T440-HLOOKUP(V440,Minimas!$C$3:$CD$12,9,FALSE)</f>
        <v>#VALUE!</v>
      </c>
      <c r="AJ440" s="119" t="e">
        <f>T440-HLOOKUP(V440,Minimas!$C$3:$CD$12,10,FALSE)</f>
        <v>#VALUE!</v>
      </c>
      <c r="AK440" s="120" t="str">
        <f t="shared" si="67"/>
        <v xml:space="preserve"> </v>
      </c>
      <c r="AL440" s="44"/>
      <c r="AM440" s="44" t="str">
        <f t="shared" si="68"/>
        <v xml:space="preserve"> </v>
      </c>
      <c r="AN440" s="44" t="str">
        <f t="shared" si="69"/>
        <v xml:space="preserve"> </v>
      </c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4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4"/>
      <c r="CP440" s="44"/>
      <c r="CQ440" s="44"/>
      <c r="CR440" s="44"/>
      <c r="CS440" s="44"/>
      <c r="CT440" s="44"/>
      <c r="CU440" s="44"/>
      <c r="CV440" s="44"/>
      <c r="CW440" s="44"/>
      <c r="CX440" s="44"/>
      <c r="CY440" s="44"/>
      <c r="CZ440" s="44"/>
      <c r="DA440" s="44"/>
      <c r="DB440" s="44"/>
      <c r="DC440" s="44"/>
      <c r="DD440" s="44"/>
      <c r="DE440" s="44"/>
      <c r="DF440" s="44"/>
      <c r="DG440" s="44"/>
      <c r="DH440" s="44"/>
      <c r="DI440" s="44"/>
      <c r="DJ440" s="44"/>
      <c r="DK440" s="44"/>
      <c r="DL440" s="44"/>
      <c r="DM440" s="44"/>
      <c r="DN440" s="44"/>
      <c r="DO440" s="44"/>
      <c r="DP440" s="44"/>
      <c r="DQ440" s="44"/>
      <c r="DR440" s="44"/>
      <c r="DS440" s="44"/>
      <c r="DT440" s="44"/>
    </row>
    <row r="441" spans="2:124" s="5" customFormat="1" ht="30" customHeight="1">
      <c r="B441" s="128"/>
      <c r="C441" s="56"/>
      <c r="D441" s="111"/>
      <c r="E441" s="135"/>
      <c r="F441" s="133" t="s">
        <v>40</v>
      </c>
      <c r="G441" s="57" t="s">
        <v>40</v>
      </c>
      <c r="H441" s="134"/>
      <c r="I441" s="110"/>
      <c r="J441" s="135"/>
      <c r="K441" s="58"/>
      <c r="L441" s="59"/>
      <c r="M441" s="60"/>
      <c r="N441" s="60"/>
      <c r="O441" s="65" t="str">
        <f t="shared" si="62"/>
        <v/>
      </c>
      <c r="P441" s="59"/>
      <c r="Q441" s="60"/>
      <c r="R441" s="60"/>
      <c r="S441" s="65" t="str">
        <f t="shared" si="63"/>
        <v/>
      </c>
      <c r="T441" s="64" t="str">
        <f t="shared" si="64"/>
        <v/>
      </c>
      <c r="U441" s="61" t="str">
        <f t="shared" si="65"/>
        <v xml:space="preserve">   </v>
      </c>
      <c r="V441" s="61" t="str">
        <f>IF(E441=0," ",IF(E441="H",IF(H441&lt;1999,VLOOKUP(K441,Minimas!$A$15:$F$29,6),IF(AND(H441&gt;1998,H441&lt;2002),VLOOKUP(K441,Minimas!$A$15:$F$29,5),IF(AND(H441&gt;2001,H441&lt;2004),VLOOKUP(K441,Minimas!$A$15:$F$29,4),IF(AND(H441&gt;2003,H441&lt;2006),VLOOKUP(K441,Minimas!$A$15:$F$29,3),VLOOKUP(K441,Minimas!$A$15:$F$29,2))))),IF(H441&lt;1999,VLOOKUP(K441,Minimas!$G$15:$L$29,6),IF(AND(H441&gt;1998,H441&lt;2002),VLOOKUP(K441,Minimas!$G$15:$L$29,5),IF(AND(H441&gt;2001,H441&lt;2004),VLOOKUP(K441,Minimas!$G$15:$L$29,4),IF(AND(H441&gt;2003,H441&lt;2006),VLOOKUP(K441,Minimas!$G$15:$L$29,3),VLOOKUP(K441,Minimas!$G$15:$L$29,2)))))))</f>
        <v xml:space="preserve"> </v>
      </c>
      <c r="W441" s="62" t="str">
        <f t="shared" si="66"/>
        <v/>
      </c>
      <c r="X441" s="55"/>
      <c r="AA441" s="44"/>
      <c r="AB441" s="119" t="e">
        <f>T441-HLOOKUP(V441,Minimas!$C$3:$CD$12,2,FALSE)</f>
        <v>#VALUE!</v>
      </c>
      <c r="AC441" s="119" t="e">
        <f>T441-HLOOKUP(V441,Minimas!$C$3:$CD$12,3,FALSE)</f>
        <v>#VALUE!</v>
      </c>
      <c r="AD441" s="119" t="e">
        <f>T441-HLOOKUP(V441,Minimas!$C$3:$CD$12,4,FALSE)</f>
        <v>#VALUE!</v>
      </c>
      <c r="AE441" s="119" t="e">
        <f>T441-HLOOKUP(V441,Minimas!$C$3:$CD$12,5,FALSE)</f>
        <v>#VALUE!</v>
      </c>
      <c r="AF441" s="119" t="e">
        <f>T441-HLOOKUP(V441,Minimas!$C$3:$CD$12,6,FALSE)</f>
        <v>#VALUE!</v>
      </c>
      <c r="AG441" s="119" t="e">
        <f>T441-HLOOKUP(V441,Minimas!$C$3:$CD$12,7,FALSE)</f>
        <v>#VALUE!</v>
      </c>
      <c r="AH441" s="119" t="e">
        <f>T441-HLOOKUP(V441,Minimas!$C$3:$CD$12,8,FALSE)</f>
        <v>#VALUE!</v>
      </c>
      <c r="AI441" s="119" t="e">
        <f>T441-HLOOKUP(V441,Minimas!$C$3:$CD$12,9,FALSE)</f>
        <v>#VALUE!</v>
      </c>
      <c r="AJ441" s="119" t="e">
        <f>T441-HLOOKUP(V441,Minimas!$C$3:$CD$12,10,FALSE)</f>
        <v>#VALUE!</v>
      </c>
      <c r="AK441" s="120" t="str">
        <f t="shared" si="67"/>
        <v xml:space="preserve"> </v>
      </c>
      <c r="AL441" s="44"/>
      <c r="AM441" s="44" t="str">
        <f t="shared" si="68"/>
        <v xml:space="preserve"> </v>
      </c>
      <c r="AN441" s="44" t="str">
        <f t="shared" si="69"/>
        <v xml:space="preserve"> </v>
      </c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4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4"/>
      <c r="CP441" s="44"/>
      <c r="CQ441" s="44"/>
      <c r="CR441" s="44"/>
      <c r="CS441" s="44"/>
      <c r="CT441" s="44"/>
      <c r="CU441" s="44"/>
      <c r="CV441" s="44"/>
      <c r="CW441" s="44"/>
      <c r="CX441" s="44"/>
      <c r="CY441" s="44"/>
      <c r="CZ441" s="44"/>
      <c r="DA441" s="44"/>
      <c r="DB441" s="44"/>
      <c r="DC441" s="44"/>
      <c r="DD441" s="44"/>
      <c r="DE441" s="44"/>
      <c r="DF441" s="44"/>
      <c r="DG441" s="44"/>
      <c r="DH441" s="44"/>
      <c r="DI441" s="44"/>
      <c r="DJ441" s="44"/>
      <c r="DK441" s="44"/>
      <c r="DL441" s="44"/>
      <c r="DM441" s="44"/>
      <c r="DN441" s="44"/>
      <c r="DO441" s="44"/>
      <c r="DP441" s="44"/>
      <c r="DQ441" s="44"/>
      <c r="DR441" s="44"/>
      <c r="DS441" s="44"/>
      <c r="DT441" s="44"/>
    </row>
    <row r="442" spans="2:124" s="5" customFormat="1" ht="30" customHeight="1">
      <c r="B442" s="128"/>
      <c r="C442" s="56"/>
      <c r="D442" s="111"/>
      <c r="E442" s="135"/>
      <c r="F442" s="133" t="s">
        <v>40</v>
      </c>
      <c r="G442" s="57" t="s">
        <v>40</v>
      </c>
      <c r="H442" s="134"/>
      <c r="I442" s="110"/>
      <c r="J442" s="135"/>
      <c r="K442" s="58"/>
      <c r="L442" s="59"/>
      <c r="M442" s="60"/>
      <c r="N442" s="60"/>
      <c r="O442" s="65" t="str">
        <f t="shared" si="62"/>
        <v/>
      </c>
      <c r="P442" s="59"/>
      <c r="Q442" s="60"/>
      <c r="R442" s="60"/>
      <c r="S442" s="65" t="str">
        <f t="shared" si="63"/>
        <v/>
      </c>
      <c r="T442" s="64" t="str">
        <f t="shared" si="64"/>
        <v/>
      </c>
      <c r="U442" s="61" t="str">
        <f t="shared" si="65"/>
        <v xml:space="preserve">   </v>
      </c>
      <c r="V442" s="61" t="str">
        <f>IF(E442=0," ",IF(E442="H",IF(H442&lt;1999,VLOOKUP(K442,Minimas!$A$15:$F$29,6),IF(AND(H442&gt;1998,H442&lt;2002),VLOOKUP(K442,Minimas!$A$15:$F$29,5),IF(AND(H442&gt;2001,H442&lt;2004),VLOOKUP(K442,Minimas!$A$15:$F$29,4),IF(AND(H442&gt;2003,H442&lt;2006),VLOOKUP(K442,Minimas!$A$15:$F$29,3),VLOOKUP(K442,Minimas!$A$15:$F$29,2))))),IF(H442&lt;1999,VLOOKUP(K442,Minimas!$G$15:$L$29,6),IF(AND(H442&gt;1998,H442&lt;2002),VLOOKUP(K442,Minimas!$G$15:$L$29,5),IF(AND(H442&gt;2001,H442&lt;2004),VLOOKUP(K442,Minimas!$G$15:$L$29,4),IF(AND(H442&gt;2003,H442&lt;2006),VLOOKUP(K442,Minimas!$G$15:$L$29,3),VLOOKUP(K442,Minimas!$G$15:$L$29,2)))))))</f>
        <v xml:space="preserve"> </v>
      </c>
      <c r="W442" s="62" t="str">
        <f t="shared" si="66"/>
        <v/>
      </c>
      <c r="X442" s="55"/>
      <c r="AA442" s="44"/>
      <c r="AB442" s="119" t="e">
        <f>T442-HLOOKUP(V442,Minimas!$C$3:$CD$12,2,FALSE)</f>
        <v>#VALUE!</v>
      </c>
      <c r="AC442" s="119" t="e">
        <f>T442-HLOOKUP(V442,Minimas!$C$3:$CD$12,3,FALSE)</f>
        <v>#VALUE!</v>
      </c>
      <c r="AD442" s="119" t="e">
        <f>T442-HLOOKUP(V442,Minimas!$C$3:$CD$12,4,FALSE)</f>
        <v>#VALUE!</v>
      </c>
      <c r="AE442" s="119" t="e">
        <f>T442-HLOOKUP(V442,Minimas!$C$3:$CD$12,5,FALSE)</f>
        <v>#VALUE!</v>
      </c>
      <c r="AF442" s="119" t="e">
        <f>T442-HLOOKUP(V442,Minimas!$C$3:$CD$12,6,FALSE)</f>
        <v>#VALUE!</v>
      </c>
      <c r="AG442" s="119" t="e">
        <f>T442-HLOOKUP(V442,Minimas!$C$3:$CD$12,7,FALSE)</f>
        <v>#VALUE!</v>
      </c>
      <c r="AH442" s="119" t="e">
        <f>T442-HLOOKUP(V442,Minimas!$C$3:$CD$12,8,FALSE)</f>
        <v>#VALUE!</v>
      </c>
      <c r="AI442" s="119" t="e">
        <f>T442-HLOOKUP(V442,Minimas!$C$3:$CD$12,9,FALSE)</f>
        <v>#VALUE!</v>
      </c>
      <c r="AJ442" s="119" t="e">
        <f>T442-HLOOKUP(V442,Minimas!$C$3:$CD$12,10,FALSE)</f>
        <v>#VALUE!</v>
      </c>
      <c r="AK442" s="120" t="str">
        <f t="shared" si="67"/>
        <v xml:space="preserve"> </v>
      </c>
      <c r="AL442" s="44"/>
      <c r="AM442" s="44" t="str">
        <f t="shared" si="68"/>
        <v xml:space="preserve"> </v>
      </c>
      <c r="AN442" s="44" t="str">
        <f t="shared" si="69"/>
        <v xml:space="preserve"> </v>
      </c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  <c r="CW442" s="44"/>
      <c r="CX442" s="44"/>
      <c r="CY442" s="44"/>
      <c r="CZ442" s="44"/>
      <c r="DA442" s="44"/>
      <c r="DB442" s="44"/>
      <c r="DC442" s="44"/>
      <c r="DD442" s="44"/>
      <c r="DE442" s="44"/>
      <c r="DF442" s="44"/>
      <c r="DG442" s="44"/>
      <c r="DH442" s="44"/>
      <c r="DI442" s="44"/>
      <c r="DJ442" s="44"/>
      <c r="DK442" s="44"/>
      <c r="DL442" s="44"/>
      <c r="DM442" s="44"/>
      <c r="DN442" s="44"/>
      <c r="DO442" s="44"/>
      <c r="DP442" s="44"/>
      <c r="DQ442" s="44"/>
      <c r="DR442" s="44"/>
      <c r="DS442" s="44"/>
      <c r="DT442" s="44"/>
    </row>
    <row r="443" spans="2:124" s="5" customFormat="1" ht="30" customHeight="1">
      <c r="B443" s="128"/>
      <c r="C443" s="56"/>
      <c r="D443" s="111"/>
      <c r="E443" s="135"/>
      <c r="F443" s="133" t="s">
        <v>40</v>
      </c>
      <c r="G443" s="57" t="s">
        <v>40</v>
      </c>
      <c r="H443" s="134"/>
      <c r="I443" s="110"/>
      <c r="J443" s="135"/>
      <c r="K443" s="58"/>
      <c r="L443" s="59"/>
      <c r="M443" s="60"/>
      <c r="N443" s="60"/>
      <c r="O443" s="65" t="str">
        <f t="shared" si="62"/>
        <v/>
      </c>
      <c r="P443" s="59"/>
      <c r="Q443" s="60"/>
      <c r="R443" s="60"/>
      <c r="S443" s="65" t="str">
        <f t="shared" si="63"/>
        <v/>
      </c>
      <c r="T443" s="64" t="str">
        <f t="shared" si="64"/>
        <v/>
      </c>
      <c r="U443" s="61" t="str">
        <f t="shared" si="65"/>
        <v xml:space="preserve">   </v>
      </c>
      <c r="V443" s="61" t="str">
        <f>IF(E443=0," ",IF(E443="H",IF(H443&lt;1999,VLOOKUP(K443,Minimas!$A$15:$F$29,6),IF(AND(H443&gt;1998,H443&lt;2002),VLOOKUP(K443,Minimas!$A$15:$F$29,5),IF(AND(H443&gt;2001,H443&lt;2004),VLOOKUP(K443,Minimas!$A$15:$F$29,4),IF(AND(H443&gt;2003,H443&lt;2006),VLOOKUP(K443,Minimas!$A$15:$F$29,3),VLOOKUP(K443,Minimas!$A$15:$F$29,2))))),IF(H443&lt;1999,VLOOKUP(K443,Minimas!$G$15:$L$29,6),IF(AND(H443&gt;1998,H443&lt;2002),VLOOKUP(K443,Minimas!$G$15:$L$29,5),IF(AND(H443&gt;2001,H443&lt;2004),VLOOKUP(K443,Minimas!$G$15:$L$29,4),IF(AND(H443&gt;2003,H443&lt;2006),VLOOKUP(K443,Minimas!$G$15:$L$29,3),VLOOKUP(K443,Minimas!$G$15:$L$29,2)))))))</f>
        <v xml:space="preserve"> </v>
      </c>
      <c r="W443" s="62" t="str">
        <f t="shared" si="66"/>
        <v/>
      </c>
      <c r="X443" s="55"/>
      <c r="AA443" s="44"/>
      <c r="AB443" s="119" t="e">
        <f>T443-HLOOKUP(V443,Minimas!$C$3:$CD$12,2,FALSE)</f>
        <v>#VALUE!</v>
      </c>
      <c r="AC443" s="119" t="e">
        <f>T443-HLOOKUP(V443,Minimas!$C$3:$CD$12,3,FALSE)</f>
        <v>#VALUE!</v>
      </c>
      <c r="AD443" s="119" t="e">
        <f>T443-HLOOKUP(V443,Minimas!$C$3:$CD$12,4,FALSE)</f>
        <v>#VALUE!</v>
      </c>
      <c r="AE443" s="119" t="e">
        <f>T443-HLOOKUP(V443,Minimas!$C$3:$CD$12,5,FALSE)</f>
        <v>#VALUE!</v>
      </c>
      <c r="AF443" s="119" t="e">
        <f>T443-HLOOKUP(V443,Minimas!$C$3:$CD$12,6,FALSE)</f>
        <v>#VALUE!</v>
      </c>
      <c r="AG443" s="119" t="e">
        <f>T443-HLOOKUP(V443,Minimas!$C$3:$CD$12,7,FALSE)</f>
        <v>#VALUE!</v>
      </c>
      <c r="AH443" s="119" t="e">
        <f>T443-HLOOKUP(V443,Minimas!$C$3:$CD$12,8,FALSE)</f>
        <v>#VALUE!</v>
      </c>
      <c r="AI443" s="119" t="e">
        <f>T443-HLOOKUP(V443,Minimas!$C$3:$CD$12,9,FALSE)</f>
        <v>#VALUE!</v>
      </c>
      <c r="AJ443" s="119" t="e">
        <f>T443-HLOOKUP(V443,Minimas!$C$3:$CD$12,10,FALSE)</f>
        <v>#VALUE!</v>
      </c>
      <c r="AK443" s="120" t="str">
        <f t="shared" si="67"/>
        <v xml:space="preserve"> </v>
      </c>
      <c r="AL443" s="44"/>
      <c r="AM443" s="44" t="str">
        <f t="shared" si="68"/>
        <v xml:space="preserve"> </v>
      </c>
      <c r="AN443" s="44" t="str">
        <f t="shared" si="69"/>
        <v xml:space="preserve"> </v>
      </c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4"/>
      <c r="CP443" s="44"/>
      <c r="CQ443" s="44"/>
      <c r="CR443" s="44"/>
      <c r="CS443" s="44"/>
      <c r="CT443" s="44"/>
      <c r="CU443" s="44"/>
      <c r="CV443" s="44"/>
      <c r="CW443" s="44"/>
      <c r="CX443" s="44"/>
      <c r="CY443" s="44"/>
      <c r="CZ443" s="44"/>
      <c r="DA443" s="44"/>
      <c r="DB443" s="44"/>
      <c r="DC443" s="44"/>
      <c r="DD443" s="44"/>
      <c r="DE443" s="44"/>
      <c r="DF443" s="44"/>
      <c r="DG443" s="44"/>
      <c r="DH443" s="44"/>
      <c r="DI443" s="44"/>
      <c r="DJ443" s="44"/>
      <c r="DK443" s="44"/>
      <c r="DL443" s="44"/>
      <c r="DM443" s="44"/>
      <c r="DN443" s="44"/>
      <c r="DO443" s="44"/>
      <c r="DP443" s="44"/>
      <c r="DQ443" s="44"/>
      <c r="DR443" s="44"/>
      <c r="DS443" s="44"/>
      <c r="DT443" s="44"/>
    </row>
    <row r="444" spans="2:124" s="5" customFormat="1" ht="30" customHeight="1">
      <c r="B444" s="128"/>
      <c r="C444" s="56"/>
      <c r="D444" s="111"/>
      <c r="E444" s="135"/>
      <c r="F444" s="133" t="s">
        <v>40</v>
      </c>
      <c r="G444" s="57" t="s">
        <v>40</v>
      </c>
      <c r="H444" s="134"/>
      <c r="I444" s="110"/>
      <c r="J444" s="135"/>
      <c r="K444" s="58"/>
      <c r="L444" s="59"/>
      <c r="M444" s="60"/>
      <c r="N444" s="60"/>
      <c r="O444" s="65" t="str">
        <f t="shared" si="62"/>
        <v/>
      </c>
      <c r="P444" s="59"/>
      <c r="Q444" s="60"/>
      <c r="R444" s="60"/>
      <c r="S444" s="65" t="str">
        <f t="shared" si="63"/>
        <v/>
      </c>
      <c r="T444" s="64" t="str">
        <f t="shared" si="64"/>
        <v/>
      </c>
      <c r="U444" s="61" t="str">
        <f t="shared" si="65"/>
        <v xml:space="preserve">   </v>
      </c>
      <c r="V444" s="61" t="str">
        <f>IF(E444=0," ",IF(E444="H",IF(H444&lt;1999,VLOOKUP(K444,Minimas!$A$15:$F$29,6),IF(AND(H444&gt;1998,H444&lt;2002),VLOOKUP(K444,Minimas!$A$15:$F$29,5),IF(AND(H444&gt;2001,H444&lt;2004),VLOOKUP(K444,Minimas!$A$15:$F$29,4),IF(AND(H444&gt;2003,H444&lt;2006),VLOOKUP(K444,Minimas!$A$15:$F$29,3),VLOOKUP(K444,Minimas!$A$15:$F$29,2))))),IF(H444&lt;1999,VLOOKUP(K444,Minimas!$G$15:$L$29,6),IF(AND(H444&gt;1998,H444&lt;2002),VLOOKUP(K444,Minimas!$G$15:$L$29,5),IF(AND(H444&gt;2001,H444&lt;2004),VLOOKUP(K444,Minimas!$G$15:$L$29,4),IF(AND(H444&gt;2003,H444&lt;2006),VLOOKUP(K444,Minimas!$G$15:$L$29,3),VLOOKUP(K444,Minimas!$G$15:$L$29,2)))))))</f>
        <v xml:space="preserve"> </v>
      </c>
      <c r="W444" s="62" t="str">
        <f t="shared" si="66"/>
        <v/>
      </c>
      <c r="X444" s="55"/>
      <c r="AA444" s="44"/>
      <c r="AB444" s="119" t="e">
        <f>T444-HLOOKUP(V444,Minimas!$C$3:$CD$12,2,FALSE)</f>
        <v>#VALUE!</v>
      </c>
      <c r="AC444" s="119" t="e">
        <f>T444-HLOOKUP(V444,Minimas!$C$3:$CD$12,3,FALSE)</f>
        <v>#VALUE!</v>
      </c>
      <c r="AD444" s="119" t="e">
        <f>T444-HLOOKUP(V444,Minimas!$C$3:$CD$12,4,FALSE)</f>
        <v>#VALUE!</v>
      </c>
      <c r="AE444" s="119" t="e">
        <f>T444-HLOOKUP(V444,Minimas!$C$3:$CD$12,5,FALSE)</f>
        <v>#VALUE!</v>
      </c>
      <c r="AF444" s="119" t="e">
        <f>T444-HLOOKUP(V444,Minimas!$C$3:$CD$12,6,FALSE)</f>
        <v>#VALUE!</v>
      </c>
      <c r="AG444" s="119" t="e">
        <f>T444-HLOOKUP(V444,Minimas!$C$3:$CD$12,7,FALSE)</f>
        <v>#VALUE!</v>
      </c>
      <c r="AH444" s="119" t="e">
        <f>T444-HLOOKUP(V444,Minimas!$C$3:$CD$12,8,FALSE)</f>
        <v>#VALUE!</v>
      </c>
      <c r="AI444" s="119" t="e">
        <f>T444-HLOOKUP(V444,Minimas!$C$3:$CD$12,9,FALSE)</f>
        <v>#VALUE!</v>
      </c>
      <c r="AJ444" s="119" t="e">
        <f>T444-HLOOKUP(V444,Minimas!$C$3:$CD$12,10,FALSE)</f>
        <v>#VALUE!</v>
      </c>
      <c r="AK444" s="120" t="str">
        <f t="shared" si="67"/>
        <v xml:space="preserve"> </v>
      </c>
      <c r="AL444" s="44"/>
      <c r="AM444" s="44" t="str">
        <f t="shared" si="68"/>
        <v xml:space="preserve"> </v>
      </c>
      <c r="AN444" s="44" t="str">
        <f t="shared" si="69"/>
        <v xml:space="preserve"> </v>
      </c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4"/>
      <c r="CP444" s="44"/>
      <c r="CQ444" s="44"/>
      <c r="CR444" s="44"/>
      <c r="CS444" s="44"/>
      <c r="CT444" s="44"/>
      <c r="CU444" s="44"/>
      <c r="CV444" s="44"/>
      <c r="CW444" s="44"/>
      <c r="CX444" s="44"/>
      <c r="CY444" s="44"/>
      <c r="CZ444" s="44"/>
      <c r="DA444" s="44"/>
      <c r="DB444" s="44"/>
      <c r="DC444" s="44"/>
      <c r="DD444" s="44"/>
      <c r="DE444" s="44"/>
      <c r="DF444" s="44"/>
      <c r="DG444" s="44"/>
      <c r="DH444" s="44"/>
      <c r="DI444" s="44"/>
      <c r="DJ444" s="44"/>
      <c r="DK444" s="44"/>
      <c r="DL444" s="44"/>
      <c r="DM444" s="44"/>
      <c r="DN444" s="44"/>
      <c r="DO444" s="44"/>
      <c r="DP444" s="44"/>
      <c r="DQ444" s="44"/>
      <c r="DR444" s="44"/>
      <c r="DS444" s="44"/>
      <c r="DT444" s="44"/>
    </row>
    <row r="445" spans="2:124" s="5" customFormat="1" ht="30" customHeight="1">
      <c r="B445" s="128"/>
      <c r="C445" s="56"/>
      <c r="D445" s="111"/>
      <c r="E445" s="135"/>
      <c r="F445" s="133" t="s">
        <v>40</v>
      </c>
      <c r="G445" s="57" t="s">
        <v>40</v>
      </c>
      <c r="H445" s="134"/>
      <c r="I445" s="110"/>
      <c r="J445" s="135"/>
      <c r="K445" s="58"/>
      <c r="L445" s="59"/>
      <c r="M445" s="60"/>
      <c r="N445" s="60"/>
      <c r="O445" s="65" t="str">
        <f t="shared" si="62"/>
        <v/>
      </c>
      <c r="P445" s="59"/>
      <c r="Q445" s="60"/>
      <c r="R445" s="60"/>
      <c r="S445" s="65" t="str">
        <f t="shared" si="63"/>
        <v/>
      </c>
      <c r="T445" s="64" t="str">
        <f t="shared" si="64"/>
        <v/>
      </c>
      <c r="U445" s="61" t="str">
        <f t="shared" si="65"/>
        <v xml:space="preserve">   </v>
      </c>
      <c r="V445" s="61" t="str">
        <f>IF(E445=0," ",IF(E445="H",IF(H445&lt;1999,VLOOKUP(K445,Minimas!$A$15:$F$29,6),IF(AND(H445&gt;1998,H445&lt;2002),VLOOKUP(K445,Minimas!$A$15:$F$29,5),IF(AND(H445&gt;2001,H445&lt;2004),VLOOKUP(K445,Minimas!$A$15:$F$29,4),IF(AND(H445&gt;2003,H445&lt;2006),VLOOKUP(K445,Minimas!$A$15:$F$29,3),VLOOKUP(K445,Minimas!$A$15:$F$29,2))))),IF(H445&lt;1999,VLOOKUP(K445,Minimas!$G$15:$L$29,6),IF(AND(H445&gt;1998,H445&lt;2002),VLOOKUP(K445,Minimas!$G$15:$L$29,5),IF(AND(H445&gt;2001,H445&lt;2004),VLOOKUP(K445,Minimas!$G$15:$L$29,4),IF(AND(H445&gt;2003,H445&lt;2006),VLOOKUP(K445,Minimas!$G$15:$L$29,3),VLOOKUP(K445,Minimas!$G$15:$L$29,2)))))))</f>
        <v xml:space="preserve"> </v>
      </c>
      <c r="W445" s="62" t="str">
        <f t="shared" si="66"/>
        <v/>
      </c>
      <c r="X445" s="55"/>
      <c r="AA445" s="44"/>
      <c r="AB445" s="119" t="e">
        <f>T445-HLOOKUP(V445,Minimas!$C$3:$CD$12,2,FALSE)</f>
        <v>#VALUE!</v>
      </c>
      <c r="AC445" s="119" t="e">
        <f>T445-HLOOKUP(V445,Minimas!$C$3:$CD$12,3,FALSE)</f>
        <v>#VALUE!</v>
      </c>
      <c r="AD445" s="119" t="e">
        <f>T445-HLOOKUP(V445,Minimas!$C$3:$CD$12,4,FALSE)</f>
        <v>#VALUE!</v>
      </c>
      <c r="AE445" s="119" t="e">
        <f>T445-HLOOKUP(V445,Minimas!$C$3:$CD$12,5,FALSE)</f>
        <v>#VALUE!</v>
      </c>
      <c r="AF445" s="119" t="e">
        <f>T445-HLOOKUP(V445,Minimas!$C$3:$CD$12,6,FALSE)</f>
        <v>#VALUE!</v>
      </c>
      <c r="AG445" s="119" t="e">
        <f>T445-HLOOKUP(V445,Minimas!$C$3:$CD$12,7,FALSE)</f>
        <v>#VALUE!</v>
      </c>
      <c r="AH445" s="119" t="e">
        <f>T445-HLOOKUP(V445,Minimas!$C$3:$CD$12,8,FALSE)</f>
        <v>#VALUE!</v>
      </c>
      <c r="AI445" s="119" t="e">
        <f>T445-HLOOKUP(V445,Minimas!$C$3:$CD$12,9,FALSE)</f>
        <v>#VALUE!</v>
      </c>
      <c r="AJ445" s="119" t="e">
        <f>T445-HLOOKUP(V445,Minimas!$C$3:$CD$12,10,FALSE)</f>
        <v>#VALUE!</v>
      </c>
      <c r="AK445" s="120" t="str">
        <f t="shared" si="67"/>
        <v xml:space="preserve"> </v>
      </c>
      <c r="AL445" s="44"/>
      <c r="AM445" s="44" t="str">
        <f t="shared" si="68"/>
        <v xml:space="preserve"> </v>
      </c>
      <c r="AN445" s="44" t="str">
        <f t="shared" si="69"/>
        <v xml:space="preserve"> </v>
      </c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  <c r="CR445" s="44"/>
      <c r="CS445" s="44"/>
      <c r="CT445" s="44"/>
      <c r="CU445" s="44"/>
      <c r="CV445" s="44"/>
      <c r="CW445" s="44"/>
      <c r="CX445" s="44"/>
      <c r="CY445" s="44"/>
      <c r="CZ445" s="44"/>
      <c r="DA445" s="44"/>
      <c r="DB445" s="44"/>
      <c r="DC445" s="44"/>
      <c r="DD445" s="44"/>
      <c r="DE445" s="44"/>
      <c r="DF445" s="44"/>
      <c r="DG445" s="44"/>
      <c r="DH445" s="44"/>
      <c r="DI445" s="44"/>
      <c r="DJ445" s="44"/>
      <c r="DK445" s="44"/>
      <c r="DL445" s="44"/>
      <c r="DM445" s="44"/>
      <c r="DN445" s="44"/>
      <c r="DO445" s="44"/>
      <c r="DP445" s="44"/>
      <c r="DQ445" s="44"/>
      <c r="DR445" s="44"/>
      <c r="DS445" s="44"/>
      <c r="DT445" s="44"/>
    </row>
    <row r="446" spans="2:124" s="5" customFormat="1" ht="30" customHeight="1">
      <c r="B446" s="128"/>
      <c r="C446" s="56"/>
      <c r="D446" s="111"/>
      <c r="E446" s="135"/>
      <c r="F446" s="133" t="s">
        <v>40</v>
      </c>
      <c r="G446" s="57" t="s">
        <v>40</v>
      </c>
      <c r="H446" s="134"/>
      <c r="I446" s="110"/>
      <c r="J446" s="135"/>
      <c r="K446" s="58"/>
      <c r="L446" s="59"/>
      <c r="M446" s="60"/>
      <c r="N446" s="60"/>
      <c r="O446" s="65" t="str">
        <f t="shared" si="62"/>
        <v/>
      </c>
      <c r="P446" s="59"/>
      <c r="Q446" s="60"/>
      <c r="R446" s="60"/>
      <c r="S446" s="65" t="str">
        <f t="shared" si="63"/>
        <v/>
      </c>
      <c r="T446" s="64" t="str">
        <f t="shared" si="64"/>
        <v/>
      </c>
      <c r="U446" s="61" t="str">
        <f t="shared" si="65"/>
        <v xml:space="preserve">   </v>
      </c>
      <c r="V446" s="61" t="str">
        <f>IF(E446=0," ",IF(E446="H",IF(H446&lt;1999,VLOOKUP(K446,Minimas!$A$15:$F$29,6),IF(AND(H446&gt;1998,H446&lt;2002),VLOOKUP(K446,Minimas!$A$15:$F$29,5),IF(AND(H446&gt;2001,H446&lt;2004),VLOOKUP(K446,Minimas!$A$15:$F$29,4),IF(AND(H446&gt;2003,H446&lt;2006),VLOOKUP(K446,Minimas!$A$15:$F$29,3),VLOOKUP(K446,Minimas!$A$15:$F$29,2))))),IF(H446&lt;1999,VLOOKUP(K446,Minimas!$G$15:$L$29,6),IF(AND(H446&gt;1998,H446&lt;2002),VLOOKUP(K446,Minimas!$G$15:$L$29,5),IF(AND(H446&gt;2001,H446&lt;2004),VLOOKUP(K446,Minimas!$G$15:$L$29,4),IF(AND(H446&gt;2003,H446&lt;2006),VLOOKUP(K446,Minimas!$G$15:$L$29,3),VLOOKUP(K446,Minimas!$G$15:$L$29,2)))))))</f>
        <v xml:space="preserve"> </v>
      </c>
      <c r="W446" s="62" t="str">
        <f t="shared" si="66"/>
        <v/>
      </c>
      <c r="X446" s="55"/>
      <c r="AA446" s="44"/>
      <c r="AB446" s="119" t="e">
        <f>T446-HLOOKUP(V446,Minimas!$C$3:$CD$12,2,FALSE)</f>
        <v>#VALUE!</v>
      </c>
      <c r="AC446" s="119" t="e">
        <f>T446-HLOOKUP(V446,Minimas!$C$3:$CD$12,3,FALSE)</f>
        <v>#VALUE!</v>
      </c>
      <c r="AD446" s="119" t="e">
        <f>T446-HLOOKUP(V446,Minimas!$C$3:$CD$12,4,FALSE)</f>
        <v>#VALUE!</v>
      </c>
      <c r="AE446" s="119" t="e">
        <f>T446-HLOOKUP(V446,Minimas!$C$3:$CD$12,5,FALSE)</f>
        <v>#VALUE!</v>
      </c>
      <c r="AF446" s="119" t="e">
        <f>T446-HLOOKUP(V446,Minimas!$C$3:$CD$12,6,FALSE)</f>
        <v>#VALUE!</v>
      </c>
      <c r="AG446" s="119" t="e">
        <f>T446-HLOOKUP(V446,Minimas!$C$3:$CD$12,7,FALSE)</f>
        <v>#VALUE!</v>
      </c>
      <c r="AH446" s="119" t="e">
        <f>T446-HLOOKUP(V446,Minimas!$C$3:$CD$12,8,FALSE)</f>
        <v>#VALUE!</v>
      </c>
      <c r="AI446" s="119" t="e">
        <f>T446-HLOOKUP(V446,Minimas!$C$3:$CD$12,9,FALSE)</f>
        <v>#VALUE!</v>
      </c>
      <c r="AJ446" s="119" t="e">
        <f>T446-HLOOKUP(V446,Minimas!$C$3:$CD$12,10,FALSE)</f>
        <v>#VALUE!</v>
      </c>
      <c r="AK446" s="120" t="str">
        <f t="shared" si="67"/>
        <v xml:space="preserve"> </v>
      </c>
      <c r="AL446" s="44"/>
      <c r="AM446" s="44" t="str">
        <f t="shared" si="68"/>
        <v xml:space="preserve"> </v>
      </c>
      <c r="AN446" s="44" t="str">
        <f t="shared" si="69"/>
        <v xml:space="preserve"> </v>
      </c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4"/>
      <c r="CP446" s="44"/>
      <c r="CQ446" s="44"/>
      <c r="CR446" s="44"/>
      <c r="CS446" s="44"/>
      <c r="CT446" s="44"/>
      <c r="CU446" s="44"/>
      <c r="CV446" s="44"/>
      <c r="CW446" s="44"/>
      <c r="CX446" s="44"/>
      <c r="CY446" s="44"/>
      <c r="CZ446" s="44"/>
      <c r="DA446" s="44"/>
      <c r="DB446" s="44"/>
      <c r="DC446" s="44"/>
      <c r="DD446" s="44"/>
      <c r="DE446" s="44"/>
      <c r="DF446" s="44"/>
      <c r="DG446" s="44"/>
      <c r="DH446" s="44"/>
      <c r="DI446" s="44"/>
      <c r="DJ446" s="44"/>
      <c r="DK446" s="44"/>
      <c r="DL446" s="44"/>
      <c r="DM446" s="44"/>
      <c r="DN446" s="44"/>
      <c r="DO446" s="44"/>
      <c r="DP446" s="44"/>
      <c r="DQ446" s="44"/>
      <c r="DR446" s="44"/>
      <c r="DS446" s="44"/>
      <c r="DT446" s="44"/>
    </row>
    <row r="447" spans="2:124" s="5" customFormat="1" ht="30" customHeight="1">
      <c r="B447" s="128"/>
      <c r="C447" s="56"/>
      <c r="D447" s="111"/>
      <c r="E447" s="135"/>
      <c r="F447" s="133" t="s">
        <v>40</v>
      </c>
      <c r="G447" s="57" t="s">
        <v>40</v>
      </c>
      <c r="H447" s="134"/>
      <c r="I447" s="110"/>
      <c r="J447" s="135"/>
      <c r="K447" s="58"/>
      <c r="L447" s="59"/>
      <c r="M447" s="60"/>
      <c r="N447" s="60"/>
      <c r="O447" s="65" t="str">
        <f t="shared" si="62"/>
        <v/>
      </c>
      <c r="P447" s="59"/>
      <c r="Q447" s="60"/>
      <c r="R447" s="60"/>
      <c r="S447" s="65" t="str">
        <f t="shared" si="63"/>
        <v/>
      </c>
      <c r="T447" s="64" t="str">
        <f t="shared" si="64"/>
        <v/>
      </c>
      <c r="U447" s="61" t="str">
        <f t="shared" si="65"/>
        <v xml:space="preserve">   </v>
      </c>
      <c r="V447" s="61" t="str">
        <f>IF(E447=0," ",IF(E447="H",IF(H447&lt;1999,VLOOKUP(K447,Minimas!$A$15:$F$29,6),IF(AND(H447&gt;1998,H447&lt;2002),VLOOKUP(K447,Minimas!$A$15:$F$29,5),IF(AND(H447&gt;2001,H447&lt;2004),VLOOKUP(K447,Minimas!$A$15:$F$29,4),IF(AND(H447&gt;2003,H447&lt;2006),VLOOKUP(K447,Minimas!$A$15:$F$29,3),VLOOKUP(K447,Minimas!$A$15:$F$29,2))))),IF(H447&lt;1999,VLOOKUP(K447,Minimas!$G$15:$L$29,6),IF(AND(H447&gt;1998,H447&lt;2002),VLOOKUP(K447,Minimas!$G$15:$L$29,5),IF(AND(H447&gt;2001,H447&lt;2004),VLOOKUP(K447,Minimas!$G$15:$L$29,4),IF(AND(H447&gt;2003,H447&lt;2006),VLOOKUP(K447,Minimas!$G$15:$L$29,3),VLOOKUP(K447,Minimas!$G$15:$L$29,2)))))))</f>
        <v xml:space="preserve"> </v>
      </c>
      <c r="W447" s="62" t="str">
        <f t="shared" si="66"/>
        <v/>
      </c>
      <c r="X447" s="55"/>
      <c r="AA447" s="44"/>
      <c r="AB447" s="119" t="e">
        <f>T447-HLOOKUP(V447,Minimas!$C$3:$CD$12,2,FALSE)</f>
        <v>#VALUE!</v>
      </c>
      <c r="AC447" s="119" t="e">
        <f>T447-HLOOKUP(V447,Minimas!$C$3:$CD$12,3,FALSE)</f>
        <v>#VALUE!</v>
      </c>
      <c r="AD447" s="119" t="e">
        <f>T447-HLOOKUP(V447,Minimas!$C$3:$CD$12,4,FALSE)</f>
        <v>#VALUE!</v>
      </c>
      <c r="AE447" s="119" t="e">
        <f>T447-HLOOKUP(V447,Minimas!$C$3:$CD$12,5,FALSE)</f>
        <v>#VALUE!</v>
      </c>
      <c r="AF447" s="119" t="e">
        <f>T447-HLOOKUP(V447,Minimas!$C$3:$CD$12,6,FALSE)</f>
        <v>#VALUE!</v>
      </c>
      <c r="AG447" s="119" t="e">
        <f>T447-HLOOKUP(V447,Minimas!$C$3:$CD$12,7,FALSE)</f>
        <v>#VALUE!</v>
      </c>
      <c r="AH447" s="119" t="e">
        <f>T447-HLOOKUP(V447,Minimas!$C$3:$CD$12,8,FALSE)</f>
        <v>#VALUE!</v>
      </c>
      <c r="AI447" s="119" t="e">
        <f>T447-HLOOKUP(V447,Minimas!$C$3:$CD$12,9,FALSE)</f>
        <v>#VALUE!</v>
      </c>
      <c r="AJ447" s="119" t="e">
        <f>T447-HLOOKUP(V447,Minimas!$C$3:$CD$12,10,FALSE)</f>
        <v>#VALUE!</v>
      </c>
      <c r="AK447" s="120" t="str">
        <f t="shared" si="67"/>
        <v xml:space="preserve"> </v>
      </c>
      <c r="AL447" s="44"/>
      <c r="AM447" s="44" t="str">
        <f t="shared" si="68"/>
        <v xml:space="preserve"> </v>
      </c>
      <c r="AN447" s="44" t="str">
        <f t="shared" si="69"/>
        <v xml:space="preserve"> </v>
      </c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  <c r="CR447" s="44"/>
      <c r="CS447" s="44"/>
      <c r="CT447" s="44"/>
      <c r="CU447" s="44"/>
      <c r="CV447" s="44"/>
      <c r="CW447" s="44"/>
      <c r="CX447" s="44"/>
      <c r="CY447" s="44"/>
      <c r="CZ447" s="44"/>
      <c r="DA447" s="44"/>
      <c r="DB447" s="44"/>
      <c r="DC447" s="44"/>
      <c r="DD447" s="44"/>
      <c r="DE447" s="44"/>
      <c r="DF447" s="44"/>
      <c r="DG447" s="44"/>
      <c r="DH447" s="44"/>
      <c r="DI447" s="44"/>
      <c r="DJ447" s="44"/>
      <c r="DK447" s="44"/>
      <c r="DL447" s="44"/>
      <c r="DM447" s="44"/>
      <c r="DN447" s="44"/>
      <c r="DO447" s="44"/>
      <c r="DP447" s="44"/>
      <c r="DQ447" s="44"/>
      <c r="DR447" s="44"/>
      <c r="DS447" s="44"/>
      <c r="DT447" s="44"/>
    </row>
    <row r="448" spans="2:124" s="5" customFormat="1" ht="30" customHeight="1">
      <c r="B448" s="128"/>
      <c r="C448" s="56"/>
      <c r="D448" s="111"/>
      <c r="E448" s="135"/>
      <c r="F448" s="133" t="s">
        <v>40</v>
      </c>
      <c r="G448" s="57" t="s">
        <v>40</v>
      </c>
      <c r="H448" s="134"/>
      <c r="I448" s="110"/>
      <c r="J448" s="135"/>
      <c r="K448" s="58"/>
      <c r="L448" s="59"/>
      <c r="M448" s="60"/>
      <c r="N448" s="60"/>
      <c r="O448" s="65" t="str">
        <f t="shared" si="62"/>
        <v/>
      </c>
      <c r="P448" s="59"/>
      <c r="Q448" s="60"/>
      <c r="R448" s="60"/>
      <c r="S448" s="65" t="str">
        <f t="shared" si="63"/>
        <v/>
      </c>
      <c r="T448" s="64" t="str">
        <f t="shared" si="64"/>
        <v/>
      </c>
      <c r="U448" s="61" t="str">
        <f t="shared" si="65"/>
        <v xml:space="preserve">   </v>
      </c>
      <c r="V448" s="61" t="str">
        <f>IF(E448=0," ",IF(E448="H",IF(H448&lt;1999,VLOOKUP(K448,Minimas!$A$15:$F$29,6),IF(AND(H448&gt;1998,H448&lt;2002),VLOOKUP(K448,Minimas!$A$15:$F$29,5),IF(AND(H448&gt;2001,H448&lt;2004),VLOOKUP(K448,Minimas!$A$15:$F$29,4),IF(AND(H448&gt;2003,H448&lt;2006),VLOOKUP(K448,Minimas!$A$15:$F$29,3),VLOOKUP(K448,Minimas!$A$15:$F$29,2))))),IF(H448&lt;1999,VLOOKUP(K448,Minimas!$G$15:$L$29,6),IF(AND(H448&gt;1998,H448&lt;2002),VLOOKUP(K448,Minimas!$G$15:$L$29,5),IF(AND(H448&gt;2001,H448&lt;2004),VLOOKUP(K448,Minimas!$G$15:$L$29,4),IF(AND(H448&gt;2003,H448&lt;2006),VLOOKUP(K448,Minimas!$G$15:$L$29,3),VLOOKUP(K448,Minimas!$G$15:$L$29,2)))))))</f>
        <v xml:space="preserve"> </v>
      </c>
      <c r="W448" s="62" t="str">
        <f t="shared" si="66"/>
        <v/>
      </c>
      <c r="X448" s="55"/>
      <c r="AA448" s="44"/>
      <c r="AB448" s="119" t="e">
        <f>T448-HLOOKUP(V448,Minimas!$C$3:$CD$12,2,FALSE)</f>
        <v>#VALUE!</v>
      </c>
      <c r="AC448" s="119" t="e">
        <f>T448-HLOOKUP(V448,Minimas!$C$3:$CD$12,3,FALSE)</f>
        <v>#VALUE!</v>
      </c>
      <c r="AD448" s="119" t="e">
        <f>T448-HLOOKUP(V448,Minimas!$C$3:$CD$12,4,FALSE)</f>
        <v>#VALUE!</v>
      </c>
      <c r="AE448" s="119" t="e">
        <f>T448-HLOOKUP(V448,Minimas!$C$3:$CD$12,5,FALSE)</f>
        <v>#VALUE!</v>
      </c>
      <c r="AF448" s="119" t="e">
        <f>T448-HLOOKUP(V448,Minimas!$C$3:$CD$12,6,FALSE)</f>
        <v>#VALUE!</v>
      </c>
      <c r="AG448" s="119" t="e">
        <f>T448-HLOOKUP(V448,Minimas!$C$3:$CD$12,7,FALSE)</f>
        <v>#VALUE!</v>
      </c>
      <c r="AH448" s="119" t="e">
        <f>T448-HLOOKUP(V448,Minimas!$C$3:$CD$12,8,FALSE)</f>
        <v>#VALUE!</v>
      </c>
      <c r="AI448" s="119" t="e">
        <f>T448-HLOOKUP(V448,Minimas!$C$3:$CD$12,9,FALSE)</f>
        <v>#VALUE!</v>
      </c>
      <c r="AJ448" s="119" t="e">
        <f>T448-HLOOKUP(V448,Minimas!$C$3:$CD$12,10,FALSE)</f>
        <v>#VALUE!</v>
      </c>
      <c r="AK448" s="120" t="str">
        <f t="shared" si="67"/>
        <v xml:space="preserve"> </v>
      </c>
      <c r="AL448" s="44"/>
      <c r="AM448" s="44" t="str">
        <f t="shared" si="68"/>
        <v xml:space="preserve"> </v>
      </c>
      <c r="AN448" s="44" t="str">
        <f t="shared" si="69"/>
        <v xml:space="preserve"> </v>
      </c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4"/>
      <c r="CP448" s="44"/>
      <c r="CQ448" s="44"/>
      <c r="CR448" s="44"/>
      <c r="CS448" s="44"/>
      <c r="CT448" s="44"/>
      <c r="CU448" s="44"/>
      <c r="CV448" s="44"/>
      <c r="CW448" s="44"/>
      <c r="CX448" s="44"/>
      <c r="CY448" s="44"/>
      <c r="CZ448" s="44"/>
      <c r="DA448" s="44"/>
      <c r="DB448" s="44"/>
      <c r="DC448" s="44"/>
      <c r="DD448" s="44"/>
      <c r="DE448" s="44"/>
      <c r="DF448" s="44"/>
      <c r="DG448" s="44"/>
      <c r="DH448" s="44"/>
      <c r="DI448" s="44"/>
      <c r="DJ448" s="44"/>
      <c r="DK448" s="44"/>
      <c r="DL448" s="44"/>
      <c r="DM448" s="44"/>
      <c r="DN448" s="44"/>
      <c r="DO448" s="44"/>
      <c r="DP448" s="44"/>
      <c r="DQ448" s="44"/>
      <c r="DR448" s="44"/>
      <c r="DS448" s="44"/>
      <c r="DT448" s="44"/>
    </row>
    <row r="449" spans="2:124" s="5" customFormat="1" ht="30" customHeight="1">
      <c r="B449" s="128"/>
      <c r="C449" s="56"/>
      <c r="D449" s="111"/>
      <c r="E449" s="135"/>
      <c r="F449" s="133" t="s">
        <v>40</v>
      </c>
      <c r="G449" s="57" t="s">
        <v>40</v>
      </c>
      <c r="H449" s="134"/>
      <c r="I449" s="110"/>
      <c r="J449" s="135"/>
      <c r="K449" s="58"/>
      <c r="L449" s="59"/>
      <c r="M449" s="60"/>
      <c r="N449" s="60"/>
      <c r="O449" s="65" t="str">
        <f t="shared" si="62"/>
        <v/>
      </c>
      <c r="P449" s="59"/>
      <c r="Q449" s="60"/>
      <c r="R449" s="60"/>
      <c r="S449" s="65" t="str">
        <f t="shared" si="63"/>
        <v/>
      </c>
      <c r="T449" s="64" t="str">
        <f t="shared" si="64"/>
        <v/>
      </c>
      <c r="U449" s="61" t="str">
        <f t="shared" si="65"/>
        <v xml:space="preserve">   </v>
      </c>
      <c r="V449" s="61" t="str">
        <f>IF(E449=0," ",IF(E449="H",IF(H449&lt;1999,VLOOKUP(K449,Minimas!$A$15:$F$29,6),IF(AND(H449&gt;1998,H449&lt;2002),VLOOKUP(K449,Minimas!$A$15:$F$29,5),IF(AND(H449&gt;2001,H449&lt;2004),VLOOKUP(K449,Minimas!$A$15:$F$29,4),IF(AND(H449&gt;2003,H449&lt;2006),VLOOKUP(K449,Minimas!$A$15:$F$29,3),VLOOKUP(K449,Minimas!$A$15:$F$29,2))))),IF(H449&lt;1999,VLOOKUP(K449,Minimas!$G$15:$L$29,6),IF(AND(H449&gt;1998,H449&lt;2002),VLOOKUP(K449,Minimas!$G$15:$L$29,5),IF(AND(H449&gt;2001,H449&lt;2004),VLOOKUP(K449,Minimas!$G$15:$L$29,4),IF(AND(H449&gt;2003,H449&lt;2006),VLOOKUP(K449,Minimas!$G$15:$L$29,3),VLOOKUP(K449,Minimas!$G$15:$L$29,2)))))))</f>
        <v xml:space="preserve"> </v>
      </c>
      <c r="W449" s="62" t="str">
        <f t="shared" si="66"/>
        <v/>
      </c>
      <c r="X449" s="55"/>
      <c r="AA449" s="44"/>
      <c r="AB449" s="119" t="e">
        <f>T449-HLOOKUP(V449,Minimas!$C$3:$CD$12,2,FALSE)</f>
        <v>#VALUE!</v>
      </c>
      <c r="AC449" s="119" t="e">
        <f>T449-HLOOKUP(V449,Minimas!$C$3:$CD$12,3,FALSE)</f>
        <v>#VALUE!</v>
      </c>
      <c r="AD449" s="119" t="e">
        <f>T449-HLOOKUP(V449,Minimas!$C$3:$CD$12,4,FALSE)</f>
        <v>#VALUE!</v>
      </c>
      <c r="AE449" s="119" t="e">
        <f>T449-HLOOKUP(V449,Minimas!$C$3:$CD$12,5,FALSE)</f>
        <v>#VALUE!</v>
      </c>
      <c r="AF449" s="119" t="e">
        <f>T449-HLOOKUP(V449,Minimas!$C$3:$CD$12,6,FALSE)</f>
        <v>#VALUE!</v>
      </c>
      <c r="AG449" s="119" t="e">
        <f>T449-HLOOKUP(V449,Minimas!$C$3:$CD$12,7,FALSE)</f>
        <v>#VALUE!</v>
      </c>
      <c r="AH449" s="119" t="e">
        <f>T449-HLOOKUP(V449,Minimas!$C$3:$CD$12,8,FALSE)</f>
        <v>#VALUE!</v>
      </c>
      <c r="AI449" s="119" t="e">
        <f>T449-HLOOKUP(V449,Minimas!$C$3:$CD$12,9,FALSE)</f>
        <v>#VALUE!</v>
      </c>
      <c r="AJ449" s="119" t="e">
        <f>T449-HLOOKUP(V449,Minimas!$C$3:$CD$12,10,FALSE)</f>
        <v>#VALUE!</v>
      </c>
      <c r="AK449" s="120" t="str">
        <f t="shared" si="67"/>
        <v xml:space="preserve"> </v>
      </c>
      <c r="AL449" s="44"/>
      <c r="AM449" s="44" t="str">
        <f t="shared" si="68"/>
        <v xml:space="preserve"> </v>
      </c>
      <c r="AN449" s="44" t="str">
        <f t="shared" si="69"/>
        <v xml:space="preserve"> </v>
      </c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4"/>
      <c r="CP449" s="44"/>
      <c r="CQ449" s="44"/>
      <c r="CR449" s="44"/>
      <c r="CS449" s="44"/>
      <c r="CT449" s="44"/>
      <c r="CU449" s="44"/>
      <c r="CV449" s="44"/>
      <c r="CW449" s="44"/>
      <c r="CX449" s="44"/>
      <c r="CY449" s="44"/>
      <c r="CZ449" s="44"/>
      <c r="DA449" s="44"/>
      <c r="DB449" s="44"/>
      <c r="DC449" s="44"/>
      <c r="DD449" s="44"/>
      <c r="DE449" s="44"/>
      <c r="DF449" s="44"/>
      <c r="DG449" s="44"/>
      <c r="DH449" s="44"/>
      <c r="DI449" s="44"/>
      <c r="DJ449" s="44"/>
      <c r="DK449" s="44"/>
      <c r="DL449" s="44"/>
      <c r="DM449" s="44"/>
      <c r="DN449" s="44"/>
      <c r="DO449" s="44"/>
      <c r="DP449" s="44"/>
      <c r="DQ449" s="44"/>
      <c r="DR449" s="44"/>
      <c r="DS449" s="44"/>
      <c r="DT449" s="44"/>
    </row>
    <row r="450" spans="2:124" s="5" customFormat="1" ht="30" customHeight="1">
      <c r="B450" s="128"/>
      <c r="C450" s="56"/>
      <c r="D450" s="111"/>
      <c r="E450" s="135"/>
      <c r="F450" s="133" t="s">
        <v>40</v>
      </c>
      <c r="G450" s="57" t="s">
        <v>40</v>
      </c>
      <c r="H450" s="134"/>
      <c r="I450" s="110"/>
      <c r="J450" s="135"/>
      <c r="K450" s="58"/>
      <c r="L450" s="59"/>
      <c r="M450" s="60"/>
      <c r="N450" s="60"/>
      <c r="O450" s="65" t="str">
        <f t="shared" si="62"/>
        <v/>
      </c>
      <c r="P450" s="59"/>
      <c r="Q450" s="60"/>
      <c r="R450" s="60"/>
      <c r="S450" s="65" t="str">
        <f t="shared" si="63"/>
        <v/>
      </c>
      <c r="T450" s="64" t="str">
        <f t="shared" si="64"/>
        <v/>
      </c>
      <c r="U450" s="61" t="str">
        <f t="shared" si="65"/>
        <v xml:space="preserve">   </v>
      </c>
      <c r="V450" s="61" t="str">
        <f>IF(E450=0," ",IF(E450="H",IF(H450&lt;1999,VLOOKUP(K450,Minimas!$A$15:$F$29,6),IF(AND(H450&gt;1998,H450&lt;2002),VLOOKUP(K450,Minimas!$A$15:$F$29,5),IF(AND(H450&gt;2001,H450&lt;2004),VLOOKUP(K450,Minimas!$A$15:$F$29,4),IF(AND(H450&gt;2003,H450&lt;2006),VLOOKUP(K450,Minimas!$A$15:$F$29,3),VLOOKUP(K450,Minimas!$A$15:$F$29,2))))),IF(H450&lt;1999,VLOOKUP(K450,Minimas!$G$15:$L$29,6),IF(AND(H450&gt;1998,H450&lt;2002),VLOOKUP(K450,Minimas!$G$15:$L$29,5),IF(AND(H450&gt;2001,H450&lt;2004),VLOOKUP(K450,Minimas!$G$15:$L$29,4),IF(AND(H450&gt;2003,H450&lt;2006),VLOOKUP(K450,Minimas!$G$15:$L$29,3),VLOOKUP(K450,Minimas!$G$15:$L$29,2)))))))</f>
        <v xml:space="preserve"> </v>
      </c>
      <c r="W450" s="62" t="str">
        <f t="shared" si="66"/>
        <v/>
      </c>
      <c r="X450" s="55"/>
      <c r="AA450" s="44"/>
      <c r="AB450" s="119" t="e">
        <f>T450-HLOOKUP(V450,Minimas!$C$3:$CD$12,2,FALSE)</f>
        <v>#VALUE!</v>
      </c>
      <c r="AC450" s="119" t="e">
        <f>T450-HLOOKUP(V450,Minimas!$C$3:$CD$12,3,FALSE)</f>
        <v>#VALUE!</v>
      </c>
      <c r="AD450" s="119" t="e">
        <f>T450-HLOOKUP(V450,Minimas!$C$3:$CD$12,4,FALSE)</f>
        <v>#VALUE!</v>
      </c>
      <c r="AE450" s="119" t="e">
        <f>T450-HLOOKUP(V450,Minimas!$C$3:$CD$12,5,FALSE)</f>
        <v>#VALUE!</v>
      </c>
      <c r="AF450" s="119" t="e">
        <f>T450-HLOOKUP(V450,Minimas!$C$3:$CD$12,6,FALSE)</f>
        <v>#VALUE!</v>
      </c>
      <c r="AG450" s="119" t="e">
        <f>T450-HLOOKUP(V450,Minimas!$C$3:$CD$12,7,FALSE)</f>
        <v>#VALUE!</v>
      </c>
      <c r="AH450" s="119" t="e">
        <f>T450-HLOOKUP(V450,Minimas!$C$3:$CD$12,8,FALSE)</f>
        <v>#VALUE!</v>
      </c>
      <c r="AI450" s="119" t="e">
        <f>T450-HLOOKUP(V450,Minimas!$C$3:$CD$12,9,FALSE)</f>
        <v>#VALUE!</v>
      </c>
      <c r="AJ450" s="119" t="e">
        <f>T450-HLOOKUP(V450,Minimas!$C$3:$CD$12,10,FALSE)</f>
        <v>#VALUE!</v>
      </c>
      <c r="AK450" s="120" t="str">
        <f t="shared" si="67"/>
        <v xml:space="preserve"> </v>
      </c>
      <c r="AL450" s="44"/>
      <c r="AM450" s="44" t="str">
        <f t="shared" si="68"/>
        <v xml:space="preserve"> </v>
      </c>
      <c r="AN450" s="44" t="str">
        <f t="shared" si="69"/>
        <v xml:space="preserve"> </v>
      </c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4"/>
      <c r="CP450" s="44"/>
      <c r="CQ450" s="44"/>
      <c r="CR450" s="44"/>
      <c r="CS450" s="44"/>
      <c r="CT450" s="44"/>
      <c r="CU450" s="44"/>
      <c r="CV450" s="44"/>
      <c r="CW450" s="44"/>
      <c r="CX450" s="44"/>
      <c r="CY450" s="44"/>
      <c r="CZ450" s="44"/>
      <c r="DA450" s="44"/>
      <c r="DB450" s="44"/>
      <c r="DC450" s="44"/>
      <c r="DD450" s="44"/>
      <c r="DE450" s="44"/>
      <c r="DF450" s="44"/>
      <c r="DG450" s="44"/>
      <c r="DH450" s="44"/>
      <c r="DI450" s="44"/>
      <c r="DJ450" s="44"/>
      <c r="DK450" s="44"/>
      <c r="DL450" s="44"/>
      <c r="DM450" s="44"/>
      <c r="DN450" s="44"/>
      <c r="DO450" s="44"/>
      <c r="DP450" s="44"/>
      <c r="DQ450" s="44"/>
      <c r="DR450" s="44"/>
      <c r="DS450" s="44"/>
      <c r="DT450" s="44"/>
    </row>
    <row r="451" spans="2:124" s="5" customFormat="1" ht="30" customHeight="1">
      <c r="B451" s="128"/>
      <c r="C451" s="56"/>
      <c r="D451" s="111"/>
      <c r="E451" s="135"/>
      <c r="F451" s="133" t="s">
        <v>40</v>
      </c>
      <c r="G451" s="57" t="s">
        <v>40</v>
      </c>
      <c r="H451" s="134"/>
      <c r="I451" s="110"/>
      <c r="J451" s="135"/>
      <c r="K451" s="58"/>
      <c r="L451" s="59"/>
      <c r="M451" s="60"/>
      <c r="N451" s="60"/>
      <c r="O451" s="65" t="str">
        <f t="shared" si="62"/>
        <v/>
      </c>
      <c r="P451" s="59"/>
      <c r="Q451" s="60"/>
      <c r="R451" s="60"/>
      <c r="S451" s="65" t="str">
        <f t="shared" si="63"/>
        <v/>
      </c>
      <c r="T451" s="64" t="str">
        <f t="shared" si="64"/>
        <v/>
      </c>
      <c r="U451" s="61" t="str">
        <f t="shared" si="65"/>
        <v xml:space="preserve">   </v>
      </c>
      <c r="V451" s="61" t="str">
        <f>IF(E451=0," ",IF(E451="H",IF(H451&lt;1999,VLOOKUP(K451,Minimas!$A$15:$F$29,6),IF(AND(H451&gt;1998,H451&lt;2002),VLOOKUP(K451,Minimas!$A$15:$F$29,5),IF(AND(H451&gt;2001,H451&lt;2004),VLOOKUP(K451,Minimas!$A$15:$F$29,4),IF(AND(H451&gt;2003,H451&lt;2006),VLOOKUP(K451,Minimas!$A$15:$F$29,3),VLOOKUP(K451,Minimas!$A$15:$F$29,2))))),IF(H451&lt;1999,VLOOKUP(K451,Minimas!$G$15:$L$29,6),IF(AND(H451&gt;1998,H451&lt;2002),VLOOKUP(K451,Minimas!$G$15:$L$29,5),IF(AND(H451&gt;2001,H451&lt;2004),VLOOKUP(K451,Minimas!$G$15:$L$29,4),IF(AND(H451&gt;2003,H451&lt;2006),VLOOKUP(K451,Minimas!$G$15:$L$29,3),VLOOKUP(K451,Minimas!$G$15:$L$29,2)))))))</f>
        <v xml:space="preserve"> </v>
      </c>
      <c r="W451" s="62" t="str">
        <f t="shared" si="66"/>
        <v/>
      </c>
      <c r="X451" s="55"/>
      <c r="AA451" s="44"/>
      <c r="AB451" s="119" t="e">
        <f>T451-HLOOKUP(V451,Minimas!$C$3:$CD$12,2,FALSE)</f>
        <v>#VALUE!</v>
      </c>
      <c r="AC451" s="119" t="e">
        <f>T451-HLOOKUP(V451,Minimas!$C$3:$CD$12,3,FALSE)</f>
        <v>#VALUE!</v>
      </c>
      <c r="AD451" s="119" t="e">
        <f>T451-HLOOKUP(V451,Minimas!$C$3:$CD$12,4,FALSE)</f>
        <v>#VALUE!</v>
      </c>
      <c r="AE451" s="119" t="e">
        <f>T451-HLOOKUP(V451,Minimas!$C$3:$CD$12,5,FALSE)</f>
        <v>#VALUE!</v>
      </c>
      <c r="AF451" s="119" t="e">
        <f>T451-HLOOKUP(V451,Minimas!$C$3:$CD$12,6,FALSE)</f>
        <v>#VALUE!</v>
      </c>
      <c r="AG451" s="119" t="e">
        <f>T451-HLOOKUP(V451,Minimas!$C$3:$CD$12,7,FALSE)</f>
        <v>#VALUE!</v>
      </c>
      <c r="AH451" s="119" t="e">
        <f>T451-HLOOKUP(V451,Minimas!$C$3:$CD$12,8,FALSE)</f>
        <v>#VALUE!</v>
      </c>
      <c r="AI451" s="119" t="e">
        <f>T451-HLOOKUP(V451,Minimas!$C$3:$CD$12,9,FALSE)</f>
        <v>#VALUE!</v>
      </c>
      <c r="AJ451" s="119" t="e">
        <f>T451-HLOOKUP(V451,Minimas!$C$3:$CD$12,10,FALSE)</f>
        <v>#VALUE!</v>
      </c>
      <c r="AK451" s="120" t="str">
        <f t="shared" si="67"/>
        <v xml:space="preserve"> </v>
      </c>
      <c r="AL451" s="44"/>
      <c r="AM451" s="44" t="str">
        <f t="shared" si="68"/>
        <v xml:space="preserve"> </v>
      </c>
      <c r="AN451" s="44" t="str">
        <f t="shared" si="69"/>
        <v xml:space="preserve"> </v>
      </c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4"/>
      <c r="CP451" s="44"/>
      <c r="CQ451" s="44"/>
      <c r="CR451" s="44"/>
      <c r="CS451" s="44"/>
      <c r="CT451" s="44"/>
      <c r="CU451" s="44"/>
      <c r="CV451" s="44"/>
      <c r="CW451" s="44"/>
      <c r="CX451" s="44"/>
      <c r="CY451" s="44"/>
      <c r="CZ451" s="44"/>
      <c r="DA451" s="44"/>
      <c r="DB451" s="44"/>
      <c r="DC451" s="44"/>
      <c r="DD451" s="44"/>
      <c r="DE451" s="44"/>
      <c r="DF451" s="44"/>
      <c r="DG451" s="44"/>
      <c r="DH451" s="44"/>
      <c r="DI451" s="44"/>
      <c r="DJ451" s="44"/>
      <c r="DK451" s="44"/>
      <c r="DL451" s="44"/>
      <c r="DM451" s="44"/>
      <c r="DN451" s="44"/>
      <c r="DO451" s="44"/>
      <c r="DP451" s="44"/>
      <c r="DQ451" s="44"/>
      <c r="DR451" s="44"/>
      <c r="DS451" s="44"/>
      <c r="DT451" s="44"/>
    </row>
    <row r="452" spans="2:124" s="5" customFormat="1" ht="30" customHeight="1">
      <c r="B452" s="128"/>
      <c r="C452" s="56"/>
      <c r="D452" s="111"/>
      <c r="E452" s="135"/>
      <c r="F452" s="133" t="s">
        <v>40</v>
      </c>
      <c r="G452" s="57" t="s">
        <v>40</v>
      </c>
      <c r="H452" s="134"/>
      <c r="I452" s="110"/>
      <c r="J452" s="135"/>
      <c r="K452" s="58"/>
      <c r="L452" s="59"/>
      <c r="M452" s="60"/>
      <c r="N452" s="60"/>
      <c r="O452" s="65" t="str">
        <f t="shared" si="62"/>
        <v/>
      </c>
      <c r="P452" s="59"/>
      <c r="Q452" s="60"/>
      <c r="R452" s="60"/>
      <c r="S452" s="65" t="str">
        <f t="shared" si="63"/>
        <v/>
      </c>
      <c r="T452" s="64" t="str">
        <f t="shared" si="64"/>
        <v/>
      </c>
      <c r="U452" s="61" t="str">
        <f t="shared" si="65"/>
        <v xml:space="preserve">   </v>
      </c>
      <c r="V452" s="61" t="str">
        <f>IF(E452=0," ",IF(E452="H",IF(H452&lt;1999,VLOOKUP(K452,Minimas!$A$15:$F$29,6),IF(AND(H452&gt;1998,H452&lt;2002),VLOOKUP(K452,Minimas!$A$15:$F$29,5),IF(AND(H452&gt;2001,H452&lt;2004),VLOOKUP(K452,Minimas!$A$15:$F$29,4),IF(AND(H452&gt;2003,H452&lt;2006),VLOOKUP(K452,Minimas!$A$15:$F$29,3),VLOOKUP(K452,Minimas!$A$15:$F$29,2))))),IF(H452&lt;1999,VLOOKUP(K452,Minimas!$G$15:$L$29,6),IF(AND(H452&gt;1998,H452&lt;2002),VLOOKUP(K452,Minimas!$G$15:$L$29,5),IF(AND(H452&gt;2001,H452&lt;2004),VLOOKUP(K452,Minimas!$G$15:$L$29,4),IF(AND(H452&gt;2003,H452&lt;2006),VLOOKUP(K452,Minimas!$G$15:$L$29,3),VLOOKUP(K452,Minimas!$G$15:$L$29,2)))))))</f>
        <v xml:space="preserve"> </v>
      </c>
      <c r="W452" s="62" t="str">
        <f t="shared" si="66"/>
        <v/>
      </c>
      <c r="X452" s="55"/>
      <c r="AA452" s="44"/>
      <c r="AB452" s="119" t="e">
        <f>T452-HLOOKUP(V452,Minimas!$C$3:$CD$12,2,FALSE)</f>
        <v>#VALUE!</v>
      </c>
      <c r="AC452" s="119" t="e">
        <f>T452-HLOOKUP(V452,Minimas!$C$3:$CD$12,3,FALSE)</f>
        <v>#VALUE!</v>
      </c>
      <c r="AD452" s="119" t="e">
        <f>T452-HLOOKUP(V452,Minimas!$C$3:$CD$12,4,FALSE)</f>
        <v>#VALUE!</v>
      </c>
      <c r="AE452" s="119" t="e">
        <f>T452-HLOOKUP(V452,Minimas!$C$3:$CD$12,5,FALSE)</f>
        <v>#VALUE!</v>
      </c>
      <c r="AF452" s="119" t="e">
        <f>T452-HLOOKUP(V452,Minimas!$C$3:$CD$12,6,FALSE)</f>
        <v>#VALUE!</v>
      </c>
      <c r="AG452" s="119" t="e">
        <f>T452-HLOOKUP(V452,Minimas!$C$3:$CD$12,7,FALSE)</f>
        <v>#VALUE!</v>
      </c>
      <c r="AH452" s="119" t="e">
        <f>T452-HLOOKUP(V452,Minimas!$C$3:$CD$12,8,FALSE)</f>
        <v>#VALUE!</v>
      </c>
      <c r="AI452" s="119" t="e">
        <f>T452-HLOOKUP(V452,Minimas!$C$3:$CD$12,9,FALSE)</f>
        <v>#VALUE!</v>
      </c>
      <c r="AJ452" s="119" t="e">
        <f>T452-HLOOKUP(V452,Minimas!$C$3:$CD$12,10,FALSE)</f>
        <v>#VALUE!</v>
      </c>
      <c r="AK452" s="120" t="str">
        <f t="shared" si="67"/>
        <v xml:space="preserve"> </v>
      </c>
      <c r="AL452" s="44"/>
      <c r="AM452" s="44" t="str">
        <f t="shared" si="68"/>
        <v xml:space="preserve"> </v>
      </c>
      <c r="AN452" s="44" t="str">
        <f t="shared" si="69"/>
        <v xml:space="preserve"> </v>
      </c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4"/>
      <c r="CP452" s="44"/>
      <c r="CQ452" s="44"/>
      <c r="CR452" s="44"/>
      <c r="CS452" s="44"/>
      <c r="CT452" s="44"/>
      <c r="CU452" s="44"/>
      <c r="CV452" s="44"/>
      <c r="CW452" s="44"/>
      <c r="CX452" s="44"/>
      <c r="CY452" s="44"/>
      <c r="CZ452" s="44"/>
      <c r="DA452" s="44"/>
      <c r="DB452" s="44"/>
      <c r="DC452" s="44"/>
      <c r="DD452" s="44"/>
      <c r="DE452" s="44"/>
      <c r="DF452" s="44"/>
      <c r="DG452" s="44"/>
      <c r="DH452" s="44"/>
      <c r="DI452" s="44"/>
      <c r="DJ452" s="44"/>
      <c r="DK452" s="44"/>
      <c r="DL452" s="44"/>
      <c r="DM452" s="44"/>
      <c r="DN452" s="44"/>
      <c r="DO452" s="44"/>
      <c r="DP452" s="44"/>
      <c r="DQ452" s="44"/>
      <c r="DR452" s="44"/>
      <c r="DS452" s="44"/>
      <c r="DT452" s="44"/>
    </row>
    <row r="453" spans="2:124" s="5" customFormat="1" ht="30" customHeight="1">
      <c r="B453" s="128"/>
      <c r="C453" s="56"/>
      <c r="D453" s="111"/>
      <c r="E453" s="135"/>
      <c r="F453" s="133" t="s">
        <v>40</v>
      </c>
      <c r="G453" s="57" t="s">
        <v>40</v>
      </c>
      <c r="H453" s="134"/>
      <c r="I453" s="110"/>
      <c r="J453" s="135"/>
      <c r="K453" s="58"/>
      <c r="L453" s="59"/>
      <c r="M453" s="60"/>
      <c r="N453" s="60"/>
      <c r="O453" s="65" t="str">
        <f t="shared" si="62"/>
        <v/>
      </c>
      <c r="P453" s="59"/>
      <c r="Q453" s="60"/>
      <c r="R453" s="60"/>
      <c r="S453" s="65" t="str">
        <f t="shared" si="63"/>
        <v/>
      </c>
      <c r="T453" s="64" t="str">
        <f t="shared" si="64"/>
        <v/>
      </c>
      <c r="U453" s="61" t="str">
        <f t="shared" si="65"/>
        <v xml:space="preserve">   </v>
      </c>
      <c r="V453" s="61" t="str">
        <f>IF(E453=0," ",IF(E453="H",IF(H453&lt;1999,VLOOKUP(K453,Minimas!$A$15:$F$29,6),IF(AND(H453&gt;1998,H453&lt;2002),VLOOKUP(K453,Minimas!$A$15:$F$29,5),IF(AND(H453&gt;2001,H453&lt;2004),VLOOKUP(K453,Minimas!$A$15:$F$29,4),IF(AND(H453&gt;2003,H453&lt;2006),VLOOKUP(K453,Minimas!$A$15:$F$29,3),VLOOKUP(K453,Minimas!$A$15:$F$29,2))))),IF(H453&lt;1999,VLOOKUP(K453,Minimas!$G$15:$L$29,6),IF(AND(H453&gt;1998,H453&lt;2002),VLOOKUP(K453,Minimas!$G$15:$L$29,5),IF(AND(H453&gt;2001,H453&lt;2004),VLOOKUP(K453,Minimas!$G$15:$L$29,4),IF(AND(H453&gt;2003,H453&lt;2006),VLOOKUP(K453,Minimas!$G$15:$L$29,3),VLOOKUP(K453,Minimas!$G$15:$L$29,2)))))))</f>
        <v xml:space="preserve"> </v>
      </c>
      <c r="W453" s="62" t="str">
        <f t="shared" si="66"/>
        <v/>
      </c>
      <c r="X453" s="55"/>
      <c r="AA453" s="44"/>
      <c r="AB453" s="119" t="e">
        <f>T453-HLOOKUP(V453,Minimas!$C$3:$CD$12,2,FALSE)</f>
        <v>#VALUE!</v>
      </c>
      <c r="AC453" s="119" t="e">
        <f>T453-HLOOKUP(V453,Minimas!$C$3:$CD$12,3,FALSE)</f>
        <v>#VALUE!</v>
      </c>
      <c r="AD453" s="119" t="e">
        <f>T453-HLOOKUP(V453,Minimas!$C$3:$CD$12,4,FALSE)</f>
        <v>#VALUE!</v>
      </c>
      <c r="AE453" s="119" t="e">
        <f>T453-HLOOKUP(V453,Minimas!$C$3:$CD$12,5,FALSE)</f>
        <v>#VALUE!</v>
      </c>
      <c r="AF453" s="119" t="e">
        <f>T453-HLOOKUP(V453,Minimas!$C$3:$CD$12,6,FALSE)</f>
        <v>#VALUE!</v>
      </c>
      <c r="AG453" s="119" t="e">
        <f>T453-HLOOKUP(V453,Minimas!$C$3:$CD$12,7,FALSE)</f>
        <v>#VALUE!</v>
      </c>
      <c r="AH453" s="119" t="e">
        <f>T453-HLOOKUP(V453,Minimas!$C$3:$CD$12,8,FALSE)</f>
        <v>#VALUE!</v>
      </c>
      <c r="AI453" s="119" t="e">
        <f>T453-HLOOKUP(V453,Minimas!$C$3:$CD$12,9,FALSE)</f>
        <v>#VALUE!</v>
      </c>
      <c r="AJ453" s="119" t="e">
        <f>T453-HLOOKUP(V453,Minimas!$C$3:$CD$12,10,FALSE)</f>
        <v>#VALUE!</v>
      </c>
      <c r="AK453" s="120" t="str">
        <f t="shared" si="67"/>
        <v xml:space="preserve"> </v>
      </c>
      <c r="AL453" s="44"/>
      <c r="AM453" s="44" t="str">
        <f t="shared" si="68"/>
        <v xml:space="preserve"> </v>
      </c>
      <c r="AN453" s="44" t="str">
        <f t="shared" si="69"/>
        <v xml:space="preserve"> </v>
      </c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4"/>
      <c r="CP453" s="44"/>
      <c r="CQ453" s="44"/>
      <c r="CR453" s="44"/>
      <c r="CS453" s="44"/>
      <c r="CT453" s="44"/>
      <c r="CU453" s="44"/>
      <c r="CV453" s="44"/>
      <c r="CW453" s="44"/>
      <c r="CX453" s="44"/>
      <c r="CY453" s="44"/>
      <c r="CZ453" s="44"/>
      <c r="DA453" s="44"/>
      <c r="DB453" s="44"/>
      <c r="DC453" s="44"/>
      <c r="DD453" s="44"/>
      <c r="DE453" s="44"/>
      <c r="DF453" s="44"/>
      <c r="DG453" s="44"/>
      <c r="DH453" s="44"/>
      <c r="DI453" s="44"/>
      <c r="DJ453" s="44"/>
      <c r="DK453" s="44"/>
      <c r="DL453" s="44"/>
      <c r="DM453" s="44"/>
      <c r="DN453" s="44"/>
      <c r="DO453" s="44"/>
      <c r="DP453" s="44"/>
      <c r="DQ453" s="44"/>
      <c r="DR453" s="44"/>
      <c r="DS453" s="44"/>
      <c r="DT453" s="44"/>
    </row>
    <row r="454" spans="2:124" s="5" customFormat="1" ht="30" customHeight="1">
      <c r="B454" s="128"/>
      <c r="C454" s="56"/>
      <c r="D454" s="111"/>
      <c r="E454" s="135"/>
      <c r="F454" s="133" t="s">
        <v>40</v>
      </c>
      <c r="G454" s="57" t="s">
        <v>40</v>
      </c>
      <c r="H454" s="134"/>
      <c r="I454" s="110"/>
      <c r="J454" s="135"/>
      <c r="K454" s="58"/>
      <c r="L454" s="59"/>
      <c r="M454" s="60"/>
      <c r="N454" s="60"/>
      <c r="O454" s="65" t="str">
        <f t="shared" si="62"/>
        <v/>
      </c>
      <c r="P454" s="59"/>
      <c r="Q454" s="60"/>
      <c r="R454" s="60"/>
      <c r="S454" s="65" t="str">
        <f t="shared" si="63"/>
        <v/>
      </c>
      <c r="T454" s="64" t="str">
        <f t="shared" si="64"/>
        <v/>
      </c>
      <c r="U454" s="61" t="str">
        <f t="shared" si="65"/>
        <v xml:space="preserve">   </v>
      </c>
      <c r="V454" s="61" t="str">
        <f>IF(E454=0," ",IF(E454="H",IF(H454&lt;1999,VLOOKUP(K454,Minimas!$A$15:$F$29,6),IF(AND(H454&gt;1998,H454&lt;2002),VLOOKUP(K454,Minimas!$A$15:$F$29,5),IF(AND(H454&gt;2001,H454&lt;2004),VLOOKUP(K454,Minimas!$A$15:$F$29,4),IF(AND(H454&gt;2003,H454&lt;2006),VLOOKUP(K454,Minimas!$A$15:$F$29,3),VLOOKUP(K454,Minimas!$A$15:$F$29,2))))),IF(H454&lt;1999,VLOOKUP(K454,Minimas!$G$15:$L$29,6),IF(AND(H454&gt;1998,H454&lt;2002),VLOOKUP(K454,Minimas!$G$15:$L$29,5),IF(AND(H454&gt;2001,H454&lt;2004),VLOOKUP(K454,Minimas!$G$15:$L$29,4),IF(AND(H454&gt;2003,H454&lt;2006),VLOOKUP(K454,Minimas!$G$15:$L$29,3),VLOOKUP(K454,Minimas!$G$15:$L$29,2)))))))</f>
        <v xml:space="preserve"> </v>
      </c>
      <c r="W454" s="62" t="str">
        <f t="shared" si="66"/>
        <v/>
      </c>
      <c r="X454" s="55"/>
      <c r="AA454" s="44"/>
      <c r="AB454" s="119" t="e">
        <f>T454-HLOOKUP(V454,Minimas!$C$3:$CD$12,2,FALSE)</f>
        <v>#VALUE!</v>
      </c>
      <c r="AC454" s="119" t="e">
        <f>T454-HLOOKUP(V454,Minimas!$C$3:$CD$12,3,FALSE)</f>
        <v>#VALUE!</v>
      </c>
      <c r="AD454" s="119" t="e">
        <f>T454-HLOOKUP(V454,Minimas!$C$3:$CD$12,4,FALSE)</f>
        <v>#VALUE!</v>
      </c>
      <c r="AE454" s="119" t="e">
        <f>T454-HLOOKUP(V454,Minimas!$C$3:$CD$12,5,FALSE)</f>
        <v>#VALUE!</v>
      </c>
      <c r="AF454" s="119" t="e">
        <f>T454-HLOOKUP(V454,Minimas!$C$3:$CD$12,6,FALSE)</f>
        <v>#VALUE!</v>
      </c>
      <c r="AG454" s="119" t="e">
        <f>T454-HLOOKUP(V454,Minimas!$C$3:$CD$12,7,FALSE)</f>
        <v>#VALUE!</v>
      </c>
      <c r="AH454" s="119" t="e">
        <f>T454-HLOOKUP(V454,Minimas!$C$3:$CD$12,8,FALSE)</f>
        <v>#VALUE!</v>
      </c>
      <c r="AI454" s="119" t="e">
        <f>T454-HLOOKUP(V454,Minimas!$C$3:$CD$12,9,FALSE)</f>
        <v>#VALUE!</v>
      </c>
      <c r="AJ454" s="119" t="e">
        <f>T454-HLOOKUP(V454,Minimas!$C$3:$CD$12,10,FALSE)</f>
        <v>#VALUE!</v>
      </c>
      <c r="AK454" s="120" t="str">
        <f t="shared" si="67"/>
        <v xml:space="preserve"> </v>
      </c>
      <c r="AL454" s="44"/>
      <c r="AM454" s="44" t="str">
        <f t="shared" si="68"/>
        <v xml:space="preserve"> </v>
      </c>
      <c r="AN454" s="44" t="str">
        <f t="shared" si="69"/>
        <v xml:space="preserve"> </v>
      </c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4"/>
      <c r="CP454" s="44"/>
      <c r="CQ454" s="44"/>
      <c r="CR454" s="44"/>
      <c r="CS454" s="44"/>
      <c r="CT454" s="44"/>
      <c r="CU454" s="44"/>
      <c r="CV454" s="44"/>
      <c r="CW454" s="44"/>
      <c r="CX454" s="44"/>
      <c r="CY454" s="44"/>
      <c r="CZ454" s="44"/>
      <c r="DA454" s="44"/>
      <c r="DB454" s="44"/>
      <c r="DC454" s="44"/>
      <c r="DD454" s="44"/>
      <c r="DE454" s="44"/>
      <c r="DF454" s="44"/>
      <c r="DG454" s="44"/>
      <c r="DH454" s="44"/>
      <c r="DI454" s="44"/>
      <c r="DJ454" s="44"/>
      <c r="DK454" s="44"/>
      <c r="DL454" s="44"/>
      <c r="DM454" s="44"/>
      <c r="DN454" s="44"/>
      <c r="DO454" s="44"/>
      <c r="DP454" s="44"/>
      <c r="DQ454" s="44"/>
      <c r="DR454" s="44"/>
      <c r="DS454" s="44"/>
      <c r="DT454" s="44"/>
    </row>
    <row r="455" spans="2:124" s="5" customFormat="1" ht="30" customHeight="1">
      <c r="B455" s="128"/>
      <c r="C455" s="56"/>
      <c r="D455" s="111"/>
      <c r="E455" s="135"/>
      <c r="F455" s="133" t="s">
        <v>40</v>
      </c>
      <c r="G455" s="57" t="s">
        <v>40</v>
      </c>
      <c r="H455" s="134"/>
      <c r="I455" s="110"/>
      <c r="J455" s="135"/>
      <c r="K455" s="58"/>
      <c r="L455" s="59"/>
      <c r="M455" s="60"/>
      <c r="N455" s="60"/>
      <c r="O455" s="65" t="str">
        <f t="shared" si="62"/>
        <v/>
      </c>
      <c r="P455" s="59"/>
      <c r="Q455" s="60"/>
      <c r="R455" s="60"/>
      <c r="S455" s="65" t="str">
        <f t="shared" si="63"/>
        <v/>
      </c>
      <c r="T455" s="64" t="str">
        <f t="shared" si="64"/>
        <v/>
      </c>
      <c r="U455" s="61" t="str">
        <f t="shared" si="65"/>
        <v xml:space="preserve">   </v>
      </c>
      <c r="V455" s="61" t="str">
        <f>IF(E455=0," ",IF(E455="H",IF(H455&lt;1999,VLOOKUP(K455,Minimas!$A$15:$F$29,6),IF(AND(H455&gt;1998,H455&lt;2002),VLOOKUP(K455,Minimas!$A$15:$F$29,5),IF(AND(H455&gt;2001,H455&lt;2004),VLOOKUP(K455,Minimas!$A$15:$F$29,4),IF(AND(H455&gt;2003,H455&lt;2006),VLOOKUP(K455,Minimas!$A$15:$F$29,3),VLOOKUP(K455,Minimas!$A$15:$F$29,2))))),IF(H455&lt;1999,VLOOKUP(K455,Minimas!$G$15:$L$29,6),IF(AND(H455&gt;1998,H455&lt;2002),VLOOKUP(K455,Minimas!$G$15:$L$29,5),IF(AND(H455&gt;2001,H455&lt;2004),VLOOKUP(K455,Minimas!$G$15:$L$29,4),IF(AND(H455&gt;2003,H455&lt;2006),VLOOKUP(K455,Minimas!$G$15:$L$29,3),VLOOKUP(K455,Minimas!$G$15:$L$29,2)))))))</f>
        <v xml:space="preserve"> </v>
      </c>
      <c r="W455" s="62" t="str">
        <f t="shared" si="66"/>
        <v/>
      </c>
      <c r="X455" s="55"/>
      <c r="AA455" s="44"/>
      <c r="AB455" s="119" t="e">
        <f>T455-HLOOKUP(V455,Minimas!$C$3:$CD$12,2,FALSE)</f>
        <v>#VALUE!</v>
      </c>
      <c r="AC455" s="119" t="e">
        <f>T455-HLOOKUP(V455,Minimas!$C$3:$CD$12,3,FALSE)</f>
        <v>#VALUE!</v>
      </c>
      <c r="AD455" s="119" t="e">
        <f>T455-HLOOKUP(V455,Minimas!$C$3:$CD$12,4,FALSE)</f>
        <v>#VALUE!</v>
      </c>
      <c r="AE455" s="119" t="e">
        <f>T455-HLOOKUP(V455,Minimas!$C$3:$CD$12,5,FALSE)</f>
        <v>#VALUE!</v>
      </c>
      <c r="AF455" s="119" t="e">
        <f>T455-HLOOKUP(V455,Minimas!$C$3:$CD$12,6,FALSE)</f>
        <v>#VALUE!</v>
      </c>
      <c r="AG455" s="119" t="e">
        <f>T455-HLOOKUP(V455,Minimas!$C$3:$CD$12,7,FALSE)</f>
        <v>#VALUE!</v>
      </c>
      <c r="AH455" s="119" t="e">
        <f>T455-HLOOKUP(V455,Minimas!$C$3:$CD$12,8,FALSE)</f>
        <v>#VALUE!</v>
      </c>
      <c r="AI455" s="119" t="e">
        <f>T455-HLOOKUP(V455,Minimas!$C$3:$CD$12,9,FALSE)</f>
        <v>#VALUE!</v>
      </c>
      <c r="AJ455" s="119" t="e">
        <f>T455-HLOOKUP(V455,Minimas!$C$3:$CD$12,10,FALSE)</f>
        <v>#VALUE!</v>
      </c>
      <c r="AK455" s="120" t="str">
        <f t="shared" si="67"/>
        <v xml:space="preserve"> </v>
      </c>
      <c r="AL455" s="44"/>
      <c r="AM455" s="44" t="str">
        <f t="shared" si="68"/>
        <v xml:space="preserve"> </v>
      </c>
      <c r="AN455" s="44" t="str">
        <f t="shared" si="69"/>
        <v xml:space="preserve"> </v>
      </c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4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4"/>
      <c r="CP455" s="44"/>
      <c r="CQ455" s="44"/>
      <c r="CR455" s="44"/>
      <c r="CS455" s="44"/>
      <c r="CT455" s="44"/>
      <c r="CU455" s="44"/>
      <c r="CV455" s="44"/>
      <c r="CW455" s="44"/>
      <c r="CX455" s="44"/>
      <c r="CY455" s="44"/>
      <c r="CZ455" s="44"/>
      <c r="DA455" s="44"/>
      <c r="DB455" s="44"/>
      <c r="DC455" s="44"/>
      <c r="DD455" s="44"/>
      <c r="DE455" s="44"/>
      <c r="DF455" s="44"/>
      <c r="DG455" s="44"/>
      <c r="DH455" s="44"/>
      <c r="DI455" s="44"/>
      <c r="DJ455" s="44"/>
      <c r="DK455" s="44"/>
      <c r="DL455" s="44"/>
      <c r="DM455" s="44"/>
      <c r="DN455" s="44"/>
      <c r="DO455" s="44"/>
      <c r="DP455" s="44"/>
      <c r="DQ455" s="44"/>
      <c r="DR455" s="44"/>
      <c r="DS455" s="44"/>
      <c r="DT455" s="44"/>
    </row>
    <row r="456" spans="2:124" s="5" customFormat="1" ht="30" customHeight="1">
      <c r="B456" s="128"/>
      <c r="C456" s="56"/>
      <c r="D456" s="111"/>
      <c r="E456" s="135"/>
      <c r="F456" s="133" t="s">
        <v>40</v>
      </c>
      <c r="G456" s="57" t="s">
        <v>40</v>
      </c>
      <c r="H456" s="134"/>
      <c r="I456" s="110"/>
      <c r="J456" s="135"/>
      <c r="K456" s="58"/>
      <c r="L456" s="59"/>
      <c r="M456" s="60"/>
      <c r="N456" s="60"/>
      <c r="O456" s="65" t="str">
        <f t="shared" si="62"/>
        <v/>
      </c>
      <c r="P456" s="59"/>
      <c r="Q456" s="60"/>
      <c r="R456" s="60"/>
      <c r="S456" s="65" t="str">
        <f t="shared" si="63"/>
        <v/>
      </c>
      <c r="T456" s="64" t="str">
        <f t="shared" si="64"/>
        <v/>
      </c>
      <c r="U456" s="61" t="str">
        <f t="shared" si="65"/>
        <v xml:space="preserve">   </v>
      </c>
      <c r="V456" s="61" t="str">
        <f>IF(E456=0," ",IF(E456="H",IF(H456&lt;1999,VLOOKUP(K456,Minimas!$A$15:$F$29,6),IF(AND(H456&gt;1998,H456&lt;2002),VLOOKUP(K456,Minimas!$A$15:$F$29,5),IF(AND(H456&gt;2001,H456&lt;2004),VLOOKUP(K456,Minimas!$A$15:$F$29,4),IF(AND(H456&gt;2003,H456&lt;2006),VLOOKUP(K456,Minimas!$A$15:$F$29,3),VLOOKUP(K456,Minimas!$A$15:$F$29,2))))),IF(H456&lt;1999,VLOOKUP(K456,Minimas!$G$15:$L$29,6),IF(AND(H456&gt;1998,H456&lt;2002),VLOOKUP(K456,Minimas!$G$15:$L$29,5),IF(AND(H456&gt;2001,H456&lt;2004),VLOOKUP(K456,Minimas!$G$15:$L$29,4),IF(AND(H456&gt;2003,H456&lt;2006),VLOOKUP(K456,Minimas!$G$15:$L$29,3),VLOOKUP(K456,Minimas!$G$15:$L$29,2)))))))</f>
        <v xml:space="preserve"> </v>
      </c>
      <c r="W456" s="62" t="str">
        <f t="shared" si="66"/>
        <v/>
      </c>
      <c r="X456" s="55"/>
      <c r="AA456" s="44"/>
      <c r="AB456" s="119" t="e">
        <f>T456-HLOOKUP(V456,Minimas!$C$3:$CD$12,2,FALSE)</f>
        <v>#VALUE!</v>
      </c>
      <c r="AC456" s="119" t="e">
        <f>T456-HLOOKUP(V456,Minimas!$C$3:$CD$12,3,FALSE)</f>
        <v>#VALUE!</v>
      </c>
      <c r="AD456" s="119" t="e">
        <f>T456-HLOOKUP(V456,Minimas!$C$3:$CD$12,4,FALSE)</f>
        <v>#VALUE!</v>
      </c>
      <c r="AE456" s="119" t="e">
        <f>T456-HLOOKUP(V456,Minimas!$C$3:$CD$12,5,FALSE)</f>
        <v>#VALUE!</v>
      </c>
      <c r="AF456" s="119" t="e">
        <f>T456-HLOOKUP(V456,Minimas!$C$3:$CD$12,6,FALSE)</f>
        <v>#VALUE!</v>
      </c>
      <c r="AG456" s="119" t="e">
        <f>T456-HLOOKUP(V456,Minimas!$C$3:$CD$12,7,FALSE)</f>
        <v>#VALUE!</v>
      </c>
      <c r="AH456" s="119" t="e">
        <f>T456-HLOOKUP(V456,Minimas!$C$3:$CD$12,8,FALSE)</f>
        <v>#VALUE!</v>
      </c>
      <c r="AI456" s="119" t="e">
        <f>T456-HLOOKUP(V456,Minimas!$C$3:$CD$12,9,FALSE)</f>
        <v>#VALUE!</v>
      </c>
      <c r="AJ456" s="119" t="e">
        <f>T456-HLOOKUP(V456,Minimas!$C$3:$CD$12,10,FALSE)</f>
        <v>#VALUE!</v>
      </c>
      <c r="AK456" s="120" t="str">
        <f t="shared" si="67"/>
        <v xml:space="preserve"> </v>
      </c>
      <c r="AL456" s="44"/>
      <c r="AM456" s="44" t="str">
        <f t="shared" si="68"/>
        <v xml:space="preserve"> </v>
      </c>
      <c r="AN456" s="44" t="str">
        <f t="shared" si="69"/>
        <v xml:space="preserve"> </v>
      </c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4"/>
      <c r="CP456" s="44"/>
      <c r="CQ456" s="44"/>
      <c r="CR456" s="44"/>
      <c r="CS456" s="44"/>
      <c r="CT456" s="44"/>
      <c r="CU456" s="44"/>
      <c r="CV456" s="44"/>
      <c r="CW456" s="44"/>
      <c r="CX456" s="44"/>
      <c r="CY456" s="44"/>
      <c r="CZ456" s="44"/>
      <c r="DA456" s="44"/>
      <c r="DB456" s="44"/>
      <c r="DC456" s="44"/>
      <c r="DD456" s="44"/>
      <c r="DE456" s="44"/>
      <c r="DF456" s="44"/>
      <c r="DG456" s="44"/>
      <c r="DH456" s="44"/>
      <c r="DI456" s="44"/>
      <c r="DJ456" s="44"/>
      <c r="DK456" s="44"/>
      <c r="DL456" s="44"/>
      <c r="DM456" s="44"/>
      <c r="DN456" s="44"/>
      <c r="DO456" s="44"/>
      <c r="DP456" s="44"/>
      <c r="DQ456" s="44"/>
      <c r="DR456" s="44"/>
      <c r="DS456" s="44"/>
      <c r="DT456" s="44"/>
    </row>
    <row r="457" spans="2:124" s="5" customFormat="1" ht="30" customHeight="1">
      <c r="B457" s="128"/>
      <c r="C457" s="56"/>
      <c r="D457" s="111"/>
      <c r="E457" s="135"/>
      <c r="F457" s="133" t="s">
        <v>40</v>
      </c>
      <c r="G457" s="57" t="s">
        <v>40</v>
      </c>
      <c r="H457" s="134"/>
      <c r="I457" s="110"/>
      <c r="J457" s="135"/>
      <c r="K457" s="58"/>
      <c r="L457" s="59"/>
      <c r="M457" s="60"/>
      <c r="N457" s="60"/>
      <c r="O457" s="65" t="str">
        <f t="shared" si="62"/>
        <v/>
      </c>
      <c r="P457" s="59"/>
      <c r="Q457" s="60"/>
      <c r="R457" s="60"/>
      <c r="S457" s="65" t="str">
        <f t="shared" si="63"/>
        <v/>
      </c>
      <c r="T457" s="64" t="str">
        <f t="shared" si="64"/>
        <v/>
      </c>
      <c r="U457" s="61" t="str">
        <f t="shared" si="65"/>
        <v xml:space="preserve">   </v>
      </c>
      <c r="V457" s="61" t="str">
        <f>IF(E457=0," ",IF(E457="H",IF(H457&lt;1999,VLOOKUP(K457,Minimas!$A$15:$F$29,6),IF(AND(H457&gt;1998,H457&lt;2002),VLOOKUP(K457,Minimas!$A$15:$F$29,5),IF(AND(H457&gt;2001,H457&lt;2004),VLOOKUP(K457,Minimas!$A$15:$F$29,4),IF(AND(H457&gt;2003,H457&lt;2006),VLOOKUP(K457,Minimas!$A$15:$F$29,3),VLOOKUP(K457,Minimas!$A$15:$F$29,2))))),IF(H457&lt;1999,VLOOKUP(K457,Minimas!$G$15:$L$29,6),IF(AND(H457&gt;1998,H457&lt;2002),VLOOKUP(K457,Minimas!$G$15:$L$29,5),IF(AND(H457&gt;2001,H457&lt;2004),VLOOKUP(K457,Minimas!$G$15:$L$29,4),IF(AND(H457&gt;2003,H457&lt;2006),VLOOKUP(K457,Minimas!$G$15:$L$29,3),VLOOKUP(K457,Minimas!$G$15:$L$29,2)))))))</f>
        <v xml:space="preserve"> </v>
      </c>
      <c r="W457" s="62" t="str">
        <f t="shared" si="66"/>
        <v/>
      </c>
      <c r="X457" s="55"/>
      <c r="AA457" s="44"/>
      <c r="AB457" s="119" t="e">
        <f>T457-HLOOKUP(V457,Minimas!$C$3:$CD$12,2,FALSE)</f>
        <v>#VALUE!</v>
      </c>
      <c r="AC457" s="119" t="e">
        <f>T457-HLOOKUP(V457,Minimas!$C$3:$CD$12,3,FALSE)</f>
        <v>#VALUE!</v>
      </c>
      <c r="AD457" s="119" t="e">
        <f>T457-HLOOKUP(V457,Minimas!$C$3:$CD$12,4,FALSE)</f>
        <v>#VALUE!</v>
      </c>
      <c r="AE457" s="119" t="e">
        <f>T457-HLOOKUP(V457,Minimas!$C$3:$CD$12,5,FALSE)</f>
        <v>#VALUE!</v>
      </c>
      <c r="AF457" s="119" t="e">
        <f>T457-HLOOKUP(V457,Minimas!$C$3:$CD$12,6,FALSE)</f>
        <v>#VALUE!</v>
      </c>
      <c r="AG457" s="119" t="e">
        <f>T457-HLOOKUP(V457,Minimas!$C$3:$CD$12,7,FALSE)</f>
        <v>#VALUE!</v>
      </c>
      <c r="AH457" s="119" t="e">
        <f>T457-HLOOKUP(V457,Minimas!$C$3:$CD$12,8,FALSE)</f>
        <v>#VALUE!</v>
      </c>
      <c r="AI457" s="119" t="e">
        <f>T457-HLOOKUP(V457,Minimas!$C$3:$CD$12,9,FALSE)</f>
        <v>#VALUE!</v>
      </c>
      <c r="AJ457" s="119" t="e">
        <f>T457-HLOOKUP(V457,Minimas!$C$3:$CD$12,10,FALSE)</f>
        <v>#VALUE!</v>
      </c>
      <c r="AK457" s="120" t="str">
        <f t="shared" si="67"/>
        <v xml:space="preserve"> </v>
      </c>
      <c r="AL457" s="44"/>
      <c r="AM457" s="44" t="str">
        <f t="shared" si="68"/>
        <v xml:space="preserve"> </v>
      </c>
      <c r="AN457" s="44" t="str">
        <f t="shared" si="69"/>
        <v xml:space="preserve"> </v>
      </c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4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4"/>
      <c r="CP457" s="44"/>
      <c r="CQ457" s="44"/>
      <c r="CR457" s="44"/>
      <c r="CS457" s="44"/>
      <c r="CT457" s="44"/>
      <c r="CU457" s="44"/>
      <c r="CV457" s="44"/>
      <c r="CW457" s="44"/>
      <c r="CX457" s="44"/>
      <c r="CY457" s="44"/>
      <c r="CZ457" s="44"/>
      <c r="DA457" s="44"/>
      <c r="DB457" s="44"/>
      <c r="DC457" s="44"/>
      <c r="DD457" s="44"/>
      <c r="DE457" s="44"/>
      <c r="DF457" s="44"/>
      <c r="DG457" s="44"/>
      <c r="DH457" s="44"/>
      <c r="DI457" s="44"/>
      <c r="DJ457" s="44"/>
      <c r="DK457" s="44"/>
      <c r="DL457" s="44"/>
      <c r="DM457" s="44"/>
      <c r="DN457" s="44"/>
      <c r="DO457" s="44"/>
      <c r="DP457" s="44"/>
      <c r="DQ457" s="44"/>
      <c r="DR457" s="44"/>
      <c r="DS457" s="44"/>
      <c r="DT457" s="44"/>
    </row>
    <row r="458" spans="2:124" s="5" customFormat="1" ht="30" customHeight="1">
      <c r="B458" s="128"/>
      <c r="C458" s="56"/>
      <c r="D458" s="111"/>
      <c r="E458" s="135"/>
      <c r="F458" s="133" t="s">
        <v>40</v>
      </c>
      <c r="G458" s="57" t="s">
        <v>40</v>
      </c>
      <c r="H458" s="134"/>
      <c r="I458" s="110"/>
      <c r="J458" s="135"/>
      <c r="K458" s="58"/>
      <c r="L458" s="59"/>
      <c r="M458" s="60"/>
      <c r="N458" s="60"/>
      <c r="O458" s="65" t="str">
        <f t="shared" si="62"/>
        <v/>
      </c>
      <c r="P458" s="59"/>
      <c r="Q458" s="60"/>
      <c r="R458" s="60"/>
      <c r="S458" s="65" t="str">
        <f t="shared" si="63"/>
        <v/>
      </c>
      <c r="T458" s="64" t="str">
        <f t="shared" si="64"/>
        <v/>
      </c>
      <c r="U458" s="61" t="str">
        <f t="shared" si="65"/>
        <v xml:space="preserve">   </v>
      </c>
      <c r="V458" s="61" t="str">
        <f>IF(E458=0," ",IF(E458="H",IF(H458&lt;1999,VLOOKUP(K458,Minimas!$A$15:$F$29,6),IF(AND(H458&gt;1998,H458&lt;2002),VLOOKUP(K458,Minimas!$A$15:$F$29,5),IF(AND(H458&gt;2001,H458&lt;2004),VLOOKUP(K458,Minimas!$A$15:$F$29,4),IF(AND(H458&gt;2003,H458&lt;2006),VLOOKUP(K458,Minimas!$A$15:$F$29,3),VLOOKUP(K458,Minimas!$A$15:$F$29,2))))),IF(H458&lt;1999,VLOOKUP(K458,Minimas!$G$15:$L$29,6),IF(AND(H458&gt;1998,H458&lt;2002),VLOOKUP(K458,Minimas!$G$15:$L$29,5),IF(AND(H458&gt;2001,H458&lt;2004),VLOOKUP(K458,Minimas!$G$15:$L$29,4),IF(AND(H458&gt;2003,H458&lt;2006),VLOOKUP(K458,Minimas!$G$15:$L$29,3),VLOOKUP(K458,Minimas!$G$15:$L$29,2)))))))</f>
        <v xml:space="preserve"> </v>
      </c>
      <c r="W458" s="62" t="str">
        <f t="shared" si="66"/>
        <v/>
      </c>
      <c r="X458" s="55"/>
      <c r="AA458" s="44"/>
      <c r="AB458" s="119" t="e">
        <f>T458-HLOOKUP(V458,Minimas!$C$3:$CD$12,2,FALSE)</f>
        <v>#VALUE!</v>
      </c>
      <c r="AC458" s="119" t="e">
        <f>T458-HLOOKUP(V458,Minimas!$C$3:$CD$12,3,FALSE)</f>
        <v>#VALUE!</v>
      </c>
      <c r="AD458" s="119" t="e">
        <f>T458-HLOOKUP(V458,Minimas!$C$3:$CD$12,4,FALSE)</f>
        <v>#VALUE!</v>
      </c>
      <c r="AE458" s="119" t="e">
        <f>T458-HLOOKUP(V458,Minimas!$C$3:$CD$12,5,FALSE)</f>
        <v>#VALUE!</v>
      </c>
      <c r="AF458" s="119" t="e">
        <f>T458-HLOOKUP(V458,Minimas!$C$3:$CD$12,6,FALSE)</f>
        <v>#VALUE!</v>
      </c>
      <c r="AG458" s="119" t="e">
        <f>T458-HLOOKUP(V458,Minimas!$C$3:$CD$12,7,FALSE)</f>
        <v>#VALUE!</v>
      </c>
      <c r="AH458" s="119" t="e">
        <f>T458-HLOOKUP(V458,Minimas!$C$3:$CD$12,8,FALSE)</f>
        <v>#VALUE!</v>
      </c>
      <c r="AI458" s="119" t="e">
        <f>T458-HLOOKUP(V458,Minimas!$C$3:$CD$12,9,FALSE)</f>
        <v>#VALUE!</v>
      </c>
      <c r="AJ458" s="119" t="e">
        <f>T458-HLOOKUP(V458,Minimas!$C$3:$CD$12,10,FALSE)</f>
        <v>#VALUE!</v>
      </c>
      <c r="AK458" s="120" t="str">
        <f t="shared" si="67"/>
        <v xml:space="preserve"> </v>
      </c>
      <c r="AL458" s="44"/>
      <c r="AM458" s="44" t="str">
        <f t="shared" si="68"/>
        <v xml:space="preserve"> </v>
      </c>
      <c r="AN458" s="44" t="str">
        <f t="shared" si="69"/>
        <v xml:space="preserve"> </v>
      </c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  <c r="CR458" s="44"/>
      <c r="CS458" s="44"/>
      <c r="CT458" s="44"/>
      <c r="CU458" s="44"/>
      <c r="CV458" s="44"/>
      <c r="CW458" s="44"/>
      <c r="CX458" s="44"/>
      <c r="CY458" s="44"/>
      <c r="CZ458" s="44"/>
      <c r="DA458" s="44"/>
      <c r="DB458" s="44"/>
      <c r="DC458" s="44"/>
      <c r="DD458" s="44"/>
      <c r="DE458" s="44"/>
      <c r="DF458" s="44"/>
      <c r="DG458" s="44"/>
      <c r="DH458" s="44"/>
      <c r="DI458" s="44"/>
      <c r="DJ458" s="44"/>
      <c r="DK458" s="44"/>
      <c r="DL458" s="44"/>
      <c r="DM458" s="44"/>
      <c r="DN458" s="44"/>
      <c r="DO458" s="44"/>
      <c r="DP458" s="44"/>
      <c r="DQ458" s="44"/>
      <c r="DR458" s="44"/>
      <c r="DS458" s="44"/>
      <c r="DT458" s="44"/>
    </row>
    <row r="459" spans="2:124" s="5" customFormat="1" ht="30" customHeight="1">
      <c r="B459" s="128"/>
      <c r="C459" s="56"/>
      <c r="D459" s="111"/>
      <c r="E459" s="135"/>
      <c r="F459" s="133" t="s">
        <v>40</v>
      </c>
      <c r="G459" s="57" t="s">
        <v>40</v>
      </c>
      <c r="H459" s="134"/>
      <c r="I459" s="110"/>
      <c r="J459" s="135"/>
      <c r="K459" s="58"/>
      <c r="L459" s="59"/>
      <c r="M459" s="60"/>
      <c r="N459" s="60"/>
      <c r="O459" s="65" t="str">
        <f t="shared" si="62"/>
        <v/>
      </c>
      <c r="P459" s="59"/>
      <c r="Q459" s="60"/>
      <c r="R459" s="60"/>
      <c r="S459" s="65" t="str">
        <f t="shared" si="63"/>
        <v/>
      </c>
      <c r="T459" s="64" t="str">
        <f t="shared" si="64"/>
        <v/>
      </c>
      <c r="U459" s="61" t="str">
        <f t="shared" si="65"/>
        <v xml:space="preserve">   </v>
      </c>
      <c r="V459" s="61" t="str">
        <f>IF(E459=0," ",IF(E459="H",IF(H459&lt;1999,VLOOKUP(K459,Minimas!$A$15:$F$29,6),IF(AND(H459&gt;1998,H459&lt;2002),VLOOKUP(K459,Minimas!$A$15:$F$29,5),IF(AND(H459&gt;2001,H459&lt;2004),VLOOKUP(K459,Minimas!$A$15:$F$29,4),IF(AND(H459&gt;2003,H459&lt;2006),VLOOKUP(K459,Minimas!$A$15:$F$29,3),VLOOKUP(K459,Minimas!$A$15:$F$29,2))))),IF(H459&lt;1999,VLOOKUP(K459,Minimas!$G$15:$L$29,6),IF(AND(H459&gt;1998,H459&lt;2002),VLOOKUP(K459,Minimas!$G$15:$L$29,5),IF(AND(H459&gt;2001,H459&lt;2004),VLOOKUP(K459,Minimas!$G$15:$L$29,4),IF(AND(H459&gt;2003,H459&lt;2006),VLOOKUP(K459,Minimas!$G$15:$L$29,3),VLOOKUP(K459,Minimas!$G$15:$L$29,2)))))))</f>
        <v xml:space="preserve"> </v>
      </c>
      <c r="W459" s="62" t="str">
        <f t="shared" si="66"/>
        <v/>
      </c>
      <c r="X459" s="55"/>
      <c r="AA459" s="44"/>
      <c r="AB459" s="119" t="e">
        <f>T459-HLOOKUP(V459,Minimas!$C$3:$CD$12,2,FALSE)</f>
        <v>#VALUE!</v>
      </c>
      <c r="AC459" s="119" t="e">
        <f>T459-HLOOKUP(V459,Minimas!$C$3:$CD$12,3,FALSE)</f>
        <v>#VALUE!</v>
      </c>
      <c r="AD459" s="119" t="e">
        <f>T459-HLOOKUP(V459,Minimas!$C$3:$CD$12,4,FALSE)</f>
        <v>#VALUE!</v>
      </c>
      <c r="AE459" s="119" t="e">
        <f>T459-HLOOKUP(V459,Minimas!$C$3:$CD$12,5,FALSE)</f>
        <v>#VALUE!</v>
      </c>
      <c r="AF459" s="119" t="e">
        <f>T459-HLOOKUP(V459,Minimas!$C$3:$CD$12,6,FALSE)</f>
        <v>#VALUE!</v>
      </c>
      <c r="AG459" s="119" t="e">
        <f>T459-HLOOKUP(V459,Minimas!$C$3:$CD$12,7,FALSE)</f>
        <v>#VALUE!</v>
      </c>
      <c r="AH459" s="119" t="e">
        <f>T459-HLOOKUP(V459,Minimas!$C$3:$CD$12,8,FALSE)</f>
        <v>#VALUE!</v>
      </c>
      <c r="AI459" s="119" t="e">
        <f>T459-HLOOKUP(V459,Minimas!$C$3:$CD$12,9,FALSE)</f>
        <v>#VALUE!</v>
      </c>
      <c r="AJ459" s="119" t="e">
        <f>T459-HLOOKUP(V459,Minimas!$C$3:$CD$12,10,FALSE)</f>
        <v>#VALUE!</v>
      </c>
      <c r="AK459" s="120" t="str">
        <f t="shared" si="67"/>
        <v xml:space="preserve"> </v>
      </c>
      <c r="AL459" s="44"/>
      <c r="AM459" s="44" t="str">
        <f t="shared" si="68"/>
        <v xml:space="preserve"> </v>
      </c>
      <c r="AN459" s="44" t="str">
        <f t="shared" si="69"/>
        <v xml:space="preserve"> </v>
      </c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4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4"/>
      <c r="CP459" s="44"/>
      <c r="CQ459" s="44"/>
      <c r="CR459" s="44"/>
      <c r="CS459" s="44"/>
      <c r="CT459" s="44"/>
      <c r="CU459" s="44"/>
      <c r="CV459" s="44"/>
      <c r="CW459" s="44"/>
      <c r="CX459" s="44"/>
      <c r="CY459" s="44"/>
      <c r="CZ459" s="44"/>
      <c r="DA459" s="44"/>
      <c r="DB459" s="44"/>
      <c r="DC459" s="44"/>
      <c r="DD459" s="44"/>
      <c r="DE459" s="44"/>
      <c r="DF459" s="44"/>
      <c r="DG459" s="44"/>
      <c r="DH459" s="44"/>
      <c r="DI459" s="44"/>
      <c r="DJ459" s="44"/>
      <c r="DK459" s="44"/>
      <c r="DL459" s="44"/>
      <c r="DM459" s="44"/>
      <c r="DN459" s="44"/>
      <c r="DO459" s="44"/>
      <c r="DP459" s="44"/>
      <c r="DQ459" s="44"/>
      <c r="DR459" s="44"/>
      <c r="DS459" s="44"/>
      <c r="DT459" s="44"/>
    </row>
    <row r="460" spans="2:124" s="5" customFormat="1" ht="30" customHeight="1">
      <c r="B460" s="128"/>
      <c r="C460" s="56"/>
      <c r="D460" s="111"/>
      <c r="E460" s="135"/>
      <c r="F460" s="133" t="s">
        <v>40</v>
      </c>
      <c r="G460" s="57" t="s">
        <v>40</v>
      </c>
      <c r="H460" s="134"/>
      <c r="I460" s="110"/>
      <c r="J460" s="135"/>
      <c r="K460" s="58"/>
      <c r="L460" s="59"/>
      <c r="M460" s="60"/>
      <c r="N460" s="60"/>
      <c r="O460" s="65" t="str">
        <f t="shared" si="62"/>
        <v/>
      </c>
      <c r="P460" s="59"/>
      <c r="Q460" s="60"/>
      <c r="R460" s="60"/>
      <c r="S460" s="65" t="str">
        <f t="shared" si="63"/>
        <v/>
      </c>
      <c r="T460" s="64" t="str">
        <f t="shared" si="64"/>
        <v/>
      </c>
      <c r="U460" s="61" t="str">
        <f t="shared" si="65"/>
        <v xml:space="preserve">   </v>
      </c>
      <c r="V460" s="61" t="str">
        <f>IF(E460=0," ",IF(E460="H",IF(H460&lt;1999,VLOOKUP(K460,Minimas!$A$15:$F$29,6),IF(AND(H460&gt;1998,H460&lt;2002),VLOOKUP(K460,Minimas!$A$15:$F$29,5),IF(AND(H460&gt;2001,H460&lt;2004),VLOOKUP(K460,Minimas!$A$15:$F$29,4),IF(AND(H460&gt;2003,H460&lt;2006),VLOOKUP(K460,Minimas!$A$15:$F$29,3),VLOOKUP(K460,Minimas!$A$15:$F$29,2))))),IF(H460&lt;1999,VLOOKUP(K460,Minimas!$G$15:$L$29,6),IF(AND(H460&gt;1998,H460&lt;2002),VLOOKUP(K460,Minimas!$G$15:$L$29,5),IF(AND(H460&gt;2001,H460&lt;2004),VLOOKUP(K460,Minimas!$G$15:$L$29,4),IF(AND(H460&gt;2003,H460&lt;2006),VLOOKUP(K460,Minimas!$G$15:$L$29,3),VLOOKUP(K460,Minimas!$G$15:$L$29,2)))))))</f>
        <v xml:space="preserve"> </v>
      </c>
      <c r="W460" s="62" t="str">
        <f t="shared" si="66"/>
        <v/>
      </c>
      <c r="X460" s="55"/>
      <c r="AA460" s="44"/>
      <c r="AB460" s="119" t="e">
        <f>T460-HLOOKUP(V460,Minimas!$C$3:$CD$12,2,FALSE)</f>
        <v>#VALUE!</v>
      </c>
      <c r="AC460" s="119" t="e">
        <f>T460-HLOOKUP(V460,Minimas!$C$3:$CD$12,3,FALSE)</f>
        <v>#VALUE!</v>
      </c>
      <c r="AD460" s="119" t="e">
        <f>T460-HLOOKUP(V460,Minimas!$C$3:$CD$12,4,FALSE)</f>
        <v>#VALUE!</v>
      </c>
      <c r="AE460" s="119" t="e">
        <f>T460-HLOOKUP(V460,Minimas!$C$3:$CD$12,5,FALSE)</f>
        <v>#VALUE!</v>
      </c>
      <c r="AF460" s="119" t="e">
        <f>T460-HLOOKUP(V460,Minimas!$C$3:$CD$12,6,FALSE)</f>
        <v>#VALUE!</v>
      </c>
      <c r="AG460" s="119" t="e">
        <f>T460-HLOOKUP(V460,Minimas!$C$3:$CD$12,7,FALSE)</f>
        <v>#VALUE!</v>
      </c>
      <c r="AH460" s="119" t="e">
        <f>T460-HLOOKUP(V460,Minimas!$C$3:$CD$12,8,FALSE)</f>
        <v>#VALUE!</v>
      </c>
      <c r="AI460" s="119" t="e">
        <f>T460-HLOOKUP(V460,Minimas!$C$3:$CD$12,9,FALSE)</f>
        <v>#VALUE!</v>
      </c>
      <c r="AJ460" s="119" t="e">
        <f>T460-HLOOKUP(V460,Minimas!$C$3:$CD$12,10,FALSE)</f>
        <v>#VALUE!</v>
      </c>
      <c r="AK460" s="120" t="str">
        <f t="shared" si="67"/>
        <v xml:space="preserve"> </v>
      </c>
      <c r="AL460" s="44"/>
      <c r="AM460" s="44" t="str">
        <f t="shared" si="68"/>
        <v xml:space="preserve"> </v>
      </c>
      <c r="AN460" s="44" t="str">
        <f t="shared" si="69"/>
        <v xml:space="preserve"> </v>
      </c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  <c r="CR460" s="44"/>
      <c r="CS460" s="44"/>
      <c r="CT460" s="44"/>
      <c r="CU460" s="44"/>
      <c r="CV460" s="44"/>
      <c r="CW460" s="44"/>
      <c r="CX460" s="44"/>
      <c r="CY460" s="44"/>
      <c r="CZ460" s="44"/>
      <c r="DA460" s="44"/>
      <c r="DB460" s="44"/>
      <c r="DC460" s="44"/>
      <c r="DD460" s="44"/>
      <c r="DE460" s="44"/>
      <c r="DF460" s="44"/>
      <c r="DG460" s="44"/>
      <c r="DH460" s="44"/>
      <c r="DI460" s="44"/>
      <c r="DJ460" s="44"/>
      <c r="DK460" s="44"/>
      <c r="DL460" s="44"/>
      <c r="DM460" s="44"/>
      <c r="DN460" s="44"/>
      <c r="DO460" s="44"/>
      <c r="DP460" s="44"/>
      <c r="DQ460" s="44"/>
      <c r="DR460" s="44"/>
      <c r="DS460" s="44"/>
      <c r="DT460" s="44"/>
    </row>
    <row r="461" spans="2:124" s="5" customFormat="1" ht="30" customHeight="1">
      <c r="B461" s="128"/>
      <c r="C461" s="56"/>
      <c r="D461" s="111"/>
      <c r="E461" s="135"/>
      <c r="F461" s="133" t="s">
        <v>40</v>
      </c>
      <c r="G461" s="57" t="s">
        <v>40</v>
      </c>
      <c r="H461" s="134"/>
      <c r="I461" s="110"/>
      <c r="J461" s="135"/>
      <c r="K461" s="58"/>
      <c r="L461" s="59"/>
      <c r="M461" s="60"/>
      <c r="N461" s="60"/>
      <c r="O461" s="65" t="str">
        <f t="shared" si="62"/>
        <v/>
      </c>
      <c r="P461" s="59"/>
      <c r="Q461" s="60"/>
      <c r="R461" s="60"/>
      <c r="S461" s="65" t="str">
        <f t="shared" si="63"/>
        <v/>
      </c>
      <c r="T461" s="64" t="str">
        <f t="shared" si="64"/>
        <v/>
      </c>
      <c r="U461" s="61" t="str">
        <f t="shared" si="65"/>
        <v xml:space="preserve">   </v>
      </c>
      <c r="V461" s="61" t="str">
        <f>IF(E461=0," ",IF(E461="H",IF(H461&lt;1999,VLOOKUP(K461,Minimas!$A$15:$F$29,6),IF(AND(H461&gt;1998,H461&lt;2002),VLOOKUP(K461,Minimas!$A$15:$F$29,5),IF(AND(H461&gt;2001,H461&lt;2004),VLOOKUP(K461,Minimas!$A$15:$F$29,4),IF(AND(H461&gt;2003,H461&lt;2006),VLOOKUP(K461,Minimas!$A$15:$F$29,3),VLOOKUP(K461,Minimas!$A$15:$F$29,2))))),IF(H461&lt;1999,VLOOKUP(K461,Minimas!$G$15:$L$29,6),IF(AND(H461&gt;1998,H461&lt;2002),VLOOKUP(K461,Minimas!$G$15:$L$29,5),IF(AND(H461&gt;2001,H461&lt;2004),VLOOKUP(K461,Minimas!$G$15:$L$29,4),IF(AND(H461&gt;2003,H461&lt;2006),VLOOKUP(K461,Minimas!$G$15:$L$29,3),VLOOKUP(K461,Minimas!$G$15:$L$29,2)))))))</f>
        <v xml:space="preserve"> </v>
      </c>
      <c r="W461" s="62" t="str">
        <f t="shared" si="66"/>
        <v/>
      </c>
      <c r="X461" s="55"/>
      <c r="AA461" s="44"/>
      <c r="AB461" s="119" t="e">
        <f>T461-HLOOKUP(V461,Minimas!$C$3:$CD$12,2,FALSE)</f>
        <v>#VALUE!</v>
      </c>
      <c r="AC461" s="119" t="e">
        <f>T461-HLOOKUP(V461,Minimas!$C$3:$CD$12,3,FALSE)</f>
        <v>#VALUE!</v>
      </c>
      <c r="AD461" s="119" t="e">
        <f>T461-HLOOKUP(V461,Minimas!$C$3:$CD$12,4,FALSE)</f>
        <v>#VALUE!</v>
      </c>
      <c r="AE461" s="119" t="e">
        <f>T461-HLOOKUP(V461,Minimas!$C$3:$CD$12,5,FALSE)</f>
        <v>#VALUE!</v>
      </c>
      <c r="AF461" s="119" t="e">
        <f>T461-HLOOKUP(V461,Minimas!$C$3:$CD$12,6,FALSE)</f>
        <v>#VALUE!</v>
      </c>
      <c r="AG461" s="119" t="e">
        <f>T461-HLOOKUP(V461,Minimas!$C$3:$CD$12,7,FALSE)</f>
        <v>#VALUE!</v>
      </c>
      <c r="AH461" s="119" t="e">
        <f>T461-HLOOKUP(V461,Minimas!$C$3:$CD$12,8,FALSE)</f>
        <v>#VALUE!</v>
      </c>
      <c r="AI461" s="119" t="e">
        <f>T461-HLOOKUP(V461,Minimas!$C$3:$CD$12,9,FALSE)</f>
        <v>#VALUE!</v>
      </c>
      <c r="AJ461" s="119" t="e">
        <f>T461-HLOOKUP(V461,Minimas!$C$3:$CD$12,10,FALSE)</f>
        <v>#VALUE!</v>
      </c>
      <c r="AK461" s="120" t="str">
        <f t="shared" si="67"/>
        <v xml:space="preserve"> </v>
      </c>
      <c r="AL461" s="44"/>
      <c r="AM461" s="44" t="str">
        <f t="shared" si="68"/>
        <v xml:space="preserve"> </v>
      </c>
      <c r="AN461" s="44" t="str">
        <f t="shared" si="69"/>
        <v xml:space="preserve"> </v>
      </c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4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4"/>
      <c r="CP461" s="44"/>
      <c r="CQ461" s="44"/>
      <c r="CR461" s="44"/>
      <c r="CS461" s="44"/>
      <c r="CT461" s="44"/>
      <c r="CU461" s="44"/>
      <c r="CV461" s="44"/>
      <c r="CW461" s="44"/>
      <c r="CX461" s="44"/>
      <c r="CY461" s="44"/>
      <c r="CZ461" s="44"/>
      <c r="DA461" s="44"/>
      <c r="DB461" s="44"/>
      <c r="DC461" s="44"/>
      <c r="DD461" s="44"/>
      <c r="DE461" s="44"/>
      <c r="DF461" s="44"/>
      <c r="DG461" s="44"/>
      <c r="DH461" s="44"/>
      <c r="DI461" s="44"/>
      <c r="DJ461" s="44"/>
      <c r="DK461" s="44"/>
      <c r="DL461" s="44"/>
      <c r="DM461" s="44"/>
      <c r="DN461" s="44"/>
      <c r="DO461" s="44"/>
      <c r="DP461" s="44"/>
      <c r="DQ461" s="44"/>
      <c r="DR461" s="44"/>
      <c r="DS461" s="44"/>
      <c r="DT461" s="44"/>
    </row>
    <row r="462" spans="2:124" s="5" customFormat="1" ht="30" customHeight="1">
      <c r="B462" s="128"/>
      <c r="C462" s="56"/>
      <c r="D462" s="111"/>
      <c r="E462" s="135"/>
      <c r="F462" s="133" t="s">
        <v>40</v>
      </c>
      <c r="G462" s="57" t="s">
        <v>40</v>
      </c>
      <c r="H462" s="134"/>
      <c r="I462" s="110"/>
      <c r="J462" s="135"/>
      <c r="K462" s="58"/>
      <c r="L462" s="59"/>
      <c r="M462" s="60"/>
      <c r="N462" s="60"/>
      <c r="O462" s="65" t="str">
        <f t="shared" si="62"/>
        <v/>
      </c>
      <c r="P462" s="59"/>
      <c r="Q462" s="60"/>
      <c r="R462" s="60"/>
      <c r="S462" s="65" t="str">
        <f t="shared" si="63"/>
        <v/>
      </c>
      <c r="T462" s="64" t="str">
        <f t="shared" si="64"/>
        <v/>
      </c>
      <c r="U462" s="61" t="str">
        <f t="shared" si="65"/>
        <v xml:space="preserve">   </v>
      </c>
      <c r="V462" s="61" t="str">
        <f>IF(E462=0," ",IF(E462="H",IF(H462&lt;1999,VLOOKUP(K462,Minimas!$A$15:$F$29,6),IF(AND(H462&gt;1998,H462&lt;2002),VLOOKUP(K462,Minimas!$A$15:$F$29,5),IF(AND(H462&gt;2001,H462&lt;2004),VLOOKUP(K462,Minimas!$A$15:$F$29,4),IF(AND(H462&gt;2003,H462&lt;2006),VLOOKUP(K462,Minimas!$A$15:$F$29,3),VLOOKUP(K462,Minimas!$A$15:$F$29,2))))),IF(H462&lt;1999,VLOOKUP(K462,Minimas!$G$15:$L$29,6),IF(AND(H462&gt;1998,H462&lt;2002),VLOOKUP(K462,Minimas!$G$15:$L$29,5),IF(AND(H462&gt;2001,H462&lt;2004),VLOOKUP(K462,Minimas!$G$15:$L$29,4),IF(AND(H462&gt;2003,H462&lt;2006),VLOOKUP(K462,Minimas!$G$15:$L$29,3),VLOOKUP(K462,Minimas!$G$15:$L$29,2)))))))</f>
        <v xml:space="preserve"> </v>
      </c>
      <c r="W462" s="62" t="str">
        <f t="shared" si="66"/>
        <v/>
      </c>
      <c r="X462" s="55"/>
      <c r="AA462" s="44"/>
      <c r="AB462" s="119" t="e">
        <f>T462-HLOOKUP(V462,Minimas!$C$3:$CD$12,2,FALSE)</f>
        <v>#VALUE!</v>
      </c>
      <c r="AC462" s="119" t="e">
        <f>T462-HLOOKUP(V462,Minimas!$C$3:$CD$12,3,FALSE)</f>
        <v>#VALUE!</v>
      </c>
      <c r="AD462" s="119" t="e">
        <f>T462-HLOOKUP(V462,Minimas!$C$3:$CD$12,4,FALSE)</f>
        <v>#VALUE!</v>
      </c>
      <c r="AE462" s="119" t="e">
        <f>T462-HLOOKUP(V462,Minimas!$C$3:$CD$12,5,FALSE)</f>
        <v>#VALUE!</v>
      </c>
      <c r="AF462" s="119" t="e">
        <f>T462-HLOOKUP(V462,Minimas!$C$3:$CD$12,6,FALSE)</f>
        <v>#VALUE!</v>
      </c>
      <c r="AG462" s="119" t="e">
        <f>T462-HLOOKUP(V462,Minimas!$C$3:$CD$12,7,FALSE)</f>
        <v>#VALUE!</v>
      </c>
      <c r="AH462" s="119" t="e">
        <f>T462-HLOOKUP(V462,Minimas!$C$3:$CD$12,8,FALSE)</f>
        <v>#VALUE!</v>
      </c>
      <c r="AI462" s="119" t="e">
        <f>T462-HLOOKUP(V462,Minimas!$C$3:$CD$12,9,FALSE)</f>
        <v>#VALUE!</v>
      </c>
      <c r="AJ462" s="119" t="e">
        <f>T462-HLOOKUP(V462,Minimas!$C$3:$CD$12,10,FALSE)</f>
        <v>#VALUE!</v>
      </c>
      <c r="AK462" s="120" t="str">
        <f t="shared" si="67"/>
        <v xml:space="preserve"> </v>
      </c>
      <c r="AL462" s="44"/>
      <c r="AM462" s="44" t="str">
        <f t="shared" si="68"/>
        <v xml:space="preserve"> </v>
      </c>
      <c r="AN462" s="44" t="str">
        <f t="shared" si="69"/>
        <v xml:space="preserve"> </v>
      </c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4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4"/>
      <c r="CP462" s="44"/>
      <c r="CQ462" s="44"/>
      <c r="CR462" s="44"/>
      <c r="CS462" s="44"/>
      <c r="CT462" s="44"/>
      <c r="CU462" s="44"/>
      <c r="CV462" s="44"/>
      <c r="CW462" s="44"/>
      <c r="CX462" s="44"/>
      <c r="CY462" s="44"/>
      <c r="CZ462" s="44"/>
      <c r="DA462" s="44"/>
      <c r="DB462" s="44"/>
      <c r="DC462" s="44"/>
      <c r="DD462" s="44"/>
      <c r="DE462" s="44"/>
      <c r="DF462" s="44"/>
      <c r="DG462" s="44"/>
      <c r="DH462" s="44"/>
      <c r="DI462" s="44"/>
      <c r="DJ462" s="44"/>
      <c r="DK462" s="44"/>
      <c r="DL462" s="44"/>
      <c r="DM462" s="44"/>
      <c r="DN462" s="44"/>
      <c r="DO462" s="44"/>
      <c r="DP462" s="44"/>
      <c r="DQ462" s="44"/>
      <c r="DR462" s="44"/>
      <c r="DS462" s="44"/>
      <c r="DT462" s="44"/>
    </row>
    <row r="463" spans="2:124" s="5" customFormat="1" ht="30" customHeight="1">
      <c r="B463" s="128"/>
      <c r="C463" s="56"/>
      <c r="D463" s="111"/>
      <c r="E463" s="135"/>
      <c r="F463" s="133" t="s">
        <v>40</v>
      </c>
      <c r="G463" s="57" t="s">
        <v>40</v>
      </c>
      <c r="H463" s="134"/>
      <c r="I463" s="110"/>
      <c r="J463" s="135"/>
      <c r="K463" s="58"/>
      <c r="L463" s="59"/>
      <c r="M463" s="60"/>
      <c r="N463" s="60"/>
      <c r="O463" s="65" t="str">
        <f t="shared" si="62"/>
        <v/>
      </c>
      <c r="P463" s="59"/>
      <c r="Q463" s="60"/>
      <c r="R463" s="60"/>
      <c r="S463" s="65" t="str">
        <f t="shared" si="63"/>
        <v/>
      </c>
      <c r="T463" s="64" t="str">
        <f t="shared" si="64"/>
        <v/>
      </c>
      <c r="U463" s="61" t="str">
        <f t="shared" si="65"/>
        <v xml:space="preserve">   </v>
      </c>
      <c r="V463" s="61" t="str">
        <f>IF(E463=0," ",IF(E463="H",IF(H463&lt;1999,VLOOKUP(K463,Minimas!$A$15:$F$29,6),IF(AND(H463&gt;1998,H463&lt;2002),VLOOKUP(K463,Minimas!$A$15:$F$29,5),IF(AND(H463&gt;2001,H463&lt;2004),VLOOKUP(K463,Minimas!$A$15:$F$29,4),IF(AND(H463&gt;2003,H463&lt;2006),VLOOKUP(K463,Minimas!$A$15:$F$29,3),VLOOKUP(K463,Minimas!$A$15:$F$29,2))))),IF(H463&lt;1999,VLOOKUP(K463,Minimas!$G$15:$L$29,6),IF(AND(H463&gt;1998,H463&lt;2002),VLOOKUP(K463,Minimas!$G$15:$L$29,5),IF(AND(H463&gt;2001,H463&lt;2004),VLOOKUP(K463,Minimas!$G$15:$L$29,4),IF(AND(H463&gt;2003,H463&lt;2006),VLOOKUP(K463,Minimas!$G$15:$L$29,3),VLOOKUP(K463,Minimas!$G$15:$L$29,2)))))))</f>
        <v xml:space="preserve"> </v>
      </c>
      <c r="W463" s="62" t="str">
        <f t="shared" si="66"/>
        <v/>
      </c>
      <c r="X463" s="55"/>
      <c r="AA463" s="44"/>
      <c r="AB463" s="119" t="e">
        <f>T463-HLOOKUP(V463,Minimas!$C$3:$CD$12,2,FALSE)</f>
        <v>#VALUE!</v>
      </c>
      <c r="AC463" s="119" t="e">
        <f>T463-HLOOKUP(V463,Minimas!$C$3:$CD$12,3,FALSE)</f>
        <v>#VALUE!</v>
      </c>
      <c r="AD463" s="119" t="e">
        <f>T463-HLOOKUP(V463,Minimas!$C$3:$CD$12,4,FALSE)</f>
        <v>#VALUE!</v>
      </c>
      <c r="AE463" s="119" t="e">
        <f>T463-HLOOKUP(V463,Minimas!$C$3:$CD$12,5,FALSE)</f>
        <v>#VALUE!</v>
      </c>
      <c r="AF463" s="119" t="e">
        <f>T463-HLOOKUP(V463,Minimas!$C$3:$CD$12,6,FALSE)</f>
        <v>#VALUE!</v>
      </c>
      <c r="AG463" s="119" t="e">
        <f>T463-HLOOKUP(V463,Minimas!$C$3:$CD$12,7,FALSE)</f>
        <v>#VALUE!</v>
      </c>
      <c r="AH463" s="119" t="e">
        <f>T463-HLOOKUP(V463,Minimas!$C$3:$CD$12,8,FALSE)</f>
        <v>#VALUE!</v>
      </c>
      <c r="AI463" s="119" t="e">
        <f>T463-HLOOKUP(V463,Minimas!$C$3:$CD$12,9,FALSE)</f>
        <v>#VALUE!</v>
      </c>
      <c r="AJ463" s="119" t="e">
        <f>T463-HLOOKUP(V463,Minimas!$C$3:$CD$12,10,FALSE)</f>
        <v>#VALUE!</v>
      </c>
      <c r="AK463" s="120" t="str">
        <f t="shared" si="67"/>
        <v xml:space="preserve"> </v>
      </c>
      <c r="AL463" s="44"/>
      <c r="AM463" s="44" t="str">
        <f t="shared" si="68"/>
        <v xml:space="preserve"> </v>
      </c>
      <c r="AN463" s="44" t="str">
        <f t="shared" si="69"/>
        <v xml:space="preserve"> </v>
      </c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4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4"/>
      <c r="CP463" s="44"/>
      <c r="CQ463" s="44"/>
      <c r="CR463" s="44"/>
      <c r="CS463" s="44"/>
      <c r="CT463" s="44"/>
      <c r="CU463" s="44"/>
      <c r="CV463" s="44"/>
      <c r="CW463" s="44"/>
      <c r="CX463" s="44"/>
      <c r="CY463" s="44"/>
      <c r="CZ463" s="44"/>
      <c r="DA463" s="44"/>
      <c r="DB463" s="44"/>
      <c r="DC463" s="44"/>
      <c r="DD463" s="44"/>
      <c r="DE463" s="44"/>
      <c r="DF463" s="44"/>
      <c r="DG463" s="44"/>
      <c r="DH463" s="44"/>
      <c r="DI463" s="44"/>
      <c r="DJ463" s="44"/>
      <c r="DK463" s="44"/>
      <c r="DL463" s="44"/>
      <c r="DM463" s="44"/>
      <c r="DN463" s="44"/>
      <c r="DO463" s="44"/>
      <c r="DP463" s="44"/>
      <c r="DQ463" s="44"/>
      <c r="DR463" s="44"/>
      <c r="DS463" s="44"/>
      <c r="DT463" s="44"/>
    </row>
    <row r="464" spans="2:124" s="5" customFormat="1" ht="30" customHeight="1">
      <c r="B464" s="128"/>
      <c r="C464" s="56"/>
      <c r="D464" s="111"/>
      <c r="E464" s="135"/>
      <c r="F464" s="133" t="s">
        <v>40</v>
      </c>
      <c r="G464" s="57" t="s">
        <v>40</v>
      </c>
      <c r="H464" s="134"/>
      <c r="I464" s="110"/>
      <c r="J464" s="135"/>
      <c r="K464" s="58"/>
      <c r="L464" s="59"/>
      <c r="M464" s="60"/>
      <c r="N464" s="60"/>
      <c r="O464" s="65" t="str">
        <f t="shared" si="62"/>
        <v/>
      </c>
      <c r="P464" s="59"/>
      <c r="Q464" s="60"/>
      <c r="R464" s="60"/>
      <c r="S464" s="65" t="str">
        <f t="shared" si="63"/>
        <v/>
      </c>
      <c r="T464" s="64" t="str">
        <f t="shared" si="64"/>
        <v/>
      </c>
      <c r="U464" s="61" t="str">
        <f t="shared" si="65"/>
        <v xml:space="preserve">   </v>
      </c>
      <c r="V464" s="61" t="str">
        <f>IF(E464=0," ",IF(E464="H",IF(H464&lt;1999,VLOOKUP(K464,Minimas!$A$15:$F$29,6),IF(AND(H464&gt;1998,H464&lt;2002),VLOOKUP(K464,Minimas!$A$15:$F$29,5),IF(AND(H464&gt;2001,H464&lt;2004),VLOOKUP(K464,Minimas!$A$15:$F$29,4),IF(AND(H464&gt;2003,H464&lt;2006),VLOOKUP(K464,Minimas!$A$15:$F$29,3),VLOOKUP(K464,Minimas!$A$15:$F$29,2))))),IF(H464&lt;1999,VLOOKUP(K464,Minimas!$G$15:$L$29,6),IF(AND(H464&gt;1998,H464&lt;2002),VLOOKUP(K464,Minimas!$G$15:$L$29,5),IF(AND(H464&gt;2001,H464&lt;2004),VLOOKUP(K464,Minimas!$G$15:$L$29,4),IF(AND(H464&gt;2003,H464&lt;2006),VLOOKUP(K464,Minimas!$G$15:$L$29,3),VLOOKUP(K464,Minimas!$G$15:$L$29,2)))))))</f>
        <v xml:space="preserve"> </v>
      </c>
      <c r="W464" s="62" t="str">
        <f t="shared" si="66"/>
        <v/>
      </c>
      <c r="X464" s="55"/>
      <c r="AA464" s="44"/>
      <c r="AB464" s="119" t="e">
        <f>T464-HLOOKUP(V464,Minimas!$C$3:$CD$12,2,FALSE)</f>
        <v>#VALUE!</v>
      </c>
      <c r="AC464" s="119" t="e">
        <f>T464-HLOOKUP(V464,Minimas!$C$3:$CD$12,3,FALSE)</f>
        <v>#VALUE!</v>
      </c>
      <c r="AD464" s="119" t="e">
        <f>T464-HLOOKUP(V464,Minimas!$C$3:$CD$12,4,FALSE)</f>
        <v>#VALUE!</v>
      </c>
      <c r="AE464" s="119" t="e">
        <f>T464-HLOOKUP(V464,Minimas!$C$3:$CD$12,5,FALSE)</f>
        <v>#VALUE!</v>
      </c>
      <c r="AF464" s="119" t="e">
        <f>T464-HLOOKUP(V464,Minimas!$C$3:$CD$12,6,FALSE)</f>
        <v>#VALUE!</v>
      </c>
      <c r="AG464" s="119" t="e">
        <f>T464-HLOOKUP(V464,Minimas!$C$3:$CD$12,7,FALSE)</f>
        <v>#VALUE!</v>
      </c>
      <c r="AH464" s="119" t="e">
        <f>T464-HLOOKUP(V464,Minimas!$C$3:$CD$12,8,FALSE)</f>
        <v>#VALUE!</v>
      </c>
      <c r="AI464" s="119" t="e">
        <f>T464-HLOOKUP(V464,Minimas!$C$3:$CD$12,9,FALSE)</f>
        <v>#VALUE!</v>
      </c>
      <c r="AJ464" s="119" t="e">
        <f>T464-HLOOKUP(V464,Minimas!$C$3:$CD$12,10,FALSE)</f>
        <v>#VALUE!</v>
      </c>
      <c r="AK464" s="120" t="str">
        <f t="shared" si="67"/>
        <v xml:space="preserve"> </v>
      </c>
      <c r="AL464" s="44"/>
      <c r="AM464" s="44" t="str">
        <f t="shared" si="68"/>
        <v xml:space="preserve"> </v>
      </c>
      <c r="AN464" s="44" t="str">
        <f t="shared" si="69"/>
        <v xml:space="preserve"> </v>
      </c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4"/>
      <c r="CP464" s="44"/>
      <c r="CQ464" s="44"/>
      <c r="CR464" s="44"/>
      <c r="CS464" s="44"/>
      <c r="CT464" s="44"/>
      <c r="CU464" s="44"/>
      <c r="CV464" s="44"/>
      <c r="CW464" s="44"/>
      <c r="CX464" s="44"/>
      <c r="CY464" s="44"/>
      <c r="CZ464" s="44"/>
      <c r="DA464" s="44"/>
      <c r="DB464" s="44"/>
      <c r="DC464" s="44"/>
      <c r="DD464" s="44"/>
      <c r="DE464" s="44"/>
      <c r="DF464" s="44"/>
      <c r="DG464" s="44"/>
      <c r="DH464" s="44"/>
      <c r="DI464" s="44"/>
      <c r="DJ464" s="44"/>
      <c r="DK464" s="44"/>
      <c r="DL464" s="44"/>
      <c r="DM464" s="44"/>
      <c r="DN464" s="44"/>
      <c r="DO464" s="44"/>
      <c r="DP464" s="44"/>
      <c r="DQ464" s="44"/>
      <c r="DR464" s="44"/>
      <c r="DS464" s="44"/>
      <c r="DT464" s="44"/>
    </row>
    <row r="465" spans="2:124" s="5" customFormat="1" ht="30" customHeight="1">
      <c r="B465" s="128"/>
      <c r="C465" s="56"/>
      <c r="D465" s="111"/>
      <c r="E465" s="135"/>
      <c r="F465" s="133" t="s">
        <v>40</v>
      </c>
      <c r="G465" s="57" t="s">
        <v>40</v>
      </c>
      <c r="H465" s="134"/>
      <c r="I465" s="110"/>
      <c r="J465" s="135"/>
      <c r="K465" s="58"/>
      <c r="L465" s="59"/>
      <c r="M465" s="60"/>
      <c r="N465" s="60"/>
      <c r="O465" s="65" t="str">
        <f t="shared" si="62"/>
        <v/>
      </c>
      <c r="P465" s="59"/>
      <c r="Q465" s="60"/>
      <c r="R465" s="60"/>
      <c r="S465" s="65" t="str">
        <f t="shared" si="63"/>
        <v/>
      </c>
      <c r="T465" s="64" t="str">
        <f t="shared" si="64"/>
        <v/>
      </c>
      <c r="U465" s="61" t="str">
        <f t="shared" si="65"/>
        <v xml:space="preserve">   </v>
      </c>
      <c r="V465" s="61" t="str">
        <f>IF(E465=0," ",IF(E465="H",IF(H465&lt;1999,VLOOKUP(K465,Minimas!$A$15:$F$29,6),IF(AND(H465&gt;1998,H465&lt;2002),VLOOKUP(K465,Minimas!$A$15:$F$29,5),IF(AND(H465&gt;2001,H465&lt;2004),VLOOKUP(K465,Minimas!$A$15:$F$29,4),IF(AND(H465&gt;2003,H465&lt;2006),VLOOKUP(K465,Minimas!$A$15:$F$29,3),VLOOKUP(K465,Minimas!$A$15:$F$29,2))))),IF(H465&lt;1999,VLOOKUP(K465,Minimas!$G$15:$L$29,6),IF(AND(H465&gt;1998,H465&lt;2002),VLOOKUP(K465,Minimas!$G$15:$L$29,5),IF(AND(H465&gt;2001,H465&lt;2004),VLOOKUP(K465,Minimas!$G$15:$L$29,4),IF(AND(H465&gt;2003,H465&lt;2006),VLOOKUP(K465,Minimas!$G$15:$L$29,3),VLOOKUP(K465,Minimas!$G$15:$L$29,2)))))))</f>
        <v xml:space="preserve"> </v>
      </c>
      <c r="W465" s="62" t="str">
        <f t="shared" si="66"/>
        <v/>
      </c>
      <c r="X465" s="55"/>
      <c r="AA465" s="44"/>
      <c r="AB465" s="119" t="e">
        <f>T465-HLOOKUP(V465,Minimas!$C$3:$CD$12,2,FALSE)</f>
        <v>#VALUE!</v>
      </c>
      <c r="AC465" s="119" t="e">
        <f>T465-HLOOKUP(V465,Minimas!$C$3:$CD$12,3,FALSE)</f>
        <v>#VALUE!</v>
      </c>
      <c r="AD465" s="119" t="e">
        <f>T465-HLOOKUP(V465,Minimas!$C$3:$CD$12,4,FALSE)</f>
        <v>#VALUE!</v>
      </c>
      <c r="AE465" s="119" t="e">
        <f>T465-HLOOKUP(V465,Minimas!$C$3:$CD$12,5,FALSE)</f>
        <v>#VALUE!</v>
      </c>
      <c r="AF465" s="119" t="e">
        <f>T465-HLOOKUP(V465,Minimas!$C$3:$CD$12,6,FALSE)</f>
        <v>#VALUE!</v>
      </c>
      <c r="AG465" s="119" t="e">
        <f>T465-HLOOKUP(V465,Minimas!$C$3:$CD$12,7,FALSE)</f>
        <v>#VALUE!</v>
      </c>
      <c r="AH465" s="119" t="e">
        <f>T465-HLOOKUP(V465,Minimas!$C$3:$CD$12,8,FALSE)</f>
        <v>#VALUE!</v>
      </c>
      <c r="AI465" s="119" t="e">
        <f>T465-HLOOKUP(V465,Minimas!$C$3:$CD$12,9,FALSE)</f>
        <v>#VALUE!</v>
      </c>
      <c r="AJ465" s="119" t="e">
        <f>T465-HLOOKUP(V465,Minimas!$C$3:$CD$12,10,FALSE)</f>
        <v>#VALUE!</v>
      </c>
      <c r="AK465" s="120" t="str">
        <f t="shared" si="67"/>
        <v xml:space="preserve"> </v>
      </c>
      <c r="AL465" s="44"/>
      <c r="AM465" s="44" t="str">
        <f t="shared" si="68"/>
        <v xml:space="preserve"> </v>
      </c>
      <c r="AN465" s="44" t="str">
        <f t="shared" si="69"/>
        <v xml:space="preserve"> </v>
      </c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4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4"/>
      <c r="CP465" s="44"/>
      <c r="CQ465" s="44"/>
      <c r="CR465" s="44"/>
      <c r="CS465" s="44"/>
      <c r="CT465" s="44"/>
      <c r="CU465" s="44"/>
      <c r="CV465" s="44"/>
      <c r="CW465" s="44"/>
      <c r="CX465" s="44"/>
      <c r="CY465" s="44"/>
      <c r="CZ465" s="44"/>
      <c r="DA465" s="44"/>
      <c r="DB465" s="44"/>
      <c r="DC465" s="44"/>
      <c r="DD465" s="44"/>
      <c r="DE465" s="44"/>
      <c r="DF465" s="44"/>
      <c r="DG465" s="44"/>
      <c r="DH465" s="44"/>
      <c r="DI465" s="44"/>
      <c r="DJ465" s="44"/>
      <c r="DK465" s="44"/>
      <c r="DL465" s="44"/>
      <c r="DM465" s="44"/>
      <c r="DN465" s="44"/>
      <c r="DO465" s="44"/>
      <c r="DP465" s="44"/>
      <c r="DQ465" s="44"/>
      <c r="DR465" s="44"/>
      <c r="DS465" s="44"/>
      <c r="DT465" s="44"/>
    </row>
    <row r="466" spans="2:124" s="5" customFormat="1" ht="30" customHeight="1">
      <c r="B466" s="128"/>
      <c r="C466" s="56"/>
      <c r="D466" s="111"/>
      <c r="E466" s="135"/>
      <c r="F466" s="133" t="s">
        <v>40</v>
      </c>
      <c r="G466" s="57" t="s">
        <v>40</v>
      </c>
      <c r="H466" s="134"/>
      <c r="I466" s="110"/>
      <c r="J466" s="135"/>
      <c r="K466" s="58"/>
      <c r="L466" s="59"/>
      <c r="M466" s="60"/>
      <c r="N466" s="60"/>
      <c r="O466" s="65" t="str">
        <f t="shared" si="62"/>
        <v/>
      </c>
      <c r="P466" s="59"/>
      <c r="Q466" s="60"/>
      <c r="R466" s="60"/>
      <c r="S466" s="65" t="str">
        <f t="shared" si="63"/>
        <v/>
      </c>
      <c r="T466" s="64" t="str">
        <f t="shared" si="64"/>
        <v/>
      </c>
      <c r="U466" s="61" t="str">
        <f t="shared" si="65"/>
        <v xml:space="preserve">   </v>
      </c>
      <c r="V466" s="61" t="str">
        <f>IF(E466=0," ",IF(E466="H",IF(H466&lt;1999,VLOOKUP(K466,Minimas!$A$15:$F$29,6),IF(AND(H466&gt;1998,H466&lt;2002),VLOOKUP(K466,Minimas!$A$15:$F$29,5),IF(AND(H466&gt;2001,H466&lt;2004),VLOOKUP(K466,Minimas!$A$15:$F$29,4),IF(AND(H466&gt;2003,H466&lt;2006),VLOOKUP(K466,Minimas!$A$15:$F$29,3),VLOOKUP(K466,Minimas!$A$15:$F$29,2))))),IF(H466&lt;1999,VLOOKUP(K466,Minimas!$G$15:$L$29,6),IF(AND(H466&gt;1998,H466&lt;2002),VLOOKUP(K466,Minimas!$G$15:$L$29,5),IF(AND(H466&gt;2001,H466&lt;2004),VLOOKUP(K466,Minimas!$G$15:$L$29,4),IF(AND(H466&gt;2003,H466&lt;2006),VLOOKUP(K466,Minimas!$G$15:$L$29,3),VLOOKUP(K466,Minimas!$G$15:$L$29,2)))))))</f>
        <v xml:space="preserve"> </v>
      </c>
      <c r="W466" s="62" t="str">
        <f t="shared" si="66"/>
        <v/>
      </c>
      <c r="X466" s="55"/>
      <c r="AA466" s="44"/>
      <c r="AB466" s="119" t="e">
        <f>T466-HLOOKUP(V466,Minimas!$C$3:$CD$12,2,FALSE)</f>
        <v>#VALUE!</v>
      </c>
      <c r="AC466" s="119" t="e">
        <f>T466-HLOOKUP(V466,Minimas!$C$3:$CD$12,3,FALSE)</f>
        <v>#VALUE!</v>
      </c>
      <c r="AD466" s="119" t="e">
        <f>T466-HLOOKUP(V466,Minimas!$C$3:$CD$12,4,FALSE)</f>
        <v>#VALUE!</v>
      </c>
      <c r="AE466" s="119" t="e">
        <f>T466-HLOOKUP(V466,Minimas!$C$3:$CD$12,5,FALSE)</f>
        <v>#VALUE!</v>
      </c>
      <c r="AF466" s="119" t="e">
        <f>T466-HLOOKUP(V466,Minimas!$C$3:$CD$12,6,FALSE)</f>
        <v>#VALUE!</v>
      </c>
      <c r="AG466" s="119" t="e">
        <f>T466-HLOOKUP(V466,Minimas!$C$3:$CD$12,7,FALSE)</f>
        <v>#VALUE!</v>
      </c>
      <c r="AH466" s="119" t="e">
        <f>T466-HLOOKUP(V466,Minimas!$C$3:$CD$12,8,FALSE)</f>
        <v>#VALUE!</v>
      </c>
      <c r="AI466" s="119" t="e">
        <f>T466-HLOOKUP(V466,Minimas!$C$3:$CD$12,9,FALSE)</f>
        <v>#VALUE!</v>
      </c>
      <c r="AJ466" s="119" t="e">
        <f>T466-HLOOKUP(V466,Minimas!$C$3:$CD$12,10,FALSE)</f>
        <v>#VALUE!</v>
      </c>
      <c r="AK466" s="120" t="str">
        <f t="shared" si="67"/>
        <v xml:space="preserve"> </v>
      </c>
      <c r="AL466" s="44"/>
      <c r="AM466" s="44" t="str">
        <f t="shared" si="68"/>
        <v xml:space="preserve"> </v>
      </c>
      <c r="AN466" s="44" t="str">
        <f t="shared" si="69"/>
        <v xml:space="preserve"> </v>
      </c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4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4"/>
      <c r="CP466" s="44"/>
      <c r="CQ466" s="44"/>
      <c r="CR466" s="44"/>
      <c r="CS466" s="44"/>
      <c r="CT466" s="44"/>
      <c r="CU466" s="44"/>
      <c r="CV466" s="44"/>
      <c r="CW466" s="44"/>
      <c r="CX466" s="44"/>
      <c r="CY466" s="44"/>
      <c r="CZ466" s="44"/>
      <c r="DA466" s="44"/>
      <c r="DB466" s="44"/>
      <c r="DC466" s="44"/>
      <c r="DD466" s="44"/>
      <c r="DE466" s="44"/>
      <c r="DF466" s="44"/>
      <c r="DG466" s="44"/>
      <c r="DH466" s="44"/>
      <c r="DI466" s="44"/>
      <c r="DJ466" s="44"/>
      <c r="DK466" s="44"/>
      <c r="DL466" s="44"/>
      <c r="DM466" s="44"/>
      <c r="DN466" s="44"/>
      <c r="DO466" s="44"/>
      <c r="DP466" s="44"/>
      <c r="DQ466" s="44"/>
      <c r="DR466" s="44"/>
      <c r="DS466" s="44"/>
      <c r="DT466" s="44"/>
    </row>
    <row r="467" spans="2:124" s="5" customFormat="1" ht="30" customHeight="1">
      <c r="B467" s="128"/>
      <c r="C467" s="56"/>
      <c r="D467" s="111"/>
      <c r="E467" s="135"/>
      <c r="F467" s="133" t="s">
        <v>40</v>
      </c>
      <c r="G467" s="57" t="s">
        <v>40</v>
      </c>
      <c r="H467" s="134"/>
      <c r="I467" s="110"/>
      <c r="J467" s="135"/>
      <c r="K467" s="58"/>
      <c r="L467" s="59"/>
      <c r="M467" s="60"/>
      <c r="N467" s="60"/>
      <c r="O467" s="65" t="str">
        <f t="shared" si="62"/>
        <v/>
      </c>
      <c r="P467" s="59"/>
      <c r="Q467" s="60"/>
      <c r="R467" s="60"/>
      <c r="S467" s="65" t="str">
        <f t="shared" si="63"/>
        <v/>
      </c>
      <c r="T467" s="64" t="str">
        <f t="shared" si="64"/>
        <v/>
      </c>
      <c r="U467" s="61" t="str">
        <f t="shared" si="65"/>
        <v xml:space="preserve">   </v>
      </c>
      <c r="V467" s="61" t="str">
        <f>IF(E467=0," ",IF(E467="H",IF(H467&lt;1999,VLOOKUP(K467,Minimas!$A$15:$F$29,6),IF(AND(H467&gt;1998,H467&lt;2002),VLOOKUP(K467,Minimas!$A$15:$F$29,5),IF(AND(H467&gt;2001,H467&lt;2004),VLOOKUP(K467,Minimas!$A$15:$F$29,4),IF(AND(H467&gt;2003,H467&lt;2006),VLOOKUP(K467,Minimas!$A$15:$F$29,3),VLOOKUP(K467,Minimas!$A$15:$F$29,2))))),IF(H467&lt;1999,VLOOKUP(K467,Minimas!$G$15:$L$29,6),IF(AND(H467&gt;1998,H467&lt;2002),VLOOKUP(K467,Minimas!$G$15:$L$29,5),IF(AND(H467&gt;2001,H467&lt;2004),VLOOKUP(K467,Minimas!$G$15:$L$29,4),IF(AND(H467&gt;2003,H467&lt;2006),VLOOKUP(K467,Minimas!$G$15:$L$29,3),VLOOKUP(K467,Minimas!$G$15:$L$29,2)))))))</f>
        <v xml:space="preserve"> </v>
      </c>
      <c r="W467" s="62" t="str">
        <f t="shared" si="66"/>
        <v/>
      </c>
      <c r="X467" s="55"/>
      <c r="AA467" s="44"/>
      <c r="AB467" s="119" t="e">
        <f>T467-HLOOKUP(V467,Minimas!$C$3:$CD$12,2,FALSE)</f>
        <v>#VALUE!</v>
      </c>
      <c r="AC467" s="119" t="e">
        <f>T467-HLOOKUP(V467,Minimas!$C$3:$CD$12,3,FALSE)</f>
        <v>#VALUE!</v>
      </c>
      <c r="AD467" s="119" t="e">
        <f>T467-HLOOKUP(V467,Minimas!$C$3:$CD$12,4,FALSE)</f>
        <v>#VALUE!</v>
      </c>
      <c r="AE467" s="119" t="e">
        <f>T467-HLOOKUP(V467,Minimas!$C$3:$CD$12,5,FALSE)</f>
        <v>#VALUE!</v>
      </c>
      <c r="AF467" s="119" t="e">
        <f>T467-HLOOKUP(V467,Minimas!$C$3:$CD$12,6,FALSE)</f>
        <v>#VALUE!</v>
      </c>
      <c r="AG467" s="119" t="e">
        <f>T467-HLOOKUP(V467,Minimas!$C$3:$CD$12,7,FALSE)</f>
        <v>#VALUE!</v>
      </c>
      <c r="AH467" s="119" t="e">
        <f>T467-HLOOKUP(V467,Minimas!$C$3:$CD$12,8,FALSE)</f>
        <v>#VALUE!</v>
      </c>
      <c r="AI467" s="119" t="e">
        <f>T467-HLOOKUP(V467,Minimas!$C$3:$CD$12,9,FALSE)</f>
        <v>#VALUE!</v>
      </c>
      <c r="AJ467" s="119" t="e">
        <f>T467-HLOOKUP(V467,Minimas!$C$3:$CD$12,10,FALSE)</f>
        <v>#VALUE!</v>
      </c>
      <c r="AK467" s="120" t="str">
        <f t="shared" si="67"/>
        <v xml:space="preserve"> </v>
      </c>
      <c r="AL467" s="44"/>
      <c r="AM467" s="44" t="str">
        <f t="shared" si="68"/>
        <v xml:space="preserve"> </v>
      </c>
      <c r="AN467" s="44" t="str">
        <f t="shared" si="69"/>
        <v xml:space="preserve"> </v>
      </c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4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4"/>
      <c r="CP467" s="44"/>
      <c r="CQ467" s="44"/>
      <c r="CR467" s="44"/>
      <c r="CS467" s="44"/>
      <c r="CT467" s="44"/>
      <c r="CU467" s="44"/>
      <c r="CV467" s="44"/>
      <c r="CW467" s="44"/>
      <c r="CX467" s="44"/>
      <c r="CY467" s="44"/>
      <c r="CZ467" s="44"/>
      <c r="DA467" s="44"/>
      <c r="DB467" s="44"/>
      <c r="DC467" s="44"/>
      <c r="DD467" s="44"/>
      <c r="DE467" s="44"/>
      <c r="DF467" s="44"/>
      <c r="DG467" s="44"/>
      <c r="DH467" s="44"/>
      <c r="DI467" s="44"/>
      <c r="DJ467" s="44"/>
      <c r="DK467" s="44"/>
      <c r="DL467" s="44"/>
      <c r="DM467" s="44"/>
      <c r="DN467" s="44"/>
      <c r="DO467" s="44"/>
      <c r="DP467" s="44"/>
      <c r="DQ467" s="44"/>
      <c r="DR467" s="44"/>
      <c r="DS467" s="44"/>
      <c r="DT467" s="44"/>
    </row>
    <row r="468" spans="2:124" s="5" customFormat="1" ht="30" customHeight="1">
      <c r="B468" s="128"/>
      <c r="C468" s="56"/>
      <c r="D468" s="111"/>
      <c r="E468" s="135"/>
      <c r="F468" s="133" t="s">
        <v>40</v>
      </c>
      <c r="G468" s="57" t="s">
        <v>40</v>
      </c>
      <c r="H468" s="134"/>
      <c r="I468" s="110"/>
      <c r="J468" s="135"/>
      <c r="K468" s="58"/>
      <c r="L468" s="59"/>
      <c r="M468" s="60"/>
      <c r="N468" s="60"/>
      <c r="O468" s="65" t="str">
        <f t="shared" si="62"/>
        <v/>
      </c>
      <c r="P468" s="59"/>
      <c r="Q468" s="60"/>
      <c r="R468" s="60"/>
      <c r="S468" s="65" t="str">
        <f t="shared" si="63"/>
        <v/>
      </c>
      <c r="T468" s="64" t="str">
        <f t="shared" si="64"/>
        <v/>
      </c>
      <c r="U468" s="61" t="str">
        <f t="shared" si="65"/>
        <v xml:space="preserve">   </v>
      </c>
      <c r="V468" s="61" t="str">
        <f>IF(E468=0," ",IF(E468="H",IF(H468&lt;1999,VLOOKUP(K468,Minimas!$A$15:$F$29,6),IF(AND(H468&gt;1998,H468&lt;2002),VLOOKUP(K468,Minimas!$A$15:$F$29,5),IF(AND(H468&gt;2001,H468&lt;2004),VLOOKUP(K468,Minimas!$A$15:$F$29,4),IF(AND(H468&gt;2003,H468&lt;2006),VLOOKUP(K468,Minimas!$A$15:$F$29,3),VLOOKUP(K468,Minimas!$A$15:$F$29,2))))),IF(H468&lt;1999,VLOOKUP(K468,Minimas!$G$15:$L$29,6),IF(AND(H468&gt;1998,H468&lt;2002),VLOOKUP(K468,Minimas!$G$15:$L$29,5),IF(AND(H468&gt;2001,H468&lt;2004),VLOOKUP(K468,Minimas!$G$15:$L$29,4),IF(AND(H468&gt;2003,H468&lt;2006),VLOOKUP(K468,Minimas!$G$15:$L$29,3),VLOOKUP(K468,Minimas!$G$15:$L$29,2)))))))</f>
        <v xml:space="preserve"> </v>
      </c>
      <c r="W468" s="62" t="str">
        <f t="shared" si="66"/>
        <v/>
      </c>
      <c r="X468" s="55"/>
      <c r="AA468" s="44"/>
      <c r="AB468" s="119" t="e">
        <f>T468-HLOOKUP(V468,Minimas!$C$3:$CD$12,2,FALSE)</f>
        <v>#VALUE!</v>
      </c>
      <c r="AC468" s="119" t="e">
        <f>T468-HLOOKUP(V468,Minimas!$C$3:$CD$12,3,FALSE)</f>
        <v>#VALUE!</v>
      </c>
      <c r="AD468" s="119" t="e">
        <f>T468-HLOOKUP(V468,Minimas!$C$3:$CD$12,4,FALSE)</f>
        <v>#VALUE!</v>
      </c>
      <c r="AE468" s="119" t="e">
        <f>T468-HLOOKUP(V468,Minimas!$C$3:$CD$12,5,FALSE)</f>
        <v>#VALUE!</v>
      </c>
      <c r="AF468" s="119" t="e">
        <f>T468-HLOOKUP(V468,Minimas!$C$3:$CD$12,6,FALSE)</f>
        <v>#VALUE!</v>
      </c>
      <c r="AG468" s="119" t="e">
        <f>T468-HLOOKUP(V468,Minimas!$C$3:$CD$12,7,FALSE)</f>
        <v>#VALUE!</v>
      </c>
      <c r="AH468" s="119" t="e">
        <f>T468-HLOOKUP(V468,Minimas!$C$3:$CD$12,8,FALSE)</f>
        <v>#VALUE!</v>
      </c>
      <c r="AI468" s="119" t="e">
        <f>T468-HLOOKUP(V468,Minimas!$C$3:$CD$12,9,FALSE)</f>
        <v>#VALUE!</v>
      </c>
      <c r="AJ468" s="119" t="e">
        <f>T468-HLOOKUP(V468,Minimas!$C$3:$CD$12,10,FALSE)</f>
        <v>#VALUE!</v>
      </c>
      <c r="AK468" s="120" t="str">
        <f t="shared" si="67"/>
        <v xml:space="preserve"> </v>
      </c>
      <c r="AL468" s="44"/>
      <c r="AM468" s="44" t="str">
        <f t="shared" si="68"/>
        <v xml:space="preserve"> </v>
      </c>
      <c r="AN468" s="44" t="str">
        <f t="shared" si="69"/>
        <v xml:space="preserve"> </v>
      </c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4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4"/>
      <c r="CP468" s="44"/>
      <c r="CQ468" s="44"/>
      <c r="CR468" s="44"/>
      <c r="CS468" s="44"/>
      <c r="CT468" s="44"/>
      <c r="CU468" s="44"/>
      <c r="CV468" s="44"/>
      <c r="CW468" s="44"/>
      <c r="CX468" s="44"/>
      <c r="CY468" s="44"/>
      <c r="CZ468" s="44"/>
      <c r="DA468" s="44"/>
      <c r="DB468" s="44"/>
      <c r="DC468" s="44"/>
      <c r="DD468" s="44"/>
      <c r="DE468" s="44"/>
      <c r="DF468" s="44"/>
      <c r="DG468" s="44"/>
      <c r="DH468" s="44"/>
      <c r="DI468" s="44"/>
      <c r="DJ468" s="44"/>
      <c r="DK468" s="44"/>
      <c r="DL468" s="44"/>
      <c r="DM468" s="44"/>
      <c r="DN468" s="44"/>
      <c r="DO468" s="44"/>
      <c r="DP468" s="44"/>
      <c r="DQ468" s="44"/>
      <c r="DR468" s="44"/>
      <c r="DS468" s="44"/>
      <c r="DT468" s="44"/>
    </row>
    <row r="469" spans="2:124" s="5" customFormat="1" ht="30" customHeight="1">
      <c r="B469" s="128"/>
      <c r="C469" s="56"/>
      <c r="D469" s="111"/>
      <c r="E469" s="135"/>
      <c r="F469" s="133" t="s">
        <v>40</v>
      </c>
      <c r="G469" s="57" t="s">
        <v>40</v>
      </c>
      <c r="H469" s="134"/>
      <c r="I469" s="110"/>
      <c r="J469" s="135"/>
      <c r="K469" s="58"/>
      <c r="L469" s="59"/>
      <c r="M469" s="60"/>
      <c r="N469" s="60"/>
      <c r="O469" s="65" t="str">
        <f t="shared" si="62"/>
        <v/>
      </c>
      <c r="P469" s="59"/>
      <c r="Q469" s="60"/>
      <c r="R469" s="60"/>
      <c r="S469" s="65" t="str">
        <f t="shared" si="63"/>
        <v/>
      </c>
      <c r="T469" s="64" t="str">
        <f t="shared" si="64"/>
        <v/>
      </c>
      <c r="U469" s="61" t="str">
        <f t="shared" si="65"/>
        <v xml:space="preserve">   </v>
      </c>
      <c r="V469" s="61" t="str">
        <f>IF(E469=0," ",IF(E469="H",IF(H469&lt;1999,VLOOKUP(K469,Minimas!$A$15:$F$29,6),IF(AND(H469&gt;1998,H469&lt;2002),VLOOKUP(K469,Minimas!$A$15:$F$29,5),IF(AND(H469&gt;2001,H469&lt;2004),VLOOKUP(K469,Minimas!$A$15:$F$29,4),IF(AND(H469&gt;2003,H469&lt;2006),VLOOKUP(K469,Minimas!$A$15:$F$29,3),VLOOKUP(K469,Minimas!$A$15:$F$29,2))))),IF(H469&lt;1999,VLOOKUP(K469,Minimas!$G$15:$L$29,6),IF(AND(H469&gt;1998,H469&lt;2002),VLOOKUP(K469,Minimas!$G$15:$L$29,5),IF(AND(H469&gt;2001,H469&lt;2004),VLOOKUP(K469,Minimas!$G$15:$L$29,4),IF(AND(H469&gt;2003,H469&lt;2006),VLOOKUP(K469,Minimas!$G$15:$L$29,3),VLOOKUP(K469,Minimas!$G$15:$L$29,2)))))))</f>
        <v xml:space="preserve"> </v>
      </c>
      <c r="W469" s="62" t="str">
        <f t="shared" si="66"/>
        <v/>
      </c>
      <c r="X469" s="55"/>
      <c r="AA469" s="44"/>
      <c r="AB469" s="119" t="e">
        <f>T469-HLOOKUP(V469,Minimas!$C$3:$CD$12,2,FALSE)</f>
        <v>#VALUE!</v>
      </c>
      <c r="AC469" s="119" t="e">
        <f>T469-HLOOKUP(V469,Minimas!$C$3:$CD$12,3,FALSE)</f>
        <v>#VALUE!</v>
      </c>
      <c r="AD469" s="119" t="e">
        <f>T469-HLOOKUP(V469,Minimas!$C$3:$CD$12,4,FALSE)</f>
        <v>#VALUE!</v>
      </c>
      <c r="AE469" s="119" t="e">
        <f>T469-HLOOKUP(V469,Minimas!$C$3:$CD$12,5,FALSE)</f>
        <v>#VALUE!</v>
      </c>
      <c r="AF469" s="119" t="e">
        <f>T469-HLOOKUP(V469,Minimas!$C$3:$CD$12,6,FALSE)</f>
        <v>#VALUE!</v>
      </c>
      <c r="AG469" s="119" t="e">
        <f>T469-HLOOKUP(V469,Minimas!$C$3:$CD$12,7,FALSE)</f>
        <v>#VALUE!</v>
      </c>
      <c r="AH469" s="119" t="e">
        <f>T469-HLOOKUP(V469,Minimas!$C$3:$CD$12,8,FALSE)</f>
        <v>#VALUE!</v>
      </c>
      <c r="AI469" s="119" t="e">
        <f>T469-HLOOKUP(V469,Minimas!$C$3:$CD$12,9,FALSE)</f>
        <v>#VALUE!</v>
      </c>
      <c r="AJ469" s="119" t="e">
        <f>T469-HLOOKUP(V469,Minimas!$C$3:$CD$12,10,FALSE)</f>
        <v>#VALUE!</v>
      </c>
      <c r="AK469" s="120" t="str">
        <f t="shared" si="67"/>
        <v xml:space="preserve"> </v>
      </c>
      <c r="AL469" s="44"/>
      <c r="AM469" s="44" t="str">
        <f t="shared" si="68"/>
        <v xml:space="preserve"> </v>
      </c>
      <c r="AN469" s="44" t="str">
        <f t="shared" si="69"/>
        <v xml:space="preserve"> </v>
      </c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4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4"/>
      <c r="CP469" s="44"/>
      <c r="CQ469" s="44"/>
      <c r="CR469" s="44"/>
      <c r="CS469" s="44"/>
      <c r="CT469" s="44"/>
      <c r="CU469" s="44"/>
      <c r="CV469" s="44"/>
      <c r="CW469" s="44"/>
      <c r="CX469" s="44"/>
      <c r="CY469" s="44"/>
      <c r="CZ469" s="44"/>
      <c r="DA469" s="44"/>
      <c r="DB469" s="44"/>
      <c r="DC469" s="44"/>
      <c r="DD469" s="44"/>
      <c r="DE469" s="44"/>
      <c r="DF469" s="44"/>
      <c r="DG469" s="44"/>
      <c r="DH469" s="44"/>
      <c r="DI469" s="44"/>
      <c r="DJ469" s="44"/>
      <c r="DK469" s="44"/>
      <c r="DL469" s="44"/>
      <c r="DM469" s="44"/>
      <c r="DN469" s="44"/>
      <c r="DO469" s="44"/>
      <c r="DP469" s="44"/>
      <c r="DQ469" s="44"/>
      <c r="DR469" s="44"/>
      <c r="DS469" s="44"/>
      <c r="DT469" s="44"/>
    </row>
    <row r="470" spans="2:124" s="5" customFormat="1" ht="30" customHeight="1">
      <c r="B470" s="128"/>
      <c r="C470" s="56"/>
      <c r="D470" s="111"/>
      <c r="E470" s="135"/>
      <c r="F470" s="133" t="s">
        <v>40</v>
      </c>
      <c r="G470" s="57" t="s">
        <v>40</v>
      </c>
      <c r="H470" s="134"/>
      <c r="I470" s="110"/>
      <c r="J470" s="135"/>
      <c r="K470" s="58"/>
      <c r="L470" s="59"/>
      <c r="M470" s="60"/>
      <c r="N470" s="60"/>
      <c r="O470" s="65" t="str">
        <f t="shared" si="62"/>
        <v/>
      </c>
      <c r="P470" s="59"/>
      <c r="Q470" s="60"/>
      <c r="R470" s="60"/>
      <c r="S470" s="65" t="str">
        <f t="shared" si="63"/>
        <v/>
      </c>
      <c r="T470" s="64" t="str">
        <f t="shared" si="64"/>
        <v/>
      </c>
      <c r="U470" s="61" t="str">
        <f t="shared" si="65"/>
        <v xml:space="preserve">   </v>
      </c>
      <c r="V470" s="61" t="str">
        <f>IF(E470=0," ",IF(E470="H",IF(H470&lt;1999,VLOOKUP(K470,Minimas!$A$15:$F$29,6),IF(AND(H470&gt;1998,H470&lt;2002),VLOOKUP(K470,Minimas!$A$15:$F$29,5),IF(AND(H470&gt;2001,H470&lt;2004),VLOOKUP(K470,Minimas!$A$15:$F$29,4),IF(AND(H470&gt;2003,H470&lt;2006),VLOOKUP(K470,Minimas!$A$15:$F$29,3),VLOOKUP(K470,Minimas!$A$15:$F$29,2))))),IF(H470&lt;1999,VLOOKUP(K470,Minimas!$G$15:$L$29,6),IF(AND(H470&gt;1998,H470&lt;2002),VLOOKUP(K470,Minimas!$G$15:$L$29,5),IF(AND(H470&gt;2001,H470&lt;2004),VLOOKUP(K470,Minimas!$G$15:$L$29,4),IF(AND(H470&gt;2003,H470&lt;2006),VLOOKUP(K470,Minimas!$G$15:$L$29,3),VLOOKUP(K470,Minimas!$G$15:$L$29,2)))))))</f>
        <v xml:space="preserve"> </v>
      </c>
      <c r="W470" s="62" t="str">
        <f t="shared" si="66"/>
        <v/>
      </c>
      <c r="X470" s="55"/>
      <c r="AA470" s="44"/>
      <c r="AB470" s="119" t="e">
        <f>T470-HLOOKUP(V470,Minimas!$C$3:$CD$12,2,FALSE)</f>
        <v>#VALUE!</v>
      </c>
      <c r="AC470" s="119" t="e">
        <f>T470-HLOOKUP(V470,Minimas!$C$3:$CD$12,3,FALSE)</f>
        <v>#VALUE!</v>
      </c>
      <c r="AD470" s="119" t="e">
        <f>T470-HLOOKUP(V470,Minimas!$C$3:$CD$12,4,FALSE)</f>
        <v>#VALUE!</v>
      </c>
      <c r="AE470" s="119" t="e">
        <f>T470-HLOOKUP(V470,Minimas!$C$3:$CD$12,5,FALSE)</f>
        <v>#VALUE!</v>
      </c>
      <c r="AF470" s="119" t="e">
        <f>T470-HLOOKUP(V470,Minimas!$C$3:$CD$12,6,FALSE)</f>
        <v>#VALUE!</v>
      </c>
      <c r="AG470" s="119" t="e">
        <f>T470-HLOOKUP(V470,Minimas!$C$3:$CD$12,7,FALSE)</f>
        <v>#VALUE!</v>
      </c>
      <c r="AH470" s="119" t="e">
        <f>T470-HLOOKUP(V470,Minimas!$C$3:$CD$12,8,FALSE)</f>
        <v>#VALUE!</v>
      </c>
      <c r="AI470" s="119" t="e">
        <f>T470-HLOOKUP(V470,Minimas!$C$3:$CD$12,9,FALSE)</f>
        <v>#VALUE!</v>
      </c>
      <c r="AJ470" s="119" t="e">
        <f>T470-HLOOKUP(V470,Minimas!$C$3:$CD$12,10,FALSE)</f>
        <v>#VALUE!</v>
      </c>
      <c r="AK470" s="120" t="str">
        <f t="shared" si="67"/>
        <v xml:space="preserve"> </v>
      </c>
      <c r="AL470" s="44"/>
      <c r="AM470" s="44" t="str">
        <f t="shared" si="68"/>
        <v xml:space="preserve"> </v>
      </c>
      <c r="AN470" s="44" t="str">
        <f t="shared" si="69"/>
        <v xml:space="preserve"> </v>
      </c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4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4"/>
      <c r="CP470" s="44"/>
      <c r="CQ470" s="44"/>
      <c r="CR470" s="44"/>
      <c r="CS470" s="44"/>
      <c r="CT470" s="44"/>
      <c r="CU470" s="44"/>
      <c r="CV470" s="44"/>
      <c r="CW470" s="44"/>
      <c r="CX470" s="44"/>
      <c r="CY470" s="44"/>
      <c r="CZ470" s="44"/>
      <c r="DA470" s="44"/>
      <c r="DB470" s="44"/>
      <c r="DC470" s="44"/>
      <c r="DD470" s="44"/>
      <c r="DE470" s="44"/>
      <c r="DF470" s="44"/>
      <c r="DG470" s="44"/>
      <c r="DH470" s="44"/>
      <c r="DI470" s="44"/>
      <c r="DJ470" s="44"/>
      <c r="DK470" s="44"/>
      <c r="DL470" s="44"/>
      <c r="DM470" s="44"/>
      <c r="DN470" s="44"/>
      <c r="DO470" s="44"/>
      <c r="DP470" s="44"/>
      <c r="DQ470" s="44"/>
      <c r="DR470" s="44"/>
      <c r="DS470" s="44"/>
      <c r="DT470" s="44"/>
    </row>
    <row r="471" spans="2:124" s="5" customFormat="1" ht="30" customHeight="1">
      <c r="B471" s="128"/>
      <c r="C471" s="56"/>
      <c r="D471" s="111"/>
      <c r="E471" s="135"/>
      <c r="F471" s="133" t="s">
        <v>40</v>
      </c>
      <c r="G471" s="57" t="s">
        <v>40</v>
      </c>
      <c r="H471" s="134"/>
      <c r="I471" s="110"/>
      <c r="J471" s="135"/>
      <c r="K471" s="58"/>
      <c r="L471" s="59"/>
      <c r="M471" s="60"/>
      <c r="N471" s="60"/>
      <c r="O471" s="65" t="str">
        <f t="shared" si="62"/>
        <v/>
      </c>
      <c r="P471" s="59"/>
      <c r="Q471" s="60"/>
      <c r="R471" s="60"/>
      <c r="S471" s="65" t="str">
        <f t="shared" si="63"/>
        <v/>
      </c>
      <c r="T471" s="64" t="str">
        <f t="shared" si="64"/>
        <v/>
      </c>
      <c r="U471" s="61" t="str">
        <f t="shared" si="65"/>
        <v xml:space="preserve">   </v>
      </c>
      <c r="V471" s="61" t="str">
        <f>IF(E471=0," ",IF(E471="H",IF(H471&lt;1999,VLOOKUP(K471,Minimas!$A$15:$F$29,6),IF(AND(H471&gt;1998,H471&lt;2002),VLOOKUP(K471,Minimas!$A$15:$F$29,5),IF(AND(H471&gt;2001,H471&lt;2004),VLOOKUP(K471,Minimas!$A$15:$F$29,4),IF(AND(H471&gt;2003,H471&lt;2006),VLOOKUP(K471,Minimas!$A$15:$F$29,3),VLOOKUP(K471,Minimas!$A$15:$F$29,2))))),IF(H471&lt;1999,VLOOKUP(K471,Minimas!$G$15:$L$29,6),IF(AND(H471&gt;1998,H471&lt;2002),VLOOKUP(K471,Minimas!$G$15:$L$29,5),IF(AND(H471&gt;2001,H471&lt;2004),VLOOKUP(K471,Minimas!$G$15:$L$29,4),IF(AND(H471&gt;2003,H471&lt;2006),VLOOKUP(K471,Minimas!$G$15:$L$29,3),VLOOKUP(K471,Minimas!$G$15:$L$29,2)))))))</f>
        <v xml:space="preserve"> </v>
      </c>
      <c r="W471" s="62" t="str">
        <f t="shared" si="66"/>
        <v/>
      </c>
      <c r="X471" s="55"/>
      <c r="AA471" s="44"/>
      <c r="AB471" s="119" t="e">
        <f>T471-HLOOKUP(V471,Minimas!$C$3:$CD$12,2,FALSE)</f>
        <v>#VALUE!</v>
      </c>
      <c r="AC471" s="119" t="e">
        <f>T471-HLOOKUP(V471,Minimas!$C$3:$CD$12,3,FALSE)</f>
        <v>#VALUE!</v>
      </c>
      <c r="AD471" s="119" t="e">
        <f>T471-HLOOKUP(V471,Minimas!$C$3:$CD$12,4,FALSE)</f>
        <v>#VALUE!</v>
      </c>
      <c r="AE471" s="119" t="e">
        <f>T471-HLOOKUP(V471,Minimas!$C$3:$CD$12,5,FALSE)</f>
        <v>#VALUE!</v>
      </c>
      <c r="AF471" s="119" t="e">
        <f>T471-HLOOKUP(V471,Minimas!$C$3:$CD$12,6,FALSE)</f>
        <v>#VALUE!</v>
      </c>
      <c r="AG471" s="119" t="e">
        <f>T471-HLOOKUP(V471,Minimas!$C$3:$CD$12,7,FALSE)</f>
        <v>#VALUE!</v>
      </c>
      <c r="AH471" s="119" t="e">
        <f>T471-HLOOKUP(V471,Minimas!$C$3:$CD$12,8,FALSE)</f>
        <v>#VALUE!</v>
      </c>
      <c r="AI471" s="119" t="e">
        <f>T471-HLOOKUP(V471,Minimas!$C$3:$CD$12,9,FALSE)</f>
        <v>#VALUE!</v>
      </c>
      <c r="AJ471" s="119" t="e">
        <f>T471-HLOOKUP(V471,Minimas!$C$3:$CD$12,10,FALSE)</f>
        <v>#VALUE!</v>
      </c>
      <c r="AK471" s="120" t="str">
        <f t="shared" si="67"/>
        <v xml:space="preserve"> </v>
      </c>
      <c r="AL471" s="44"/>
      <c r="AM471" s="44" t="str">
        <f t="shared" si="68"/>
        <v xml:space="preserve"> </v>
      </c>
      <c r="AN471" s="44" t="str">
        <f t="shared" si="69"/>
        <v xml:space="preserve"> </v>
      </c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  <c r="CR471" s="44"/>
      <c r="CS471" s="44"/>
      <c r="CT471" s="44"/>
      <c r="CU471" s="44"/>
      <c r="CV471" s="44"/>
      <c r="CW471" s="44"/>
      <c r="CX471" s="44"/>
      <c r="CY471" s="44"/>
      <c r="CZ471" s="44"/>
      <c r="DA471" s="44"/>
      <c r="DB471" s="44"/>
      <c r="DC471" s="44"/>
      <c r="DD471" s="44"/>
      <c r="DE471" s="44"/>
      <c r="DF471" s="44"/>
      <c r="DG471" s="44"/>
      <c r="DH471" s="44"/>
      <c r="DI471" s="44"/>
      <c r="DJ471" s="44"/>
      <c r="DK471" s="44"/>
      <c r="DL471" s="44"/>
      <c r="DM471" s="44"/>
      <c r="DN471" s="44"/>
      <c r="DO471" s="44"/>
      <c r="DP471" s="44"/>
      <c r="DQ471" s="44"/>
      <c r="DR471" s="44"/>
      <c r="DS471" s="44"/>
      <c r="DT471" s="44"/>
    </row>
    <row r="472" spans="2:124" s="5" customFormat="1" ht="30" customHeight="1">
      <c r="B472" s="128"/>
      <c r="C472" s="56"/>
      <c r="D472" s="111"/>
      <c r="E472" s="135"/>
      <c r="F472" s="133" t="s">
        <v>40</v>
      </c>
      <c r="G472" s="57" t="s">
        <v>40</v>
      </c>
      <c r="H472" s="134"/>
      <c r="I472" s="110"/>
      <c r="J472" s="135"/>
      <c r="K472" s="58"/>
      <c r="L472" s="59"/>
      <c r="M472" s="60"/>
      <c r="N472" s="60"/>
      <c r="O472" s="65" t="str">
        <f t="shared" si="62"/>
        <v/>
      </c>
      <c r="P472" s="59"/>
      <c r="Q472" s="60"/>
      <c r="R472" s="60"/>
      <c r="S472" s="65" t="str">
        <f t="shared" si="63"/>
        <v/>
      </c>
      <c r="T472" s="64" t="str">
        <f t="shared" si="64"/>
        <v/>
      </c>
      <c r="U472" s="61" t="str">
        <f t="shared" si="65"/>
        <v xml:space="preserve">   </v>
      </c>
      <c r="V472" s="61" t="str">
        <f>IF(E472=0," ",IF(E472="H",IF(H472&lt;1999,VLOOKUP(K472,Minimas!$A$15:$F$29,6),IF(AND(H472&gt;1998,H472&lt;2002),VLOOKUP(K472,Minimas!$A$15:$F$29,5),IF(AND(H472&gt;2001,H472&lt;2004),VLOOKUP(K472,Minimas!$A$15:$F$29,4),IF(AND(H472&gt;2003,H472&lt;2006),VLOOKUP(K472,Minimas!$A$15:$F$29,3),VLOOKUP(K472,Minimas!$A$15:$F$29,2))))),IF(H472&lt;1999,VLOOKUP(K472,Minimas!$G$15:$L$29,6),IF(AND(H472&gt;1998,H472&lt;2002),VLOOKUP(K472,Minimas!$G$15:$L$29,5),IF(AND(H472&gt;2001,H472&lt;2004),VLOOKUP(K472,Minimas!$G$15:$L$29,4),IF(AND(H472&gt;2003,H472&lt;2006),VLOOKUP(K472,Minimas!$G$15:$L$29,3),VLOOKUP(K472,Minimas!$G$15:$L$29,2)))))))</f>
        <v xml:space="preserve"> </v>
      </c>
      <c r="W472" s="62" t="str">
        <f t="shared" si="66"/>
        <v/>
      </c>
      <c r="X472" s="55"/>
      <c r="AA472" s="44"/>
      <c r="AB472" s="119" t="e">
        <f>T472-HLOOKUP(V472,Minimas!$C$3:$CD$12,2,FALSE)</f>
        <v>#VALUE!</v>
      </c>
      <c r="AC472" s="119" t="e">
        <f>T472-HLOOKUP(V472,Minimas!$C$3:$CD$12,3,FALSE)</f>
        <v>#VALUE!</v>
      </c>
      <c r="AD472" s="119" t="e">
        <f>T472-HLOOKUP(V472,Minimas!$C$3:$CD$12,4,FALSE)</f>
        <v>#VALUE!</v>
      </c>
      <c r="AE472" s="119" t="e">
        <f>T472-HLOOKUP(V472,Minimas!$C$3:$CD$12,5,FALSE)</f>
        <v>#VALUE!</v>
      </c>
      <c r="AF472" s="119" t="e">
        <f>T472-HLOOKUP(V472,Minimas!$C$3:$CD$12,6,FALSE)</f>
        <v>#VALUE!</v>
      </c>
      <c r="AG472" s="119" t="e">
        <f>T472-HLOOKUP(V472,Minimas!$C$3:$CD$12,7,FALSE)</f>
        <v>#VALUE!</v>
      </c>
      <c r="AH472" s="119" t="e">
        <f>T472-HLOOKUP(V472,Minimas!$C$3:$CD$12,8,FALSE)</f>
        <v>#VALUE!</v>
      </c>
      <c r="AI472" s="119" t="e">
        <f>T472-HLOOKUP(V472,Minimas!$C$3:$CD$12,9,FALSE)</f>
        <v>#VALUE!</v>
      </c>
      <c r="AJ472" s="119" t="e">
        <f>T472-HLOOKUP(V472,Minimas!$C$3:$CD$12,10,FALSE)</f>
        <v>#VALUE!</v>
      </c>
      <c r="AK472" s="120" t="str">
        <f t="shared" si="67"/>
        <v xml:space="preserve"> </v>
      </c>
      <c r="AL472" s="44"/>
      <c r="AM472" s="44" t="str">
        <f t="shared" si="68"/>
        <v xml:space="preserve"> </v>
      </c>
      <c r="AN472" s="44" t="str">
        <f t="shared" si="69"/>
        <v xml:space="preserve"> </v>
      </c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  <c r="CR472" s="44"/>
      <c r="CS472" s="44"/>
      <c r="CT472" s="44"/>
      <c r="CU472" s="44"/>
      <c r="CV472" s="44"/>
      <c r="CW472" s="44"/>
      <c r="CX472" s="44"/>
      <c r="CY472" s="44"/>
      <c r="CZ472" s="44"/>
      <c r="DA472" s="44"/>
      <c r="DB472" s="44"/>
      <c r="DC472" s="44"/>
      <c r="DD472" s="44"/>
      <c r="DE472" s="44"/>
      <c r="DF472" s="44"/>
      <c r="DG472" s="44"/>
      <c r="DH472" s="44"/>
      <c r="DI472" s="44"/>
      <c r="DJ472" s="44"/>
      <c r="DK472" s="44"/>
      <c r="DL472" s="44"/>
      <c r="DM472" s="44"/>
      <c r="DN472" s="44"/>
      <c r="DO472" s="44"/>
      <c r="DP472" s="44"/>
      <c r="DQ472" s="44"/>
      <c r="DR472" s="44"/>
      <c r="DS472" s="44"/>
      <c r="DT472" s="44"/>
    </row>
    <row r="473" spans="2:124" s="5" customFormat="1" ht="30" customHeight="1">
      <c r="B473" s="128"/>
      <c r="C473" s="56"/>
      <c r="D473" s="111"/>
      <c r="E473" s="135"/>
      <c r="F473" s="133" t="s">
        <v>40</v>
      </c>
      <c r="G473" s="57" t="s">
        <v>40</v>
      </c>
      <c r="H473" s="134"/>
      <c r="I473" s="110"/>
      <c r="J473" s="135"/>
      <c r="K473" s="58"/>
      <c r="L473" s="59"/>
      <c r="M473" s="60"/>
      <c r="N473" s="60"/>
      <c r="O473" s="65" t="str">
        <f t="shared" si="62"/>
        <v/>
      </c>
      <c r="P473" s="59"/>
      <c r="Q473" s="60"/>
      <c r="R473" s="60"/>
      <c r="S473" s="65" t="str">
        <f t="shared" si="63"/>
        <v/>
      </c>
      <c r="T473" s="64" t="str">
        <f t="shared" si="64"/>
        <v/>
      </c>
      <c r="U473" s="61" t="str">
        <f t="shared" si="65"/>
        <v xml:space="preserve">   </v>
      </c>
      <c r="V473" s="61" t="str">
        <f>IF(E473=0," ",IF(E473="H",IF(H473&lt;1999,VLOOKUP(K473,Minimas!$A$15:$F$29,6),IF(AND(H473&gt;1998,H473&lt;2002),VLOOKUP(K473,Minimas!$A$15:$F$29,5),IF(AND(H473&gt;2001,H473&lt;2004),VLOOKUP(K473,Minimas!$A$15:$F$29,4),IF(AND(H473&gt;2003,H473&lt;2006),VLOOKUP(K473,Minimas!$A$15:$F$29,3),VLOOKUP(K473,Minimas!$A$15:$F$29,2))))),IF(H473&lt;1999,VLOOKUP(K473,Minimas!$G$15:$L$29,6),IF(AND(H473&gt;1998,H473&lt;2002),VLOOKUP(K473,Minimas!$G$15:$L$29,5),IF(AND(H473&gt;2001,H473&lt;2004),VLOOKUP(K473,Minimas!$G$15:$L$29,4),IF(AND(H473&gt;2003,H473&lt;2006),VLOOKUP(K473,Minimas!$G$15:$L$29,3),VLOOKUP(K473,Minimas!$G$15:$L$29,2)))))))</f>
        <v xml:space="preserve"> </v>
      </c>
      <c r="W473" s="62" t="str">
        <f t="shared" si="66"/>
        <v/>
      </c>
      <c r="X473" s="55"/>
      <c r="AA473" s="44"/>
      <c r="AB473" s="119" t="e">
        <f>T473-HLOOKUP(V473,Minimas!$C$3:$CD$12,2,FALSE)</f>
        <v>#VALUE!</v>
      </c>
      <c r="AC473" s="119" t="e">
        <f>T473-HLOOKUP(V473,Minimas!$C$3:$CD$12,3,FALSE)</f>
        <v>#VALUE!</v>
      </c>
      <c r="AD473" s="119" t="e">
        <f>T473-HLOOKUP(V473,Minimas!$C$3:$CD$12,4,FALSE)</f>
        <v>#VALUE!</v>
      </c>
      <c r="AE473" s="119" t="e">
        <f>T473-HLOOKUP(V473,Minimas!$C$3:$CD$12,5,FALSE)</f>
        <v>#VALUE!</v>
      </c>
      <c r="AF473" s="119" t="e">
        <f>T473-HLOOKUP(V473,Minimas!$C$3:$CD$12,6,FALSE)</f>
        <v>#VALUE!</v>
      </c>
      <c r="AG473" s="119" t="e">
        <f>T473-HLOOKUP(V473,Minimas!$C$3:$CD$12,7,FALSE)</f>
        <v>#VALUE!</v>
      </c>
      <c r="AH473" s="119" t="e">
        <f>T473-HLOOKUP(V473,Minimas!$C$3:$CD$12,8,FALSE)</f>
        <v>#VALUE!</v>
      </c>
      <c r="AI473" s="119" t="e">
        <f>T473-HLOOKUP(V473,Minimas!$C$3:$CD$12,9,FALSE)</f>
        <v>#VALUE!</v>
      </c>
      <c r="AJ473" s="119" t="e">
        <f>T473-HLOOKUP(V473,Minimas!$C$3:$CD$12,10,FALSE)</f>
        <v>#VALUE!</v>
      </c>
      <c r="AK473" s="120" t="str">
        <f t="shared" si="67"/>
        <v xml:space="preserve"> </v>
      </c>
      <c r="AL473" s="44"/>
      <c r="AM473" s="44" t="str">
        <f t="shared" si="68"/>
        <v xml:space="preserve"> </v>
      </c>
      <c r="AN473" s="44" t="str">
        <f t="shared" si="69"/>
        <v xml:space="preserve"> </v>
      </c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4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4"/>
      <c r="CP473" s="44"/>
      <c r="CQ473" s="44"/>
      <c r="CR473" s="44"/>
      <c r="CS473" s="44"/>
      <c r="CT473" s="44"/>
      <c r="CU473" s="44"/>
      <c r="CV473" s="44"/>
      <c r="CW473" s="44"/>
      <c r="CX473" s="44"/>
      <c r="CY473" s="44"/>
      <c r="CZ473" s="44"/>
      <c r="DA473" s="44"/>
      <c r="DB473" s="44"/>
      <c r="DC473" s="44"/>
      <c r="DD473" s="44"/>
      <c r="DE473" s="44"/>
      <c r="DF473" s="44"/>
      <c r="DG473" s="44"/>
      <c r="DH473" s="44"/>
      <c r="DI473" s="44"/>
      <c r="DJ473" s="44"/>
      <c r="DK473" s="44"/>
      <c r="DL473" s="44"/>
      <c r="DM473" s="44"/>
      <c r="DN473" s="44"/>
      <c r="DO473" s="44"/>
      <c r="DP473" s="44"/>
      <c r="DQ473" s="44"/>
      <c r="DR473" s="44"/>
      <c r="DS473" s="44"/>
      <c r="DT473" s="44"/>
    </row>
    <row r="474" spans="2:124" s="5" customFormat="1" ht="30" customHeight="1">
      <c r="B474" s="128"/>
      <c r="C474" s="56"/>
      <c r="D474" s="111"/>
      <c r="E474" s="135"/>
      <c r="F474" s="133" t="s">
        <v>40</v>
      </c>
      <c r="G474" s="57" t="s">
        <v>40</v>
      </c>
      <c r="H474" s="134"/>
      <c r="I474" s="110"/>
      <c r="J474" s="135"/>
      <c r="K474" s="58"/>
      <c r="L474" s="59"/>
      <c r="M474" s="60"/>
      <c r="N474" s="60"/>
      <c r="O474" s="65" t="str">
        <f t="shared" si="62"/>
        <v/>
      </c>
      <c r="P474" s="59"/>
      <c r="Q474" s="60"/>
      <c r="R474" s="60"/>
      <c r="S474" s="65" t="str">
        <f t="shared" si="63"/>
        <v/>
      </c>
      <c r="T474" s="64" t="str">
        <f t="shared" si="64"/>
        <v/>
      </c>
      <c r="U474" s="61" t="str">
        <f t="shared" si="65"/>
        <v xml:space="preserve">   </v>
      </c>
      <c r="V474" s="61" t="str">
        <f>IF(E474=0," ",IF(E474="H",IF(H474&lt;1999,VLOOKUP(K474,Minimas!$A$15:$F$29,6),IF(AND(H474&gt;1998,H474&lt;2002),VLOOKUP(K474,Minimas!$A$15:$F$29,5),IF(AND(H474&gt;2001,H474&lt;2004),VLOOKUP(K474,Minimas!$A$15:$F$29,4),IF(AND(H474&gt;2003,H474&lt;2006),VLOOKUP(K474,Minimas!$A$15:$F$29,3),VLOOKUP(K474,Minimas!$A$15:$F$29,2))))),IF(H474&lt;1999,VLOOKUP(K474,Minimas!$G$15:$L$29,6),IF(AND(H474&gt;1998,H474&lt;2002),VLOOKUP(K474,Minimas!$G$15:$L$29,5),IF(AND(H474&gt;2001,H474&lt;2004),VLOOKUP(K474,Minimas!$G$15:$L$29,4),IF(AND(H474&gt;2003,H474&lt;2006),VLOOKUP(K474,Minimas!$G$15:$L$29,3),VLOOKUP(K474,Minimas!$G$15:$L$29,2)))))))</f>
        <v xml:space="preserve"> </v>
      </c>
      <c r="W474" s="62" t="str">
        <f t="shared" si="66"/>
        <v/>
      </c>
      <c r="X474" s="55"/>
      <c r="AA474" s="44"/>
      <c r="AB474" s="119" t="e">
        <f>T474-HLOOKUP(V474,Minimas!$C$3:$CD$12,2,FALSE)</f>
        <v>#VALUE!</v>
      </c>
      <c r="AC474" s="119" t="e">
        <f>T474-HLOOKUP(V474,Minimas!$C$3:$CD$12,3,FALSE)</f>
        <v>#VALUE!</v>
      </c>
      <c r="AD474" s="119" t="e">
        <f>T474-HLOOKUP(V474,Minimas!$C$3:$CD$12,4,FALSE)</f>
        <v>#VALUE!</v>
      </c>
      <c r="AE474" s="119" t="e">
        <f>T474-HLOOKUP(V474,Minimas!$C$3:$CD$12,5,FALSE)</f>
        <v>#VALUE!</v>
      </c>
      <c r="AF474" s="119" t="e">
        <f>T474-HLOOKUP(V474,Minimas!$C$3:$CD$12,6,FALSE)</f>
        <v>#VALUE!</v>
      </c>
      <c r="AG474" s="119" t="e">
        <f>T474-HLOOKUP(V474,Minimas!$C$3:$CD$12,7,FALSE)</f>
        <v>#VALUE!</v>
      </c>
      <c r="AH474" s="119" t="e">
        <f>T474-HLOOKUP(V474,Minimas!$C$3:$CD$12,8,FALSE)</f>
        <v>#VALUE!</v>
      </c>
      <c r="AI474" s="119" t="e">
        <f>T474-HLOOKUP(V474,Minimas!$C$3:$CD$12,9,FALSE)</f>
        <v>#VALUE!</v>
      </c>
      <c r="AJ474" s="119" t="e">
        <f>T474-HLOOKUP(V474,Minimas!$C$3:$CD$12,10,FALSE)</f>
        <v>#VALUE!</v>
      </c>
      <c r="AK474" s="120" t="str">
        <f t="shared" si="67"/>
        <v xml:space="preserve"> </v>
      </c>
      <c r="AL474" s="44"/>
      <c r="AM474" s="44" t="str">
        <f t="shared" si="68"/>
        <v xml:space="preserve"> </v>
      </c>
      <c r="AN474" s="44" t="str">
        <f t="shared" si="69"/>
        <v xml:space="preserve"> </v>
      </c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4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4"/>
      <c r="CP474" s="44"/>
      <c r="CQ474" s="44"/>
      <c r="CR474" s="44"/>
      <c r="CS474" s="44"/>
      <c r="CT474" s="44"/>
      <c r="CU474" s="44"/>
      <c r="CV474" s="44"/>
      <c r="CW474" s="44"/>
      <c r="CX474" s="44"/>
      <c r="CY474" s="44"/>
      <c r="CZ474" s="44"/>
      <c r="DA474" s="44"/>
      <c r="DB474" s="44"/>
      <c r="DC474" s="44"/>
      <c r="DD474" s="44"/>
      <c r="DE474" s="44"/>
      <c r="DF474" s="44"/>
      <c r="DG474" s="44"/>
      <c r="DH474" s="44"/>
      <c r="DI474" s="44"/>
      <c r="DJ474" s="44"/>
      <c r="DK474" s="44"/>
      <c r="DL474" s="44"/>
      <c r="DM474" s="44"/>
      <c r="DN474" s="44"/>
      <c r="DO474" s="44"/>
      <c r="DP474" s="44"/>
      <c r="DQ474" s="44"/>
      <c r="DR474" s="44"/>
      <c r="DS474" s="44"/>
      <c r="DT474" s="44"/>
    </row>
    <row r="475" spans="2:124" s="5" customFormat="1" ht="30" customHeight="1">
      <c r="B475" s="128"/>
      <c r="C475" s="56"/>
      <c r="D475" s="111"/>
      <c r="E475" s="135"/>
      <c r="F475" s="133" t="s">
        <v>40</v>
      </c>
      <c r="G475" s="57" t="s">
        <v>40</v>
      </c>
      <c r="H475" s="134"/>
      <c r="I475" s="110"/>
      <c r="J475" s="135"/>
      <c r="K475" s="58"/>
      <c r="L475" s="59"/>
      <c r="M475" s="60"/>
      <c r="N475" s="60"/>
      <c r="O475" s="65" t="str">
        <f t="shared" si="62"/>
        <v/>
      </c>
      <c r="P475" s="59"/>
      <c r="Q475" s="60"/>
      <c r="R475" s="60"/>
      <c r="S475" s="65" t="str">
        <f t="shared" si="63"/>
        <v/>
      </c>
      <c r="T475" s="64" t="str">
        <f t="shared" si="64"/>
        <v/>
      </c>
      <c r="U475" s="61" t="str">
        <f t="shared" si="65"/>
        <v xml:space="preserve">   </v>
      </c>
      <c r="V475" s="61" t="str">
        <f>IF(E475=0," ",IF(E475="H",IF(H475&lt;1999,VLOOKUP(K475,Minimas!$A$15:$F$29,6),IF(AND(H475&gt;1998,H475&lt;2002),VLOOKUP(K475,Minimas!$A$15:$F$29,5),IF(AND(H475&gt;2001,H475&lt;2004),VLOOKUP(K475,Minimas!$A$15:$F$29,4),IF(AND(H475&gt;2003,H475&lt;2006),VLOOKUP(K475,Minimas!$A$15:$F$29,3),VLOOKUP(K475,Minimas!$A$15:$F$29,2))))),IF(H475&lt;1999,VLOOKUP(K475,Minimas!$G$15:$L$29,6),IF(AND(H475&gt;1998,H475&lt;2002),VLOOKUP(K475,Minimas!$G$15:$L$29,5),IF(AND(H475&gt;2001,H475&lt;2004),VLOOKUP(K475,Minimas!$G$15:$L$29,4),IF(AND(H475&gt;2003,H475&lt;2006),VLOOKUP(K475,Minimas!$G$15:$L$29,3),VLOOKUP(K475,Minimas!$G$15:$L$29,2)))))))</f>
        <v xml:space="preserve"> </v>
      </c>
      <c r="W475" s="62" t="str">
        <f t="shared" si="66"/>
        <v/>
      </c>
      <c r="X475" s="55"/>
      <c r="AA475" s="44"/>
      <c r="AB475" s="119" t="e">
        <f>T475-HLOOKUP(V475,Minimas!$C$3:$CD$12,2,FALSE)</f>
        <v>#VALUE!</v>
      </c>
      <c r="AC475" s="119" t="e">
        <f>T475-HLOOKUP(V475,Minimas!$C$3:$CD$12,3,FALSE)</f>
        <v>#VALUE!</v>
      </c>
      <c r="AD475" s="119" t="e">
        <f>T475-HLOOKUP(V475,Minimas!$C$3:$CD$12,4,FALSE)</f>
        <v>#VALUE!</v>
      </c>
      <c r="AE475" s="119" t="e">
        <f>T475-HLOOKUP(V475,Minimas!$C$3:$CD$12,5,FALSE)</f>
        <v>#VALUE!</v>
      </c>
      <c r="AF475" s="119" t="e">
        <f>T475-HLOOKUP(V475,Minimas!$C$3:$CD$12,6,FALSE)</f>
        <v>#VALUE!</v>
      </c>
      <c r="AG475" s="119" t="e">
        <f>T475-HLOOKUP(V475,Minimas!$C$3:$CD$12,7,FALSE)</f>
        <v>#VALUE!</v>
      </c>
      <c r="AH475" s="119" t="e">
        <f>T475-HLOOKUP(V475,Minimas!$C$3:$CD$12,8,FALSE)</f>
        <v>#VALUE!</v>
      </c>
      <c r="AI475" s="119" t="e">
        <f>T475-HLOOKUP(V475,Minimas!$C$3:$CD$12,9,FALSE)</f>
        <v>#VALUE!</v>
      </c>
      <c r="AJ475" s="119" t="e">
        <f>T475-HLOOKUP(V475,Minimas!$C$3:$CD$12,10,FALSE)</f>
        <v>#VALUE!</v>
      </c>
      <c r="AK475" s="120" t="str">
        <f t="shared" si="67"/>
        <v xml:space="preserve"> </v>
      </c>
      <c r="AL475" s="44"/>
      <c r="AM475" s="44" t="str">
        <f t="shared" si="68"/>
        <v xml:space="preserve"> </v>
      </c>
      <c r="AN475" s="44" t="str">
        <f t="shared" si="69"/>
        <v xml:space="preserve"> </v>
      </c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4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4"/>
      <c r="CP475" s="44"/>
      <c r="CQ475" s="44"/>
      <c r="CR475" s="44"/>
      <c r="CS475" s="44"/>
      <c r="CT475" s="44"/>
      <c r="CU475" s="44"/>
      <c r="CV475" s="44"/>
      <c r="CW475" s="44"/>
      <c r="CX475" s="44"/>
      <c r="CY475" s="44"/>
      <c r="CZ475" s="44"/>
      <c r="DA475" s="44"/>
      <c r="DB475" s="44"/>
      <c r="DC475" s="44"/>
      <c r="DD475" s="44"/>
      <c r="DE475" s="44"/>
      <c r="DF475" s="44"/>
      <c r="DG475" s="44"/>
      <c r="DH475" s="44"/>
      <c r="DI475" s="44"/>
      <c r="DJ475" s="44"/>
      <c r="DK475" s="44"/>
      <c r="DL475" s="44"/>
      <c r="DM475" s="44"/>
      <c r="DN475" s="44"/>
      <c r="DO475" s="44"/>
      <c r="DP475" s="44"/>
      <c r="DQ475" s="44"/>
      <c r="DR475" s="44"/>
      <c r="DS475" s="44"/>
      <c r="DT475" s="44"/>
    </row>
    <row r="476" spans="2:124" s="5" customFormat="1" ht="30" customHeight="1">
      <c r="B476" s="128"/>
      <c r="C476" s="56"/>
      <c r="D476" s="111"/>
      <c r="E476" s="135"/>
      <c r="F476" s="133" t="s">
        <v>40</v>
      </c>
      <c r="G476" s="57" t="s">
        <v>40</v>
      </c>
      <c r="H476" s="134"/>
      <c r="I476" s="110"/>
      <c r="J476" s="135"/>
      <c r="K476" s="58"/>
      <c r="L476" s="59"/>
      <c r="M476" s="60"/>
      <c r="N476" s="60"/>
      <c r="O476" s="65" t="str">
        <f t="shared" si="62"/>
        <v/>
      </c>
      <c r="P476" s="59"/>
      <c r="Q476" s="60"/>
      <c r="R476" s="60"/>
      <c r="S476" s="65" t="str">
        <f t="shared" si="63"/>
        <v/>
      </c>
      <c r="T476" s="64" t="str">
        <f t="shared" si="64"/>
        <v/>
      </c>
      <c r="U476" s="61" t="str">
        <f t="shared" si="65"/>
        <v xml:space="preserve">   </v>
      </c>
      <c r="V476" s="61" t="str">
        <f>IF(E476=0," ",IF(E476="H",IF(H476&lt;1999,VLOOKUP(K476,Minimas!$A$15:$F$29,6),IF(AND(H476&gt;1998,H476&lt;2002),VLOOKUP(K476,Minimas!$A$15:$F$29,5),IF(AND(H476&gt;2001,H476&lt;2004),VLOOKUP(K476,Minimas!$A$15:$F$29,4),IF(AND(H476&gt;2003,H476&lt;2006),VLOOKUP(K476,Minimas!$A$15:$F$29,3),VLOOKUP(K476,Minimas!$A$15:$F$29,2))))),IF(H476&lt;1999,VLOOKUP(K476,Minimas!$G$15:$L$29,6),IF(AND(H476&gt;1998,H476&lt;2002),VLOOKUP(K476,Minimas!$G$15:$L$29,5),IF(AND(H476&gt;2001,H476&lt;2004),VLOOKUP(K476,Minimas!$G$15:$L$29,4),IF(AND(H476&gt;2003,H476&lt;2006),VLOOKUP(K476,Minimas!$G$15:$L$29,3),VLOOKUP(K476,Minimas!$G$15:$L$29,2)))))))</f>
        <v xml:space="preserve"> </v>
      </c>
      <c r="W476" s="62" t="str">
        <f t="shared" si="66"/>
        <v/>
      </c>
      <c r="X476" s="55"/>
      <c r="AA476" s="44"/>
      <c r="AB476" s="119" t="e">
        <f>T476-HLOOKUP(V476,Minimas!$C$3:$CD$12,2,FALSE)</f>
        <v>#VALUE!</v>
      </c>
      <c r="AC476" s="119" t="e">
        <f>T476-HLOOKUP(V476,Minimas!$C$3:$CD$12,3,FALSE)</f>
        <v>#VALUE!</v>
      </c>
      <c r="AD476" s="119" t="e">
        <f>T476-HLOOKUP(V476,Minimas!$C$3:$CD$12,4,FALSE)</f>
        <v>#VALUE!</v>
      </c>
      <c r="AE476" s="119" t="e">
        <f>T476-HLOOKUP(V476,Minimas!$C$3:$CD$12,5,FALSE)</f>
        <v>#VALUE!</v>
      </c>
      <c r="AF476" s="119" t="e">
        <f>T476-HLOOKUP(V476,Minimas!$C$3:$CD$12,6,FALSE)</f>
        <v>#VALUE!</v>
      </c>
      <c r="AG476" s="119" t="e">
        <f>T476-HLOOKUP(V476,Minimas!$C$3:$CD$12,7,FALSE)</f>
        <v>#VALUE!</v>
      </c>
      <c r="AH476" s="119" t="e">
        <f>T476-HLOOKUP(V476,Minimas!$C$3:$CD$12,8,FALSE)</f>
        <v>#VALUE!</v>
      </c>
      <c r="AI476" s="119" t="e">
        <f>T476-HLOOKUP(V476,Minimas!$C$3:$CD$12,9,FALSE)</f>
        <v>#VALUE!</v>
      </c>
      <c r="AJ476" s="119" t="e">
        <f>T476-HLOOKUP(V476,Minimas!$C$3:$CD$12,10,FALSE)</f>
        <v>#VALUE!</v>
      </c>
      <c r="AK476" s="120" t="str">
        <f t="shared" si="67"/>
        <v xml:space="preserve"> </v>
      </c>
      <c r="AL476" s="44"/>
      <c r="AM476" s="44" t="str">
        <f t="shared" si="68"/>
        <v xml:space="preserve"> </v>
      </c>
      <c r="AN476" s="44" t="str">
        <f t="shared" si="69"/>
        <v xml:space="preserve"> </v>
      </c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4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4"/>
      <c r="CP476" s="44"/>
      <c r="CQ476" s="44"/>
      <c r="CR476" s="44"/>
      <c r="CS476" s="44"/>
      <c r="CT476" s="44"/>
      <c r="CU476" s="44"/>
      <c r="CV476" s="44"/>
      <c r="CW476" s="44"/>
      <c r="CX476" s="44"/>
      <c r="CY476" s="44"/>
      <c r="CZ476" s="44"/>
      <c r="DA476" s="44"/>
      <c r="DB476" s="44"/>
      <c r="DC476" s="44"/>
      <c r="DD476" s="44"/>
      <c r="DE476" s="44"/>
      <c r="DF476" s="44"/>
      <c r="DG476" s="44"/>
      <c r="DH476" s="44"/>
      <c r="DI476" s="44"/>
      <c r="DJ476" s="44"/>
      <c r="DK476" s="44"/>
      <c r="DL476" s="44"/>
      <c r="DM476" s="44"/>
      <c r="DN476" s="44"/>
      <c r="DO476" s="44"/>
      <c r="DP476" s="44"/>
      <c r="DQ476" s="44"/>
      <c r="DR476" s="44"/>
      <c r="DS476" s="44"/>
      <c r="DT476" s="44"/>
    </row>
    <row r="477" spans="2:124" s="5" customFormat="1" ht="30" customHeight="1">
      <c r="B477" s="128"/>
      <c r="C477" s="56"/>
      <c r="D477" s="111"/>
      <c r="E477" s="135"/>
      <c r="F477" s="133" t="s">
        <v>40</v>
      </c>
      <c r="G477" s="57" t="s">
        <v>40</v>
      </c>
      <c r="H477" s="134"/>
      <c r="I477" s="110"/>
      <c r="J477" s="135"/>
      <c r="K477" s="58"/>
      <c r="L477" s="59"/>
      <c r="M477" s="60"/>
      <c r="N477" s="60"/>
      <c r="O477" s="65" t="str">
        <f t="shared" si="62"/>
        <v/>
      </c>
      <c r="P477" s="59"/>
      <c r="Q477" s="60"/>
      <c r="R477" s="60"/>
      <c r="S477" s="65" t="str">
        <f t="shared" si="63"/>
        <v/>
      </c>
      <c r="T477" s="64" t="str">
        <f t="shared" si="64"/>
        <v/>
      </c>
      <c r="U477" s="61" t="str">
        <f t="shared" si="65"/>
        <v xml:space="preserve">   </v>
      </c>
      <c r="V477" s="61" t="str">
        <f>IF(E477=0," ",IF(E477="H",IF(H477&lt;1999,VLOOKUP(K477,Minimas!$A$15:$F$29,6),IF(AND(H477&gt;1998,H477&lt;2002),VLOOKUP(K477,Minimas!$A$15:$F$29,5),IF(AND(H477&gt;2001,H477&lt;2004),VLOOKUP(K477,Minimas!$A$15:$F$29,4),IF(AND(H477&gt;2003,H477&lt;2006),VLOOKUP(K477,Minimas!$A$15:$F$29,3),VLOOKUP(K477,Minimas!$A$15:$F$29,2))))),IF(H477&lt;1999,VLOOKUP(K477,Minimas!$G$15:$L$29,6),IF(AND(H477&gt;1998,H477&lt;2002),VLOOKUP(K477,Minimas!$G$15:$L$29,5),IF(AND(H477&gt;2001,H477&lt;2004),VLOOKUP(K477,Minimas!$G$15:$L$29,4),IF(AND(H477&gt;2003,H477&lt;2006),VLOOKUP(K477,Minimas!$G$15:$L$29,3),VLOOKUP(K477,Minimas!$G$15:$L$29,2)))))))</f>
        <v xml:space="preserve"> </v>
      </c>
      <c r="W477" s="62" t="str">
        <f t="shared" si="66"/>
        <v/>
      </c>
      <c r="X477" s="55"/>
      <c r="AA477" s="44"/>
      <c r="AB477" s="119" t="e">
        <f>T477-HLOOKUP(V477,Minimas!$C$3:$CD$12,2,FALSE)</f>
        <v>#VALUE!</v>
      </c>
      <c r="AC477" s="119" t="e">
        <f>T477-HLOOKUP(V477,Minimas!$C$3:$CD$12,3,FALSE)</f>
        <v>#VALUE!</v>
      </c>
      <c r="AD477" s="119" t="e">
        <f>T477-HLOOKUP(V477,Minimas!$C$3:$CD$12,4,FALSE)</f>
        <v>#VALUE!</v>
      </c>
      <c r="AE477" s="119" t="e">
        <f>T477-HLOOKUP(V477,Minimas!$C$3:$CD$12,5,FALSE)</f>
        <v>#VALUE!</v>
      </c>
      <c r="AF477" s="119" t="e">
        <f>T477-HLOOKUP(V477,Minimas!$C$3:$CD$12,6,FALSE)</f>
        <v>#VALUE!</v>
      </c>
      <c r="AG477" s="119" t="e">
        <f>T477-HLOOKUP(V477,Minimas!$C$3:$CD$12,7,FALSE)</f>
        <v>#VALUE!</v>
      </c>
      <c r="AH477" s="119" t="e">
        <f>T477-HLOOKUP(V477,Minimas!$C$3:$CD$12,8,FALSE)</f>
        <v>#VALUE!</v>
      </c>
      <c r="AI477" s="119" t="e">
        <f>T477-HLOOKUP(V477,Minimas!$C$3:$CD$12,9,FALSE)</f>
        <v>#VALUE!</v>
      </c>
      <c r="AJ477" s="119" t="e">
        <f>T477-HLOOKUP(V477,Minimas!$C$3:$CD$12,10,FALSE)</f>
        <v>#VALUE!</v>
      </c>
      <c r="AK477" s="120" t="str">
        <f t="shared" si="67"/>
        <v xml:space="preserve"> </v>
      </c>
      <c r="AL477" s="44"/>
      <c r="AM477" s="44" t="str">
        <f t="shared" si="68"/>
        <v xml:space="preserve"> </v>
      </c>
      <c r="AN477" s="44" t="str">
        <f t="shared" si="69"/>
        <v xml:space="preserve"> </v>
      </c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4"/>
      <c r="CP477" s="44"/>
      <c r="CQ477" s="44"/>
      <c r="CR477" s="44"/>
      <c r="CS477" s="44"/>
      <c r="CT477" s="44"/>
      <c r="CU477" s="44"/>
      <c r="CV477" s="44"/>
      <c r="CW477" s="44"/>
      <c r="CX477" s="44"/>
      <c r="CY477" s="44"/>
      <c r="CZ477" s="44"/>
      <c r="DA477" s="44"/>
      <c r="DB477" s="44"/>
      <c r="DC477" s="44"/>
      <c r="DD477" s="44"/>
      <c r="DE477" s="44"/>
      <c r="DF477" s="44"/>
      <c r="DG477" s="44"/>
      <c r="DH477" s="44"/>
      <c r="DI477" s="44"/>
      <c r="DJ477" s="44"/>
      <c r="DK477" s="44"/>
      <c r="DL477" s="44"/>
      <c r="DM477" s="44"/>
      <c r="DN477" s="44"/>
      <c r="DO477" s="44"/>
      <c r="DP477" s="44"/>
      <c r="DQ477" s="44"/>
      <c r="DR477" s="44"/>
      <c r="DS477" s="44"/>
      <c r="DT477" s="44"/>
    </row>
    <row r="478" spans="2:124" s="5" customFormat="1" ht="30" customHeight="1">
      <c r="B478" s="128"/>
      <c r="C478" s="56"/>
      <c r="D478" s="111"/>
      <c r="E478" s="135"/>
      <c r="F478" s="133" t="s">
        <v>40</v>
      </c>
      <c r="G478" s="57" t="s">
        <v>40</v>
      </c>
      <c r="H478" s="134"/>
      <c r="I478" s="110"/>
      <c r="J478" s="135"/>
      <c r="K478" s="58"/>
      <c r="L478" s="59"/>
      <c r="M478" s="60"/>
      <c r="N478" s="60"/>
      <c r="O478" s="65" t="str">
        <f t="shared" si="62"/>
        <v/>
      </c>
      <c r="P478" s="59"/>
      <c r="Q478" s="60"/>
      <c r="R478" s="60"/>
      <c r="S478" s="65" t="str">
        <f t="shared" si="63"/>
        <v/>
      </c>
      <c r="T478" s="64" t="str">
        <f t="shared" si="64"/>
        <v/>
      </c>
      <c r="U478" s="61" t="str">
        <f t="shared" si="65"/>
        <v xml:space="preserve">   </v>
      </c>
      <c r="V478" s="61" t="str">
        <f>IF(E478=0," ",IF(E478="H",IF(H478&lt;1999,VLOOKUP(K478,Minimas!$A$15:$F$29,6),IF(AND(H478&gt;1998,H478&lt;2002),VLOOKUP(K478,Minimas!$A$15:$F$29,5),IF(AND(H478&gt;2001,H478&lt;2004),VLOOKUP(K478,Minimas!$A$15:$F$29,4),IF(AND(H478&gt;2003,H478&lt;2006),VLOOKUP(K478,Minimas!$A$15:$F$29,3),VLOOKUP(K478,Minimas!$A$15:$F$29,2))))),IF(H478&lt;1999,VLOOKUP(K478,Minimas!$G$15:$L$29,6),IF(AND(H478&gt;1998,H478&lt;2002),VLOOKUP(K478,Minimas!$G$15:$L$29,5),IF(AND(H478&gt;2001,H478&lt;2004),VLOOKUP(K478,Minimas!$G$15:$L$29,4),IF(AND(H478&gt;2003,H478&lt;2006),VLOOKUP(K478,Minimas!$G$15:$L$29,3),VLOOKUP(K478,Minimas!$G$15:$L$29,2)))))))</f>
        <v xml:space="preserve"> </v>
      </c>
      <c r="W478" s="62" t="str">
        <f t="shared" si="66"/>
        <v/>
      </c>
      <c r="X478" s="55"/>
      <c r="AA478" s="44"/>
      <c r="AB478" s="119" t="e">
        <f>T478-HLOOKUP(V478,Minimas!$C$3:$CD$12,2,FALSE)</f>
        <v>#VALUE!</v>
      </c>
      <c r="AC478" s="119" t="e">
        <f>T478-HLOOKUP(V478,Minimas!$C$3:$CD$12,3,FALSE)</f>
        <v>#VALUE!</v>
      </c>
      <c r="AD478" s="119" t="e">
        <f>T478-HLOOKUP(V478,Minimas!$C$3:$CD$12,4,FALSE)</f>
        <v>#VALUE!</v>
      </c>
      <c r="AE478" s="119" t="e">
        <f>T478-HLOOKUP(V478,Minimas!$C$3:$CD$12,5,FALSE)</f>
        <v>#VALUE!</v>
      </c>
      <c r="AF478" s="119" t="e">
        <f>T478-HLOOKUP(V478,Minimas!$C$3:$CD$12,6,FALSE)</f>
        <v>#VALUE!</v>
      </c>
      <c r="AG478" s="119" t="e">
        <f>T478-HLOOKUP(V478,Minimas!$C$3:$CD$12,7,FALSE)</f>
        <v>#VALUE!</v>
      </c>
      <c r="AH478" s="119" t="e">
        <f>T478-HLOOKUP(V478,Minimas!$C$3:$CD$12,8,FALSE)</f>
        <v>#VALUE!</v>
      </c>
      <c r="AI478" s="119" t="e">
        <f>T478-HLOOKUP(V478,Minimas!$C$3:$CD$12,9,FALSE)</f>
        <v>#VALUE!</v>
      </c>
      <c r="AJ478" s="119" t="e">
        <f>T478-HLOOKUP(V478,Minimas!$C$3:$CD$12,10,FALSE)</f>
        <v>#VALUE!</v>
      </c>
      <c r="AK478" s="120" t="str">
        <f t="shared" si="67"/>
        <v xml:space="preserve"> </v>
      </c>
      <c r="AL478" s="44"/>
      <c r="AM478" s="44" t="str">
        <f t="shared" si="68"/>
        <v xml:space="preserve"> </v>
      </c>
      <c r="AN478" s="44" t="str">
        <f t="shared" si="69"/>
        <v xml:space="preserve"> </v>
      </c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  <c r="CR478" s="44"/>
      <c r="CS478" s="44"/>
      <c r="CT478" s="44"/>
      <c r="CU478" s="44"/>
      <c r="CV478" s="44"/>
      <c r="CW478" s="44"/>
      <c r="CX478" s="44"/>
      <c r="CY478" s="44"/>
      <c r="CZ478" s="44"/>
      <c r="DA478" s="44"/>
      <c r="DB478" s="44"/>
      <c r="DC478" s="44"/>
      <c r="DD478" s="44"/>
      <c r="DE478" s="44"/>
      <c r="DF478" s="44"/>
      <c r="DG478" s="44"/>
      <c r="DH478" s="44"/>
      <c r="DI478" s="44"/>
      <c r="DJ478" s="44"/>
      <c r="DK478" s="44"/>
      <c r="DL478" s="44"/>
      <c r="DM478" s="44"/>
      <c r="DN478" s="44"/>
      <c r="DO478" s="44"/>
      <c r="DP478" s="44"/>
      <c r="DQ478" s="44"/>
      <c r="DR478" s="44"/>
      <c r="DS478" s="44"/>
      <c r="DT478" s="44"/>
    </row>
    <row r="479" spans="2:124" s="5" customFormat="1" ht="30" customHeight="1">
      <c r="B479" s="128"/>
      <c r="C479" s="56"/>
      <c r="D479" s="111"/>
      <c r="E479" s="135"/>
      <c r="F479" s="133" t="s">
        <v>40</v>
      </c>
      <c r="G479" s="57" t="s">
        <v>40</v>
      </c>
      <c r="H479" s="134"/>
      <c r="I479" s="110"/>
      <c r="J479" s="135"/>
      <c r="K479" s="58"/>
      <c r="L479" s="59"/>
      <c r="M479" s="60"/>
      <c r="N479" s="60"/>
      <c r="O479" s="65" t="str">
        <f t="shared" si="62"/>
        <v/>
      </c>
      <c r="P479" s="59"/>
      <c r="Q479" s="60"/>
      <c r="R479" s="60"/>
      <c r="S479" s="65" t="str">
        <f t="shared" si="63"/>
        <v/>
      </c>
      <c r="T479" s="64" t="str">
        <f t="shared" si="64"/>
        <v/>
      </c>
      <c r="U479" s="61" t="str">
        <f t="shared" si="65"/>
        <v xml:space="preserve">   </v>
      </c>
      <c r="V479" s="61" t="str">
        <f>IF(E479=0," ",IF(E479="H",IF(H479&lt;1999,VLOOKUP(K479,Minimas!$A$15:$F$29,6),IF(AND(H479&gt;1998,H479&lt;2002),VLOOKUP(K479,Minimas!$A$15:$F$29,5),IF(AND(H479&gt;2001,H479&lt;2004),VLOOKUP(K479,Minimas!$A$15:$F$29,4),IF(AND(H479&gt;2003,H479&lt;2006),VLOOKUP(K479,Minimas!$A$15:$F$29,3),VLOOKUP(K479,Minimas!$A$15:$F$29,2))))),IF(H479&lt;1999,VLOOKUP(K479,Minimas!$G$15:$L$29,6),IF(AND(H479&gt;1998,H479&lt;2002),VLOOKUP(K479,Minimas!$G$15:$L$29,5),IF(AND(H479&gt;2001,H479&lt;2004),VLOOKUP(K479,Minimas!$G$15:$L$29,4),IF(AND(H479&gt;2003,H479&lt;2006),VLOOKUP(K479,Minimas!$G$15:$L$29,3),VLOOKUP(K479,Minimas!$G$15:$L$29,2)))))))</f>
        <v xml:space="preserve"> </v>
      </c>
      <c r="W479" s="62" t="str">
        <f t="shared" si="66"/>
        <v/>
      </c>
      <c r="X479" s="55"/>
      <c r="AA479" s="44"/>
      <c r="AB479" s="119" t="e">
        <f>T479-HLOOKUP(V479,Minimas!$C$3:$CD$12,2,FALSE)</f>
        <v>#VALUE!</v>
      </c>
      <c r="AC479" s="119" t="e">
        <f>T479-HLOOKUP(V479,Minimas!$C$3:$CD$12,3,FALSE)</f>
        <v>#VALUE!</v>
      </c>
      <c r="AD479" s="119" t="e">
        <f>T479-HLOOKUP(V479,Minimas!$C$3:$CD$12,4,FALSE)</f>
        <v>#VALUE!</v>
      </c>
      <c r="AE479" s="119" t="e">
        <f>T479-HLOOKUP(V479,Minimas!$C$3:$CD$12,5,FALSE)</f>
        <v>#VALUE!</v>
      </c>
      <c r="AF479" s="119" t="e">
        <f>T479-HLOOKUP(V479,Minimas!$C$3:$CD$12,6,FALSE)</f>
        <v>#VALUE!</v>
      </c>
      <c r="AG479" s="119" t="e">
        <f>T479-HLOOKUP(V479,Minimas!$C$3:$CD$12,7,FALSE)</f>
        <v>#VALUE!</v>
      </c>
      <c r="AH479" s="119" t="e">
        <f>T479-HLOOKUP(V479,Minimas!$C$3:$CD$12,8,FALSE)</f>
        <v>#VALUE!</v>
      </c>
      <c r="AI479" s="119" t="e">
        <f>T479-HLOOKUP(V479,Minimas!$C$3:$CD$12,9,FALSE)</f>
        <v>#VALUE!</v>
      </c>
      <c r="AJ479" s="119" t="e">
        <f>T479-HLOOKUP(V479,Minimas!$C$3:$CD$12,10,FALSE)</f>
        <v>#VALUE!</v>
      </c>
      <c r="AK479" s="120" t="str">
        <f t="shared" si="67"/>
        <v xml:space="preserve"> </v>
      </c>
      <c r="AL479" s="44"/>
      <c r="AM479" s="44" t="str">
        <f t="shared" si="68"/>
        <v xml:space="preserve"> </v>
      </c>
      <c r="AN479" s="44" t="str">
        <f t="shared" si="69"/>
        <v xml:space="preserve"> </v>
      </c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4"/>
      <c r="CP479" s="44"/>
      <c r="CQ479" s="44"/>
      <c r="CR479" s="44"/>
      <c r="CS479" s="44"/>
      <c r="CT479" s="44"/>
      <c r="CU479" s="44"/>
      <c r="CV479" s="44"/>
      <c r="CW479" s="44"/>
      <c r="CX479" s="44"/>
      <c r="CY479" s="44"/>
      <c r="CZ479" s="44"/>
      <c r="DA479" s="44"/>
      <c r="DB479" s="44"/>
      <c r="DC479" s="44"/>
      <c r="DD479" s="44"/>
      <c r="DE479" s="44"/>
      <c r="DF479" s="44"/>
      <c r="DG479" s="44"/>
      <c r="DH479" s="44"/>
      <c r="DI479" s="44"/>
      <c r="DJ479" s="44"/>
      <c r="DK479" s="44"/>
      <c r="DL479" s="44"/>
      <c r="DM479" s="44"/>
      <c r="DN479" s="44"/>
      <c r="DO479" s="44"/>
      <c r="DP479" s="44"/>
      <c r="DQ479" s="44"/>
      <c r="DR479" s="44"/>
      <c r="DS479" s="44"/>
      <c r="DT479" s="44"/>
    </row>
    <row r="480" spans="2:124" s="5" customFormat="1" ht="30" customHeight="1">
      <c r="B480" s="128"/>
      <c r="C480" s="56"/>
      <c r="D480" s="111"/>
      <c r="E480" s="135"/>
      <c r="F480" s="133" t="s">
        <v>40</v>
      </c>
      <c r="G480" s="57" t="s">
        <v>40</v>
      </c>
      <c r="H480" s="134"/>
      <c r="I480" s="110"/>
      <c r="J480" s="135"/>
      <c r="K480" s="58"/>
      <c r="L480" s="59"/>
      <c r="M480" s="60"/>
      <c r="N480" s="60"/>
      <c r="O480" s="65" t="str">
        <f t="shared" si="62"/>
        <v/>
      </c>
      <c r="P480" s="59"/>
      <c r="Q480" s="60"/>
      <c r="R480" s="60"/>
      <c r="S480" s="65" t="str">
        <f t="shared" si="63"/>
        <v/>
      </c>
      <c r="T480" s="64" t="str">
        <f t="shared" si="64"/>
        <v/>
      </c>
      <c r="U480" s="61" t="str">
        <f t="shared" si="65"/>
        <v xml:space="preserve">   </v>
      </c>
      <c r="V480" s="61" t="str">
        <f>IF(E480=0," ",IF(E480="H",IF(H480&lt;1999,VLOOKUP(K480,Minimas!$A$15:$F$29,6),IF(AND(H480&gt;1998,H480&lt;2002),VLOOKUP(K480,Minimas!$A$15:$F$29,5),IF(AND(H480&gt;2001,H480&lt;2004),VLOOKUP(K480,Minimas!$A$15:$F$29,4),IF(AND(H480&gt;2003,H480&lt;2006),VLOOKUP(K480,Minimas!$A$15:$F$29,3),VLOOKUP(K480,Minimas!$A$15:$F$29,2))))),IF(H480&lt;1999,VLOOKUP(K480,Minimas!$G$15:$L$29,6),IF(AND(H480&gt;1998,H480&lt;2002),VLOOKUP(K480,Minimas!$G$15:$L$29,5),IF(AND(H480&gt;2001,H480&lt;2004),VLOOKUP(K480,Minimas!$G$15:$L$29,4),IF(AND(H480&gt;2003,H480&lt;2006),VLOOKUP(K480,Minimas!$G$15:$L$29,3),VLOOKUP(K480,Minimas!$G$15:$L$29,2)))))))</f>
        <v xml:space="preserve"> </v>
      </c>
      <c r="W480" s="62" t="str">
        <f t="shared" si="66"/>
        <v/>
      </c>
      <c r="X480" s="55"/>
      <c r="AA480" s="44"/>
      <c r="AB480" s="119" t="e">
        <f>T480-HLOOKUP(V480,Minimas!$C$3:$CD$12,2,FALSE)</f>
        <v>#VALUE!</v>
      </c>
      <c r="AC480" s="119" t="e">
        <f>T480-HLOOKUP(V480,Minimas!$C$3:$CD$12,3,FALSE)</f>
        <v>#VALUE!</v>
      </c>
      <c r="AD480" s="119" t="e">
        <f>T480-HLOOKUP(V480,Minimas!$C$3:$CD$12,4,FALSE)</f>
        <v>#VALUE!</v>
      </c>
      <c r="AE480" s="119" t="e">
        <f>T480-HLOOKUP(V480,Minimas!$C$3:$CD$12,5,FALSE)</f>
        <v>#VALUE!</v>
      </c>
      <c r="AF480" s="119" t="e">
        <f>T480-HLOOKUP(V480,Minimas!$C$3:$CD$12,6,FALSE)</f>
        <v>#VALUE!</v>
      </c>
      <c r="AG480" s="119" t="e">
        <f>T480-HLOOKUP(V480,Minimas!$C$3:$CD$12,7,FALSE)</f>
        <v>#VALUE!</v>
      </c>
      <c r="AH480" s="119" t="e">
        <f>T480-HLOOKUP(V480,Minimas!$C$3:$CD$12,8,FALSE)</f>
        <v>#VALUE!</v>
      </c>
      <c r="AI480" s="119" t="e">
        <f>T480-HLOOKUP(V480,Minimas!$C$3:$CD$12,9,FALSE)</f>
        <v>#VALUE!</v>
      </c>
      <c r="AJ480" s="119" t="e">
        <f>T480-HLOOKUP(V480,Minimas!$C$3:$CD$12,10,FALSE)</f>
        <v>#VALUE!</v>
      </c>
      <c r="AK480" s="120" t="str">
        <f t="shared" si="67"/>
        <v xml:space="preserve"> </v>
      </c>
      <c r="AL480" s="44"/>
      <c r="AM480" s="44" t="str">
        <f t="shared" si="68"/>
        <v xml:space="preserve"> </v>
      </c>
      <c r="AN480" s="44" t="str">
        <f t="shared" si="69"/>
        <v xml:space="preserve"> </v>
      </c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4"/>
      <c r="CP480" s="44"/>
      <c r="CQ480" s="44"/>
      <c r="CR480" s="44"/>
      <c r="CS480" s="44"/>
      <c r="CT480" s="44"/>
      <c r="CU480" s="44"/>
      <c r="CV480" s="44"/>
      <c r="CW480" s="44"/>
      <c r="CX480" s="44"/>
      <c r="CY480" s="44"/>
      <c r="CZ480" s="44"/>
      <c r="DA480" s="44"/>
      <c r="DB480" s="44"/>
      <c r="DC480" s="44"/>
      <c r="DD480" s="44"/>
      <c r="DE480" s="44"/>
      <c r="DF480" s="44"/>
      <c r="DG480" s="44"/>
      <c r="DH480" s="44"/>
      <c r="DI480" s="44"/>
      <c r="DJ480" s="44"/>
      <c r="DK480" s="44"/>
      <c r="DL480" s="44"/>
      <c r="DM480" s="44"/>
      <c r="DN480" s="44"/>
      <c r="DO480" s="44"/>
      <c r="DP480" s="44"/>
      <c r="DQ480" s="44"/>
      <c r="DR480" s="44"/>
      <c r="DS480" s="44"/>
      <c r="DT480" s="44"/>
    </row>
    <row r="481" spans="2:124" s="5" customFormat="1" ht="30" customHeight="1">
      <c r="B481" s="128"/>
      <c r="C481" s="56"/>
      <c r="D481" s="111"/>
      <c r="E481" s="135"/>
      <c r="F481" s="133" t="s">
        <v>40</v>
      </c>
      <c r="G481" s="57" t="s">
        <v>40</v>
      </c>
      <c r="H481" s="134"/>
      <c r="I481" s="110"/>
      <c r="J481" s="135"/>
      <c r="K481" s="58"/>
      <c r="L481" s="59"/>
      <c r="M481" s="60"/>
      <c r="N481" s="60"/>
      <c r="O481" s="65" t="str">
        <f t="shared" si="62"/>
        <v/>
      </c>
      <c r="P481" s="59"/>
      <c r="Q481" s="60"/>
      <c r="R481" s="60"/>
      <c r="S481" s="65" t="str">
        <f t="shared" si="63"/>
        <v/>
      </c>
      <c r="T481" s="64" t="str">
        <f t="shared" si="64"/>
        <v/>
      </c>
      <c r="U481" s="61" t="str">
        <f t="shared" si="65"/>
        <v xml:space="preserve">   </v>
      </c>
      <c r="V481" s="61" t="str">
        <f>IF(E481=0," ",IF(E481="H",IF(H481&lt;1999,VLOOKUP(K481,Minimas!$A$15:$F$29,6),IF(AND(H481&gt;1998,H481&lt;2002),VLOOKUP(K481,Minimas!$A$15:$F$29,5),IF(AND(H481&gt;2001,H481&lt;2004),VLOOKUP(K481,Minimas!$A$15:$F$29,4),IF(AND(H481&gt;2003,H481&lt;2006),VLOOKUP(K481,Minimas!$A$15:$F$29,3),VLOOKUP(K481,Minimas!$A$15:$F$29,2))))),IF(H481&lt;1999,VLOOKUP(K481,Minimas!$G$15:$L$29,6),IF(AND(H481&gt;1998,H481&lt;2002),VLOOKUP(K481,Minimas!$G$15:$L$29,5),IF(AND(H481&gt;2001,H481&lt;2004),VLOOKUP(K481,Minimas!$G$15:$L$29,4),IF(AND(H481&gt;2003,H481&lt;2006),VLOOKUP(K481,Minimas!$G$15:$L$29,3),VLOOKUP(K481,Minimas!$G$15:$L$29,2)))))))</f>
        <v xml:space="preserve"> </v>
      </c>
      <c r="W481" s="62" t="str">
        <f t="shared" si="66"/>
        <v/>
      </c>
      <c r="X481" s="55"/>
      <c r="AA481" s="44"/>
      <c r="AB481" s="119" t="e">
        <f>T481-HLOOKUP(V481,Minimas!$C$3:$CD$12,2,FALSE)</f>
        <v>#VALUE!</v>
      </c>
      <c r="AC481" s="119" t="e">
        <f>T481-HLOOKUP(V481,Minimas!$C$3:$CD$12,3,FALSE)</f>
        <v>#VALUE!</v>
      </c>
      <c r="AD481" s="119" t="e">
        <f>T481-HLOOKUP(V481,Minimas!$C$3:$CD$12,4,FALSE)</f>
        <v>#VALUE!</v>
      </c>
      <c r="AE481" s="119" t="e">
        <f>T481-HLOOKUP(V481,Minimas!$C$3:$CD$12,5,FALSE)</f>
        <v>#VALUE!</v>
      </c>
      <c r="AF481" s="119" t="e">
        <f>T481-HLOOKUP(V481,Minimas!$C$3:$CD$12,6,FALSE)</f>
        <v>#VALUE!</v>
      </c>
      <c r="AG481" s="119" t="e">
        <f>T481-HLOOKUP(V481,Minimas!$C$3:$CD$12,7,FALSE)</f>
        <v>#VALUE!</v>
      </c>
      <c r="AH481" s="119" t="e">
        <f>T481-HLOOKUP(V481,Minimas!$C$3:$CD$12,8,FALSE)</f>
        <v>#VALUE!</v>
      </c>
      <c r="AI481" s="119" t="e">
        <f>T481-HLOOKUP(V481,Minimas!$C$3:$CD$12,9,FALSE)</f>
        <v>#VALUE!</v>
      </c>
      <c r="AJ481" s="119" t="e">
        <f>T481-HLOOKUP(V481,Minimas!$C$3:$CD$12,10,FALSE)</f>
        <v>#VALUE!</v>
      </c>
      <c r="AK481" s="120" t="str">
        <f t="shared" si="67"/>
        <v xml:space="preserve"> </v>
      </c>
      <c r="AL481" s="44"/>
      <c r="AM481" s="44" t="str">
        <f t="shared" si="68"/>
        <v xml:space="preserve"> </v>
      </c>
      <c r="AN481" s="44" t="str">
        <f t="shared" si="69"/>
        <v xml:space="preserve"> </v>
      </c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4"/>
      <c r="CP481" s="44"/>
      <c r="CQ481" s="44"/>
      <c r="CR481" s="44"/>
      <c r="CS481" s="44"/>
      <c r="CT481" s="44"/>
      <c r="CU481" s="44"/>
      <c r="CV481" s="44"/>
      <c r="CW481" s="44"/>
      <c r="CX481" s="44"/>
      <c r="CY481" s="44"/>
      <c r="CZ481" s="44"/>
      <c r="DA481" s="44"/>
      <c r="DB481" s="44"/>
      <c r="DC481" s="44"/>
      <c r="DD481" s="44"/>
      <c r="DE481" s="44"/>
      <c r="DF481" s="44"/>
      <c r="DG481" s="44"/>
      <c r="DH481" s="44"/>
      <c r="DI481" s="44"/>
      <c r="DJ481" s="44"/>
      <c r="DK481" s="44"/>
      <c r="DL481" s="44"/>
      <c r="DM481" s="44"/>
      <c r="DN481" s="44"/>
      <c r="DO481" s="44"/>
      <c r="DP481" s="44"/>
      <c r="DQ481" s="44"/>
      <c r="DR481" s="44"/>
      <c r="DS481" s="44"/>
      <c r="DT481" s="44"/>
    </row>
    <row r="482" spans="2:124" s="5" customFormat="1" ht="30" customHeight="1">
      <c r="B482" s="128"/>
      <c r="C482" s="56"/>
      <c r="D482" s="111"/>
      <c r="E482" s="135"/>
      <c r="F482" s="133" t="s">
        <v>40</v>
      </c>
      <c r="G482" s="57" t="s">
        <v>40</v>
      </c>
      <c r="H482" s="134"/>
      <c r="I482" s="110"/>
      <c r="J482" s="135"/>
      <c r="K482" s="58"/>
      <c r="L482" s="59"/>
      <c r="M482" s="60"/>
      <c r="N482" s="60"/>
      <c r="O482" s="65" t="str">
        <f t="shared" si="62"/>
        <v/>
      </c>
      <c r="P482" s="59"/>
      <c r="Q482" s="60"/>
      <c r="R482" s="60"/>
      <c r="S482" s="65" t="str">
        <f t="shared" si="63"/>
        <v/>
      </c>
      <c r="T482" s="64" t="str">
        <f t="shared" si="64"/>
        <v/>
      </c>
      <c r="U482" s="61" t="str">
        <f t="shared" si="65"/>
        <v xml:space="preserve">   </v>
      </c>
      <c r="V482" s="61" t="str">
        <f>IF(E482=0," ",IF(E482="H",IF(H482&lt;1999,VLOOKUP(K482,Minimas!$A$15:$F$29,6),IF(AND(H482&gt;1998,H482&lt;2002),VLOOKUP(K482,Minimas!$A$15:$F$29,5),IF(AND(H482&gt;2001,H482&lt;2004),VLOOKUP(K482,Minimas!$A$15:$F$29,4),IF(AND(H482&gt;2003,H482&lt;2006),VLOOKUP(K482,Minimas!$A$15:$F$29,3),VLOOKUP(K482,Minimas!$A$15:$F$29,2))))),IF(H482&lt;1999,VLOOKUP(K482,Minimas!$G$15:$L$29,6),IF(AND(H482&gt;1998,H482&lt;2002),VLOOKUP(K482,Minimas!$G$15:$L$29,5),IF(AND(H482&gt;2001,H482&lt;2004),VLOOKUP(K482,Minimas!$G$15:$L$29,4),IF(AND(H482&gt;2003,H482&lt;2006),VLOOKUP(K482,Minimas!$G$15:$L$29,3),VLOOKUP(K482,Minimas!$G$15:$L$29,2)))))))</f>
        <v xml:space="preserve"> </v>
      </c>
      <c r="W482" s="62" t="str">
        <f t="shared" si="66"/>
        <v/>
      </c>
      <c r="X482" s="55"/>
      <c r="AA482" s="44"/>
      <c r="AB482" s="119" t="e">
        <f>T482-HLOOKUP(V482,Minimas!$C$3:$CD$12,2,FALSE)</f>
        <v>#VALUE!</v>
      </c>
      <c r="AC482" s="119" t="e">
        <f>T482-HLOOKUP(V482,Minimas!$C$3:$CD$12,3,FALSE)</f>
        <v>#VALUE!</v>
      </c>
      <c r="AD482" s="119" t="e">
        <f>T482-HLOOKUP(V482,Minimas!$C$3:$CD$12,4,FALSE)</f>
        <v>#VALUE!</v>
      </c>
      <c r="AE482" s="119" t="e">
        <f>T482-HLOOKUP(V482,Minimas!$C$3:$CD$12,5,FALSE)</f>
        <v>#VALUE!</v>
      </c>
      <c r="AF482" s="119" t="e">
        <f>T482-HLOOKUP(V482,Minimas!$C$3:$CD$12,6,FALSE)</f>
        <v>#VALUE!</v>
      </c>
      <c r="AG482" s="119" t="e">
        <f>T482-HLOOKUP(V482,Minimas!$C$3:$CD$12,7,FALSE)</f>
        <v>#VALUE!</v>
      </c>
      <c r="AH482" s="119" t="e">
        <f>T482-HLOOKUP(V482,Minimas!$C$3:$CD$12,8,FALSE)</f>
        <v>#VALUE!</v>
      </c>
      <c r="AI482" s="119" t="e">
        <f>T482-HLOOKUP(V482,Minimas!$C$3:$CD$12,9,FALSE)</f>
        <v>#VALUE!</v>
      </c>
      <c r="AJ482" s="119" t="e">
        <f>T482-HLOOKUP(V482,Minimas!$C$3:$CD$12,10,FALSE)</f>
        <v>#VALUE!</v>
      </c>
      <c r="AK482" s="120" t="str">
        <f t="shared" si="67"/>
        <v xml:space="preserve"> </v>
      </c>
      <c r="AL482" s="44"/>
      <c r="AM482" s="44" t="str">
        <f t="shared" si="68"/>
        <v xml:space="preserve"> </v>
      </c>
      <c r="AN482" s="44" t="str">
        <f t="shared" si="69"/>
        <v xml:space="preserve"> </v>
      </c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  <c r="CR482" s="44"/>
      <c r="CS482" s="44"/>
      <c r="CT482" s="44"/>
      <c r="CU482" s="44"/>
      <c r="CV482" s="44"/>
      <c r="CW482" s="44"/>
      <c r="CX482" s="44"/>
      <c r="CY482" s="44"/>
      <c r="CZ482" s="44"/>
      <c r="DA482" s="44"/>
      <c r="DB482" s="44"/>
      <c r="DC482" s="44"/>
      <c r="DD482" s="44"/>
      <c r="DE482" s="44"/>
      <c r="DF482" s="44"/>
      <c r="DG482" s="44"/>
      <c r="DH482" s="44"/>
      <c r="DI482" s="44"/>
      <c r="DJ482" s="44"/>
      <c r="DK482" s="44"/>
      <c r="DL482" s="44"/>
      <c r="DM482" s="44"/>
      <c r="DN482" s="44"/>
      <c r="DO482" s="44"/>
      <c r="DP482" s="44"/>
      <c r="DQ482" s="44"/>
      <c r="DR482" s="44"/>
      <c r="DS482" s="44"/>
      <c r="DT482" s="44"/>
    </row>
    <row r="483" spans="2:124" s="5" customFormat="1" ht="30" customHeight="1">
      <c r="B483" s="128"/>
      <c r="C483" s="56"/>
      <c r="D483" s="111"/>
      <c r="E483" s="135"/>
      <c r="F483" s="133" t="s">
        <v>40</v>
      </c>
      <c r="G483" s="57" t="s">
        <v>40</v>
      </c>
      <c r="H483" s="134"/>
      <c r="I483" s="110"/>
      <c r="J483" s="135"/>
      <c r="K483" s="58"/>
      <c r="L483" s="59"/>
      <c r="M483" s="60"/>
      <c r="N483" s="60"/>
      <c r="O483" s="65" t="str">
        <f t="shared" si="62"/>
        <v/>
      </c>
      <c r="P483" s="59"/>
      <c r="Q483" s="60"/>
      <c r="R483" s="60"/>
      <c r="S483" s="65" t="str">
        <f t="shared" si="63"/>
        <v/>
      </c>
      <c r="T483" s="64" t="str">
        <f t="shared" si="64"/>
        <v/>
      </c>
      <c r="U483" s="61" t="str">
        <f t="shared" si="65"/>
        <v xml:space="preserve">   </v>
      </c>
      <c r="V483" s="61" t="str">
        <f>IF(E483=0," ",IF(E483="H",IF(H483&lt;1999,VLOOKUP(K483,Minimas!$A$15:$F$29,6),IF(AND(H483&gt;1998,H483&lt;2002),VLOOKUP(K483,Minimas!$A$15:$F$29,5),IF(AND(H483&gt;2001,H483&lt;2004),VLOOKUP(K483,Minimas!$A$15:$F$29,4),IF(AND(H483&gt;2003,H483&lt;2006),VLOOKUP(K483,Minimas!$A$15:$F$29,3),VLOOKUP(K483,Minimas!$A$15:$F$29,2))))),IF(H483&lt;1999,VLOOKUP(K483,Minimas!$G$15:$L$29,6),IF(AND(H483&gt;1998,H483&lt;2002),VLOOKUP(K483,Minimas!$G$15:$L$29,5),IF(AND(H483&gt;2001,H483&lt;2004),VLOOKUP(K483,Minimas!$G$15:$L$29,4),IF(AND(H483&gt;2003,H483&lt;2006),VLOOKUP(K483,Minimas!$G$15:$L$29,3),VLOOKUP(K483,Minimas!$G$15:$L$29,2)))))))</f>
        <v xml:space="preserve"> </v>
      </c>
      <c r="W483" s="62" t="str">
        <f t="shared" si="66"/>
        <v/>
      </c>
      <c r="X483" s="55"/>
      <c r="AA483" s="44"/>
      <c r="AB483" s="119" t="e">
        <f>T483-HLOOKUP(V483,Minimas!$C$3:$CD$12,2,FALSE)</f>
        <v>#VALUE!</v>
      </c>
      <c r="AC483" s="119" t="e">
        <f>T483-HLOOKUP(V483,Minimas!$C$3:$CD$12,3,FALSE)</f>
        <v>#VALUE!</v>
      </c>
      <c r="AD483" s="119" t="e">
        <f>T483-HLOOKUP(V483,Minimas!$C$3:$CD$12,4,FALSE)</f>
        <v>#VALUE!</v>
      </c>
      <c r="AE483" s="119" t="e">
        <f>T483-HLOOKUP(V483,Minimas!$C$3:$CD$12,5,FALSE)</f>
        <v>#VALUE!</v>
      </c>
      <c r="AF483" s="119" t="e">
        <f>T483-HLOOKUP(V483,Minimas!$C$3:$CD$12,6,FALSE)</f>
        <v>#VALUE!</v>
      </c>
      <c r="AG483" s="119" t="e">
        <f>T483-HLOOKUP(V483,Minimas!$C$3:$CD$12,7,FALSE)</f>
        <v>#VALUE!</v>
      </c>
      <c r="AH483" s="119" t="e">
        <f>T483-HLOOKUP(V483,Minimas!$C$3:$CD$12,8,FALSE)</f>
        <v>#VALUE!</v>
      </c>
      <c r="AI483" s="119" t="e">
        <f>T483-HLOOKUP(V483,Minimas!$C$3:$CD$12,9,FALSE)</f>
        <v>#VALUE!</v>
      </c>
      <c r="AJ483" s="119" t="e">
        <f>T483-HLOOKUP(V483,Minimas!$C$3:$CD$12,10,FALSE)</f>
        <v>#VALUE!</v>
      </c>
      <c r="AK483" s="120" t="str">
        <f t="shared" si="67"/>
        <v xml:space="preserve"> </v>
      </c>
      <c r="AL483" s="44"/>
      <c r="AM483" s="44" t="str">
        <f t="shared" si="68"/>
        <v xml:space="preserve"> </v>
      </c>
      <c r="AN483" s="44" t="str">
        <f t="shared" si="69"/>
        <v xml:space="preserve"> </v>
      </c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  <c r="BV483" s="44"/>
      <c r="BW483" s="44"/>
      <c r="BX483" s="44"/>
      <c r="BY483" s="44"/>
      <c r="BZ483" s="44"/>
      <c r="CA483" s="44"/>
      <c r="CB483" s="44"/>
      <c r="CC483" s="44"/>
      <c r="CD483" s="44"/>
      <c r="CE483" s="44"/>
      <c r="CF483" s="44"/>
      <c r="CG483" s="44"/>
      <c r="CH483" s="44"/>
      <c r="CI483" s="44"/>
      <c r="CJ483" s="44"/>
      <c r="CK483" s="44"/>
      <c r="CL483" s="44"/>
      <c r="CM483" s="44"/>
      <c r="CN483" s="44"/>
      <c r="CO483" s="44"/>
      <c r="CP483" s="44"/>
      <c r="CQ483" s="44"/>
      <c r="CR483" s="44"/>
      <c r="CS483" s="44"/>
      <c r="CT483" s="44"/>
      <c r="CU483" s="44"/>
      <c r="CV483" s="44"/>
      <c r="CW483" s="44"/>
      <c r="CX483" s="44"/>
      <c r="CY483" s="44"/>
      <c r="CZ483" s="44"/>
      <c r="DA483" s="44"/>
      <c r="DB483" s="44"/>
      <c r="DC483" s="44"/>
      <c r="DD483" s="44"/>
      <c r="DE483" s="44"/>
      <c r="DF483" s="44"/>
      <c r="DG483" s="44"/>
      <c r="DH483" s="44"/>
      <c r="DI483" s="44"/>
      <c r="DJ483" s="44"/>
      <c r="DK483" s="44"/>
      <c r="DL483" s="44"/>
      <c r="DM483" s="44"/>
      <c r="DN483" s="44"/>
      <c r="DO483" s="44"/>
      <c r="DP483" s="44"/>
      <c r="DQ483" s="44"/>
      <c r="DR483" s="44"/>
      <c r="DS483" s="44"/>
      <c r="DT483" s="44"/>
    </row>
    <row r="484" spans="2:124" s="5" customFormat="1" ht="30" customHeight="1">
      <c r="B484" s="128"/>
      <c r="C484" s="56"/>
      <c r="D484" s="111"/>
      <c r="E484" s="135"/>
      <c r="F484" s="133" t="s">
        <v>40</v>
      </c>
      <c r="G484" s="57" t="s">
        <v>40</v>
      </c>
      <c r="H484" s="134"/>
      <c r="I484" s="110"/>
      <c r="J484" s="135"/>
      <c r="K484" s="58"/>
      <c r="L484" s="59"/>
      <c r="M484" s="60"/>
      <c r="N484" s="60"/>
      <c r="O484" s="65" t="str">
        <f t="shared" si="62"/>
        <v/>
      </c>
      <c r="P484" s="59"/>
      <c r="Q484" s="60"/>
      <c r="R484" s="60"/>
      <c r="S484" s="65" t="str">
        <f t="shared" si="63"/>
        <v/>
      </c>
      <c r="T484" s="64" t="str">
        <f t="shared" si="64"/>
        <v/>
      </c>
      <c r="U484" s="61" t="str">
        <f t="shared" si="65"/>
        <v xml:space="preserve">   </v>
      </c>
      <c r="V484" s="61" t="str">
        <f>IF(E484=0," ",IF(E484="H",IF(H484&lt;1999,VLOOKUP(K484,Minimas!$A$15:$F$29,6),IF(AND(H484&gt;1998,H484&lt;2002),VLOOKUP(K484,Minimas!$A$15:$F$29,5),IF(AND(H484&gt;2001,H484&lt;2004),VLOOKUP(K484,Minimas!$A$15:$F$29,4),IF(AND(H484&gt;2003,H484&lt;2006),VLOOKUP(K484,Minimas!$A$15:$F$29,3),VLOOKUP(K484,Minimas!$A$15:$F$29,2))))),IF(H484&lt;1999,VLOOKUP(K484,Minimas!$G$15:$L$29,6),IF(AND(H484&gt;1998,H484&lt;2002),VLOOKUP(K484,Minimas!$G$15:$L$29,5),IF(AND(H484&gt;2001,H484&lt;2004),VLOOKUP(K484,Minimas!$G$15:$L$29,4),IF(AND(H484&gt;2003,H484&lt;2006),VLOOKUP(K484,Minimas!$G$15:$L$29,3),VLOOKUP(K484,Minimas!$G$15:$L$29,2)))))))</f>
        <v xml:space="preserve"> </v>
      </c>
      <c r="W484" s="62" t="str">
        <f t="shared" si="66"/>
        <v/>
      </c>
      <c r="X484" s="55"/>
      <c r="AA484" s="44"/>
      <c r="AB484" s="119" t="e">
        <f>T484-HLOOKUP(V484,Minimas!$C$3:$CD$12,2,FALSE)</f>
        <v>#VALUE!</v>
      </c>
      <c r="AC484" s="119" t="e">
        <f>T484-HLOOKUP(V484,Minimas!$C$3:$CD$12,3,FALSE)</f>
        <v>#VALUE!</v>
      </c>
      <c r="AD484" s="119" t="e">
        <f>T484-HLOOKUP(V484,Minimas!$C$3:$CD$12,4,FALSE)</f>
        <v>#VALUE!</v>
      </c>
      <c r="AE484" s="119" t="e">
        <f>T484-HLOOKUP(V484,Minimas!$C$3:$CD$12,5,FALSE)</f>
        <v>#VALUE!</v>
      </c>
      <c r="AF484" s="119" t="e">
        <f>T484-HLOOKUP(V484,Minimas!$C$3:$CD$12,6,FALSE)</f>
        <v>#VALUE!</v>
      </c>
      <c r="AG484" s="119" t="e">
        <f>T484-HLOOKUP(V484,Minimas!$C$3:$CD$12,7,FALSE)</f>
        <v>#VALUE!</v>
      </c>
      <c r="AH484" s="119" t="e">
        <f>T484-HLOOKUP(V484,Minimas!$C$3:$CD$12,8,FALSE)</f>
        <v>#VALUE!</v>
      </c>
      <c r="AI484" s="119" t="e">
        <f>T484-HLOOKUP(V484,Minimas!$C$3:$CD$12,9,FALSE)</f>
        <v>#VALUE!</v>
      </c>
      <c r="AJ484" s="119" t="e">
        <f>T484-HLOOKUP(V484,Minimas!$C$3:$CD$12,10,FALSE)</f>
        <v>#VALUE!</v>
      </c>
      <c r="AK484" s="120" t="str">
        <f t="shared" si="67"/>
        <v xml:space="preserve"> </v>
      </c>
      <c r="AL484" s="44"/>
      <c r="AM484" s="44" t="str">
        <f t="shared" si="68"/>
        <v xml:space="preserve"> </v>
      </c>
      <c r="AN484" s="44" t="str">
        <f t="shared" si="69"/>
        <v xml:space="preserve"> </v>
      </c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  <c r="CK484" s="44"/>
      <c r="CL484" s="44"/>
      <c r="CM484" s="44"/>
      <c r="CN484" s="44"/>
      <c r="CO484" s="44"/>
      <c r="CP484" s="44"/>
      <c r="CQ484" s="44"/>
      <c r="CR484" s="44"/>
      <c r="CS484" s="44"/>
      <c r="CT484" s="44"/>
      <c r="CU484" s="44"/>
      <c r="CV484" s="44"/>
      <c r="CW484" s="44"/>
      <c r="CX484" s="44"/>
      <c r="CY484" s="44"/>
      <c r="CZ484" s="44"/>
      <c r="DA484" s="44"/>
      <c r="DB484" s="44"/>
      <c r="DC484" s="44"/>
      <c r="DD484" s="44"/>
      <c r="DE484" s="44"/>
      <c r="DF484" s="44"/>
      <c r="DG484" s="44"/>
      <c r="DH484" s="44"/>
      <c r="DI484" s="44"/>
      <c r="DJ484" s="44"/>
      <c r="DK484" s="44"/>
      <c r="DL484" s="44"/>
      <c r="DM484" s="44"/>
      <c r="DN484" s="44"/>
      <c r="DO484" s="44"/>
      <c r="DP484" s="44"/>
      <c r="DQ484" s="44"/>
      <c r="DR484" s="44"/>
      <c r="DS484" s="44"/>
      <c r="DT484" s="44"/>
    </row>
    <row r="485" spans="2:124" s="5" customFormat="1" ht="30" customHeight="1">
      <c r="B485" s="128"/>
      <c r="C485" s="56"/>
      <c r="D485" s="111"/>
      <c r="E485" s="135"/>
      <c r="F485" s="133" t="s">
        <v>40</v>
      </c>
      <c r="G485" s="57" t="s">
        <v>40</v>
      </c>
      <c r="H485" s="134"/>
      <c r="I485" s="110"/>
      <c r="J485" s="135"/>
      <c r="K485" s="58"/>
      <c r="L485" s="59"/>
      <c r="M485" s="60"/>
      <c r="N485" s="60"/>
      <c r="O485" s="65" t="str">
        <f t="shared" si="62"/>
        <v/>
      </c>
      <c r="P485" s="59"/>
      <c r="Q485" s="60"/>
      <c r="R485" s="60"/>
      <c r="S485" s="65" t="str">
        <f t="shared" si="63"/>
        <v/>
      </c>
      <c r="T485" s="64" t="str">
        <f t="shared" si="64"/>
        <v/>
      </c>
      <c r="U485" s="61" t="str">
        <f t="shared" si="65"/>
        <v xml:space="preserve">   </v>
      </c>
      <c r="V485" s="61" t="str">
        <f>IF(E485=0," ",IF(E485="H",IF(H485&lt;1999,VLOOKUP(K485,Minimas!$A$15:$F$29,6),IF(AND(H485&gt;1998,H485&lt;2002),VLOOKUP(K485,Minimas!$A$15:$F$29,5),IF(AND(H485&gt;2001,H485&lt;2004),VLOOKUP(K485,Minimas!$A$15:$F$29,4),IF(AND(H485&gt;2003,H485&lt;2006),VLOOKUP(K485,Minimas!$A$15:$F$29,3),VLOOKUP(K485,Minimas!$A$15:$F$29,2))))),IF(H485&lt;1999,VLOOKUP(K485,Minimas!$G$15:$L$29,6),IF(AND(H485&gt;1998,H485&lt;2002),VLOOKUP(K485,Minimas!$G$15:$L$29,5),IF(AND(H485&gt;2001,H485&lt;2004),VLOOKUP(K485,Minimas!$G$15:$L$29,4),IF(AND(H485&gt;2003,H485&lt;2006),VLOOKUP(K485,Minimas!$G$15:$L$29,3),VLOOKUP(K485,Minimas!$G$15:$L$29,2)))))))</f>
        <v xml:space="preserve"> </v>
      </c>
      <c r="W485" s="62" t="str">
        <f t="shared" si="66"/>
        <v/>
      </c>
      <c r="X485" s="55"/>
      <c r="AA485" s="44"/>
      <c r="AB485" s="119" t="e">
        <f>T485-HLOOKUP(V485,Minimas!$C$3:$CD$12,2,FALSE)</f>
        <v>#VALUE!</v>
      </c>
      <c r="AC485" s="119" t="e">
        <f>T485-HLOOKUP(V485,Minimas!$C$3:$CD$12,3,FALSE)</f>
        <v>#VALUE!</v>
      </c>
      <c r="AD485" s="119" t="e">
        <f>T485-HLOOKUP(V485,Minimas!$C$3:$CD$12,4,FALSE)</f>
        <v>#VALUE!</v>
      </c>
      <c r="AE485" s="119" t="e">
        <f>T485-HLOOKUP(V485,Minimas!$C$3:$CD$12,5,FALSE)</f>
        <v>#VALUE!</v>
      </c>
      <c r="AF485" s="119" t="e">
        <f>T485-HLOOKUP(V485,Minimas!$C$3:$CD$12,6,FALSE)</f>
        <v>#VALUE!</v>
      </c>
      <c r="AG485" s="119" t="e">
        <f>T485-HLOOKUP(V485,Minimas!$C$3:$CD$12,7,FALSE)</f>
        <v>#VALUE!</v>
      </c>
      <c r="AH485" s="119" t="e">
        <f>T485-HLOOKUP(V485,Minimas!$C$3:$CD$12,8,FALSE)</f>
        <v>#VALUE!</v>
      </c>
      <c r="AI485" s="119" t="e">
        <f>T485-HLOOKUP(V485,Minimas!$C$3:$CD$12,9,FALSE)</f>
        <v>#VALUE!</v>
      </c>
      <c r="AJ485" s="119" t="e">
        <f>T485-HLOOKUP(V485,Minimas!$C$3:$CD$12,10,FALSE)</f>
        <v>#VALUE!</v>
      </c>
      <c r="AK485" s="120" t="str">
        <f t="shared" si="67"/>
        <v xml:space="preserve"> </v>
      </c>
      <c r="AL485" s="44"/>
      <c r="AM485" s="44" t="str">
        <f t="shared" si="68"/>
        <v xml:space="preserve"> </v>
      </c>
      <c r="AN485" s="44" t="str">
        <f t="shared" si="69"/>
        <v xml:space="preserve"> </v>
      </c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4"/>
      <c r="BQ485" s="44"/>
      <c r="BR485" s="44"/>
      <c r="BS485" s="44"/>
      <c r="BT485" s="44"/>
      <c r="BU485" s="44"/>
      <c r="BV485" s="44"/>
      <c r="BW485" s="44"/>
      <c r="BX485" s="44"/>
      <c r="BY485" s="44"/>
      <c r="BZ485" s="44"/>
      <c r="CA485" s="44"/>
      <c r="CB485" s="44"/>
      <c r="CC485" s="44"/>
      <c r="CD485" s="44"/>
      <c r="CE485" s="44"/>
      <c r="CF485" s="44"/>
      <c r="CG485" s="44"/>
      <c r="CH485" s="44"/>
      <c r="CI485" s="44"/>
      <c r="CJ485" s="44"/>
      <c r="CK485" s="44"/>
      <c r="CL485" s="44"/>
      <c r="CM485" s="44"/>
      <c r="CN485" s="44"/>
      <c r="CO485" s="44"/>
      <c r="CP485" s="44"/>
      <c r="CQ485" s="44"/>
      <c r="CR485" s="44"/>
      <c r="CS485" s="44"/>
      <c r="CT485" s="44"/>
      <c r="CU485" s="44"/>
      <c r="CV485" s="44"/>
      <c r="CW485" s="44"/>
      <c r="CX485" s="44"/>
      <c r="CY485" s="44"/>
      <c r="CZ485" s="44"/>
      <c r="DA485" s="44"/>
      <c r="DB485" s="44"/>
      <c r="DC485" s="44"/>
      <c r="DD485" s="44"/>
      <c r="DE485" s="44"/>
      <c r="DF485" s="44"/>
      <c r="DG485" s="44"/>
      <c r="DH485" s="44"/>
      <c r="DI485" s="44"/>
      <c r="DJ485" s="44"/>
      <c r="DK485" s="44"/>
      <c r="DL485" s="44"/>
      <c r="DM485" s="44"/>
      <c r="DN485" s="44"/>
      <c r="DO485" s="44"/>
      <c r="DP485" s="44"/>
      <c r="DQ485" s="44"/>
      <c r="DR485" s="44"/>
      <c r="DS485" s="44"/>
      <c r="DT485" s="44"/>
    </row>
    <row r="486" spans="2:124" s="5" customFormat="1" ht="30" customHeight="1">
      <c r="B486" s="128"/>
      <c r="C486" s="56"/>
      <c r="D486" s="111"/>
      <c r="E486" s="135"/>
      <c r="F486" s="133" t="s">
        <v>40</v>
      </c>
      <c r="G486" s="57" t="s">
        <v>40</v>
      </c>
      <c r="H486" s="134"/>
      <c r="I486" s="110"/>
      <c r="J486" s="135"/>
      <c r="K486" s="58"/>
      <c r="L486" s="59"/>
      <c r="M486" s="60"/>
      <c r="N486" s="60"/>
      <c r="O486" s="65" t="str">
        <f t="shared" si="62"/>
        <v/>
      </c>
      <c r="P486" s="59"/>
      <c r="Q486" s="60"/>
      <c r="R486" s="60"/>
      <c r="S486" s="65" t="str">
        <f t="shared" si="63"/>
        <v/>
      </c>
      <c r="T486" s="64" t="str">
        <f t="shared" si="64"/>
        <v/>
      </c>
      <c r="U486" s="61" t="str">
        <f t="shared" si="65"/>
        <v xml:space="preserve">   </v>
      </c>
      <c r="V486" s="61" t="str">
        <f>IF(E486=0," ",IF(E486="H",IF(H486&lt;1999,VLOOKUP(K486,Minimas!$A$15:$F$29,6),IF(AND(H486&gt;1998,H486&lt;2002),VLOOKUP(K486,Minimas!$A$15:$F$29,5),IF(AND(H486&gt;2001,H486&lt;2004),VLOOKUP(K486,Minimas!$A$15:$F$29,4),IF(AND(H486&gt;2003,H486&lt;2006),VLOOKUP(K486,Minimas!$A$15:$F$29,3),VLOOKUP(K486,Minimas!$A$15:$F$29,2))))),IF(H486&lt;1999,VLOOKUP(K486,Minimas!$G$15:$L$29,6),IF(AND(H486&gt;1998,H486&lt;2002),VLOOKUP(K486,Minimas!$G$15:$L$29,5),IF(AND(H486&gt;2001,H486&lt;2004),VLOOKUP(K486,Minimas!$G$15:$L$29,4),IF(AND(H486&gt;2003,H486&lt;2006),VLOOKUP(K486,Minimas!$G$15:$L$29,3),VLOOKUP(K486,Minimas!$G$15:$L$29,2)))))))</f>
        <v xml:space="preserve"> </v>
      </c>
      <c r="W486" s="62" t="str">
        <f t="shared" si="66"/>
        <v/>
      </c>
      <c r="X486" s="55"/>
      <c r="AA486" s="44"/>
      <c r="AB486" s="119" t="e">
        <f>T486-HLOOKUP(V486,Minimas!$C$3:$CD$12,2,FALSE)</f>
        <v>#VALUE!</v>
      </c>
      <c r="AC486" s="119" t="e">
        <f>T486-HLOOKUP(V486,Minimas!$C$3:$CD$12,3,FALSE)</f>
        <v>#VALUE!</v>
      </c>
      <c r="AD486" s="119" t="e">
        <f>T486-HLOOKUP(V486,Minimas!$C$3:$CD$12,4,FALSE)</f>
        <v>#VALUE!</v>
      </c>
      <c r="AE486" s="119" t="e">
        <f>T486-HLOOKUP(V486,Minimas!$C$3:$CD$12,5,FALSE)</f>
        <v>#VALUE!</v>
      </c>
      <c r="AF486" s="119" t="e">
        <f>T486-HLOOKUP(V486,Minimas!$C$3:$CD$12,6,FALSE)</f>
        <v>#VALUE!</v>
      </c>
      <c r="AG486" s="119" t="e">
        <f>T486-HLOOKUP(V486,Minimas!$C$3:$CD$12,7,FALSE)</f>
        <v>#VALUE!</v>
      </c>
      <c r="AH486" s="119" t="e">
        <f>T486-HLOOKUP(V486,Minimas!$C$3:$CD$12,8,FALSE)</f>
        <v>#VALUE!</v>
      </c>
      <c r="AI486" s="119" t="e">
        <f>T486-HLOOKUP(V486,Minimas!$C$3:$CD$12,9,FALSE)</f>
        <v>#VALUE!</v>
      </c>
      <c r="AJ486" s="119" t="e">
        <f>T486-HLOOKUP(V486,Minimas!$C$3:$CD$12,10,FALSE)</f>
        <v>#VALUE!</v>
      </c>
      <c r="AK486" s="120" t="str">
        <f t="shared" si="67"/>
        <v xml:space="preserve"> </v>
      </c>
      <c r="AL486" s="44"/>
      <c r="AM486" s="44" t="str">
        <f t="shared" si="68"/>
        <v xml:space="preserve"> </v>
      </c>
      <c r="AN486" s="44" t="str">
        <f t="shared" si="69"/>
        <v xml:space="preserve"> </v>
      </c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  <c r="CK486" s="44"/>
      <c r="CL486" s="44"/>
      <c r="CM486" s="44"/>
      <c r="CN486" s="44"/>
      <c r="CO486" s="44"/>
      <c r="CP486" s="44"/>
      <c r="CQ486" s="44"/>
      <c r="CR486" s="44"/>
      <c r="CS486" s="44"/>
      <c r="CT486" s="44"/>
      <c r="CU486" s="44"/>
      <c r="CV486" s="44"/>
      <c r="CW486" s="44"/>
      <c r="CX486" s="44"/>
      <c r="CY486" s="44"/>
      <c r="CZ486" s="44"/>
      <c r="DA486" s="44"/>
      <c r="DB486" s="44"/>
      <c r="DC486" s="44"/>
      <c r="DD486" s="44"/>
      <c r="DE486" s="44"/>
      <c r="DF486" s="44"/>
      <c r="DG486" s="44"/>
      <c r="DH486" s="44"/>
      <c r="DI486" s="44"/>
      <c r="DJ486" s="44"/>
      <c r="DK486" s="44"/>
      <c r="DL486" s="44"/>
      <c r="DM486" s="44"/>
      <c r="DN486" s="44"/>
      <c r="DO486" s="44"/>
      <c r="DP486" s="44"/>
      <c r="DQ486" s="44"/>
      <c r="DR486" s="44"/>
      <c r="DS486" s="44"/>
      <c r="DT486" s="44"/>
    </row>
    <row r="487" spans="2:124" s="5" customFormat="1" ht="30" customHeight="1">
      <c r="B487" s="128"/>
      <c r="C487" s="56"/>
      <c r="D487" s="111"/>
      <c r="E487" s="135"/>
      <c r="F487" s="133" t="s">
        <v>40</v>
      </c>
      <c r="G487" s="57" t="s">
        <v>40</v>
      </c>
      <c r="H487" s="134"/>
      <c r="I487" s="110"/>
      <c r="J487" s="135"/>
      <c r="K487" s="58"/>
      <c r="L487" s="59"/>
      <c r="M487" s="60"/>
      <c r="N487" s="60"/>
      <c r="O487" s="65" t="str">
        <f t="shared" si="62"/>
        <v/>
      </c>
      <c r="P487" s="59"/>
      <c r="Q487" s="60"/>
      <c r="R487" s="60"/>
      <c r="S487" s="65" t="str">
        <f t="shared" si="63"/>
        <v/>
      </c>
      <c r="T487" s="64" t="str">
        <f t="shared" si="64"/>
        <v/>
      </c>
      <c r="U487" s="61" t="str">
        <f t="shared" si="65"/>
        <v xml:space="preserve">   </v>
      </c>
      <c r="V487" s="61" t="str">
        <f>IF(E487=0," ",IF(E487="H",IF(H487&lt;1999,VLOOKUP(K487,Minimas!$A$15:$F$29,6),IF(AND(H487&gt;1998,H487&lt;2002),VLOOKUP(K487,Minimas!$A$15:$F$29,5),IF(AND(H487&gt;2001,H487&lt;2004),VLOOKUP(K487,Minimas!$A$15:$F$29,4),IF(AND(H487&gt;2003,H487&lt;2006),VLOOKUP(K487,Minimas!$A$15:$F$29,3),VLOOKUP(K487,Minimas!$A$15:$F$29,2))))),IF(H487&lt;1999,VLOOKUP(K487,Minimas!$G$15:$L$29,6),IF(AND(H487&gt;1998,H487&lt;2002),VLOOKUP(K487,Minimas!$G$15:$L$29,5),IF(AND(H487&gt;2001,H487&lt;2004),VLOOKUP(K487,Minimas!$G$15:$L$29,4),IF(AND(H487&gt;2003,H487&lt;2006),VLOOKUP(K487,Minimas!$G$15:$L$29,3),VLOOKUP(K487,Minimas!$G$15:$L$29,2)))))))</f>
        <v xml:space="preserve"> </v>
      </c>
      <c r="W487" s="62" t="str">
        <f t="shared" si="66"/>
        <v/>
      </c>
      <c r="X487" s="55"/>
      <c r="AA487" s="44"/>
      <c r="AB487" s="119" t="e">
        <f>T487-HLOOKUP(V487,Minimas!$C$3:$CD$12,2,FALSE)</f>
        <v>#VALUE!</v>
      </c>
      <c r="AC487" s="119" t="e">
        <f>T487-HLOOKUP(V487,Minimas!$C$3:$CD$12,3,FALSE)</f>
        <v>#VALUE!</v>
      </c>
      <c r="AD487" s="119" t="e">
        <f>T487-HLOOKUP(V487,Minimas!$C$3:$CD$12,4,FALSE)</f>
        <v>#VALUE!</v>
      </c>
      <c r="AE487" s="119" t="e">
        <f>T487-HLOOKUP(V487,Minimas!$C$3:$CD$12,5,FALSE)</f>
        <v>#VALUE!</v>
      </c>
      <c r="AF487" s="119" t="e">
        <f>T487-HLOOKUP(V487,Minimas!$C$3:$CD$12,6,FALSE)</f>
        <v>#VALUE!</v>
      </c>
      <c r="AG487" s="119" t="e">
        <f>T487-HLOOKUP(V487,Minimas!$C$3:$CD$12,7,FALSE)</f>
        <v>#VALUE!</v>
      </c>
      <c r="AH487" s="119" t="e">
        <f>T487-HLOOKUP(V487,Minimas!$C$3:$CD$12,8,FALSE)</f>
        <v>#VALUE!</v>
      </c>
      <c r="AI487" s="119" t="e">
        <f>T487-HLOOKUP(V487,Minimas!$C$3:$CD$12,9,FALSE)</f>
        <v>#VALUE!</v>
      </c>
      <c r="AJ487" s="119" t="e">
        <f>T487-HLOOKUP(V487,Minimas!$C$3:$CD$12,10,FALSE)</f>
        <v>#VALUE!</v>
      </c>
      <c r="AK487" s="120" t="str">
        <f t="shared" si="67"/>
        <v xml:space="preserve"> </v>
      </c>
      <c r="AL487" s="44"/>
      <c r="AM487" s="44" t="str">
        <f t="shared" si="68"/>
        <v xml:space="preserve"> </v>
      </c>
      <c r="AN487" s="44" t="str">
        <f t="shared" si="69"/>
        <v xml:space="preserve"> </v>
      </c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  <c r="BV487" s="44"/>
      <c r="BW487" s="44"/>
      <c r="BX487" s="44"/>
      <c r="BY487" s="44"/>
      <c r="BZ487" s="44"/>
      <c r="CA487" s="44"/>
      <c r="CB487" s="44"/>
      <c r="CC487" s="44"/>
      <c r="CD487" s="44"/>
      <c r="CE487" s="44"/>
      <c r="CF487" s="44"/>
      <c r="CG487" s="44"/>
      <c r="CH487" s="44"/>
      <c r="CI487" s="44"/>
      <c r="CJ487" s="44"/>
      <c r="CK487" s="44"/>
      <c r="CL487" s="44"/>
      <c r="CM487" s="44"/>
      <c r="CN487" s="44"/>
      <c r="CO487" s="44"/>
      <c r="CP487" s="44"/>
      <c r="CQ487" s="44"/>
      <c r="CR487" s="44"/>
      <c r="CS487" s="44"/>
      <c r="CT487" s="44"/>
      <c r="CU487" s="44"/>
      <c r="CV487" s="44"/>
      <c r="CW487" s="44"/>
      <c r="CX487" s="44"/>
      <c r="CY487" s="44"/>
      <c r="CZ487" s="44"/>
      <c r="DA487" s="44"/>
      <c r="DB487" s="44"/>
      <c r="DC487" s="44"/>
      <c r="DD487" s="44"/>
      <c r="DE487" s="44"/>
      <c r="DF487" s="44"/>
      <c r="DG487" s="44"/>
      <c r="DH487" s="44"/>
      <c r="DI487" s="44"/>
      <c r="DJ487" s="44"/>
      <c r="DK487" s="44"/>
      <c r="DL487" s="44"/>
      <c r="DM487" s="44"/>
      <c r="DN487" s="44"/>
      <c r="DO487" s="44"/>
      <c r="DP487" s="44"/>
      <c r="DQ487" s="44"/>
      <c r="DR487" s="44"/>
      <c r="DS487" s="44"/>
      <c r="DT487" s="44"/>
    </row>
    <row r="488" spans="2:124" s="5" customFormat="1" ht="30" customHeight="1">
      <c r="B488" s="128"/>
      <c r="C488" s="56"/>
      <c r="D488" s="111"/>
      <c r="E488" s="135"/>
      <c r="F488" s="133" t="s">
        <v>40</v>
      </c>
      <c r="G488" s="57" t="s">
        <v>40</v>
      </c>
      <c r="H488" s="134"/>
      <c r="I488" s="110"/>
      <c r="J488" s="135"/>
      <c r="K488" s="58"/>
      <c r="L488" s="59"/>
      <c r="M488" s="60"/>
      <c r="N488" s="60"/>
      <c r="O488" s="65" t="str">
        <f t="shared" si="62"/>
        <v/>
      </c>
      <c r="P488" s="59"/>
      <c r="Q488" s="60"/>
      <c r="R488" s="60"/>
      <c r="S488" s="65" t="str">
        <f t="shared" si="63"/>
        <v/>
      </c>
      <c r="T488" s="64" t="str">
        <f t="shared" si="64"/>
        <v/>
      </c>
      <c r="U488" s="61" t="str">
        <f t="shared" si="65"/>
        <v xml:space="preserve">   </v>
      </c>
      <c r="V488" s="61" t="str">
        <f>IF(E488=0," ",IF(E488="H",IF(H488&lt;1999,VLOOKUP(K488,Minimas!$A$15:$F$29,6),IF(AND(H488&gt;1998,H488&lt;2002),VLOOKUP(K488,Minimas!$A$15:$F$29,5),IF(AND(H488&gt;2001,H488&lt;2004),VLOOKUP(K488,Minimas!$A$15:$F$29,4),IF(AND(H488&gt;2003,H488&lt;2006),VLOOKUP(K488,Minimas!$A$15:$F$29,3),VLOOKUP(K488,Minimas!$A$15:$F$29,2))))),IF(H488&lt;1999,VLOOKUP(K488,Minimas!$G$15:$L$29,6),IF(AND(H488&gt;1998,H488&lt;2002),VLOOKUP(K488,Minimas!$G$15:$L$29,5),IF(AND(H488&gt;2001,H488&lt;2004),VLOOKUP(K488,Minimas!$G$15:$L$29,4),IF(AND(H488&gt;2003,H488&lt;2006),VLOOKUP(K488,Minimas!$G$15:$L$29,3),VLOOKUP(K488,Minimas!$G$15:$L$29,2)))))))</f>
        <v xml:space="preserve"> </v>
      </c>
      <c r="W488" s="62" t="str">
        <f t="shared" si="66"/>
        <v/>
      </c>
      <c r="X488" s="55"/>
      <c r="AA488" s="44"/>
      <c r="AB488" s="119" t="e">
        <f>T488-HLOOKUP(V488,Minimas!$C$3:$CD$12,2,FALSE)</f>
        <v>#VALUE!</v>
      </c>
      <c r="AC488" s="119" t="e">
        <f>T488-HLOOKUP(V488,Minimas!$C$3:$CD$12,3,FALSE)</f>
        <v>#VALUE!</v>
      </c>
      <c r="AD488" s="119" t="e">
        <f>T488-HLOOKUP(V488,Minimas!$C$3:$CD$12,4,FALSE)</f>
        <v>#VALUE!</v>
      </c>
      <c r="AE488" s="119" t="e">
        <f>T488-HLOOKUP(V488,Minimas!$C$3:$CD$12,5,FALSE)</f>
        <v>#VALUE!</v>
      </c>
      <c r="AF488" s="119" t="e">
        <f>T488-HLOOKUP(V488,Minimas!$C$3:$CD$12,6,FALSE)</f>
        <v>#VALUE!</v>
      </c>
      <c r="AG488" s="119" t="e">
        <f>T488-HLOOKUP(V488,Minimas!$C$3:$CD$12,7,FALSE)</f>
        <v>#VALUE!</v>
      </c>
      <c r="AH488" s="119" t="e">
        <f>T488-HLOOKUP(V488,Minimas!$C$3:$CD$12,8,FALSE)</f>
        <v>#VALUE!</v>
      </c>
      <c r="AI488" s="119" t="e">
        <f>T488-HLOOKUP(V488,Minimas!$C$3:$CD$12,9,FALSE)</f>
        <v>#VALUE!</v>
      </c>
      <c r="AJ488" s="119" t="e">
        <f>T488-HLOOKUP(V488,Minimas!$C$3:$CD$12,10,FALSE)</f>
        <v>#VALUE!</v>
      </c>
      <c r="AK488" s="120" t="str">
        <f t="shared" si="67"/>
        <v xml:space="preserve"> </v>
      </c>
      <c r="AL488" s="44"/>
      <c r="AM488" s="44" t="str">
        <f t="shared" si="68"/>
        <v xml:space="preserve"> </v>
      </c>
      <c r="AN488" s="44" t="str">
        <f t="shared" si="69"/>
        <v xml:space="preserve"> </v>
      </c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  <c r="CR488" s="44"/>
      <c r="CS488" s="44"/>
      <c r="CT488" s="44"/>
      <c r="CU488" s="44"/>
      <c r="CV488" s="44"/>
      <c r="CW488" s="44"/>
      <c r="CX488" s="44"/>
      <c r="CY488" s="44"/>
      <c r="CZ488" s="44"/>
      <c r="DA488" s="44"/>
      <c r="DB488" s="44"/>
      <c r="DC488" s="44"/>
      <c r="DD488" s="44"/>
      <c r="DE488" s="44"/>
      <c r="DF488" s="44"/>
      <c r="DG488" s="44"/>
      <c r="DH488" s="44"/>
      <c r="DI488" s="44"/>
      <c r="DJ488" s="44"/>
      <c r="DK488" s="44"/>
      <c r="DL488" s="44"/>
      <c r="DM488" s="44"/>
      <c r="DN488" s="44"/>
      <c r="DO488" s="44"/>
      <c r="DP488" s="44"/>
      <c r="DQ488" s="44"/>
      <c r="DR488" s="44"/>
      <c r="DS488" s="44"/>
      <c r="DT488" s="44"/>
    </row>
    <row r="489" spans="2:124" s="5" customFormat="1" ht="30" customHeight="1">
      <c r="B489" s="128"/>
      <c r="C489" s="56"/>
      <c r="D489" s="111"/>
      <c r="E489" s="135"/>
      <c r="F489" s="133" t="s">
        <v>40</v>
      </c>
      <c r="G489" s="57" t="s">
        <v>40</v>
      </c>
      <c r="H489" s="134"/>
      <c r="I489" s="110"/>
      <c r="J489" s="135"/>
      <c r="K489" s="58"/>
      <c r="L489" s="59"/>
      <c r="M489" s="60"/>
      <c r="N489" s="60"/>
      <c r="O489" s="65" t="str">
        <f t="shared" si="62"/>
        <v/>
      </c>
      <c r="P489" s="59"/>
      <c r="Q489" s="60"/>
      <c r="R489" s="60"/>
      <c r="S489" s="65" t="str">
        <f t="shared" si="63"/>
        <v/>
      </c>
      <c r="T489" s="64" t="str">
        <f t="shared" si="64"/>
        <v/>
      </c>
      <c r="U489" s="61" t="str">
        <f t="shared" si="65"/>
        <v xml:space="preserve">   </v>
      </c>
      <c r="V489" s="61" t="str">
        <f>IF(E489=0," ",IF(E489="H",IF(H489&lt;1999,VLOOKUP(K489,Minimas!$A$15:$F$29,6),IF(AND(H489&gt;1998,H489&lt;2002),VLOOKUP(K489,Minimas!$A$15:$F$29,5),IF(AND(H489&gt;2001,H489&lt;2004),VLOOKUP(K489,Minimas!$A$15:$F$29,4),IF(AND(H489&gt;2003,H489&lt;2006),VLOOKUP(K489,Minimas!$A$15:$F$29,3),VLOOKUP(K489,Minimas!$A$15:$F$29,2))))),IF(H489&lt;1999,VLOOKUP(K489,Minimas!$G$15:$L$29,6),IF(AND(H489&gt;1998,H489&lt;2002),VLOOKUP(K489,Minimas!$G$15:$L$29,5),IF(AND(H489&gt;2001,H489&lt;2004),VLOOKUP(K489,Minimas!$G$15:$L$29,4),IF(AND(H489&gt;2003,H489&lt;2006),VLOOKUP(K489,Minimas!$G$15:$L$29,3),VLOOKUP(K489,Minimas!$G$15:$L$29,2)))))))</f>
        <v xml:space="preserve"> </v>
      </c>
      <c r="W489" s="62" t="str">
        <f t="shared" si="66"/>
        <v/>
      </c>
      <c r="X489" s="55"/>
      <c r="AA489" s="44"/>
      <c r="AB489" s="119" t="e">
        <f>T489-HLOOKUP(V489,Minimas!$C$3:$CD$12,2,FALSE)</f>
        <v>#VALUE!</v>
      </c>
      <c r="AC489" s="119" t="e">
        <f>T489-HLOOKUP(V489,Minimas!$C$3:$CD$12,3,FALSE)</f>
        <v>#VALUE!</v>
      </c>
      <c r="AD489" s="119" t="e">
        <f>T489-HLOOKUP(V489,Minimas!$C$3:$CD$12,4,FALSE)</f>
        <v>#VALUE!</v>
      </c>
      <c r="AE489" s="119" t="e">
        <f>T489-HLOOKUP(V489,Minimas!$C$3:$CD$12,5,FALSE)</f>
        <v>#VALUE!</v>
      </c>
      <c r="AF489" s="119" t="e">
        <f>T489-HLOOKUP(V489,Minimas!$C$3:$CD$12,6,FALSE)</f>
        <v>#VALUE!</v>
      </c>
      <c r="AG489" s="119" t="e">
        <f>T489-HLOOKUP(V489,Minimas!$C$3:$CD$12,7,FALSE)</f>
        <v>#VALUE!</v>
      </c>
      <c r="AH489" s="119" t="e">
        <f>T489-HLOOKUP(V489,Minimas!$C$3:$CD$12,8,FALSE)</f>
        <v>#VALUE!</v>
      </c>
      <c r="AI489" s="119" t="e">
        <f>T489-HLOOKUP(V489,Minimas!$C$3:$CD$12,9,FALSE)</f>
        <v>#VALUE!</v>
      </c>
      <c r="AJ489" s="119" t="e">
        <f>T489-HLOOKUP(V489,Minimas!$C$3:$CD$12,10,FALSE)</f>
        <v>#VALUE!</v>
      </c>
      <c r="AK489" s="120" t="str">
        <f t="shared" si="67"/>
        <v xml:space="preserve"> </v>
      </c>
      <c r="AL489" s="44"/>
      <c r="AM489" s="44" t="str">
        <f t="shared" si="68"/>
        <v xml:space="preserve"> </v>
      </c>
      <c r="AN489" s="44" t="str">
        <f t="shared" si="69"/>
        <v xml:space="preserve"> </v>
      </c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  <c r="CK489" s="44"/>
      <c r="CL489" s="44"/>
      <c r="CM489" s="44"/>
      <c r="CN489" s="44"/>
      <c r="CO489" s="44"/>
      <c r="CP489" s="44"/>
      <c r="CQ489" s="44"/>
      <c r="CR489" s="44"/>
      <c r="CS489" s="44"/>
      <c r="CT489" s="44"/>
      <c r="CU489" s="44"/>
      <c r="CV489" s="44"/>
      <c r="CW489" s="44"/>
      <c r="CX489" s="44"/>
      <c r="CY489" s="44"/>
      <c r="CZ489" s="44"/>
      <c r="DA489" s="44"/>
      <c r="DB489" s="44"/>
      <c r="DC489" s="44"/>
      <c r="DD489" s="44"/>
      <c r="DE489" s="44"/>
      <c r="DF489" s="44"/>
      <c r="DG489" s="44"/>
      <c r="DH489" s="44"/>
      <c r="DI489" s="44"/>
      <c r="DJ489" s="44"/>
      <c r="DK489" s="44"/>
      <c r="DL489" s="44"/>
      <c r="DM489" s="44"/>
      <c r="DN489" s="44"/>
      <c r="DO489" s="44"/>
      <c r="DP489" s="44"/>
      <c r="DQ489" s="44"/>
      <c r="DR489" s="44"/>
      <c r="DS489" s="44"/>
      <c r="DT489" s="44"/>
    </row>
    <row r="490" spans="2:124" s="5" customFormat="1" ht="30" customHeight="1">
      <c r="B490" s="128"/>
      <c r="C490" s="56"/>
      <c r="D490" s="111"/>
      <c r="E490" s="135"/>
      <c r="F490" s="133" t="s">
        <v>40</v>
      </c>
      <c r="G490" s="57" t="s">
        <v>40</v>
      </c>
      <c r="H490" s="134"/>
      <c r="I490" s="110"/>
      <c r="J490" s="135"/>
      <c r="K490" s="58"/>
      <c r="L490" s="59"/>
      <c r="M490" s="60"/>
      <c r="N490" s="60"/>
      <c r="O490" s="65" t="str">
        <f t="shared" ref="O490:O507" si="70">IF(E490="","",IF(MAXA(L490:N490)&lt;=0,0,MAXA(L490:N490)))</f>
        <v/>
      </c>
      <c r="P490" s="59"/>
      <c r="Q490" s="60"/>
      <c r="R490" s="60"/>
      <c r="S490" s="65" t="str">
        <f t="shared" ref="S490:S507" si="71">IF(E490="","",IF(MAXA(P490:R490)&lt;=0,0,MAXA(P490:R490)))</f>
        <v/>
      </c>
      <c r="T490" s="64" t="str">
        <f t="shared" ref="T490:T507" si="72">IF(E490="","",IF(OR(O490=0,S490=0),0,O490+S490))</f>
        <v/>
      </c>
      <c r="U490" s="61" t="str">
        <f t="shared" ref="U490:U507" si="73">+CONCATENATE(AM490," ",AN490)</f>
        <v xml:space="preserve">   </v>
      </c>
      <c r="V490" s="61" t="str">
        <f>IF(E490=0," ",IF(E490="H",IF(H490&lt;1999,VLOOKUP(K490,Minimas!$A$15:$F$29,6),IF(AND(H490&gt;1998,H490&lt;2002),VLOOKUP(K490,Minimas!$A$15:$F$29,5),IF(AND(H490&gt;2001,H490&lt;2004),VLOOKUP(K490,Minimas!$A$15:$F$29,4),IF(AND(H490&gt;2003,H490&lt;2006),VLOOKUP(K490,Minimas!$A$15:$F$29,3),VLOOKUP(K490,Minimas!$A$15:$F$29,2))))),IF(H490&lt;1999,VLOOKUP(K490,Minimas!$G$15:$L$29,6),IF(AND(H490&gt;1998,H490&lt;2002),VLOOKUP(K490,Minimas!$G$15:$L$29,5),IF(AND(H490&gt;2001,H490&lt;2004),VLOOKUP(K490,Minimas!$G$15:$L$29,4),IF(AND(H490&gt;2003,H490&lt;2006),VLOOKUP(K490,Minimas!$G$15:$L$29,3),VLOOKUP(K490,Minimas!$G$15:$L$29,2)))))))</f>
        <v xml:space="preserve"> </v>
      </c>
      <c r="W490" s="62" t="str">
        <f t="shared" ref="W490:W507" si="74">IF(E490=" "," ",IF(E490="H",10^(0.75194503*LOG(K490/175.508)^2)*T490,IF(E490="F",10^(0.783497476* LOG(K490/153.655)^2)*T490,"")))</f>
        <v/>
      </c>
      <c r="X490" s="55"/>
      <c r="AA490" s="44"/>
      <c r="AB490" s="119" t="e">
        <f>T490-HLOOKUP(V490,Minimas!$C$3:$CD$12,2,FALSE)</f>
        <v>#VALUE!</v>
      </c>
      <c r="AC490" s="119" t="e">
        <f>T490-HLOOKUP(V490,Minimas!$C$3:$CD$12,3,FALSE)</f>
        <v>#VALUE!</v>
      </c>
      <c r="AD490" s="119" t="e">
        <f>T490-HLOOKUP(V490,Minimas!$C$3:$CD$12,4,FALSE)</f>
        <v>#VALUE!</v>
      </c>
      <c r="AE490" s="119" t="e">
        <f>T490-HLOOKUP(V490,Minimas!$C$3:$CD$12,5,FALSE)</f>
        <v>#VALUE!</v>
      </c>
      <c r="AF490" s="119" t="e">
        <f>T490-HLOOKUP(V490,Minimas!$C$3:$CD$12,6,FALSE)</f>
        <v>#VALUE!</v>
      </c>
      <c r="AG490" s="119" t="e">
        <f>T490-HLOOKUP(V490,Minimas!$C$3:$CD$12,7,FALSE)</f>
        <v>#VALUE!</v>
      </c>
      <c r="AH490" s="119" t="e">
        <f>T490-HLOOKUP(V490,Minimas!$C$3:$CD$12,8,FALSE)</f>
        <v>#VALUE!</v>
      </c>
      <c r="AI490" s="119" t="e">
        <f>T490-HLOOKUP(V490,Minimas!$C$3:$CD$12,9,FALSE)</f>
        <v>#VALUE!</v>
      </c>
      <c r="AJ490" s="119" t="e">
        <f>T490-HLOOKUP(V490,Minimas!$C$3:$CD$12,10,FALSE)</f>
        <v>#VALUE!</v>
      </c>
      <c r="AK490" s="120" t="str">
        <f t="shared" ref="AK490:AK507" si="75">IF(E490=0," ",IF(AJ490&gt;=0,$AJ$5,IF(AI490&gt;=0,$AI$5,IF(AH490&gt;=0,$AH$5,IF(AG490&gt;=0,$AG$5,IF(AF490&gt;=0,$AF$5,IF(AE490&gt;=0,$AE$5,IF(AD490&gt;=0,$AD$5,IF(AC490&gt;=0,$AC$5,$AB$5)))))))))</f>
        <v xml:space="preserve"> </v>
      </c>
      <c r="AL490" s="44"/>
      <c r="AM490" s="44" t="str">
        <f t="shared" ref="AM490:AM507" si="76">IF(AK490="","",AK490)</f>
        <v xml:space="preserve"> </v>
      </c>
      <c r="AN490" s="44" t="str">
        <f t="shared" ref="AN490:AN507" si="77">IF(E490=0," ",IF(AJ490&gt;=0,AJ490,IF(AI490&gt;=0,AI490,IF(AH490&gt;=0,AH490,IF(AG490&gt;=0,AG490,IF(AF490&gt;=0,AF490,IF(AE490&gt;=0,AE490,IF(AD490&gt;=0,AD490,IF(AC490&gt;=0,AC490,AB490)))))))))</f>
        <v xml:space="preserve"> </v>
      </c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  <c r="CW490" s="44"/>
      <c r="CX490" s="44"/>
      <c r="CY490" s="44"/>
      <c r="CZ490" s="44"/>
      <c r="DA490" s="44"/>
      <c r="DB490" s="44"/>
      <c r="DC490" s="44"/>
      <c r="DD490" s="44"/>
      <c r="DE490" s="44"/>
      <c r="DF490" s="44"/>
      <c r="DG490" s="44"/>
      <c r="DH490" s="44"/>
      <c r="DI490" s="44"/>
      <c r="DJ490" s="44"/>
      <c r="DK490" s="44"/>
      <c r="DL490" s="44"/>
      <c r="DM490" s="44"/>
      <c r="DN490" s="44"/>
      <c r="DO490" s="44"/>
      <c r="DP490" s="44"/>
      <c r="DQ490" s="44"/>
      <c r="DR490" s="44"/>
      <c r="DS490" s="44"/>
      <c r="DT490" s="44"/>
    </row>
    <row r="491" spans="2:124" s="5" customFormat="1" ht="30" customHeight="1">
      <c r="B491" s="128"/>
      <c r="C491" s="56"/>
      <c r="D491" s="111"/>
      <c r="E491" s="135"/>
      <c r="F491" s="133" t="s">
        <v>40</v>
      </c>
      <c r="G491" s="57" t="s">
        <v>40</v>
      </c>
      <c r="H491" s="134"/>
      <c r="I491" s="110"/>
      <c r="J491" s="135"/>
      <c r="K491" s="58"/>
      <c r="L491" s="59"/>
      <c r="M491" s="60"/>
      <c r="N491" s="60"/>
      <c r="O491" s="65" t="str">
        <f t="shared" si="70"/>
        <v/>
      </c>
      <c r="P491" s="59"/>
      <c r="Q491" s="60"/>
      <c r="R491" s="60"/>
      <c r="S491" s="65" t="str">
        <f t="shared" si="71"/>
        <v/>
      </c>
      <c r="T491" s="64" t="str">
        <f t="shared" si="72"/>
        <v/>
      </c>
      <c r="U491" s="61" t="str">
        <f t="shared" si="73"/>
        <v xml:space="preserve">   </v>
      </c>
      <c r="V491" s="61" t="str">
        <f>IF(E491=0," ",IF(E491="H",IF(H491&lt;1999,VLOOKUP(K491,Minimas!$A$15:$F$29,6),IF(AND(H491&gt;1998,H491&lt;2002),VLOOKUP(K491,Minimas!$A$15:$F$29,5),IF(AND(H491&gt;2001,H491&lt;2004),VLOOKUP(K491,Minimas!$A$15:$F$29,4),IF(AND(H491&gt;2003,H491&lt;2006),VLOOKUP(K491,Minimas!$A$15:$F$29,3),VLOOKUP(K491,Minimas!$A$15:$F$29,2))))),IF(H491&lt;1999,VLOOKUP(K491,Minimas!$G$15:$L$29,6),IF(AND(H491&gt;1998,H491&lt;2002),VLOOKUP(K491,Minimas!$G$15:$L$29,5),IF(AND(H491&gt;2001,H491&lt;2004),VLOOKUP(K491,Minimas!$G$15:$L$29,4),IF(AND(H491&gt;2003,H491&lt;2006),VLOOKUP(K491,Minimas!$G$15:$L$29,3),VLOOKUP(K491,Minimas!$G$15:$L$29,2)))))))</f>
        <v xml:space="preserve"> </v>
      </c>
      <c r="W491" s="62" t="str">
        <f t="shared" si="74"/>
        <v/>
      </c>
      <c r="X491" s="55"/>
      <c r="AA491" s="44"/>
      <c r="AB491" s="119" t="e">
        <f>T491-HLOOKUP(V491,Minimas!$C$3:$CD$12,2,FALSE)</f>
        <v>#VALUE!</v>
      </c>
      <c r="AC491" s="119" t="e">
        <f>T491-HLOOKUP(V491,Minimas!$C$3:$CD$12,3,FALSE)</f>
        <v>#VALUE!</v>
      </c>
      <c r="AD491" s="119" t="e">
        <f>T491-HLOOKUP(V491,Minimas!$C$3:$CD$12,4,FALSE)</f>
        <v>#VALUE!</v>
      </c>
      <c r="AE491" s="119" t="e">
        <f>T491-HLOOKUP(V491,Minimas!$C$3:$CD$12,5,FALSE)</f>
        <v>#VALUE!</v>
      </c>
      <c r="AF491" s="119" t="e">
        <f>T491-HLOOKUP(V491,Minimas!$C$3:$CD$12,6,FALSE)</f>
        <v>#VALUE!</v>
      </c>
      <c r="AG491" s="119" t="e">
        <f>T491-HLOOKUP(V491,Minimas!$C$3:$CD$12,7,FALSE)</f>
        <v>#VALUE!</v>
      </c>
      <c r="AH491" s="119" t="e">
        <f>T491-HLOOKUP(V491,Minimas!$C$3:$CD$12,8,FALSE)</f>
        <v>#VALUE!</v>
      </c>
      <c r="AI491" s="119" t="e">
        <f>T491-HLOOKUP(V491,Minimas!$C$3:$CD$12,9,FALSE)</f>
        <v>#VALUE!</v>
      </c>
      <c r="AJ491" s="119" t="e">
        <f>T491-HLOOKUP(V491,Minimas!$C$3:$CD$12,10,FALSE)</f>
        <v>#VALUE!</v>
      </c>
      <c r="AK491" s="120" t="str">
        <f t="shared" si="75"/>
        <v xml:space="preserve"> </v>
      </c>
      <c r="AL491" s="44"/>
      <c r="AM491" s="44" t="str">
        <f t="shared" si="76"/>
        <v xml:space="preserve"> </v>
      </c>
      <c r="AN491" s="44" t="str">
        <f t="shared" si="77"/>
        <v xml:space="preserve"> </v>
      </c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4"/>
      <c r="BQ491" s="44"/>
      <c r="BR491" s="44"/>
      <c r="BS491" s="44"/>
      <c r="BT491" s="44"/>
      <c r="BU491" s="44"/>
      <c r="BV491" s="44"/>
      <c r="BW491" s="44"/>
      <c r="BX491" s="44"/>
      <c r="BY491" s="44"/>
      <c r="BZ491" s="44"/>
      <c r="CA491" s="44"/>
      <c r="CB491" s="44"/>
      <c r="CC491" s="44"/>
      <c r="CD491" s="44"/>
      <c r="CE491" s="44"/>
      <c r="CF491" s="44"/>
      <c r="CG491" s="44"/>
      <c r="CH491" s="44"/>
      <c r="CI491" s="44"/>
      <c r="CJ491" s="44"/>
      <c r="CK491" s="44"/>
      <c r="CL491" s="44"/>
      <c r="CM491" s="44"/>
      <c r="CN491" s="44"/>
      <c r="CO491" s="44"/>
      <c r="CP491" s="44"/>
      <c r="CQ491" s="44"/>
      <c r="CR491" s="44"/>
      <c r="CS491" s="44"/>
      <c r="CT491" s="44"/>
      <c r="CU491" s="44"/>
      <c r="CV491" s="44"/>
      <c r="CW491" s="44"/>
      <c r="CX491" s="44"/>
      <c r="CY491" s="44"/>
      <c r="CZ491" s="44"/>
      <c r="DA491" s="44"/>
      <c r="DB491" s="44"/>
      <c r="DC491" s="44"/>
      <c r="DD491" s="44"/>
      <c r="DE491" s="44"/>
      <c r="DF491" s="44"/>
      <c r="DG491" s="44"/>
      <c r="DH491" s="44"/>
      <c r="DI491" s="44"/>
      <c r="DJ491" s="44"/>
      <c r="DK491" s="44"/>
      <c r="DL491" s="44"/>
      <c r="DM491" s="44"/>
      <c r="DN491" s="44"/>
      <c r="DO491" s="44"/>
      <c r="DP491" s="44"/>
      <c r="DQ491" s="44"/>
      <c r="DR491" s="44"/>
      <c r="DS491" s="44"/>
      <c r="DT491" s="44"/>
    </row>
    <row r="492" spans="2:124" s="5" customFormat="1" ht="30" customHeight="1">
      <c r="B492" s="128"/>
      <c r="C492" s="56"/>
      <c r="D492" s="111"/>
      <c r="E492" s="135"/>
      <c r="F492" s="133" t="s">
        <v>40</v>
      </c>
      <c r="G492" s="57" t="s">
        <v>40</v>
      </c>
      <c r="H492" s="134"/>
      <c r="I492" s="110"/>
      <c r="J492" s="135"/>
      <c r="K492" s="58"/>
      <c r="L492" s="59"/>
      <c r="M492" s="60"/>
      <c r="N492" s="60"/>
      <c r="O492" s="65" t="str">
        <f t="shared" si="70"/>
        <v/>
      </c>
      <c r="P492" s="59"/>
      <c r="Q492" s="60"/>
      <c r="R492" s="60"/>
      <c r="S492" s="65" t="str">
        <f t="shared" si="71"/>
        <v/>
      </c>
      <c r="T492" s="64" t="str">
        <f t="shared" si="72"/>
        <v/>
      </c>
      <c r="U492" s="61" t="str">
        <f t="shared" si="73"/>
        <v xml:space="preserve">   </v>
      </c>
      <c r="V492" s="61" t="str">
        <f>IF(E492=0," ",IF(E492="H",IF(H492&lt;1999,VLOOKUP(K492,Minimas!$A$15:$F$29,6),IF(AND(H492&gt;1998,H492&lt;2002),VLOOKUP(K492,Minimas!$A$15:$F$29,5),IF(AND(H492&gt;2001,H492&lt;2004),VLOOKUP(K492,Minimas!$A$15:$F$29,4),IF(AND(H492&gt;2003,H492&lt;2006),VLOOKUP(K492,Minimas!$A$15:$F$29,3),VLOOKUP(K492,Minimas!$A$15:$F$29,2))))),IF(H492&lt;1999,VLOOKUP(K492,Minimas!$G$15:$L$29,6),IF(AND(H492&gt;1998,H492&lt;2002),VLOOKUP(K492,Minimas!$G$15:$L$29,5),IF(AND(H492&gt;2001,H492&lt;2004),VLOOKUP(K492,Minimas!$G$15:$L$29,4),IF(AND(H492&gt;2003,H492&lt;2006),VLOOKUP(K492,Minimas!$G$15:$L$29,3),VLOOKUP(K492,Minimas!$G$15:$L$29,2)))))))</f>
        <v xml:space="preserve"> </v>
      </c>
      <c r="W492" s="62" t="str">
        <f t="shared" si="74"/>
        <v/>
      </c>
      <c r="X492" s="55"/>
      <c r="AA492" s="44"/>
      <c r="AB492" s="119" t="e">
        <f>T492-HLOOKUP(V492,Minimas!$C$3:$CD$12,2,FALSE)</f>
        <v>#VALUE!</v>
      </c>
      <c r="AC492" s="119" t="e">
        <f>T492-HLOOKUP(V492,Minimas!$C$3:$CD$12,3,FALSE)</f>
        <v>#VALUE!</v>
      </c>
      <c r="AD492" s="119" t="e">
        <f>T492-HLOOKUP(V492,Minimas!$C$3:$CD$12,4,FALSE)</f>
        <v>#VALUE!</v>
      </c>
      <c r="AE492" s="119" t="e">
        <f>T492-HLOOKUP(V492,Minimas!$C$3:$CD$12,5,FALSE)</f>
        <v>#VALUE!</v>
      </c>
      <c r="AF492" s="119" t="e">
        <f>T492-HLOOKUP(V492,Minimas!$C$3:$CD$12,6,FALSE)</f>
        <v>#VALUE!</v>
      </c>
      <c r="AG492" s="119" t="e">
        <f>T492-HLOOKUP(V492,Minimas!$C$3:$CD$12,7,FALSE)</f>
        <v>#VALUE!</v>
      </c>
      <c r="AH492" s="119" t="e">
        <f>T492-HLOOKUP(V492,Minimas!$C$3:$CD$12,8,FALSE)</f>
        <v>#VALUE!</v>
      </c>
      <c r="AI492" s="119" t="e">
        <f>T492-HLOOKUP(V492,Minimas!$C$3:$CD$12,9,FALSE)</f>
        <v>#VALUE!</v>
      </c>
      <c r="AJ492" s="119" t="e">
        <f>T492-HLOOKUP(V492,Minimas!$C$3:$CD$12,10,FALSE)</f>
        <v>#VALUE!</v>
      </c>
      <c r="AK492" s="120" t="str">
        <f t="shared" si="75"/>
        <v xml:space="preserve"> </v>
      </c>
      <c r="AL492" s="44"/>
      <c r="AM492" s="44" t="str">
        <f t="shared" si="76"/>
        <v xml:space="preserve"> </v>
      </c>
      <c r="AN492" s="44" t="str">
        <f t="shared" si="77"/>
        <v xml:space="preserve"> </v>
      </c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  <c r="BV492" s="44"/>
      <c r="BW492" s="44"/>
      <c r="BX492" s="44"/>
      <c r="BY492" s="44"/>
      <c r="BZ492" s="44"/>
      <c r="CA492" s="44"/>
      <c r="CB492" s="44"/>
      <c r="CC492" s="44"/>
      <c r="CD492" s="44"/>
      <c r="CE492" s="44"/>
      <c r="CF492" s="44"/>
      <c r="CG492" s="44"/>
      <c r="CH492" s="44"/>
      <c r="CI492" s="44"/>
      <c r="CJ492" s="44"/>
      <c r="CK492" s="44"/>
      <c r="CL492" s="44"/>
      <c r="CM492" s="44"/>
      <c r="CN492" s="44"/>
      <c r="CO492" s="44"/>
      <c r="CP492" s="44"/>
      <c r="CQ492" s="44"/>
      <c r="CR492" s="44"/>
      <c r="CS492" s="44"/>
      <c r="CT492" s="44"/>
      <c r="CU492" s="44"/>
      <c r="CV492" s="44"/>
      <c r="CW492" s="44"/>
      <c r="CX492" s="44"/>
      <c r="CY492" s="44"/>
      <c r="CZ492" s="44"/>
      <c r="DA492" s="44"/>
      <c r="DB492" s="44"/>
      <c r="DC492" s="44"/>
      <c r="DD492" s="44"/>
      <c r="DE492" s="44"/>
      <c r="DF492" s="44"/>
      <c r="DG492" s="44"/>
      <c r="DH492" s="44"/>
      <c r="DI492" s="44"/>
      <c r="DJ492" s="44"/>
      <c r="DK492" s="44"/>
      <c r="DL492" s="44"/>
      <c r="DM492" s="44"/>
      <c r="DN492" s="44"/>
      <c r="DO492" s="44"/>
      <c r="DP492" s="44"/>
      <c r="DQ492" s="44"/>
      <c r="DR492" s="44"/>
      <c r="DS492" s="44"/>
      <c r="DT492" s="44"/>
    </row>
    <row r="493" spans="2:124" s="5" customFormat="1" ht="30" customHeight="1">
      <c r="B493" s="128"/>
      <c r="C493" s="56"/>
      <c r="D493" s="111"/>
      <c r="E493" s="135"/>
      <c r="F493" s="133" t="s">
        <v>40</v>
      </c>
      <c r="G493" s="57" t="s">
        <v>40</v>
      </c>
      <c r="H493" s="134"/>
      <c r="I493" s="110"/>
      <c r="J493" s="135"/>
      <c r="K493" s="58"/>
      <c r="L493" s="59"/>
      <c r="M493" s="60"/>
      <c r="N493" s="60"/>
      <c r="O493" s="65" t="str">
        <f t="shared" si="70"/>
        <v/>
      </c>
      <c r="P493" s="59"/>
      <c r="Q493" s="60"/>
      <c r="R493" s="60"/>
      <c r="S493" s="65" t="str">
        <f t="shared" si="71"/>
        <v/>
      </c>
      <c r="T493" s="64" t="str">
        <f t="shared" si="72"/>
        <v/>
      </c>
      <c r="U493" s="61" t="str">
        <f t="shared" si="73"/>
        <v xml:space="preserve">   </v>
      </c>
      <c r="V493" s="61" t="str">
        <f>IF(E493=0," ",IF(E493="H",IF(H493&lt;1999,VLOOKUP(K493,Minimas!$A$15:$F$29,6),IF(AND(H493&gt;1998,H493&lt;2002),VLOOKUP(K493,Minimas!$A$15:$F$29,5),IF(AND(H493&gt;2001,H493&lt;2004),VLOOKUP(K493,Minimas!$A$15:$F$29,4),IF(AND(H493&gt;2003,H493&lt;2006),VLOOKUP(K493,Minimas!$A$15:$F$29,3),VLOOKUP(K493,Minimas!$A$15:$F$29,2))))),IF(H493&lt;1999,VLOOKUP(K493,Minimas!$G$15:$L$29,6),IF(AND(H493&gt;1998,H493&lt;2002),VLOOKUP(K493,Minimas!$G$15:$L$29,5),IF(AND(H493&gt;2001,H493&lt;2004),VLOOKUP(K493,Minimas!$G$15:$L$29,4),IF(AND(H493&gt;2003,H493&lt;2006),VLOOKUP(K493,Minimas!$G$15:$L$29,3),VLOOKUP(K493,Minimas!$G$15:$L$29,2)))))))</f>
        <v xml:space="preserve"> </v>
      </c>
      <c r="W493" s="62" t="str">
        <f t="shared" si="74"/>
        <v/>
      </c>
      <c r="X493" s="55"/>
      <c r="AA493" s="44"/>
      <c r="AB493" s="119" t="e">
        <f>T493-HLOOKUP(V493,Minimas!$C$3:$CD$12,2,FALSE)</f>
        <v>#VALUE!</v>
      </c>
      <c r="AC493" s="119" t="e">
        <f>T493-HLOOKUP(V493,Minimas!$C$3:$CD$12,3,FALSE)</f>
        <v>#VALUE!</v>
      </c>
      <c r="AD493" s="119" t="e">
        <f>T493-HLOOKUP(V493,Minimas!$C$3:$CD$12,4,FALSE)</f>
        <v>#VALUE!</v>
      </c>
      <c r="AE493" s="119" t="e">
        <f>T493-HLOOKUP(V493,Minimas!$C$3:$CD$12,5,FALSE)</f>
        <v>#VALUE!</v>
      </c>
      <c r="AF493" s="119" t="e">
        <f>T493-HLOOKUP(V493,Minimas!$C$3:$CD$12,6,FALSE)</f>
        <v>#VALUE!</v>
      </c>
      <c r="AG493" s="119" t="e">
        <f>T493-HLOOKUP(V493,Minimas!$C$3:$CD$12,7,FALSE)</f>
        <v>#VALUE!</v>
      </c>
      <c r="AH493" s="119" t="e">
        <f>T493-HLOOKUP(V493,Minimas!$C$3:$CD$12,8,FALSE)</f>
        <v>#VALUE!</v>
      </c>
      <c r="AI493" s="119" t="e">
        <f>T493-HLOOKUP(V493,Minimas!$C$3:$CD$12,9,FALSE)</f>
        <v>#VALUE!</v>
      </c>
      <c r="AJ493" s="119" t="e">
        <f>T493-HLOOKUP(V493,Minimas!$C$3:$CD$12,10,FALSE)</f>
        <v>#VALUE!</v>
      </c>
      <c r="AK493" s="120" t="str">
        <f t="shared" si="75"/>
        <v xml:space="preserve"> </v>
      </c>
      <c r="AL493" s="44"/>
      <c r="AM493" s="44" t="str">
        <f t="shared" si="76"/>
        <v xml:space="preserve"> </v>
      </c>
      <c r="AN493" s="44" t="str">
        <f t="shared" si="77"/>
        <v xml:space="preserve"> </v>
      </c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  <c r="CK493" s="44"/>
      <c r="CL493" s="44"/>
      <c r="CM493" s="44"/>
      <c r="CN493" s="44"/>
      <c r="CO493" s="44"/>
      <c r="CP493" s="44"/>
      <c r="CQ493" s="44"/>
      <c r="CR493" s="44"/>
      <c r="CS493" s="44"/>
      <c r="CT493" s="44"/>
      <c r="CU493" s="44"/>
      <c r="CV493" s="44"/>
      <c r="CW493" s="44"/>
      <c r="CX493" s="44"/>
      <c r="CY493" s="44"/>
      <c r="CZ493" s="44"/>
      <c r="DA493" s="44"/>
      <c r="DB493" s="44"/>
      <c r="DC493" s="44"/>
      <c r="DD493" s="44"/>
      <c r="DE493" s="44"/>
      <c r="DF493" s="44"/>
      <c r="DG493" s="44"/>
      <c r="DH493" s="44"/>
      <c r="DI493" s="44"/>
      <c r="DJ493" s="44"/>
      <c r="DK493" s="44"/>
      <c r="DL493" s="44"/>
      <c r="DM493" s="44"/>
      <c r="DN493" s="44"/>
      <c r="DO493" s="44"/>
      <c r="DP493" s="44"/>
      <c r="DQ493" s="44"/>
      <c r="DR493" s="44"/>
      <c r="DS493" s="44"/>
      <c r="DT493" s="44"/>
    </row>
    <row r="494" spans="2:124" s="5" customFormat="1" ht="30" customHeight="1">
      <c r="B494" s="128"/>
      <c r="C494" s="56"/>
      <c r="D494" s="111"/>
      <c r="E494" s="135"/>
      <c r="F494" s="133" t="s">
        <v>40</v>
      </c>
      <c r="G494" s="57" t="s">
        <v>40</v>
      </c>
      <c r="H494" s="134"/>
      <c r="I494" s="110"/>
      <c r="J494" s="135"/>
      <c r="K494" s="58"/>
      <c r="L494" s="59"/>
      <c r="M494" s="60"/>
      <c r="N494" s="60"/>
      <c r="O494" s="65" t="str">
        <f t="shared" si="70"/>
        <v/>
      </c>
      <c r="P494" s="59"/>
      <c r="Q494" s="60"/>
      <c r="R494" s="60"/>
      <c r="S494" s="65" t="str">
        <f t="shared" si="71"/>
        <v/>
      </c>
      <c r="T494" s="64" t="str">
        <f t="shared" si="72"/>
        <v/>
      </c>
      <c r="U494" s="61" t="str">
        <f t="shared" si="73"/>
        <v xml:space="preserve">   </v>
      </c>
      <c r="V494" s="61" t="str">
        <f>IF(E494=0," ",IF(E494="H",IF(H494&lt;1999,VLOOKUP(K494,Minimas!$A$15:$F$29,6),IF(AND(H494&gt;1998,H494&lt;2002),VLOOKUP(K494,Minimas!$A$15:$F$29,5),IF(AND(H494&gt;2001,H494&lt;2004),VLOOKUP(K494,Minimas!$A$15:$F$29,4),IF(AND(H494&gt;2003,H494&lt;2006),VLOOKUP(K494,Minimas!$A$15:$F$29,3),VLOOKUP(K494,Minimas!$A$15:$F$29,2))))),IF(H494&lt;1999,VLOOKUP(K494,Minimas!$G$15:$L$29,6),IF(AND(H494&gt;1998,H494&lt;2002),VLOOKUP(K494,Minimas!$G$15:$L$29,5),IF(AND(H494&gt;2001,H494&lt;2004),VLOOKUP(K494,Minimas!$G$15:$L$29,4),IF(AND(H494&gt;2003,H494&lt;2006),VLOOKUP(K494,Minimas!$G$15:$L$29,3),VLOOKUP(K494,Minimas!$G$15:$L$29,2)))))))</f>
        <v xml:space="preserve"> </v>
      </c>
      <c r="W494" s="62" t="str">
        <f t="shared" si="74"/>
        <v/>
      </c>
      <c r="X494" s="55"/>
      <c r="AA494" s="44"/>
      <c r="AB494" s="119" t="e">
        <f>T494-HLOOKUP(V494,Minimas!$C$3:$CD$12,2,FALSE)</f>
        <v>#VALUE!</v>
      </c>
      <c r="AC494" s="119" t="e">
        <f>T494-HLOOKUP(V494,Minimas!$C$3:$CD$12,3,FALSE)</f>
        <v>#VALUE!</v>
      </c>
      <c r="AD494" s="119" t="e">
        <f>T494-HLOOKUP(V494,Minimas!$C$3:$CD$12,4,FALSE)</f>
        <v>#VALUE!</v>
      </c>
      <c r="AE494" s="119" t="e">
        <f>T494-HLOOKUP(V494,Minimas!$C$3:$CD$12,5,FALSE)</f>
        <v>#VALUE!</v>
      </c>
      <c r="AF494" s="119" t="e">
        <f>T494-HLOOKUP(V494,Minimas!$C$3:$CD$12,6,FALSE)</f>
        <v>#VALUE!</v>
      </c>
      <c r="AG494" s="119" t="e">
        <f>T494-HLOOKUP(V494,Minimas!$C$3:$CD$12,7,FALSE)</f>
        <v>#VALUE!</v>
      </c>
      <c r="AH494" s="119" t="e">
        <f>T494-HLOOKUP(V494,Minimas!$C$3:$CD$12,8,FALSE)</f>
        <v>#VALUE!</v>
      </c>
      <c r="AI494" s="119" t="e">
        <f>T494-HLOOKUP(V494,Minimas!$C$3:$CD$12,9,FALSE)</f>
        <v>#VALUE!</v>
      </c>
      <c r="AJ494" s="119" t="e">
        <f>T494-HLOOKUP(V494,Minimas!$C$3:$CD$12,10,FALSE)</f>
        <v>#VALUE!</v>
      </c>
      <c r="AK494" s="120" t="str">
        <f t="shared" si="75"/>
        <v xml:space="preserve"> </v>
      </c>
      <c r="AL494" s="44"/>
      <c r="AM494" s="44" t="str">
        <f t="shared" si="76"/>
        <v xml:space="preserve"> </v>
      </c>
      <c r="AN494" s="44" t="str">
        <f t="shared" si="77"/>
        <v xml:space="preserve"> </v>
      </c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  <c r="CK494" s="44"/>
      <c r="CL494" s="44"/>
      <c r="CM494" s="44"/>
      <c r="CN494" s="44"/>
      <c r="CO494" s="44"/>
      <c r="CP494" s="44"/>
      <c r="CQ494" s="44"/>
      <c r="CR494" s="44"/>
      <c r="CS494" s="44"/>
      <c r="CT494" s="44"/>
      <c r="CU494" s="44"/>
      <c r="CV494" s="44"/>
      <c r="CW494" s="44"/>
      <c r="CX494" s="44"/>
      <c r="CY494" s="44"/>
      <c r="CZ494" s="44"/>
      <c r="DA494" s="44"/>
      <c r="DB494" s="44"/>
      <c r="DC494" s="44"/>
      <c r="DD494" s="44"/>
      <c r="DE494" s="44"/>
      <c r="DF494" s="44"/>
      <c r="DG494" s="44"/>
      <c r="DH494" s="44"/>
      <c r="DI494" s="44"/>
      <c r="DJ494" s="44"/>
      <c r="DK494" s="44"/>
      <c r="DL494" s="44"/>
      <c r="DM494" s="44"/>
      <c r="DN494" s="44"/>
      <c r="DO494" s="44"/>
      <c r="DP494" s="44"/>
      <c r="DQ494" s="44"/>
      <c r="DR494" s="44"/>
      <c r="DS494" s="44"/>
      <c r="DT494" s="44"/>
    </row>
    <row r="495" spans="2:124" s="5" customFormat="1" ht="30" customHeight="1">
      <c r="B495" s="128"/>
      <c r="C495" s="56"/>
      <c r="D495" s="111"/>
      <c r="E495" s="135"/>
      <c r="F495" s="133" t="s">
        <v>40</v>
      </c>
      <c r="G495" s="57" t="s">
        <v>40</v>
      </c>
      <c r="H495" s="134"/>
      <c r="I495" s="110"/>
      <c r="J495" s="135"/>
      <c r="K495" s="58"/>
      <c r="L495" s="59"/>
      <c r="M495" s="60"/>
      <c r="N495" s="60"/>
      <c r="O495" s="65" t="str">
        <f t="shared" si="70"/>
        <v/>
      </c>
      <c r="P495" s="59"/>
      <c r="Q495" s="60"/>
      <c r="R495" s="60"/>
      <c r="S495" s="65" t="str">
        <f t="shared" si="71"/>
        <v/>
      </c>
      <c r="T495" s="64" t="str">
        <f t="shared" si="72"/>
        <v/>
      </c>
      <c r="U495" s="61" t="str">
        <f t="shared" si="73"/>
        <v xml:space="preserve">   </v>
      </c>
      <c r="V495" s="61" t="str">
        <f>IF(E495=0," ",IF(E495="H",IF(H495&lt;1999,VLOOKUP(K495,Minimas!$A$15:$F$29,6),IF(AND(H495&gt;1998,H495&lt;2002),VLOOKUP(K495,Minimas!$A$15:$F$29,5),IF(AND(H495&gt;2001,H495&lt;2004),VLOOKUP(K495,Minimas!$A$15:$F$29,4),IF(AND(H495&gt;2003,H495&lt;2006),VLOOKUP(K495,Minimas!$A$15:$F$29,3),VLOOKUP(K495,Minimas!$A$15:$F$29,2))))),IF(H495&lt;1999,VLOOKUP(K495,Minimas!$G$15:$L$29,6),IF(AND(H495&gt;1998,H495&lt;2002),VLOOKUP(K495,Minimas!$G$15:$L$29,5),IF(AND(H495&gt;2001,H495&lt;2004),VLOOKUP(K495,Minimas!$G$15:$L$29,4),IF(AND(H495&gt;2003,H495&lt;2006),VLOOKUP(K495,Minimas!$G$15:$L$29,3),VLOOKUP(K495,Minimas!$G$15:$L$29,2)))))))</f>
        <v xml:space="preserve"> </v>
      </c>
      <c r="W495" s="62" t="str">
        <f t="shared" si="74"/>
        <v/>
      </c>
      <c r="X495" s="55"/>
      <c r="AA495" s="44"/>
      <c r="AB495" s="119" t="e">
        <f>T495-HLOOKUP(V495,Minimas!$C$3:$CD$12,2,FALSE)</f>
        <v>#VALUE!</v>
      </c>
      <c r="AC495" s="119" t="e">
        <f>T495-HLOOKUP(V495,Minimas!$C$3:$CD$12,3,FALSE)</f>
        <v>#VALUE!</v>
      </c>
      <c r="AD495" s="119" t="e">
        <f>T495-HLOOKUP(V495,Minimas!$C$3:$CD$12,4,FALSE)</f>
        <v>#VALUE!</v>
      </c>
      <c r="AE495" s="119" t="e">
        <f>T495-HLOOKUP(V495,Minimas!$C$3:$CD$12,5,FALSE)</f>
        <v>#VALUE!</v>
      </c>
      <c r="AF495" s="119" t="e">
        <f>T495-HLOOKUP(V495,Minimas!$C$3:$CD$12,6,FALSE)</f>
        <v>#VALUE!</v>
      </c>
      <c r="AG495" s="119" t="e">
        <f>T495-HLOOKUP(V495,Minimas!$C$3:$CD$12,7,FALSE)</f>
        <v>#VALUE!</v>
      </c>
      <c r="AH495" s="119" t="e">
        <f>T495-HLOOKUP(V495,Minimas!$C$3:$CD$12,8,FALSE)</f>
        <v>#VALUE!</v>
      </c>
      <c r="AI495" s="119" t="e">
        <f>T495-HLOOKUP(V495,Minimas!$C$3:$CD$12,9,FALSE)</f>
        <v>#VALUE!</v>
      </c>
      <c r="AJ495" s="119" t="e">
        <f>T495-HLOOKUP(V495,Minimas!$C$3:$CD$12,10,FALSE)</f>
        <v>#VALUE!</v>
      </c>
      <c r="AK495" s="120" t="str">
        <f t="shared" si="75"/>
        <v xml:space="preserve"> </v>
      </c>
      <c r="AL495" s="44"/>
      <c r="AM495" s="44" t="str">
        <f t="shared" si="76"/>
        <v xml:space="preserve"> </v>
      </c>
      <c r="AN495" s="44" t="str">
        <f t="shared" si="77"/>
        <v xml:space="preserve"> </v>
      </c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  <c r="CK495" s="44"/>
      <c r="CL495" s="44"/>
      <c r="CM495" s="44"/>
      <c r="CN495" s="44"/>
      <c r="CO495" s="44"/>
      <c r="CP495" s="44"/>
      <c r="CQ495" s="44"/>
      <c r="CR495" s="44"/>
      <c r="CS495" s="44"/>
      <c r="CT495" s="44"/>
      <c r="CU495" s="44"/>
      <c r="CV495" s="44"/>
      <c r="CW495" s="44"/>
      <c r="CX495" s="44"/>
      <c r="CY495" s="44"/>
      <c r="CZ495" s="44"/>
      <c r="DA495" s="44"/>
      <c r="DB495" s="44"/>
      <c r="DC495" s="44"/>
      <c r="DD495" s="44"/>
      <c r="DE495" s="44"/>
      <c r="DF495" s="44"/>
      <c r="DG495" s="44"/>
      <c r="DH495" s="44"/>
      <c r="DI495" s="44"/>
      <c r="DJ495" s="44"/>
      <c r="DK495" s="44"/>
      <c r="DL495" s="44"/>
      <c r="DM495" s="44"/>
      <c r="DN495" s="44"/>
      <c r="DO495" s="44"/>
      <c r="DP495" s="44"/>
      <c r="DQ495" s="44"/>
      <c r="DR495" s="44"/>
      <c r="DS495" s="44"/>
      <c r="DT495" s="44"/>
    </row>
    <row r="496" spans="2:124" s="5" customFormat="1" ht="30" customHeight="1">
      <c r="B496" s="128"/>
      <c r="C496" s="56"/>
      <c r="D496" s="111"/>
      <c r="E496" s="135"/>
      <c r="F496" s="133" t="s">
        <v>40</v>
      </c>
      <c r="G496" s="57" t="s">
        <v>40</v>
      </c>
      <c r="H496" s="134"/>
      <c r="I496" s="110"/>
      <c r="J496" s="135"/>
      <c r="K496" s="58"/>
      <c r="L496" s="59"/>
      <c r="M496" s="60"/>
      <c r="N496" s="60"/>
      <c r="O496" s="65" t="str">
        <f t="shared" si="70"/>
        <v/>
      </c>
      <c r="P496" s="59"/>
      <c r="Q496" s="60"/>
      <c r="R496" s="60"/>
      <c r="S496" s="65" t="str">
        <f t="shared" si="71"/>
        <v/>
      </c>
      <c r="T496" s="64" t="str">
        <f t="shared" si="72"/>
        <v/>
      </c>
      <c r="U496" s="61" t="str">
        <f t="shared" si="73"/>
        <v xml:space="preserve">   </v>
      </c>
      <c r="V496" s="61" t="str">
        <f>IF(E496=0," ",IF(E496="H",IF(H496&lt;1999,VLOOKUP(K496,Minimas!$A$15:$F$29,6),IF(AND(H496&gt;1998,H496&lt;2002),VLOOKUP(K496,Minimas!$A$15:$F$29,5),IF(AND(H496&gt;2001,H496&lt;2004),VLOOKUP(K496,Minimas!$A$15:$F$29,4),IF(AND(H496&gt;2003,H496&lt;2006),VLOOKUP(K496,Minimas!$A$15:$F$29,3),VLOOKUP(K496,Minimas!$A$15:$F$29,2))))),IF(H496&lt;1999,VLOOKUP(K496,Minimas!$G$15:$L$29,6),IF(AND(H496&gt;1998,H496&lt;2002),VLOOKUP(K496,Minimas!$G$15:$L$29,5),IF(AND(H496&gt;2001,H496&lt;2004),VLOOKUP(K496,Minimas!$G$15:$L$29,4),IF(AND(H496&gt;2003,H496&lt;2006),VLOOKUP(K496,Minimas!$G$15:$L$29,3),VLOOKUP(K496,Minimas!$G$15:$L$29,2)))))))</f>
        <v xml:space="preserve"> </v>
      </c>
      <c r="W496" s="62" t="str">
        <f t="shared" si="74"/>
        <v/>
      </c>
      <c r="X496" s="55"/>
      <c r="AA496" s="44"/>
      <c r="AB496" s="119" t="e">
        <f>T496-HLOOKUP(V496,Minimas!$C$3:$CD$12,2,FALSE)</f>
        <v>#VALUE!</v>
      </c>
      <c r="AC496" s="119" t="e">
        <f>T496-HLOOKUP(V496,Minimas!$C$3:$CD$12,3,FALSE)</f>
        <v>#VALUE!</v>
      </c>
      <c r="AD496" s="119" t="e">
        <f>T496-HLOOKUP(V496,Minimas!$C$3:$CD$12,4,FALSE)</f>
        <v>#VALUE!</v>
      </c>
      <c r="AE496" s="119" t="e">
        <f>T496-HLOOKUP(V496,Minimas!$C$3:$CD$12,5,FALSE)</f>
        <v>#VALUE!</v>
      </c>
      <c r="AF496" s="119" t="e">
        <f>T496-HLOOKUP(V496,Minimas!$C$3:$CD$12,6,FALSE)</f>
        <v>#VALUE!</v>
      </c>
      <c r="AG496" s="119" t="e">
        <f>T496-HLOOKUP(V496,Minimas!$C$3:$CD$12,7,FALSE)</f>
        <v>#VALUE!</v>
      </c>
      <c r="AH496" s="119" t="e">
        <f>T496-HLOOKUP(V496,Minimas!$C$3:$CD$12,8,FALSE)</f>
        <v>#VALUE!</v>
      </c>
      <c r="AI496" s="119" t="e">
        <f>T496-HLOOKUP(V496,Minimas!$C$3:$CD$12,9,FALSE)</f>
        <v>#VALUE!</v>
      </c>
      <c r="AJ496" s="119" t="e">
        <f>T496-HLOOKUP(V496,Minimas!$C$3:$CD$12,10,FALSE)</f>
        <v>#VALUE!</v>
      </c>
      <c r="AK496" s="120" t="str">
        <f t="shared" si="75"/>
        <v xml:space="preserve"> </v>
      </c>
      <c r="AL496" s="44"/>
      <c r="AM496" s="44" t="str">
        <f t="shared" si="76"/>
        <v xml:space="preserve"> </v>
      </c>
      <c r="AN496" s="44" t="str">
        <f t="shared" si="77"/>
        <v xml:space="preserve"> </v>
      </c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  <c r="BV496" s="44"/>
      <c r="BW496" s="44"/>
      <c r="BX496" s="44"/>
      <c r="BY496" s="44"/>
      <c r="BZ496" s="44"/>
      <c r="CA496" s="44"/>
      <c r="CB496" s="44"/>
      <c r="CC496" s="44"/>
      <c r="CD496" s="44"/>
      <c r="CE496" s="44"/>
      <c r="CF496" s="44"/>
      <c r="CG496" s="44"/>
      <c r="CH496" s="44"/>
      <c r="CI496" s="44"/>
      <c r="CJ496" s="44"/>
      <c r="CK496" s="44"/>
      <c r="CL496" s="44"/>
      <c r="CM496" s="44"/>
      <c r="CN496" s="44"/>
      <c r="CO496" s="44"/>
      <c r="CP496" s="44"/>
      <c r="CQ496" s="44"/>
      <c r="CR496" s="44"/>
      <c r="CS496" s="44"/>
      <c r="CT496" s="44"/>
      <c r="CU496" s="44"/>
      <c r="CV496" s="44"/>
      <c r="CW496" s="44"/>
      <c r="CX496" s="44"/>
      <c r="CY496" s="44"/>
      <c r="CZ496" s="44"/>
      <c r="DA496" s="44"/>
      <c r="DB496" s="44"/>
      <c r="DC496" s="44"/>
      <c r="DD496" s="44"/>
      <c r="DE496" s="44"/>
      <c r="DF496" s="44"/>
      <c r="DG496" s="44"/>
      <c r="DH496" s="44"/>
      <c r="DI496" s="44"/>
      <c r="DJ496" s="44"/>
      <c r="DK496" s="44"/>
      <c r="DL496" s="44"/>
      <c r="DM496" s="44"/>
      <c r="DN496" s="44"/>
      <c r="DO496" s="44"/>
      <c r="DP496" s="44"/>
      <c r="DQ496" s="44"/>
      <c r="DR496" s="44"/>
      <c r="DS496" s="44"/>
      <c r="DT496" s="44"/>
    </row>
    <row r="497" spans="1:124" s="5" customFormat="1" ht="30" customHeight="1">
      <c r="B497" s="128"/>
      <c r="C497" s="56"/>
      <c r="D497" s="111"/>
      <c r="E497" s="135"/>
      <c r="F497" s="133" t="s">
        <v>40</v>
      </c>
      <c r="G497" s="57" t="s">
        <v>40</v>
      </c>
      <c r="H497" s="134"/>
      <c r="I497" s="110"/>
      <c r="J497" s="135"/>
      <c r="K497" s="58"/>
      <c r="L497" s="59"/>
      <c r="M497" s="60"/>
      <c r="N497" s="60"/>
      <c r="O497" s="65" t="str">
        <f t="shared" si="70"/>
        <v/>
      </c>
      <c r="P497" s="59"/>
      <c r="Q497" s="60"/>
      <c r="R497" s="60"/>
      <c r="S497" s="65" t="str">
        <f t="shared" si="71"/>
        <v/>
      </c>
      <c r="T497" s="64" t="str">
        <f t="shared" si="72"/>
        <v/>
      </c>
      <c r="U497" s="61" t="str">
        <f t="shared" si="73"/>
        <v xml:space="preserve">   </v>
      </c>
      <c r="V497" s="61" t="str">
        <f>IF(E497=0," ",IF(E497="H",IF(H497&lt;1999,VLOOKUP(K497,Minimas!$A$15:$F$29,6),IF(AND(H497&gt;1998,H497&lt;2002),VLOOKUP(K497,Minimas!$A$15:$F$29,5),IF(AND(H497&gt;2001,H497&lt;2004),VLOOKUP(K497,Minimas!$A$15:$F$29,4),IF(AND(H497&gt;2003,H497&lt;2006),VLOOKUP(K497,Minimas!$A$15:$F$29,3),VLOOKUP(K497,Minimas!$A$15:$F$29,2))))),IF(H497&lt;1999,VLOOKUP(K497,Minimas!$G$15:$L$29,6),IF(AND(H497&gt;1998,H497&lt;2002),VLOOKUP(K497,Minimas!$G$15:$L$29,5),IF(AND(H497&gt;2001,H497&lt;2004),VLOOKUP(K497,Minimas!$G$15:$L$29,4),IF(AND(H497&gt;2003,H497&lt;2006),VLOOKUP(K497,Minimas!$G$15:$L$29,3),VLOOKUP(K497,Minimas!$G$15:$L$29,2)))))))</f>
        <v xml:space="preserve"> </v>
      </c>
      <c r="W497" s="62" t="str">
        <f t="shared" si="74"/>
        <v/>
      </c>
      <c r="X497" s="55"/>
      <c r="AA497" s="44"/>
      <c r="AB497" s="119" t="e">
        <f>T497-HLOOKUP(V497,Minimas!$C$3:$CD$12,2,FALSE)</f>
        <v>#VALUE!</v>
      </c>
      <c r="AC497" s="119" t="e">
        <f>T497-HLOOKUP(V497,Minimas!$C$3:$CD$12,3,FALSE)</f>
        <v>#VALUE!</v>
      </c>
      <c r="AD497" s="119" t="e">
        <f>T497-HLOOKUP(V497,Minimas!$C$3:$CD$12,4,FALSE)</f>
        <v>#VALUE!</v>
      </c>
      <c r="AE497" s="119" t="e">
        <f>T497-HLOOKUP(V497,Minimas!$C$3:$CD$12,5,FALSE)</f>
        <v>#VALUE!</v>
      </c>
      <c r="AF497" s="119" t="e">
        <f>T497-HLOOKUP(V497,Minimas!$C$3:$CD$12,6,FALSE)</f>
        <v>#VALUE!</v>
      </c>
      <c r="AG497" s="119" t="e">
        <f>T497-HLOOKUP(V497,Minimas!$C$3:$CD$12,7,FALSE)</f>
        <v>#VALUE!</v>
      </c>
      <c r="AH497" s="119" t="e">
        <f>T497-HLOOKUP(V497,Minimas!$C$3:$CD$12,8,FALSE)</f>
        <v>#VALUE!</v>
      </c>
      <c r="AI497" s="119" t="e">
        <f>T497-HLOOKUP(V497,Minimas!$C$3:$CD$12,9,FALSE)</f>
        <v>#VALUE!</v>
      </c>
      <c r="AJ497" s="119" t="e">
        <f>T497-HLOOKUP(V497,Minimas!$C$3:$CD$12,10,FALSE)</f>
        <v>#VALUE!</v>
      </c>
      <c r="AK497" s="120" t="str">
        <f t="shared" si="75"/>
        <v xml:space="preserve"> </v>
      </c>
      <c r="AL497" s="44"/>
      <c r="AM497" s="44" t="str">
        <f t="shared" si="76"/>
        <v xml:space="preserve"> </v>
      </c>
      <c r="AN497" s="44" t="str">
        <f t="shared" si="77"/>
        <v xml:space="preserve"> </v>
      </c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4"/>
      <c r="BQ497" s="44"/>
      <c r="BR497" s="44"/>
      <c r="BS497" s="44"/>
      <c r="BT497" s="44"/>
      <c r="BU497" s="44"/>
      <c r="BV497" s="44"/>
      <c r="BW497" s="44"/>
      <c r="BX497" s="44"/>
      <c r="BY497" s="44"/>
      <c r="BZ497" s="44"/>
      <c r="CA497" s="44"/>
      <c r="CB497" s="44"/>
      <c r="CC497" s="44"/>
      <c r="CD497" s="44"/>
      <c r="CE497" s="44"/>
      <c r="CF497" s="44"/>
      <c r="CG497" s="44"/>
      <c r="CH497" s="44"/>
      <c r="CI497" s="44"/>
      <c r="CJ497" s="44"/>
      <c r="CK497" s="44"/>
      <c r="CL497" s="44"/>
      <c r="CM497" s="44"/>
      <c r="CN497" s="44"/>
      <c r="CO497" s="44"/>
      <c r="CP497" s="44"/>
      <c r="CQ497" s="44"/>
      <c r="CR497" s="44"/>
      <c r="CS497" s="44"/>
      <c r="CT497" s="44"/>
      <c r="CU497" s="44"/>
      <c r="CV497" s="44"/>
      <c r="CW497" s="44"/>
      <c r="CX497" s="44"/>
      <c r="CY497" s="44"/>
      <c r="CZ497" s="44"/>
      <c r="DA497" s="44"/>
      <c r="DB497" s="44"/>
      <c r="DC497" s="44"/>
      <c r="DD497" s="44"/>
      <c r="DE497" s="44"/>
      <c r="DF497" s="44"/>
      <c r="DG497" s="44"/>
      <c r="DH497" s="44"/>
      <c r="DI497" s="44"/>
      <c r="DJ497" s="44"/>
      <c r="DK497" s="44"/>
      <c r="DL497" s="44"/>
      <c r="DM497" s="44"/>
      <c r="DN497" s="44"/>
      <c r="DO497" s="44"/>
      <c r="DP497" s="44"/>
      <c r="DQ497" s="44"/>
      <c r="DR497" s="44"/>
      <c r="DS497" s="44"/>
      <c r="DT497" s="44"/>
    </row>
    <row r="498" spans="1:124" s="5" customFormat="1" ht="30" customHeight="1">
      <c r="B498" s="128"/>
      <c r="C498" s="56"/>
      <c r="D498" s="111"/>
      <c r="E498" s="135"/>
      <c r="F498" s="133" t="s">
        <v>40</v>
      </c>
      <c r="G498" s="57" t="s">
        <v>40</v>
      </c>
      <c r="H498" s="134"/>
      <c r="I498" s="110"/>
      <c r="J498" s="135"/>
      <c r="K498" s="58"/>
      <c r="L498" s="59"/>
      <c r="M498" s="60"/>
      <c r="N498" s="60"/>
      <c r="O498" s="65" t="str">
        <f t="shared" si="70"/>
        <v/>
      </c>
      <c r="P498" s="59"/>
      <c r="Q498" s="60"/>
      <c r="R498" s="60"/>
      <c r="S498" s="65" t="str">
        <f t="shared" si="71"/>
        <v/>
      </c>
      <c r="T498" s="64" t="str">
        <f t="shared" si="72"/>
        <v/>
      </c>
      <c r="U498" s="61" t="str">
        <f t="shared" si="73"/>
        <v xml:space="preserve">   </v>
      </c>
      <c r="V498" s="61" t="str">
        <f>IF(E498=0," ",IF(E498="H",IF(H498&lt;1999,VLOOKUP(K498,Minimas!$A$15:$F$29,6),IF(AND(H498&gt;1998,H498&lt;2002),VLOOKUP(K498,Minimas!$A$15:$F$29,5),IF(AND(H498&gt;2001,H498&lt;2004),VLOOKUP(K498,Minimas!$A$15:$F$29,4),IF(AND(H498&gt;2003,H498&lt;2006),VLOOKUP(K498,Minimas!$A$15:$F$29,3),VLOOKUP(K498,Minimas!$A$15:$F$29,2))))),IF(H498&lt;1999,VLOOKUP(K498,Minimas!$G$15:$L$29,6),IF(AND(H498&gt;1998,H498&lt;2002),VLOOKUP(K498,Minimas!$G$15:$L$29,5),IF(AND(H498&gt;2001,H498&lt;2004),VLOOKUP(K498,Minimas!$G$15:$L$29,4),IF(AND(H498&gt;2003,H498&lt;2006),VLOOKUP(K498,Minimas!$G$15:$L$29,3),VLOOKUP(K498,Minimas!$G$15:$L$29,2)))))))</f>
        <v xml:space="preserve"> </v>
      </c>
      <c r="W498" s="62" t="str">
        <f t="shared" si="74"/>
        <v/>
      </c>
      <c r="X498" s="55"/>
      <c r="AA498" s="44"/>
      <c r="AB498" s="119" t="e">
        <f>T498-HLOOKUP(V498,Minimas!$C$3:$CD$12,2,FALSE)</f>
        <v>#VALUE!</v>
      </c>
      <c r="AC498" s="119" t="e">
        <f>T498-HLOOKUP(V498,Minimas!$C$3:$CD$12,3,FALSE)</f>
        <v>#VALUE!</v>
      </c>
      <c r="AD498" s="119" t="e">
        <f>T498-HLOOKUP(V498,Minimas!$C$3:$CD$12,4,FALSE)</f>
        <v>#VALUE!</v>
      </c>
      <c r="AE498" s="119" t="e">
        <f>T498-HLOOKUP(V498,Minimas!$C$3:$CD$12,5,FALSE)</f>
        <v>#VALUE!</v>
      </c>
      <c r="AF498" s="119" t="e">
        <f>T498-HLOOKUP(V498,Minimas!$C$3:$CD$12,6,FALSE)</f>
        <v>#VALUE!</v>
      </c>
      <c r="AG498" s="119" t="e">
        <f>T498-HLOOKUP(V498,Minimas!$C$3:$CD$12,7,FALSE)</f>
        <v>#VALUE!</v>
      </c>
      <c r="AH498" s="119" t="e">
        <f>T498-HLOOKUP(V498,Minimas!$C$3:$CD$12,8,FALSE)</f>
        <v>#VALUE!</v>
      </c>
      <c r="AI498" s="119" t="e">
        <f>T498-HLOOKUP(V498,Minimas!$C$3:$CD$12,9,FALSE)</f>
        <v>#VALUE!</v>
      </c>
      <c r="AJ498" s="119" t="e">
        <f>T498-HLOOKUP(V498,Minimas!$C$3:$CD$12,10,FALSE)</f>
        <v>#VALUE!</v>
      </c>
      <c r="AK498" s="120" t="str">
        <f t="shared" si="75"/>
        <v xml:space="preserve"> </v>
      </c>
      <c r="AL498" s="44"/>
      <c r="AM498" s="44" t="str">
        <f t="shared" si="76"/>
        <v xml:space="preserve"> </v>
      </c>
      <c r="AN498" s="44" t="str">
        <f t="shared" si="77"/>
        <v xml:space="preserve"> </v>
      </c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  <c r="CW498" s="44"/>
      <c r="CX498" s="44"/>
      <c r="CY498" s="44"/>
      <c r="CZ498" s="44"/>
      <c r="DA498" s="44"/>
      <c r="DB498" s="44"/>
      <c r="DC498" s="44"/>
      <c r="DD498" s="44"/>
      <c r="DE498" s="44"/>
      <c r="DF498" s="44"/>
      <c r="DG498" s="44"/>
      <c r="DH498" s="44"/>
      <c r="DI498" s="44"/>
      <c r="DJ498" s="44"/>
      <c r="DK498" s="44"/>
      <c r="DL498" s="44"/>
      <c r="DM498" s="44"/>
      <c r="DN498" s="44"/>
      <c r="DO498" s="44"/>
      <c r="DP498" s="44"/>
      <c r="DQ498" s="44"/>
      <c r="DR498" s="44"/>
      <c r="DS498" s="44"/>
      <c r="DT498" s="44"/>
    </row>
    <row r="499" spans="1:124" s="5" customFormat="1" ht="30" customHeight="1">
      <c r="B499" s="128"/>
      <c r="C499" s="56"/>
      <c r="D499" s="111"/>
      <c r="E499" s="135"/>
      <c r="F499" s="133" t="s">
        <v>40</v>
      </c>
      <c r="G499" s="57" t="s">
        <v>40</v>
      </c>
      <c r="H499" s="134"/>
      <c r="I499" s="110"/>
      <c r="J499" s="135"/>
      <c r="K499" s="58"/>
      <c r="L499" s="59"/>
      <c r="M499" s="60"/>
      <c r="N499" s="60"/>
      <c r="O499" s="65" t="str">
        <f t="shared" si="70"/>
        <v/>
      </c>
      <c r="P499" s="59"/>
      <c r="Q499" s="60"/>
      <c r="R499" s="60"/>
      <c r="S499" s="65" t="str">
        <f t="shared" si="71"/>
        <v/>
      </c>
      <c r="T499" s="64" t="str">
        <f t="shared" si="72"/>
        <v/>
      </c>
      <c r="U499" s="61" t="str">
        <f t="shared" si="73"/>
        <v xml:space="preserve">   </v>
      </c>
      <c r="V499" s="61" t="str">
        <f>IF(E499=0," ",IF(E499="H",IF(H499&lt;1999,VLOOKUP(K499,Minimas!$A$15:$F$29,6),IF(AND(H499&gt;1998,H499&lt;2002),VLOOKUP(K499,Minimas!$A$15:$F$29,5),IF(AND(H499&gt;2001,H499&lt;2004),VLOOKUP(K499,Minimas!$A$15:$F$29,4),IF(AND(H499&gt;2003,H499&lt;2006),VLOOKUP(K499,Minimas!$A$15:$F$29,3),VLOOKUP(K499,Minimas!$A$15:$F$29,2))))),IF(H499&lt;1999,VLOOKUP(K499,Minimas!$G$15:$L$29,6),IF(AND(H499&gt;1998,H499&lt;2002),VLOOKUP(K499,Minimas!$G$15:$L$29,5),IF(AND(H499&gt;2001,H499&lt;2004),VLOOKUP(K499,Minimas!$G$15:$L$29,4),IF(AND(H499&gt;2003,H499&lt;2006),VLOOKUP(K499,Minimas!$G$15:$L$29,3),VLOOKUP(K499,Minimas!$G$15:$L$29,2)))))))</f>
        <v xml:space="preserve"> </v>
      </c>
      <c r="W499" s="62" t="str">
        <f t="shared" si="74"/>
        <v/>
      </c>
      <c r="X499" s="55"/>
      <c r="AA499" s="44"/>
      <c r="AB499" s="119" t="e">
        <f>T499-HLOOKUP(V499,Minimas!$C$3:$CD$12,2,FALSE)</f>
        <v>#VALUE!</v>
      </c>
      <c r="AC499" s="119" t="e">
        <f>T499-HLOOKUP(V499,Minimas!$C$3:$CD$12,3,FALSE)</f>
        <v>#VALUE!</v>
      </c>
      <c r="AD499" s="119" t="e">
        <f>T499-HLOOKUP(V499,Minimas!$C$3:$CD$12,4,FALSE)</f>
        <v>#VALUE!</v>
      </c>
      <c r="AE499" s="119" t="e">
        <f>T499-HLOOKUP(V499,Minimas!$C$3:$CD$12,5,FALSE)</f>
        <v>#VALUE!</v>
      </c>
      <c r="AF499" s="119" t="e">
        <f>T499-HLOOKUP(V499,Minimas!$C$3:$CD$12,6,FALSE)</f>
        <v>#VALUE!</v>
      </c>
      <c r="AG499" s="119" t="e">
        <f>T499-HLOOKUP(V499,Minimas!$C$3:$CD$12,7,FALSE)</f>
        <v>#VALUE!</v>
      </c>
      <c r="AH499" s="119" t="e">
        <f>T499-HLOOKUP(V499,Minimas!$C$3:$CD$12,8,FALSE)</f>
        <v>#VALUE!</v>
      </c>
      <c r="AI499" s="119" t="e">
        <f>T499-HLOOKUP(V499,Minimas!$C$3:$CD$12,9,FALSE)</f>
        <v>#VALUE!</v>
      </c>
      <c r="AJ499" s="119" t="e">
        <f>T499-HLOOKUP(V499,Minimas!$C$3:$CD$12,10,FALSE)</f>
        <v>#VALUE!</v>
      </c>
      <c r="AK499" s="120" t="str">
        <f t="shared" si="75"/>
        <v xml:space="preserve"> </v>
      </c>
      <c r="AL499" s="44"/>
      <c r="AM499" s="44" t="str">
        <f t="shared" si="76"/>
        <v xml:space="preserve"> </v>
      </c>
      <c r="AN499" s="44" t="str">
        <f t="shared" si="77"/>
        <v xml:space="preserve"> </v>
      </c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  <c r="CR499" s="44"/>
      <c r="CS499" s="44"/>
      <c r="CT499" s="44"/>
      <c r="CU499" s="44"/>
      <c r="CV499" s="44"/>
      <c r="CW499" s="44"/>
      <c r="CX499" s="44"/>
      <c r="CY499" s="44"/>
      <c r="CZ499" s="44"/>
      <c r="DA499" s="44"/>
      <c r="DB499" s="44"/>
      <c r="DC499" s="44"/>
      <c r="DD499" s="44"/>
      <c r="DE499" s="44"/>
      <c r="DF499" s="44"/>
      <c r="DG499" s="44"/>
      <c r="DH499" s="44"/>
      <c r="DI499" s="44"/>
      <c r="DJ499" s="44"/>
      <c r="DK499" s="44"/>
      <c r="DL499" s="44"/>
      <c r="DM499" s="44"/>
      <c r="DN499" s="44"/>
      <c r="DO499" s="44"/>
      <c r="DP499" s="44"/>
      <c r="DQ499" s="44"/>
      <c r="DR499" s="44"/>
      <c r="DS499" s="44"/>
      <c r="DT499" s="44"/>
    </row>
    <row r="500" spans="1:124" s="5" customFormat="1" ht="30" customHeight="1">
      <c r="B500" s="128"/>
      <c r="C500" s="56"/>
      <c r="D500" s="111"/>
      <c r="E500" s="135"/>
      <c r="F500" s="133" t="s">
        <v>40</v>
      </c>
      <c r="G500" s="57" t="s">
        <v>40</v>
      </c>
      <c r="H500" s="134"/>
      <c r="I500" s="110"/>
      <c r="J500" s="135"/>
      <c r="K500" s="58"/>
      <c r="L500" s="59"/>
      <c r="M500" s="60"/>
      <c r="N500" s="60"/>
      <c r="O500" s="65" t="str">
        <f t="shared" si="70"/>
        <v/>
      </c>
      <c r="P500" s="59"/>
      <c r="Q500" s="60"/>
      <c r="R500" s="60"/>
      <c r="S500" s="65" t="str">
        <f t="shared" si="71"/>
        <v/>
      </c>
      <c r="T500" s="64" t="str">
        <f t="shared" si="72"/>
        <v/>
      </c>
      <c r="U500" s="61" t="str">
        <f t="shared" si="73"/>
        <v xml:space="preserve">   </v>
      </c>
      <c r="V500" s="61" t="str">
        <f>IF(E500=0," ",IF(E500="H",IF(H500&lt;1999,VLOOKUP(K500,Minimas!$A$15:$F$29,6),IF(AND(H500&gt;1998,H500&lt;2002),VLOOKUP(K500,Minimas!$A$15:$F$29,5),IF(AND(H500&gt;2001,H500&lt;2004),VLOOKUP(K500,Minimas!$A$15:$F$29,4),IF(AND(H500&gt;2003,H500&lt;2006),VLOOKUP(K500,Minimas!$A$15:$F$29,3),VLOOKUP(K500,Minimas!$A$15:$F$29,2))))),IF(H500&lt;1999,VLOOKUP(K500,Minimas!$G$15:$L$29,6),IF(AND(H500&gt;1998,H500&lt;2002),VLOOKUP(K500,Minimas!$G$15:$L$29,5),IF(AND(H500&gt;2001,H500&lt;2004),VLOOKUP(K500,Minimas!$G$15:$L$29,4),IF(AND(H500&gt;2003,H500&lt;2006),VLOOKUP(K500,Minimas!$G$15:$L$29,3),VLOOKUP(K500,Minimas!$G$15:$L$29,2)))))))</f>
        <v xml:space="preserve"> </v>
      </c>
      <c r="W500" s="62" t="str">
        <f t="shared" si="74"/>
        <v/>
      </c>
      <c r="X500" s="55"/>
      <c r="AA500" s="44"/>
      <c r="AB500" s="119" t="e">
        <f>T500-HLOOKUP(V500,Minimas!$C$3:$CD$12,2,FALSE)</f>
        <v>#VALUE!</v>
      </c>
      <c r="AC500" s="119" t="e">
        <f>T500-HLOOKUP(V500,Minimas!$C$3:$CD$12,3,FALSE)</f>
        <v>#VALUE!</v>
      </c>
      <c r="AD500" s="119" t="e">
        <f>T500-HLOOKUP(V500,Minimas!$C$3:$CD$12,4,FALSE)</f>
        <v>#VALUE!</v>
      </c>
      <c r="AE500" s="119" t="e">
        <f>T500-HLOOKUP(V500,Minimas!$C$3:$CD$12,5,FALSE)</f>
        <v>#VALUE!</v>
      </c>
      <c r="AF500" s="119" t="e">
        <f>T500-HLOOKUP(V500,Minimas!$C$3:$CD$12,6,FALSE)</f>
        <v>#VALUE!</v>
      </c>
      <c r="AG500" s="119" t="e">
        <f>T500-HLOOKUP(V500,Minimas!$C$3:$CD$12,7,FALSE)</f>
        <v>#VALUE!</v>
      </c>
      <c r="AH500" s="119" t="e">
        <f>T500-HLOOKUP(V500,Minimas!$C$3:$CD$12,8,FALSE)</f>
        <v>#VALUE!</v>
      </c>
      <c r="AI500" s="119" t="e">
        <f>T500-HLOOKUP(V500,Minimas!$C$3:$CD$12,9,FALSE)</f>
        <v>#VALUE!</v>
      </c>
      <c r="AJ500" s="119" t="e">
        <f>T500-HLOOKUP(V500,Minimas!$C$3:$CD$12,10,FALSE)</f>
        <v>#VALUE!</v>
      </c>
      <c r="AK500" s="120" t="str">
        <f t="shared" si="75"/>
        <v xml:space="preserve"> </v>
      </c>
      <c r="AL500" s="44"/>
      <c r="AM500" s="44" t="str">
        <f t="shared" si="76"/>
        <v xml:space="preserve"> </v>
      </c>
      <c r="AN500" s="44" t="str">
        <f t="shared" si="77"/>
        <v xml:space="preserve"> </v>
      </c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  <c r="CR500" s="44"/>
      <c r="CS500" s="44"/>
      <c r="CT500" s="44"/>
      <c r="CU500" s="44"/>
      <c r="CV500" s="44"/>
      <c r="CW500" s="44"/>
      <c r="CX500" s="44"/>
      <c r="CY500" s="44"/>
      <c r="CZ500" s="44"/>
      <c r="DA500" s="44"/>
      <c r="DB500" s="44"/>
      <c r="DC500" s="44"/>
      <c r="DD500" s="44"/>
      <c r="DE500" s="44"/>
      <c r="DF500" s="44"/>
      <c r="DG500" s="44"/>
      <c r="DH500" s="44"/>
      <c r="DI500" s="44"/>
      <c r="DJ500" s="44"/>
      <c r="DK500" s="44"/>
      <c r="DL500" s="44"/>
      <c r="DM500" s="44"/>
      <c r="DN500" s="44"/>
      <c r="DO500" s="44"/>
      <c r="DP500" s="44"/>
      <c r="DQ500" s="44"/>
      <c r="DR500" s="44"/>
      <c r="DS500" s="44"/>
      <c r="DT500" s="44"/>
    </row>
    <row r="501" spans="1:124" s="5" customFormat="1" ht="30" customHeight="1">
      <c r="B501" s="128"/>
      <c r="C501" s="56"/>
      <c r="D501" s="111"/>
      <c r="E501" s="135"/>
      <c r="F501" s="133" t="s">
        <v>40</v>
      </c>
      <c r="G501" s="57" t="s">
        <v>40</v>
      </c>
      <c r="H501" s="134"/>
      <c r="I501" s="110"/>
      <c r="J501" s="135"/>
      <c r="K501" s="58"/>
      <c r="L501" s="59"/>
      <c r="M501" s="60"/>
      <c r="N501" s="60"/>
      <c r="O501" s="65" t="str">
        <f t="shared" si="70"/>
        <v/>
      </c>
      <c r="P501" s="59"/>
      <c r="Q501" s="60"/>
      <c r="R501" s="60"/>
      <c r="S501" s="65" t="str">
        <f t="shared" si="71"/>
        <v/>
      </c>
      <c r="T501" s="64" t="str">
        <f t="shared" si="72"/>
        <v/>
      </c>
      <c r="U501" s="61" t="str">
        <f t="shared" si="73"/>
        <v xml:space="preserve">   </v>
      </c>
      <c r="V501" s="61" t="str">
        <f>IF(E501=0," ",IF(E501="H",IF(H501&lt;1999,VLOOKUP(K501,Minimas!$A$15:$F$29,6),IF(AND(H501&gt;1998,H501&lt;2002),VLOOKUP(K501,Minimas!$A$15:$F$29,5),IF(AND(H501&gt;2001,H501&lt;2004),VLOOKUP(K501,Minimas!$A$15:$F$29,4),IF(AND(H501&gt;2003,H501&lt;2006),VLOOKUP(K501,Minimas!$A$15:$F$29,3),VLOOKUP(K501,Minimas!$A$15:$F$29,2))))),IF(H501&lt;1999,VLOOKUP(K501,Minimas!$G$15:$L$29,6),IF(AND(H501&gt;1998,H501&lt;2002),VLOOKUP(K501,Minimas!$G$15:$L$29,5),IF(AND(H501&gt;2001,H501&lt;2004),VLOOKUP(K501,Minimas!$G$15:$L$29,4),IF(AND(H501&gt;2003,H501&lt;2006),VLOOKUP(K501,Minimas!$G$15:$L$29,3),VLOOKUP(K501,Minimas!$G$15:$L$29,2)))))))</f>
        <v xml:space="preserve"> </v>
      </c>
      <c r="W501" s="62" t="str">
        <f t="shared" si="74"/>
        <v/>
      </c>
      <c r="X501" s="55"/>
      <c r="AA501" s="44"/>
      <c r="AB501" s="119" t="e">
        <f>T501-HLOOKUP(V501,Minimas!$C$3:$CD$12,2,FALSE)</f>
        <v>#VALUE!</v>
      </c>
      <c r="AC501" s="119" t="e">
        <f>T501-HLOOKUP(V501,Minimas!$C$3:$CD$12,3,FALSE)</f>
        <v>#VALUE!</v>
      </c>
      <c r="AD501" s="119" t="e">
        <f>T501-HLOOKUP(V501,Minimas!$C$3:$CD$12,4,FALSE)</f>
        <v>#VALUE!</v>
      </c>
      <c r="AE501" s="119" t="e">
        <f>T501-HLOOKUP(V501,Minimas!$C$3:$CD$12,5,FALSE)</f>
        <v>#VALUE!</v>
      </c>
      <c r="AF501" s="119" t="e">
        <f>T501-HLOOKUP(V501,Minimas!$C$3:$CD$12,6,FALSE)</f>
        <v>#VALUE!</v>
      </c>
      <c r="AG501" s="119" t="e">
        <f>T501-HLOOKUP(V501,Minimas!$C$3:$CD$12,7,FALSE)</f>
        <v>#VALUE!</v>
      </c>
      <c r="AH501" s="119" t="e">
        <f>T501-HLOOKUP(V501,Minimas!$C$3:$CD$12,8,FALSE)</f>
        <v>#VALUE!</v>
      </c>
      <c r="AI501" s="119" t="e">
        <f>T501-HLOOKUP(V501,Minimas!$C$3:$CD$12,9,FALSE)</f>
        <v>#VALUE!</v>
      </c>
      <c r="AJ501" s="119" t="e">
        <f>T501-HLOOKUP(V501,Minimas!$C$3:$CD$12,10,FALSE)</f>
        <v>#VALUE!</v>
      </c>
      <c r="AK501" s="120" t="str">
        <f t="shared" si="75"/>
        <v xml:space="preserve"> </v>
      </c>
      <c r="AL501" s="44"/>
      <c r="AM501" s="44" t="str">
        <f t="shared" si="76"/>
        <v xml:space="preserve"> </v>
      </c>
      <c r="AN501" s="44" t="str">
        <f t="shared" si="77"/>
        <v xml:space="preserve"> </v>
      </c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4"/>
      <c r="BQ501" s="44"/>
      <c r="BR501" s="44"/>
      <c r="BS501" s="44"/>
      <c r="BT501" s="44"/>
      <c r="BU501" s="44"/>
      <c r="BV501" s="44"/>
      <c r="BW501" s="44"/>
      <c r="BX501" s="44"/>
      <c r="BY501" s="44"/>
      <c r="BZ501" s="44"/>
      <c r="CA501" s="44"/>
      <c r="CB501" s="44"/>
      <c r="CC501" s="44"/>
      <c r="CD501" s="44"/>
      <c r="CE501" s="44"/>
      <c r="CF501" s="44"/>
      <c r="CG501" s="44"/>
      <c r="CH501" s="44"/>
      <c r="CI501" s="44"/>
      <c r="CJ501" s="44"/>
      <c r="CK501" s="44"/>
      <c r="CL501" s="44"/>
      <c r="CM501" s="44"/>
      <c r="CN501" s="44"/>
      <c r="CO501" s="44"/>
      <c r="CP501" s="44"/>
      <c r="CQ501" s="44"/>
      <c r="CR501" s="44"/>
      <c r="CS501" s="44"/>
      <c r="CT501" s="44"/>
      <c r="CU501" s="44"/>
      <c r="CV501" s="44"/>
      <c r="CW501" s="44"/>
      <c r="CX501" s="44"/>
      <c r="CY501" s="44"/>
      <c r="CZ501" s="44"/>
      <c r="DA501" s="44"/>
      <c r="DB501" s="44"/>
      <c r="DC501" s="44"/>
      <c r="DD501" s="44"/>
      <c r="DE501" s="44"/>
      <c r="DF501" s="44"/>
      <c r="DG501" s="44"/>
      <c r="DH501" s="44"/>
      <c r="DI501" s="44"/>
      <c r="DJ501" s="44"/>
      <c r="DK501" s="44"/>
      <c r="DL501" s="44"/>
      <c r="DM501" s="44"/>
      <c r="DN501" s="44"/>
      <c r="DO501" s="44"/>
      <c r="DP501" s="44"/>
      <c r="DQ501" s="44"/>
      <c r="DR501" s="44"/>
      <c r="DS501" s="44"/>
      <c r="DT501" s="44"/>
    </row>
    <row r="502" spans="1:124" s="5" customFormat="1" ht="30" customHeight="1">
      <c r="B502" s="128"/>
      <c r="C502" s="56"/>
      <c r="D502" s="111"/>
      <c r="E502" s="135"/>
      <c r="F502" s="133" t="s">
        <v>40</v>
      </c>
      <c r="G502" s="57" t="s">
        <v>40</v>
      </c>
      <c r="H502" s="134"/>
      <c r="I502" s="110"/>
      <c r="J502" s="135"/>
      <c r="K502" s="58"/>
      <c r="L502" s="59"/>
      <c r="M502" s="60"/>
      <c r="N502" s="60"/>
      <c r="O502" s="65" t="str">
        <f t="shared" si="70"/>
        <v/>
      </c>
      <c r="P502" s="59"/>
      <c r="Q502" s="60"/>
      <c r="R502" s="60"/>
      <c r="S502" s="65" t="str">
        <f t="shared" si="71"/>
        <v/>
      </c>
      <c r="T502" s="64" t="str">
        <f t="shared" si="72"/>
        <v/>
      </c>
      <c r="U502" s="61" t="str">
        <f t="shared" si="73"/>
        <v xml:space="preserve">   </v>
      </c>
      <c r="V502" s="61" t="str">
        <f>IF(E502=0," ",IF(E502="H",IF(H502&lt;1999,VLOOKUP(K502,Minimas!$A$15:$F$29,6),IF(AND(H502&gt;1998,H502&lt;2002),VLOOKUP(K502,Minimas!$A$15:$F$29,5),IF(AND(H502&gt;2001,H502&lt;2004),VLOOKUP(K502,Minimas!$A$15:$F$29,4),IF(AND(H502&gt;2003,H502&lt;2006),VLOOKUP(K502,Minimas!$A$15:$F$29,3),VLOOKUP(K502,Minimas!$A$15:$F$29,2))))),IF(H502&lt;1999,VLOOKUP(K502,Minimas!$G$15:$L$29,6),IF(AND(H502&gt;1998,H502&lt;2002),VLOOKUP(K502,Minimas!$G$15:$L$29,5),IF(AND(H502&gt;2001,H502&lt;2004),VLOOKUP(K502,Minimas!$G$15:$L$29,4),IF(AND(H502&gt;2003,H502&lt;2006),VLOOKUP(K502,Minimas!$G$15:$L$29,3),VLOOKUP(K502,Minimas!$G$15:$L$29,2)))))))</f>
        <v xml:space="preserve"> </v>
      </c>
      <c r="W502" s="62" t="str">
        <f t="shared" si="74"/>
        <v/>
      </c>
      <c r="X502" s="55"/>
      <c r="AA502" s="44"/>
      <c r="AB502" s="119" t="e">
        <f>T502-HLOOKUP(V502,Minimas!$C$3:$CD$12,2,FALSE)</f>
        <v>#VALUE!</v>
      </c>
      <c r="AC502" s="119" t="e">
        <f>T502-HLOOKUP(V502,Minimas!$C$3:$CD$12,3,FALSE)</f>
        <v>#VALUE!</v>
      </c>
      <c r="AD502" s="119" t="e">
        <f>T502-HLOOKUP(V502,Minimas!$C$3:$CD$12,4,FALSE)</f>
        <v>#VALUE!</v>
      </c>
      <c r="AE502" s="119" t="e">
        <f>T502-HLOOKUP(V502,Minimas!$C$3:$CD$12,5,FALSE)</f>
        <v>#VALUE!</v>
      </c>
      <c r="AF502" s="119" t="e">
        <f>T502-HLOOKUP(V502,Minimas!$C$3:$CD$12,6,FALSE)</f>
        <v>#VALUE!</v>
      </c>
      <c r="AG502" s="119" t="e">
        <f>T502-HLOOKUP(V502,Minimas!$C$3:$CD$12,7,FALSE)</f>
        <v>#VALUE!</v>
      </c>
      <c r="AH502" s="119" t="e">
        <f>T502-HLOOKUP(V502,Minimas!$C$3:$CD$12,8,FALSE)</f>
        <v>#VALUE!</v>
      </c>
      <c r="AI502" s="119" t="e">
        <f>T502-HLOOKUP(V502,Minimas!$C$3:$CD$12,9,FALSE)</f>
        <v>#VALUE!</v>
      </c>
      <c r="AJ502" s="119" t="e">
        <f>T502-HLOOKUP(V502,Minimas!$C$3:$CD$12,10,FALSE)</f>
        <v>#VALUE!</v>
      </c>
      <c r="AK502" s="120" t="str">
        <f t="shared" si="75"/>
        <v xml:space="preserve"> </v>
      </c>
      <c r="AL502" s="44"/>
      <c r="AM502" s="44" t="str">
        <f t="shared" si="76"/>
        <v xml:space="preserve"> </v>
      </c>
      <c r="AN502" s="44" t="str">
        <f t="shared" si="77"/>
        <v xml:space="preserve"> </v>
      </c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  <c r="BO502" s="44"/>
      <c r="BP502" s="44"/>
      <c r="BQ502" s="44"/>
      <c r="BR502" s="44"/>
      <c r="BS502" s="44"/>
      <c r="BT502" s="44"/>
      <c r="BU502" s="44"/>
      <c r="BV502" s="44"/>
      <c r="BW502" s="44"/>
      <c r="BX502" s="44"/>
      <c r="BY502" s="44"/>
      <c r="BZ502" s="44"/>
      <c r="CA502" s="44"/>
      <c r="CB502" s="44"/>
      <c r="CC502" s="44"/>
      <c r="CD502" s="44"/>
      <c r="CE502" s="44"/>
      <c r="CF502" s="44"/>
      <c r="CG502" s="44"/>
      <c r="CH502" s="44"/>
      <c r="CI502" s="44"/>
      <c r="CJ502" s="44"/>
      <c r="CK502" s="44"/>
      <c r="CL502" s="44"/>
      <c r="CM502" s="44"/>
      <c r="CN502" s="44"/>
      <c r="CO502" s="44"/>
      <c r="CP502" s="44"/>
      <c r="CQ502" s="44"/>
      <c r="CR502" s="44"/>
      <c r="CS502" s="44"/>
      <c r="CT502" s="44"/>
      <c r="CU502" s="44"/>
      <c r="CV502" s="44"/>
      <c r="CW502" s="44"/>
      <c r="CX502" s="44"/>
      <c r="CY502" s="44"/>
      <c r="CZ502" s="44"/>
      <c r="DA502" s="44"/>
      <c r="DB502" s="44"/>
      <c r="DC502" s="44"/>
      <c r="DD502" s="44"/>
      <c r="DE502" s="44"/>
      <c r="DF502" s="44"/>
      <c r="DG502" s="44"/>
      <c r="DH502" s="44"/>
      <c r="DI502" s="44"/>
      <c r="DJ502" s="44"/>
      <c r="DK502" s="44"/>
      <c r="DL502" s="44"/>
      <c r="DM502" s="44"/>
      <c r="DN502" s="44"/>
      <c r="DO502" s="44"/>
      <c r="DP502" s="44"/>
      <c r="DQ502" s="44"/>
      <c r="DR502" s="44"/>
      <c r="DS502" s="44"/>
      <c r="DT502" s="44"/>
    </row>
    <row r="503" spans="1:124" s="5" customFormat="1" ht="30" customHeight="1">
      <c r="B503" s="128"/>
      <c r="C503" s="56"/>
      <c r="D503" s="111"/>
      <c r="E503" s="135"/>
      <c r="F503" s="133" t="s">
        <v>40</v>
      </c>
      <c r="G503" s="57" t="s">
        <v>40</v>
      </c>
      <c r="H503" s="134"/>
      <c r="I503" s="110"/>
      <c r="J503" s="135"/>
      <c r="K503" s="58"/>
      <c r="L503" s="59"/>
      <c r="M503" s="60"/>
      <c r="N503" s="60"/>
      <c r="O503" s="65" t="str">
        <f t="shared" si="70"/>
        <v/>
      </c>
      <c r="P503" s="59"/>
      <c r="Q503" s="60"/>
      <c r="R503" s="60"/>
      <c r="S503" s="65" t="str">
        <f t="shared" si="71"/>
        <v/>
      </c>
      <c r="T503" s="64" t="str">
        <f t="shared" si="72"/>
        <v/>
      </c>
      <c r="U503" s="61" t="str">
        <f t="shared" si="73"/>
        <v xml:space="preserve">   </v>
      </c>
      <c r="V503" s="61" t="str">
        <f>IF(E503=0," ",IF(E503="H",IF(H503&lt;1999,VLOOKUP(K503,Minimas!$A$15:$F$29,6),IF(AND(H503&gt;1998,H503&lt;2002),VLOOKUP(K503,Minimas!$A$15:$F$29,5),IF(AND(H503&gt;2001,H503&lt;2004),VLOOKUP(K503,Minimas!$A$15:$F$29,4),IF(AND(H503&gt;2003,H503&lt;2006),VLOOKUP(K503,Minimas!$A$15:$F$29,3),VLOOKUP(K503,Minimas!$A$15:$F$29,2))))),IF(H503&lt;1999,VLOOKUP(K503,Minimas!$G$15:$L$29,6),IF(AND(H503&gt;1998,H503&lt;2002),VLOOKUP(K503,Minimas!$G$15:$L$29,5),IF(AND(H503&gt;2001,H503&lt;2004),VLOOKUP(K503,Minimas!$G$15:$L$29,4),IF(AND(H503&gt;2003,H503&lt;2006),VLOOKUP(K503,Minimas!$G$15:$L$29,3),VLOOKUP(K503,Minimas!$G$15:$L$29,2)))))))</f>
        <v xml:space="preserve"> </v>
      </c>
      <c r="W503" s="62" t="str">
        <f t="shared" si="74"/>
        <v/>
      </c>
      <c r="X503" s="55"/>
      <c r="AA503" s="44"/>
      <c r="AB503" s="119" t="e">
        <f>T503-HLOOKUP(V503,Minimas!$C$3:$CD$12,2,FALSE)</f>
        <v>#VALUE!</v>
      </c>
      <c r="AC503" s="119" t="e">
        <f>T503-HLOOKUP(V503,Minimas!$C$3:$CD$12,3,FALSE)</f>
        <v>#VALUE!</v>
      </c>
      <c r="AD503" s="119" t="e">
        <f>T503-HLOOKUP(V503,Minimas!$C$3:$CD$12,4,FALSE)</f>
        <v>#VALUE!</v>
      </c>
      <c r="AE503" s="119" t="e">
        <f>T503-HLOOKUP(V503,Minimas!$C$3:$CD$12,5,FALSE)</f>
        <v>#VALUE!</v>
      </c>
      <c r="AF503" s="119" t="e">
        <f>T503-HLOOKUP(V503,Minimas!$C$3:$CD$12,6,FALSE)</f>
        <v>#VALUE!</v>
      </c>
      <c r="AG503" s="119" t="e">
        <f>T503-HLOOKUP(V503,Minimas!$C$3:$CD$12,7,FALSE)</f>
        <v>#VALUE!</v>
      </c>
      <c r="AH503" s="119" t="e">
        <f>T503-HLOOKUP(V503,Minimas!$C$3:$CD$12,8,FALSE)</f>
        <v>#VALUE!</v>
      </c>
      <c r="AI503" s="119" t="e">
        <f>T503-HLOOKUP(V503,Minimas!$C$3:$CD$12,9,FALSE)</f>
        <v>#VALUE!</v>
      </c>
      <c r="AJ503" s="119" t="e">
        <f>T503-HLOOKUP(V503,Minimas!$C$3:$CD$12,10,FALSE)</f>
        <v>#VALUE!</v>
      </c>
      <c r="AK503" s="120" t="str">
        <f t="shared" si="75"/>
        <v xml:space="preserve"> </v>
      </c>
      <c r="AL503" s="44"/>
      <c r="AM503" s="44" t="str">
        <f t="shared" si="76"/>
        <v xml:space="preserve"> </v>
      </c>
      <c r="AN503" s="44" t="str">
        <f t="shared" si="77"/>
        <v xml:space="preserve"> </v>
      </c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4"/>
      <c r="BQ503" s="44"/>
      <c r="BR503" s="44"/>
      <c r="BS503" s="44"/>
      <c r="BT503" s="44"/>
      <c r="BU503" s="44"/>
      <c r="BV503" s="44"/>
      <c r="BW503" s="44"/>
      <c r="BX503" s="44"/>
      <c r="BY503" s="44"/>
      <c r="BZ503" s="44"/>
      <c r="CA503" s="44"/>
      <c r="CB503" s="44"/>
      <c r="CC503" s="44"/>
      <c r="CD503" s="44"/>
      <c r="CE503" s="44"/>
      <c r="CF503" s="44"/>
      <c r="CG503" s="44"/>
      <c r="CH503" s="44"/>
      <c r="CI503" s="44"/>
      <c r="CJ503" s="44"/>
      <c r="CK503" s="44"/>
      <c r="CL503" s="44"/>
      <c r="CM503" s="44"/>
      <c r="CN503" s="44"/>
      <c r="CO503" s="44"/>
      <c r="CP503" s="44"/>
      <c r="CQ503" s="44"/>
      <c r="CR503" s="44"/>
      <c r="CS503" s="44"/>
      <c r="CT503" s="44"/>
      <c r="CU503" s="44"/>
      <c r="CV503" s="44"/>
      <c r="CW503" s="44"/>
      <c r="CX503" s="44"/>
      <c r="CY503" s="44"/>
      <c r="CZ503" s="44"/>
      <c r="DA503" s="44"/>
      <c r="DB503" s="44"/>
      <c r="DC503" s="44"/>
      <c r="DD503" s="44"/>
      <c r="DE503" s="44"/>
      <c r="DF503" s="44"/>
      <c r="DG503" s="44"/>
      <c r="DH503" s="44"/>
      <c r="DI503" s="44"/>
      <c r="DJ503" s="44"/>
      <c r="DK503" s="44"/>
      <c r="DL503" s="44"/>
      <c r="DM503" s="44"/>
      <c r="DN503" s="44"/>
      <c r="DO503" s="44"/>
      <c r="DP503" s="44"/>
      <c r="DQ503" s="44"/>
      <c r="DR503" s="44"/>
      <c r="DS503" s="44"/>
      <c r="DT503" s="44"/>
    </row>
    <row r="504" spans="1:124" s="5" customFormat="1" ht="30" customHeight="1">
      <c r="B504" s="128"/>
      <c r="C504" s="56"/>
      <c r="D504" s="111"/>
      <c r="E504" s="135"/>
      <c r="F504" s="133" t="s">
        <v>40</v>
      </c>
      <c r="G504" s="57" t="s">
        <v>40</v>
      </c>
      <c r="H504" s="134"/>
      <c r="I504" s="110"/>
      <c r="J504" s="135"/>
      <c r="K504" s="58"/>
      <c r="L504" s="59"/>
      <c r="M504" s="60"/>
      <c r="N504" s="60"/>
      <c r="O504" s="65" t="str">
        <f t="shared" si="70"/>
        <v/>
      </c>
      <c r="P504" s="59"/>
      <c r="Q504" s="60"/>
      <c r="R504" s="60"/>
      <c r="S504" s="65" t="str">
        <f t="shared" si="71"/>
        <v/>
      </c>
      <c r="T504" s="64" t="str">
        <f t="shared" si="72"/>
        <v/>
      </c>
      <c r="U504" s="61" t="str">
        <f t="shared" si="73"/>
        <v xml:space="preserve">   </v>
      </c>
      <c r="V504" s="61" t="str">
        <f>IF(E504=0," ",IF(E504="H",IF(H504&lt;1999,VLOOKUP(K504,Minimas!$A$15:$F$29,6),IF(AND(H504&gt;1998,H504&lt;2002),VLOOKUP(K504,Minimas!$A$15:$F$29,5),IF(AND(H504&gt;2001,H504&lt;2004),VLOOKUP(K504,Minimas!$A$15:$F$29,4),IF(AND(H504&gt;2003,H504&lt;2006),VLOOKUP(K504,Minimas!$A$15:$F$29,3),VLOOKUP(K504,Minimas!$A$15:$F$29,2))))),IF(H504&lt;1999,VLOOKUP(K504,Minimas!$G$15:$L$29,6),IF(AND(H504&gt;1998,H504&lt;2002),VLOOKUP(K504,Minimas!$G$15:$L$29,5),IF(AND(H504&gt;2001,H504&lt;2004),VLOOKUP(K504,Minimas!$G$15:$L$29,4),IF(AND(H504&gt;2003,H504&lt;2006),VLOOKUP(K504,Minimas!$G$15:$L$29,3),VLOOKUP(K504,Minimas!$G$15:$L$29,2)))))))</f>
        <v xml:space="preserve"> </v>
      </c>
      <c r="W504" s="62" t="str">
        <f t="shared" si="74"/>
        <v/>
      </c>
      <c r="X504" s="55"/>
      <c r="AA504" s="44"/>
      <c r="AB504" s="119" t="e">
        <f>T504-HLOOKUP(V504,Minimas!$C$3:$CD$12,2,FALSE)</f>
        <v>#VALUE!</v>
      </c>
      <c r="AC504" s="119" t="e">
        <f>T504-HLOOKUP(V504,Minimas!$C$3:$CD$12,3,FALSE)</f>
        <v>#VALUE!</v>
      </c>
      <c r="AD504" s="119" t="e">
        <f>T504-HLOOKUP(V504,Minimas!$C$3:$CD$12,4,FALSE)</f>
        <v>#VALUE!</v>
      </c>
      <c r="AE504" s="119" t="e">
        <f>T504-HLOOKUP(V504,Minimas!$C$3:$CD$12,5,FALSE)</f>
        <v>#VALUE!</v>
      </c>
      <c r="AF504" s="119" t="e">
        <f>T504-HLOOKUP(V504,Minimas!$C$3:$CD$12,6,FALSE)</f>
        <v>#VALUE!</v>
      </c>
      <c r="AG504" s="119" t="e">
        <f>T504-HLOOKUP(V504,Minimas!$C$3:$CD$12,7,FALSE)</f>
        <v>#VALUE!</v>
      </c>
      <c r="AH504" s="119" t="e">
        <f>T504-HLOOKUP(V504,Minimas!$C$3:$CD$12,8,FALSE)</f>
        <v>#VALUE!</v>
      </c>
      <c r="AI504" s="119" t="e">
        <f>T504-HLOOKUP(V504,Minimas!$C$3:$CD$12,9,FALSE)</f>
        <v>#VALUE!</v>
      </c>
      <c r="AJ504" s="119" t="e">
        <f>T504-HLOOKUP(V504,Minimas!$C$3:$CD$12,10,FALSE)</f>
        <v>#VALUE!</v>
      </c>
      <c r="AK504" s="120" t="str">
        <f t="shared" si="75"/>
        <v xml:space="preserve"> </v>
      </c>
      <c r="AL504" s="44"/>
      <c r="AM504" s="44" t="str">
        <f t="shared" si="76"/>
        <v xml:space="preserve"> </v>
      </c>
      <c r="AN504" s="44" t="str">
        <f t="shared" si="77"/>
        <v xml:space="preserve"> </v>
      </c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  <c r="CK504" s="44"/>
      <c r="CL504" s="44"/>
      <c r="CM504" s="44"/>
      <c r="CN504" s="44"/>
      <c r="CO504" s="44"/>
      <c r="CP504" s="44"/>
      <c r="CQ504" s="44"/>
      <c r="CR504" s="44"/>
      <c r="CS504" s="44"/>
      <c r="CT504" s="44"/>
      <c r="CU504" s="44"/>
      <c r="CV504" s="44"/>
      <c r="CW504" s="44"/>
      <c r="CX504" s="44"/>
      <c r="CY504" s="44"/>
      <c r="CZ504" s="44"/>
      <c r="DA504" s="44"/>
      <c r="DB504" s="44"/>
      <c r="DC504" s="44"/>
      <c r="DD504" s="44"/>
      <c r="DE504" s="44"/>
      <c r="DF504" s="44"/>
      <c r="DG504" s="44"/>
      <c r="DH504" s="44"/>
      <c r="DI504" s="44"/>
      <c r="DJ504" s="44"/>
      <c r="DK504" s="44"/>
      <c r="DL504" s="44"/>
      <c r="DM504" s="44"/>
      <c r="DN504" s="44"/>
      <c r="DO504" s="44"/>
      <c r="DP504" s="44"/>
      <c r="DQ504" s="44"/>
      <c r="DR504" s="44"/>
      <c r="DS504" s="44"/>
      <c r="DT504" s="44"/>
    </row>
    <row r="505" spans="1:124" s="5" customFormat="1" ht="30" customHeight="1">
      <c r="B505" s="128"/>
      <c r="C505" s="56"/>
      <c r="D505" s="111"/>
      <c r="E505" s="135"/>
      <c r="F505" s="133" t="s">
        <v>40</v>
      </c>
      <c r="G505" s="57" t="s">
        <v>40</v>
      </c>
      <c r="H505" s="134"/>
      <c r="I505" s="110"/>
      <c r="J505" s="135"/>
      <c r="K505" s="58"/>
      <c r="L505" s="59"/>
      <c r="M505" s="60"/>
      <c r="N505" s="60"/>
      <c r="O505" s="65" t="str">
        <f t="shared" si="70"/>
        <v/>
      </c>
      <c r="P505" s="59"/>
      <c r="Q505" s="60"/>
      <c r="R505" s="60"/>
      <c r="S505" s="65" t="str">
        <f t="shared" si="71"/>
        <v/>
      </c>
      <c r="T505" s="64" t="str">
        <f t="shared" si="72"/>
        <v/>
      </c>
      <c r="U505" s="61" t="str">
        <f t="shared" si="73"/>
        <v xml:space="preserve">   </v>
      </c>
      <c r="V505" s="61" t="str">
        <f>IF(E505=0," ",IF(E505="H",IF(H505&lt;1999,VLOOKUP(K505,Minimas!$A$15:$F$29,6),IF(AND(H505&gt;1998,H505&lt;2002),VLOOKUP(K505,Minimas!$A$15:$F$29,5),IF(AND(H505&gt;2001,H505&lt;2004),VLOOKUP(K505,Minimas!$A$15:$F$29,4),IF(AND(H505&gt;2003,H505&lt;2006),VLOOKUP(K505,Minimas!$A$15:$F$29,3),VLOOKUP(K505,Minimas!$A$15:$F$29,2))))),IF(H505&lt;1999,VLOOKUP(K505,Minimas!$G$15:$L$29,6),IF(AND(H505&gt;1998,H505&lt;2002),VLOOKUP(K505,Minimas!$G$15:$L$29,5),IF(AND(H505&gt;2001,H505&lt;2004),VLOOKUP(K505,Minimas!$G$15:$L$29,4),IF(AND(H505&gt;2003,H505&lt;2006),VLOOKUP(K505,Minimas!$G$15:$L$29,3),VLOOKUP(K505,Minimas!$G$15:$L$29,2)))))))</f>
        <v xml:space="preserve"> </v>
      </c>
      <c r="W505" s="62" t="str">
        <f t="shared" si="74"/>
        <v/>
      </c>
      <c r="X505" s="55"/>
      <c r="AA505" s="44"/>
      <c r="AB505" s="119" t="e">
        <f>T505-HLOOKUP(V505,Minimas!$C$3:$CD$12,2,FALSE)</f>
        <v>#VALUE!</v>
      </c>
      <c r="AC505" s="119" t="e">
        <f>T505-HLOOKUP(V505,Minimas!$C$3:$CD$12,3,FALSE)</f>
        <v>#VALUE!</v>
      </c>
      <c r="AD505" s="119" t="e">
        <f>T505-HLOOKUP(V505,Minimas!$C$3:$CD$12,4,FALSE)</f>
        <v>#VALUE!</v>
      </c>
      <c r="AE505" s="119" t="e">
        <f>T505-HLOOKUP(V505,Minimas!$C$3:$CD$12,5,FALSE)</f>
        <v>#VALUE!</v>
      </c>
      <c r="AF505" s="119" t="e">
        <f>T505-HLOOKUP(V505,Minimas!$C$3:$CD$12,6,FALSE)</f>
        <v>#VALUE!</v>
      </c>
      <c r="AG505" s="119" t="e">
        <f>T505-HLOOKUP(V505,Minimas!$C$3:$CD$12,7,FALSE)</f>
        <v>#VALUE!</v>
      </c>
      <c r="AH505" s="119" t="e">
        <f>T505-HLOOKUP(V505,Minimas!$C$3:$CD$12,8,FALSE)</f>
        <v>#VALUE!</v>
      </c>
      <c r="AI505" s="119" t="e">
        <f>T505-HLOOKUP(V505,Minimas!$C$3:$CD$12,9,FALSE)</f>
        <v>#VALUE!</v>
      </c>
      <c r="AJ505" s="119" t="e">
        <f>T505-HLOOKUP(V505,Minimas!$C$3:$CD$12,10,FALSE)</f>
        <v>#VALUE!</v>
      </c>
      <c r="AK505" s="120" t="str">
        <f t="shared" si="75"/>
        <v xml:space="preserve"> </v>
      </c>
      <c r="AL505" s="44"/>
      <c r="AM505" s="44" t="str">
        <f t="shared" si="76"/>
        <v xml:space="preserve"> </v>
      </c>
      <c r="AN505" s="44" t="str">
        <f t="shared" si="77"/>
        <v xml:space="preserve"> </v>
      </c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4"/>
      <c r="BQ505" s="44"/>
      <c r="BR505" s="44"/>
      <c r="BS505" s="44"/>
      <c r="BT505" s="44"/>
      <c r="BU505" s="44"/>
      <c r="BV505" s="44"/>
      <c r="BW505" s="44"/>
      <c r="BX505" s="44"/>
      <c r="BY505" s="44"/>
      <c r="BZ505" s="44"/>
      <c r="CA505" s="44"/>
      <c r="CB505" s="44"/>
      <c r="CC505" s="44"/>
      <c r="CD505" s="44"/>
      <c r="CE505" s="44"/>
      <c r="CF505" s="44"/>
      <c r="CG505" s="44"/>
      <c r="CH505" s="44"/>
      <c r="CI505" s="44"/>
      <c r="CJ505" s="44"/>
      <c r="CK505" s="44"/>
      <c r="CL505" s="44"/>
      <c r="CM505" s="44"/>
      <c r="CN505" s="44"/>
      <c r="CO505" s="44"/>
      <c r="CP505" s="44"/>
      <c r="CQ505" s="44"/>
      <c r="CR505" s="44"/>
      <c r="CS505" s="44"/>
      <c r="CT505" s="44"/>
      <c r="CU505" s="44"/>
      <c r="CV505" s="44"/>
      <c r="CW505" s="44"/>
      <c r="CX505" s="44"/>
      <c r="CY505" s="44"/>
      <c r="CZ505" s="44"/>
      <c r="DA505" s="44"/>
      <c r="DB505" s="44"/>
      <c r="DC505" s="44"/>
      <c r="DD505" s="44"/>
      <c r="DE505" s="44"/>
      <c r="DF505" s="44"/>
      <c r="DG505" s="44"/>
      <c r="DH505" s="44"/>
      <c r="DI505" s="44"/>
      <c r="DJ505" s="44"/>
      <c r="DK505" s="44"/>
      <c r="DL505" s="44"/>
      <c r="DM505" s="44"/>
      <c r="DN505" s="44"/>
      <c r="DO505" s="44"/>
      <c r="DP505" s="44"/>
      <c r="DQ505" s="44"/>
      <c r="DR505" s="44"/>
      <c r="DS505" s="44"/>
      <c r="DT505" s="44"/>
    </row>
    <row r="506" spans="1:124" s="5" customFormat="1" ht="30" customHeight="1">
      <c r="B506" s="128"/>
      <c r="C506" s="56"/>
      <c r="D506" s="111"/>
      <c r="E506" s="135"/>
      <c r="F506" s="133" t="s">
        <v>40</v>
      </c>
      <c r="G506" s="57" t="s">
        <v>40</v>
      </c>
      <c r="H506" s="134"/>
      <c r="I506" s="110"/>
      <c r="J506" s="135"/>
      <c r="K506" s="58"/>
      <c r="L506" s="59"/>
      <c r="M506" s="60"/>
      <c r="N506" s="60"/>
      <c r="O506" s="65" t="str">
        <f t="shared" si="70"/>
        <v/>
      </c>
      <c r="P506" s="59"/>
      <c r="Q506" s="60"/>
      <c r="R506" s="60"/>
      <c r="S506" s="65" t="str">
        <f t="shared" si="71"/>
        <v/>
      </c>
      <c r="T506" s="64" t="str">
        <f t="shared" si="72"/>
        <v/>
      </c>
      <c r="U506" s="61" t="str">
        <f t="shared" si="73"/>
        <v xml:space="preserve">   </v>
      </c>
      <c r="V506" s="61" t="str">
        <f>IF(E506=0," ",IF(E506="H",IF(H506&lt;1999,VLOOKUP(K506,Minimas!$A$15:$F$29,6),IF(AND(H506&gt;1998,H506&lt;2002),VLOOKUP(K506,Minimas!$A$15:$F$29,5),IF(AND(H506&gt;2001,H506&lt;2004),VLOOKUP(K506,Minimas!$A$15:$F$29,4),IF(AND(H506&gt;2003,H506&lt;2006),VLOOKUP(K506,Minimas!$A$15:$F$29,3),VLOOKUP(K506,Minimas!$A$15:$F$29,2))))),IF(H506&lt;1999,VLOOKUP(K506,Minimas!$G$15:$L$29,6),IF(AND(H506&gt;1998,H506&lt;2002),VLOOKUP(K506,Minimas!$G$15:$L$29,5),IF(AND(H506&gt;2001,H506&lt;2004),VLOOKUP(K506,Minimas!$G$15:$L$29,4),IF(AND(H506&gt;2003,H506&lt;2006),VLOOKUP(K506,Minimas!$G$15:$L$29,3),VLOOKUP(K506,Minimas!$G$15:$L$29,2)))))))</f>
        <v xml:space="preserve"> </v>
      </c>
      <c r="W506" s="62" t="str">
        <f t="shared" si="74"/>
        <v/>
      </c>
      <c r="X506" s="55"/>
      <c r="AA506" s="44"/>
      <c r="AB506" s="119" t="e">
        <f>T506-HLOOKUP(V506,Minimas!$C$3:$CD$12,2,FALSE)</f>
        <v>#VALUE!</v>
      </c>
      <c r="AC506" s="119" t="e">
        <f>T506-HLOOKUP(V506,Minimas!$C$3:$CD$12,3,FALSE)</f>
        <v>#VALUE!</v>
      </c>
      <c r="AD506" s="119" t="e">
        <f>T506-HLOOKUP(V506,Minimas!$C$3:$CD$12,4,FALSE)</f>
        <v>#VALUE!</v>
      </c>
      <c r="AE506" s="119" t="e">
        <f>T506-HLOOKUP(V506,Minimas!$C$3:$CD$12,5,FALSE)</f>
        <v>#VALUE!</v>
      </c>
      <c r="AF506" s="119" t="e">
        <f>T506-HLOOKUP(V506,Minimas!$C$3:$CD$12,6,FALSE)</f>
        <v>#VALUE!</v>
      </c>
      <c r="AG506" s="119" t="e">
        <f>T506-HLOOKUP(V506,Minimas!$C$3:$CD$12,7,FALSE)</f>
        <v>#VALUE!</v>
      </c>
      <c r="AH506" s="119" t="e">
        <f>T506-HLOOKUP(V506,Minimas!$C$3:$CD$12,8,FALSE)</f>
        <v>#VALUE!</v>
      </c>
      <c r="AI506" s="119" t="e">
        <f>T506-HLOOKUP(V506,Minimas!$C$3:$CD$12,9,FALSE)</f>
        <v>#VALUE!</v>
      </c>
      <c r="AJ506" s="119" t="e">
        <f>T506-HLOOKUP(V506,Minimas!$C$3:$CD$12,10,FALSE)</f>
        <v>#VALUE!</v>
      </c>
      <c r="AK506" s="120" t="str">
        <f t="shared" si="75"/>
        <v xml:space="preserve"> </v>
      </c>
      <c r="AL506" s="44"/>
      <c r="AM506" s="44" t="str">
        <f t="shared" si="76"/>
        <v xml:space="preserve"> </v>
      </c>
      <c r="AN506" s="44" t="str">
        <f t="shared" si="77"/>
        <v xml:space="preserve"> </v>
      </c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  <c r="BO506" s="44"/>
      <c r="BP506" s="44"/>
      <c r="BQ506" s="44"/>
      <c r="BR506" s="44"/>
      <c r="BS506" s="44"/>
      <c r="BT506" s="44"/>
      <c r="BU506" s="44"/>
      <c r="BV506" s="44"/>
      <c r="BW506" s="44"/>
      <c r="BX506" s="44"/>
      <c r="BY506" s="44"/>
      <c r="BZ506" s="44"/>
      <c r="CA506" s="44"/>
      <c r="CB506" s="44"/>
      <c r="CC506" s="44"/>
      <c r="CD506" s="44"/>
      <c r="CE506" s="44"/>
      <c r="CF506" s="44"/>
      <c r="CG506" s="44"/>
      <c r="CH506" s="44"/>
      <c r="CI506" s="44"/>
      <c r="CJ506" s="44"/>
      <c r="CK506" s="44"/>
      <c r="CL506" s="44"/>
      <c r="CM506" s="44"/>
      <c r="CN506" s="44"/>
      <c r="CO506" s="44"/>
      <c r="CP506" s="44"/>
      <c r="CQ506" s="44"/>
      <c r="CR506" s="44"/>
      <c r="CS506" s="44"/>
      <c r="CT506" s="44"/>
      <c r="CU506" s="44"/>
      <c r="CV506" s="44"/>
      <c r="CW506" s="44"/>
      <c r="CX506" s="44"/>
      <c r="CY506" s="44"/>
      <c r="CZ506" s="44"/>
      <c r="DA506" s="44"/>
      <c r="DB506" s="44"/>
      <c r="DC506" s="44"/>
      <c r="DD506" s="44"/>
      <c r="DE506" s="44"/>
      <c r="DF506" s="44"/>
      <c r="DG506" s="44"/>
      <c r="DH506" s="44"/>
      <c r="DI506" s="44"/>
      <c r="DJ506" s="44"/>
      <c r="DK506" s="44"/>
      <c r="DL506" s="44"/>
      <c r="DM506" s="44"/>
      <c r="DN506" s="44"/>
      <c r="DO506" s="44"/>
      <c r="DP506" s="44"/>
      <c r="DQ506" s="44"/>
      <c r="DR506" s="44"/>
      <c r="DS506" s="44"/>
      <c r="DT506" s="44"/>
    </row>
    <row r="507" spans="1:124" s="5" customFormat="1" ht="30" customHeight="1" thickBot="1">
      <c r="B507" s="128"/>
      <c r="C507" s="56"/>
      <c r="D507" s="111"/>
      <c r="E507" s="135"/>
      <c r="F507" s="133" t="s">
        <v>40</v>
      </c>
      <c r="G507" s="57" t="s">
        <v>40</v>
      </c>
      <c r="H507" s="134"/>
      <c r="I507" s="110"/>
      <c r="J507" s="135"/>
      <c r="K507" s="58"/>
      <c r="L507" s="59"/>
      <c r="M507" s="60"/>
      <c r="N507" s="60"/>
      <c r="O507" s="65" t="str">
        <f t="shared" si="70"/>
        <v/>
      </c>
      <c r="P507" s="59"/>
      <c r="Q507" s="60"/>
      <c r="R507" s="60"/>
      <c r="S507" s="65" t="str">
        <f t="shared" si="71"/>
        <v/>
      </c>
      <c r="T507" s="64" t="str">
        <f t="shared" si="72"/>
        <v/>
      </c>
      <c r="U507" s="61" t="str">
        <f t="shared" si="73"/>
        <v xml:space="preserve">   </v>
      </c>
      <c r="V507" s="61" t="str">
        <f>IF(E507=0," ",IF(E507="H",IF(H507&lt;1999,VLOOKUP(K507,Minimas!$A$15:$F$29,6),IF(AND(H507&gt;1998,H507&lt;2002),VLOOKUP(K507,Minimas!$A$15:$F$29,5),IF(AND(H507&gt;2001,H507&lt;2004),VLOOKUP(K507,Minimas!$A$15:$F$29,4),IF(AND(H507&gt;2003,H507&lt;2006),VLOOKUP(K507,Minimas!$A$15:$F$29,3),VLOOKUP(K507,Minimas!$A$15:$F$29,2))))),IF(H507&lt;1999,VLOOKUP(K507,Minimas!$G$15:$L$29,6),IF(AND(H507&gt;1998,H507&lt;2002),VLOOKUP(K507,Minimas!$G$15:$L$29,5),IF(AND(H507&gt;2001,H507&lt;2004),VLOOKUP(K507,Minimas!$G$15:$L$29,4),IF(AND(H507&gt;2003,H507&lt;2006),VLOOKUP(K507,Minimas!$G$15:$L$29,3),VLOOKUP(K507,Minimas!$G$15:$L$29,2)))))))</f>
        <v xml:space="preserve"> </v>
      </c>
      <c r="W507" s="62" t="str">
        <f t="shared" si="74"/>
        <v/>
      </c>
      <c r="X507" s="55"/>
      <c r="AA507" s="44"/>
      <c r="AB507" s="119" t="e">
        <f>T507-HLOOKUP(V507,Minimas!$C$3:$CD$12,2,FALSE)</f>
        <v>#VALUE!</v>
      </c>
      <c r="AC507" s="119" t="e">
        <f>T507-HLOOKUP(V507,Minimas!$C$3:$CD$12,3,FALSE)</f>
        <v>#VALUE!</v>
      </c>
      <c r="AD507" s="119" t="e">
        <f>T507-HLOOKUP(V507,Minimas!$C$3:$CD$12,4,FALSE)</f>
        <v>#VALUE!</v>
      </c>
      <c r="AE507" s="119" t="e">
        <f>T507-HLOOKUP(V507,Minimas!$C$3:$CD$12,5,FALSE)</f>
        <v>#VALUE!</v>
      </c>
      <c r="AF507" s="119" t="e">
        <f>T507-HLOOKUP(V507,Minimas!$C$3:$CD$12,6,FALSE)</f>
        <v>#VALUE!</v>
      </c>
      <c r="AG507" s="119" t="e">
        <f>T507-HLOOKUP(V507,Minimas!$C$3:$CD$12,7,FALSE)</f>
        <v>#VALUE!</v>
      </c>
      <c r="AH507" s="119" t="e">
        <f>T507-HLOOKUP(V507,Minimas!$C$3:$CD$12,8,FALSE)</f>
        <v>#VALUE!</v>
      </c>
      <c r="AI507" s="119" t="e">
        <f>T507-HLOOKUP(V507,Minimas!$C$3:$CD$12,9,FALSE)</f>
        <v>#VALUE!</v>
      </c>
      <c r="AJ507" s="119" t="e">
        <f>T507-HLOOKUP(V507,Minimas!$C$3:$CD$12,10,FALSE)</f>
        <v>#VALUE!</v>
      </c>
      <c r="AK507" s="120" t="str">
        <f t="shared" si="75"/>
        <v xml:space="preserve"> </v>
      </c>
      <c r="AL507" s="44"/>
      <c r="AM507" s="44" t="str">
        <f t="shared" si="76"/>
        <v xml:space="preserve"> </v>
      </c>
      <c r="AN507" s="44" t="str">
        <f t="shared" si="77"/>
        <v xml:space="preserve"> </v>
      </c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  <c r="BN507" s="44"/>
      <c r="BO507" s="44"/>
      <c r="BP507" s="44"/>
      <c r="BQ507" s="44"/>
      <c r="BR507" s="44"/>
      <c r="BS507" s="44"/>
      <c r="BT507" s="44"/>
      <c r="BU507" s="44"/>
      <c r="BV507" s="44"/>
      <c r="BW507" s="44"/>
      <c r="BX507" s="44"/>
      <c r="BY507" s="44"/>
      <c r="BZ507" s="44"/>
      <c r="CA507" s="44"/>
      <c r="CB507" s="44"/>
      <c r="CC507" s="44"/>
      <c r="CD507" s="44"/>
      <c r="CE507" s="44"/>
      <c r="CF507" s="44"/>
      <c r="CG507" s="44"/>
      <c r="CH507" s="44"/>
      <c r="CI507" s="44"/>
      <c r="CJ507" s="44"/>
      <c r="CK507" s="44"/>
      <c r="CL507" s="44"/>
      <c r="CM507" s="44"/>
      <c r="CN507" s="44"/>
      <c r="CO507" s="44"/>
      <c r="CP507" s="44"/>
      <c r="CQ507" s="44"/>
      <c r="CR507" s="44"/>
      <c r="CS507" s="44"/>
      <c r="CT507" s="44"/>
      <c r="CU507" s="44"/>
      <c r="CV507" s="44"/>
      <c r="CW507" s="44"/>
      <c r="CX507" s="44"/>
      <c r="CY507" s="44"/>
      <c r="CZ507" s="44"/>
      <c r="DA507" s="44"/>
      <c r="DB507" s="44"/>
      <c r="DC507" s="44"/>
      <c r="DD507" s="44"/>
      <c r="DE507" s="44"/>
      <c r="DF507" s="44"/>
      <c r="DG507" s="44"/>
      <c r="DH507" s="44"/>
      <c r="DI507" s="44"/>
      <c r="DJ507" s="44"/>
      <c r="DK507" s="44"/>
      <c r="DL507" s="44"/>
      <c r="DM507" s="44"/>
      <c r="DN507" s="44"/>
      <c r="DO507" s="44"/>
      <c r="DP507" s="44"/>
      <c r="DQ507" s="44"/>
      <c r="DR507" s="44"/>
      <c r="DS507" s="44"/>
      <c r="DT507" s="44"/>
    </row>
    <row r="508" spans="1:124" s="9" customFormat="1" ht="5.0999999999999996" customHeight="1">
      <c r="A508" s="8"/>
      <c r="B508" s="129"/>
      <c r="C508" s="99"/>
      <c r="D508" s="100"/>
      <c r="E508" s="100"/>
      <c r="F508" s="101"/>
      <c r="G508" s="102"/>
      <c r="H508" s="103"/>
      <c r="I508" s="104"/>
      <c r="J508" s="105"/>
      <c r="K508" s="106"/>
      <c r="L508" s="107"/>
      <c r="M508" s="107"/>
      <c r="N508" s="107"/>
      <c r="O508" s="108"/>
      <c r="P508" s="107"/>
      <c r="Q508" s="107"/>
      <c r="R508" s="107"/>
      <c r="S508" s="108"/>
      <c r="T508" s="108"/>
      <c r="U508" s="109"/>
      <c r="V508" s="101"/>
      <c r="W508" s="101"/>
      <c r="X508" s="7"/>
      <c r="Y508" s="7"/>
      <c r="Z508" s="7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42"/>
      <c r="BI508" s="42"/>
      <c r="BJ508" s="42"/>
      <c r="BK508" s="42"/>
      <c r="BL508" s="42"/>
      <c r="BM508" s="42"/>
      <c r="BN508" s="42"/>
      <c r="BO508" s="42"/>
      <c r="BP508" s="42"/>
      <c r="BQ508" s="42"/>
      <c r="BR508" s="42"/>
      <c r="BS508" s="42"/>
      <c r="BT508" s="42"/>
      <c r="BU508" s="42"/>
      <c r="BV508" s="42"/>
      <c r="BW508" s="42"/>
      <c r="BX508" s="42"/>
      <c r="BY508" s="42"/>
      <c r="BZ508" s="42"/>
      <c r="CA508" s="42"/>
      <c r="CB508" s="42"/>
      <c r="CC508" s="42"/>
      <c r="CD508" s="42"/>
      <c r="CE508" s="42"/>
      <c r="CF508" s="42"/>
      <c r="CG508" s="42"/>
      <c r="CH508" s="42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  <c r="DD508" s="14"/>
      <c r="DE508" s="14"/>
      <c r="DF508" s="14"/>
      <c r="DG508" s="14"/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4"/>
      <c r="DS508" s="14"/>
      <c r="DT508" s="14"/>
    </row>
    <row r="509" spans="1:124" s="15" customFormat="1" ht="10.199999999999999" customHeight="1">
      <c r="B509" s="130"/>
      <c r="P509" s="12"/>
      <c r="X509" s="13"/>
    </row>
    <row r="510" spans="1:124">
      <c r="A510" s="6"/>
      <c r="O510" s="1"/>
    </row>
    <row r="511" spans="1:124">
      <c r="A511" s="6"/>
    </row>
  </sheetData>
  <mergeCells count="6">
    <mergeCell ref="F5:G5"/>
    <mergeCell ref="D2:K2"/>
    <mergeCell ref="N2:S3"/>
    <mergeCell ref="V2:W2"/>
    <mergeCell ref="D3:K3"/>
    <mergeCell ref="V3:W3"/>
  </mergeCells>
  <conditionalFormatting sqref="L7:N7 P7:R7">
    <cfRule type="cellIs" dxfId="13" priority="37" operator="lessThan">
      <formula>0</formula>
    </cfRule>
  </conditionalFormatting>
  <conditionalFormatting sqref="P8:R9 L8:N9 L105:N507 P105:R507">
    <cfRule type="cellIs" dxfId="12" priority="33" operator="lessThan">
      <formula>0</formula>
    </cfRule>
  </conditionalFormatting>
  <conditionalFormatting sqref="L10:N104 P10:R104">
    <cfRule type="cellIs" dxfId="11" priority="5" operator="lessThan">
      <formula>0</formula>
    </cfRule>
  </conditionalFormatting>
  <conditionalFormatting sqref="L7:N15 P7:R15">
    <cfRule type="cellIs" dxfId="10" priority="4" operator="lessThan">
      <formula>0</formula>
    </cfRule>
  </conditionalFormatting>
  <conditionalFormatting sqref="L16:N27 P16:R27">
    <cfRule type="cellIs" dxfId="9" priority="3" operator="lessThan">
      <formula>0</formula>
    </cfRule>
  </conditionalFormatting>
  <conditionalFormatting sqref="P28:R28 L28:N28">
    <cfRule type="cellIs" dxfId="7" priority="2" operator="lessThan">
      <formula>0</formula>
    </cfRule>
  </conditionalFormatting>
  <conditionalFormatting sqref="P28:R28 L28:N28">
    <cfRule type="cellIs" dxfId="5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CD37"/>
  <sheetViews>
    <sheetView workbookViewId="0">
      <selection activeCell="I44" sqref="I44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14" t="s">
        <v>83</v>
      </c>
      <c r="D3" s="114" t="s">
        <v>84</v>
      </c>
      <c r="E3" s="114" t="s">
        <v>85</v>
      </c>
      <c r="F3" s="114" t="s">
        <v>95</v>
      </c>
      <c r="G3" s="115" t="s">
        <v>87</v>
      </c>
      <c r="H3" s="115" t="s">
        <v>88</v>
      </c>
      <c r="I3" s="115" t="s">
        <v>89</v>
      </c>
      <c r="J3" s="115" t="s">
        <v>90</v>
      </c>
      <c r="K3" s="115" t="s">
        <v>91</v>
      </c>
      <c r="L3" s="115" t="s">
        <v>92</v>
      </c>
      <c r="M3" s="114" t="s">
        <v>93</v>
      </c>
      <c r="N3" s="114" t="s">
        <v>94</v>
      </c>
      <c r="O3" s="114" t="s">
        <v>102</v>
      </c>
      <c r="P3" s="114" t="s">
        <v>86</v>
      </c>
      <c r="Q3" s="115" t="s">
        <v>96</v>
      </c>
      <c r="R3" s="115" t="s">
        <v>97</v>
      </c>
      <c r="S3" s="115" t="s">
        <v>98</v>
      </c>
      <c r="T3" s="115" t="s">
        <v>99</v>
      </c>
      <c r="U3" s="115" t="s">
        <v>100</v>
      </c>
      <c r="V3" s="115" t="s">
        <v>101</v>
      </c>
      <c r="W3" s="114" t="s">
        <v>103</v>
      </c>
      <c r="X3" s="114" t="s">
        <v>104</v>
      </c>
      <c r="Y3" s="114" t="s">
        <v>105</v>
      </c>
      <c r="Z3" s="115" t="s">
        <v>106</v>
      </c>
      <c r="AA3" s="115" t="s">
        <v>107</v>
      </c>
      <c r="AB3" s="115" t="s">
        <v>108</v>
      </c>
      <c r="AC3" s="115" t="s">
        <v>109</v>
      </c>
      <c r="AD3" s="115" t="s">
        <v>110</v>
      </c>
      <c r="AE3" s="115" t="s">
        <v>111</v>
      </c>
      <c r="AF3" s="115" t="s">
        <v>112</v>
      </c>
      <c r="AG3" s="114" t="s">
        <v>113</v>
      </c>
      <c r="AH3" s="114" t="s">
        <v>114</v>
      </c>
      <c r="AI3" s="114" t="s">
        <v>115</v>
      </c>
      <c r="AJ3" s="115" t="s">
        <v>116</v>
      </c>
      <c r="AK3" s="115" t="s">
        <v>117</v>
      </c>
      <c r="AL3" s="115" t="s">
        <v>118</v>
      </c>
      <c r="AM3" s="115" t="s">
        <v>119</v>
      </c>
      <c r="AN3" s="115" t="s">
        <v>120</v>
      </c>
      <c r="AO3" s="115" t="s">
        <v>121</v>
      </c>
      <c r="AP3" s="115" t="s">
        <v>122</v>
      </c>
      <c r="AQ3" s="85" t="s">
        <v>43</v>
      </c>
      <c r="AR3" s="85" t="s">
        <v>44</v>
      </c>
      <c r="AS3" s="85" t="s">
        <v>45</v>
      </c>
      <c r="AT3" s="85" t="s">
        <v>46</v>
      </c>
      <c r="AU3" s="85" t="s">
        <v>47</v>
      </c>
      <c r="AV3" s="85" t="s">
        <v>48</v>
      </c>
      <c r="AW3" s="85" t="s">
        <v>49</v>
      </c>
      <c r="AX3" s="85" t="s">
        <v>50</v>
      </c>
      <c r="AY3" s="85" t="s">
        <v>51</v>
      </c>
      <c r="AZ3" s="85" t="s">
        <v>52</v>
      </c>
      <c r="BA3" s="85" t="s">
        <v>53</v>
      </c>
      <c r="BB3" s="85" t="s">
        <v>54</v>
      </c>
      <c r="BC3" s="85" t="s">
        <v>55</v>
      </c>
      <c r="BD3" s="85" t="s">
        <v>56</v>
      </c>
      <c r="BE3" s="85" t="s">
        <v>57</v>
      </c>
      <c r="BF3" s="85" t="s">
        <v>58</v>
      </c>
      <c r="BG3" s="85" t="s">
        <v>59</v>
      </c>
      <c r="BH3" s="85" t="s">
        <v>60</v>
      </c>
      <c r="BI3" s="85" t="s">
        <v>61</v>
      </c>
      <c r="BJ3" s="85" t="s">
        <v>62</v>
      </c>
      <c r="BK3" s="85" t="s">
        <v>63</v>
      </c>
      <c r="BL3" s="85" t="s">
        <v>64</v>
      </c>
      <c r="BM3" s="85" t="s">
        <v>65</v>
      </c>
      <c r="BN3" s="85" t="s">
        <v>66</v>
      </c>
      <c r="BO3" s="85" t="s">
        <v>67</v>
      </c>
      <c r="BP3" s="85" t="s">
        <v>68</v>
      </c>
      <c r="BQ3" s="85" t="s">
        <v>69</v>
      </c>
      <c r="BR3" s="85" t="s">
        <v>70</v>
      </c>
      <c r="BS3" s="85" t="s">
        <v>71</v>
      </c>
      <c r="BT3" s="85" t="s">
        <v>72</v>
      </c>
      <c r="BU3" s="85" t="s">
        <v>73</v>
      </c>
      <c r="BV3" s="85" t="s">
        <v>74</v>
      </c>
      <c r="BW3" s="85" t="s">
        <v>75</v>
      </c>
      <c r="BX3" s="85" t="s">
        <v>76</v>
      </c>
      <c r="BY3" s="85" t="s">
        <v>77</v>
      </c>
      <c r="BZ3" s="85" t="s">
        <v>78</v>
      </c>
      <c r="CA3" s="85" t="s">
        <v>79</v>
      </c>
      <c r="CB3" s="85" t="s">
        <v>80</v>
      </c>
      <c r="CC3" s="85" t="s">
        <v>81</v>
      </c>
      <c r="CD3" s="85" t="s">
        <v>82</v>
      </c>
    </row>
    <row r="4" spans="1:82">
      <c r="B4" s="88" t="s">
        <v>15</v>
      </c>
      <c r="C4" s="86">
        <v>20</v>
      </c>
      <c r="D4" s="86">
        <v>25</v>
      </c>
      <c r="E4" s="86">
        <v>30</v>
      </c>
      <c r="F4" s="86">
        <v>35</v>
      </c>
      <c r="G4" s="86">
        <v>40</v>
      </c>
      <c r="H4" s="86">
        <v>45</v>
      </c>
      <c r="I4" s="86">
        <v>50</v>
      </c>
      <c r="J4" s="86">
        <v>55</v>
      </c>
      <c r="K4" s="86">
        <v>57</v>
      </c>
      <c r="L4" s="86">
        <v>60</v>
      </c>
      <c r="M4" s="87">
        <v>30</v>
      </c>
      <c r="N4" s="87">
        <v>35</v>
      </c>
      <c r="O4" s="87">
        <v>40</v>
      </c>
      <c r="P4" s="87">
        <v>45</v>
      </c>
      <c r="Q4" s="87">
        <v>50</v>
      </c>
      <c r="R4" s="87">
        <v>55</v>
      </c>
      <c r="S4" s="87">
        <v>60</v>
      </c>
      <c r="T4" s="87">
        <v>65</v>
      </c>
      <c r="U4" s="87">
        <v>67</v>
      </c>
      <c r="V4" s="87">
        <v>70</v>
      </c>
      <c r="W4" s="89">
        <v>40</v>
      </c>
      <c r="X4" s="89">
        <v>45</v>
      </c>
      <c r="Y4" s="89">
        <v>50</v>
      </c>
      <c r="Z4" s="89">
        <v>55</v>
      </c>
      <c r="AA4" s="89">
        <v>60</v>
      </c>
      <c r="AB4" s="89">
        <v>65</v>
      </c>
      <c r="AC4" s="89">
        <v>70</v>
      </c>
      <c r="AD4" s="89">
        <v>75</v>
      </c>
      <c r="AE4" s="89">
        <v>77</v>
      </c>
      <c r="AF4" s="89">
        <v>80</v>
      </c>
      <c r="AG4" s="90">
        <v>50</v>
      </c>
      <c r="AH4" s="90">
        <v>55</v>
      </c>
      <c r="AI4" s="90">
        <v>60</v>
      </c>
      <c r="AJ4" s="90">
        <v>65</v>
      </c>
      <c r="AK4" s="90">
        <v>70</v>
      </c>
      <c r="AL4" s="90">
        <v>75</v>
      </c>
      <c r="AM4" s="90">
        <v>80</v>
      </c>
      <c r="AN4" s="90">
        <v>85</v>
      </c>
      <c r="AO4" s="90">
        <v>87</v>
      </c>
      <c r="AP4" s="90">
        <v>90</v>
      </c>
      <c r="AQ4" s="91">
        <v>40</v>
      </c>
      <c r="AR4" s="91">
        <v>55</v>
      </c>
      <c r="AS4" s="91">
        <v>65</v>
      </c>
      <c r="AT4" s="91">
        <v>75</v>
      </c>
      <c r="AU4" s="91">
        <v>80</v>
      </c>
      <c r="AV4" s="91">
        <v>85</v>
      </c>
      <c r="AW4" s="91">
        <v>90</v>
      </c>
      <c r="AX4" s="91">
        <v>95</v>
      </c>
      <c r="AY4" s="91">
        <v>100</v>
      </c>
      <c r="AZ4" s="91">
        <v>105</v>
      </c>
      <c r="BA4" s="94">
        <v>50</v>
      </c>
      <c r="BB4" s="94">
        <v>65</v>
      </c>
      <c r="BC4" s="94">
        <v>80</v>
      </c>
      <c r="BD4" s="94">
        <v>90</v>
      </c>
      <c r="BE4" s="121">
        <v>100</v>
      </c>
      <c r="BF4" s="94">
        <v>110</v>
      </c>
      <c r="BG4" s="94">
        <v>115</v>
      </c>
      <c r="BH4" s="94">
        <v>120</v>
      </c>
      <c r="BI4" s="94">
        <v>125</v>
      </c>
      <c r="BJ4" s="94">
        <v>130</v>
      </c>
      <c r="BK4" s="86">
        <v>80</v>
      </c>
      <c r="BL4" s="86">
        <v>95</v>
      </c>
      <c r="BM4" s="86">
        <v>105</v>
      </c>
      <c r="BN4" s="86">
        <v>120</v>
      </c>
      <c r="BO4" s="86">
        <v>130</v>
      </c>
      <c r="BP4" s="86">
        <v>135</v>
      </c>
      <c r="BQ4" s="86">
        <v>140</v>
      </c>
      <c r="BR4" s="86">
        <v>145</v>
      </c>
      <c r="BS4" s="86">
        <v>150</v>
      </c>
      <c r="BT4" s="86">
        <v>155</v>
      </c>
      <c r="BU4" s="97">
        <v>95</v>
      </c>
      <c r="BV4" s="97">
        <v>110</v>
      </c>
      <c r="BW4" s="97">
        <v>125</v>
      </c>
      <c r="BX4" s="97">
        <v>135</v>
      </c>
      <c r="BY4" s="97">
        <v>145</v>
      </c>
      <c r="BZ4" s="97">
        <v>150</v>
      </c>
      <c r="CA4" s="97">
        <v>155</v>
      </c>
      <c r="CB4" s="97">
        <v>160</v>
      </c>
      <c r="CC4" s="97">
        <v>165</v>
      </c>
      <c r="CD4" s="97">
        <v>170</v>
      </c>
    </row>
    <row r="5" spans="1:82">
      <c r="B5" s="88" t="s">
        <v>16</v>
      </c>
      <c r="C5" s="86">
        <v>25</v>
      </c>
      <c r="D5" s="86">
        <v>35</v>
      </c>
      <c r="E5" s="86">
        <v>40</v>
      </c>
      <c r="F5" s="86">
        <v>45</v>
      </c>
      <c r="G5" s="86">
        <v>50</v>
      </c>
      <c r="H5" s="86">
        <v>55</v>
      </c>
      <c r="I5" s="86">
        <v>60</v>
      </c>
      <c r="J5" s="86">
        <v>65</v>
      </c>
      <c r="K5" s="86">
        <v>67</v>
      </c>
      <c r="L5" s="86">
        <v>70</v>
      </c>
      <c r="M5" s="87">
        <v>35</v>
      </c>
      <c r="N5" s="87">
        <v>42</v>
      </c>
      <c r="O5" s="87">
        <v>50</v>
      </c>
      <c r="P5" s="87">
        <v>55</v>
      </c>
      <c r="Q5" s="87">
        <v>60</v>
      </c>
      <c r="R5" s="87">
        <v>65</v>
      </c>
      <c r="S5" s="87">
        <v>70</v>
      </c>
      <c r="T5" s="87">
        <v>75</v>
      </c>
      <c r="U5" s="87">
        <v>77</v>
      </c>
      <c r="V5" s="87">
        <v>80</v>
      </c>
      <c r="W5" s="89">
        <v>50</v>
      </c>
      <c r="X5" s="89">
        <v>55</v>
      </c>
      <c r="Y5" s="89">
        <v>62</v>
      </c>
      <c r="Z5" s="89">
        <v>70</v>
      </c>
      <c r="AA5" s="89">
        <v>75</v>
      </c>
      <c r="AB5" s="89">
        <v>80</v>
      </c>
      <c r="AC5" s="89">
        <v>85</v>
      </c>
      <c r="AD5" s="89">
        <v>90</v>
      </c>
      <c r="AE5" s="89">
        <v>92</v>
      </c>
      <c r="AF5" s="89">
        <v>95</v>
      </c>
      <c r="AG5" s="90">
        <v>60</v>
      </c>
      <c r="AH5" s="90">
        <v>67</v>
      </c>
      <c r="AI5" s="90">
        <v>75</v>
      </c>
      <c r="AJ5" s="90">
        <v>80</v>
      </c>
      <c r="AK5" s="90">
        <v>85</v>
      </c>
      <c r="AL5" s="90">
        <v>90</v>
      </c>
      <c r="AM5" s="90">
        <v>95</v>
      </c>
      <c r="AN5" s="90">
        <v>100</v>
      </c>
      <c r="AO5" s="90">
        <v>102</v>
      </c>
      <c r="AP5" s="90">
        <v>105</v>
      </c>
      <c r="AQ5" s="92">
        <v>55</v>
      </c>
      <c r="AR5" s="92">
        <v>70</v>
      </c>
      <c r="AS5" s="92">
        <v>80</v>
      </c>
      <c r="AT5" s="92">
        <v>95</v>
      </c>
      <c r="AU5" s="92">
        <v>100</v>
      </c>
      <c r="AV5" s="92">
        <v>105</v>
      </c>
      <c r="AW5" s="92">
        <v>110</v>
      </c>
      <c r="AX5" s="92">
        <v>115</v>
      </c>
      <c r="AY5" s="92">
        <v>120</v>
      </c>
      <c r="AZ5" s="92">
        <v>125</v>
      </c>
      <c r="BA5" s="95">
        <v>65</v>
      </c>
      <c r="BB5" s="95">
        <v>85</v>
      </c>
      <c r="BC5" s="95">
        <v>100</v>
      </c>
      <c r="BD5" s="95">
        <v>110</v>
      </c>
      <c r="BE5" s="95">
        <v>120</v>
      </c>
      <c r="BF5" s="95">
        <v>130</v>
      </c>
      <c r="BG5" s="95">
        <v>135</v>
      </c>
      <c r="BH5" s="95">
        <v>140</v>
      </c>
      <c r="BI5" s="95">
        <v>145</v>
      </c>
      <c r="BJ5" s="95">
        <v>150</v>
      </c>
      <c r="BK5" s="98">
        <v>100</v>
      </c>
      <c r="BL5" s="98">
        <v>115</v>
      </c>
      <c r="BM5" s="98">
        <v>125</v>
      </c>
      <c r="BN5" s="98">
        <v>140</v>
      </c>
      <c r="BO5" s="98">
        <v>150</v>
      </c>
      <c r="BP5" s="98">
        <v>160</v>
      </c>
      <c r="BQ5" s="98">
        <v>165</v>
      </c>
      <c r="BR5" s="98">
        <v>170</v>
      </c>
      <c r="BS5" s="98">
        <v>175</v>
      </c>
      <c r="BT5" s="98">
        <v>180</v>
      </c>
      <c r="BU5" s="96">
        <v>115</v>
      </c>
      <c r="BV5" s="96">
        <v>130</v>
      </c>
      <c r="BW5" s="96">
        <v>145</v>
      </c>
      <c r="BX5" s="96">
        <v>160</v>
      </c>
      <c r="BY5" s="96">
        <v>170</v>
      </c>
      <c r="BZ5" s="96">
        <v>175</v>
      </c>
      <c r="CA5" s="96">
        <v>180</v>
      </c>
      <c r="CB5" s="96">
        <v>185</v>
      </c>
      <c r="CC5" s="96">
        <v>190</v>
      </c>
      <c r="CD5" s="96">
        <v>195</v>
      </c>
    </row>
    <row r="6" spans="1:82">
      <c r="B6" s="88" t="s">
        <v>17</v>
      </c>
      <c r="C6" s="86">
        <v>35</v>
      </c>
      <c r="D6" s="86">
        <v>45</v>
      </c>
      <c r="E6" s="86">
        <v>50</v>
      </c>
      <c r="F6" s="86">
        <v>57</v>
      </c>
      <c r="G6" s="86">
        <v>62</v>
      </c>
      <c r="H6" s="86">
        <v>67</v>
      </c>
      <c r="I6" s="86">
        <v>72</v>
      </c>
      <c r="J6" s="86">
        <v>75</v>
      </c>
      <c r="K6" s="86">
        <v>77</v>
      </c>
      <c r="L6" s="86">
        <v>80</v>
      </c>
      <c r="M6" s="87">
        <v>45</v>
      </c>
      <c r="N6" s="87">
        <v>50</v>
      </c>
      <c r="O6" s="87">
        <v>57</v>
      </c>
      <c r="P6" s="87">
        <v>65</v>
      </c>
      <c r="Q6" s="87">
        <v>70</v>
      </c>
      <c r="R6" s="87">
        <v>75</v>
      </c>
      <c r="S6" s="87">
        <v>80</v>
      </c>
      <c r="T6" s="87">
        <v>85</v>
      </c>
      <c r="U6" s="87">
        <v>90</v>
      </c>
      <c r="V6" s="87">
        <v>95</v>
      </c>
      <c r="W6" s="89">
        <v>60</v>
      </c>
      <c r="X6" s="89">
        <v>65</v>
      </c>
      <c r="Y6" s="89">
        <v>75</v>
      </c>
      <c r="Z6" s="89">
        <v>82</v>
      </c>
      <c r="AA6" s="89">
        <v>90</v>
      </c>
      <c r="AB6" s="89">
        <v>95</v>
      </c>
      <c r="AC6" s="89">
        <v>100</v>
      </c>
      <c r="AD6" s="89">
        <v>105</v>
      </c>
      <c r="AE6" s="89">
        <v>107</v>
      </c>
      <c r="AF6" s="89">
        <v>110</v>
      </c>
      <c r="AG6" s="90">
        <v>70</v>
      </c>
      <c r="AH6" s="90">
        <v>80</v>
      </c>
      <c r="AI6" s="90">
        <v>87</v>
      </c>
      <c r="AJ6" s="90">
        <v>92</v>
      </c>
      <c r="AK6" s="90">
        <v>100</v>
      </c>
      <c r="AL6" s="90">
        <v>107</v>
      </c>
      <c r="AM6" s="90">
        <v>115</v>
      </c>
      <c r="AN6" s="90">
        <v>120</v>
      </c>
      <c r="AO6" s="90">
        <v>122</v>
      </c>
      <c r="AP6" s="90">
        <v>125</v>
      </c>
      <c r="AQ6" s="92">
        <v>70</v>
      </c>
      <c r="AR6" s="92">
        <v>85</v>
      </c>
      <c r="AS6" s="92">
        <v>100</v>
      </c>
      <c r="AT6" s="92">
        <v>110</v>
      </c>
      <c r="AU6" s="92">
        <v>120</v>
      </c>
      <c r="AV6" s="92">
        <v>130</v>
      </c>
      <c r="AW6" s="92">
        <v>135</v>
      </c>
      <c r="AX6" s="92">
        <v>140</v>
      </c>
      <c r="AY6" s="92">
        <v>145</v>
      </c>
      <c r="AZ6" s="92">
        <v>150</v>
      </c>
      <c r="BA6" s="95">
        <v>80</v>
      </c>
      <c r="BB6" s="95">
        <v>100</v>
      </c>
      <c r="BC6" s="95">
        <v>120</v>
      </c>
      <c r="BD6" s="95">
        <v>130</v>
      </c>
      <c r="BE6" s="95">
        <v>140</v>
      </c>
      <c r="BF6" s="95">
        <v>150</v>
      </c>
      <c r="BG6" s="95">
        <v>160</v>
      </c>
      <c r="BH6" s="95">
        <v>165</v>
      </c>
      <c r="BI6" s="95">
        <v>170</v>
      </c>
      <c r="BJ6" s="95">
        <v>175</v>
      </c>
      <c r="BK6" s="98">
        <v>115</v>
      </c>
      <c r="BL6" s="98">
        <v>130</v>
      </c>
      <c r="BM6" s="98">
        <v>150</v>
      </c>
      <c r="BN6" s="98">
        <v>160</v>
      </c>
      <c r="BO6" s="98">
        <v>170</v>
      </c>
      <c r="BP6" s="98">
        <v>180</v>
      </c>
      <c r="BQ6" s="98">
        <v>185</v>
      </c>
      <c r="BR6" s="98">
        <v>190</v>
      </c>
      <c r="BS6" s="98">
        <v>195</v>
      </c>
      <c r="BT6" s="98">
        <v>200</v>
      </c>
      <c r="BU6" s="96">
        <v>130</v>
      </c>
      <c r="BV6" s="96">
        <v>150</v>
      </c>
      <c r="BW6" s="96">
        <v>170</v>
      </c>
      <c r="BX6" s="96">
        <v>185</v>
      </c>
      <c r="BY6" s="96">
        <v>195</v>
      </c>
      <c r="BZ6" s="96">
        <v>200</v>
      </c>
      <c r="CA6" s="96">
        <v>205</v>
      </c>
      <c r="CB6" s="96">
        <v>210</v>
      </c>
      <c r="CC6" s="96">
        <v>215</v>
      </c>
      <c r="CD6" s="96">
        <v>220</v>
      </c>
    </row>
    <row r="7" spans="1:82">
      <c r="B7" s="88" t="s">
        <v>18</v>
      </c>
      <c r="C7" s="86">
        <v>45</v>
      </c>
      <c r="D7" s="86">
        <v>55</v>
      </c>
      <c r="E7" s="86">
        <v>60</v>
      </c>
      <c r="F7" s="86">
        <v>67</v>
      </c>
      <c r="G7" s="86">
        <v>72</v>
      </c>
      <c r="H7" s="86">
        <v>77</v>
      </c>
      <c r="I7" s="86">
        <v>82</v>
      </c>
      <c r="J7" s="86">
        <v>85</v>
      </c>
      <c r="K7" s="86">
        <v>87</v>
      </c>
      <c r="L7" s="86">
        <v>90</v>
      </c>
      <c r="M7" s="87">
        <v>55</v>
      </c>
      <c r="N7" s="87">
        <v>60</v>
      </c>
      <c r="O7" s="87">
        <v>67</v>
      </c>
      <c r="P7" s="87">
        <v>77</v>
      </c>
      <c r="Q7" s="87">
        <v>82</v>
      </c>
      <c r="R7" s="87">
        <v>87</v>
      </c>
      <c r="S7" s="87">
        <v>92</v>
      </c>
      <c r="T7" s="87">
        <v>97</v>
      </c>
      <c r="U7" s="87">
        <v>100</v>
      </c>
      <c r="V7" s="87">
        <v>105</v>
      </c>
      <c r="W7" s="89">
        <v>70</v>
      </c>
      <c r="X7" s="89">
        <v>77</v>
      </c>
      <c r="Y7" s="89">
        <v>87</v>
      </c>
      <c r="Z7" s="89">
        <v>95</v>
      </c>
      <c r="AA7" s="89">
        <v>105</v>
      </c>
      <c r="AB7" s="89">
        <v>110</v>
      </c>
      <c r="AC7" s="89">
        <v>115</v>
      </c>
      <c r="AD7" s="89">
        <v>120</v>
      </c>
      <c r="AE7" s="89">
        <v>122</v>
      </c>
      <c r="AF7" s="89">
        <v>125</v>
      </c>
      <c r="AG7" s="90">
        <v>82</v>
      </c>
      <c r="AH7" s="90">
        <v>92</v>
      </c>
      <c r="AI7" s="90">
        <v>102</v>
      </c>
      <c r="AJ7" s="90">
        <v>107</v>
      </c>
      <c r="AK7" s="90">
        <v>117</v>
      </c>
      <c r="AL7" s="90">
        <v>122</v>
      </c>
      <c r="AM7" s="90">
        <v>130</v>
      </c>
      <c r="AN7" s="90">
        <v>135</v>
      </c>
      <c r="AO7" s="90">
        <v>137</v>
      </c>
      <c r="AP7" s="90">
        <v>140</v>
      </c>
      <c r="AQ7" s="92">
        <v>85</v>
      </c>
      <c r="AR7" s="92">
        <v>100</v>
      </c>
      <c r="AS7" s="92">
        <v>115</v>
      </c>
      <c r="AT7" s="92">
        <v>130</v>
      </c>
      <c r="AU7" s="92">
        <v>140</v>
      </c>
      <c r="AV7" s="92">
        <v>150</v>
      </c>
      <c r="AW7" s="92">
        <v>155</v>
      </c>
      <c r="AX7" s="92">
        <v>160</v>
      </c>
      <c r="AY7" s="92">
        <v>165</v>
      </c>
      <c r="AZ7" s="92">
        <v>170</v>
      </c>
      <c r="BA7" s="95">
        <v>95</v>
      </c>
      <c r="BB7" s="95">
        <v>115</v>
      </c>
      <c r="BC7" s="95">
        <v>135</v>
      </c>
      <c r="BD7" s="95">
        <v>150</v>
      </c>
      <c r="BE7" s="95">
        <v>160</v>
      </c>
      <c r="BF7" s="95">
        <v>170</v>
      </c>
      <c r="BG7" s="95">
        <v>180</v>
      </c>
      <c r="BH7" s="95">
        <v>185</v>
      </c>
      <c r="BI7" s="95">
        <v>190</v>
      </c>
      <c r="BJ7" s="95">
        <v>195</v>
      </c>
      <c r="BK7" s="98">
        <v>130</v>
      </c>
      <c r="BL7" s="98">
        <v>150</v>
      </c>
      <c r="BM7" s="98">
        <v>170</v>
      </c>
      <c r="BN7" s="98">
        <v>180</v>
      </c>
      <c r="BO7" s="98">
        <v>190</v>
      </c>
      <c r="BP7" s="98">
        <v>200</v>
      </c>
      <c r="BQ7" s="98">
        <v>210</v>
      </c>
      <c r="BR7" s="98">
        <v>215</v>
      </c>
      <c r="BS7" s="98">
        <v>220</v>
      </c>
      <c r="BT7" s="98">
        <v>225</v>
      </c>
      <c r="BU7" s="96">
        <v>145</v>
      </c>
      <c r="BV7" s="96">
        <v>170</v>
      </c>
      <c r="BW7" s="96">
        <v>195</v>
      </c>
      <c r="BX7" s="96">
        <v>210</v>
      </c>
      <c r="BY7" s="96">
        <v>220</v>
      </c>
      <c r="BZ7" s="96">
        <v>230</v>
      </c>
      <c r="CA7" s="96">
        <v>235</v>
      </c>
      <c r="CB7" s="96">
        <v>240</v>
      </c>
      <c r="CC7" s="96">
        <v>245</v>
      </c>
      <c r="CD7" s="96">
        <v>250</v>
      </c>
    </row>
    <row r="8" spans="1:82">
      <c r="B8" s="88" t="s">
        <v>19</v>
      </c>
      <c r="C8" s="86">
        <v>55</v>
      </c>
      <c r="D8" s="86">
        <v>65</v>
      </c>
      <c r="E8" s="86">
        <v>72</v>
      </c>
      <c r="F8" s="86">
        <v>82</v>
      </c>
      <c r="G8" s="86">
        <v>87</v>
      </c>
      <c r="H8" s="86">
        <v>92</v>
      </c>
      <c r="I8" s="86">
        <v>97</v>
      </c>
      <c r="J8" s="86">
        <v>100</v>
      </c>
      <c r="K8" s="86">
        <v>102</v>
      </c>
      <c r="L8" s="86">
        <v>105</v>
      </c>
      <c r="M8" s="87">
        <v>68</v>
      </c>
      <c r="N8" s="87">
        <v>75</v>
      </c>
      <c r="O8" s="87">
        <v>82</v>
      </c>
      <c r="P8" s="87">
        <v>92</v>
      </c>
      <c r="Q8" s="87">
        <v>97</v>
      </c>
      <c r="R8" s="87">
        <v>102</v>
      </c>
      <c r="S8" s="87">
        <v>107</v>
      </c>
      <c r="T8" s="87">
        <v>110</v>
      </c>
      <c r="U8" s="87">
        <v>112</v>
      </c>
      <c r="V8" s="87">
        <v>115</v>
      </c>
      <c r="W8" s="89">
        <v>83</v>
      </c>
      <c r="X8" s="89">
        <v>90</v>
      </c>
      <c r="Y8" s="89">
        <v>103</v>
      </c>
      <c r="Z8" s="89">
        <v>110</v>
      </c>
      <c r="AA8" s="89">
        <v>118</v>
      </c>
      <c r="AB8" s="89">
        <v>123</v>
      </c>
      <c r="AC8" s="89">
        <v>127</v>
      </c>
      <c r="AD8" s="89">
        <v>132</v>
      </c>
      <c r="AE8" s="89">
        <v>135</v>
      </c>
      <c r="AF8" s="89">
        <v>140</v>
      </c>
      <c r="AG8" s="90">
        <v>95</v>
      </c>
      <c r="AH8" s="90">
        <v>107</v>
      </c>
      <c r="AI8" s="90">
        <v>123</v>
      </c>
      <c r="AJ8" s="90">
        <v>130</v>
      </c>
      <c r="AK8" s="90">
        <v>137</v>
      </c>
      <c r="AL8" s="90">
        <v>142</v>
      </c>
      <c r="AM8" s="90">
        <v>147</v>
      </c>
      <c r="AN8" s="90">
        <v>150</v>
      </c>
      <c r="AO8" s="90">
        <v>152</v>
      </c>
      <c r="AP8" s="90">
        <v>155</v>
      </c>
      <c r="AQ8" s="92">
        <v>100</v>
      </c>
      <c r="AR8" s="92">
        <v>115</v>
      </c>
      <c r="AS8" s="92">
        <v>130</v>
      </c>
      <c r="AT8" s="92">
        <v>150</v>
      </c>
      <c r="AU8" s="92">
        <v>160</v>
      </c>
      <c r="AV8" s="92">
        <v>170</v>
      </c>
      <c r="AW8" s="92">
        <v>175</v>
      </c>
      <c r="AX8" s="92">
        <v>180</v>
      </c>
      <c r="AY8" s="92">
        <v>185</v>
      </c>
      <c r="AZ8" s="92">
        <v>190</v>
      </c>
      <c r="BA8" s="95">
        <v>110</v>
      </c>
      <c r="BB8" s="95">
        <v>130</v>
      </c>
      <c r="BC8" s="95">
        <v>150</v>
      </c>
      <c r="BD8" s="95">
        <v>170</v>
      </c>
      <c r="BE8" s="95">
        <v>180</v>
      </c>
      <c r="BF8" s="95">
        <v>190</v>
      </c>
      <c r="BG8" s="95">
        <v>200</v>
      </c>
      <c r="BH8" s="95">
        <v>205</v>
      </c>
      <c r="BI8" s="95">
        <v>210</v>
      </c>
      <c r="BJ8" s="95">
        <v>215</v>
      </c>
      <c r="BK8" s="98">
        <v>145</v>
      </c>
      <c r="BL8" s="98">
        <v>170</v>
      </c>
      <c r="BM8" s="98">
        <v>190</v>
      </c>
      <c r="BN8" s="98">
        <v>200</v>
      </c>
      <c r="BO8" s="98">
        <v>215</v>
      </c>
      <c r="BP8" s="98">
        <v>225</v>
      </c>
      <c r="BQ8" s="98">
        <v>230</v>
      </c>
      <c r="BR8" s="98">
        <v>240</v>
      </c>
      <c r="BS8" s="98">
        <v>245</v>
      </c>
      <c r="BT8" s="98">
        <v>250</v>
      </c>
      <c r="BU8" s="96">
        <v>170</v>
      </c>
      <c r="BV8" s="96">
        <v>195</v>
      </c>
      <c r="BW8" s="96">
        <v>225</v>
      </c>
      <c r="BX8" s="96">
        <v>240</v>
      </c>
      <c r="BY8" s="96">
        <v>250</v>
      </c>
      <c r="BZ8" s="96">
        <v>260</v>
      </c>
      <c r="CA8" s="96">
        <v>265</v>
      </c>
      <c r="CB8" s="96">
        <v>270</v>
      </c>
      <c r="CC8" s="96">
        <v>275</v>
      </c>
      <c r="CD8" s="96">
        <v>280</v>
      </c>
    </row>
    <row r="9" spans="1:82">
      <c r="B9" s="88" t="s">
        <v>20</v>
      </c>
      <c r="C9" s="86">
        <v>68</v>
      </c>
      <c r="D9" s="86">
        <v>78</v>
      </c>
      <c r="E9" s="86">
        <v>85</v>
      </c>
      <c r="F9" s="86">
        <v>95</v>
      </c>
      <c r="G9" s="86">
        <v>100</v>
      </c>
      <c r="H9" s="86">
        <v>105</v>
      </c>
      <c r="I9" s="86">
        <v>110</v>
      </c>
      <c r="J9" s="86">
        <v>115</v>
      </c>
      <c r="K9" s="86">
        <v>117</v>
      </c>
      <c r="L9" s="86">
        <v>120</v>
      </c>
      <c r="M9" s="87">
        <v>80</v>
      </c>
      <c r="N9" s="87">
        <v>88</v>
      </c>
      <c r="O9" s="87">
        <v>95</v>
      </c>
      <c r="P9" s="87">
        <v>105</v>
      </c>
      <c r="Q9" s="87">
        <v>110</v>
      </c>
      <c r="R9" s="87">
        <v>115</v>
      </c>
      <c r="S9" s="87">
        <v>120</v>
      </c>
      <c r="T9" s="87">
        <v>125</v>
      </c>
      <c r="U9" s="87">
        <v>130</v>
      </c>
      <c r="V9" s="87">
        <v>135</v>
      </c>
      <c r="W9" s="89">
        <v>97</v>
      </c>
      <c r="X9" s="89">
        <v>105</v>
      </c>
      <c r="Y9" s="89">
        <v>118</v>
      </c>
      <c r="Z9" s="89">
        <v>125</v>
      </c>
      <c r="AA9" s="89">
        <v>135</v>
      </c>
      <c r="AB9" s="89">
        <v>142</v>
      </c>
      <c r="AC9" s="89">
        <v>147</v>
      </c>
      <c r="AD9" s="89">
        <v>152</v>
      </c>
      <c r="AE9" s="89">
        <v>155</v>
      </c>
      <c r="AF9" s="89">
        <v>160</v>
      </c>
      <c r="AG9" s="90">
        <v>110</v>
      </c>
      <c r="AH9" s="90">
        <v>122</v>
      </c>
      <c r="AI9" s="90">
        <v>138</v>
      </c>
      <c r="AJ9" s="90">
        <v>145</v>
      </c>
      <c r="AK9" s="90">
        <v>155</v>
      </c>
      <c r="AL9" s="90">
        <v>165</v>
      </c>
      <c r="AM9" s="90">
        <v>170</v>
      </c>
      <c r="AN9" s="90">
        <v>172</v>
      </c>
      <c r="AO9" s="90">
        <v>175</v>
      </c>
      <c r="AP9" s="90">
        <v>180</v>
      </c>
      <c r="AQ9" s="92">
        <v>115</v>
      </c>
      <c r="AR9" s="92">
        <v>130</v>
      </c>
      <c r="AS9" s="92">
        <v>150</v>
      </c>
      <c r="AT9" s="92">
        <v>170</v>
      </c>
      <c r="AU9" s="92">
        <v>180</v>
      </c>
      <c r="AV9" s="92">
        <v>190</v>
      </c>
      <c r="AW9" s="92">
        <v>200</v>
      </c>
      <c r="AX9" s="92">
        <v>205</v>
      </c>
      <c r="AY9" s="92">
        <v>210</v>
      </c>
      <c r="AZ9" s="92">
        <v>215</v>
      </c>
      <c r="BA9" s="95">
        <v>125</v>
      </c>
      <c r="BB9" s="95">
        <v>145</v>
      </c>
      <c r="BC9" s="95">
        <v>170</v>
      </c>
      <c r="BD9" s="95">
        <v>190</v>
      </c>
      <c r="BE9" s="95">
        <v>200</v>
      </c>
      <c r="BF9" s="95">
        <v>210</v>
      </c>
      <c r="BG9" s="95">
        <v>220</v>
      </c>
      <c r="BH9" s="95">
        <v>225</v>
      </c>
      <c r="BI9" s="95">
        <v>230</v>
      </c>
      <c r="BJ9" s="95">
        <v>235</v>
      </c>
      <c r="BK9" s="98">
        <v>170</v>
      </c>
      <c r="BL9" s="98">
        <v>190</v>
      </c>
      <c r="BM9" s="98">
        <v>218</v>
      </c>
      <c r="BN9" s="98">
        <v>230</v>
      </c>
      <c r="BO9" s="98">
        <v>245</v>
      </c>
      <c r="BP9" s="98">
        <v>255</v>
      </c>
      <c r="BQ9" s="98">
        <v>260</v>
      </c>
      <c r="BR9" s="98">
        <v>270</v>
      </c>
      <c r="BS9" s="98">
        <v>275</v>
      </c>
      <c r="BT9" s="98">
        <v>280</v>
      </c>
      <c r="BU9" s="96">
        <v>190</v>
      </c>
      <c r="BV9" s="96">
        <v>215</v>
      </c>
      <c r="BW9" s="96">
        <v>240</v>
      </c>
      <c r="BX9" s="96">
        <v>260</v>
      </c>
      <c r="BY9" s="96">
        <v>275</v>
      </c>
      <c r="BZ9" s="96">
        <v>287</v>
      </c>
      <c r="CA9" s="96">
        <v>295</v>
      </c>
      <c r="CB9" s="96">
        <v>302</v>
      </c>
      <c r="CC9" s="96">
        <v>310</v>
      </c>
      <c r="CD9" s="96">
        <v>315</v>
      </c>
    </row>
    <row r="10" spans="1:82">
      <c r="B10" s="88" t="s">
        <v>21</v>
      </c>
      <c r="C10" s="86">
        <v>80</v>
      </c>
      <c r="D10" s="86">
        <v>90</v>
      </c>
      <c r="E10" s="86">
        <v>100</v>
      </c>
      <c r="F10" s="86">
        <v>110</v>
      </c>
      <c r="G10" s="86">
        <v>115</v>
      </c>
      <c r="H10" s="86">
        <v>120</v>
      </c>
      <c r="I10" s="86">
        <v>125</v>
      </c>
      <c r="J10" s="86">
        <v>130</v>
      </c>
      <c r="K10" s="86">
        <v>132</v>
      </c>
      <c r="L10" s="86">
        <v>135</v>
      </c>
      <c r="M10" s="87">
        <v>90</v>
      </c>
      <c r="N10" s="87">
        <v>100</v>
      </c>
      <c r="O10" s="87">
        <v>110</v>
      </c>
      <c r="P10" s="87">
        <v>120</v>
      </c>
      <c r="Q10" s="87">
        <v>125</v>
      </c>
      <c r="R10" s="87">
        <v>130</v>
      </c>
      <c r="S10" s="87">
        <v>135</v>
      </c>
      <c r="T10" s="87">
        <v>140</v>
      </c>
      <c r="U10" s="87">
        <v>145</v>
      </c>
      <c r="V10" s="87">
        <v>150</v>
      </c>
      <c r="W10" s="89">
        <v>110</v>
      </c>
      <c r="X10" s="89">
        <v>120</v>
      </c>
      <c r="Y10" s="89">
        <v>138</v>
      </c>
      <c r="Z10" s="89">
        <v>145</v>
      </c>
      <c r="AA10" s="89">
        <v>155</v>
      </c>
      <c r="AB10" s="89">
        <v>162</v>
      </c>
      <c r="AC10" s="89">
        <v>167</v>
      </c>
      <c r="AD10" s="89">
        <v>172</v>
      </c>
      <c r="AE10" s="89">
        <v>175</v>
      </c>
      <c r="AF10" s="89">
        <v>180</v>
      </c>
      <c r="AG10" s="90">
        <v>125</v>
      </c>
      <c r="AH10" s="90">
        <v>140</v>
      </c>
      <c r="AI10" s="90">
        <v>155</v>
      </c>
      <c r="AJ10" s="90">
        <v>165</v>
      </c>
      <c r="AK10" s="90">
        <v>175</v>
      </c>
      <c r="AL10" s="90">
        <v>185</v>
      </c>
      <c r="AM10" s="90">
        <v>190</v>
      </c>
      <c r="AN10" s="90">
        <v>192</v>
      </c>
      <c r="AO10" s="90">
        <v>195</v>
      </c>
      <c r="AP10" s="90">
        <v>200</v>
      </c>
      <c r="AQ10" s="92">
        <v>130</v>
      </c>
      <c r="AR10" s="92">
        <v>150</v>
      </c>
      <c r="AS10" s="92">
        <v>170</v>
      </c>
      <c r="AT10" s="92">
        <v>190</v>
      </c>
      <c r="AU10" s="92">
        <v>200</v>
      </c>
      <c r="AV10" s="92">
        <v>210</v>
      </c>
      <c r="AW10" s="92">
        <v>220</v>
      </c>
      <c r="AX10" s="92">
        <v>225</v>
      </c>
      <c r="AY10" s="92">
        <v>230</v>
      </c>
      <c r="AZ10" s="92">
        <v>235</v>
      </c>
      <c r="BA10" s="95">
        <v>140</v>
      </c>
      <c r="BB10" s="95">
        <v>170</v>
      </c>
      <c r="BC10" s="95">
        <v>190</v>
      </c>
      <c r="BD10" s="95">
        <v>210</v>
      </c>
      <c r="BE10" s="95">
        <v>220</v>
      </c>
      <c r="BF10" s="95">
        <v>230</v>
      </c>
      <c r="BG10" s="95">
        <v>240</v>
      </c>
      <c r="BH10" s="95">
        <v>250</v>
      </c>
      <c r="BI10" s="95">
        <v>255</v>
      </c>
      <c r="BJ10" s="95">
        <v>260</v>
      </c>
      <c r="BK10" s="98">
        <v>190</v>
      </c>
      <c r="BL10" s="98">
        <v>210</v>
      </c>
      <c r="BM10" s="98">
        <v>240</v>
      </c>
      <c r="BN10" s="98">
        <v>250</v>
      </c>
      <c r="BO10" s="98">
        <v>270</v>
      </c>
      <c r="BP10" s="98">
        <v>285</v>
      </c>
      <c r="BQ10" s="98">
        <v>290</v>
      </c>
      <c r="BR10" s="98">
        <v>300</v>
      </c>
      <c r="BS10" s="98">
        <v>305</v>
      </c>
      <c r="BT10" s="98">
        <v>310</v>
      </c>
      <c r="BU10" s="96">
        <v>210</v>
      </c>
      <c r="BV10" s="96">
        <v>235</v>
      </c>
      <c r="BW10" s="96">
        <v>260</v>
      </c>
      <c r="BX10" s="96">
        <v>280</v>
      </c>
      <c r="BY10" s="96">
        <v>295</v>
      </c>
      <c r="BZ10" s="96">
        <v>310</v>
      </c>
      <c r="CA10" s="96">
        <v>320</v>
      </c>
      <c r="CB10" s="96">
        <v>330</v>
      </c>
      <c r="CC10" s="96">
        <v>335</v>
      </c>
      <c r="CD10" s="96">
        <v>340</v>
      </c>
    </row>
    <row r="11" spans="1:82">
      <c r="B11" s="88" t="s">
        <v>22</v>
      </c>
      <c r="C11" s="86">
        <v>90</v>
      </c>
      <c r="D11" s="86">
        <v>105</v>
      </c>
      <c r="E11" s="86">
        <v>115</v>
      </c>
      <c r="F11" s="86">
        <v>125</v>
      </c>
      <c r="G11" s="86">
        <v>130</v>
      </c>
      <c r="H11" s="86">
        <v>135</v>
      </c>
      <c r="I11" s="86">
        <v>140</v>
      </c>
      <c r="J11" s="86">
        <v>145</v>
      </c>
      <c r="K11" s="86">
        <v>147</v>
      </c>
      <c r="L11" s="86">
        <v>150</v>
      </c>
      <c r="M11" s="87">
        <v>105</v>
      </c>
      <c r="N11" s="87">
        <v>115</v>
      </c>
      <c r="O11" s="87">
        <v>125</v>
      </c>
      <c r="P11" s="87">
        <v>135</v>
      </c>
      <c r="Q11" s="87">
        <v>140</v>
      </c>
      <c r="R11" s="87">
        <v>145</v>
      </c>
      <c r="S11" s="87">
        <v>150</v>
      </c>
      <c r="T11" s="87">
        <v>160</v>
      </c>
      <c r="U11" s="87">
        <v>165</v>
      </c>
      <c r="V11" s="87">
        <v>170</v>
      </c>
      <c r="W11" s="89">
        <v>130</v>
      </c>
      <c r="X11" s="89">
        <v>140</v>
      </c>
      <c r="Y11" s="89">
        <v>160</v>
      </c>
      <c r="Z11" s="89">
        <v>165</v>
      </c>
      <c r="AA11" s="89">
        <v>175</v>
      </c>
      <c r="AB11" s="89">
        <v>182</v>
      </c>
      <c r="AC11" s="89">
        <v>187</v>
      </c>
      <c r="AD11" s="89">
        <v>192</v>
      </c>
      <c r="AE11" s="89">
        <v>195</v>
      </c>
      <c r="AF11" s="89">
        <v>200</v>
      </c>
      <c r="AG11" s="90">
        <v>145</v>
      </c>
      <c r="AH11" s="90">
        <v>160</v>
      </c>
      <c r="AI11" s="90">
        <v>175</v>
      </c>
      <c r="AJ11" s="90">
        <v>185</v>
      </c>
      <c r="AK11" s="90">
        <v>195</v>
      </c>
      <c r="AL11" s="90">
        <v>205</v>
      </c>
      <c r="AM11" s="90">
        <v>210</v>
      </c>
      <c r="AN11" s="90">
        <v>212</v>
      </c>
      <c r="AO11" s="90">
        <v>215</v>
      </c>
      <c r="AP11" s="90">
        <v>220</v>
      </c>
      <c r="AQ11" s="92">
        <v>145</v>
      </c>
      <c r="AR11" s="92">
        <v>170</v>
      </c>
      <c r="AS11" s="92">
        <v>190</v>
      </c>
      <c r="AT11" s="92">
        <v>210</v>
      </c>
      <c r="AU11" s="92">
        <v>220</v>
      </c>
      <c r="AV11" s="92">
        <v>230</v>
      </c>
      <c r="AW11" s="92">
        <v>240</v>
      </c>
      <c r="AX11" s="92">
        <v>245</v>
      </c>
      <c r="AY11" s="92">
        <v>250</v>
      </c>
      <c r="AZ11" s="92">
        <v>255</v>
      </c>
      <c r="BA11" s="95">
        <v>155</v>
      </c>
      <c r="BB11" s="95">
        <v>190</v>
      </c>
      <c r="BC11" s="95">
        <v>210</v>
      </c>
      <c r="BD11" s="95">
        <v>230</v>
      </c>
      <c r="BE11" s="95">
        <v>240</v>
      </c>
      <c r="BF11" s="95">
        <v>260</v>
      </c>
      <c r="BG11" s="95">
        <v>270</v>
      </c>
      <c r="BH11" s="95">
        <v>280</v>
      </c>
      <c r="BI11" s="95">
        <v>285</v>
      </c>
      <c r="BJ11" s="95">
        <v>290</v>
      </c>
      <c r="BK11" s="98">
        <v>210</v>
      </c>
      <c r="BL11" s="98">
        <v>230</v>
      </c>
      <c r="BM11" s="98">
        <v>260</v>
      </c>
      <c r="BN11" s="98">
        <v>275</v>
      </c>
      <c r="BO11" s="98">
        <v>295</v>
      </c>
      <c r="BP11" s="98">
        <v>310</v>
      </c>
      <c r="BQ11" s="98">
        <v>315</v>
      </c>
      <c r="BR11" s="98">
        <v>325</v>
      </c>
      <c r="BS11" s="98">
        <v>330</v>
      </c>
      <c r="BT11" s="98">
        <v>335</v>
      </c>
      <c r="BU11" s="96">
        <v>230</v>
      </c>
      <c r="BV11" s="96">
        <v>260</v>
      </c>
      <c r="BW11" s="96">
        <v>280</v>
      </c>
      <c r="BX11" s="96">
        <v>300</v>
      </c>
      <c r="BY11" s="96">
        <v>320</v>
      </c>
      <c r="BZ11" s="96">
        <v>330</v>
      </c>
      <c r="CA11" s="96">
        <v>340</v>
      </c>
      <c r="CB11" s="96">
        <v>350</v>
      </c>
      <c r="CC11" s="96">
        <v>360</v>
      </c>
      <c r="CD11" s="96">
        <v>365</v>
      </c>
    </row>
    <row r="12" spans="1:82">
      <c r="B12" s="88" t="s">
        <v>23</v>
      </c>
      <c r="C12" s="90">
        <v>175</v>
      </c>
      <c r="D12" s="90">
        <v>175</v>
      </c>
      <c r="E12" s="90">
        <v>175</v>
      </c>
      <c r="F12" s="90">
        <v>190</v>
      </c>
      <c r="G12" s="90">
        <v>200</v>
      </c>
      <c r="H12" s="90">
        <v>210</v>
      </c>
      <c r="I12" s="90">
        <v>225</v>
      </c>
      <c r="J12" s="90">
        <v>225</v>
      </c>
      <c r="K12" s="90">
        <v>230</v>
      </c>
      <c r="L12" s="90">
        <v>230</v>
      </c>
      <c r="M12" s="90">
        <v>175</v>
      </c>
      <c r="N12" s="90">
        <v>175</v>
      </c>
      <c r="O12" s="90">
        <v>175</v>
      </c>
      <c r="P12" s="90">
        <v>190</v>
      </c>
      <c r="Q12" s="90">
        <v>200</v>
      </c>
      <c r="R12" s="90">
        <v>210</v>
      </c>
      <c r="S12" s="90">
        <v>225</v>
      </c>
      <c r="T12" s="90">
        <v>225</v>
      </c>
      <c r="U12" s="90">
        <v>230</v>
      </c>
      <c r="V12" s="90">
        <v>230</v>
      </c>
      <c r="W12" s="90">
        <v>175</v>
      </c>
      <c r="X12" s="90">
        <v>175</v>
      </c>
      <c r="Y12" s="90">
        <v>190</v>
      </c>
      <c r="Z12" s="90">
        <v>200</v>
      </c>
      <c r="AA12" s="90">
        <v>210</v>
      </c>
      <c r="AB12" s="90">
        <v>225</v>
      </c>
      <c r="AC12" s="90">
        <v>225</v>
      </c>
      <c r="AD12" s="90">
        <v>230</v>
      </c>
      <c r="AE12" s="90">
        <v>230</v>
      </c>
      <c r="AF12" s="90">
        <v>235</v>
      </c>
      <c r="AG12" s="90">
        <v>175</v>
      </c>
      <c r="AH12" s="90">
        <v>175</v>
      </c>
      <c r="AI12" s="90">
        <v>190</v>
      </c>
      <c r="AJ12" s="90">
        <v>200</v>
      </c>
      <c r="AK12" s="90">
        <v>210</v>
      </c>
      <c r="AL12" s="90">
        <v>225</v>
      </c>
      <c r="AM12" s="90">
        <v>225</v>
      </c>
      <c r="AN12" s="90">
        <v>230</v>
      </c>
      <c r="AO12" s="90">
        <v>230</v>
      </c>
      <c r="AP12" s="90">
        <v>235</v>
      </c>
      <c r="AQ12" s="93">
        <v>275</v>
      </c>
      <c r="AR12" s="93">
        <v>275</v>
      </c>
      <c r="AS12" s="93">
        <v>275</v>
      </c>
      <c r="AT12" s="93">
        <v>295</v>
      </c>
      <c r="AU12" s="93">
        <v>315</v>
      </c>
      <c r="AV12" s="93">
        <v>335</v>
      </c>
      <c r="AW12" s="93">
        <v>360</v>
      </c>
      <c r="AX12" s="93">
        <v>360</v>
      </c>
      <c r="AY12" s="93">
        <v>380</v>
      </c>
      <c r="AZ12" s="93">
        <v>380</v>
      </c>
      <c r="BA12" s="93">
        <v>275</v>
      </c>
      <c r="BB12" s="93">
        <v>275</v>
      </c>
      <c r="BC12" s="93">
        <v>275</v>
      </c>
      <c r="BD12" s="93">
        <v>295</v>
      </c>
      <c r="BE12" s="93">
        <v>315</v>
      </c>
      <c r="BF12" s="93">
        <v>335</v>
      </c>
      <c r="BG12" s="93">
        <v>360</v>
      </c>
      <c r="BH12" s="93">
        <v>360</v>
      </c>
      <c r="BI12" s="93">
        <v>380</v>
      </c>
      <c r="BJ12" s="93">
        <v>380</v>
      </c>
      <c r="BK12" s="96">
        <v>275</v>
      </c>
      <c r="BL12" s="96">
        <v>275</v>
      </c>
      <c r="BM12" s="96">
        <v>295</v>
      </c>
      <c r="BN12" s="96">
        <v>315</v>
      </c>
      <c r="BO12" s="96">
        <v>335</v>
      </c>
      <c r="BP12" s="96">
        <v>360</v>
      </c>
      <c r="BQ12" s="96">
        <v>360</v>
      </c>
      <c r="BR12" s="96">
        <v>380</v>
      </c>
      <c r="BS12" s="96">
        <v>380</v>
      </c>
      <c r="BT12" s="96">
        <v>385</v>
      </c>
      <c r="BU12" s="96">
        <v>275</v>
      </c>
      <c r="BV12" s="96">
        <v>275</v>
      </c>
      <c r="BW12" s="96">
        <v>295</v>
      </c>
      <c r="BX12" s="96">
        <v>315</v>
      </c>
      <c r="BY12" s="96">
        <v>335</v>
      </c>
      <c r="BZ12" s="96">
        <v>360</v>
      </c>
      <c r="CA12" s="96">
        <v>360</v>
      </c>
      <c r="CB12" s="96">
        <v>380</v>
      </c>
      <c r="CC12" s="96">
        <v>380</v>
      </c>
      <c r="CD12" s="96">
        <v>385</v>
      </c>
    </row>
    <row r="13" spans="1:82" s="71" customFormat="1"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82" s="71" customFormat="1">
      <c r="BG14" s="72"/>
      <c r="BH14" s="72"/>
      <c r="BI14" s="72"/>
      <c r="BJ14" s="72"/>
      <c r="BK14" s="72"/>
      <c r="BL14" s="72"/>
      <c r="BM14" s="72"/>
      <c r="BN14" s="72"/>
    </row>
    <row r="15" spans="1:82">
      <c r="B15" t="s">
        <v>24</v>
      </c>
      <c r="C15" s="112" t="s">
        <v>25</v>
      </c>
      <c r="D15" s="112" t="s">
        <v>25</v>
      </c>
      <c r="E15" s="112" t="s">
        <v>26</v>
      </c>
      <c r="F15" s="112" t="s">
        <v>27</v>
      </c>
      <c r="G15" s="31"/>
      <c r="H15" s="32" t="s">
        <v>24</v>
      </c>
      <c r="I15" s="113" t="s">
        <v>28</v>
      </c>
      <c r="J15" s="113" t="s">
        <v>28</v>
      </c>
      <c r="K15" s="113" t="s">
        <v>26</v>
      </c>
      <c r="L15" s="113" t="s">
        <v>27</v>
      </c>
      <c r="M15" s="32"/>
      <c r="N15" s="32"/>
      <c r="O15" s="32"/>
      <c r="P15" s="32"/>
      <c r="Q15" s="32"/>
      <c r="R15" s="32"/>
      <c r="S15" s="32"/>
      <c r="T15" s="32"/>
      <c r="U15" s="32"/>
      <c r="BT15" s="112"/>
      <c r="BU15" s="71"/>
    </row>
    <row r="16" spans="1:82">
      <c r="A16" s="66">
        <v>10</v>
      </c>
      <c r="B16" s="33" t="s">
        <v>29</v>
      </c>
      <c r="C16" s="85" t="s">
        <v>43</v>
      </c>
      <c r="D16" s="85" t="s">
        <v>53</v>
      </c>
      <c r="E16" s="85" t="s">
        <v>63</v>
      </c>
      <c r="F16" s="85" t="s">
        <v>73</v>
      </c>
      <c r="G16" s="67">
        <v>10</v>
      </c>
      <c r="H16" s="34" t="s">
        <v>29</v>
      </c>
      <c r="I16" s="114" t="s">
        <v>83</v>
      </c>
      <c r="J16" s="114" t="s">
        <v>93</v>
      </c>
      <c r="K16" s="114" t="s">
        <v>103</v>
      </c>
      <c r="L16" s="114" t="s">
        <v>113</v>
      </c>
      <c r="M16" s="32"/>
      <c r="R16" s="35"/>
      <c r="S16" s="35"/>
      <c r="T16" s="32"/>
      <c r="U16" s="32"/>
      <c r="BU16" s="71"/>
    </row>
    <row r="17" spans="1:73">
      <c r="A17" s="66">
        <v>35.01</v>
      </c>
      <c r="B17" s="33" t="s">
        <v>29</v>
      </c>
      <c r="C17" s="85" t="s">
        <v>43</v>
      </c>
      <c r="D17" s="85" t="s">
        <v>53</v>
      </c>
      <c r="E17" s="85" t="s">
        <v>63</v>
      </c>
      <c r="F17" s="85" t="s">
        <v>73</v>
      </c>
      <c r="G17" s="31">
        <v>35.01</v>
      </c>
      <c r="H17" s="34" t="s">
        <v>29</v>
      </c>
      <c r="I17" s="114" t="s">
        <v>83</v>
      </c>
      <c r="J17" s="114" t="s">
        <v>93</v>
      </c>
      <c r="K17" s="114" t="s">
        <v>103</v>
      </c>
      <c r="L17" s="114" t="s">
        <v>113</v>
      </c>
      <c r="M17" s="32"/>
      <c r="N17" s="114"/>
      <c r="O17" s="114"/>
      <c r="R17" s="35"/>
      <c r="S17" s="35"/>
      <c r="T17" s="32"/>
      <c r="U17" s="32"/>
      <c r="AV17" s="30"/>
      <c r="AW17" s="30"/>
      <c r="BG17" s="112"/>
      <c r="BS17" s="30"/>
      <c r="BT17" s="85"/>
      <c r="BU17" s="71"/>
    </row>
    <row r="18" spans="1:73">
      <c r="A18" s="66">
        <v>40.01</v>
      </c>
      <c r="B18" s="33" t="s">
        <v>29</v>
      </c>
      <c r="C18" s="85" t="s">
        <v>43</v>
      </c>
      <c r="D18" s="85" t="s">
        <v>53</v>
      </c>
      <c r="E18" s="85" t="s">
        <v>63</v>
      </c>
      <c r="F18" s="85" t="s">
        <v>73</v>
      </c>
      <c r="G18" s="36">
        <v>40.01</v>
      </c>
      <c r="H18" s="34" t="s">
        <v>29</v>
      </c>
      <c r="I18" s="114" t="s">
        <v>84</v>
      </c>
      <c r="J18" s="114" t="s">
        <v>94</v>
      </c>
      <c r="K18" s="114" t="s">
        <v>103</v>
      </c>
      <c r="L18" s="114" t="s">
        <v>113</v>
      </c>
      <c r="M18" s="32"/>
      <c r="R18" s="35"/>
      <c r="S18" s="35"/>
      <c r="T18" s="32"/>
      <c r="U18" s="32"/>
      <c r="AV18" s="30"/>
      <c r="AW18" s="30"/>
      <c r="BS18" s="30"/>
      <c r="BT18" s="85"/>
      <c r="BU18" s="71"/>
    </row>
    <row r="19" spans="1:73">
      <c r="A19" s="66">
        <v>45.01</v>
      </c>
      <c r="B19" s="33" t="s">
        <v>29</v>
      </c>
      <c r="C19" s="85" t="s">
        <v>43</v>
      </c>
      <c r="D19" s="85" t="s">
        <v>53</v>
      </c>
      <c r="E19" s="85" t="s">
        <v>63</v>
      </c>
      <c r="F19" s="85" t="s">
        <v>73</v>
      </c>
      <c r="G19" s="37">
        <v>45.01</v>
      </c>
      <c r="H19" s="34" t="s">
        <v>29</v>
      </c>
      <c r="I19" s="114" t="s">
        <v>85</v>
      </c>
      <c r="J19" s="114" t="s">
        <v>102</v>
      </c>
      <c r="K19" s="114" t="s">
        <v>104</v>
      </c>
      <c r="L19" s="114" t="s">
        <v>114</v>
      </c>
      <c r="M19" s="38"/>
      <c r="R19" s="35"/>
      <c r="S19" s="35"/>
      <c r="T19" s="38"/>
      <c r="U19" s="38"/>
      <c r="AV19" s="30"/>
      <c r="AW19" s="30"/>
      <c r="BG19" s="112"/>
      <c r="BS19" s="30"/>
      <c r="BT19" s="85"/>
      <c r="BU19" s="71"/>
    </row>
    <row r="20" spans="1:73">
      <c r="A20" s="66">
        <v>49.01</v>
      </c>
      <c r="B20" s="33" t="s">
        <v>29</v>
      </c>
      <c r="C20" s="85" t="s">
        <v>44</v>
      </c>
      <c r="D20" s="85" t="s">
        <v>54</v>
      </c>
      <c r="E20" s="85" t="s">
        <v>63</v>
      </c>
      <c r="F20" s="85" t="s">
        <v>73</v>
      </c>
      <c r="G20" s="37">
        <v>49.01</v>
      </c>
      <c r="H20" s="34" t="s">
        <v>29</v>
      </c>
      <c r="I20" s="114" t="s">
        <v>95</v>
      </c>
      <c r="J20" s="114" t="s">
        <v>86</v>
      </c>
      <c r="K20" s="114" t="s">
        <v>105</v>
      </c>
      <c r="L20" s="114" t="s">
        <v>115</v>
      </c>
      <c r="M20" s="38"/>
      <c r="R20" s="35"/>
      <c r="S20" s="35"/>
      <c r="T20" s="38"/>
      <c r="U20" s="38"/>
      <c r="BS20" s="30"/>
      <c r="BT20" s="85"/>
      <c r="BU20" s="71"/>
    </row>
    <row r="21" spans="1:73">
      <c r="A21" s="66">
        <v>55.01</v>
      </c>
      <c r="B21" s="33" t="s">
        <v>29</v>
      </c>
      <c r="C21" s="85" t="s">
        <v>45</v>
      </c>
      <c r="D21" s="85" t="s">
        <v>55</v>
      </c>
      <c r="E21" s="85" t="s">
        <v>64</v>
      </c>
      <c r="F21" s="85" t="s">
        <v>74</v>
      </c>
      <c r="G21" s="37">
        <v>55.01</v>
      </c>
      <c r="H21" s="34" t="s">
        <v>29</v>
      </c>
      <c r="I21" s="115" t="s">
        <v>87</v>
      </c>
      <c r="J21" s="115" t="s">
        <v>96</v>
      </c>
      <c r="K21" s="115" t="s">
        <v>106</v>
      </c>
      <c r="L21" s="115" t="s">
        <v>116</v>
      </c>
      <c r="M21" s="38"/>
      <c r="R21" s="39"/>
      <c r="S21" s="39"/>
      <c r="T21" s="38"/>
      <c r="U21" s="38"/>
      <c r="BG21" s="112"/>
      <c r="BT21" s="85"/>
      <c r="BU21" s="71"/>
    </row>
    <row r="22" spans="1:73">
      <c r="A22" s="66">
        <v>61.01</v>
      </c>
      <c r="B22" s="33" t="s">
        <v>29</v>
      </c>
      <c r="C22" s="85" t="s">
        <v>46</v>
      </c>
      <c r="D22" s="85" t="s">
        <v>56</v>
      </c>
      <c r="E22" s="85" t="s">
        <v>65</v>
      </c>
      <c r="F22" s="85" t="s">
        <v>75</v>
      </c>
      <c r="G22" s="37">
        <v>59.01</v>
      </c>
      <c r="H22" s="34" t="s">
        <v>29</v>
      </c>
      <c r="I22" s="115" t="s">
        <v>88</v>
      </c>
      <c r="J22" s="115" t="s">
        <v>97</v>
      </c>
      <c r="K22" s="115" t="s">
        <v>107</v>
      </c>
      <c r="L22" s="115" t="s">
        <v>117</v>
      </c>
      <c r="M22" s="38"/>
      <c r="R22" s="39"/>
      <c r="S22" s="39"/>
      <c r="T22" s="38"/>
      <c r="U22" s="38"/>
      <c r="BU22" s="71"/>
    </row>
    <row r="23" spans="1:73">
      <c r="A23" s="66">
        <v>67.010000000000005</v>
      </c>
      <c r="B23" s="33" t="s">
        <v>29</v>
      </c>
      <c r="C23" s="85" t="s">
        <v>47</v>
      </c>
      <c r="D23" s="85" t="s">
        <v>57</v>
      </c>
      <c r="E23" s="85" t="s">
        <v>66</v>
      </c>
      <c r="F23" s="85" t="s">
        <v>76</v>
      </c>
      <c r="G23" s="37">
        <v>64.010000000000005</v>
      </c>
      <c r="H23" s="34" t="s">
        <v>29</v>
      </c>
      <c r="I23" s="115" t="s">
        <v>89</v>
      </c>
      <c r="J23" s="115" t="s">
        <v>98</v>
      </c>
      <c r="K23" s="115" t="s">
        <v>108</v>
      </c>
      <c r="L23" s="115" t="s">
        <v>118</v>
      </c>
      <c r="M23" s="38"/>
      <c r="R23" s="39"/>
      <c r="S23" s="39"/>
      <c r="T23" s="38"/>
      <c r="U23" s="38"/>
      <c r="BG23" s="112"/>
    </row>
    <row r="24" spans="1:73">
      <c r="A24" s="66">
        <v>73.010000000000005</v>
      </c>
      <c r="B24" s="33" t="s">
        <v>29</v>
      </c>
      <c r="C24" s="85" t="s">
        <v>48</v>
      </c>
      <c r="D24" s="85" t="s">
        <v>58</v>
      </c>
      <c r="E24" s="85" t="s">
        <v>67</v>
      </c>
      <c r="F24" s="85" t="s">
        <v>77</v>
      </c>
      <c r="G24" s="37">
        <v>71.010000000000005</v>
      </c>
      <c r="H24" s="34" t="s">
        <v>29</v>
      </c>
      <c r="I24" s="115" t="s">
        <v>90</v>
      </c>
      <c r="J24" s="115" t="s">
        <v>99</v>
      </c>
      <c r="K24" s="115" t="s">
        <v>109</v>
      </c>
      <c r="L24" s="115" t="s">
        <v>119</v>
      </c>
      <c r="M24" s="38"/>
      <c r="R24" s="39"/>
      <c r="S24" s="39"/>
      <c r="T24" s="38"/>
      <c r="U24" s="38"/>
    </row>
    <row r="25" spans="1:73">
      <c r="A25" s="66">
        <v>81.010000000000005</v>
      </c>
      <c r="B25" s="33" t="s">
        <v>29</v>
      </c>
      <c r="C25" s="85" t="s">
        <v>49</v>
      </c>
      <c r="D25" s="85" t="s">
        <v>59</v>
      </c>
      <c r="E25" s="85" t="s">
        <v>68</v>
      </c>
      <c r="F25" s="85" t="s">
        <v>78</v>
      </c>
      <c r="G25" s="37">
        <v>76.010000000000005</v>
      </c>
      <c r="H25" s="34" t="s">
        <v>29</v>
      </c>
      <c r="I25" s="115" t="s">
        <v>91</v>
      </c>
      <c r="J25" s="115" t="s">
        <v>100</v>
      </c>
      <c r="K25" s="115" t="s">
        <v>110</v>
      </c>
      <c r="L25" s="115" t="s">
        <v>120</v>
      </c>
      <c r="M25" s="38"/>
      <c r="R25" s="39"/>
      <c r="S25" s="39"/>
      <c r="T25" s="38"/>
      <c r="U25" s="38"/>
      <c r="BG25" s="112"/>
    </row>
    <row r="26" spans="1:73">
      <c r="A26" s="66">
        <v>89.01</v>
      </c>
      <c r="B26" s="33" t="s">
        <v>29</v>
      </c>
      <c r="C26" s="85" t="s">
        <v>50</v>
      </c>
      <c r="D26" s="85" t="s">
        <v>60</v>
      </c>
      <c r="E26" s="85" t="s">
        <v>69</v>
      </c>
      <c r="F26" s="85" t="s">
        <v>79</v>
      </c>
      <c r="G26" s="37">
        <v>81.010000000000005</v>
      </c>
      <c r="H26" s="34" t="s">
        <v>29</v>
      </c>
      <c r="I26" s="115" t="s">
        <v>92</v>
      </c>
      <c r="J26" s="115" t="s">
        <v>101</v>
      </c>
      <c r="K26" s="115" t="s">
        <v>111</v>
      </c>
      <c r="L26" s="115" t="s">
        <v>121</v>
      </c>
      <c r="M26" s="38"/>
      <c r="R26" s="39"/>
      <c r="S26" s="39"/>
      <c r="T26" s="38"/>
      <c r="U26" s="38"/>
    </row>
    <row r="27" spans="1:73">
      <c r="A27" s="66">
        <v>96.01</v>
      </c>
      <c r="B27" s="33" t="s">
        <v>29</v>
      </c>
      <c r="C27" s="85" t="s">
        <v>51</v>
      </c>
      <c r="D27" s="85" t="s">
        <v>61</v>
      </c>
      <c r="E27" s="85" t="s">
        <v>70</v>
      </c>
      <c r="F27" s="85" t="s">
        <v>80</v>
      </c>
      <c r="G27" s="37">
        <v>87.01</v>
      </c>
      <c r="H27" s="34" t="s">
        <v>29</v>
      </c>
      <c r="I27" s="115" t="s">
        <v>92</v>
      </c>
      <c r="J27" s="115" t="s">
        <v>101</v>
      </c>
      <c r="K27" s="115" t="s">
        <v>112</v>
      </c>
      <c r="L27" s="115" t="s">
        <v>122</v>
      </c>
      <c r="M27" s="38"/>
      <c r="R27" s="39"/>
      <c r="S27" s="39"/>
      <c r="T27" s="38"/>
      <c r="U27" s="38"/>
      <c r="BG27" s="112"/>
    </row>
    <row r="28" spans="1:73">
      <c r="A28" s="66">
        <v>102.01</v>
      </c>
      <c r="B28" s="33" t="s">
        <v>29</v>
      </c>
      <c r="C28" s="85" t="s">
        <v>52</v>
      </c>
      <c r="D28" s="85" t="s">
        <v>62</v>
      </c>
      <c r="E28" s="85" t="s">
        <v>71</v>
      </c>
      <c r="F28" s="85" t="s">
        <v>81</v>
      </c>
      <c r="G28" s="37"/>
      <c r="H28" s="34"/>
      <c r="I28" s="39"/>
      <c r="J28" s="39"/>
      <c r="K28" s="39"/>
      <c r="L28" s="39"/>
      <c r="M28" s="38"/>
      <c r="P28" s="39"/>
      <c r="Q28" s="39"/>
      <c r="R28" s="39"/>
      <c r="S28" s="39"/>
      <c r="T28" s="38"/>
      <c r="U28" s="38"/>
    </row>
    <row r="29" spans="1:73">
      <c r="A29" s="66">
        <v>109.1</v>
      </c>
      <c r="B29" s="33" t="s">
        <v>29</v>
      </c>
      <c r="C29" s="85" t="s">
        <v>52</v>
      </c>
      <c r="D29" s="85" t="s">
        <v>62</v>
      </c>
      <c r="E29" s="85" t="s">
        <v>72</v>
      </c>
      <c r="F29" s="85" t="s">
        <v>82</v>
      </c>
      <c r="G29" s="37"/>
      <c r="H29" s="34"/>
      <c r="I29" s="39"/>
      <c r="J29" s="39"/>
      <c r="K29" s="39"/>
      <c r="L29" s="39"/>
      <c r="M29" s="38"/>
      <c r="P29" s="39"/>
      <c r="Q29" s="39"/>
      <c r="R29" s="39"/>
      <c r="S29" s="39"/>
      <c r="T29" s="38"/>
      <c r="U29" s="38"/>
      <c r="AV29" s="30"/>
      <c r="AW29" s="30"/>
      <c r="BG29" s="112"/>
    </row>
    <row r="30" spans="1:73">
      <c r="M30" s="38"/>
      <c r="O30" s="39"/>
      <c r="P30" s="39"/>
      <c r="Q30" s="39"/>
      <c r="R30" s="39"/>
      <c r="S30" s="39"/>
      <c r="T30" s="38"/>
      <c r="U30" s="38"/>
    </row>
    <row r="31" spans="1:73">
      <c r="M31" s="38"/>
      <c r="N31" s="39"/>
      <c r="O31" s="39"/>
      <c r="P31" s="39"/>
      <c r="Q31" s="39"/>
      <c r="R31" s="39"/>
      <c r="S31" s="39"/>
      <c r="T31" s="38"/>
      <c r="U31" s="38"/>
      <c r="BG31" s="112"/>
    </row>
    <row r="32" spans="1:73">
      <c r="M32" s="38"/>
      <c r="N32" s="39"/>
      <c r="O32" s="39"/>
      <c r="P32" s="39"/>
      <c r="Q32" s="39"/>
      <c r="R32" s="39"/>
      <c r="S32" s="39"/>
      <c r="T32" s="38"/>
      <c r="U32" s="38"/>
    </row>
    <row r="33" spans="13:59">
      <c r="M33" s="38"/>
      <c r="N33" s="39"/>
      <c r="O33" s="39"/>
      <c r="P33" s="39"/>
      <c r="Q33" s="39"/>
      <c r="R33" s="39"/>
      <c r="S33" s="39"/>
      <c r="T33" s="38"/>
      <c r="U33" s="38"/>
      <c r="BG33" s="112"/>
    </row>
    <row r="35" spans="13:59">
      <c r="BG35" s="112"/>
    </row>
    <row r="37" spans="13:59">
      <c r="BG37" s="11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2017-09-19T09:23:09Z</cp:lastPrinted>
  <dcterms:created xsi:type="dcterms:W3CDTF">2004-10-09T07:29:01Z</dcterms:created>
  <dcterms:modified xsi:type="dcterms:W3CDTF">2019-04-08T06:06:50Z</dcterms:modified>
</cp:coreProperties>
</file>