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lbenga\Documents\Haltero\"/>
    </mc:Choice>
  </mc:AlternateContent>
  <xr:revisionPtr revIDLastSave="0" documentId="13_ncr:1_{B245371D-78A0-4370-8CCA-3C0E73BC6079}" xr6:coauthVersionLast="43" xr6:coauthVersionMax="43" xr10:uidLastSave="{00000000-0000-0000-0000-000000000000}"/>
  <bookViews>
    <workbookView xWindow="-110" yWindow="-110" windowWidth="19420" windowHeight="10420" activeTab="1" xr2:uid="{00000000-000D-0000-FFFF-FFFF00000000}"/>
  </bookViews>
  <sheets>
    <sheet name="FEMININES" sheetId="3" r:id="rId1"/>
    <sheet name="MASCULINS" sheetId="5" r:id="rId2"/>
    <sheet name="Minimas" sheetId="4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Print_Area" localSheetId="0">FEMININES!$A$1:$X$27</definedName>
    <definedName name="_xlnm.Print_Area" localSheetId="1">MASCULINS!$A$1:$X$42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65" i="5" l="1"/>
  <c r="V65" i="5"/>
  <c r="AE65" i="5" s="1"/>
  <c r="W64" i="5"/>
  <c r="V64" i="5"/>
  <c r="AC64" i="5" s="1"/>
  <c r="V63" i="5"/>
  <c r="E9" i="5"/>
  <c r="O9" i="5" l="1"/>
  <c r="S9" i="5"/>
  <c r="V9" i="5"/>
  <c r="AG64" i="5"/>
  <c r="AG65" i="5"/>
  <c r="AI64" i="5"/>
  <c r="AI63" i="5"/>
  <c r="W63" i="5"/>
  <c r="AH63" i="5"/>
  <c r="AC63" i="5"/>
  <c r="AG63" i="5"/>
  <c r="AF63" i="5"/>
  <c r="AE63" i="5"/>
  <c r="AD63" i="5"/>
  <c r="AJ63" i="5"/>
  <c r="AB63" i="5"/>
  <c r="AH64" i="5"/>
  <c r="AF65" i="5"/>
  <c r="AH65" i="5"/>
  <c r="AB64" i="5"/>
  <c r="AJ64" i="5"/>
  <c r="AI65" i="5"/>
  <c r="AD64" i="5"/>
  <c r="AB65" i="5"/>
  <c r="AJ65" i="5"/>
  <c r="AE64" i="5"/>
  <c r="AC65" i="5"/>
  <c r="AF64" i="5"/>
  <c r="AD65" i="5"/>
  <c r="T9" i="5" l="1"/>
  <c r="AG9" i="5" s="1"/>
  <c r="AN63" i="5"/>
  <c r="AK63" i="5"/>
  <c r="AM63" i="5" s="1"/>
  <c r="AN65" i="5"/>
  <c r="AK65" i="5"/>
  <c r="AM65" i="5" s="1"/>
  <c r="AN64" i="5"/>
  <c r="AK64" i="5"/>
  <c r="AM64" i="5" s="1"/>
  <c r="AI9" i="5" l="1"/>
  <c r="W9" i="5"/>
  <c r="AE9" i="5"/>
  <c r="AC9" i="5"/>
  <c r="AD9" i="5"/>
  <c r="AB9" i="5"/>
  <c r="AH9" i="5"/>
  <c r="AJ9" i="5"/>
  <c r="AF9" i="5"/>
  <c r="U65" i="5"/>
  <c r="U63" i="5"/>
  <c r="U64" i="5"/>
  <c r="AN9" i="5" l="1"/>
  <c r="AK9" i="5"/>
  <c r="AM9" i="5" s="1"/>
  <c r="V23" i="5"/>
  <c r="S23" i="5"/>
  <c r="O23" i="5"/>
  <c r="AN54" i="3"/>
  <c r="AK54" i="3"/>
  <c r="AM54" i="3" s="1"/>
  <c r="W54" i="3"/>
  <c r="V54" i="3"/>
  <c r="T54" i="3"/>
  <c r="S54" i="3"/>
  <c r="O54" i="3"/>
  <c r="AN53" i="3"/>
  <c r="AK53" i="3"/>
  <c r="AM53" i="3" s="1"/>
  <c r="W53" i="3"/>
  <c r="V53" i="3"/>
  <c r="T53" i="3"/>
  <c r="S53" i="3"/>
  <c r="O53" i="3"/>
  <c r="AN52" i="3"/>
  <c r="AK52" i="3"/>
  <c r="AM52" i="3" s="1"/>
  <c r="W52" i="3"/>
  <c r="V52" i="3"/>
  <c r="T52" i="3"/>
  <c r="S52" i="3"/>
  <c r="O52" i="3"/>
  <c r="AN51" i="3"/>
  <c r="AK51" i="3"/>
  <c r="AM51" i="3" s="1"/>
  <c r="W51" i="3"/>
  <c r="V51" i="3"/>
  <c r="T51" i="3"/>
  <c r="S51" i="3"/>
  <c r="O51" i="3"/>
  <c r="AN50" i="3"/>
  <c r="AK50" i="3"/>
  <c r="AM50" i="3" s="1"/>
  <c r="W50" i="3"/>
  <c r="V50" i="3"/>
  <c r="T50" i="3"/>
  <c r="S50" i="3"/>
  <c r="O50" i="3"/>
  <c r="AN49" i="3"/>
  <c r="AK49" i="3"/>
  <c r="AM49" i="3" s="1"/>
  <c r="W49" i="3"/>
  <c r="V49" i="3"/>
  <c r="T49" i="3"/>
  <c r="S49" i="3"/>
  <c r="O49" i="3"/>
  <c r="AN48" i="3"/>
  <c r="AK48" i="3"/>
  <c r="AM48" i="3" s="1"/>
  <c r="W48" i="3"/>
  <c r="V48" i="3"/>
  <c r="T48" i="3"/>
  <c r="S48" i="3"/>
  <c r="O48" i="3"/>
  <c r="AN47" i="3"/>
  <c r="AK47" i="3"/>
  <c r="AM47" i="3" s="1"/>
  <c r="W47" i="3"/>
  <c r="V47" i="3"/>
  <c r="T47" i="3"/>
  <c r="S47" i="3"/>
  <c r="O47" i="3"/>
  <c r="AN46" i="3"/>
  <c r="AK46" i="3"/>
  <c r="AM46" i="3" s="1"/>
  <c r="W46" i="3"/>
  <c r="V46" i="3"/>
  <c r="T46" i="3"/>
  <c r="S46" i="3"/>
  <c r="O46" i="3"/>
  <c r="AN45" i="3"/>
  <c r="AK45" i="3"/>
  <c r="AM45" i="3" s="1"/>
  <c r="W45" i="3"/>
  <c r="V45" i="3"/>
  <c r="T45" i="3"/>
  <c r="S45" i="3"/>
  <c r="O45" i="3"/>
  <c r="AN44" i="3"/>
  <c r="AK44" i="3"/>
  <c r="AM44" i="3" s="1"/>
  <c r="W44" i="3"/>
  <c r="V44" i="3"/>
  <c r="T44" i="3"/>
  <c r="S44" i="3"/>
  <c r="O44" i="3"/>
  <c r="AN43" i="3"/>
  <c r="AK43" i="3"/>
  <c r="AM43" i="3" s="1"/>
  <c r="W43" i="3"/>
  <c r="V43" i="3"/>
  <c r="T43" i="3"/>
  <c r="S43" i="3"/>
  <c r="O43" i="3"/>
  <c r="AN42" i="3"/>
  <c r="AK42" i="3"/>
  <c r="AM42" i="3" s="1"/>
  <c r="W42" i="3"/>
  <c r="V42" i="3"/>
  <c r="T42" i="3"/>
  <c r="S42" i="3"/>
  <c r="O42" i="3"/>
  <c r="U9" i="5" l="1"/>
  <c r="U43" i="3"/>
  <c r="AH48" i="3"/>
  <c r="U51" i="3"/>
  <c r="AE50" i="3"/>
  <c r="U53" i="3"/>
  <c r="AG44" i="3"/>
  <c r="AG49" i="3"/>
  <c r="AC52" i="3"/>
  <c r="AG47" i="3"/>
  <c r="AE46" i="3"/>
  <c r="AH44" i="3"/>
  <c r="AE45" i="3"/>
  <c r="U47" i="3"/>
  <c r="AG53" i="3"/>
  <c r="AG43" i="3"/>
  <c r="AG51" i="3"/>
  <c r="AC48" i="3"/>
  <c r="U49" i="3"/>
  <c r="AD42" i="3"/>
  <c r="AG48" i="3"/>
  <c r="AH52" i="3"/>
  <c r="AJ43" i="3"/>
  <c r="AD43" i="3"/>
  <c r="U42" i="3"/>
  <c r="AE54" i="3"/>
  <c r="AC44" i="3"/>
  <c r="AI47" i="3"/>
  <c r="AI51" i="3"/>
  <c r="AE44" i="3"/>
  <c r="AF45" i="3"/>
  <c r="AD46" i="3"/>
  <c r="AJ47" i="3"/>
  <c r="AB48" i="3"/>
  <c r="AJ51" i="3"/>
  <c r="AB52" i="3"/>
  <c r="AE42" i="3"/>
  <c r="AC43" i="3"/>
  <c r="AI44" i="3"/>
  <c r="AE48" i="3"/>
  <c r="AF49" i="3"/>
  <c r="AE52" i="3"/>
  <c r="AF53" i="3"/>
  <c r="AJ44" i="3"/>
  <c r="AG45" i="3"/>
  <c r="AC47" i="3"/>
  <c r="AC51" i="3"/>
  <c r="AG52" i="3"/>
  <c r="AE43" i="3"/>
  <c r="U44" i="3"/>
  <c r="U45" i="3"/>
  <c r="U46" i="3"/>
  <c r="AD47" i="3"/>
  <c r="AI48" i="3"/>
  <c r="U50" i="3"/>
  <c r="AD51" i="3"/>
  <c r="AI52" i="3"/>
  <c r="U54" i="3"/>
  <c r="AE47" i="3"/>
  <c r="AJ52" i="3"/>
  <c r="AJ48" i="3"/>
  <c r="AE51" i="3"/>
  <c r="AI43" i="3"/>
  <c r="AB44" i="3"/>
  <c r="U48" i="3"/>
  <c r="U52" i="3"/>
  <c r="T23" i="5"/>
  <c r="W23" i="5" s="1"/>
  <c r="AH53" i="3"/>
  <c r="AI45" i="3"/>
  <c r="AI49" i="3"/>
  <c r="AG50" i="3"/>
  <c r="AI53" i="3"/>
  <c r="AG54" i="3"/>
  <c r="AH45" i="3"/>
  <c r="AF46" i="3"/>
  <c r="AF54" i="3"/>
  <c r="AG42" i="3"/>
  <c r="AG46" i="3"/>
  <c r="AH42" i="3"/>
  <c r="AF43" i="3"/>
  <c r="AD44" i="3"/>
  <c r="AB45" i="3"/>
  <c r="AJ45" i="3"/>
  <c r="AH46" i="3"/>
  <c r="AF47" i="3"/>
  <c r="AD48" i="3"/>
  <c r="AB49" i="3"/>
  <c r="AJ49" i="3"/>
  <c r="AH50" i="3"/>
  <c r="AF51" i="3"/>
  <c r="AD52" i="3"/>
  <c r="AB53" i="3"/>
  <c r="AJ53" i="3"/>
  <c r="AH54" i="3"/>
  <c r="AF42" i="3"/>
  <c r="AH49" i="3"/>
  <c r="AI42" i="3"/>
  <c r="AC45" i="3"/>
  <c r="AI46" i="3"/>
  <c r="AC49" i="3"/>
  <c r="AI50" i="3"/>
  <c r="AC53" i="3"/>
  <c r="AI54" i="3"/>
  <c r="AB42" i="3"/>
  <c r="AJ42" i="3"/>
  <c r="AH43" i="3"/>
  <c r="AF44" i="3"/>
  <c r="AD45" i="3"/>
  <c r="AB46" i="3"/>
  <c r="AJ46" i="3"/>
  <c r="AH47" i="3"/>
  <c r="AF48" i="3"/>
  <c r="AD49" i="3"/>
  <c r="AB50" i="3"/>
  <c r="AJ50" i="3"/>
  <c r="AH51" i="3"/>
  <c r="AF52" i="3"/>
  <c r="AD53" i="3"/>
  <c r="AB54" i="3"/>
  <c r="AJ54" i="3"/>
  <c r="AC42" i="3"/>
  <c r="AC46" i="3"/>
  <c r="AE53" i="3"/>
  <c r="AC54" i="3"/>
  <c r="AF50" i="3"/>
  <c r="AE49" i="3"/>
  <c r="AC50" i="3"/>
  <c r="AB43" i="3"/>
  <c r="AB47" i="3"/>
  <c r="AD50" i="3"/>
  <c r="AB51" i="3"/>
  <c r="AD54" i="3"/>
  <c r="V29" i="3"/>
  <c r="S29" i="3"/>
  <c r="O29" i="3"/>
  <c r="AB23" i="5" l="1"/>
  <c r="AI23" i="5"/>
  <c r="AF23" i="5"/>
  <c r="AE23" i="5"/>
  <c r="AD23" i="5"/>
  <c r="AH23" i="5"/>
  <c r="AG23" i="5"/>
  <c r="AC23" i="5"/>
  <c r="AJ23" i="5"/>
  <c r="T29" i="3"/>
  <c r="AE29" i="3" s="1"/>
  <c r="V20" i="5"/>
  <c r="S20" i="5"/>
  <c r="O20" i="5"/>
  <c r="V51" i="5"/>
  <c r="S51" i="5"/>
  <c r="O51" i="5"/>
  <c r="V16" i="5"/>
  <c r="S16" i="5"/>
  <c r="O16" i="5"/>
  <c r="V11" i="3"/>
  <c r="S11" i="3"/>
  <c r="O11" i="3"/>
  <c r="V13" i="3"/>
  <c r="S13" i="3"/>
  <c r="O13" i="3"/>
  <c r="V26" i="3"/>
  <c r="S26" i="3"/>
  <c r="O26" i="3"/>
  <c r="V14" i="3"/>
  <c r="S14" i="3"/>
  <c r="O14" i="3"/>
  <c r="V18" i="3"/>
  <c r="S18" i="3"/>
  <c r="O18" i="3"/>
  <c r="V20" i="3"/>
  <c r="S20" i="3"/>
  <c r="O20" i="3"/>
  <c r="V19" i="3"/>
  <c r="S19" i="3"/>
  <c r="O19" i="3"/>
  <c r="W29" i="3" l="1"/>
  <c r="AN23" i="5"/>
  <c r="AK23" i="5"/>
  <c r="AM23" i="5" s="1"/>
  <c r="AJ29" i="3"/>
  <c r="AG29" i="3"/>
  <c r="AC29" i="3"/>
  <c r="AF29" i="3"/>
  <c r="AH29" i="3"/>
  <c r="AB29" i="3"/>
  <c r="AD29" i="3"/>
  <c r="AI29" i="3"/>
  <c r="T11" i="3"/>
  <c r="AE11" i="3" s="1"/>
  <c r="T13" i="3"/>
  <c r="AJ13" i="3" s="1"/>
  <c r="T26" i="3"/>
  <c r="AE26" i="3" s="1"/>
  <c r="T14" i="3"/>
  <c r="AF14" i="3" s="1"/>
  <c r="T18" i="3"/>
  <c r="W18" i="3" s="1"/>
  <c r="T20" i="3"/>
  <c r="AE20" i="3" s="1"/>
  <c r="T20" i="5"/>
  <c r="AD20" i="5" s="1"/>
  <c r="T51" i="5"/>
  <c r="W51" i="5" s="1"/>
  <c r="T16" i="5"/>
  <c r="AE16" i="5" s="1"/>
  <c r="T19" i="3"/>
  <c r="AD19" i="3" s="1"/>
  <c r="W14" i="3" l="1"/>
  <c r="U23" i="5"/>
  <c r="AK29" i="3"/>
  <c r="AM29" i="3" s="1"/>
  <c r="AN29" i="3"/>
  <c r="AD11" i="3"/>
  <c r="AC11" i="3"/>
  <c r="AJ11" i="3"/>
  <c r="AB11" i="3"/>
  <c r="W11" i="3"/>
  <c r="AH11" i="3"/>
  <c r="AF11" i="3"/>
  <c r="AI11" i="3"/>
  <c r="AG11" i="3"/>
  <c r="AB13" i="3"/>
  <c r="W13" i="3"/>
  <c r="AD13" i="3"/>
  <c r="AG13" i="3"/>
  <c r="AE13" i="3"/>
  <c r="AF13" i="3"/>
  <c r="AI13" i="3"/>
  <c r="AH13" i="3"/>
  <c r="AC13" i="3"/>
  <c r="AG26" i="3"/>
  <c r="AD26" i="3"/>
  <c r="AF26" i="3"/>
  <c r="W26" i="3"/>
  <c r="AB26" i="3"/>
  <c r="AC26" i="3"/>
  <c r="AJ26" i="3"/>
  <c r="AI26" i="3"/>
  <c r="AH26" i="3"/>
  <c r="AH14" i="3"/>
  <c r="AE14" i="3"/>
  <c r="AI14" i="3"/>
  <c r="AD14" i="3"/>
  <c r="AC14" i="3"/>
  <c r="AJ14" i="3"/>
  <c r="AB14" i="3"/>
  <c r="AG14" i="3"/>
  <c r="AC18" i="3"/>
  <c r="AI18" i="3"/>
  <c r="AB18" i="3"/>
  <c r="AE18" i="3"/>
  <c r="AJ18" i="3"/>
  <c r="AH18" i="3"/>
  <c r="AF18" i="3"/>
  <c r="AD18" i="3"/>
  <c r="AG18" i="3"/>
  <c r="AD20" i="3"/>
  <c r="AC20" i="3"/>
  <c r="AJ20" i="3"/>
  <c r="AB20" i="3"/>
  <c r="W20" i="3"/>
  <c r="AG20" i="3"/>
  <c r="AI20" i="3"/>
  <c r="AH20" i="3"/>
  <c r="AF20" i="3"/>
  <c r="AG20" i="5"/>
  <c r="AF20" i="5"/>
  <c r="AC20" i="5"/>
  <c r="AJ20" i="5"/>
  <c r="AB20" i="5"/>
  <c r="AI20" i="5"/>
  <c r="AE20" i="5"/>
  <c r="AH20" i="5"/>
  <c r="W20" i="5"/>
  <c r="AC51" i="5"/>
  <c r="AJ51" i="5"/>
  <c r="AH51" i="5"/>
  <c r="AD51" i="5"/>
  <c r="AF51" i="5"/>
  <c r="AB51" i="5"/>
  <c r="AI51" i="5"/>
  <c r="AE51" i="5"/>
  <c r="AG51" i="5"/>
  <c r="W16" i="5"/>
  <c r="AF16" i="5"/>
  <c r="AC16" i="5"/>
  <c r="AH16" i="5"/>
  <c r="AI16" i="5"/>
  <c r="AD16" i="5"/>
  <c r="AJ16" i="5"/>
  <c r="AB16" i="5"/>
  <c r="AG16" i="5"/>
  <c r="AF19" i="3"/>
  <c r="AE19" i="3"/>
  <c r="AG19" i="3"/>
  <c r="AC19" i="3"/>
  <c r="AJ19" i="3"/>
  <c r="AB19" i="3"/>
  <c r="W19" i="3"/>
  <c r="AI19" i="3"/>
  <c r="AH19" i="3"/>
  <c r="U29" i="3" l="1"/>
  <c r="AK11" i="3"/>
  <c r="AM11" i="3" s="1"/>
  <c r="AN11" i="3"/>
  <c r="AK13" i="3"/>
  <c r="AM13" i="3" s="1"/>
  <c r="AN13" i="3"/>
  <c r="AK26" i="3"/>
  <c r="AM26" i="3" s="1"/>
  <c r="AN26" i="3"/>
  <c r="AN14" i="3"/>
  <c r="AK14" i="3"/>
  <c r="AM14" i="3" s="1"/>
  <c r="AK18" i="3"/>
  <c r="AM18" i="3" s="1"/>
  <c r="AN18" i="3"/>
  <c r="AN20" i="3"/>
  <c r="AK20" i="3"/>
  <c r="AM20" i="3" s="1"/>
  <c r="AN20" i="5"/>
  <c r="AK20" i="5"/>
  <c r="AM20" i="5" s="1"/>
  <c r="AN51" i="5"/>
  <c r="AK51" i="5"/>
  <c r="AM51" i="5" s="1"/>
  <c r="AN16" i="5"/>
  <c r="AK16" i="5"/>
  <c r="AM16" i="5" s="1"/>
  <c r="AK19" i="3"/>
  <c r="AM19" i="3" s="1"/>
  <c r="AN19" i="3"/>
  <c r="V15" i="5"/>
  <c r="S15" i="5"/>
  <c r="O15" i="5"/>
  <c r="V13" i="5"/>
  <c r="S13" i="5"/>
  <c r="O13" i="5"/>
  <c r="U14" i="3" l="1"/>
  <c r="U20" i="3"/>
  <c r="U26" i="3"/>
  <c r="U11" i="3"/>
  <c r="U13" i="3"/>
  <c r="U18" i="3"/>
  <c r="U20" i="5"/>
  <c r="U51" i="5"/>
  <c r="U16" i="5"/>
  <c r="U19" i="3"/>
  <c r="T15" i="5"/>
  <c r="AI15" i="5" s="1"/>
  <c r="T13" i="5"/>
  <c r="AC13" i="5" s="1"/>
  <c r="AB15" i="5" l="1"/>
  <c r="AD15" i="5"/>
  <c r="AJ15" i="5"/>
  <c r="AF15" i="5"/>
  <c r="AF13" i="5"/>
  <c r="AH13" i="5"/>
  <c r="AC15" i="5"/>
  <c r="AG15" i="5"/>
  <c r="AE15" i="5"/>
  <c r="AH15" i="5"/>
  <c r="W15" i="5"/>
  <c r="AB13" i="5"/>
  <c r="AD13" i="5"/>
  <c r="AG13" i="5"/>
  <c r="AE13" i="5"/>
  <c r="AI13" i="5"/>
  <c r="W13" i="5"/>
  <c r="AJ13" i="5"/>
  <c r="AK15" i="5" l="1"/>
  <c r="AM15" i="5" s="1"/>
  <c r="AN15" i="5"/>
  <c r="AN13" i="5"/>
  <c r="AK13" i="5"/>
  <c r="AM13" i="5" s="1"/>
  <c r="U15" i="5" l="1"/>
  <c r="U13" i="5"/>
  <c r="V8" i="5" l="1"/>
  <c r="S8" i="5"/>
  <c r="O8" i="5"/>
  <c r="V33" i="3"/>
  <c r="S33" i="3"/>
  <c r="O33" i="3"/>
  <c r="V35" i="5" l="1"/>
  <c r="V28" i="5"/>
  <c r="T8" i="5"/>
  <c r="W8" i="5" s="1"/>
  <c r="T33" i="3"/>
  <c r="AE33" i="3" s="1"/>
  <c r="V27" i="3"/>
  <c r="AH33" i="3" l="1"/>
  <c r="AF33" i="3"/>
  <c r="AI33" i="3"/>
  <c r="AC33" i="3"/>
  <c r="AD8" i="5"/>
  <c r="AD33" i="3"/>
  <c r="AG33" i="3"/>
  <c r="AB33" i="3"/>
  <c r="AJ33" i="3"/>
  <c r="W33" i="3"/>
  <c r="AB8" i="5"/>
  <c r="AC35" i="5"/>
  <c r="AJ35" i="5"/>
  <c r="AB35" i="5"/>
  <c r="AD35" i="5"/>
  <c r="AI35" i="5"/>
  <c r="AH35" i="5"/>
  <c r="AE35" i="5"/>
  <c r="AG35" i="5"/>
  <c r="AF35" i="5"/>
  <c r="AE8" i="5"/>
  <c r="AF8" i="5"/>
  <c r="AI8" i="5"/>
  <c r="AH8" i="5"/>
  <c r="AJ8" i="5"/>
  <c r="AC8" i="5"/>
  <c r="AD28" i="5"/>
  <c r="AC28" i="5"/>
  <c r="AJ28" i="5"/>
  <c r="AB28" i="5"/>
  <c r="AI28" i="5"/>
  <c r="AH28" i="5"/>
  <c r="AG28" i="5"/>
  <c r="AF28" i="5"/>
  <c r="AE28" i="5"/>
  <c r="AG8" i="5"/>
  <c r="AE27" i="3"/>
  <c r="AD27" i="3"/>
  <c r="AC27" i="3"/>
  <c r="AJ27" i="3"/>
  <c r="AB27" i="3"/>
  <c r="AF27" i="3"/>
  <c r="AI27" i="3"/>
  <c r="AH27" i="3"/>
  <c r="AG27" i="3"/>
  <c r="AN33" i="3" l="1"/>
  <c r="AK33" i="3"/>
  <c r="AM33" i="3" s="1"/>
  <c r="AN8" i="5"/>
  <c r="AK8" i="5"/>
  <c r="AM8" i="5" s="1"/>
  <c r="AK35" i="5"/>
  <c r="AM35" i="5" s="1"/>
  <c r="AN35" i="5"/>
  <c r="AK28" i="5"/>
  <c r="AM28" i="5" s="1"/>
  <c r="AN28" i="5"/>
  <c r="AN27" i="3"/>
  <c r="AK27" i="3"/>
  <c r="AM27" i="3" s="1"/>
  <c r="U33" i="3" l="1"/>
  <c r="U8" i="5"/>
  <c r="U35" i="5"/>
  <c r="U28" i="5"/>
  <c r="U27" i="3"/>
  <c r="V24" i="3"/>
  <c r="S24" i="3"/>
  <c r="O24" i="3"/>
  <c r="T24" i="3" l="1"/>
  <c r="AF24" i="3" s="1"/>
  <c r="AH24" i="3" l="1"/>
  <c r="AB24" i="3"/>
  <c r="AC24" i="3"/>
  <c r="W24" i="3"/>
  <c r="AG24" i="3"/>
  <c r="AI24" i="3"/>
  <c r="AD24" i="3"/>
  <c r="AE24" i="3"/>
  <c r="AJ24" i="3"/>
  <c r="AK24" i="3" l="1"/>
  <c r="AM24" i="3" s="1"/>
  <c r="AN24" i="3"/>
  <c r="U24" i="3" l="1"/>
  <c r="O19" i="5" l="1"/>
  <c r="S19" i="5"/>
  <c r="V19" i="5"/>
  <c r="T19" i="5" l="1"/>
  <c r="W19" i="5" s="1"/>
  <c r="AF19" i="5" l="1"/>
  <c r="AJ19" i="5"/>
  <c r="AH19" i="5"/>
  <c r="AB19" i="5"/>
  <c r="AE19" i="5"/>
  <c r="AD19" i="5"/>
  <c r="AG19" i="5"/>
  <c r="AC19" i="5"/>
  <c r="AI19" i="5"/>
  <c r="AK19" i="5" l="1"/>
  <c r="AM19" i="5" s="1"/>
  <c r="AN19" i="5"/>
  <c r="U19" i="5" l="1"/>
  <c r="V18" i="5"/>
  <c r="S18" i="5"/>
  <c r="O18" i="5"/>
  <c r="V8" i="3"/>
  <c r="S8" i="3"/>
  <c r="O8" i="3"/>
  <c r="T18" i="5" l="1"/>
  <c r="AJ18" i="5" s="1"/>
  <c r="T8" i="3"/>
  <c r="AI8" i="3" s="1"/>
  <c r="AD18" i="5" l="1"/>
  <c r="AE18" i="5"/>
  <c r="W18" i="5"/>
  <c r="AG18" i="5"/>
  <c r="AB18" i="5"/>
  <c r="AH18" i="5"/>
  <c r="AI18" i="5"/>
  <c r="AF18" i="5"/>
  <c r="AB8" i="3"/>
  <c r="AH8" i="3"/>
  <c r="AC18" i="5"/>
  <c r="W8" i="3"/>
  <c r="AD8" i="3"/>
  <c r="AE8" i="3"/>
  <c r="AF8" i="3"/>
  <c r="AC8" i="3"/>
  <c r="AG8" i="3"/>
  <c r="AJ8" i="3"/>
  <c r="AN18" i="5" l="1"/>
  <c r="AK18" i="5"/>
  <c r="AM18" i="5" s="1"/>
  <c r="AN8" i="3"/>
  <c r="AK8" i="3"/>
  <c r="AM8" i="3" s="1"/>
  <c r="U18" i="5" l="1"/>
  <c r="U8" i="3"/>
  <c r="V41" i="3" l="1"/>
  <c r="S41" i="3"/>
  <c r="O41" i="3"/>
  <c r="V44" i="5"/>
  <c r="S44" i="5"/>
  <c r="O44" i="5"/>
  <c r="V33" i="5"/>
  <c r="S33" i="5"/>
  <c r="O33" i="5"/>
  <c r="V42" i="5"/>
  <c r="S42" i="5"/>
  <c r="O42" i="5"/>
  <c r="V39" i="5"/>
  <c r="S39" i="5"/>
  <c r="O39" i="5"/>
  <c r="V49" i="5"/>
  <c r="S49" i="5"/>
  <c r="O49" i="5"/>
  <c r="T41" i="3" l="1"/>
  <c r="AB41" i="3" s="1"/>
  <c r="T44" i="5"/>
  <c r="W44" i="5" s="1"/>
  <c r="T39" i="5"/>
  <c r="W39" i="5" s="1"/>
  <c r="T33" i="5"/>
  <c r="W33" i="5" s="1"/>
  <c r="T42" i="5"/>
  <c r="W42" i="5" s="1"/>
  <c r="T49" i="5"/>
  <c r="W49" i="5" s="1"/>
  <c r="AD41" i="3" l="1"/>
  <c r="AF41" i="3"/>
  <c r="AH41" i="3"/>
  <c r="W41" i="3"/>
  <c r="AG41" i="3"/>
  <c r="AI41" i="3"/>
  <c r="AJ41" i="3"/>
  <c r="AC41" i="3"/>
  <c r="AE41" i="3"/>
  <c r="AK41" i="3" l="1"/>
  <c r="AM41" i="3" s="1"/>
  <c r="AN41" i="3"/>
  <c r="V9" i="3"/>
  <c r="S9" i="3"/>
  <c r="O9" i="3"/>
  <c r="V10" i="3"/>
  <c r="S10" i="3"/>
  <c r="O10" i="3"/>
  <c r="V17" i="3"/>
  <c r="S17" i="3"/>
  <c r="O17" i="3"/>
  <c r="V15" i="3"/>
  <c r="S15" i="3"/>
  <c r="O15" i="3"/>
  <c r="U41" i="3" l="1"/>
  <c r="T15" i="3"/>
  <c r="W15" i="3" s="1"/>
  <c r="T9" i="3"/>
  <c r="W9" i="3" s="1"/>
  <c r="T10" i="3"/>
  <c r="W10" i="3" s="1"/>
  <c r="T17" i="3"/>
  <c r="W17" i="3" s="1"/>
  <c r="V48" i="5" l="1"/>
  <c r="S48" i="5"/>
  <c r="T48" i="5" s="1"/>
  <c r="V36" i="5"/>
  <c r="S36" i="5"/>
  <c r="O36" i="5"/>
  <c r="V41" i="5"/>
  <c r="S41" i="5"/>
  <c r="O41" i="5"/>
  <c r="V22" i="5"/>
  <c r="S22" i="5"/>
  <c r="O22" i="5"/>
  <c r="V21" i="3"/>
  <c r="S21" i="3"/>
  <c r="O21" i="3"/>
  <c r="AN25" i="3"/>
  <c r="AK25" i="3"/>
  <c r="AM25" i="3" s="1"/>
  <c r="AJ25" i="3"/>
  <c r="AI25" i="3"/>
  <c r="AH25" i="3"/>
  <c r="AG25" i="3"/>
  <c r="AF25" i="3"/>
  <c r="AE25" i="3"/>
  <c r="AD25" i="3"/>
  <c r="AC25" i="3"/>
  <c r="AB25" i="3"/>
  <c r="V36" i="3"/>
  <c r="S36" i="3"/>
  <c r="O36" i="3"/>
  <c r="AJ48" i="5" l="1"/>
  <c r="AH48" i="5"/>
  <c r="AF48" i="5"/>
  <c r="AD48" i="5"/>
  <c r="AB48" i="5"/>
  <c r="AI48" i="5"/>
  <c r="AE48" i="5"/>
  <c r="W48" i="5"/>
  <c r="AG48" i="5"/>
  <c r="AC48" i="5"/>
  <c r="T36" i="5"/>
  <c r="AE36" i="5" s="1"/>
  <c r="T22" i="5"/>
  <c r="AE22" i="5" s="1"/>
  <c r="T41" i="5"/>
  <c r="AG41" i="5" s="1"/>
  <c r="T21" i="3"/>
  <c r="AG21" i="3" s="1"/>
  <c r="T36" i="3"/>
  <c r="AG36" i="3" s="1"/>
  <c r="AB36" i="5" l="1"/>
  <c r="AD36" i="5"/>
  <c r="AF36" i="5"/>
  <c r="W36" i="5"/>
  <c r="AG36" i="5"/>
  <c r="AJ36" i="3"/>
  <c r="AI36" i="5"/>
  <c r="W36" i="3"/>
  <c r="AD21" i="3"/>
  <c r="AH21" i="3"/>
  <c r="AC21" i="3"/>
  <c r="AJ21" i="3"/>
  <c r="W21" i="3"/>
  <c r="AE21" i="3"/>
  <c r="AI21" i="3"/>
  <c r="AB36" i="3"/>
  <c r="AI36" i="3"/>
  <c r="AF21" i="3"/>
  <c r="AC36" i="3"/>
  <c r="AD36" i="3"/>
  <c r="AF36" i="3"/>
  <c r="AH36" i="3"/>
  <c r="AB21" i="3"/>
  <c r="AH36" i="5"/>
  <c r="AJ36" i="5"/>
  <c r="AC36" i="5"/>
  <c r="AH22" i="5"/>
  <c r="AF22" i="5"/>
  <c r="AC41" i="5"/>
  <c r="AB22" i="5"/>
  <c r="AG22" i="5"/>
  <c r="AD41" i="5"/>
  <c r="AD22" i="5"/>
  <c r="AI22" i="5"/>
  <c r="AF41" i="5"/>
  <c r="AB41" i="5"/>
  <c r="AJ41" i="5"/>
  <c r="AE41" i="5"/>
  <c r="W22" i="5"/>
  <c r="AI41" i="5"/>
  <c r="AH41" i="5"/>
  <c r="AJ22" i="5"/>
  <c r="AE36" i="3"/>
  <c r="AC22" i="5"/>
  <c r="W41" i="5"/>
  <c r="AK48" i="5"/>
  <c r="AM48" i="5" s="1"/>
  <c r="AN48" i="5"/>
  <c r="AN36" i="3" l="1"/>
  <c r="AN21" i="3"/>
  <c r="AK36" i="3"/>
  <c r="AM36" i="3" s="1"/>
  <c r="AK21" i="3"/>
  <c r="AM21" i="3" s="1"/>
  <c r="AN36" i="5"/>
  <c r="AK36" i="5"/>
  <c r="AM36" i="5" s="1"/>
  <c r="AN22" i="5"/>
  <c r="AK22" i="5"/>
  <c r="AM22" i="5" s="1"/>
  <c r="AK41" i="5"/>
  <c r="AM41" i="5" s="1"/>
  <c r="AN41" i="5"/>
  <c r="U48" i="5"/>
  <c r="U36" i="3" l="1"/>
  <c r="U21" i="3"/>
  <c r="U36" i="5"/>
  <c r="U22" i="5"/>
  <c r="U41" i="5"/>
  <c r="AA7" i="5"/>
  <c r="S7" i="5" s="1"/>
  <c r="Z7" i="5"/>
  <c r="O7" i="5" s="1"/>
  <c r="V7" i="5"/>
  <c r="T7" i="5" l="1"/>
  <c r="W7" i="5" s="1"/>
  <c r="V12" i="3"/>
  <c r="S12" i="3"/>
  <c r="O12" i="3"/>
  <c r="V16" i="3"/>
  <c r="S16" i="3"/>
  <c r="O16" i="3"/>
  <c r="O37" i="5"/>
  <c r="S37" i="5"/>
  <c r="V37" i="5"/>
  <c r="O30" i="5"/>
  <c r="S30" i="5"/>
  <c r="V30" i="5"/>
  <c r="T37" i="5" l="1"/>
  <c r="W37" i="5" s="1"/>
  <c r="T30" i="5"/>
  <c r="W30" i="5" s="1"/>
  <c r="T16" i="3"/>
  <c r="T12" i="3"/>
  <c r="V55" i="5"/>
  <c r="S55" i="5"/>
  <c r="O55" i="5"/>
  <c r="V46" i="5"/>
  <c r="S46" i="5"/>
  <c r="O46" i="5"/>
  <c r="V45" i="5"/>
  <c r="S45" i="5"/>
  <c r="O45" i="5"/>
  <c r="V32" i="5"/>
  <c r="S32" i="5"/>
  <c r="O32" i="5"/>
  <c r="V31" i="5"/>
  <c r="S31" i="5"/>
  <c r="O31" i="5"/>
  <c r="V17" i="5"/>
  <c r="S17" i="5"/>
  <c r="O17" i="5"/>
  <c r="V11" i="5"/>
  <c r="S11" i="5"/>
  <c r="O11" i="5"/>
  <c r="W16" i="3" l="1"/>
  <c r="AI16" i="3"/>
  <c r="AF16" i="3"/>
  <c r="AC16" i="3"/>
  <c r="AJ16" i="3"/>
  <c r="AH16" i="3"/>
  <c r="AE16" i="3"/>
  <c r="AD16" i="3"/>
  <c r="AB16" i="3"/>
  <c r="AG16" i="3"/>
  <c r="W12" i="3"/>
  <c r="AG12" i="3"/>
  <c r="AJ12" i="3"/>
  <c r="AH12" i="3"/>
  <c r="AF12" i="3"/>
  <c r="AE12" i="3"/>
  <c r="AD12" i="3"/>
  <c r="AC12" i="3"/>
  <c r="AB12" i="3"/>
  <c r="AI12" i="3"/>
  <c r="T17" i="5"/>
  <c r="W17" i="5" s="1"/>
  <c r="T46" i="5"/>
  <c r="W46" i="5" s="1"/>
  <c r="T32" i="5"/>
  <c r="W32" i="5" s="1"/>
  <c r="T11" i="5"/>
  <c r="W11" i="5" s="1"/>
  <c r="T31" i="5"/>
  <c r="W31" i="5" s="1"/>
  <c r="T45" i="5"/>
  <c r="W45" i="5" s="1"/>
  <c r="T55" i="5"/>
  <c r="W55" i="5" s="1"/>
  <c r="AN16" i="3" l="1"/>
  <c r="AK16" i="3"/>
  <c r="AM16" i="3" s="1"/>
  <c r="AN12" i="3"/>
  <c r="AK12" i="3"/>
  <c r="AM12" i="3" s="1"/>
  <c r="V39" i="3"/>
  <c r="S39" i="3"/>
  <c r="O39" i="3"/>
  <c r="T39" i="3" l="1"/>
  <c r="W39" i="3" s="1"/>
  <c r="S38" i="3"/>
  <c r="O38" i="3"/>
  <c r="AB15" i="3" l="1"/>
  <c r="AC15" i="3"/>
  <c r="AD15" i="3"/>
  <c r="AE15" i="3"/>
  <c r="AF15" i="3"/>
  <c r="AG15" i="3"/>
  <c r="AH15" i="3"/>
  <c r="AI15" i="3"/>
  <c r="AJ15" i="3"/>
  <c r="AB17" i="3"/>
  <c r="AC17" i="3"/>
  <c r="AD17" i="3"/>
  <c r="AE17" i="3"/>
  <c r="AF17" i="3"/>
  <c r="AG17" i="3"/>
  <c r="AH17" i="3"/>
  <c r="AI17" i="3"/>
  <c r="AJ17" i="3"/>
  <c r="AB10" i="3"/>
  <c r="AC10" i="3"/>
  <c r="AD10" i="3"/>
  <c r="AE10" i="3"/>
  <c r="AF10" i="3"/>
  <c r="AG10" i="3"/>
  <c r="AH10" i="3"/>
  <c r="AI10" i="3"/>
  <c r="AJ10" i="3"/>
  <c r="AB9" i="3"/>
  <c r="AC9" i="3"/>
  <c r="AD9" i="3"/>
  <c r="AE9" i="3"/>
  <c r="AF9" i="3"/>
  <c r="AG9" i="3"/>
  <c r="AH9" i="3"/>
  <c r="AI9" i="3"/>
  <c r="AJ9" i="3"/>
  <c r="AB55" i="3"/>
  <c r="AC55" i="3"/>
  <c r="AD55" i="3"/>
  <c r="AE55" i="3"/>
  <c r="AF55" i="3"/>
  <c r="AG55" i="3"/>
  <c r="AH55" i="3"/>
  <c r="AI55" i="3"/>
  <c r="AJ55" i="3"/>
  <c r="AK55" i="3"/>
  <c r="AM55" i="3" s="1"/>
  <c r="AN55" i="3"/>
  <c r="AB56" i="3"/>
  <c r="AC56" i="3"/>
  <c r="AD56" i="3"/>
  <c r="AE56" i="3"/>
  <c r="AF56" i="3"/>
  <c r="AG56" i="3"/>
  <c r="AH56" i="3"/>
  <c r="AI56" i="3"/>
  <c r="AJ56" i="3"/>
  <c r="AK56" i="3"/>
  <c r="AM56" i="3" s="1"/>
  <c r="AN56" i="3"/>
  <c r="AB57" i="3"/>
  <c r="AC57" i="3"/>
  <c r="AD57" i="3"/>
  <c r="AE57" i="3"/>
  <c r="AF57" i="3"/>
  <c r="AG57" i="3"/>
  <c r="AH57" i="3"/>
  <c r="AI57" i="3"/>
  <c r="AJ57" i="3"/>
  <c r="AK57" i="3"/>
  <c r="AM57" i="3" s="1"/>
  <c r="AN57" i="3"/>
  <c r="AB58" i="3"/>
  <c r="AC58" i="3"/>
  <c r="AD58" i="3"/>
  <c r="AE58" i="3"/>
  <c r="AF58" i="3"/>
  <c r="AG58" i="3"/>
  <c r="AH58" i="3"/>
  <c r="AI58" i="3"/>
  <c r="AJ58" i="3"/>
  <c r="AK58" i="3"/>
  <c r="AM58" i="3" s="1"/>
  <c r="AN58" i="3"/>
  <c r="AB59" i="3"/>
  <c r="AC59" i="3"/>
  <c r="AD59" i="3"/>
  <c r="AE59" i="3"/>
  <c r="AF59" i="3"/>
  <c r="AG59" i="3"/>
  <c r="AH59" i="3"/>
  <c r="AI59" i="3"/>
  <c r="AJ59" i="3"/>
  <c r="AK59" i="3"/>
  <c r="AM59" i="3" s="1"/>
  <c r="AN59" i="3"/>
  <c r="AB60" i="3"/>
  <c r="AC60" i="3"/>
  <c r="AD60" i="3"/>
  <c r="AE60" i="3"/>
  <c r="AF60" i="3"/>
  <c r="AG60" i="3"/>
  <c r="AH60" i="3"/>
  <c r="AI60" i="3"/>
  <c r="AJ60" i="3"/>
  <c r="AK60" i="3"/>
  <c r="AM60" i="3" s="1"/>
  <c r="AN60" i="3"/>
  <c r="AB61" i="3"/>
  <c r="AC61" i="3"/>
  <c r="AD61" i="3"/>
  <c r="AE61" i="3"/>
  <c r="AF61" i="3"/>
  <c r="AG61" i="3"/>
  <c r="AH61" i="3"/>
  <c r="AI61" i="3"/>
  <c r="AJ61" i="3"/>
  <c r="AK61" i="3"/>
  <c r="AM61" i="3" s="1"/>
  <c r="AN61" i="3"/>
  <c r="AB62" i="3"/>
  <c r="AC62" i="3"/>
  <c r="AD62" i="3"/>
  <c r="AE62" i="3"/>
  <c r="AF62" i="3"/>
  <c r="AG62" i="3"/>
  <c r="AH62" i="3"/>
  <c r="AI62" i="3"/>
  <c r="AJ62" i="3"/>
  <c r="AK62" i="3"/>
  <c r="AM62" i="3" s="1"/>
  <c r="AN62" i="3"/>
  <c r="AB63" i="3"/>
  <c r="AC63" i="3"/>
  <c r="AD63" i="3"/>
  <c r="AE63" i="3"/>
  <c r="AF63" i="3"/>
  <c r="AG63" i="3"/>
  <c r="AH63" i="3"/>
  <c r="AI63" i="3"/>
  <c r="AJ63" i="3"/>
  <c r="AK63" i="3"/>
  <c r="AM63" i="3" s="1"/>
  <c r="AN63" i="3"/>
  <c r="AB64" i="3"/>
  <c r="AC64" i="3"/>
  <c r="AD64" i="3"/>
  <c r="AE64" i="3"/>
  <c r="AF64" i="3"/>
  <c r="AG64" i="3"/>
  <c r="AH64" i="3"/>
  <c r="AI64" i="3"/>
  <c r="AJ64" i="3"/>
  <c r="AK64" i="3"/>
  <c r="AM64" i="3" s="1"/>
  <c r="AN64" i="3"/>
  <c r="AB65" i="3"/>
  <c r="AC65" i="3"/>
  <c r="AD65" i="3"/>
  <c r="AE65" i="3"/>
  <c r="AF65" i="3"/>
  <c r="AG65" i="3"/>
  <c r="AH65" i="3"/>
  <c r="AI65" i="3"/>
  <c r="AJ65" i="3"/>
  <c r="AK65" i="3"/>
  <c r="AM65" i="3" s="1"/>
  <c r="AN65" i="3"/>
  <c r="AB66" i="3"/>
  <c r="AC66" i="3"/>
  <c r="AD66" i="3"/>
  <c r="AE66" i="3"/>
  <c r="AF66" i="3"/>
  <c r="AG66" i="3"/>
  <c r="AH66" i="3"/>
  <c r="AI66" i="3"/>
  <c r="AJ66" i="3"/>
  <c r="AK66" i="3"/>
  <c r="AM66" i="3" s="1"/>
  <c r="AN66" i="3"/>
  <c r="AB67" i="3"/>
  <c r="AC67" i="3"/>
  <c r="AD67" i="3"/>
  <c r="AE67" i="3"/>
  <c r="AF67" i="3"/>
  <c r="AG67" i="3"/>
  <c r="AH67" i="3"/>
  <c r="AI67" i="3"/>
  <c r="AJ67" i="3"/>
  <c r="AK67" i="3"/>
  <c r="AM67" i="3" s="1"/>
  <c r="AN67" i="3"/>
  <c r="AB68" i="3"/>
  <c r="AC68" i="3"/>
  <c r="AD68" i="3"/>
  <c r="AE68" i="3"/>
  <c r="AF68" i="3"/>
  <c r="AG68" i="3"/>
  <c r="AH68" i="3"/>
  <c r="AI68" i="3"/>
  <c r="AJ68" i="3"/>
  <c r="AK68" i="3"/>
  <c r="AM68" i="3" s="1"/>
  <c r="AN68" i="3"/>
  <c r="AB69" i="3"/>
  <c r="AC69" i="3"/>
  <c r="AD69" i="3"/>
  <c r="AE69" i="3"/>
  <c r="AF69" i="3"/>
  <c r="AG69" i="3"/>
  <c r="AH69" i="3"/>
  <c r="AI69" i="3"/>
  <c r="AJ69" i="3"/>
  <c r="AK69" i="3"/>
  <c r="AM69" i="3" s="1"/>
  <c r="AN69" i="3"/>
  <c r="AB70" i="3"/>
  <c r="AC70" i="3"/>
  <c r="AD70" i="3"/>
  <c r="AE70" i="3"/>
  <c r="AF70" i="3"/>
  <c r="AG70" i="3"/>
  <c r="AH70" i="3"/>
  <c r="AI70" i="3"/>
  <c r="AJ70" i="3"/>
  <c r="AK70" i="3"/>
  <c r="AM70" i="3" s="1"/>
  <c r="AN70" i="3"/>
  <c r="AB71" i="3"/>
  <c r="AC71" i="3"/>
  <c r="AD71" i="3"/>
  <c r="AE71" i="3"/>
  <c r="AF71" i="3"/>
  <c r="AG71" i="3"/>
  <c r="AH71" i="3"/>
  <c r="AI71" i="3"/>
  <c r="AJ71" i="3"/>
  <c r="AK71" i="3"/>
  <c r="AM71" i="3" s="1"/>
  <c r="AN71" i="3"/>
  <c r="AB72" i="3"/>
  <c r="AC72" i="3"/>
  <c r="AD72" i="3"/>
  <c r="AE72" i="3"/>
  <c r="AF72" i="3"/>
  <c r="AG72" i="3"/>
  <c r="AH72" i="3"/>
  <c r="AI72" i="3"/>
  <c r="AJ72" i="3"/>
  <c r="AK72" i="3"/>
  <c r="AM72" i="3" s="1"/>
  <c r="AN72" i="3"/>
  <c r="AB73" i="3"/>
  <c r="AC73" i="3"/>
  <c r="AD73" i="3"/>
  <c r="AE73" i="3"/>
  <c r="AF73" i="3"/>
  <c r="AG73" i="3"/>
  <c r="AH73" i="3"/>
  <c r="AI73" i="3"/>
  <c r="AJ73" i="3"/>
  <c r="AK73" i="3"/>
  <c r="AM73" i="3" s="1"/>
  <c r="AN73" i="3"/>
  <c r="AB74" i="3"/>
  <c r="AC74" i="3"/>
  <c r="AD74" i="3"/>
  <c r="AE74" i="3"/>
  <c r="AF74" i="3"/>
  <c r="AG74" i="3"/>
  <c r="AH74" i="3"/>
  <c r="AI74" i="3"/>
  <c r="AJ74" i="3"/>
  <c r="AK74" i="3"/>
  <c r="AM74" i="3" s="1"/>
  <c r="AN74" i="3"/>
  <c r="AB75" i="3"/>
  <c r="AC75" i="3"/>
  <c r="AD75" i="3"/>
  <c r="AE75" i="3"/>
  <c r="AF75" i="3"/>
  <c r="AG75" i="3"/>
  <c r="AH75" i="3"/>
  <c r="AI75" i="3"/>
  <c r="AJ75" i="3"/>
  <c r="AK75" i="3"/>
  <c r="AM75" i="3" s="1"/>
  <c r="AN75" i="3"/>
  <c r="AB76" i="3"/>
  <c r="AC76" i="3"/>
  <c r="AD76" i="3"/>
  <c r="AE76" i="3"/>
  <c r="AF76" i="3"/>
  <c r="AG76" i="3"/>
  <c r="AH76" i="3"/>
  <c r="AI76" i="3"/>
  <c r="AJ76" i="3"/>
  <c r="AK76" i="3"/>
  <c r="AM76" i="3" s="1"/>
  <c r="AN76" i="3"/>
  <c r="AB77" i="3"/>
  <c r="AC77" i="3"/>
  <c r="AD77" i="3"/>
  <c r="AE77" i="3"/>
  <c r="AF77" i="3"/>
  <c r="AG77" i="3"/>
  <c r="AH77" i="3"/>
  <c r="AI77" i="3"/>
  <c r="AJ77" i="3"/>
  <c r="AK77" i="3"/>
  <c r="AM77" i="3" s="1"/>
  <c r="AN77" i="3"/>
  <c r="AB78" i="3"/>
  <c r="AC78" i="3"/>
  <c r="AD78" i="3"/>
  <c r="AE78" i="3"/>
  <c r="AF78" i="3"/>
  <c r="AG78" i="3"/>
  <c r="AH78" i="3"/>
  <c r="AI78" i="3"/>
  <c r="AJ78" i="3"/>
  <c r="AK78" i="3"/>
  <c r="AM78" i="3" s="1"/>
  <c r="AN78" i="3"/>
  <c r="AB79" i="3"/>
  <c r="AC79" i="3"/>
  <c r="AD79" i="3"/>
  <c r="AE79" i="3"/>
  <c r="AF79" i="3"/>
  <c r="AG79" i="3"/>
  <c r="AH79" i="3"/>
  <c r="AI79" i="3"/>
  <c r="AJ79" i="3"/>
  <c r="AK79" i="3"/>
  <c r="AM79" i="3" s="1"/>
  <c r="AN79" i="3"/>
  <c r="AB80" i="3"/>
  <c r="AC80" i="3"/>
  <c r="AD80" i="3"/>
  <c r="AE80" i="3"/>
  <c r="AF80" i="3"/>
  <c r="AG80" i="3"/>
  <c r="AH80" i="3"/>
  <c r="AI80" i="3"/>
  <c r="AJ80" i="3"/>
  <c r="AK80" i="3"/>
  <c r="AM80" i="3" s="1"/>
  <c r="AN80" i="3"/>
  <c r="AB81" i="3"/>
  <c r="AC81" i="3"/>
  <c r="AD81" i="3"/>
  <c r="AE81" i="3"/>
  <c r="AF81" i="3"/>
  <c r="AG81" i="3"/>
  <c r="AH81" i="3"/>
  <c r="AI81" i="3"/>
  <c r="AJ81" i="3"/>
  <c r="AK81" i="3"/>
  <c r="AM81" i="3" s="1"/>
  <c r="AN81" i="3"/>
  <c r="AB82" i="3"/>
  <c r="AC82" i="3"/>
  <c r="AD82" i="3"/>
  <c r="AE82" i="3"/>
  <c r="AF82" i="3"/>
  <c r="AG82" i="3"/>
  <c r="AH82" i="3"/>
  <c r="AI82" i="3"/>
  <c r="AJ82" i="3"/>
  <c r="AK82" i="3"/>
  <c r="AM82" i="3" s="1"/>
  <c r="AN82" i="3"/>
  <c r="AB83" i="3"/>
  <c r="AC83" i="3"/>
  <c r="AD83" i="3"/>
  <c r="AE83" i="3"/>
  <c r="AF83" i="3"/>
  <c r="AG83" i="3"/>
  <c r="AH83" i="3"/>
  <c r="AI83" i="3"/>
  <c r="AJ83" i="3"/>
  <c r="AK83" i="3"/>
  <c r="AM83" i="3" s="1"/>
  <c r="AN83" i="3"/>
  <c r="AB84" i="3"/>
  <c r="AC84" i="3"/>
  <c r="AD84" i="3"/>
  <c r="AE84" i="3"/>
  <c r="AF84" i="3"/>
  <c r="AG84" i="3"/>
  <c r="AH84" i="3"/>
  <c r="AI84" i="3"/>
  <c r="AJ84" i="3"/>
  <c r="AK84" i="3"/>
  <c r="AM84" i="3" s="1"/>
  <c r="AN84" i="3"/>
  <c r="AB85" i="3"/>
  <c r="AC85" i="3"/>
  <c r="AD85" i="3"/>
  <c r="AE85" i="3"/>
  <c r="AF85" i="3"/>
  <c r="AG85" i="3"/>
  <c r="AH85" i="3"/>
  <c r="AI85" i="3"/>
  <c r="AJ85" i="3"/>
  <c r="AK85" i="3"/>
  <c r="AM85" i="3" s="1"/>
  <c r="AN85" i="3"/>
  <c r="AB86" i="3"/>
  <c r="AC86" i="3"/>
  <c r="AD86" i="3"/>
  <c r="AE86" i="3"/>
  <c r="AF86" i="3"/>
  <c r="AG86" i="3"/>
  <c r="AH86" i="3"/>
  <c r="AI86" i="3"/>
  <c r="AJ86" i="3"/>
  <c r="AK86" i="3"/>
  <c r="AM86" i="3" s="1"/>
  <c r="AN86" i="3"/>
  <c r="AB87" i="3"/>
  <c r="AC87" i="3"/>
  <c r="AD87" i="3"/>
  <c r="AE87" i="3"/>
  <c r="AF87" i="3"/>
  <c r="AG87" i="3"/>
  <c r="AH87" i="3"/>
  <c r="AI87" i="3"/>
  <c r="AJ87" i="3"/>
  <c r="AK87" i="3"/>
  <c r="AM87" i="3" s="1"/>
  <c r="AN87" i="3"/>
  <c r="AB88" i="3"/>
  <c r="AC88" i="3"/>
  <c r="AD88" i="3"/>
  <c r="AE88" i="3"/>
  <c r="AF88" i="3"/>
  <c r="AG88" i="3"/>
  <c r="AH88" i="3"/>
  <c r="AI88" i="3"/>
  <c r="AJ88" i="3"/>
  <c r="AK88" i="3"/>
  <c r="AM88" i="3" s="1"/>
  <c r="AN88" i="3"/>
  <c r="AB89" i="3"/>
  <c r="AC89" i="3"/>
  <c r="AD89" i="3"/>
  <c r="AE89" i="3"/>
  <c r="AF89" i="3"/>
  <c r="AG89" i="3"/>
  <c r="AH89" i="3"/>
  <c r="AI89" i="3"/>
  <c r="AJ89" i="3"/>
  <c r="AK89" i="3"/>
  <c r="AM89" i="3" s="1"/>
  <c r="AN89" i="3"/>
  <c r="AB90" i="3"/>
  <c r="AC90" i="3"/>
  <c r="AD90" i="3"/>
  <c r="AE90" i="3"/>
  <c r="AF90" i="3"/>
  <c r="AG90" i="3"/>
  <c r="AH90" i="3"/>
  <c r="AI90" i="3"/>
  <c r="AJ90" i="3"/>
  <c r="AK90" i="3"/>
  <c r="AM90" i="3" s="1"/>
  <c r="AN90" i="3"/>
  <c r="AB91" i="3"/>
  <c r="AC91" i="3"/>
  <c r="AD91" i="3"/>
  <c r="AE91" i="3"/>
  <c r="AF91" i="3"/>
  <c r="AG91" i="3"/>
  <c r="AH91" i="3"/>
  <c r="AI91" i="3"/>
  <c r="AJ91" i="3"/>
  <c r="AK91" i="3"/>
  <c r="AM91" i="3" s="1"/>
  <c r="AN91" i="3"/>
  <c r="AB92" i="3"/>
  <c r="AC92" i="3"/>
  <c r="AD92" i="3"/>
  <c r="AE92" i="3"/>
  <c r="AF92" i="3"/>
  <c r="AG92" i="3"/>
  <c r="AH92" i="3"/>
  <c r="AI92" i="3"/>
  <c r="AJ92" i="3"/>
  <c r="AK92" i="3"/>
  <c r="AM92" i="3" s="1"/>
  <c r="AN92" i="3"/>
  <c r="AB93" i="3"/>
  <c r="AC93" i="3"/>
  <c r="AD93" i="3"/>
  <c r="AE93" i="3"/>
  <c r="AF93" i="3"/>
  <c r="AG93" i="3"/>
  <c r="AH93" i="3"/>
  <c r="AI93" i="3"/>
  <c r="AJ93" i="3"/>
  <c r="AK93" i="3"/>
  <c r="AM93" i="3" s="1"/>
  <c r="AN93" i="3"/>
  <c r="AB94" i="3"/>
  <c r="AC94" i="3"/>
  <c r="AD94" i="3"/>
  <c r="AE94" i="3"/>
  <c r="AF94" i="3"/>
  <c r="AG94" i="3"/>
  <c r="AH94" i="3"/>
  <c r="AI94" i="3"/>
  <c r="AJ94" i="3"/>
  <c r="AK94" i="3"/>
  <c r="AM94" i="3" s="1"/>
  <c r="AN94" i="3"/>
  <c r="AB95" i="3"/>
  <c r="AC95" i="3"/>
  <c r="AD95" i="3"/>
  <c r="AE95" i="3"/>
  <c r="AF95" i="3"/>
  <c r="AG95" i="3"/>
  <c r="AH95" i="3"/>
  <c r="AI95" i="3"/>
  <c r="AJ95" i="3"/>
  <c r="AK95" i="3"/>
  <c r="AM95" i="3" s="1"/>
  <c r="AN95" i="3"/>
  <c r="AB96" i="3"/>
  <c r="AC96" i="3"/>
  <c r="AD96" i="3"/>
  <c r="AE96" i="3"/>
  <c r="AF96" i="3"/>
  <c r="AG96" i="3"/>
  <c r="AH96" i="3"/>
  <c r="AI96" i="3"/>
  <c r="AJ96" i="3"/>
  <c r="AK96" i="3"/>
  <c r="AM96" i="3" s="1"/>
  <c r="AN96" i="3"/>
  <c r="AB97" i="3"/>
  <c r="AC97" i="3"/>
  <c r="AD97" i="3"/>
  <c r="AE97" i="3"/>
  <c r="AF97" i="3"/>
  <c r="AG97" i="3"/>
  <c r="AH97" i="3"/>
  <c r="AI97" i="3"/>
  <c r="AJ97" i="3"/>
  <c r="AK97" i="3"/>
  <c r="AM97" i="3" s="1"/>
  <c r="AN97" i="3"/>
  <c r="AB98" i="3"/>
  <c r="AC98" i="3"/>
  <c r="AD98" i="3"/>
  <c r="AE98" i="3"/>
  <c r="AF98" i="3"/>
  <c r="AG98" i="3"/>
  <c r="AH98" i="3"/>
  <c r="AI98" i="3"/>
  <c r="AJ98" i="3"/>
  <c r="AK98" i="3"/>
  <c r="AM98" i="3" s="1"/>
  <c r="AN98" i="3"/>
  <c r="AB99" i="3"/>
  <c r="AC99" i="3"/>
  <c r="AD99" i="3"/>
  <c r="AE99" i="3"/>
  <c r="AF99" i="3"/>
  <c r="AG99" i="3"/>
  <c r="AH99" i="3"/>
  <c r="AI99" i="3"/>
  <c r="AJ99" i="3"/>
  <c r="AK99" i="3"/>
  <c r="AM99" i="3" s="1"/>
  <c r="AN99" i="3"/>
  <c r="AB100" i="3"/>
  <c r="AC100" i="3"/>
  <c r="AD100" i="3"/>
  <c r="AE100" i="3"/>
  <c r="AF100" i="3"/>
  <c r="AG100" i="3"/>
  <c r="AH100" i="3"/>
  <c r="AI100" i="3"/>
  <c r="AJ100" i="3"/>
  <c r="AK100" i="3"/>
  <c r="AM100" i="3" s="1"/>
  <c r="AN100" i="3"/>
  <c r="AB101" i="3"/>
  <c r="AC101" i="3"/>
  <c r="AD101" i="3"/>
  <c r="AE101" i="3"/>
  <c r="AF101" i="3"/>
  <c r="AG101" i="3"/>
  <c r="AH101" i="3"/>
  <c r="AI101" i="3"/>
  <c r="AJ101" i="3"/>
  <c r="AK101" i="3"/>
  <c r="AM101" i="3" s="1"/>
  <c r="AN101" i="3"/>
  <c r="AB102" i="3"/>
  <c r="AC102" i="3"/>
  <c r="AD102" i="3"/>
  <c r="AE102" i="3"/>
  <c r="AF102" i="3"/>
  <c r="AG102" i="3"/>
  <c r="AH102" i="3"/>
  <c r="AI102" i="3"/>
  <c r="AJ102" i="3"/>
  <c r="AK102" i="3"/>
  <c r="AM102" i="3" s="1"/>
  <c r="AN102" i="3"/>
  <c r="AB103" i="3"/>
  <c r="AC103" i="3"/>
  <c r="AD103" i="3"/>
  <c r="AE103" i="3"/>
  <c r="AF103" i="3"/>
  <c r="AG103" i="3"/>
  <c r="AH103" i="3"/>
  <c r="AI103" i="3"/>
  <c r="AJ103" i="3"/>
  <c r="AK103" i="3"/>
  <c r="AM103" i="3" s="1"/>
  <c r="AN103" i="3"/>
  <c r="AB104" i="3"/>
  <c r="AC104" i="3"/>
  <c r="AD104" i="3"/>
  <c r="AE104" i="3"/>
  <c r="AF104" i="3"/>
  <c r="AG104" i="3"/>
  <c r="AH104" i="3"/>
  <c r="AI104" i="3"/>
  <c r="AJ104" i="3"/>
  <c r="AK104" i="3"/>
  <c r="AM104" i="3" s="1"/>
  <c r="AN104" i="3"/>
  <c r="AB105" i="3"/>
  <c r="AC105" i="3"/>
  <c r="AD105" i="3"/>
  <c r="AE105" i="3"/>
  <c r="AF105" i="3"/>
  <c r="AG105" i="3"/>
  <c r="AH105" i="3"/>
  <c r="AI105" i="3"/>
  <c r="AJ105" i="3"/>
  <c r="AK105" i="3"/>
  <c r="AM105" i="3" s="1"/>
  <c r="AN105" i="3"/>
  <c r="AB106" i="3"/>
  <c r="AC106" i="3"/>
  <c r="AD106" i="3"/>
  <c r="AE106" i="3"/>
  <c r="AF106" i="3"/>
  <c r="AG106" i="3"/>
  <c r="AH106" i="3"/>
  <c r="AI106" i="3"/>
  <c r="AJ106" i="3"/>
  <c r="AK106" i="3"/>
  <c r="AM106" i="3" s="1"/>
  <c r="AN106" i="3"/>
  <c r="AB107" i="3"/>
  <c r="AC107" i="3"/>
  <c r="AD107" i="3"/>
  <c r="AE107" i="3"/>
  <c r="AF107" i="3"/>
  <c r="AG107" i="3"/>
  <c r="AH107" i="3"/>
  <c r="AI107" i="3"/>
  <c r="AJ107" i="3"/>
  <c r="AK107" i="3"/>
  <c r="AM107" i="3" s="1"/>
  <c r="AN107" i="3"/>
  <c r="AB108" i="3"/>
  <c r="AC108" i="3"/>
  <c r="AD108" i="3"/>
  <c r="AE108" i="3"/>
  <c r="AF108" i="3"/>
  <c r="AG108" i="3"/>
  <c r="AH108" i="3"/>
  <c r="AI108" i="3"/>
  <c r="AJ108" i="3"/>
  <c r="AK108" i="3"/>
  <c r="AM108" i="3" s="1"/>
  <c r="AN108" i="3"/>
  <c r="AB109" i="3"/>
  <c r="AC109" i="3"/>
  <c r="AD109" i="3"/>
  <c r="AE109" i="3"/>
  <c r="AF109" i="3"/>
  <c r="AG109" i="3"/>
  <c r="AH109" i="3"/>
  <c r="AI109" i="3"/>
  <c r="AJ109" i="3"/>
  <c r="AK109" i="3"/>
  <c r="AM109" i="3" s="1"/>
  <c r="AN109" i="3"/>
  <c r="AB110" i="3"/>
  <c r="AC110" i="3"/>
  <c r="AD110" i="3"/>
  <c r="AE110" i="3"/>
  <c r="AF110" i="3"/>
  <c r="AG110" i="3"/>
  <c r="AH110" i="3"/>
  <c r="AI110" i="3"/>
  <c r="AJ110" i="3"/>
  <c r="AK110" i="3"/>
  <c r="AM110" i="3" s="1"/>
  <c r="AN110" i="3"/>
  <c r="AB111" i="3"/>
  <c r="AC111" i="3"/>
  <c r="AD111" i="3"/>
  <c r="AE111" i="3"/>
  <c r="AF111" i="3"/>
  <c r="AG111" i="3"/>
  <c r="AH111" i="3"/>
  <c r="AI111" i="3"/>
  <c r="AJ111" i="3"/>
  <c r="AK111" i="3"/>
  <c r="AM111" i="3" s="1"/>
  <c r="AN111" i="3"/>
  <c r="AB112" i="3"/>
  <c r="AC112" i="3"/>
  <c r="AD112" i="3"/>
  <c r="AE112" i="3"/>
  <c r="AF112" i="3"/>
  <c r="AG112" i="3"/>
  <c r="AH112" i="3"/>
  <c r="AI112" i="3"/>
  <c r="AJ112" i="3"/>
  <c r="AK112" i="3"/>
  <c r="AM112" i="3" s="1"/>
  <c r="AN112" i="3"/>
  <c r="AB113" i="3"/>
  <c r="AC113" i="3"/>
  <c r="AD113" i="3"/>
  <c r="AE113" i="3"/>
  <c r="AF113" i="3"/>
  <c r="AG113" i="3"/>
  <c r="AH113" i="3"/>
  <c r="AI113" i="3"/>
  <c r="AJ113" i="3"/>
  <c r="AK113" i="3"/>
  <c r="AM113" i="3" s="1"/>
  <c r="AN113" i="3"/>
  <c r="AB114" i="3"/>
  <c r="AC114" i="3"/>
  <c r="AD114" i="3"/>
  <c r="AE114" i="3"/>
  <c r="AF114" i="3"/>
  <c r="AG114" i="3"/>
  <c r="AH114" i="3"/>
  <c r="AI114" i="3"/>
  <c r="AJ114" i="3"/>
  <c r="AK114" i="3"/>
  <c r="AM114" i="3" s="1"/>
  <c r="AN114" i="3"/>
  <c r="AB115" i="3"/>
  <c r="AC115" i="3"/>
  <c r="AD115" i="3"/>
  <c r="AE115" i="3"/>
  <c r="AF115" i="3"/>
  <c r="AG115" i="3"/>
  <c r="AH115" i="3"/>
  <c r="AI115" i="3"/>
  <c r="AJ115" i="3"/>
  <c r="AK115" i="3"/>
  <c r="AM115" i="3" s="1"/>
  <c r="AN115" i="3"/>
  <c r="AB116" i="3"/>
  <c r="AC116" i="3"/>
  <c r="AD116" i="3"/>
  <c r="AE116" i="3"/>
  <c r="AF116" i="3"/>
  <c r="AG116" i="3"/>
  <c r="AH116" i="3"/>
  <c r="AI116" i="3"/>
  <c r="AJ116" i="3"/>
  <c r="AK116" i="3"/>
  <c r="AM116" i="3" s="1"/>
  <c r="AN116" i="3"/>
  <c r="AB117" i="3"/>
  <c r="AC117" i="3"/>
  <c r="AD117" i="3"/>
  <c r="AE117" i="3"/>
  <c r="AF117" i="3"/>
  <c r="AG117" i="3"/>
  <c r="AH117" i="3"/>
  <c r="AI117" i="3"/>
  <c r="AJ117" i="3"/>
  <c r="AK117" i="3"/>
  <c r="AM117" i="3" s="1"/>
  <c r="AN117" i="3"/>
  <c r="AB118" i="3"/>
  <c r="AC118" i="3"/>
  <c r="AD118" i="3"/>
  <c r="AE118" i="3"/>
  <c r="AF118" i="3"/>
  <c r="AG118" i="3"/>
  <c r="AH118" i="3"/>
  <c r="AI118" i="3"/>
  <c r="AJ118" i="3"/>
  <c r="AK118" i="3"/>
  <c r="AM118" i="3" s="1"/>
  <c r="AN118" i="3"/>
  <c r="AB119" i="3"/>
  <c r="AC119" i="3"/>
  <c r="AD119" i="3"/>
  <c r="AE119" i="3"/>
  <c r="AF119" i="3"/>
  <c r="AG119" i="3"/>
  <c r="AH119" i="3"/>
  <c r="AI119" i="3"/>
  <c r="AJ119" i="3"/>
  <c r="AK119" i="3"/>
  <c r="AM119" i="3" s="1"/>
  <c r="AN119" i="3"/>
  <c r="AB120" i="3"/>
  <c r="AC120" i="3"/>
  <c r="AD120" i="3"/>
  <c r="AE120" i="3"/>
  <c r="AF120" i="3"/>
  <c r="AG120" i="3"/>
  <c r="AH120" i="3"/>
  <c r="AI120" i="3"/>
  <c r="AJ120" i="3"/>
  <c r="AK120" i="3"/>
  <c r="AM120" i="3" s="1"/>
  <c r="AN120" i="3"/>
  <c r="AB121" i="3"/>
  <c r="AC121" i="3"/>
  <c r="AD121" i="3"/>
  <c r="AE121" i="3"/>
  <c r="AF121" i="3"/>
  <c r="AG121" i="3"/>
  <c r="AH121" i="3"/>
  <c r="AI121" i="3"/>
  <c r="AJ121" i="3"/>
  <c r="AK121" i="3"/>
  <c r="AM121" i="3" s="1"/>
  <c r="AN121" i="3"/>
  <c r="AB122" i="3"/>
  <c r="AC122" i="3"/>
  <c r="AD122" i="3"/>
  <c r="AE122" i="3"/>
  <c r="AF122" i="3"/>
  <c r="AG122" i="3"/>
  <c r="AH122" i="3"/>
  <c r="AI122" i="3"/>
  <c r="AJ122" i="3"/>
  <c r="AK122" i="3"/>
  <c r="AM122" i="3" s="1"/>
  <c r="AN122" i="3"/>
  <c r="AB123" i="3"/>
  <c r="AC123" i="3"/>
  <c r="AD123" i="3"/>
  <c r="AE123" i="3"/>
  <c r="AF123" i="3"/>
  <c r="AG123" i="3"/>
  <c r="AH123" i="3"/>
  <c r="AI123" i="3"/>
  <c r="AJ123" i="3"/>
  <c r="AK123" i="3"/>
  <c r="AM123" i="3" s="1"/>
  <c r="AN123" i="3"/>
  <c r="AB124" i="3"/>
  <c r="AC124" i="3"/>
  <c r="AD124" i="3"/>
  <c r="AE124" i="3"/>
  <c r="AF124" i="3"/>
  <c r="AG124" i="3"/>
  <c r="AH124" i="3"/>
  <c r="AI124" i="3"/>
  <c r="AJ124" i="3"/>
  <c r="AK124" i="3"/>
  <c r="AM124" i="3" s="1"/>
  <c r="AN124" i="3"/>
  <c r="AB125" i="3"/>
  <c r="AC125" i="3"/>
  <c r="AD125" i="3"/>
  <c r="AE125" i="3"/>
  <c r="AF125" i="3"/>
  <c r="AG125" i="3"/>
  <c r="AH125" i="3"/>
  <c r="AI125" i="3"/>
  <c r="AJ125" i="3"/>
  <c r="AK125" i="3"/>
  <c r="AM125" i="3" s="1"/>
  <c r="AN125" i="3"/>
  <c r="AB126" i="3"/>
  <c r="AC126" i="3"/>
  <c r="AD126" i="3"/>
  <c r="AE126" i="3"/>
  <c r="AF126" i="3"/>
  <c r="AG126" i="3"/>
  <c r="AH126" i="3"/>
  <c r="AI126" i="3"/>
  <c r="AJ126" i="3"/>
  <c r="AK126" i="3"/>
  <c r="AM126" i="3" s="1"/>
  <c r="AN126" i="3"/>
  <c r="AB127" i="3"/>
  <c r="AC127" i="3"/>
  <c r="AD127" i="3"/>
  <c r="AE127" i="3"/>
  <c r="AF127" i="3"/>
  <c r="AG127" i="3"/>
  <c r="AH127" i="3"/>
  <c r="AI127" i="3"/>
  <c r="AJ127" i="3"/>
  <c r="AK127" i="3"/>
  <c r="AM127" i="3" s="1"/>
  <c r="AN127" i="3"/>
  <c r="AB128" i="3"/>
  <c r="AC128" i="3"/>
  <c r="AD128" i="3"/>
  <c r="AE128" i="3"/>
  <c r="AF128" i="3"/>
  <c r="AG128" i="3"/>
  <c r="AH128" i="3"/>
  <c r="AI128" i="3"/>
  <c r="AJ128" i="3"/>
  <c r="AK128" i="3"/>
  <c r="AM128" i="3" s="1"/>
  <c r="AN128" i="3"/>
  <c r="AB129" i="3"/>
  <c r="AC129" i="3"/>
  <c r="AD129" i="3"/>
  <c r="AE129" i="3"/>
  <c r="AF129" i="3"/>
  <c r="AG129" i="3"/>
  <c r="AH129" i="3"/>
  <c r="AI129" i="3"/>
  <c r="AJ129" i="3"/>
  <c r="AK129" i="3"/>
  <c r="AM129" i="3" s="1"/>
  <c r="AN129" i="3"/>
  <c r="AB130" i="3"/>
  <c r="AC130" i="3"/>
  <c r="AD130" i="3"/>
  <c r="AE130" i="3"/>
  <c r="AF130" i="3"/>
  <c r="AG130" i="3"/>
  <c r="AH130" i="3"/>
  <c r="AI130" i="3"/>
  <c r="AJ130" i="3"/>
  <c r="AK130" i="3"/>
  <c r="AM130" i="3" s="1"/>
  <c r="AN130" i="3"/>
  <c r="AB131" i="3"/>
  <c r="AC131" i="3"/>
  <c r="AD131" i="3"/>
  <c r="AE131" i="3"/>
  <c r="AF131" i="3"/>
  <c r="AG131" i="3"/>
  <c r="AH131" i="3"/>
  <c r="AI131" i="3"/>
  <c r="AJ131" i="3"/>
  <c r="AK131" i="3"/>
  <c r="AM131" i="3" s="1"/>
  <c r="AN131" i="3"/>
  <c r="AB132" i="3"/>
  <c r="AC132" i="3"/>
  <c r="AD132" i="3"/>
  <c r="AE132" i="3"/>
  <c r="AF132" i="3"/>
  <c r="AG132" i="3"/>
  <c r="AH132" i="3"/>
  <c r="AI132" i="3"/>
  <c r="AJ132" i="3"/>
  <c r="AK132" i="3"/>
  <c r="AM132" i="3" s="1"/>
  <c r="AN132" i="3"/>
  <c r="AB133" i="3"/>
  <c r="AC133" i="3"/>
  <c r="AD133" i="3"/>
  <c r="AE133" i="3"/>
  <c r="AF133" i="3"/>
  <c r="AG133" i="3"/>
  <c r="AH133" i="3"/>
  <c r="AI133" i="3"/>
  <c r="AJ133" i="3"/>
  <c r="AK133" i="3"/>
  <c r="AM133" i="3" s="1"/>
  <c r="AN133" i="3"/>
  <c r="AB134" i="3"/>
  <c r="AC134" i="3"/>
  <c r="AD134" i="3"/>
  <c r="AE134" i="3"/>
  <c r="AF134" i="3"/>
  <c r="AG134" i="3"/>
  <c r="AH134" i="3"/>
  <c r="AI134" i="3"/>
  <c r="AJ134" i="3"/>
  <c r="AK134" i="3"/>
  <c r="AM134" i="3" s="1"/>
  <c r="AN134" i="3"/>
  <c r="AB135" i="3"/>
  <c r="AC135" i="3"/>
  <c r="AD135" i="3"/>
  <c r="AE135" i="3"/>
  <c r="AF135" i="3"/>
  <c r="AG135" i="3"/>
  <c r="AH135" i="3"/>
  <c r="AI135" i="3"/>
  <c r="AJ135" i="3"/>
  <c r="AK135" i="3"/>
  <c r="AM135" i="3" s="1"/>
  <c r="AN135" i="3"/>
  <c r="AB136" i="3"/>
  <c r="AC136" i="3"/>
  <c r="AD136" i="3"/>
  <c r="AE136" i="3"/>
  <c r="AF136" i="3"/>
  <c r="AG136" i="3"/>
  <c r="AH136" i="3"/>
  <c r="AI136" i="3"/>
  <c r="AJ136" i="3"/>
  <c r="AK136" i="3"/>
  <c r="AM136" i="3" s="1"/>
  <c r="AN136" i="3"/>
  <c r="AB137" i="3"/>
  <c r="AC137" i="3"/>
  <c r="AD137" i="3"/>
  <c r="AE137" i="3"/>
  <c r="AF137" i="3"/>
  <c r="AG137" i="3"/>
  <c r="AH137" i="3"/>
  <c r="AI137" i="3"/>
  <c r="AJ137" i="3"/>
  <c r="AK137" i="3"/>
  <c r="AM137" i="3" s="1"/>
  <c r="AN137" i="3"/>
  <c r="AB138" i="3"/>
  <c r="AC138" i="3"/>
  <c r="AD138" i="3"/>
  <c r="AE138" i="3"/>
  <c r="AF138" i="3"/>
  <c r="AG138" i="3"/>
  <c r="AH138" i="3"/>
  <c r="AI138" i="3"/>
  <c r="AJ138" i="3"/>
  <c r="AK138" i="3"/>
  <c r="AM138" i="3" s="1"/>
  <c r="AN138" i="3"/>
  <c r="AB139" i="3"/>
  <c r="AC139" i="3"/>
  <c r="AD139" i="3"/>
  <c r="AE139" i="3"/>
  <c r="AF139" i="3"/>
  <c r="AG139" i="3"/>
  <c r="AH139" i="3"/>
  <c r="AI139" i="3"/>
  <c r="AJ139" i="3"/>
  <c r="AK139" i="3"/>
  <c r="AM139" i="3" s="1"/>
  <c r="AN139" i="3"/>
  <c r="AB140" i="3"/>
  <c r="AC140" i="3"/>
  <c r="AD140" i="3"/>
  <c r="AE140" i="3"/>
  <c r="AF140" i="3"/>
  <c r="AG140" i="3"/>
  <c r="AH140" i="3"/>
  <c r="AI140" i="3"/>
  <c r="AJ140" i="3"/>
  <c r="AK140" i="3"/>
  <c r="AM140" i="3" s="1"/>
  <c r="AN140" i="3"/>
  <c r="AB141" i="3"/>
  <c r="AC141" i="3"/>
  <c r="AD141" i="3"/>
  <c r="AE141" i="3"/>
  <c r="AF141" i="3"/>
  <c r="AG141" i="3"/>
  <c r="AH141" i="3"/>
  <c r="AI141" i="3"/>
  <c r="AJ141" i="3"/>
  <c r="AK141" i="3"/>
  <c r="AM141" i="3" s="1"/>
  <c r="AN141" i="3"/>
  <c r="AB142" i="3"/>
  <c r="AC142" i="3"/>
  <c r="AD142" i="3"/>
  <c r="AE142" i="3"/>
  <c r="AF142" i="3"/>
  <c r="AG142" i="3"/>
  <c r="AH142" i="3"/>
  <c r="AI142" i="3"/>
  <c r="AJ142" i="3"/>
  <c r="AK142" i="3"/>
  <c r="AM142" i="3" s="1"/>
  <c r="AN142" i="3"/>
  <c r="AB143" i="3"/>
  <c r="AC143" i="3"/>
  <c r="AD143" i="3"/>
  <c r="AE143" i="3"/>
  <c r="AF143" i="3"/>
  <c r="AG143" i="3"/>
  <c r="AH143" i="3"/>
  <c r="AI143" i="3"/>
  <c r="AJ143" i="3"/>
  <c r="AK143" i="3"/>
  <c r="AM143" i="3" s="1"/>
  <c r="AN143" i="3"/>
  <c r="AB144" i="3"/>
  <c r="AC144" i="3"/>
  <c r="AD144" i="3"/>
  <c r="AE144" i="3"/>
  <c r="AF144" i="3"/>
  <c r="AG144" i="3"/>
  <c r="AH144" i="3"/>
  <c r="AI144" i="3"/>
  <c r="AJ144" i="3"/>
  <c r="AK144" i="3"/>
  <c r="AM144" i="3" s="1"/>
  <c r="AN144" i="3"/>
  <c r="AB145" i="3"/>
  <c r="AC145" i="3"/>
  <c r="AD145" i="3"/>
  <c r="AE145" i="3"/>
  <c r="AF145" i="3"/>
  <c r="AG145" i="3"/>
  <c r="AH145" i="3"/>
  <c r="AI145" i="3"/>
  <c r="AJ145" i="3"/>
  <c r="AK145" i="3"/>
  <c r="AM145" i="3" s="1"/>
  <c r="AN145" i="3"/>
  <c r="AB146" i="3"/>
  <c r="AC146" i="3"/>
  <c r="AD146" i="3"/>
  <c r="AE146" i="3"/>
  <c r="AF146" i="3"/>
  <c r="AG146" i="3"/>
  <c r="AH146" i="3"/>
  <c r="AI146" i="3"/>
  <c r="AJ146" i="3"/>
  <c r="AK146" i="3"/>
  <c r="AM146" i="3" s="1"/>
  <c r="AN146" i="3"/>
  <c r="AB147" i="3"/>
  <c r="AC147" i="3"/>
  <c r="AD147" i="3"/>
  <c r="AE147" i="3"/>
  <c r="AF147" i="3"/>
  <c r="AG147" i="3"/>
  <c r="AH147" i="3"/>
  <c r="AI147" i="3"/>
  <c r="AJ147" i="3"/>
  <c r="AK147" i="3"/>
  <c r="AM147" i="3" s="1"/>
  <c r="AN147" i="3"/>
  <c r="AB148" i="3"/>
  <c r="AC148" i="3"/>
  <c r="AD148" i="3"/>
  <c r="AE148" i="3"/>
  <c r="AF148" i="3"/>
  <c r="AG148" i="3"/>
  <c r="AH148" i="3"/>
  <c r="AI148" i="3"/>
  <c r="AJ148" i="3"/>
  <c r="AK148" i="3"/>
  <c r="AM148" i="3" s="1"/>
  <c r="AN148" i="3"/>
  <c r="AB149" i="3"/>
  <c r="AC149" i="3"/>
  <c r="AD149" i="3"/>
  <c r="AE149" i="3"/>
  <c r="AF149" i="3"/>
  <c r="AG149" i="3"/>
  <c r="AH149" i="3"/>
  <c r="AI149" i="3"/>
  <c r="AJ149" i="3"/>
  <c r="AK149" i="3"/>
  <c r="AM149" i="3" s="1"/>
  <c r="AN149" i="3"/>
  <c r="AB150" i="3"/>
  <c r="AC150" i="3"/>
  <c r="AD150" i="3"/>
  <c r="AE150" i="3"/>
  <c r="AF150" i="3"/>
  <c r="AG150" i="3"/>
  <c r="AH150" i="3"/>
  <c r="AI150" i="3"/>
  <c r="AJ150" i="3"/>
  <c r="AK150" i="3"/>
  <c r="AM150" i="3" s="1"/>
  <c r="AN150" i="3"/>
  <c r="AB151" i="3"/>
  <c r="AC151" i="3"/>
  <c r="AD151" i="3"/>
  <c r="AE151" i="3"/>
  <c r="AF151" i="3"/>
  <c r="AG151" i="3"/>
  <c r="AH151" i="3"/>
  <c r="AI151" i="3"/>
  <c r="AJ151" i="3"/>
  <c r="AK151" i="3"/>
  <c r="AM151" i="3" s="1"/>
  <c r="AN151" i="3"/>
  <c r="AB152" i="3"/>
  <c r="AC152" i="3"/>
  <c r="AD152" i="3"/>
  <c r="AE152" i="3"/>
  <c r="AF152" i="3"/>
  <c r="AG152" i="3"/>
  <c r="AH152" i="3"/>
  <c r="AI152" i="3"/>
  <c r="AJ152" i="3"/>
  <c r="AK152" i="3"/>
  <c r="AM152" i="3" s="1"/>
  <c r="AN152" i="3"/>
  <c r="AB153" i="3"/>
  <c r="AC153" i="3"/>
  <c r="AD153" i="3"/>
  <c r="AE153" i="3"/>
  <c r="AF153" i="3"/>
  <c r="AG153" i="3"/>
  <c r="AH153" i="3"/>
  <c r="AI153" i="3"/>
  <c r="AJ153" i="3"/>
  <c r="AK153" i="3"/>
  <c r="AM153" i="3" s="1"/>
  <c r="AN153" i="3"/>
  <c r="AB154" i="3"/>
  <c r="AC154" i="3"/>
  <c r="AD154" i="3"/>
  <c r="AE154" i="3"/>
  <c r="AF154" i="3"/>
  <c r="AG154" i="3"/>
  <c r="AH154" i="3"/>
  <c r="AI154" i="3"/>
  <c r="AJ154" i="3"/>
  <c r="AK154" i="3"/>
  <c r="AM154" i="3" s="1"/>
  <c r="AN154" i="3"/>
  <c r="AB155" i="3"/>
  <c r="AC155" i="3"/>
  <c r="AD155" i="3"/>
  <c r="AE155" i="3"/>
  <c r="AF155" i="3"/>
  <c r="AG155" i="3"/>
  <c r="AH155" i="3"/>
  <c r="AI155" i="3"/>
  <c r="AJ155" i="3"/>
  <c r="AK155" i="3"/>
  <c r="AM155" i="3" s="1"/>
  <c r="AN155" i="3"/>
  <c r="AB156" i="3"/>
  <c r="AC156" i="3"/>
  <c r="AD156" i="3"/>
  <c r="AE156" i="3"/>
  <c r="AF156" i="3"/>
  <c r="AG156" i="3"/>
  <c r="AH156" i="3"/>
  <c r="AI156" i="3"/>
  <c r="AJ156" i="3"/>
  <c r="AK156" i="3"/>
  <c r="AM156" i="3" s="1"/>
  <c r="AN156" i="3"/>
  <c r="AB157" i="3"/>
  <c r="AC157" i="3"/>
  <c r="AD157" i="3"/>
  <c r="AE157" i="3"/>
  <c r="AF157" i="3"/>
  <c r="AG157" i="3"/>
  <c r="AH157" i="3"/>
  <c r="AI157" i="3"/>
  <c r="AJ157" i="3"/>
  <c r="AK157" i="3"/>
  <c r="AM157" i="3" s="1"/>
  <c r="AN157" i="3"/>
  <c r="AB158" i="3"/>
  <c r="AC158" i="3"/>
  <c r="AD158" i="3"/>
  <c r="AE158" i="3"/>
  <c r="AF158" i="3"/>
  <c r="AG158" i="3"/>
  <c r="AH158" i="3"/>
  <c r="AI158" i="3"/>
  <c r="AJ158" i="3"/>
  <c r="AK158" i="3"/>
  <c r="AM158" i="3" s="1"/>
  <c r="AN158" i="3"/>
  <c r="AB159" i="3"/>
  <c r="AC159" i="3"/>
  <c r="AD159" i="3"/>
  <c r="AE159" i="3"/>
  <c r="AF159" i="3"/>
  <c r="AG159" i="3"/>
  <c r="AH159" i="3"/>
  <c r="AI159" i="3"/>
  <c r="AJ159" i="3"/>
  <c r="AK159" i="3"/>
  <c r="AM159" i="3" s="1"/>
  <c r="AN159" i="3"/>
  <c r="AB160" i="3"/>
  <c r="AC160" i="3"/>
  <c r="AD160" i="3"/>
  <c r="AE160" i="3"/>
  <c r="AF160" i="3"/>
  <c r="AG160" i="3"/>
  <c r="AH160" i="3"/>
  <c r="AI160" i="3"/>
  <c r="AJ160" i="3"/>
  <c r="AK160" i="3"/>
  <c r="AM160" i="3" s="1"/>
  <c r="AN160" i="3"/>
  <c r="AB161" i="3"/>
  <c r="AC161" i="3"/>
  <c r="AD161" i="3"/>
  <c r="AE161" i="3"/>
  <c r="AF161" i="3"/>
  <c r="AG161" i="3"/>
  <c r="AH161" i="3"/>
  <c r="AI161" i="3"/>
  <c r="AJ161" i="3"/>
  <c r="AK161" i="3"/>
  <c r="AM161" i="3" s="1"/>
  <c r="AN161" i="3"/>
  <c r="AB162" i="3"/>
  <c r="AC162" i="3"/>
  <c r="AD162" i="3"/>
  <c r="AE162" i="3"/>
  <c r="AF162" i="3"/>
  <c r="AG162" i="3"/>
  <c r="AH162" i="3"/>
  <c r="AI162" i="3"/>
  <c r="AJ162" i="3"/>
  <c r="AK162" i="3"/>
  <c r="AM162" i="3" s="1"/>
  <c r="AN162" i="3"/>
  <c r="AB163" i="3"/>
  <c r="AC163" i="3"/>
  <c r="AD163" i="3"/>
  <c r="AE163" i="3"/>
  <c r="AF163" i="3"/>
  <c r="AG163" i="3"/>
  <c r="AH163" i="3"/>
  <c r="AI163" i="3"/>
  <c r="AJ163" i="3"/>
  <c r="AK163" i="3"/>
  <c r="AM163" i="3" s="1"/>
  <c r="AN163" i="3"/>
  <c r="AB164" i="3"/>
  <c r="AC164" i="3"/>
  <c r="AD164" i="3"/>
  <c r="AE164" i="3"/>
  <c r="AF164" i="3"/>
  <c r="AG164" i="3"/>
  <c r="AH164" i="3"/>
  <c r="AI164" i="3"/>
  <c r="AJ164" i="3"/>
  <c r="AK164" i="3"/>
  <c r="AM164" i="3" s="1"/>
  <c r="AN164" i="3"/>
  <c r="AB165" i="3"/>
  <c r="AC165" i="3"/>
  <c r="AD165" i="3"/>
  <c r="AE165" i="3"/>
  <c r="AF165" i="3"/>
  <c r="AG165" i="3"/>
  <c r="AH165" i="3"/>
  <c r="AI165" i="3"/>
  <c r="AJ165" i="3"/>
  <c r="AK165" i="3"/>
  <c r="AM165" i="3" s="1"/>
  <c r="AN165" i="3"/>
  <c r="AB166" i="3"/>
  <c r="AC166" i="3"/>
  <c r="AD166" i="3"/>
  <c r="AE166" i="3"/>
  <c r="AF166" i="3"/>
  <c r="AG166" i="3"/>
  <c r="AH166" i="3"/>
  <c r="AI166" i="3"/>
  <c r="AJ166" i="3"/>
  <c r="AK166" i="3"/>
  <c r="AM166" i="3" s="1"/>
  <c r="AN166" i="3"/>
  <c r="AB167" i="3"/>
  <c r="AC167" i="3"/>
  <c r="AD167" i="3"/>
  <c r="AE167" i="3"/>
  <c r="AF167" i="3"/>
  <c r="AG167" i="3"/>
  <c r="AH167" i="3"/>
  <c r="AI167" i="3"/>
  <c r="AJ167" i="3"/>
  <c r="AK167" i="3"/>
  <c r="AM167" i="3" s="1"/>
  <c r="AN167" i="3"/>
  <c r="AB168" i="3"/>
  <c r="AC168" i="3"/>
  <c r="AD168" i="3"/>
  <c r="AE168" i="3"/>
  <c r="AF168" i="3"/>
  <c r="AG168" i="3"/>
  <c r="AH168" i="3"/>
  <c r="AI168" i="3"/>
  <c r="AJ168" i="3"/>
  <c r="AK168" i="3"/>
  <c r="AM168" i="3" s="1"/>
  <c r="AN168" i="3"/>
  <c r="AB169" i="3"/>
  <c r="AC169" i="3"/>
  <c r="AD169" i="3"/>
  <c r="AE169" i="3"/>
  <c r="AF169" i="3"/>
  <c r="AG169" i="3"/>
  <c r="AH169" i="3"/>
  <c r="AI169" i="3"/>
  <c r="AJ169" i="3"/>
  <c r="AK169" i="3"/>
  <c r="AM169" i="3" s="1"/>
  <c r="AN169" i="3"/>
  <c r="AB170" i="3"/>
  <c r="AC170" i="3"/>
  <c r="AD170" i="3"/>
  <c r="AE170" i="3"/>
  <c r="AF170" i="3"/>
  <c r="AG170" i="3"/>
  <c r="AH170" i="3"/>
  <c r="AI170" i="3"/>
  <c r="AJ170" i="3"/>
  <c r="AK170" i="3"/>
  <c r="AM170" i="3" s="1"/>
  <c r="AN170" i="3"/>
  <c r="AB171" i="3"/>
  <c r="AC171" i="3"/>
  <c r="AD171" i="3"/>
  <c r="AE171" i="3"/>
  <c r="AF171" i="3"/>
  <c r="AG171" i="3"/>
  <c r="AH171" i="3"/>
  <c r="AI171" i="3"/>
  <c r="AJ171" i="3"/>
  <c r="AK171" i="3"/>
  <c r="AM171" i="3" s="1"/>
  <c r="AN171" i="3"/>
  <c r="AB172" i="3"/>
  <c r="AC172" i="3"/>
  <c r="AD172" i="3"/>
  <c r="AE172" i="3"/>
  <c r="AF172" i="3"/>
  <c r="AG172" i="3"/>
  <c r="AH172" i="3"/>
  <c r="AI172" i="3"/>
  <c r="AJ172" i="3"/>
  <c r="AK172" i="3"/>
  <c r="AM172" i="3" s="1"/>
  <c r="AN172" i="3"/>
  <c r="AB173" i="3"/>
  <c r="AC173" i="3"/>
  <c r="AD173" i="3"/>
  <c r="AE173" i="3"/>
  <c r="AF173" i="3"/>
  <c r="AG173" i="3"/>
  <c r="AH173" i="3"/>
  <c r="AI173" i="3"/>
  <c r="AJ173" i="3"/>
  <c r="AK173" i="3"/>
  <c r="AM173" i="3" s="1"/>
  <c r="AN173" i="3"/>
  <c r="AB174" i="3"/>
  <c r="AC174" i="3"/>
  <c r="AD174" i="3"/>
  <c r="AE174" i="3"/>
  <c r="AF174" i="3"/>
  <c r="AG174" i="3"/>
  <c r="AH174" i="3"/>
  <c r="AI174" i="3"/>
  <c r="AJ174" i="3"/>
  <c r="AK174" i="3"/>
  <c r="AM174" i="3" s="1"/>
  <c r="AN174" i="3"/>
  <c r="AB175" i="3"/>
  <c r="AC175" i="3"/>
  <c r="AD175" i="3"/>
  <c r="AE175" i="3"/>
  <c r="AF175" i="3"/>
  <c r="AG175" i="3"/>
  <c r="AH175" i="3"/>
  <c r="AI175" i="3"/>
  <c r="AJ175" i="3"/>
  <c r="AK175" i="3"/>
  <c r="AM175" i="3" s="1"/>
  <c r="AN175" i="3"/>
  <c r="AB176" i="3"/>
  <c r="AC176" i="3"/>
  <c r="AD176" i="3"/>
  <c r="AE176" i="3"/>
  <c r="AF176" i="3"/>
  <c r="AG176" i="3"/>
  <c r="AH176" i="3"/>
  <c r="AI176" i="3"/>
  <c r="AJ176" i="3"/>
  <c r="AK176" i="3"/>
  <c r="AM176" i="3" s="1"/>
  <c r="AN176" i="3"/>
  <c r="AB177" i="3"/>
  <c r="AC177" i="3"/>
  <c r="AD177" i="3"/>
  <c r="AE177" i="3"/>
  <c r="AF177" i="3"/>
  <c r="AG177" i="3"/>
  <c r="AH177" i="3"/>
  <c r="AI177" i="3"/>
  <c r="AJ177" i="3"/>
  <c r="AK177" i="3"/>
  <c r="AM177" i="3" s="1"/>
  <c r="AN177" i="3"/>
  <c r="AB178" i="3"/>
  <c r="AC178" i="3"/>
  <c r="AD178" i="3"/>
  <c r="AE178" i="3"/>
  <c r="AF178" i="3"/>
  <c r="AG178" i="3"/>
  <c r="AH178" i="3"/>
  <c r="AI178" i="3"/>
  <c r="AJ178" i="3"/>
  <c r="AK178" i="3"/>
  <c r="AM178" i="3" s="1"/>
  <c r="AN178" i="3"/>
  <c r="AB179" i="3"/>
  <c r="AC179" i="3"/>
  <c r="AD179" i="3"/>
  <c r="AE179" i="3"/>
  <c r="AF179" i="3"/>
  <c r="AG179" i="3"/>
  <c r="AH179" i="3"/>
  <c r="AI179" i="3"/>
  <c r="AJ179" i="3"/>
  <c r="AK179" i="3"/>
  <c r="AM179" i="3" s="1"/>
  <c r="AN179" i="3"/>
  <c r="AB180" i="3"/>
  <c r="AC180" i="3"/>
  <c r="AD180" i="3"/>
  <c r="AE180" i="3"/>
  <c r="AF180" i="3"/>
  <c r="AG180" i="3"/>
  <c r="AH180" i="3"/>
  <c r="AI180" i="3"/>
  <c r="AJ180" i="3"/>
  <c r="AK180" i="3"/>
  <c r="AM180" i="3" s="1"/>
  <c r="AN180" i="3"/>
  <c r="AB181" i="3"/>
  <c r="AC181" i="3"/>
  <c r="AD181" i="3"/>
  <c r="AE181" i="3"/>
  <c r="AF181" i="3"/>
  <c r="AG181" i="3"/>
  <c r="AH181" i="3"/>
  <c r="AI181" i="3"/>
  <c r="AJ181" i="3"/>
  <c r="AK181" i="3"/>
  <c r="AM181" i="3" s="1"/>
  <c r="AN181" i="3"/>
  <c r="AB182" i="3"/>
  <c r="AC182" i="3"/>
  <c r="AD182" i="3"/>
  <c r="AE182" i="3"/>
  <c r="AF182" i="3"/>
  <c r="AG182" i="3"/>
  <c r="AH182" i="3"/>
  <c r="AI182" i="3"/>
  <c r="AJ182" i="3"/>
  <c r="AK182" i="3"/>
  <c r="AM182" i="3" s="1"/>
  <c r="AN182" i="3"/>
  <c r="AB183" i="3"/>
  <c r="AC183" i="3"/>
  <c r="AD183" i="3"/>
  <c r="AE183" i="3"/>
  <c r="AF183" i="3"/>
  <c r="AG183" i="3"/>
  <c r="AH183" i="3"/>
  <c r="AI183" i="3"/>
  <c r="AJ183" i="3"/>
  <c r="AK183" i="3"/>
  <c r="AM183" i="3" s="1"/>
  <c r="AN183" i="3"/>
  <c r="AB184" i="3"/>
  <c r="AC184" i="3"/>
  <c r="AD184" i="3"/>
  <c r="AE184" i="3"/>
  <c r="AF184" i="3"/>
  <c r="AG184" i="3"/>
  <c r="AH184" i="3"/>
  <c r="AI184" i="3"/>
  <c r="AJ184" i="3"/>
  <c r="AK184" i="3"/>
  <c r="AM184" i="3" s="1"/>
  <c r="AN184" i="3"/>
  <c r="AB185" i="3"/>
  <c r="AC185" i="3"/>
  <c r="AD185" i="3"/>
  <c r="AE185" i="3"/>
  <c r="AF185" i="3"/>
  <c r="AG185" i="3"/>
  <c r="AH185" i="3"/>
  <c r="AI185" i="3"/>
  <c r="AJ185" i="3"/>
  <c r="AK185" i="3"/>
  <c r="AM185" i="3" s="1"/>
  <c r="AN185" i="3"/>
  <c r="AB186" i="3"/>
  <c r="AC186" i="3"/>
  <c r="AD186" i="3"/>
  <c r="AE186" i="3"/>
  <c r="AF186" i="3"/>
  <c r="AG186" i="3"/>
  <c r="AH186" i="3"/>
  <c r="AI186" i="3"/>
  <c r="AJ186" i="3"/>
  <c r="AK186" i="3"/>
  <c r="AM186" i="3" s="1"/>
  <c r="AN186" i="3"/>
  <c r="AB187" i="3"/>
  <c r="AC187" i="3"/>
  <c r="AD187" i="3"/>
  <c r="AE187" i="3"/>
  <c r="AF187" i="3"/>
  <c r="AG187" i="3"/>
  <c r="AH187" i="3"/>
  <c r="AI187" i="3"/>
  <c r="AJ187" i="3"/>
  <c r="AK187" i="3"/>
  <c r="AM187" i="3" s="1"/>
  <c r="AN187" i="3"/>
  <c r="AB188" i="3"/>
  <c r="AC188" i="3"/>
  <c r="AD188" i="3"/>
  <c r="AE188" i="3"/>
  <c r="AF188" i="3"/>
  <c r="AG188" i="3"/>
  <c r="AH188" i="3"/>
  <c r="AI188" i="3"/>
  <c r="AJ188" i="3"/>
  <c r="AK188" i="3"/>
  <c r="AM188" i="3" s="1"/>
  <c r="AN188" i="3"/>
  <c r="AB189" i="3"/>
  <c r="AC189" i="3"/>
  <c r="AD189" i="3"/>
  <c r="AE189" i="3"/>
  <c r="AF189" i="3"/>
  <c r="AG189" i="3"/>
  <c r="AH189" i="3"/>
  <c r="AI189" i="3"/>
  <c r="AJ189" i="3"/>
  <c r="AK189" i="3"/>
  <c r="AM189" i="3" s="1"/>
  <c r="AN189" i="3"/>
  <c r="AB190" i="3"/>
  <c r="AC190" i="3"/>
  <c r="AD190" i="3"/>
  <c r="AE190" i="3"/>
  <c r="AF190" i="3"/>
  <c r="AG190" i="3"/>
  <c r="AH190" i="3"/>
  <c r="AI190" i="3"/>
  <c r="AJ190" i="3"/>
  <c r="AK190" i="3"/>
  <c r="AM190" i="3" s="1"/>
  <c r="AN190" i="3"/>
  <c r="AB191" i="3"/>
  <c r="AC191" i="3"/>
  <c r="AD191" i="3"/>
  <c r="AE191" i="3"/>
  <c r="AF191" i="3"/>
  <c r="AG191" i="3"/>
  <c r="AH191" i="3"/>
  <c r="AI191" i="3"/>
  <c r="AJ191" i="3"/>
  <c r="AK191" i="3"/>
  <c r="AM191" i="3" s="1"/>
  <c r="AN191" i="3"/>
  <c r="AB192" i="3"/>
  <c r="AC192" i="3"/>
  <c r="AD192" i="3"/>
  <c r="AE192" i="3"/>
  <c r="AF192" i="3"/>
  <c r="AG192" i="3"/>
  <c r="AH192" i="3"/>
  <c r="AI192" i="3"/>
  <c r="AJ192" i="3"/>
  <c r="AK192" i="3"/>
  <c r="AM192" i="3" s="1"/>
  <c r="AN192" i="3"/>
  <c r="AB193" i="3"/>
  <c r="AC193" i="3"/>
  <c r="AD193" i="3"/>
  <c r="AE193" i="3"/>
  <c r="AF193" i="3"/>
  <c r="AG193" i="3"/>
  <c r="AH193" i="3"/>
  <c r="AI193" i="3"/>
  <c r="AJ193" i="3"/>
  <c r="AK193" i="3"/>
  <c r="AM193" i="3" s="1"/>
  <c r="AN193" i="3"/>
  <c r="AB194" i="3"/>
  <c r="AC194" i="3"/>
  <c r="AD194" i="3"/>
  <c r="AE194" i="3"/>
  <c r="AF194" i="3"/>
  <c r="AG194" i="3"/>
  <c r="AH194" i="3"/>
  <c r="AI194" i="3"/>
  <c r="AJ194" i="3"/>
  <c r="AK194" i="3"/>
  <c r="AM194" i="3" s="1"/>
  <c r="AN194" i="3"/>
  <c r="AB195" i="3"/>
  <c r="AC195" i="3"/>
  <c r="AD195" i="3"/>
  <c r="AE195" i="3"/>
  <c r="AF195" i="3"/>
  <c r="AG195" i="3"/>
  <c r="AH195" i="3"/>
  <c r="AI195" i="3"/>
  <c r="AJ195" i="3"/>
  <c r="AK195" i="3"/>
  <c r="AM195" i="3" s="1"/>
  <c r="AN195" i="3"/>
  <c r="AB196" i="3"/>
  <c r="AC196" i="3"/>
  <c r="AD196" i="3"/>
  <c r="AE196" i="3"/>
  <c r="AF196" i="3"/>
  <c r="AG196" i="3"/>
  <c r="AH196" i="3"/>
  <c r="AI196" i="3"/>
  <c r="AJ196" i="3"/>
  <c r="AK196" i="3"/>
  <c r="AM196" i="3" s="1"/>
  <c r="AN196" i="3"/>
  <c r="AB197" i="3"/>
  <c r="AC197" i="3"/>
  <c r="AD197" i="3"/>
  <c r="AE197" i="3"/>
  <c r="AF197" i="3"/>
  <c r="AG197" i="3"/>
  <c r="AH197" i="3"/>
  <c r="AI197" i="3"/>
  <c r="AJ197" i="3"/>
  <c r="AK197" i="3"/>
  <c r="AM197" i="3" s="1"/>
  <c r="AN197" i="3"/>
  <c r="AB198" i="3"/>
  <c r="AC198" i="3"/>
  <c r="AD198" i="3"/>
  <c r="AE198" i="3"/>
  <c r="AF198" i="3"/>
  <c r="AG198" i="3"/>
  <c r="AH198" i="3"/>
  <c r="AI198" i="3"/>
  <c r="AJ198" i="3"/>
  <c r="AK198" i="3"/>
  <c r="AM198" i="3" s="1"/>
  <c r="AN198" i="3"/>
  <c r="AB199" i="3"/>
  <c r="AC199" i="3"/>
  <c r="AD199" i="3"/>
  <c r="AE199" i="3"/>
  <c r="AF199" i="3"/>
  <c r="AG199" i="3"/>
  <c r="AH199" i="3"/>
  <c r="AI199" i="3"/>
  <c r="AJ199" i="3"/>
  <c r="AK199" i="3"/>
  <c r="AM199" i="3" s="1"/>
  <c r="AN199" i="3"/>
  <c r="AB200" i="3"/>
  <c r="AC200" i="3"/>
  <c r="AD200" i="3"/>
  <c r="AE200" i="3"/>
  <c r="AF200" i="3"/>
  <c r="AG200" i="3"/>
  <c r="AH200" i="3"/>
  <c r="AI200" i="3"/>
  <c r="AJ200" i="3"/>
  <c r="AK200" i="3"/>
  <c r="AM200" i="3" s="1"/>
  <c r="AN200" i="3"/>
  <c r="AB201" i="3"/>
  <c r="AC201" i="3"/>
  <c r="AD201" i="3"/>
  <c r="AE201" i="3"/>
  <c r="AF201" i="3"/>
  <c r="AG201" i="3"/>
  <c r="AH201" i="3"/>
  <c r="AI201" i="3"/>
  <c r="AJ201" i="3"/>
  <c r="AK201" i="3"/>
  <c r="AM201" i="3" s="1"/>
  <c r="AN201" i="3"/>
  <c r="AB202" i="3"/>
  <c r="AC202" i="3"/>
  <c r="AD202" i="3"/>
  <c r="AE202" i="3"/>
  <c r="AF202" i="3"/>
  <c r="AG202" i="3"/>
  <c r="AH202" i="3"/>
  <c r="AI202" i="3"/>
  <c r="AJ202" i="3"/>
  <c r="AK202" i="3"/>
  <c r="AM202" i="3" s="1"/>
  <c r="AN202" i="3"/>
  <c r="AB203" i="3"/>
  <c r="AC203" i="3"/>
  <c r="AD203" i="3"/>
  <c r="AE203" i="3"/>
  <c r="AF203" i="3"/>
  <c r="AG203" i="3"/>
  <c r="AH203" i="3"/>
  <c r="AI203" i="3"/>
  <c r="AJ203" i="3"/>
  <c r="AK203" i="3"/>
  <c r="AM203" i="3" s="1"/>
  <c r="AN203" i="3"/>
  <c r="AB204" i="3"/>
  <c r="AC204" i="3"/>
  <c r="AD204" i="3"/>
  <c r="AE204" i="3"/>
  <c r="AF204" i="3"/>
  <c r="AG204" i="3"/>
  <c r="AH204" i="3"/>
  <c r="AI204" i="3"/>
  <c r="AJ204" i="3"/>
  <c r="AK204" i="3"/>
  <c r="AM204" i="3" s="1"/>
  <c r="AN204" i="3"/>
  <c r="AB205" i="3"/>
  <c r="AC205" i="3"/>
  <c r="AD205" i="3"/>
  <c r="AE205" i="3"/>
  <c r="AF205" i="3"/>
  <c r="AG205" i="3"/>
  <c r="AH205" i="3"/>
  <c r="AI205" i="3"/>
  <c r="AJ205" i="3"/>
  <c r="AK205" i="3"/>
  <c r="AM205" i="3" s="1"/>
  <c r="AN205" i="3"/>
  <c r="AB206" i="3"/>
  <c r="AC206" i="3"/>
  <c r="AD206" i="3"/>
  <c r="AE206" i="3"/>
  <c r="AF206" i="3"/>
  <c r="AG206" i="3"/>
  <c r="AH206" i="3"/>
  <c r="AI206" i="3"/>
  <c r="AJ206" i="3"/>
  <c r="AK206" i="3"/>
  <c r="AM206" i="3" s="1"/>
  <c r="AN206" i="3"/>
  <c r="AB207" i="3"/>
  <c r="AC207" i="3"/>
  <c r="AD207" i="3"/>
  <c r="AE207" i="3"/>
  <c r="AF207" i="3"/>
  <c r="AG207" i="3"/>
  <c r="AH207" i="3"/>
  <c r="AI207" i="3"/>
  <c r="AJ207" i="3"/>
  <c r="AK207" i="3"/>
  <c r="AM207" i="3" s="1"/>
  <c r="AN207" i="3"/>
  <c r="AB208" i="3"/>
  <c r="AC208" i="3"/>
  <c r="AD208" i="3"/>
  <c r="AE208" i="3"/>
  <c r="AF208" i="3"/>
  <c r="AG208" i="3"/>
  <c r="AH208" i="3"/>
  <c r="AI208" i="3"/>
  <c r="AJ208" i="3"/>
  <c r="AK208" i="3"/>
  <c r="AM208" i="3" s="1"/>
  <c r="AN208" i="3"/>
  <c r="AB209" i="3"/>
  <c r="AC209" i="3"/>
  <c r="AD209" i="3"/>
  <c r="AE209" i="3"/>
  <c r="AF209" i="3"/>
  <c r="AG209" i="3"/>
  <c r="AH209" i="3"/>
  <c r="AI209" i="3"/>
  <c r="AJ209" i="3"/>
  <c r="AK209" i="3"/>
  <c r="AM209" i="3" s="1"/>
  <c r="AN209" i="3"/>
  <c r="AB210" i="3"/>
  <c r="AC210" i="3"/>
  <c r="AD210" i="3"/>
  <c r="AE210" i="3"/>
  <c r="AF210" i="3"/>
  <c r="AG210" i="3"/>
  <c r="AH210" i="3"/>
  <c r="AI210" i="3"/>
  <c r="AJ210" i="3"/>
  <c r="AK210" i="3"/>
  <c r="AM210" i="3" s="1"/>
  <c r="AN210" i="3"/>
  <c r="AB211" i="3"/>
  <c r="AC211" i="3"/>
  <c r="AD211" i="3"/>
  <c r="AE211" i="3"/>
  <c r="AF211" i="3"/>
  <c r="AG211" i="3"/>
  <c r="AH211" i="3"/>
  <c r="AI211" i="3"/>
  <c r="AJ211" i="3"/>
  <c r="AK211" i="3"/>
  <c r="AM211" i="3" s="1"/>
  <c r="AN211" i="3"/>
  <c r="AB212" i="3"/>
  <c r="AC212" i="3"/>
  <c r="AD212" i="3"/>
  <c r="AE212" i="3"/>
  <c r="AF212" i="3"/>
  <c r="AG212" i="3"/>
  <c r="AH212" i="3"/>
  <c r="AI212" i="3"/>
  <c r="AJ212" i="3"/>
  <c r="AK212" i="3"/>
  <c r="AM212" i="3" s="1"/>
  <c r="AN212" i="3"/>
  <c r="AB213" i="3"/>
  <c r="AC213" i="3"/>
  <c r="AD213" i="3"/>
  <c r="AE213" i="3"/>
  <c r="AF213" i="3"/>
  <c r="AG213" i="3"/>
  <c r="AH213" i="3"/>
  <c r="AI213" i="3"/>
  <c r="AJ213" i="3"/>
  <c r="AK213" i="3"/>
  <c r="AM213" i="3" s="1"/>
  <c r="AN213" i="3"/>
  <c r="AB214" i="3"/>
  <c r="AC214" i="3"/>
  <c r="AD214" i="3"/>
  <c r="AE214" i="3"/>
  <c r="AF214" i="3"/>
  <c r="AG214" i="3"/>
  <c r="AH214" i="3"/>
  <c r="AI214" i="3"/>
  <c r="AJ214" i="3"/>
  <c r="AK214" i="3"/>
  <c r="AM214" i="3" s="1"/>
  <c r="AN214" i="3"/>
  <c r="AB215" i="3"/>
  <c r="AC215" i="3"/>
  <c r="AD215" i="3"/>
  <c r="AE215" i="3"/>
  <c r="AF215" i="3"/>
  <c r="AG215" i="3"/>
  <c r="AH215" i="3"/>
  <c r="AI215" i="3"/>
  <c r="AJ215" i="3"/>
  <c r="AK215" i="3"/>
  <c r="AM215" i="3" s="1"/>
  <c r="AN215" i="3"/>
  <c r="AB216" i="3"/>
  <c r="AC216" i="3"/>
  <c r="AD216" i="3"/>
  <c r="AE216" i="3"/>
  <c r="AF216" i="3"/>
  <c r="AG216" i="3"/>
  <c r="AH216" i="3"/>
  <c r="AI216" i="3"/>
  <c r="AJ216" i="3"/>
  <c r="AK216" i="3"/>
  <c r="AM216" i="3" s="1"/>
  <c r="AN216" i="3"/>
  <c r="AB217" i="3"/>
  <c r="AC217" i="3"/>
  <c r="AD217" i="3"/>
  <c r="AE217" i="3"/>
  <c r="AF217" i="3"/>
  <c r="AG217" i="3"/>
  <c r="AH217" i="3"/>
  <c r="AI217" i="3"/>
  <c r="AJ217" i="3"/>
  <c r="AK217" i="3"/>
  <c r="AM217" i="3" s="1"/>
  <c r="AN217" i="3"/>
  <c r="AB218" i="3"/>
  <c r="AC218" i="3"/>
  <c r="AD218" i="3"/>
  <c r="AE218" i="3"/>
  <c r="AF218" i="3"/>
  <c r="AG218" i="3"/>
  <c r="AH218" i="3"/>
  <c r="AI218" i="3"/>
  <c r="AJ218" i="3"/>
  <c r="AK218" i="3"/>
  <c r="AM218" i="3" s="1"/>
  <c r="AN218" i="3"/>
  <c r="AB219" i="3"/>
  <c r="AC219" i="3"/>
  <c r="AD219" i="3"/>
  <c r="AE219" i="3"/>
  <c r="AF219" i="3"/>
  <c r="AG219" i="3"/>
  <c r="AH219" i="3"/>
  <c r="AI219" i="3"/>
  <c r="AJ219" i="3"/>
  <c r="AK219" i="3"/>
  <c r="AM219" i="3" s="1"/>
  <c r="AN219" i="3"/>
  <c r="AB220" i="3"/>
  <c r="AC220" i="3"/>
  <c r="AD220" i="3"/>
  <c r="AE220" i="3"/>
  <c r="AF220" i="3"/>
  <c r="AG220" i="3"/>
  <c r="AH220" i="3"/>
  <c r="AI220" i="3"/>
  <c r="AJ220" i="3"/>
  <c r="AK220" i="3"/>
  <c r="AM220" i="3" s="1"/>
  <c r="AN220" i="3"/>
  <c r="AB221" i="3"/>
  <c r="AC221" i="3"/>
  <c r="AD221" i="3"/>
  <c r="AE221" i="3"/>
  <c r="AF221" i="3"/>
  <c r="AG221" i="3"/>
  <c r="AH221" i="3"/>
  <c r="AI221" i="3"/>
  <c r="AJ221" i="3"/>
  <c r="AK221" i="3"/>
  <c r="AM221" i="3" s="1"/>
  <c r="AN221" i="3"/>
  <c r="AB222" i="3"/>
  <c r="AC222" i="3"/>
  <c r="AD222" i="3"/>
  <c r="AE222" i="3"/>
  <c r="AF222" i="3"/>
  <c r="AG222" i="3"/>
  <c r="AH222" i="3"/>
  <c r="AI222" i="3"/>
  <c r="AJ222" i="3"/>
  <c r="AK222" i="3"/>
  <c r="AM222" i="3" s="1"/>
  <c r="AN222" i="3"/>
  <c r="AB223" i="3"/>
  <c r="AC223" i="3"/>
  <c r="AD223" i="3"/>
  <c r="AE223" i="3"/>
  <c r="AF223" i="3"/>
  <c r="AG223" i="3"/>
  <c r="AH223" i="3"/>
  <c r="AI223" i="3"/>
  <c r="AJ223" i="3"/>
  <c r="AK223" i="3"/>
  <c r="AM223" i="3" s="1"/>
  <c r="AN223" i="3"/>
  <c r="AB224" i="3"/>
  <c r="AC224" i="3"/>
  <c r="AD224" i="3"/>
  <c r="AE224" i="3"/>
  <c r="AF224" i="3"/>
  <c r="AG224" i="3"/>
  <c r="AH224" i="3"/>
  <c r="AI224" i="3"/>
  <c r="AJ224" i="3"/>
  <c r="AK224" i="3"/>
  <c r="AM224" i="3" s="1"/>
  <c r="AN224" i="3"/>
  <c r="AB225" i="3"/>
  <c r="AC225" i="3"/>
  <c r="AD225" i="3"/>
  <c r="AE225" i="3"/>
  <c r="AF225" i="3"/>
  <c r="AG225" i="3"/>
  <c r="AH225" i="3"/>
  <c r="AI225" i="3"/>
  <c r="AJ225" i="3"/>
  <c r="AK225" i="3"/>
  <c r="AM225" i="3" s="1"/>
  <c r="AN225" i="3"/>
  <c r="AB226" i="3"/>
  <c r="AC226" i="3"/>
  <c r="AD226" i="3"/>
  <c r="AE226" i="3"/>
  <c r="AF226" i="3"/>
  <c r="AG226" i="3"/>
  <c r="AH226" i="3"/>
  <c r="AI226" i="3"/>
  <c r="AJ226" i="3"/>
  <c r="AK226" i="3"/>
  <c r="AM226" i="3" s="1"/>
  <c r="AN226" i="3"/>
  <c r="AB227" i="3"/>
  <c r="AC227" i="3"/>
  <c r="AD227" i="3"/>
  <c r="AE227" i="3"/>
  <c r="AF227" i="3"/>
  <c r="AG227" i="3"/>
  <c r="AH227" i="3"/>
  <c r="AI227" i="3"/>
  <c r="AJ227" i="3"/>
  <c r="AK227" i="3"/>
  <c r="AM227" i="3" s="1"/>
  <c r="AN227" i="3"/>
  <c r="AB228" i="3"/>
  <c r="AC228" i="3"/>
  <c r="AD228" i="3"/>
  <c r="AE228" i="3"/>
  <c r="AF228" i="3"/>
  <c r="AG228" i="3"/>
  <c r="AH228" i="3"/>
  <c r="AI228" i="3"/>
  <c r="AJ228" i="3"/>
  <c r="AK228" i="3"/>
  <c r="AM228" i="3" s="1"/>
  <c r="AN228" i="3"/>
  <c r="AB229" i="3"/>
  <c r="AC229" i="3"/>
  <c r="AD229" i="3"/>
  <c r="AE229" i="3"/>
  <c r="AF229" i="3"/>
  <c r="AG229" i="3"/>
  <c r="AH229" i="3"/>
  <c r="AI229" i="3"/>
  <c r="AJ229" i="3"/>
  <c r="AK229" i="3"/>
  <c r="AM229" i="3" s="1"/>
  <c r="AN229" i="3"/>
  <c r="AB230" i="3"/>
  <c r="AC230" i="3"/>
  <c r="AD230" i="3"/>
  <c r="AE230" i="3"/>
  <c r="AF230" i="3"/>
  <c r="AG230" i="3"/>
  <c r="AH230" i="3"/>
  <c r="AI230" i="3"/>
  <c r="AJ230" i="3"/>
  <c r="AK230" i="3"/>
  <c r="AM230" i="3" s="1"/>
  <c r="AN230" i="3"/>
  <c r="AB231" i="3"/>
  <c r="AC231" i="3"/>
  <c r="AD231" i="3"/>
  <c r="AE231" i="3"/>
  <c r="AF231" i="3"/>
  <c r="AG231" i="3"/>
  <c r="AH231" i="3"/>
  <c r="AI231" i="3"/>
  <c r="AJ231" i="3"/>
  <c r="AK231" i="3"/>
  <c r="AM231" i="3" s="1"/>
  <c r="AN231" i="3"/>
  <c r="AB232" i="3"/>
  <c r="AC232" i="3"/>
  <c r="AD232" i="3"/>
  <c r="AE232" i="3"/>
  <c r="AF232" i="3"/>
  <c r="AG232" i="3"/>
  <c r="AH232" i="3"/>
  <c r="AI232" i="3"/>
  <c r="AJ232" i="3"/>
  <c r="AK232" i="3"/>
  <c r="AM232" i="3" s="1"/>
  <c r="AN232" i="3"/>
  <c r="AB233" i="3"/>
  <c r="AC233" i="3"/>
  <c r="AD233" i="3"/>
  <c r="AE233" i="3"/>
  <c r="AF233" i="3"/>
  <c r="AG233" i="3"/>
  <c r="AH233" i="3"/>
  <c r="AI233" i="3"/>
  <c r="AJ233" i="3"/>
  <c r="AK233" i="3"/>
  <c r="AM233" i="3" s="1"/>
  <c r="AN233" i="3"/>
  <c r="AB234" i="3"/>
  <c r="AC234" i="3"/>
  <c r="AD234" i="3"/>
  <c r="AE234" i="3"/>
  <c r="AF234" i="3"/>
  <c r="AG234" i="3"/>
  <c r="AH234" i="3"/>
  <c r="AI234" i="3"/>
  <c r="AJ234" i="3"/>
  <c r="AK234" i="3"/>
  <c r="AM234" i="3" s="1"/>
  <c r="AN234" i="3"/>
  <c r="AB235" i="3"/>
  <c r="AC235" i="3"/>
  <c r="AD235" i="3"/>
  <c r="AE235" i="3"/>
  <c r="AF235" i="3"/>
  <c r="AG235" i="3"/>
  <c r="AH235" i="3"/>
  <c r="AI235" i="3"/>
  <c r="AJ235" i="3"/>
  <c r="AK235" i="3"/>
  <c r="AM235" i="3" s="1"/>
  <c r="AN235" i="3"/>
  <c r="AB236" i="3"/>
  <c r="AC236" i="3"/>
  <c r="AD236" i="3"/>
  <c r="AE236" i="3"/>
  <c r="AF236" i="3"/>
  <c r="AG236" i="3"/>
  <c r="AH236" i="3"/>
  <c r="AI236" i="3"/>
  <c r="AJ236" i="3"/>
  <c r="AK236" i="3"/>
  <c r="AM236" i="3" s="1"/>
  <c r="AN236" i="3"/>
  <c r="AB237" i="3"/>
  <c r="AC237" i="3"/>
  <c r="AD237" i="3"/>
  <c r="AE237" i="3"/>
  <c r="AF237" i="3"/>
  <c r="AG237" i="3"/>
  <c r="AH237" i="3"/>
  <c r="AI237" i="3"/>
  <c r="AJ237" i="3"/>
  <c r="AK237" i="3"/>
  <c r="AM237" i="3" s="1"/>
  <c r="AN237" i="3"/>
  <c r="AB238" i="3"/>
  <c r="AC238" i="3"/>
  <c r="AD238" i="3"/>
  <c r="AE238" i="3"/>
  <c r="AF238" i="3"/>
  <c r="AG238" i="3"/>
  <c r="AH238" i="3"/>
  <c r="AI238" i="3"/>
  <c r="AJ238" i="3"/>
  <c r="AK238" i="3"/>
  <c r="AM238" i="3" s="1"/>
  <c r="AN238" i="3"/>
  <c r="AB239" i="3"/>
  <c r="AC239" i="3"/>
  <c r="AD239" i="3"/>
  <c r="AE239" i="3"/>
  <c r="AF239" i="3"/>
  <c r="AG239" i="3"/>
  <c r="AH239" i="3"/>
  <c r="AI239" i="3"/>
  <c r="AJ239" i="3"/>
  <c r="AK239" i="3"/>
  <c r="AM239" i="3" s="1"/>
  <c r="AN239" i="3"/>
  <c r="AB240" i="3"/>
  <c r="AC240" i="3"/>
  <c r="AD240" i="3"/>
  <c r="AE240" i="3"/>
  <c r="AF240" i="3"/>
  <c r="AG240" i="3"/>
  <c r="AH240" i="3"/>
  <c r="AI240" i="3"/>
  <c r="AJ240" i="3"/>
  <c r="AK240" i="3"/>
  <c r="AM240" i="3" s="1"/>
  <c r="AN240" i="3"/>
  <c r="AB241" i="3"/>
  <c r="AC241" i="3"/>
  <c r="AD241" i="3"/>
  <c r="AE241" i="3"/>
  <c r="AF241" i="3"/>
  <c r="AG241" i="3"/>
  <c r="AH241" i="3"/>
  <c r="AI241" i="3"/>
  <c r="AJ241" i="3"/>
  <c r="AK241" i="3"/>
  <c r="AM241" i="3" s="1"/>
  <c r="AN241" i="3"/>
  <c r="AB242" i="3"/>
  <c r="AC242" i="3"/>
  <c r="AD242" i="3"/>
  <c r="AE242" i="3"/>
  <c r="AF242" i="3"/>
  <c r="AG242" i="3"/>
  <c r="AH242" i="3"/>
  <c r="AI242" i="3"/>
  <c r="AJ242" i="3"/>
  <c r="AK242" i="3"/>
  <c r="AM242" i="3" s="1"/>
  <c r="AN242" i="3"/>
  <c r="AB243" i="3"/>
  <c r="AC243" i="3"/>
  <c r="AD243" i="3"/>
  <c r="AE243" i="3"/>
  <c r="AF243" i="3"/>
  <c r="AG243" i="3"/>
  <c r="AH243" i="3"/>
  <c r="AI243" i="3"/>
  <c r="AJ243" i="3"/>
  <c r="AK243" i="3"/>
  <c r="AM243" i="3" s="1"/>
  <c r="AN243" i="3"/>
  <c r="AB244" i="3"/>
  <c r="AC244" i="3"/>
  <c r="AD244" i="3"/>
  <c r="AE244" i="3"/>
  <c r="AF244" i="3"/>
  <c r="AG244" i="3"/>
  <c r="AH244" i="3"/>
  <c r="AI244" i="3"/>
  <c r="AJ244" i="3"/>
  <c r="AK244" i="3"/>
  <c r="AM244" i="3" s="1"/>
  <c r="AN244" i="3"/>
  <c r="AB245" i="3"/>
  <c r="AC245" i="3"/>
  <c r="AD245" i="3"/>
  <c r="AE245" i="3"/>
  <c r="AF245" i="3"/>
  <c r="AG245" i="3"/>
  <c r="AH245" i="3"/>
  <c r="AI245" i="3"/>
  <c r="AJ245" i="3"/>
  <c r="AK245" i="3"/>
  <c r="AM245" i="3" s="1"/>
  <c r="AN245" i="3"/>
  <c r="AB246" i="3"/>
  <c r="AC246" i="3"/>
  <c r="AD246" i="3"/>
  <c r="AE246" i="3"/>
  <c r="AF246" i="3"/>
  <c r="AG246" i="3"/>
  <c r="AH246" i="3"/>
  <c r="AI246" i="3"/>
  <c r="AJ246" i="3"/>
  <c r="AK246" i="3"/>
  <c r="AM246" i="3" s="1"/>
  <c r="AN246" i="3"/>
  <c r="AB247" i="3"/>
  <c r="AC247" i="3"/>
  <c r="AD247" i="3"/>
  <c r="AE247" i="3"/>
  <c r="AF247" i="3"/>
  <c r="AG247" i="3"/>
  <c r="AH247" i="3"/>
  <c r="AI247" i="3"/>
  <c r="AJ247" i="3"/>
  <c r="AK247" i="3"/>
  <c r="AM247" i="3" s="1"/>
  <c r="AN247" i="3"/>
  <c r="AB248" i="3"/>
  <c r="AC248" i="3"/>
  <c r="AD248" i="3"/>
  <c r="AE248" i="3"/>
  <c r="AF248" i="3"/>
  <c r="AG248" i="3"/>
  <c r="AH248" i="3"/>
  <c r="AI248" i="3"/>
  <c r="AJ248" i="3"/>
  <c r="AK248" i="3"/>
  <c r="AM248" i="3" s="1"/>
  <c r="AN248" i="3"/>
  <c r="AB249" i="3"/>
  <c r="AC249" i="3"/>
  <c r="AD249" i="3"/>
  <c r="AE249" i="3"/>
  <c r="AF249" i="3"/>
  <c r="AG249" i="3"/>
  <c r="AH249" i="3"/>
  <c r="AI249" i="3"/>
  <c r="AJ249" i="3"/>
  <c r="AK249" i="3"/>
  <c r="AM249" i="3" s="1"/>
  <c r="AN249" i="3"/>
  <c r="AB250" i="3"/>
  <c r="AC250" i="3"/>
  <c r="AD250" i="3"/>
  <c r="AE250" i="3"/>
  <c r="AF250" i="3"/>
  <c r="AG250" i="3"/>
  <c r="AH250" i="3"/>
  <c r="AI250" i="3"/>
  <c r="AJ250" i="3"/>
  <c r="AK250" i="3"/>
  <c r="AM250" i="3" s="1"/>
  <c r="AN250" i="3"/>
  <c r="AB251" i="3"/>
  <c r="AC251" i="3"/>
  <c r="AD251" i="3"/>
  <c r="AE251" i="3"/>
  <c r="AF251" i="3"/>
  <c r="AG251" i="3"/>
  <c r="AH251" i="3"/>
  <c r="AI251" i="3"/>
  <c r="AJ251" i="3"/>
  <c r="AK251" i="3"/>
  <c r="AM251" i="3" s="1"/>
  <c r="AN251" i="3"/>
  <c r="AB252" i="3"/>
  <c r="AC252" i="3"/>
  <c r="AD252" i="3"/>
  <c r="AE252" i="3"/>
  <c r="AF252" i="3"/>
  <c r="AG252" i="3"/>
  <c r="AH252" i="3"/>
  <c r="AI252" i="3"/>
  <c r="AJ252" i="3"/>
  <c r="AK252" i="3"/>
  <c r="AM252" i="3" s="1"/>
  <c r="AN252" i="3"/>
  <c r="AB253" i="3"/>
  <c r="AC253" i="3"/>
  <c r="AD253" i="3"/>
  <c r="AE253" i="3"/>
  <c r="AF253" i="3"/>
  <c r="AG253" i="3"/>
  <c r="AH253" i="3"/>
  <c r="AI253" i="3"/>
  <c r="AJ253" i="3"/>
  <c r="AK253" i="3"/>
  <c r="AM253" i="3" s="1"/>
  <c r="AN253" i="3"/>
  <c r="AB254" i="3"/>
  <c r="AC254" i="3"/>
  <c r="AD254" i="3"/>
  <c r="AE254" i="3"/>
  <c r="AF254" i="3"/>
  <c r="AG254" i="3"/>
  <c r="AH254" i="3"/>
  <c r="AI254" i="3"/>
  <c r="AJ254" i="3"/>
  <c r="AK254" i="3"/>
  <c r="AM254" i="3" s="1"/>
  <c r="AN254" i="3"/>
  <c r="AB255" i="3"/>
  <c r="AC255" i="3"/>
  <c r="AD255" i="3"/>
  <c r="AE255" i="3"/>
  <c r="AF255" i="3"/>
  <c r="AG255" i="3"/>
  <c r="AH255" i="3"/>
  <c r="AI255" i="3"/>
  <c r="AJ255" i="3"/>
  <c r="AK255" i="3"/>
  <c r="AM255" i="3" s="1"/>
  <c r="AN255" i="3"/>
  <c r="AB256" i="3"/>
  <c r="AC256" i="3"/>
  <c r="AD256" i="3"/>
  <c r="AE256" i="3"/>
  <c r="AF256" i="3"/>
  <c r="AG256" i="3"/>
  <c r="AH256" i="3"/>
  <c r="AI256" i="3"/>
  <c r="AJ256" i="3"/>
  <c r="AK256" i="3"/>
  <c r="AM256" i="3" s="1"/>
  <c r="AN256" i="3"/>
  <c r="AB257" i="3"/>
  <c r="AC257" i="3"/>
  <c r="AD257" i="3"/>
  <c r="AE257" i="3"/>
  <c r="AF257" i="3"/>
  <c r="AG257" i="3"/>
  <c r="AH257" i="3"/>
  <c r="AI257" i="3"/>
  <c r="AJ257" i="3"/>
  <c r="AK257" i="3"/>
  <c r="AM257" i="3" s="1"/>
  <c r="AN257" i="3"/>
  <c r="AB258" i="3"/>
  <c r="AC258" i="3"/>
  <c r="AD258" i="3"/>
  <c r="AE258" i="3"/>
  <c r="AF258" i="3"/>
  <c r="AG258" i="3"/>
  <c r="AH258" i="3"/>
  <c r="AI258" i="3"/>
  <c r="AJ258" i="3"/>
  <c r="AK258" i="3"/>
  <c r="AM258" i="3" s="1"/>
  <c r="AN258" i="3"/>
  <c r="AB259" i="3"/>
  <c r="AC259" i="3"/>
  <c r="AD259" i="3"/>
  <c r="AE259" i="3"/>
  <c r="AF259" i="3"/>
  <c r="AG259" i="3"/>
  <c r="AH259" i="3"/>
  <c r="AI259" i="3"/>
  <c r="AJ259" i="3"/>
  <c r="AK259" i="3"/>
  <c r="AM259" i="3" s="1"/>
  <c r="AN259" i="3"/>
  <c r="AB260" i="3"/>
  <c r="AC260" i="3"/>
  <c r="AD260" i="3"/>
  <c r="AE260" i="3"/>
  <c r="AF260" i="3"/>
  <c r="AG260" i="3"/>
  <c r="AH260" i="3"/>
  <c r="AI260" i="3"/>
  <c r="AJ260" i="3"/>
  <c r="AK260" i="3"/>
  <c r="AM260" i="3" s="1"/>
  <c r="AN260" i="3"/>
  <c r="AB261" i="3"/>
  <c r="AC261" i="3"/>
  <c r="AD261" i="3"/>
  <c r="AE261" i="3"/>
  <c r="AF261" i="3"/>
  <c r="AG261" i="3"/>
  <c r="AH261" i="3"/>
  <c r="AI261" i="3"/>
  <c r="AJ261" i="3"/>
  <c r="AK261" i="3"/>
  <c r="AM261" i="3" s="1"/>
  <c r="AN261" i="3"/>
  <c r="AB262" i="3"/>
  <c r="AC262" i="3"/>
  <c r="AD262" i="3"/>
  <c r="AE262" i="3"/>
  <c r="AF262" i="3"/>
  <c r="AG262" i="3"/>
  <c r="AH262" i="3"/>
  <c r="AI262" i="3"/>
  <c r="AJ262" i="3"/>
  <c r="AK262" i="3"/>
  <c r="AM262" i="3" s="1"/>
  <c r="AN262" i="3"/>
  <c r="AB263" i="3"/>
  <c r="AC263" i="3"/>
  <c r="AD263" i="3"/>
  <c r="AE263" i="3"/>
  <c r="AF263" i="3"/>
  <c r="AG263" i="3"/>
  <c r="AH263" i="3"/>
  <c r="AI263" i="3"/>
  <c r="AJ263" i="3"/>
  <c r="AK263" i="3"/>
  <c r="AM263" i="3" s="1"/>
  <c r="AN263" i="3"/>
  <c r="AB264" i="3"/>
  <c r="AC264" i="3"/>
  <c r="AD264" i="3"/>
  <c r="AE264" i="3"/>
  <c r="AF264" i="3"/>
  <c r="AG264" i="3"/>
  <c r="AH264" i="3"/>
  <c r="AI264" i="3"/>
  <c r="AJ264" i="3"/>
  <c r="AK264" i="3"/>
  <c r="AM264" i="3" s="1"/>
  <c r="AN264" i="3"/>
  <c r="AB265" i="3"/>
  <c r="AC265" i="3"/>
  <c r="AD265" i="3"/>
  <c r="AE265" i="3"/>
  <c r="AF265" i="3"/>
  <c r="AG265" i="3"/>
  <c r="AH265" i="3"/>
  <c r="AI265" i="3"/>
  <c r="AJ265" i="3"/>
  <c r="AK265" i="3"/>
  <c r="AM265" i="3" s="1"/>
  <c r="AN265" i="3"/>
  <c r="AB266" i="3"/>
  <c r="AC266" i="3"/>
  <c r="AD266" i="3"/>
  <c r="AE266" i="3"/>
  <c r="AF266" i="3"/>
  <c r="AG266" i="3"/>
  <c r="AH266" i="3"/>
  <c r="AI266" i="3"/>
  <c r="AJ266" i="3"/>
  <c r="AK266" i="3"/>
  <c r="AM266" i="3" s="1"/>
  <c r="AN266" i="3"/>
  <c r="AB267" i="3"/>
  <c r="AC267" i="3"/>
  <c r="AD267" i="3"/>
  <c r="AE267" i="3"/>
  <c r="AF267" i="3"/>
  <c r="AG267" i="3"/>
  <c r="AH267" i="3"/>
  <c r="AI267" i="3"/>
  <c r="AJ267" i="3"/>
  <c r="AK267" i="3"/>
  <c r="AM267" i="3" s="1"/>
  <c r="AN267" i="3"/>
  <c r="AB268" i="3"/>
  <c r="AC268" i="3"/>
  <c r="AD268" i="3"/>
  <c r="AE268" i="3"/>
  <c r="AF268" i="3"/>
  <c r="AG268" i="3"/>
  <c r="AH268" i="3"/>
  <c r="AI268" i="3"/>
  <c r="AJ268" i="3"/>
  <c r="AK268" i="3"/>
  <c r="AM268" i="3" s="1"/>
  <c r="AN268" i="3"/>
  <c r="AB269" i="3"/>
  <c r="AC269" i="3"/>
  <c r="AD269" i="3"/>
  <c r="AE269" i="3"/>
  <c r="AF269" i="3"/>
  <c r="AG269" i="3"/>
  <c r="AH269" i="3"/>
  <c r="AI269" i="3"/>
  <c r="AJ269" i="3"/>
  <c r="AK269" i="3"/>
  <c r="AM269" i="3" s="1"/>
  <c r="AN269" i="3"/>
  <c r="AB270" i="3"/>
  <c r="AC270" i="3"/>
  <c r="AD270" i="3"/>
  <c r="AE270" i="3"/>
  <c r="AF270" i="3"/>
  <c r="AG270" i="3"/>
  <c r="AH270" i="3"/>
  <c r="AI270" i="3"/>
  <c r="AJ270" i="3"/>
  <c r="AK270" i="3"/>
  <c r="AM270" i="3" s="1"/>
  <c r="AN270" i="3"/>
  <c r="AB271" i="3"/>
  <c r="AC271" i="3"/>
  <c r="AD271" i="3"/>
  <c r="AE271" i="3"/>
  <c r="AF271" i="3"/>
  <c r="AG271" i="3"/>
  <c r="AH271" i="3"/>
  <c r="AI271" i="3"/>
  <c r="AJ271" i="3"/>
  <c r="AK271" i="3"/>
  <c r="AM271" i="3" s="1"/>
  <c r="AN271" i="3"/>
  <c r="AB272" i="3"/>
  <c r="AC272" i="3"/>
  <c r="AD272" i="3"/>
  <c r="AE272" i="3"/>
  <c r="AF272" i="3"/>
  <c r="AG272" i="3"/>
  <c r="AH272" i="3"/>
  <c r="AI272" i="3"/>
  <c r="AJ272" i="3"/>
  <c r="AK272" i="3"/>
  <c r="AM272" i="3" s="1"/>
  <c r="AN272" i="3"/>
  <c r="AB273" i="3"/>
  <c r="AC273" i="3"/>
  <c r="AD273" i="3"/>
  <c r="AE273" i="3"/>
  <c r="AF273" i="3"/>
  <c r="AG273" i="3"/>
  <c r="AH273" i="3"/>
  <c r="AI273" i="3"/>
  <c r="AJ273" i="3"/>
  <c r="AK273" i="3"/>
  <c r="AM273" i="3" s="1"/>
  <c r="AN273" i="3"/>
  <c r="AB274" i="3"/>
  <c r="AC274" i="3"/>
  <c r="AD274" i="3"/>
  <c r="AE274" i="3"/>
  <c r="AF274" i="3"/>
  <c r="AG274" i="3"/>
  <c r="AH274" i="3"/>
  <c r="AI274" i="3"/>
  <c r="AJ274" i="3"/>
  <c r="AK274" i="3"/>
  <c r="AM274" i="3" s="1"/>
  <c r="AN274" i="3"/>
  <c r="AB275" i="3"/>
  <c r="AC275" i="3"/>
  <c r="AD275" i="3"/>
  <c r="AE275" i="3"/>
  <c r="AF275" i="3"/>
  <c r="AG275" i="3"/>
  <c r="AH275" i="3"/>
  <c r="AI275" i="3"/>
  <c r="AJ275" i="3"/>
  <c r="AK275" i="3"/>
  <c r="AM275" i="3" s="1"/>
  <c r="AN275" i="3"/>
  <c r="AB276" i="3"/>
  <c r="AC276" i="3"/>
  <c r="AD276" i="3"/>
  <c r="AE276" i="3"/>
  <c r="AF276" i="3"/>
  <c r="AG276" i="3"/>
  <c r="AH276" i="3"/>
  <c r="AI276" i="3"/>
  <c r="AJ276" i="3"/>
  <c r="AK276" i="3"/>
  <c r="AM276" i="3" s="1"/>
  <c r="AN276" i="3"/>
  <c r="AB277" i="3"/>
  <c r="AC277" i="3"/>
  <c r="AD277" i="3"/>
  <c r="AE277" i="3"/>
  <c r="AF277" i="3"/>
  <c r="AG277" i="3"/>
  <c r="AH277" i="3"/>
  <c r="AI277" i="3"/>
  <c r="AJ277" i="3"/>
  <c r="AK277" i="3"/>
  <c r="AM277" i="3" s="1"/>
  <c r="AN277" i="3"/>
  <c r="AB278" i="3"/>
  <c r="AC278" i="3"/>
  <c r="AD278" i="3"/>
  <c r="AE278" i="3"/>
  <c r="AF278" i="3"/>
  <c r="AG278" i="3"/>
  <c r="AH278" i="3"/>
  <c r="AI278" i="3"/>
  <c r="AJ278" i="3"/>
  <c r="AK278" i="3"/>
  <c r="AM278" i="3" s="1"/>
  <c r="AN278" i="3"/>
  <c r="AB279" i="3"/>
  <c r="AC279" i="3"/>
  <c r="AD279" i="3"/>
  <c r="AE279" i="3"/>
  <c r="AF279" i="3"/>
  <c r="AG279" i="3"/>
  <c r="AH279" i="3"/>
  <c r="AI279" i="3"/>
  <c r="AJ279" i="3"/>
  <c r="AK279" i="3"/>
  <c r="AM279" i="3" s="1"/>
  <c r="AN279" i="3"/>
  <c r="AB280" i="3"/>
  <c r="AC280" i="3"/>
  <c r="AD280" i="3"/>
  <c r="AE280" i="3"/>
  <c r="AF280" i="3"/>
  <c r="AG280" i="3"/>
  <c r="AH280" i="3"/>
  <c r="AI280" i="3"/>
  <c r="AJ280" i="3"/>
  <c r="AK280" i="3"/>
  <c r="AM280" i="3" s="1"/>
  <c r="AN280" i="3"/>
  <c r="AB281" i="3"/>
  <c r="AC281" i="3"/>
  <c r="AD281" i="3"/>
  <c r="AE281" i="3"/>
  <c r="AF281" i="3"/>
  <c r="AG281" i="3"/>
  <c r="AH281" i="3"/>
  <c r="AI281" i="3"/>
  <c r="AJ281" i="3"/>
  <c r="AK281" i="3"/>
  <c r="AM281" i="3" s="1"/>
  <c r="AN281" i="3"/>
  <c r="AB282" i="3"/>
  <c r="AC282" i="3"/>
  <c r="AD282" i="3"/>
  <c r="AE282" i="3"/>
  <c r="AF282" i="3"/>
  <c r="AG282" i="3"/>
  <c r="AH282" i="3"/>
  <c r="AI282" i="3"/>
  <c r="AJ282" i="3"/>
  <c r="AK282" i="3"/>
  <c r="AM282" i="3" s="1"/>
  <c r="AN282" i="3"/>
  <c r="AB283" i="3"/>
  <c r="AC283" i="3"/>
  <c r="AD283" i="3"/>
  <c r="AE283" i="3"/>
  <c r="AF283" i="3"/>
  <c r="AG283" i="3"/>
  <c r="AH283" i="3"/>
  <c r="AI283" i="3"/>
  <c r="AJ283" i="3"/>
  <c r="AK283" i="3"/>
  <c r="AM283" i="3" s="1"/>
  <c r="AN283" i="3"/>
  <c r="AB284" i="3"/>
  <c r="AC284" i="3"/>
  <c r="AD284" i="3"/>
  <c r="AE284" i="3"/>
  <c r="AF284" i="3"/>
  <c r="AG284" i="3"/>
  <c r="AH284" i="3"/>
  <c r="AI284" i="3"/>
  <c r="AJ284" i="3"/>
  <c r="AK284" i="3"/>
  <c r="AM284" i="3" s="1"/>
  <c r="AN284" i="3"/>
  <c r="AB285" i="3"/>
  <c r="AC285" i="3"/>
  <c r="AD285" i="3"/>
  <c r="AE285" i="3"/>
  <c r="AF285" i="3"/>
  <c r="AG285" i="3"/>
  <c r="AH285" i="3"/>
  <c r="AI285" i="3"/>
  <c r="AJ285" i="3"/>
  <c r="AK285" i="3"/>
  <c r="AM285" i="3" s="1"/>
  <c r="AN285" i="3"/>
  <c r="AB286" i="3"/>
  <c r="AC286" i="3"/>
  <c r="AD286" i="3"/>
  <c r="AE286" i="3"/>
  <c r="AF286" i="3"/>
  <c r="AG286" i="3"/>
  <c r="AH286" i="3"/>
  <c r="AI286" i="3"/>
  <c r="AJ286" i="3"/>
  <c r="AK286" i="3"/>
  <c r="AM286" i="3" s="1"/>
  <c r="AN286" i="3"/>
  <c r="AB287" i="3"/>
  <c r="AC287" i="3"/>
  <c r="AD287" i="3"/>
  <c r="AE287" i="3"/>
  <c r="AF287" i="3"/>
  <c r="AG287" i="3"/>
  <c r="AH287" i="3"/>
  <c r="AI287" i="3"/>
  <c r="AJ287" i="3"/>
  <c r="AK287" i="3"/>
  <c r="AM287" i="3" s="1"/>
  <c r="AN287" i="3"/>
  <c r="AB288" i="3"/>
  <c r="AC288" i="3"/>
  <c r="AD288" i="3"/>
  <c r="AE288" i="3"/>
  <c r="AF288" i="3"/>
  <c r="AG288" i="3"/>
  <c r="AH288" i="3"/>
  <c r="AI288" i="3"/>
  <c r="AJ288" i="3"/>
  <c r="AK288" i="3"/>
  <c r="AM288" i="3" s="1"/>
  <c r="AN288" i="3"/>
  <c r="AB289" i="3"/>
  <c r="AC289" i="3"/>
  <c r="AD289" i="3"/>
  <c r="AE289" i="3"/>
  <c r="AF289" i="3"/>
  <c r="AG289" i="3"/>
  <c r="AH289" i="3"/>
  <c r="AI289" i="3"/>
  <c r="AJ289" i="3"/>
  <c r="AK289" i="3"/>
  <c r="AM289" i="3" s="1"/>
  <c r="AN289" i="3"/>
  <c r="AB290" i="3"/>
  <c r="AC290" i="3"/>
  <c r="AD290" i="3"/>
  <c r="AE290" i="3"/>
  <c r="AF290" i="3"/>
  <c r="AG290" i="3"/>
  <c r="AH290" i="3"/>
  <c r="AI290" i="3"/>
  <c r="AJ290" i="3"/>
  <c r="AK290" i="3"/>
  <c r="AM290" i="3" s="1"/>
  <c r="AN290" i="3"/>
  <c r="AB291" i="3"/>
  <c r="AC291" i="3"/>
  <c r="AD291" i="3"/>
  <c r="AE291" i="3"/>
  <c r="AF291" i="3"/>
  <c r="AG291" i="3"/>
  <c r="AH291" i="3"/>
  <c r="AI291" i="3"/>
  <c r="AJ291" i="3"/>
  <c r="AK291" i="3"/>
  <c r="AM291" i="3" s="1"/>
  <c r="AN291" i="3"/>
  <c r="AB292" i="3"/>
  <c r="AC292" i="3"/>
  <c r="AD292" i="3"/>
  <c r="AE292" i="3"/>
  <c r="AF292" i="3"/>
  <c r="AG292" i="3"/>
  <c r="AH292" i="3"/>
  <c r="AI292" i="3"/>
  <c r="AJ292" i="3"/>
  <c r="AK292" i="3"/>
  <c r="AM292" i="3" s="1"/>
  <c r="AN292" i="3"/>
  <c r="AB293" i="3"/>
  <c r="AC293" i="3"/>
  <c r="AD293" i="3"/>
  <c r="AE293" i="3"/>
  <c r="AF293" i="3"/>
  <c r="AG293" i="3"/>
  <c r="AH293" i="3"/>
  <c r="AI293" i="3"/>
  <c r="AJ293" i="3"/>
  <c r="AK293" i="3"/>
  <c r="AM293" i="3" s="1"/>
  <c r="AN293" i="3"/>
  <c r="AB294" i="3"/>
  <c r="AC294" i="3"/>
  <c r="AD294" i="3"/>
  <c r="AE294" i="3"/>
  <c r="AF294" i="3"/>
  <c r="AG294" i="3"/>
  <c r="AH294" i="3"/>
  <c r="AI294" i="3"/>
  <c r="AJ294" i="3"/>
  <c r="AK294" i="3"/>
  <c r="AM294" i="3" s="1"/>
  <c r="AN294" i="3"/>
  <c r="AB295" i="3"/>
  <c r="AC295" i="3"/>
  <c r="AD295" i="3"/>
  <c r="AE295" i="3"/>
  <c r="AF295" i="3"/>
  <c r="AG295" i="3"/>
  <c r="AH295" i="3"/>
  <c r="AI295" i="3"/>
  <c r="AJ295" i="3"/>
  <c r="AK295" i="3"/>
  <c r="AM295" i="3" s="1"/>
  <c r="AN295" i="3"/>
  <c r="AB296" i="3"/>
  <c r="AC296" i="3"/>
  <c r="AD296" i="3"/>
  <c r="AE296" i="3"/>
  <c r="AF296" i="3"/>
  <c r="AG296" i="3"/>
  <c r="AH296" i="3"/>
  <c r="AI296" i="3"/>
  <c r="AJ296" i="3"/>
  <c r="AK296" i="3"/>
  <c r="AM296" i="3" s="1"/>
  <c r="AN296" i="3"/>
  <c r="AB297" i="3"/>
  <c r="AC297" i="3"/>
  <c r="AD297" i="3"/>
  <c r="AE297" i="3"/>
  <c r="AF297" i="3"/>
  <c r="AG297" i="3"/>
  <c r="AH297" i="3"/>
  <c r="AI297" i="3"/>
  <c r="AJ297" i="3"/>
  <c r="AK297" i="3"/>
  <c r="AM297" i="3" s="1"/>
  <c r="AN297" i="3"/>
  <c r="AB298" i="3"/>
  <c r="AC298" i="3"/>
  <c r="AD298" i="3"/>
  <c r="AE298" i="3"/>
  <c r="AF298" i="3"/>
  <c r="AG298" i="3"/>
  <c r="AH298" i="3"/>
  <c r="AI298" i="3"/>
  <c r="AJ298" i="3"/>
  <c r="AK298" i="3"/>
  <c r="AM298" i="3" s="1"/>
  <c r="AN298" i="3"/>
  <c r="AB299" i="3"/>
  <c r="AC299" i="3"/>
  <c r="AD299" i="3"/>
  <c r="AE299" i="3"/>
  <c r="AF299" i="3"/>
  <c r="AG299" i="3"/>
  <c r="AH299" i="3"/>
  <c r="AI299" i="3"/>
  <c r="AJ299" i="3"/>
  <c r="AK299" i="3"/>
  <c r="AM299" i="3" s="1"/>
  <c r="AN299" i="3"/>
  <c r="AB300" i="3"/>
  <c r="AC300" i="3"/>
  <c r="AD300" i="3"/>
  <c r="AE300" i="3"/>
  <c r="AF300" i="3"/>
  <c r="AG300" i="3"/>
  <c r="AH300" i="3"/>
  <c r="AI300" i="3"/>
  <c r="AJ300" i="3"/>
  <c r="AK300" i="3"/>
  <c r="AM300" i="3" s="1"/>
  <c r="AN300" i="3"/>
  <c r="AB301" i="3"/>
  <c r="AC301" i="3"/>
  <c r="AD301" i="3"/>
  <c r="AE301" i="3"/>
  <c r="AF301" i="3"/>
  <c r="AG301" i="3"/>
  <c r="AH301" i="3"/>
  <c r="AI301" i="3"/>
  <c r="AJ301" i="3"/>
  <c r="AK301" i="3"/>
  <c r="AM301" i="3" s="1"/>
  <c r="AN301" i="3"/>
  <c r="AB302" i="3"/>
  <c r="AC302" i="3"/>
  <c r="AD302" i="3"/>
  <c r="AE302" i="3"/>
  <c r="AF302" i="3"/>
  <c r="AG302" i="3"/>
  <c r="AH302" i="3"/>
  <c r="AI302" i="3"/>
  <c r="AJ302" i="3"/>
  <c r="AK302" i="3"/>
  <c r="AM302" i="3" s="1"/>
  <c r="AN302" i="3"/>
  <c r="AB303" i="3"/>
  <c r="AC303" i="3"/>
  <c r="AD303" i="3"/>
  <c r="AE303" i="3"/>
  <c r="AF303" i="3"/>
  <c r="AG303" i="3"/>
  <c r="AH303" i="3"/>
  <c r="AI303" i="3"/>
  <c r="AJ303" i="3"/>
  <c r="AK303" i="3"/>
  <c r="AM303" i="3" s="1"/>
  <c r="AN303" i="3"/>
  <c r="AB304" i="3"/>
  <c r="AC304" i="3"/>
  <c r="AD304" i="3"/>
  <c r="AE304" i="3"/>
  <c r="AF304" i="3"/>
  <c r="AG304" i="3"/>
  <c r="AH304" i="3"/>
  <c r="AI304" i="3"/>
  <c r="AJ304" i="3"/>
  <c r="AK304" i="3"/>
  <c r="AM304" i="3" s="1"/>
  <c r="AN304" i="3"/>
  <c r="AB305" i="3"/>
  <c r="AC305" i="3"/>
  <c r="AD305" i="3"/>
  <c r="AE305" i="3"/>
  <c r="AF305" i="3"/>
  <c r="AG305" i="3"/>
  <c r="AH305" i="3"/>
  <c r="AI305" i="3"/>
  <c r="AJ305" i="3"/>
  <c r="AK305" i="3"/>
  <c r="AM305" i="3" s="1"/>
  <c r="AN305" i="3"/>
  <c r="AB306" i="3"/>
  <c r="AC306" i="3"/>
  <c r="AD306" i="3"/>
  <c r="AE306" i="3"/>
  <c r="AF306" i="3"/>
  <c r="AG306" i="3"/>
  <c r="AH306" i="3"/>
  <c r="AI306" i="3"/>
  <c r="AJ306" i="3"/>
  <c r="AK306" i="3"/>
  <c r="AM306" i="3" s="1"/>
  <c r="AN306" i="3"/>
  <c r="AB307" i="3"/>
  <c r="AC307" i="3"/>
  <c r="AD307" i="3"/>
  <c r="AE307" i="3"/>
  <c r="AF307" i="3"/>
  <c r="AG307" i="3"/>
  <c r="AH307" i="3"/>
  <c r="AI307" i="3"/>
  <c r="AJ307" i="3"/>
  <c r="AK307" i="3"/>
  <c r="AM307" i="3" s="1"/>
  <c r="AN307" i="3"/>
  <c r="AB308" i="3"/>
  <c r="AC308" i="3"/>
  <c r="AD308" i="3"/>
  <c r="AE308" i="3"/>
  <c r="AF308" i="3"/>
  <c r="AG308" i="3"/>
  <c r="AH308" i="3"/>
  <c r="AI308" i="3"/>
  <c r="AJ308" i="3"/>
  <c r="AK308" i="3"/>
  <c r="AM308" i="3" s="1"/>
  <c r="AN308" i="3"/>
  <c r="AB309" i="3"/>
  <c r="AC309" i="3"/>
  <c r="AD309" i="3"/>
  <c r="AE309" i="3"/>
  <c r="AF309" i="3"/>
  <c r="AG309" i="3"/>
  <c r="AH309" i="3"/>
  <c r="AI309" i="3"/>
  <c r="AJ309" i="3"/>
  <c r="AK309" i="3"/>
  <c r="AM309" i="3" s="1"/>
  <c r="AN309" i="3"/>
  <c r="AB310" i="3"/>
  <c r="AC310" i="3"/>
  <c r="AD310" i="3"/>
  <c r="AE310" i="3"/>
  <c r="AF310" i="3"/>
  <c r="AG310" i="3"/>
  <c r="AH310" i="3"/>
  <c r="AI310" i="3"/>
  <c r="AJ310" i="3"/>
  <c r="AK310" i="3"/>
  <c r="AM310" i="3" s="1"/>
  <c r="AN310" i="3"/>
  <c r="AB311" i="3"/>
  <c r="AC311" i="3"/>
  <c r="AD311" i="3"/>
  <c r="AE311" i="3"/>
  <c r="AF311" i="3"/>
  <c r="AG311" i="3"/>
  <c r="AH311" i="3"/>
  <c r="AI311" i="3"/>
  <c r="AJ311" i="3"/>
  <c r="AK311" i="3"/>
  <c r="AM311" i="3" s="1"/>
  <c r="AN311" i="3"/>
  <c r="AB312" i="3"/>
  <c r="AC312" i="3"/>
  <c r="AD312" i="3"/>
  <c r="AE312" i="3"/>
  <c r="AF312" i="3"/>
  <c r="AG312" i="3"/>
  <c r="AH312" i="3"/>
  <c r="AI312" i="3"/>
  <c r="AJ312" i="3"/>
  <c r="AK312" i="3"/>
  <c r="AM312" i="3" s="1"/>
  <c r="AN312" i="3"/>
  <c r="AB313" i="3"/>
  <c r="AC313" i="3"/>
  <c r="AD313" i="3"/>
  <c r="AE313" i="3"/>
  <c r="AF313" i="3"/>
  <c r="AG313" i="3"/>
  <c r="AH313" i="3"/>
  <c r="AI313" i="3"/>
  <c r="AJ313" i="3"/>
  <c r="AK313" i="3"/>
  <c r="AM313" i="3" s="1"/>
  <c r="AN313" i="3"/>
  <c r="AB314" i="3"/>
  <c r="AC314" i="3"/>
  <c r="AD314" i="3"/>
  <c r="AE314" i="3"/>
  <c r="AF314" i="3"/>
  <c r="AG314" i="3"/>
  <c r="AH314" i="3"/>
  <c r="AI314" i="3"/>
  <c r="AJ314" i="3"/>
  <c r="AK314" i="3"/>
  <c r="AM314" i="3" s="1"/>
  <c r="AN314" i="3"/>
  <c r="AB315" i="3"/>
  <c r="AC315" i="3"/>
  <c r="AD315" i="3"/>
  <c r="AE315" i="3"/>
  <c r="AF315" i="3"/>
  <c r="AG315" i="3"/>
  <c r="AH315" i="3"/>
  <c r="AI315" i="3"/>
  <c r="AJ315" i="3"/>
  <c r="AK315" i="3"/>
  <c r="AM315" i="3" s="1"/>
  <c r="AN315" i="3"/>
  <c r="AB316" i="3"/>
  <c r="AC316" i="3"/>
  <c r="AD316" i="3"/>
  <c r="AE316" i="3"/>
  <c r="AF316" i="3"/>
  <c r="AG316" i="3"/>
  <c r="AH316" i="3"/>
  <c r="AI316" i="3"/>
  <c r="AJ316" i="3"/>
  <c r="AK316" i="3"/>
  <c r="AM316" i="3" s="1"/>
  <c r="AN316" i="3"/>
  <c r="AB317" i="3"/>
  <c r="AC317" i="3"/>
  <c r="AD317" i="3"/>
  <c r="AE317" i="3"/>
  <c r="AF317" i="3"/>
  <c r="AG317" i="3"/>
  <c r="AH317" i="3"/>
  <c r="AI317" i="3"/>
  <c r="AJ317" i="3"/>
  <c r="AK317" i="3"/>
  <c r="AM317" i="3" s="1"/>
  <c r="AN317" i="3"/>
  <c r="AB318" i="3"/>
  <c r="AC318" i="3"/>
  <c r="AD318" i="3"/>
  <c r="AE318" i="3"/>
  <c r="AF318" i="3"/>
  <c r="AG318" i="3"/>
  <c r="AH318" i="3"/>
  <c r="AI318" i="3"/>
  <c r="AJ318" i="3"/>
  <c r="AK318" i="3"/>
  <c r="AM318" i="3" s="1"/>
  <c r="AN318" i="3"/>
  <c r="AB319" i="3"/>
  <c r="AC319" i="3"/>
  <c r="AD319" i="3"/>
  <c r="AE319" i="3"/>
  <c r="AF319" i="3"/>
  <c r="AG319" i="3"/>
  <c r="AH319" i="3"/>
  <c r="AI319" i="3"/>
  <c r="AJ319" i="3"/>
  <c r="AK319" i="3"/>
  <c r="AM319" i="3" s="1"/>
  <c r="AN319" i="3"/>
  <c r="AB320" i="3"/>
  <c r="AC320" i="3"/>
  <c r="AD320" i="3"/>
  <c r="AE320" i="3"/>
  <c r="AF320" i="3"/>
  <c r="AG320" i="3"/>
  <c r="AH320" i="3"/>
  <c r="AI320" i="3"/>
  <c r="AJ320" i="3"/>
  <c r="AK320" i="3"/>
  <c r="AM320" i="3" s="1"/>
  <c r="AN320" i="3"/>
  <c r="AB321" i="3"/>
  <c r="AC321" i="3"/>
  <c r="AD321" i="3"/>
  <c r="AE321" i="3"/>
  <c r="AF321" i="3"/>
  <c r="AG321" i="3"/>
  <c r="AH321" i="3"/>
  <c r="AI321" i="3"/>
  <c r="AJ321" i="3"/>
  <c r="AK321" i="3"/>
  <c r="AM321" i="3" s="1"/>
  <c r="AN321" i="3"/>
  <c r="AB322" i="3"/>
  <c r="AC322" i="3"/>
  <c r="AD322" i="3"/>
  <c r="AE322" i="3"/>
  <c r="AF322" i="3"/>
  <c r="AG322" i="3"/>
  <c r="AH322" i="3"/>
  <c r="AI322" i="3"/>
  <c r="AJ322" i="3"/>
  <c r="AK322" i="3"/>
  <c r="AM322" i="3" s="1"/>
  <c r="AN322" i="3"/>
  <c r="AB323" i="3"/>
  <c r="AC323" i="3"/>
  <c r="AD323" i="3"/>
  <c r="AE323" i="3"/>
  <c r="AF323" i="3"/>
  <c r="AG323" i="3"/>
  <c r="AH323" i="3"/>
  <c r="AI323" i="3"/>
  <c r="AJ323" i="3"/>
  <c r="AK323" i="3"/>
  <c r="AM323" i="3" s="1"/>
  <c r="AN323" i="3"/>
  <c r="AB324" i="3"/>
  <c r="AC324" i="3"/>
  <c r="AD324" i="3"/>
  <c r="AE324" i="3"/>
  <c r="AF324" i="3"/>
  <c r="AG324" i="3"/>
  <c r="AH324" i="3"/>
  <c r="AI324" i="3"/>
  <c r="AJ324" i="3"/>
  <c r="AK324" i="3"/>
  <c r="AM324" i="3" s="1"/>
  <c r="AN324" i="3"/>
  <c r="AB325" i="3"/>
  <c r="AC325" i="3"/>
  <c r="AD325" i="3"/>
  <c r="AE325" i="3"/>
  <c r="AF325" i="3"/>
  <c r="AG325" i="3"/>
  <c r="AH325" i="3"/>
  <c r="AI325" i="3"/>
  <c r="AJ325" i="3"/>
  <c r="AK325" i="3"/>
  <c r="AM325" i="3" s="1"/>
  <c r="AN325" i="3"/>
  <c r="AB326" i="3"/>
  <c r="AC326" i="3"/>
  <c r="AD326" i="3"/>
  <c r="AE326" i="3"/>
  <c r="AF326" i="3"/>
  <c r="AG326" i="3"/>
  <c r="AH326" i="3"/>
  <c r="AI326" i="3"/>
  <c r="AJ326" i="3"/>
  <c r="AK326" i="3"/>
  <c r="AM326" i="3" s="1"/>
  <c r="AN326" i="3"/>
  <c r="AB327" i="3"/>
  <c r="AC327" i="3"/>
  <c r="AD327" i="3"/>
  <c r="AE327" i="3"/>
  <c r="AF327" i="3"/>
  <c r="AG327" i="3"/>
  <c r="AH327" i="3"/>
  <c r="AI327" i="3"/>
  <c r="AJ327" i="3"/>
  <c r="AK327" i="3"/>
  <c r="AM327" i="3" s="1"/>
  <c r="AN327" i="3"/>
  <c r="AB328" i="3"/>
  <c r="AC328" i="3"/>
  <c r="AD328" i="3"/>
  <c r="AE328" i="3"/>
  <c r="AF328" i="3"/>
  <c r="AG328" i="3"/>
  <c r="AH328" i="3"/>
  <c r="AI328" i="3"/>
  <c r="AJ328" i="3"/>
  <c r="AK328" i="3"/>
  <c r="AM328" i="3" s="1"/>
  <c r="AN328" i="3"/>
  <c r="AB329" i="3"/>
  <c r="AC329" i="3"/>
  <c r="AD329" i="3"/>
  <c r="AE329" i="3"/>
  <c r="AF329" i="3"/>
  <c r="AG329" i="3"/>
  <c r="AH329" i="3"/>
  <c r="AI329" i="3"/>
  <c r="AJ329" i="3"/>
  <c r="AK329" i="3"/>
  <c r="AM329" i="3" s="1"/>
  <c r="AN329" i="3"/>
  <c r="AB330" i="3"/>
  <c r="AC330" i="3"/>
  <c r="AD330" i="3"/>
  <c r="AE330" i="3"/>
  <c r="AF330" i="3"/>
  <c r="AG330" i="3"/>
  <c r="AH330" i="3"/>
  <c r="AI330" i="3"/>
  <c r="AJ330" i="3"/>
  <c r="AK330" i="3"/>
  <c r="AM330" i="3" s="1"/>
  <c r="AN330" i="3"/>
  <c r="AB331" i="3"/>
  <c r="AC331" i="3"/>
  <c r="AD331" i="3"/>
  <c r="AE331" i="3"/>
  <c r="AF331" i="3"/>
  <c r="AG331" i="3"/>
  <c r="AH331" i="3"/>
  <c r="AI331" i="3"/>
  <c r="AJ331" i="3"/>
  <c r="AK331" i="3"/>
  <c r="AM331" i="3" s="1"/>
  <c r="AN331" i="3"/>
  <c r="AB332" i="3"/>
  <c r="AC332" i="3"/>
  <c r="AD332" i="3"/>
  <c r="AE332" i="3"/>
  <c r="AF332" i="3"/>
  <c r="AG332" i="3"/>
  <c r="AH332" i="3"/>
  <c r="AI332" i="3"/>
  <c r="AJ332" i="3"/>
  <c r="AK332" i="3"/>
  <c r="AM332" i="3" s="1"/>
  <c r="AN332" i="3"/>
  <c r="AB333" i="3"/>
  <c r="AC333" i="3"/>
  <c r="AD333" i="3"/>
  <c r="AE333" i="3"/>
  <c r="AF333" i="3"/>
  <c r="AG333" i="3"/>
  <c r="AH333" i="3"/>
  <c r="AI333" i="3"/>
  <c r="AJ333" i="3"/>
  <c r="AK333" i="3"/>
  <c r="AM333" i="3" s="1"/>
  <c r="AN333" i="3"/>
  <c r="AB334" i="3"/>
  <c r="AC334" i="3"/>
  <c r="AD334" i="3"/>
  <c r="AE334" i="3"/>
  <c r="AF334" i="3"/>
  <c r="AG334" i="3"/>
  <c r="AH334" i="3"/>
  <c r="AI334" i="3"/>
  <c r="AJ334" i="3"/>
  <c r="AK334" i="3"/>
  <c r="AM334" i="3" s="1"/>
  <c r="AN334" i="3"/>
  <c r="AB335" i="3"/>
  <c r="AC335" i="3"/>
  <c r="AD335" i="3"/>
  <c r="AE335" i="3"/>
  <c r="AF335" i="3"/>
  <c r="AG335" i="3"/>
  <c r="AH335" i="3"/>
  <c r="AI335" i="3"/>
  <c r="AJ335" i="3"/>
  <c r="AK335" i="3"/>
  <c r="AM335" i="3" s="1"/>
  <c r="AN335" i="3"/>
  <c r="AB336" i="3"/>
  <c r="AC336" i="3"/>
  <c r="AD336" i="3"/>
  <c r="AE336" i="3"/>
  <c r="AF336" i="3"/>
  <c r="AG336" i="3"/>
  <c r="AH336" i="3"/>
  <c r="AI336" i="3"/>
  <c r="AJ336" i="3"/>
  <c r="AK336" i="3"/>
  <c r="AM336" i="3" s="1"/>
  <c r="AN336" i="3"/>
  <c r="AB337" i="3"/>
  <c r="AC337" i="3"/>
  <c r="AD337" i="3"/>
  <c r="AE337" i="3"/>
  <c r="AF337" i="3"/>
  <c r="AG337" i="3"/>
  <c r="AH337" i="3"/>
  <c r="AI337" i="3"/>
  <c r="AJ337" i="3"/>
  <c r="AK337" i="3"/>
  <c r="AM337" i="3" s="1"/>
  <c r="AN337" i="3"/>
  <c r="AB338" i="3"/>
  <c r="AC338" i="3"/>
  <c r="AD338" i="3"/>
  <c r="AE338" i="3"/>
  <c r="AF338" i="3"/>
  <c r="AG338" i="3"/>
  <c r="AH338" i="3"/>
  <c r="AI338" i="3"/>
  <c r="AJ338" i="3"/>
  <c r="AK338" i="3"/>
  <c r="AM338" i="3" s="1"/>
  <c r="AN338" i="3"/>
  <c r="AB339" i="3"/>
  <c r="AC339" i="3"/>
  <c r="AD339" i="3"/>
  <c r="AE339" i="3"/>
  <c r="AF339" i="3"/>
  <c r="AG339" i="3"/>
  <c r="AH339" i="3"/>
  <c r="AI339" i="3"/>
  <c r="AJ339" i="3"/>
  <c r="AK339" i="3"/>
  <c r="AM339" i="3" s="1"/>
  <c r="AN339" i="3"/>
  <c r="AB340" i="3"/>
  <c r="AC340" i="3"/>
  <c r="AD340" i="3"/>
  <c r="AE340" i="3"/>
  <c r="AF340" i="3"/>
  <c r="AG340" i="3"/>
  <c r="AH340" i="3"/>
  <c r="AI340" i="3"/>
  <c r="AJ340" i="3"/>
  <c r="AK340" i="3"/>
  <c r="AM340" i="3" s="1"/>
  <c r="AN340" i="3"/>
  <c r="AB341" i="3"/>
  <c r="AC341" i="3"/>
  <c r="AD341" i="3"/>
  <c r="AE341" i="3"/>
  <c r="AF341" i="3"/>
  <c r="AG341" i="3"/>
  <c r="AH341" i="3"/>
  <c r="AI341" i="3"/>
  <c r="AJ341" i="3"/>
  <c r="AK341" i="3"/>
  <c r="AM341" i="3" s="1"/>
  <c r="AN341" i="3"/>
  <c r="AB342" i="3"/>
  <c r="AC342" i="3"/>
  <c r="AD342" i="3"/>
  <c r="AE342" i="3"/>
  <c r="AF342" i="3"/>
  <c r="AG342" i="3"/>
  <c r="AH342" i="3"/>
  <c r="AI342" i="3"/>
  <c r="AJ342" i="3"/>
  <c r="AK342" i="3"/>
  <c r="AM342" i="3" s="1"/>
  <c r="AN342" i="3"/>
  <c r="AB343" i="3"/>
  <c r="AC343" i="3"/>
  <c r="AD343" i="3"/>
  <c r="AE343" i="3"/>
  <c r="AF343" i="3"/>
  <c r="AG343" i="3"/>
  <c r="AH343" i="3"/>
  <c r="AI343" i="3"/>
  <c r="AJ343" i="3"/>
  <c r="AK343" i="3"/>
  <c r="AM343" i="3" s="1"/>
  <c r="AN343" i="3"/>
  <c r="AB344" i="3"/>
  <c r="AC344" i="3"/>
  <c r="AD344" i="3"/>
  <c r="AE344" i="3"/>
  <c r="AF344" i="3"/>
  <c r="AG344" i="3"/>
  <c r="AH344" i="3"/>
  <c r="AI344" i="3"/>
  <c r="AJ344" i="3"/>
  <c r="AK344" i="3"/>
  <c r="AM344" i="3" s="1"/>
  <c r="AN344" i="3"/>
  <c r="AB345" i="3"/>
  <c r="AC345" i="3"/>
  <c r="AD345" i="3"/>
  <c r="AE345" i="3"/>
  <c r="AF345" i="3"/>
  <c r="AG345" i="3"/>
  <c r="AH345" i="3"/>
  <c r="AI345" i="3"/>
  <c r="AJ345" i="3"/>
  <c r="AK345" i="3"/>
  <c r="AM345" i="3" s="1"/>
  <c r="AN345" i="3"/>
  <c r="AB346" i="3"/>
  <c r="AC346" i="3"/>
  <c r="AD346" i="3"/>
  <c r="AE346" i="3"/>
  <c r="AF346" i="3"/>
  <c r="AG346" i="3"/>
  <c r="AH346" i="3"/>
  <c r="AI346" i="3"/>
  <c r="AJ346" i="3"/>
  <c r="AK346" i="3"/>
  <c r="AM346" i="3" s="1"/>
  <c r="AN346" i="3"/>
  <c r="AB347" i="3"/>
  <c r="AC347" i="3"/>
  <c r="AD347" i="3"/>
  <c r="AE347" i="3"/>
  <c r="AF347" i="3"/>
  <c r="AG347" i="3"/>
  <c r="AH347" i="3"/>
  <c r="AI347" i="3"/>
  <c r="AJ347" i="3"/>
  <c r="AK347" i="3"/>
  <c r="AM347" i="3" s="1"/>
  <c r="AN347" i="3"/>
  <c r="AB348" i="3"/>
  <c r="AC348" i="3"/>
  <c r="AD348" i="3"/>
  <c r="AE348" i="3"/>
  <c r="AF348" i="3"/>
  <c r="AG348" i="3"/>
  <c r="AH348" i="3"/>
  <c r="AI348" i="3"/>
  <c r="AJ348" i="3"/>
  <c r="AK348" i="3"/>
  <c r="AM348" i="3" s="1"/>
  <c r="AN348" i="3"/>
  <c r="AB349" i="3"/>
  <c r="AC349" i="3"/>
  <c r="AD349" i="3"/>
  <c r="AE349" i="3"/>
  <c r="AF349" i="3"/>
  <c r="AG349" i="3"/>
  <c r="AH349" i="3"/>
  <c r="AI349" i="3"/>
  <c r="AJ349" i="3"/>
  <c r="AK349" i="3"/>
  <c r="AM349" i="3" s="1"/>
  <c r="AN349" i="3"/>
  <c r="AB350" i="3"/>
  <c r="AC350" i="3"/>
  <c r="AD350" i="3"/>
  <c r="AE350" i="3"/>
  <c r="AF350" i="3"/>
  <c r="AG350" i="3"/>
  <c r="AH350" i="3"/>
  <c r="AI350" i="3"/>
  <c r="AJ350" i="3"/>
  <c r="AK350" i="3"/>
  <c r="AM350" i="3" s="1"/>
  <c r="AN350" i="3"/>
  <c r="AB351" i="3"/>
  <c r="AC351" i="3"/>
  <c r="AD351" i="3"/>
  <c r="AE351" i="3"/>
  <c r="AF351" i="3"/>
  <c r="AG351" i="3"/>
  <c r="AH351" i="3"/>
  <c r="AI351" i="3"/>
  <c r="AJ351" i="3"/>
  <c r="AK351" i="3"/>
  <c r="AM351" i="3" s="1"/>
  <c r="AN351" i="3"/>
  <c r="AB352" i="3"/>
  <c r="AC352" i="3"/>
  <c r="AD352" i="3"/>
  <c r="AE352" i="3"/>
  <c r="AF352" i="3"/>
  <c r="AG352" i="3"/>
  <c r="AH352" i="3"/>
  <c r="AI352" i="3"/>
  <c r="AJ352" i="3"/>
  <c r="AK352" i="3"/>
  <c r="AM352" i="3" s="1"/>
  <c r="AN352" i="3"/>
  <c r="AB353" i="3"/>
  <c r="AC353" i="3"/>
  <c r="AD353" i="3"/>
  <c r="AE353" i="3"/>
  <c r="AF353" i="3"/>
  <c r="AG353" i="3"/>
  <c r="AH353" i="3"/>
  <c r="AI353" i="3"/>
  <c r="AJ353" i="3"/>
  <c r="AK353" i="3"/>
  <c r="AM353" i="3" s="1"/>
  <c r="AN353" i="3"/>
  <c r="AB354" i="3"/>
  <c r="AC354" i="3"/>
  <c r="AD354" i="3"/>
  <c r="AE354" i="3"/>
  <c r="AF354" i="3"/>
  <c r="AG354" i="3"/>
  <c r="AH354" i="3"/>
  <c r="AI354" i="3"/>
  <c r="AJ354" i="3"/>
  <c r="AK354" i="3"/>
  <c r="AM354" i="3" s="1"/>
  <c r="AN354" i="3"/>
  <c r="AB355" i="3"/>
  <c r="AC355" i="3"/>
  <c r="AD355" i="3"/>
  <c r="AE355" i="3"/>
  <c r="AF355" i="3"/>
  <c r="AG355" i="3"/>
  <c r="AH355" i="3"/>
  <c r="AI355" i="3"/>
  <c r="AJ355" i="3"/>
  <c r="AK355" i="3"/>
  <c r="AM355" i="3" s="1"/>
  <c r="AN355" i="3"/>
  <c r="AB356" i="3"/>
  <c r="AC356" i="3"/>
  <c r="AD356" i="3"/>
  <c r="AE356" i="3"/>
  <c r="AF356" i="3"/>
  <c r="AG356" i="3"/>
  <c r="AH356" i="3"/>
  <c r="AI356" i="3"/>
  <c r="AJ356" i="3"/>
  <c r="AK356" i="3"/>
  <c r="AM356" i="3" s="1"/>
  <c r="AN356" i="3"/>
  <c r="AB357" i="3"/>
  <c r="AC357" i="3"/>
  <c r="AD357" i="3"/>
  <c r="AE357" i="3"/>
  <c r="AF357" i="3"/>
  <c r="AG357" i="3"/>
  <c r="AH357" i="3"/>
  <c r="AI357" i="3"/>
  <c r="AJ357" i="3"/>
  <c r="AK357" i="3"/>
  <c r="AM357" i="3" s="1"/>
  <c r="AN357" i="3"/>
  <c r="AB358" i="3"/>
  <c r="AC358" i="3"/>
  <c r="AD358" i="3"/>
  <c r="AE358" i="3"/>
  <c r="AF358" i="3"/>
  <c r="AG358" i="3"/>
  <c r="AH358" i="3"/>
  <c r="AI358" i="3"/>
  <c r="AJ358" i="3"/>
  <c r="AK358" i="3"/>
  <c r="AM358" i="3" s="1"/>
  <c r="AN358" i="3"/>
  <c r="AB359" i="3"/>
  <c r="AC359" i="3"/>
  <c r="AD359" i="3"/>
  <c r="AE359" i="3"/>
  <c r="AF359" i="3"/>
  <c r="AG359" i="3"/>
  <c r="AH359" i="3"/>
  <c r="AI359" i="3"/>
  <c r="AJ359" i="3"/>
  <c r="AK359" i="3"/>
  <c r="AM359" i="3" s="1"/>
  <c r="AN359" i="3"/>
  <c r="AB360" i="3"/>
  <c r="AC360" i="3"/>
  <c r="AD360" i="3"/>
  <c r="AE360" i="3"/>
  <c r="AF360" i="3"/>
  <c r="AG360" i="3"/>
  <c r="AH360" i="3"/>
  <c r="AI360" i="3"/>
  <c r="AJ360" i="3"/>
  <c r="AK360" i="3"/>
  <c r="AM360" i="3" s="1"/>
  <c r="AN360" i="3"/>
  <c r="AB361" i="3"/>
  <c r="AC361" i="3"/>
  <c r="AD361" i="3"/>
  <c r="AE361" i="3"/>
  <c r="AF361" i="3"/>
  <c r="AG361" i="3"/>
  <c r="AH361" i="3"/>
  <c r="AI361" i="3"/>
  <c r="AJ361" i="3"/>
  <c r="AK361" i="3"/>
  <c r="AM361" i="3" s="1"/>
  <c r="AN361" i="3"/>
  <c r="AB362" i="3"/>
  <c r="AC362" i="3"/>
  <c r="AD362" i="3"/>
  <c r="AE362" i="3"/>
  <c r="AF362" i="3"/>
  <c r="AG362" i="3"/>
  <c r="AH362" i="3"/>
  <c r="AI362" i="3"/>
  <c r="AJ362" i="3"/>
  <c r="AK362" i="3"/>
  <c r="AM362" i="3" s="1"/>
  <c r="AN362" i="3"/>
  <c r="AB363" i="3"/>
  <c r="AC363" i="3"/>
  <c r="AD363" i="3"/>
  <c r="AE363" i="3"/>
  <c r="AF363" i="3"/>
  <c r="AG363" i="3"/>
  <c r="AH363" i="3"/>
  <c r="AI363" i="3"/>
  <c r="AJ363" i="3"/>
  <c r="AK363" i="3"/>
  <c r="AM363" i="3" s="1"/>
  <c r="AN363" i="3"/>
  <c r="AB364" i="3"/>
  <c r="AC364" i="3"/>
  <c r="AD364" i="3"/>
  <c r="AE364" i="3"/>
  <c r="AF364" i="3"/>
  <c r="AG364" i="3"/>
  <c r="AH364" i="3"/>
  <c r="AI364" i="3"/>
  <c r="AJ364" i="3"/>
  <c r="AK364" i="3"/>
  <c r="AM364" i="3" s="1"/>
  <c r="AN364" i="3"/>
  <c r="AB365" i="3"/>
  <c r="AC365" i="3"/>
  <c r="AD365" i="3"/>
  <c r="AE365" i="3"/>
  <c r="AF365" i="3"/>
  <c r="AG365" i="3"/>
  <c r="AH365" i="3"/>
  <c r="AI365" i="3"/>
  <c r="AJ365" i="3"/>
  <c r="AK365" i="3"/>
  <c r="AM365" i="3" s="1"/>
  <c r="AN365" i="3"/>
  <c r="AB366" i="3"/>
  <c r="AC366" i="3"/>
  <c r="AD366" i="3"/>
  <c r="AE366" i="3"/>
  <c r="AF366" i="3"/>
  <c r="AG366" i="3"/>
  <c r="AH366" i="3"/>
  <c r="AI366" i="3"/>
  <c r="AJ366" i="3"/>
  <c r="AK366" i="3"/>
  <c r="AM366" i="3" s="1"/>
  <c r="AN366" i="3"/>
  <c r="AB367" i="3"/>
  <c r="AC367" i="3"/>
  <c r="AD367" i="3"/>
  <c r="AE367" i="3"/>
  <c r="AF367" i="3"/>
  <c r="AG367" i="3"/>
  <c r="AH367" i="3"/>
  <c r="AI367" i="3"/>
  <c r="AJ367" i="3"/>
  <c r="AK367" i="3"/>
  <c r="AM367" i="3" s="1"/>
  <c r="AN367" i="3"/>
  <c r="AB368" i="3"/>
  <c r="AC368" i="3"/>
  <c r="AD368" i="3"/>
  <c r="AE368" i="3"/>
  <c r="AF368" i="3"/>
  <c r="AG368" i="3"/>
  <c r="AH368" i="3"/>
  <c r="AI368" i="3"/>
  <c r="AJ368" i="3"/>
  <c r="AK368" i="3"/>
  <c r="AM368" i="3" s="1"/>
  <c r="AN368" i="3"/>
  <c r="AB369" i="3"/>
  <c r="AC369" i="3"/>
  <c r="AD369" i="3"/>
  <c r="AE369" i="3"/>
  <c r="AF369" i="3"/>
  <c r="AG369" i="3"/>
  <c r="AH369" i="3"/>
  <c r="AI369" i="3"/>
  <c r="AJ369" i="3"/>
  <c r="AK369" i="3"/>
  <c r="AM369" i="3" s="1"/>
  <c r="AN369" i="3"/>
  <c r="AB370" i="3"/>
  <c r="AC370" i="3"/>
  <c r="AD370" i="3"/>
  <c r="AE370" i="3"/>
  <c r="AF370" i="3"/>
  <c r="AG370" i="3"/>
  <c r="AH370" i="3"/>
  <c r="AI370" i="3"/>
  <c r="AJ370" i="3"/>
  <c r="AK370" i="3"/>
  <c r="AM370" i="3" s="1"/>
  <c r="AN370" i="3"/>
  <c r="AB371" i="3"/>
  <c r="AC371" i="3"/>
  <c r="AD371" i="3"/>
  <c r="AE371" i="3"/>
  <c r="AF371" i="3"/>
  <c r="AG371" i="3"/>
  <c r="AH371" i="3"/>
  <c r="AI371" i="3"/>
  <c r="AJ371" i="3"/>
  <c r="AK371" i="3"/>
  <c r="AM371" i="3" s="1"/>
  <c r="AN371" i="3"/>
  <c r="AB372" i="3"/>
  <c r="AC372" i="3"/>
  <c r="AD372" i="3"/>
  <c r="AE372" i="3"/>
  <c r="AF372" i="3"/>
  <c r="AG372" i="3"/>
  <c r="AH372" i="3"/>
  <c r="AI372" i="3"/>
  <c r="AJ372" i="3"/>
  <c r="AK372" i="3"/>
  <c r="AM372" i="3" s="1"/>
  <c r="AN372" i="3"/>
  <c r="AB373" i="3"/>
  <c r="AC373" i="3"/>
  <c r="AD373" i="3"/>
  <c r="AE373" i="3"/>
  <c r="AF373" i="3"/>
  <c r="AG373" i="3"/>
  <c r="AH373" i="3"/>
  <c r="AI373" i="3"/>
  <c r="AJ373" i="3"/>
  <c r="AK373" i="3"/>
  <c r="AM373" i="3" s="1"/>
  <c r="AN373" i="3"/>
  <c r="AB374" i="3"/>
  <c r="AC374" i="3"/>
  <c r="AD374" i="3"/>
  <c r="AE374" i="3"/>
  <c r="AF374" i="3"/>
  <c r="AG374" i="3"/>
  <c r="AH374" i="3"/>
  <c r="AI374" i="3"/>
  <c r="AJ374" i="3"/>
  <c r="AK374" i="3"/>
  <c r="AM374" i="3" s="1"/>
  <c r="AN374" i="3"/>
  <c r="AB375" i="3"/>
  <c r="AC375" i="3"/>
  <c r="AD375" i="3"/>
  <c r="AE375" i="3"/>
  <c r="AF375" i="3"/>
  <c r="AG375" i="3"/>
  <c r="AH375" i="3"/>
  <c r="AI375" i="3"/>
  <c r="AJ375" i="3"/>
  <c r="AK375" i="3"/>
  <c r="AM375" i="3" s="1"/>
  <c r="AN375" i="3"/>
  <c r="AB376" i="3"/>
  <c r="AC376" i="3"/>
  <c r="AD376" i="3"/>
  <c r="AE376" i="3"/>
  <c r="AF376" i="3"/>
  <c r="AG376" i="3"/>
  <c r="AH376" i="3"/>
  <c r="AI376" i="3"/>
  <c r="AJ376" i="3"/>
  <c r="AK376" i="3"/>
  <c r="AM376" i="3" s="1"/>
  <c r="AN376" i="3"/>
  <c r="AB377" i="3"/>
  <c r="AC377" i="3"/>
  <c r="AD377" i="3"/>
  <c r="AE377" i="3"/>
  <c r="AF377" i="3"/>
  <c r="AG377" i="3"/>
  <c r="AH377" i="3"/>
  <c r="AI377" i="3"/>
  <c r="AJ377" i="3"/>
  <c r="AK377" i="3"/>
  <c r="AM377" i="3" s="1"/>
  <c r="AN377" i="3"/>
  <c r="AB378" i="3"/>
  <c r="AC378" i="3"/>
  <c r="AD378" i="3"/>
  <c r="AE378" i="3"/>
  <c r="AF378" i="3"/>
  <c r="AG378" i="3"/>
  <c r="AH378" i="3"/>
  <c r="AI378" i="3"/>
  <c r="AJ378" i="3"/>
  <c r="AK378" i="3"/>
  <c r="AM378" i="3" s="1"/>
  <c r="AN378" i="3"/>
  <c r="AB379" i="3"/>
  <c r="AC379" i="3"/>
  <c r="AD379" i="3"/>
  <c r="AE379" i="3"/>
  <c r="AF379" i="3"/>
  <c r="AG379" i="3"/>
  <c r="AH379" i="3"/>
  <c r="AI379" i="3"/>
  <c r="AJ379" i="3"/>
  <c r="AK379" i="3"/>
  <c r="AM379" i="3" s="1"/>
  <c r="AN379" i="3"/>
  <c r="AB380" i="3"/>
  <c r="AC380" i="3"/>
  <c r="AD380" i="3"/>
  <c r="AE380" i="3"/>
  <c r="AF380" i="3"/>
  <c r="AG380" i="3"/>
  <c r="AH380" i="3"/>
  <c r="AI380" i="3"/>
  <c r="AJ380" i="3"/>
  <c r="AK380" i="3"/>
  <c r="AM380" i="3" s="1"/>
  <c r="AN380" i="3"/>
  <c r="AB381" i="3"/>
  <c r="AC381" i="3"/>
  <c r="AD381" i="3"/>
  <c r="AE381" i="3"/>
  <c r="AF381" i="3"/>
  <c r="AG381" i="3"/>
  <c r="AH381" i="3"/>
  <c r="AI381" i="3"/>
  <c r="AJ381" i="3"/>
  <c r="AK381" i="3"/>
  <c r="AM381" i="3" s="1"/>
  <c r="AN381" i="3"/>
  <c r="AB382" i="3"/>
  <c r="AC382" i="3"/>
  <c r="AD382" i="3"/>
  <c r="AE382" i="3"/>
  <c r="AF382" i="3"/>
  <c r="AG382" i="3"/>
  <c r="AH382" i="3"/>
  <c r="AI382" i="3"/>
  <c r="AJ382" i="3"/>
  <c r="AK382" i="3"/>
  <c r="AM382" i="3" s="1"/>
  <c r="AN382" i="3"/>
  <c r="AB383" i="3"/>
  <c r="AC383" i="3"/>
  <c r="AD383" i="3"/>
  <c r="AE383" i="3"/>
  <c r="AF383" i="3"/>
  <c r="AG383" i="3"/>
  <c r="AH383" i="3"/>
  <c r="AI383" i="3"/>
  <c r="AJ383" i="3"/>
  <c r="AK383" i="3"/>
  <c r="AM383" i="3" s="1"/>
  <c r="AN383" i="3"/>
  <c r="AB384" i="3"/>
  <c r="AC384" i="3"/>
  <c r="AD384" i="3"/>
  <c r="AE384" i="3"/>
  <c r="AF384" i="3"/>
  <c r="AG384" i="3"/>
  <c r="AH384" i="3"/>
  <c r="AI384" i="3"/>
  <c r="AJ384" i="3"/>
  <c r="AK384" i="3"/>
  <c r="AM384" i="3" s="1"/>
  <c r="AN384" i="3"/>
  <c r="AB385" i="3"/>
  <c r="AC385" i="3"/>
  <c r="AD385" i="3"/>
  <c r="AE385" i="3"/>
  <c r="AF385" i="3"/>
  <c r="AG385" i="3"/>
  <c r="AH385" i="3"/>
  <c r="AI385" i="3"/>
  <c r="AJ385" i="3"/>
  <c r="AK385" i="3"/>
  <c r="AM385" i="3" s="1"/>
  <c r="AN385" i="3"/>
  <c r="AB386" i="3"/>
  <c r="AC386" i="3"/>
  <c r="AD386" i="3"/>
  <c r="AE386" i="3"/>
  <c r="AF386" i="3"/>
  <c r="AG386" i="3"/>
  <c r="AH386" i="3"/>
  <c r="AI386" i="3"/>
  <c r="AJ386" i="3"/>
  <c r="AK386" i="3"/>
  <c r="AM386" i="3" s="1"/>
  <c r="AN386" i="3"/>
  <c r="AB387" i="3"/>
  <c r="AC387" i="3"/>
  <c r="AD387" i="3"/>
  <c r="AE387" i="3"/>
  <c r="AF387" i="3"/>
  <c r="AG387" i="3"/>
  <c r="AH387" i="3"/>
  <c r="AI387" i="3"/>
  <c r="AJ387" i="3"/>
  <c r="AK387" i="3"/>
  <c r="AM387" i="3" s="1"/>
  <c r="AN387" i="3"/>
  <c r="AB388" i="3"/>
  <c r="AC388" i="3"/>
  <c r="AD388" i="3"/>
  <c r="AE388" i="3"/>
  <c r="AF388" i="3"/>
  <c r="AG388" i="3"/>
  <c r="AH388" i="3"/>
  <c r="AI388" i="3"/>
  <c r="AJ388" i="3"/>
  <c r="AK388" i="3"/>
  <c r="AM388" i="3" s="1"/>
  <c r="AN388" i="3"/>
  <c r="AB389" i="3"/>
  <c r="AC389" i="3"/>
  <c r="AD389" i="3"/>
  <c r="AE389" i="3"/>
  <c r="AF389" i="3"/>
  <c r="AG389" i="3"/>
  <c r="AH389" i="3"/>
  <c r="AI389" i="3"/>
  <c r="AJ389" i="3"/>
  <c r="AK389" i="3"/>
  <c r="AM389" i="3" s="1"/>
  <c r="AN389" i="3"/>
  <c r="AB390" i="3"/>
  <c r="AC390" i="3"/>
  <c r="AD390" i="3"/>
  <c r="AE390" i="3"/>
  <c r="AF390" i="3"/>
  <c r="AG390" i="3"/>
  <c r="AH390" i="3"/>
  <c r="AI390" i="3"/>
  <c r="AJ390" i="3"/>
  <c r="AK390" i="3"/>
  <c r="AM390" i="3" s="1"/>
  <c r="AN390" i="3"/>
  <c r="AB391" i="3"/>
  <c r="AC391" i="3"/>
  <c r="AD391" i="3"/>
  <c r="AE391" i="3"/>
  <c r="AF391" i="3"/>
  <c r="AG391" i="3"/>
  <c r="AH391" i="3"/>
  <c r="AI391" i="3"/>
  <c r="AJ391" i="3"/>
  <c r="AK391" i="3"/>
  <c r="AM391" i="3" s="1"/>
  <c r="AN391" i="3"/>
  <c r="AB392" i="3"/>
  <c r="AC392" i="3"/>
  <c r="AD392" i="3"/>
  <c r="AE392" i="3"/>
  <c r="AF392" i="3"/>
  <c r="AG392" i="3"/>
  <c r="AH392" i="3"/>
  <c r="AI392" i="3"/>
  <c r="AJ392" i="3"/>
  <c r="AK392" i="3"/>
  <c r="AM392" i="3" s="1"/>
  <c r="AN392" i="3"/>
  <c r="AB393" i="3"/>
  <c r="AC393" i="3"/>
  <c r="AD393" i="3"/>
  <c r="AE393" i="3"/>
  <c r="AF393" i="3"/>
  <c r="AG393" i="3"/>
  <c r="AH393" i="3"/>
  <c r="AI393" i="3"/>
  <c r="AJ393" i="3"/>
  <c r="AK393" i="3"/>
  <c r="AM393" i="3" s="1"/>
  <c r="AN393" i="3"/>
  <c r="AB394" i="3"/>
  <c r="AC394" i="3"/>
  <c r="AD394" i="3"/>
  <c r="AE394" i="3"/>
  <c r="AF394" i="3"/>
  <c r="AG394" i="3"/>
  <c r="AH394" i="3"/>
  <c r="AI394" i="3"/>
  <c r="AJ394" i="3"/>
  <c r="AK394" i="3"/>
  <c r="AM394" i="3" s="1"/>
  <c r="AN394" i="3"/>
  <c r="AB395" i="3"/>
  <c r="AC395" i="3"/>
  <c r="AD395" i="3"/>
  <c r="AE395" i="3"/>
  <c r="AF395" i="3"/>
  <c r="AG395" i="3"/>
  <c r="AH395" i="3"/>
  <c r="AI395" i="3"/>
  <c r="AJ395" i="3"/>
  <c r="AK395" i="3"/>
  <c r="AM395" i="3" s="1"/>
  <c r="AN395" i="3"/>
  <c r="AB396" i="3"/>
  <c r="AC396" i="3"/>
  <c r="AD396" i="3"/>
  <c r="AE396" i="3"/>
  <c r="AF396" i="3"/>
  <c r="AG396" i="3"/>
  <c r="AH396" i="3"/>
  <c r="AI396" i="3"/>
  <c r="AJ396" i="3"/>
  <c r="AK396" i="3"/>
  <c r="AM396" i="3" s="1"/>
  <c r="AN396" i="3"/>
  <c r="AB397" i="3"/>
  <c r="AC397" i="3"/>
  <c r="AD397" i="3"/>
  <c r="AE397" i="3"/>
  <c r="AF397" i="3"/>
  <c r="AG397" i="3"/>
  <c r="AH397" i="3"/>
  <c r="AI397" i="3"/>
  <c r="AJ397" i="3"/>
  <c r="AK397" i="3"/>
  <c r="AM397" i="3" s="1"/>
  <c r="AN397" i="3"/>
  <c r="AB398" i="3"/>
  <c r="AC398" i="3"/>
  <c r="AD398" i="3"/>
  <c r="AE398" i="3"/>
  <c r="AF398" i="3"/>
  <c r="AG398" i="3"/>
  <c r="AH398" i="3"/>
  <c r="AI398" i="3"/>
  <c r="AJ398" i="3"/>
  <c r="AK398" i="3"/>
  <c r="AM398" i="3" s="1"/>
  <c r="AN398" i="3"/>
  <c r="AB399" i="3"/>
  <c r="AC399" i="3"/>
  <c r="AD399" i="3"/>
  <c r="AE399" i="3"/>
  <c r="AF399" i="3"/>
  <c r="AG399" i="3"/>
  <c r="AH399" i="3"/>
  <c r="AI399" i="3"/>
  <c r="AJ399" i="3"/>
  <c r="AK399" i="3"/>
  <c r="AM399" i="3" s="1"/>
  <c r="AN399" i="3"/>
  <c r="AB400" i="3"/>
  <c r="AC400" i="3"/>
  <c r="AD400" i="3"/>
  <c r="AE400" i="3"/>
  <c r="AF400" i="3"/>
  <c r="AG400" i="3"/>
  <c r="AH400" i="3"/>
  <c r="AI400" i="3"/>
  <c r="AJ400" i="3"/>
  <c r="AK400" i="3"/>
  <c r="AM400" i="3" s="1"/>
  <c r="AN400" i="3"/>
  <c r="AB401" i="3"/>
  <c r="AC401" i="3"/>
  <c r="AD401" i="3"/>
  <c r="AE401" i="3"/>
  <c r="AF401" i="3"/>
  <c r="AG401" i="3"/>
  <c r="AH401" i="3"/>
  <c r="AI401" i="3"/>
  <c r="AJ401" i="3"/>
  <c r="AK401" i="3"/>
  <c r="AM401" i="3" s="1"/>
  <c r="AN401" i="3"/>
  <c r="AB402" i="3"/>
  <c r="AC402" i="3"/>
  <c r="AD402" i="3"/>
  <c r="AE402" i="3"/>
  <c r="AF402" i="3"/>
  <c r="AG402" i="3"/>
  <c r="AH402" i="3"/>
  <c r="AI402" i="3"/>
  <c r="AJ402" i="3"/>
  <c r="AK402" i="3"/>
  <c r="AM402" i="3" s="1"/>
  <c r="AN402" i="3"/>
  <c r="AB403" i="3"/>
  <c r="AC403" i="3"/>
  <c r="AD403" i="3"/>
  <c r="AE403" i="3"/>
  <c r="AF403" i="3"/>
  <c r="AG403" i="3"/>
  <c r="AH403" i="3"/>
  <c r="AI403" i="3"/>
  <c r="AJ403" i="3"/>
  <c r="AK403" i="3"/>
  <c r="AM403" i="3" s="1"/>
  <c r="AN403" i="3"/>
  <c r="AB404" i="3"/>
  <c r="AC404" i="3"/>
  <c r="AD404" i="3"/>
  <c r="AE404" i="3"/>
  <c r="AF404" i="3"/>
  <c r="AG404" i="3"/>
  <c r="AH404" i="3"/>
  <c r="AI404" i="3"/>
  <c r="AJ404" i="3"/>
  <c r="AK404" i="3"/>
  <c r="AM404" i="3" s="1"/>
  <c r="AN404" i="3"/>
  <c r="AB405" i="3"/>
  <c r="AC405" i="3"/>
  <c r="AD405" i="3"/>
  <c r="AE405" i="3"/>
  <c r="AF405" i="3"/>
  <c r="AG405" i="3"/>
  <c r="AH405" i="3"/>
  <c r="AI405" i="3"/>
  <c r="AJ405" i="3"/>
  <c r="AK405" i="3"/>
  <c r="AM405" i="3" s="1"/>
  <c r="AN405" i="3"/>
  <c r="AB406" i="3"/>
  <c r="AC406" i="3"/>
  <c r="AD406" i="3"/>
  <c r="AE406" i="3"/>
  <c r="AF406" i="3"/>
  <c r="AG406" i="3"/>
  <c r="AH406" i="3"/>
  <c r="AI406" i="3"/>
  <c r="AJ406" i="3"/>
  <c r="AK406" i="3"/>
  <c r="AM406" i="3" s="1"/>
  <c r="AN406" i="3"/>
  <c r="AB407" i="3"/>
  <c r="AC407" i="3"/>
  <c r="AD407" i="3"/>
  <c r="AE407" i="3"/>
  <c r="AF407" i="3"/>
  <c r="AG407" i="3"/>
  <c r="AH407" i="3"/>
  <c r="AI407" i="3"/>
  <c r="AJ407" i="3"/>
  <c r="AK407" i="3"/>
  <c r="AM407" i="3" s="1"/>
  <c r="AN407" i="3"/>
  <c r="AB408" i="3"/>
  <c r="AC408" i="3"/>
  <c r="AD408" i="3"/>
  <c r="AE408" i="3"/>
  <c r="AF408" i="3"/>
  <c r="AG408" i="3"/>
  <c r="AH408" i="3"/>
  <c r="AI408" i="3"/>
  <c r="AJ408" i="3"/>
  <c r="AK408" i="3"/>
  <c r="AM408" i="3" s="1"/>
  <c r="AN408" i="3"/>
  <c r="AB409" i="3"/>
  <c r="AC409" i="3"/>
  <c r="AD409" i="3"/>
  <c r="AE409" i="3"/>
  <c r="AF409" i="3"/>
  <c r="AG409" i="3"/>
  <c r="AH409" i="3"/>
  <c r="AI409" i="3"/>
  <c r="AJ409" i="3"/>
  <c r="AK409" i="3"/>
  <c r="AM409" i="3" s="1"/>
  <c r="AN409" i="3"/>
  <c r="AB410" i="3"/>
  <c r="AC410" i="3"/>
  <c r="AD410" i="3"/>
  <c r="AE410" i="3"/>
  <c r="AF410" i="3"/>
  <c r="AG410" i="3"/>
  <c r="AH410" i="3"/>
  <c r="AI410" i="3"/>
  <c r="AJ410" i="3"/>
  <c r="AK410" i="3"/>
  <c r="AM410" i="3" s="1"/>
  <c r="AN410" i="3"/>
  <c r="AB411" i="3"/>
  <c r="AC411" i="3"/>
  <c r="AD411" i="3"/>
  <c r="AE411" i="3"/>
  <c r="AF411" i="3"/>
  <c r="AG411" i="3"/>
  <c r="AH411" i="3"/>
  <c r="AI411" i="3"/>
  <c r="AJ411" i="3"/>
  <c r="AK411" i="3"/>
  <c r="AM411" i="3" s="1"/>
  <c r="AN411" i="3"/>
  <c r="AB412" i="3"/>
  <c r="AC412" i="3"/>
  <c r="AD412" i="3"/>
  <c r="AE412" i="3"/>
  <c r="AF412" i="3"/>
  <c r="AG412" i="3"/>
  <c r="AH412" i="3"/>
  <c r="AI412" i="3"/>
  <c r="AJ412" i="3"/>
  <c r="AK412" i="3"/>
  <c r="AM412" i="3" s="1"/>
  <c r="AN412" i="3"/>
  <c r="AB413" i="3"/>
  <c r="AC413" i="3"/>
  <c r="AD413" i="3"/>
  <c r="AE413" i="3"/>
  <c r="AF413" i="3"/>
  <c r="AG413" i="3"/>
  <c r="AH413" i="3"/>
  <c r="AI413" i="3"/>
  <c r="AJ413" i="3"/>
  <c r="AK413" i="3"/>
  <c r="AM413" i="3" s="1"/>
  <c r="AN413" i="3"/>
  <c r="AB414" i="3"/>
  <c r="AC414" i="3"/>
  <c r="AD414" i="3"/>
  <c r="AE414" i="3"/>
  <c r="AF414" i="3"/>
  <c r="AG414" i="3"/>
  <c r="AH414" i="3"/>
  <c r="AI414" i="3"/>
  <c r="AJ414" i="3"/>
  <c r="AK414" i="3"/>
  <c r="AM414" i="3" s="1"/>
  <c r="AN414" i="3"/>
  <c r="AB415" i="3"/>
  <c r="AC415" i="3"/>
  <c r="AD415" i="3"/>
  <c r="AE415" i="3"/>
  <c r="AF415" i="3"/>
  <c r="AG415" i="3"/>
  <c r="AH415" i="3"/>
  <c r="AI415" i="3"/>
  <c r="AJ415" i="3"/>
  <c r="AK415" i="3"/>
  <c r="AM415" i="3" s="1"/>
  <c r="AN415" i="3"/>
  <c r="AB416" i="3"/>
  <c r="AC416" i="3"/>
  <c r="AD416" i="3"/>
  <c r="AE416" i="3"/>
  <c r="AF416" i="3"/>
  <c r="AG416" i="3"/>
  <c r="AH416" i="3"/>
  <c r="AI416" i="3"/>
  <c r="AJ416" i="3"/>
  <c r="AK416" i="3"/>
  <c r="AM416" i="3" s="1"/>
  <c r="AN416" i="3"/>
  <c r="AB417" i="3"/>
  <c r="AC417" i="3"/>
  <c r="AD417" i="3"/>
  <c r="AE417" i="3"/>
  <c r="AF417" i="3"/>
  <c r="AG417" i="3"/>
  <c r="AH417" i="3"/>
  <c r="AI417" i="3"/>
  <c r="AJ417" i="3"/>
  <c r="AK417" i="3"/>
  <c r="AM417" i="3" s="1"/>
  <c r="AN417" i="3"/>
  <c r="AB418" i="3"/>
  <c r="AC418" i="3"/>
  <c r="AD418" i="3"/>
  <c r="AE418" i="3"/>
  <c r="AF418" i="3"/>
  <c r="AG418" i="3"/>
  <c r="AH418" i="3"/>
  <c r="AI418" i="3"/>
  <c r="AJ418" i="3"/>
  <c r="AK418" i="3"/>
  <c r="AM418" i="3" s="1"/>
  <c r="AN418" i="3"/>
  <c r="AB419" i="3"/>
  <c r="AC419" i="3"/>
  <c r="AD419" i="3"/>
  <c r="AE419" i="3"/>
  <c r="AF419" i="3"/>
  <c r="AG419" i="3"/>
  <c r="AH419" i="3"/>
  <c r="AI419" i="3"/>
  <c r="AJ419" i="3"/>
  <c r="AK419" i="3"/>
  <c r="AM419" i="3" s="1"/>
  <c r="AN419" i="3"/>
  <c r="AB420" i="3"/>
  <c r="AC420" i="3"/>
  <c r="AD420" i="3"/>
  <c r="AE420" i="3"/>
  <c r="AF420" i="3"/>
  <c r="AG420" i="3"/>
  <c r="AH420" i="3"/>
  <c r="AI420" i="3"/>
  <c r="AJ420" i="3"/>
  <c r="AK420" i="3"/>
  <c r="AM420" i="3" s="1"/>
  <c r="AN420" i="3"/>
  <c r="AB421" i="3"/>
  <c r="AC421" i="3"/>
  <c r="AD421" i="3"/>
  <c r="AE421" i="3"/>
  <c r="AF421" i="3"/>
  <c r="AG421" i="3"/>
  <c r="AH421" i="3"/>
  <c r="AI421" i="3"/>
  <c r="AJ421" i="3"/>
  <c r="AK421" i="3"/>
  <c r="AM421" i="3" s="1"/>
  <c r="AN421" i="3"/>
  <c r="AB422" i="3"/>
  <c r="AC422" i="3"/>
  <c r="AD422" i="3"/>
  <c r="AE422" i="3"/>
  <c r="AF422" i="3"/>
  <c r="AG422" i="3"/>
  <c r="AH422" i="3"/>
  <c r="AI422" i="3"/>
  <c r="AJ422" i="3"/>
  <c r="AK422" i="3"/>
  <c r="AM422" i="3" s="1"/>
  <c r="AN422" i="3"/>
  <c r="AB423" i="3"/>
  <c r="AC423" i="3"/>
  <c r="AD423" i="3"/>
  <c r="AE423" i="3"/>
  <c r="AF423" i="3"/>
  <c r="AG423" i="3"/>
  <c r="AH423" i="3"/>
  <c r="AI423" i="3"/>
  <c r="AJ423" i="3"/>
  <c r="AK423" i="3"/>
  <c r="AM423" i="3" s="1"/>
  <c r="AN423" i="3"/>
  <c r="AB424" i="3"/>
  <c r="AC424" i="3"/>
  <c r="AD424" i="3"/>
  <c r="AE424" i="3"/>
  <c r="AF424" i="3"/>
  <c r="AG424" i="3"/>
  <c r="AH424" i="3"/>
  <c r="AI424" i="3"/>
  <c r="AJ424" i="3"/>
  <c r="AK424" i="3"/>
  <c r="AM424" i="3" s="1"/>
  <c r="AN424" i="3"/>
  <c r="AB425" i="3"/>
  <c r="AC425" i="3"/>
  <c r="AD425" i="3"/>
  <c r="AE425" i="3"/>
  <c r="AF425" i="3"/>
  <c r="AG425" i="3"/>
  <c r="AH425" i="3"/>
  <c r="AI425" i="3"/>
  <c r="AJ425" i="3"/>
  <c r="AK425" i="3"/>
  <c r="AM425" i="3" s="1"/>
  <c r="AN425" i="3"/>
  <c r="AB426" i="3"/>
  <c r="AC426" i="3"/>
  <c r="AD426" i="3"/>
  <c r="AE426" i="3"/>
  <c r="AF426" i="3"/>
  <c r="AG426" i="3"/>
  <c r="AH426" i="3"/>
  <c r="AI426" i="3"/>
  <c r="AJ426" i="3"/>
  <c r="AK426" i="3"/>
  <c r="AM426" i="3" s="1"/>
  <c r="AN426" i="3"/>
  <c r="AB427" i="3"/>
  <c r="AC427" i="3"/>
  <c r="AD427" i="3"/>
  <c r="AE427" i="3"/>
  <c r="AF427" i="3"/>
  <c r="AG427" i="3"/>
  <c r="AH427" i="3"/>
  <c r="AI427" i="3"/>
  <c r="AJ427" i="3"/>
  <c r="AK427" i="3"/>
  <c r="AM427" i="3" s="1"/>
  <c r="AN427" i="3"/>
  <c r="AB428" i="3"/>
  <c r="AC428" i="3"/>
  <c r="AD428" i="3"/>
  <c r="AE428" i="3"/>
  <c r="AF428" i="3"/>
  <c r="AG428" i="3"/>
  <c r="AH428" i="3"/>
  <c r="AI428" i="3"/>
  <c r="AJ428" i="3"/>
  <c r="AK428" i="3"/>
  <c r="AM428" i="3" s="1"/>
  <c r="AN428" i="3"/>
  <c r="AB429" i="3"/>
  <c r="AC429" i="3"/>
  <c r="AD429" i="3"/>
  <c r="AE429" i="3"/>
  <c r="AF429" i="3"/>
  <c r="AG429" i="3"/>
  <c r="AH429" i="3"/>
  <c r="AI429" i="3"/>
  <c r="AJ429" i="3"/>
  <c r="AK429" i="3"/>
  <c r="AM429" i="3" s="1"/>
  <c r="AN429" i="3"/>
  <c r="AB430" i="3"/>
  <c r="AC430" i="3"/>
  <c r="AD430" i="3"/>
  <c r="AE430" i="3"/>
  <c r="AF430" i="3"/>
  <c r="AG430" i="3"/>
  <c r="AH430" i="3"/>
  <c r="AI430" i="3"/>
  <c r="AJ430" i="3"/>
  <c r="AK430" i="3"/>
  <c r="AM430" i="3" s="1"/>
  <c r="AN430" i="3"/>
  <c r="AB431" i="3"/>
  <c r="AC431" i="3"/>
  <c r="AD431" i="3"/>
  <c r="AE431" i="3"/>
  <c r="AF431" i="3"/>
  <c r="AG431" i="3"/>
  <c r="AH431" i="3"/>
  <c r="AI431" i="3"/>
  <c r="AJ431" i="3"/>
  <c r="AK431" i="3"/>
  <c r="AM431" i="3" s="1"/>
  <c r="AN431" i="3"/>
  <c r="AB432" i="3"/>
  <c r="AC432" i="3"/>
  <c r="AD432" i="3"/>
  <c r="AE432" i="3"/>
  <c r="AF432" i="3"/>
  <c r="AG432" i="3"/>
  <c r="AH432" i="3"/>
  <c r="AI432" i="3"/>
  <c r="AJ432" i="3"/>
  <c r="AK432" i="3"/>
  <c r="AM432" i="3" s="1"/>
  <c r="AN432" i="3"/>
  <c r="AB433" i="3"/>
  <c r="AC433" i="3"/>
  <c r="AD433" i="3"/>
  <c r="AE433" i="3"/>
  <c r="AF433" i="3"/>
  <c r="AG433" i="3"/>
  <c r="AH433" i="3"/>
  <c r="AI433" i="3"/>
  <c r="AJ433" i="3"/>
  <c r="AK433" i="3"/>
  <c r="AM433" i="3" s="1"/>
  <c r="AN433" i="3"/>
  <c r="AB434" i="3"/>
  <c r="AC434" i="3"/>
  <c r="AD434" i="3"/>
  <c r="AE434" i="3"/>
  <c r="AF434" i="3"/>
  <c r="AG434" i="3"/>
  <c r="AH434" i="3"/>
  <c r="AI434" i="3"/>
  <c r="AJ434" i="3"/>
  <c r="AK434" i="3"/>
  <c r="AM434" i="3" s="1"/>
  <c r="AN434" i="3"/>
  <c r="AB435" i="3"/>
  <c r="AC435" i="3"/>
  <c r="AD435" i="3"/>
  <c r="AE435" i="3"/>
  <c r="AF435" i="3"/>
  <c r="AG435" i="3"/>
  <c r="AH435" i="3"/>
  <c r="AI435" i="3"/>
  <c r="AJ435" i="3"/>
  <c r="AK435" i="3"/>
  <c r="AM435" i="3" s="1"/>
  <c r="AN435" i="3"/>
  <c r="AB436" i="3"/>
  <c r="AC436" i="3"/>
  <c r="AD436" i="3"/>
  <c r="AE436" i="3"/>
  <c r="AF436" i="3"/>
  <c r="AG436" i="3"/>
  <c r="AH436" i="3"/>
  <c r="AI436" i="3"/>
  <c r="AJ436" i="3"/>
  <c r="AK436" i="3"/>
  <c r="AM436" i="3" s="1"/>
  <c r="AN436" i="3"/>
  <c r="AB437" i="3"/>
  <c r="AC437" i="3"/>
  <c r="AD437" i="3"/>
  <c r="AE437" i="3"/>
  <c r="AF437" i="3"/>
  <c r="AG437" i="3"/>
  <c r="AH437" i="3"/>
  <c r="AI437" i="3"/>
  <c r="AJ437" i="3"/>
  <c r="AK437" i="3"/>
  <c r="AM437" i="3" s="1"/>
  <c r="AN437" i="3"/>
  <c r="AB438" i="3"/>
  <c r="AC438" i="3"/>
  <c r="AD438" i="3"/>
  <c r="AE438" i="3"/>
  <c r="AF438" i="3"/>
  <c r="AG438" i="3"/>
  <c r="AH438" i="3"/>
  <c r="AI438" i="3"/>
  <c r="AJ438" i="3"/>
  <c r="AK438" i="3"/>
  <c r="AM438" i="3" s="1"/>
  <c r="AN438" i="3"/>
  <c r="AB439" i="3"/>
  <c r="AC439" i="3"/>
  <c r="AD439" i="3"/>
  <c r="AE439" i="3"/>
  <c r="AF439" i="3"/>
  <c r="AG439" i="3"/>
  <c r="AH439" i="3"/>
  <c r="AI439" i="3"/>
  <c r="AJ439" i="3"/>
  <c r="AK439" i="3"/>
  <c r="AM439" i="3" s="1"/>
  <c r="AN439" i="3"/>
  <c r="AB440" i="3"/>
  <c r="AC440" i="3"/>
  <c r="AD440" i="3"/>
  <c r="AE440" i="3"/>
  <c r="AF440" i="3"/>
  <c r="AG440" i="3"/>
  <c r="AH440" i="3"/>
  <c r="AI440" i="3"/>
  <c r="AJ440" i="3"/>
  <c r="AK440" i="3"/>
  <c r="AM440" i="3" s="1"/>
  <c r="AN440" i="3"/>
  <c r="AB441" i="3"/>
  <c r="AC441" i="3"/>
  <c r="AD441" i="3"/>
  <c r="AE441" i="3"/>
  <c r="AF441" i="3"/>
  <c r="AG441" i="3"/>
  <c r="AH441" i="3"/>
  <c r="AI441" i="3"/>
  <c r="AJ441" i="3"/>
  <c r="AK441" i="3"/>
  <c r="AM441" i="3" s="1"/>
  <c r="AN441" i="3"/>
  <c r="AB442" i="3"/>
  <c r="AC442" i="3"/>
  <c r="AD442" i="3"/>
  <c r="AE442" i="3"/>
  <c r="AF442" i="3"/>
  <c r="AG442" i="3"/>
  <c r="AH442" i="3"/>
  <c r="AI442" i="3"/>
  <c r="AJ442" i="3"/>
  <c r="AK442" i="3"/>
  <c r="AM442" i="3" s="1"/>
  <c r="AN442" i="3"/>
  <c r="AB443" i="3"/>
  <c r="AC443" i="3"/>
  <c r="AD443" i="3"/>
  <c r="AE443" i="3"/>
  <c r="AF443" i="3"/>
  <c r="AG443" i="3"/>
  <c r="AH443" i="3"/>
  <c r="AI443" i="3"/>
  <c r="AJ443" i="3"/>
  <c r="AK443" i="3"/>
  <c r="AM443" i="3" s="1"/>
  <c r="AN443" i="3"/>
  <c r="AB444" i="3"/>
  <c r="AC444" i="3"/>
  <c r="AD444" i="3"/>
  <c r="AE444" i="3"/>
  <c r="AF444" i="3"/>
  <c r="AG444" i="3"/>
  <c r="AH444" i="3"/>
  <c r="AI444" i="3"/>
  <c r="AJ444" i="3"/>
  <c r="AK444" i="3"/>
  <c r="AM444" i="3" s="1"/>
  <c r="AN444" i="3"/>
  <c r="AB445" i="3"/>
  <c r="AC445" i="3"/>
  <c r="AD445" i="3"/>
  <c r="AE445" i="3"/>
  <c r="AF445" i="3"/>
  <c r="AG445" i="3"/>
  <c r="AH445" i="3"/>
  <c r="AI445" i="3"/>
  <c r="AJ445" i="3"/>
  <c r="AK445" i="3"/>
  <c r="AM445" i="3" s="1"/>
  <c r="AN445" i="3"/>
  <c r="AB446" i="3"/>
  <c r="AC446" i="3"/>
  <c r="AD446" i="3"/>
  <c r="AE446" i="3"/>
  <c r="AF446" i="3"/>
  <c r="AG446" i="3"/>
  <c r="AH446" i="3"/>
  <c r="AI446" i="3"/>
  <c r="AJ446" i="3"/>
  <c r="AK446" i="3"/>
  <c r="AM446" i="3" s="1"/>
  <c r="AN446" i="3"/>
  <c r="AB447" i="3"/>
  <c r="AC447" i="3"/>
  <c r="AD447" i="3"/>
  <c r="AE447" i="3"/>
  <c r="AF447" i="3"/>
  <c r="AG447" i="3"/>
  <c r="AH447" i="3"/>
  <c r="AI447" i="3"/>
  <c r="AJ447" i="3"/>
  <c r="AK447" i="3"/>
  <c r="AM447" i="3" s="1"/>
  <c r="AN447" i="3"/>
  <c r="AB448" i="3"/>
  <c r="AC448" i="3"/>
  <c r="AD448" i="3"/>
  <c r="AE448" i="3"/>
  <c r="AF448" i="3"/>
  <c r="AG448" i="3"/>
  <c r="AH448" i="3"/>
  <c r="AI448" i="3"/>
  <c r="AJ448" i="3"/>
  <c r="AK448" i="3"/>
  <c r="AM448" i="3" s="1"/>
  <c r="AN448" i="3"/>
  <c r="AB449" i="3"/>
  <c r="AC449" i="3"/>
  <c r="AD449" i="3"/>
  <c r="AE449" i="3"/>
  <c r="AF449" i="3"/>
  <c r="AG449" i="3"/>
  <c r="AH449" i="3"/>
  <c r="AI449" i="3"/>
  <c r="AJ449" i="3"/>
  <c r="AK449" i="3"/>
  <c r="AM449" i="3" s="1"/>
  <c r="AN449" i="3"/>
  <c r="AB450" i="3"/>
  <c r="AC450" i="3"/>
  <c r="AD450" i="3"/>
  <c r="AE450" i="3"/>
  <c r="AF450" i="3"/>
  <c r="AG450" i="3"/>
  <c r="AH450" i="3"/>
  <c r="AI450" i="3"/>
  <c r="AJ450" i="3"/>
  <c r="AK450" i="3"/>
  <c r="AM450" i="3" s="1"/>
  <c r="AN450" i="3"/>
  <c r="AB451" i="3"/>
  <c r="AC451" i="3"/>
  <c r="AD451" i="3"/>
  <c r="AE451" i="3"/>
  <c r="AF451" i="3"/>
  <c r="AG451" i="3"/>
  <c r="AH451" i="3"/>
  <c r="AI451" i="3"/>
  <c r="AJ451" i="3"/>
  <c r="AK451" i="3"/>
  <c r="AM451" i="3" s="1"/>
  <c r="AN451" i="3"/>
  <c r="AB452" i="3"/>
  <c r="AC452" i="3"/>
  <c r="AD452" i="3"/>
  <c r="AE452" i="3"/>
  <c r="AF452" i="3"/>
  <c r="AG452" i="3"/>
  <c r="AH452" i="3"/>
  <c r="AI452" i="3"/>
  <c r="AJ452" i="3"/>
  <c r="AK452" i="3"/>
  <c r="AM452" i="3" s="1"/>
  <c r="AN452" i="3"/>
  <c r="AB453" i="3"/>
  <c r="AC453" i="3"/>
  <c r="AD453" i="3"/>
  <c r="AE453" i="3"/>
  <c r="AF453" i="3"/>
  <c r="AG453" i="3"/>
  <c r="AH453" i="3"/>
  <c r="AI453" i="3"/>
  <c r="AJ453" i="3"/>
  <c r="AK453" i="3"/>
  <c r="AM453" i="3" s="1"/>
  <c r="AN453" i="3"/>
  <c r="AB454" i="3"/>
  <c r="AC454" i="3"/>
  <c r="AD454" i="3"/>
  <c r="AE454" i="3"/>
  <c r="AF454" i="3"/>
  <c r="AG454" i="3"/>
  <c r="AH454" i="3"/>
  <c r="AI454" i="3"/>
  <c r="AJ454" i="3"/>
  <c r="AK454" i="3"/>
  <c r="AM454" i="3" s="1"/>
  <c r="AN454" i="3"/>
  <c r="AB455" i="3"/>
  <c r="AC455" i="3"/>
  <c r="AD455" i="3"/>
  <c r="AE455" i="3"/>
  <c r="AF455" i="3"/>
  <c r="AG455" i="3"/>
  <c r="AH455" i="3"/>
  <c r="AI455" i="3"/>
  <c r="AJ455" i="3"/>
  <c r="AK455" i="3"/>
  <c r="AM455" i="3" s="1"/>
  <c r="AN455" i="3"/>
  <c r="AB456" i="3"/>
  <c r="AC456" i="3"/>
  <c r="AD456" i="3"/>
  <c r="AE456" i="3"/>
  <c r="AF456" i="3"/>
  <c r="AG456" i="3"/>
  <c r="AH456" i="3"/>
  <c r="AI456" i="3"/>
  <c r="AJ456" i="3"/>
  <c r="AK456" i="3"/>
  <c r="AM456" i="3" s="1"/>
  <c r="AN456" i="3"/>
  <c r="AB457" i="3"/>
  <c r="AC457" i="3"/>
  <c r="AD457" i="3"/>
  <c r="AE457" i="3"/>
  <c r="AF457" i="3"/>
  <c r="AG457" i="3"/>
  <c r="AH457" i="3"/>
  <c r="AI457" i="3"/>
  <c r="AJ457" i="3"/>
  <c r="AK457" i="3"/>
  <c r="AM457" i="3" s="1"/>
  <c r="AN457" i="3"/>
  <c r="AB458" i="3"/>
  <c r="AC458" i="3"/>
  <c r="AD458" i="3"/>
  <c r="AE458" i="3"/>
  <c r="AF458" i="3"/>
  <c r="AG458" i="3"/>
  <c r="AH458" i="3"/>
  <c r="AI458" i="3"/>
  <c r="AJ458" i="3"/>
  <c r="AK458" i="3"/>
  <c r="AM458" i="3" s="1"/>
  <c r="AN458" i="3"/>
  <c r="AB459" i="3"/>
  <c r="AC459" i="3"/>
  <c r="AD459" i="3"/>
  <c r="AE459" i="3"/>
  <c r="AF459" i="3"/>
  <c r="AG459" i="3"/>
  <c r="AH459" i="3"/>
  <c r="AI459" i="3"/>
  <c r="AJ459" i="3"/>
  <c r="AK459" i="3"/>
  <c r="AM459" i="3" s="1"/>
  <c r="AN459" i="3"/>
  <c r="AB460" i="3"/>
  <c r="AC460" i="3"/>
  <c r="AD460" i="3"/>
  <c r="AE460" i="3"/>
  <c r="AF460" i="3"/>
  <c r="AG460" i="3"/>
  <c r="AH460" i="3"/>
  <c r="AI460" i="3"/>
  <c r="AJ460" i="3"/>
  <c r="AK460" i="3"/>
  <c r="AM460" i="3" s="1"/>
  <c r="AN460" i="3"/>
  <c r="AB461" i="3"/>
  <c r="AC461" i="3"/>
  <c r="AD461" i="3"/>
  <c r="AE461" i="3"/>
  <c r="AF461" i="3"/>
  <c r="AG461" i="3"/>
  <c r="AH461" i="3"/>
  <c r="AI461" i="3"/>
  <c r="AJ461" i="3"/>
  <c r="AK461" i="3"/>
  <c r="AM461" i="3" s="1"/>
  <c r="AN461" i="3"/>
  <c r="AB462" i="3"/>
  <c r="AC462" i="3"/>
  <c r="AD462" i="3"/>
  <c r="AE462" i="3"/>
  <c r="AF462" i="3"/>
  <c r="AG462" i="3"/>
  <c r="AH462" i="3"/>
  <c r="AI462" i="3"/>
  <c r="AJ462" i="3"/>
  <c r="AK462" i="3"/>
  <c r="AM462" i="3" s="1"/>
  <c r="AN462" i="3"/>
  <c r="AB463" i="3"/>
  <c r="AC463" i="3"/>
  <c r="AD463" i="3"/>
  <c r="AE463" i="3"/>
  <c r="AF463" i="3"/>
  <c r="AG463" i="3"/>
  <c r="AH463" i="3"/>
  <c r="AI463" i="3"/>
  <c r="AJ463" i="3"/>
  <c r="AK463" i="3"/>
  <c r="AM463" i="3" s="1"/>
  <c r="AN463" i="3"/>
  <c r="AB464" i="3"/>
  <c r="AC464" i="3"/>
  <c r="AD464" i="3"/>
  <c r="AE464" i="3"/>
  <c r="AF464" i="3"/>
  <c r="AG464" i="3"/>
  <c r="AH464" i="3"/>
  <c r="AI464" i="3"/>
  <c r="AJ464" i="3"/>
  <c r="AK464" i="3"/>
  <c r="AM464" i="3" s="1"/>
  <c r="AN464" i="3"/>
  <c r="AB465" i="3"/>
  <c r="AC465" i="3"/>
  <c r="AD465" i="3"/>
  <c r="AE465" i="3"/>
  <c r="AF465" i="3"/>
  <c r="AG465" i="3"/>
  <c r="AH465" i="3"/>
  <c r="AI465" i="3"/>
  <c r="AJ465" i="3"/>
  <c r="AK465" i="3"/>
  <c r="AM465" i="3" s="1"/>
  <c r="AN465" i="3"/>
  <c r="AB466" i="3"/>
  <c r="AC466" i="3"/>
  <c r="AD466" i="3"/>
  <c r="AE466" i="3"/>
  <c r="AF466" i="3"/>
  <c r="AG466" i="3"/>
  <c r="AH466" i="3"/>
  <c r="AI466" i="3"/>
  <c r="AJ466" i="3"/>
  <c r="AK466" i="3"/>
  <c r="AM466" i="3" s="1"/>
  <c r="AN466" i="3"/>
  <c r="AB467" i="3"/>
  <c r="AC467" i="3"/>
  <c r="AD467" i="3"/>
  <c r="AE467" i="3"/>
  <c r="AF467" i="3"/>
  <c r="AG467" i="3"/>
  <c r="AH467" i="3"/>
  <c r="AI467" i="3"/>
  <c r="AJ467" i="3"/>
  <c r="AK467" i="3"/>
  <c r="AM467" i="3" s="1"/>
  <c r="AN467" i="3"/>
  <c r="AB468" i="3"/>
  <c r="AC468" i="3"/>
  <c r="AD468" i="3"/>
  <c r="AE468" i="3"/>
  <c r="AF468" i="3"/>
  <c r="AG468" i="3"/>
  <c r="AH468" i="3"/>
  <c r="AI468" i="3"/>
  <c r="AJ468" i="3"/>
  <c r="AK468" i="3"/>
  <c r="AM468" i="3" s="1"/>
  <c r="AN468" i="3"/>
  <c r="AB469" i="3"/>
  <c r="AC469" i="3"/>
  <c r="AD469" i="3"/>
  <c r="AE469" i="3"/>
  <c r="AF469" i="3"/>
  <c r="AG469" i="3"/>
  <c r="AH469" i="3"/>
  <c r="AI469" i="3"/>
  <c r="AJ469" i="3"/>
  <c r="AK469" i="3"/>
  <c r="AM469" i="3" s="1"/>
  <c r="AN469" i="3"/>
  <c r="AB470" i="3"/>
  <c r="AC470" i="3"/>
  <c r="AD470" i="3"/>
  <c r="AE470" i="3"/>
  <c r="AF470" i="3"/>
  <c r="AG470" i="3"/>
  <c r="AH470" i="3"/>
  <c r="AI470" i="3"/>
  <c r="AJ470" i="3"/>
  <c r="AK470" i="3"/>
  <c r="AM470" i="3" s="1"/>
  <c r="AN470" i="3"/>
  <c r="AB471" i="3"/>
  <c r="AC471" i="3"/>
  <c r="AD471" i="3"/>
  <c r="AE471" i="3"/>
  <c r="AF471" i="3"/>
  <c r="AG471" i="3"/>
  <c r="AH471" i="3"/>
  <c r="AI471" i="3"/>
  <c r="AJ471" i="3"/>
  <c r="AK471" i="3"/>
  <c r="AM471" i="3" s="1"/>
  <c r="AN471" i="3"/>
  <c r="AB472" i="3"/>
  <c r="AC472" i="3"/>
  <c r="AD472" i="3"/>
  <c r="AE472" i="3"/>
  <c r="AF472" i="3"/>
  <c r="AG472" i="3"/>
  <c r="AH472" i="3"/>
  <c r="AI472" i="3"/>
  <c r="AJ472" i="3"/>
  <c r="AK472" i="3"/>
  <c r="AM472" i="3" s="1"/>
  <c r="AN472" i="3"/>
  <c r="AB473" i="3"/>
  <c r="AC473" i="3"/>
  <c r="AD473" i="3"/>
  <c r="AE473" i="3"/>
  <c r="AF473" i="3"/>
  <c r="AG473" i="3"/>
  <c r="AH473" i="3"/>
  <c r="AI473" i="3"/>
  <c r="AJ473" i="3"/>
  <c r="AK473" i="3"/>
  <c r="AM473" i="3" s="1"/>
  <c r="AN473" i="3"/>
  <c r="AB474" i="3"/>
  <c r="AC474" i="3"/>
  <c r="AD474" i="3"/>
  <c r="AE474" i="3"/>
  <c r="AF474" i="3"/>
  <c r="AG474" i="3"/>
  <c r="AH474" i="3"/>
  <c r="AI474" i="3"/>
  <c r="AJ474" i="3"/>
  <c r="AK474" i="3"/>
  <c r="AM474" i="3" s="1"/>
  <c r="AN474" i="3"/>
  <c r="AB475" i="3"/>
  <c r="AC475" i="3"/>
  <c r="AD475" i="3"/>
  <c r="AE475" i="3"/>
  <c r="AF475" i="3"/>
  <c r="AG475" i="3"/>
  <c r="AH475" i="3"/>
  <c r="AI475" i="3"/>
  <c r="AJ475" i="3"/>
  <c r="AK475" i="3"/>
  <c r="AM475" i="3" s="1"/>
  <c r="AN475" i="3"/>
  <c r="AB476" i="3"/>
  <c r="AC476" i="3"/>
  <c r="AD476" i="3"/>
  <c r="AE476" i="3"/>
  <c r="AF476" i="3"/>
  <c r="AG476" i="3"/>
  <c r="AH476" i="3"/>
  <c r="AI476" i="3"/>
  <c r="AJ476" i="3"/>
  <c r="AK476" i="3"/>
  <c r="AM476" i="3" s="1"/>
  <c r="AN476" i="3"/>
  <c r="AB477" i="3"/>
  <c r="AC477" i="3"/>
  <c r="AD477" i="3"/>
  <c r="AE477" i="3"/>
  <c r="AF477" i="3"/>
  <c r="AG477" i="3"/>
  <c r="AH477" i="3"/>
  <c r="AI477" i="3"/>
  <c r="AJ477" i="3"/>
  <c r="AK477" i="3"/>
  <c r="AM477" i="3" s="1"/>
  <c r="AN477" i="3"/>
  <c r="AB478" i="3"/>
  <c r="AC478" i="3"/>
  <c r="AD478" i="3"/>
  <c r="AE478" i="3"/>
  <c r="AF478" i="3"/>
  <c r="AG478" i="3"/>
  <c r="AH478" i="3"/>
  <c r="AI478" i="3"/>
  <c r="AJ478" i="3"/>
  <c r="AK478" i="3"/>
  <c r="AM478" i="3" s="1"/>
  <c r="AN478" i="3"/>
  <c r="AB479" i="3"/>
  <c r="AC479" i="3"/>
  <c r="AD479" i="3"/>
  <c r="AE479" i="3"/>
  <c r="AF479" i="3"/>
  <c r="AG479" i="3"/>
  <c r="AH479" i="3"/>
  <c r="AI479" i="3"/>
  <c r="AJ479" i="3"/>
  <c r="AK479" i="3"/>
  <c r="AM479" i="3" s="1"/>
  <c r="AN479" i="3"/>
  <c r="AB480" i="3"/>
  <c r="AC480" i="3"/>
  <c r="AD480" i="3"/>
  <c r="AE480" i="3"/>
  <c r="AF480" i="3"/>
  <c r="AG480" i="3"/>
  <c r="AH480" i="3"/>
  <c r="AI480" i="3"/>
  <c r="AJ480" i="3"/>
  <c r="AK480" i="3"/>
  <c r="AM480" i="3" s="1"/>
  <c r="AN480" i="3"/>
  <c r="AB481" i="3"/>
  <c r="AC481" i="3"/>
  <c r="AD481" i="3"/>
  <c r="AE481" i="3"/>
  <c r="AF481" i="3"/>
  <c r="AG481" i="3"/>
  <c r="AH481" i="3"/>
  <c r="AI481" i="3"/>
  <c r="AJ481" i="3"/>
  <c r="AK481" i="3"/>
  <c r="AM481" i="3" s="1"/>
  <c r="AN481" i="3"/>
  <c r="AB482" i="3"/>
  <c r="AC482" i="3"/>
  <c r="AD482" i="3"/>
  <c r="AE482" i="3"/>
  <c r="AF482" i="3"/>
  <c r="AG482" i="3"/>
  <c r="AH482" i="3"/>
  <c r="AI482" i="3"/>
  <c r="AJ482" i="3"/>
  <c r="AK482" i="3"/>
  <c r="AM482" i="3" s="1"/>
  <c r="AN482" i="3"/>
  <c r="AB483" i="3"/>
  <c r="AC483" i="3"/>
  <c r="AD483" i="3"/>
  <c r="AE483" i="3"/>
  <c r="AF483" i="3"/>
  <c r="AG483" i="3"/>
  <c r="AH483" i="3"/>
  <c r="AI483" i="3"/>
  <c r="AJ483" i="3"/>
  <c r="AK483" i="3"/>
  <c r="AM483" i="3" s="1"/>
  <c r="AN483" i="3"/>
  <c r="AB484" i="3"/>
  <c r="AC484" i="3"/>
  <c r="AD484" i="3"/>
  <c r="AE484" i="3"/>
  <c r="AF484" i="3"/>
  <c r="AG484" i="3"/>
  <c r="AH484" i="3"/>
  <c r="AI484" i="3"/>
  <c r="AJ484" i="3"/>
  <c r="AK484" i="3"/>
  <c r="AM484" i="3" s="1"/>
  <c r="AN484" i="3"/>
  <c r="AB485" i="3"/>
  <c r="AC485" i="3"/>
  <c r="AD485" i="3"/>
  <c r="AE485" i="3"/>
  <c r="AF485" i="3"/>
  <c r="AG485" i="3"/>
  <c r="AH485" i="3"/>
  <c r="AI485" i="3"/>
  <c r="AJ485" i="3"/>
  <c r="AK485" i="3"/>
  <c r="AM485" i="3" s="1"/>
  <c r="AN485" i="3"/>
  <c r="AB486" i="3"/>
  <c r="AC486" i="3"/>
  <c r="AD486" i="3"/>
  <c r="AE486" i="3"/>
  <c r="AF486" i="3"/>
  <c r="AG486" i="3"/>
  <c r="AH486" i="3"/>
  <c r="AI486" i="3"/>
  <c r="AJ486" i="3"/>
  <c r="AK486" i="3"/>
  <c r="AM486" i="3" s="1"/>
  <c r="AN486" i="3"/>
  <c r="AB487" i="3"/>
  <c r="AC487" i="3"/>
  <c r="AD487" i="3"/>
  <c r="AE487" i="3"/>
  <c r="AF487" i="3"/>
  <c r="AG487" i="3"/>
  <c r="AH487" i="3"/>
  <c r="AI487" i="3"/>
  <c r="AJ487" i="3"/>
  <c r="AK487" i="3"/>
  <c r="AM487" i="3" s="1"/>
  <c r="AN487" i="3"/>
  <c r="AB488" i="3"/>
  <c r="AC488" i="3"/>
  <c r="AD488" i="3"/>
  <c r="AE488" i="3"/>
  <c r="AF488" i="3"/>
  <c r="AG488" i="3"/>
  <c r="AH488" i="3"/>
  <c r="AI488" i="3"/>
  <c r="AJ488" i="3"/>
  <c r="AK488" i="3"/>
  <c r="AM488" i="3" s="1"/>
  <c r="AN488" i="3"/>
  <c r="AB489" i="3"/>
  <c r="AC489" i="3"/>
  <c r="AD489" i="3"/>
  <c r="AE489" i="3"/>
  <c r="AF489" i="3"/>
  <c r="AG489" i="3"/>
  <c r="AH489" i="3"/>
  <c r="AI489" i="3"/>
  <c r="AJ489" i="3"/>
  <c r="AK489" i="3"/>
  <c r="AM489" i="3" s="1"/>
  <c r="AN489" i="3"/>
  <c r="AB490" i="3"/>
  <c r="AC490" i="3"/>
  <c r="AD490" i="3"/>
  <c r="AE490" i="3"/>
  <c r="AF490" i="3"/>
  <c r="AG490" i="3"/>
  <c r="AH490" i="3"/>
  <c r="AI490" i="3"/>
  <c r="AJ490" i="3"/>
  <c r="AK490" i="3"/>
  <c r="AM490" i="3" s="1"/>
  <c r="AN490" i="3"/>
  <c r="AB491" i="3"/>
  <c r="AC491" i="3"/>
  <c r="AD491" i="3"/>
  <c r="AE491" i="3"/>
  <c r="AF491" i="3"/>
  <c r="AG491" i="3"/>
  <c r="AH491" i="3"/>
  <c r="AI491" i="3"/>
  <c r="AJ491" i="3"/>
  <c r="AK491" i="3"/>
  <c r="AM491" i="3" s="1"/>
  <c r="AN491" i="3"/>
  <c r="AB492" i="3"/>
  <c r="AC492" i="3"/>
  <c r="AD492" i="3"/>
  <c r="AE492" i="3"/>
  <c r="AF492" i="3"/>
  <c r="AG492" i="3"/>
  <c r="AH492" i="3"/>
  <c r="AI492" i="3"/>
  <c r="AJ492" i="3"/>
  <c r="AK492" i="3"/>
  <c r="AM492" i="3" s="1"/>
  <c r="AN492" i="3"/>
  <c r="AB493" i="3"/>
  <c r="AC493" i="3"/>
  <c r="AD493" i="3"/>
  <c r="AE493" i="3"/>
  <c r="AF493" i="3"/>
  <c r="AG493" i="3"/>
  <c r="AH493" i="3"/>
  <c r="AI493" i="3"/>
  <c r="AJ493" i="3"/>
  <c r="AK493" i="3"/>
  <c r="AM493" i="3" s="1"/>
  <c r="AN493" i="3"/>
  <c r="AB494" i="3"/>
  <c r="AC494" i="3"/>
  <c r="AD494" i="3"/>
  <c r="AE494" i="3"/>
  <c r="AF494" i="3"/>
  <c r="AG494" i="3"/>
  <c r="AH494" i="3"/>
  <c r="AI494" i="3"/>
  <c r="AJ494" i="3"/>
  <c r="AK494" i="3"/>
  <c r="AM494" i="3" s="1"/>
  <c r="AN494" i="3"/>
  <c r="AB495" i="3"/>
  <c r="AC495" i="3"/>
  <c r="AD495" i="3"/>
  <c r="AE495" i="3"/>
  <c r="AF495" i="3"/>
  <c r="AG495" i="3"/>
  <c r="AH495" i="3"/>
  <c r="AI495" i="3"/>
  <c r="AJ495" i="3"/>
  <c r="AK495" i="3"/>
  <c r="AM495" i="3" s="1"/>
  <c r="AN495" i="3"/>
  <c r="AB496" i="3"/>
  <c r="AC496" i="3"/>
  <c r="AD496" i="3"/>
  <c r="AE496" i="3"/>
  <c r="AF496" i="3"/>
  <c r="AG496" i="3"/>
  <c r="AH496" i="3"/>
  <c r="AI496" i="3"/>
  <c r="AJ496" i="3"/>
  <c r="AK496" i="3"/>
  <c r="AM496" i="3" s="1"/>
  <c r="AN496" i="3"/>
  <c r="AB497" i="3"/>
  <c r="AC497" i="3"/>
  <c r="AD497" i="3"/>
  <c r="AE497" i="3"/>
  <c r="AF497" i="3"/>
  <c r="AG497" i="3"/>
  <c r="AH497" i="3"/>
  <c r="AI497" i="3"/>
  <c r="AJ497" i="3"/>
  <c r="AK497" i="3"/>
  <c r="AM497" i="3" s="1"/>
  <c r="AN497" i="3"/>
  <c r="AB498" i="3"/>
  <c r="AC498" i="3"/>
  <c r="AD498" i="3"/>
  <c r="AE498" i="3"/>
  <c r="AF498" i="3"/>
  <c r="AG498" i="3"/>
  <c r="AH498" i="3"/>
  <c r="AI498" i="3"/>
  <c r="AJ498" i="3"/>
  <c r="AK498" i="3"/>
  <c r="AM498" i="3" s="1"/>
  <c r="AN498" i="3"/>
  <c r="AB499" i="3"/>
  <c r="AC499" i="3"/>
  <c r="AD499" i="3"/>
  <c r="AE499" i="3"/>
  <c r="AF499" i="3"/>
  <c r="AG499" i="3"/>
  <c r="AH499" i="3"/>
  <c r="AI499" i="3"/>
  <c r="AJ499" i="3"/>
  <c r="AK499" i="3"/>
  <c r="AM499" i="3" s="1"/>
  <c r="AN499" i="3"/>
  <c r="AB500" i="3"/>
  <c r="AC500" i="3"/>
  <c r="AD500" i="3"/>
  <c r="AE500" i="3"/>
  <c r="AF500" i="3"/>
  <c r="AG500" i="3"/>
  <c r="AH500" i="3"/>
  <c r="AI500" i="3"/>
  <c r="AJ500" i="3"/>
  <c r="AK500" i="3"/>
  <c r="AM500" i="3" s="1"/>
  <c r="AN500" i="3"/>
  <c r="AB501" i="3"/>
  <c r="AC501" i="3"/>
  <c r="AD501" i="3"/>
  <c r="AE501" i="3"/>
  <c r="AF501" i="3"/>
  <c r="AG501" i="3"/>
  <c r="AH501" i="3"/>
  <c r="AI501" i="3"/>
  <c r="AJ501" i="3"/>
  <c r="AK501" i="3"/>
  <c r="AM501" i="3" s="1"/>
  <c r="AN501" i="3"/>
  <c r="AB502" i="3"/>
  <c r="AC502" i="3"/>
  <c r="AD502" i="3"/>
  <c r="AE502" i="3"/>
  <c r="AF502" i="3"/>
  <c r="AG502" i="3"/>
  <c r="AH502" i="3"/>
  <c r="AI502" i="3"/>
  <c r="AJ502" i="3"/>
  <c r="AK502" i="3"/>
  <c r="AM502" i="3" s="1"/>
  <c r="AN502" i="3"/>
  <c r="AB503" i="3"/>
  <c r="AC503" i="3"/>
  <c r="AD503" i="3"/>
  <c r="AE503" i="3"/>
  <c r="AF503" i="3"/>
  <c r="AG503" i="3"/>
  <c r="AH503" i="3"/>
  <c r="AI503" i="3"/>
  <c r="AJ503" i="3"/>
  <c r="AK503" i="3"/>
  <c r="AM503" i="3" s="1"/>
  <c r="AN503" i="3"/>
  <c r="AB504" i="3"/>
  <c r="AC504" i="3"/>
  <c r="AD504" i="3"/>
  <c r="AE504" i="3"/>
  <c r="AF504" i="3"/>
  <c r="AG504" i="3"/>
  <c r="AH504" i="3"/>
  <c r="AI504" i="3"/>
  <c r="AJ504" i="3"/>
  <c r="AK504" i="3"/>
  <c r="AM504" i="3" s="1"/>
  <c r="AN504" i="3"/>
  <c r="AB505" i="3"/>
  <c r="AC505" i="3"/>
  <c r="AD505" i="3"/>
  <c r="AE505" i="3"/>
  <c r="AF505" i="3"/>
  <c r="AG505" i="3"/>
  <c r="AH505" i="3"/>
  <c r="AI505" i="3"/>
  <c r="AJ505" i="3"/>
  <c r="AK505" i="3"/>
  <c r="AM505" i="3" s="1"/>
  <c r="AN505" i="3"/>
  <c r="AB506" i="3"/>
  <c r="AC506" i="3"/>
  <c r="AD506" i="3"/>
  <c r="AE506" i="3"/>
  <c r="AF506" i="3"/>
  <c r="AG506" i="3"/>
  <c r="AH506" i="3"/>
  <c r="AI506" i="3"/>
  <c r="AJ506" i="3"/>
  <c r="AK506" i="3"/>
  <c r="AM506" i="3" s="1"/>
  <c r="AN506" i="3"/>
  <c r="AB507" i="3"/>
  <c r="AC507" i="3"/>
  <c r="AD507" i="3"/>
  <c r="AE507" i="3"/>
  <c r="AF507" i="3"/>
  <c r="AG507" i="3"/>
  <c r="AH507" i="3"/>
  <c r="AI507" i="3"/>
  <c r="AJ507" i="3"/>
  <c r="AK507" i="3"/>
  <c r="AM507" i="3" s="1"/>
  <c r="AN507" i="3"/>
  <c r="AB508" i="3"/>
  <c r="AC508" i="3"/>
  <c r="AD508" i="3"/>
  <c r="AE508" i="3"/>
  <c r="AF508" i="3"/>
  <c r="AG508" i="3"/>
  <c r="AH508" i="3"/>
  <c r="AI508" i="3"/>
  <c r="AJ508" i="3"/>
  <c r="AK508" i="3"/>
  <c r="AM508" i="3" s="1"/>
  <c r="AN508" i="3"/>
  <c r="AB509" i="3"/>
  <c r="AC509" i="3"/>
  <c r="AD509" i="3"/>
  <c r="AE509" i="3"/>
  <c r="AF509" i="3"/>
  <c r="AG509" i="3"/>
  <c r="AH509" i="3"/>
  <c r="AI509" i="3"/>
  <c r="AJ509" i="3"/>
  <c r="AK509" i="3"/>
  <c r="AM509" i="3" s="1"/>
  <c r="AN509" i="3"/>
  <c r="AB510" i="3"/>
  <c r="AC510" i="3"/>
  <c r="AD510" i="3"/>
  <c r="AE510" i="3"/>
  <c r="AF510" i="3"/>
  <c r="AG510" i="3"/>
  <c r="AH510" i="3"/>
  <c r="AI510" i="3"/>
  <c r="AJ510" i="3"/>
  <c r="AK510" i="3"/>
  <c r="AM510" i="3" s="1"/>
  <c r="AN510" i="3"/>
  <c r="AB511" i="3"/>
  <c r="AC511" i="3"/>
  <c r="AD511" i="3"/>
  <c r="AE511" i="3"/>
  <c r="AF511" i="3"/>
  <c r="AG511" i="3"/>
  <c r="AH511" i="3"/>
  <c r="AI511" i="3"/>
  <c r="AJ511" i="3"/>
  <c r="AK511" i="3"/>
  <c r="AM511" i="3" s="1"/>
  <c r="AN511" i="3"/>
  <c r="AB512" i="3"/>
  <c r="AC512" i="3"/>
  <c r="AD512" i="3"/>
  <c r="AE512" i="3"/>
  <c r="AF512" i="3"/>
  <c r="AG512" i="3"/>
  <c r="AH512" i="3"/>
  <c r="AI512" i="3"/>
  <c r="AJ512" i="3"/>
  <c r="AK512" i="3"/>
  <c r="AM512" i="3" s="1"/>
  <c r="AN512" i="3"/>
  <c r="AB513" i="3"/>
  <c r="AC513" i="3"/>
  <c r="AD513" i="3"/>
  <c r="AE513" i="3"/>
  <c r="AF513" i="3"/>
  <c r="AG513" i="3"/>
  <c r="AH513" i="3"/>
  <c r="AI513" i="3"/>
  <c r="AJ513" i="3"/>
  <c r="AK513" i="3"/>
  <c r="AM513" i="3" s="1"/>
  <c r="AN513" i="3"/>
  <c r="AB514" i="3"/>
  <c r="AC514" i="3"/>
  <c r="AD514" i="3"/>
  <c r="AE514" i="3"/>
  <c r="AF514" i="3"/>
  <c r="AG514" i="3"/>
  <c r="AH514" i="3"/>
  <c r="AI514" i="3"/>
  <c r="AJ514" i="3"/>
  <c r="AK514" i="3"/>
  <c r="AM514" i="3" s="1"/>
  <c r="AN514" i="3"/>
  <c r="AB515" i="3"/>
  <c r="AC515" i="3"/>
  <c r="AD515" i="3"/>
  <c r="AE515" i="3"/>
  <c r="AF515" i="3"/>
  <c r="AG515" i="3"/>
  <c r="AH515" i="3"/>
  <c r="AI515" i="3"/>
  <c r="AJ515" i="3"/>
  <c r="AK515" i="3"/>
  <c r="AM515" i="3" s="1"/>
  <c r="AN515" i="3"/>
  <c r="AB516" i="3"/>
  <c r="AC516" i="3"/>
  <c r="AD516" i="3"/>
  <c r="AE516" i="3"/>
  <c r="AF516" i="3"/>
  <c r="AG516" i="3"/>
  <c r="AH516" i="3"/>
  <c r="AI516" i="3"/>
  <c r="AJ516" i="3"/>
  <c r="AK516" i="3"/>
  <c r="AM516" i="3" s="1"/>
  <c r="AN516" i="3"/>
  <c r="AB517" i="3"/>
  <c r="AC517" i="3"/>
  <c r="AD517" i="3"/>
  <c r="AE517" i="3"/>
  <c r="AF517" i="3"/>
  <c r="AG517" i="3"/>
  <c r="AH517" i="3"/>
  <c r="AI517" i="3"/>
  <c r="AJ517" i="3"/>
  <c r="AK517" i="3"/>
  <c r="AM517" i="3" s="1"/>
  <c r="AN517" i="3"/>
  <c r="AB518" i="3"/>
  <c r="AC518" i="3"/>
  <c r="AD518" i="3"/>
  <c r="AE518" i="3"/>
  <c r="AF518" i="3"/>
  <c r="AG518" i="3"/>
  <c r="AH518" i="3"/>
  <c r="AI518" i="3"/>
  <c r="AJ518" i="3"/>
  <c r="AK518" i="3"/>
  <c r="AM518" i="3" s="1"/>
  <c r="AN518" i="3"/>
  <c r="AB519" i="3"/>
  <c r="AC519" i="3"/>
  <c r="AD519" i="3"/>
  <c r="AE519" i="3"/>
  <c r="AF519" i="3"/>
  <c r="AG519" i="3"/>
  <c r="AH519" i="3"/>
  <c r="AI519" i="3"/>
  <c r="AJ519" i="3"/>
  <c r="AK519" i="3"/>
  <c r="AM519" i="3" s="1"/>
  <c r="AN519" i="3"/>
  <c r="AB520" i="3"/>
  <c r="AC520" i="3"/>
  <c r="AD520" i="3"/>
  <c r="AE520" i="3"/>
  <c r="AF520" i="3"/>
  <c r="AG520" i="3"/>
  <c r="AH520" i="3"/>
  <c r="AI520" i="3"/>
  <c r="AJ520" i="3"/>
  <c r="AK520" i="3"/>
  <c r="AM520" i="3" s="1"/>
  <c r="AN520" i="3"/>
  <c r="AB521" i="3"/>
  <c r="AC521" i="3"/>
  <c r="AD521" i="3"/>
  <c r="AE521" i="3"/>
  <c r="AF521" i="3"/>
  <c r="AG521" i="3"/>
  <c r="AH521" i="3"/>
  <c r="AI521" i="3"/>
  <c r="AJ521" i="3"/>
  <c r="AK521" i="3"/>
  <c r="AM521" i="3" s="1"/>
  <c r="AN521" i="3"/>
  <c r="AB522" i="3"/>
  <c r="AC522" i="3"/>
  <c r="AD522" i="3"/>
  <c r="AE522" i="3"/>
  <c r="AF522" i="3"/>
  <c r="AG522" i="3"/>
  <c r="AH522" i="3"/>
  <c r="AI522" i="3"/>
  <c r="AJ522" i="3"/>
  <c r="AK522" i="3"/>
  <c r="AM522" i="3" s="1"/>
  <c r="AN522" i="3"/>
  <c r="AB523" i="3"/>
  <c r="AC523" i="3"/>
  <c r="AD523" i="3"/>
  <c r="AE523" i="3"/>
  <c r="AF523" i="3"/>
  <c r="AG523" i="3"/>
  <c r="AH523" i="3"/>
  <c r="AI523" i="3"/>
  <c r="AJ523" i="3"/>
  <c r="AK523" i="3"/>
  <c r="AM523" i="3" s="1"/>
  <c r="AN523" i="3"/>
  <c r="AB524" i="3"/>
  <c r="AC524" i="3"/>
  <c r="AD524" i="3"/>
  <c r="AE524" i="3"/>
  <c r="AF524" i="3"/>
  <c r="AG524" i="3"/>
  <c r="AH524" i="3"/>
  <c r="AI524" i="3"/>
  <c r="AJ524" i="3"/>
  <c r="AK524" i="3"/>
  <c r="AM524" i="3" s="1"/>
  <c r="AN524" i="3"/>
  <c r="AB525" i="3"/>
  <c r="AC525" i="3"/>
  <c r="AD525" i="3"/>
  <c r="AE525" i="3"/>
  <c r="AF525" i="3"/>
  <c r="AG525" i="3"/>
  <c r="AH525" i="3"/>
  <c r="AI525" i="3"/>
  <c r="AJ525" i="3"/>
  <c r="AK525" i="3"/>
  <c r="AM525" i="3" s="1"/>
  <c r="AN525" i="3"/>
  <c r="AB526" i="3"/>
  <c r="AC526" i="3"/>
  <c r="AD526" i="3"/>
  <c r="AE526" i="3"/>
  <c r="AF526" i="3"/>
  <c r="AG526" i="3"/>
  <c r="AH526" i="3"/>
  <c r="AI526" i="3"/>
  <c r="AJ526" i="3"/>
  <c r="AK526" i="3"/>
  <c r="AM526" i="3" s="1"/>
  <c r="AN526" i="3"/>
  <c r="AB527" i="3"/>
  <c r="AC527" i="3"/>
  <c r="AD527" i="3"/>
  <c r="AE527" i="3"/>
  <c r="AF527" i="3"/>
  <c r="AG527" i="3"/>
  <c r="AH527" i="3"/>
  <c r="AI527" i="3"/>
  <c r="AJ527" i="3"/>
  <c r="AK527" i="3"/>
  <c r="AM527" i="3" s="1"/>
  <c r="AN527" i="3"/>
  <c r="AB528" i="3"/>
  <c r="AC528" i="3"/>
  <c r="AD528" i="3"/>
  <c r="AE528" i="3"/>
  <c r="AF528" i="3"/>
  <c r="AG528" i="3"/>
  <c r="AH528" i="3"/>
  <c r="AI528" i="3"/>
  <c r="AJ528" i="3"/>
  <c r="AK528" i="3"/>
  <c r="AM528" i="3" s="1"/>
  <c r="AN528" i="3"/>
  <c r="AB529" i="3"/>
  <c r="AC529" i="3"/>
  <c r="AD529" i="3"/>
  <c r="AE529" i="3"/>
  <c r="AF529" i="3"/>
  <c r="AG529" i="3"/>
  <c r="AH529" i="3"/>
  <c r="AI529" i="3"/>
  <c r="AJ529" i="3"/>
  <c r="AK529" i="3"/>
  <c r="AM529" i="3" s="1"/>
  <c r="AN529" i="3"/>
  <c r="AB530" i="3"/>
  <c r="AC530" i="3"/>
  <c r="AD530" i="3"/>
  <c r="AE530" i="3"/>
  <c r="AF530" i="3"/>
  <c r="AG530" i="3"/>
  <c r="AH530" i="3"/>
  <c r="AI530" i="3"/>
  <c r="AJ530" i="3"/>
  <c r="AK530" i="3"/>
  <c r="AM530" i="3" s="1"/>
  <c r="AN530" i="3"/>
  <c r="AB531" i="3"/>
  <c r="AC531" i="3"/>
  <c r="AD531" i="3"/>
  <c r="AE531" i="3"/>
  <c r="AF531" i="3"/>
  <c r="AG531" i="3"/>
  <c r="AH531" i="3"/>
  <c r="AI531" i="3"/>
  <c r="AJ531" i="3"/>
  <c r="AK531" i="3"/>
  <c r="AM531" i="3" s="1"/>
  <c r="AN531" i="3"/>
  <c r="AB532" i="3"/>
  <c r="AC532" i="3"/>
  <c r="AD532" i="3"/>
  <c r="AE532" i="3"/>
  <c r="AF532" i="3"/>
  <c r="AG532" i="3"/>
  <c r="AH532" i="3"/>
  <c r="AI532" i="3"/>
  <c r="AJ532" i="3"/>
  <c r="AK532" i="3"/>
  <c r="AM532" i="3" s="1"/>
  <c r="AN532" i="3"/>
  <c r="AB533" i="3"/>
  <c r="AC533" i="3"/>
  <c r="AD533" i="3"/>
  <c r="AE533" i="3"/>
  <c r="AF533" i="3"/>
  <c r="AG533" i="3"/>
  <c r="AH533" i="3"/>
  <c r="AI533" i="3"/>
  <c r="AJ533" i="3"/>
  <c r="AK533" i="3"/>
  <c r="AM533" i="3" s="1"/>
  <c r="AN533" i="3"/>
  <c r="AB534" i="3"/>
  <c r="AC534" i="3"/>
  <c r="AD534" i="3"/>
  <c r="AE534" i="3"/>
  <c r="AF534" i="3"/>
  <c r="AG534" i="3"/>
  <c r="AH534" i="3"/>
  <c r="AI534" i="3"/>
  <c r="AJ534" i="3"/>
  <c r="AK534" i="3"/>
  <c r="AM534" i="3" s="1"/>
  <c r="AN534" i="3"/>
  <c r="AB535" i="3"/>
  <c r="AC535" i="3"/>
  <c r="AD535" i="3"/>
  <c r="AE535" i="3"/>
  <c r="AF535" i="3"/>
  <c r="AG535" i="3"/>
  <c r="AH535" i="3"/>
  <c r="AI535" i="3"/>
  <c r="AJ535" i="3"/>
  <c r="AK535" i="3"/>
  <c r="AM535" i="3" s="1"/>
  <c r="AN535" i="3"/>
  <c r="AB536" i="3"/>
  <c r="AC536" i="3"/>
  <c r="AD536" i="3"/>
  <c r="AE536" i="3"/>
  <c r="AF536" i="3"/>
  <c r="AG536" i="3"/>
  <c r="AH536" i="3"/>
  <c r="AI536" i="3"/>
  <c r="AJ536" i="3"/>
  <c r="AK536" i="3"/>
  <c r="AM536" i="3" s="1"/>
  <c r="AN536" i="3"/>
  <c r="AB537" i="3"/>
  <c r="AC537" i="3"/>
  <c r="AD537" i="3"/>
  <c r="AE537" i="3"/>
  <c r="AF537" i="3"/>
  <c r="AG537" i="3"/>
  <c r="AH537" i="3"/>
  <c r="AI537" i="3"/>
  <c r="AJ537" i="3"/>
  <c r="AK537" i="3"/>
  <c r="AM537" i="3" s="1"/>
  <c r="AN537" i="3"/>
  <c r="AB538" i="3"/>
  <c r="AC538" i="3"/>
  <c r="AD538" i="3"/>
  <c r="AE538" i="3"/>
  <c r="AF538" i="3"/>
  <c r="AG538" i="3"/>
  <c r="AH538" i="3"/>
  <c r="AI538" i="3"/>
  <c r="AJ538" i="3"/>
  <c r="AK538" i="3"/>
  <c r="AM538" i="3" s="1"/>
  <c r="AN538" i="3"/>
  <c r="AB539" i="3"/>
  <c r="AC539" i="3"/>
  <c r="AD539" i="3"/>
  <c r="AE539" i="3"/>
  <c r="AF539" i="3"/>
  <c r="AG539" i="3"/>
  <c r="AH539" i="3"/>
  <c r="AI539" i="3"/>
  <c r="AJ539" i="3"/>
  <c r="AK539" i="3"/>
  <c r="AM539" i="3" s="1"/>
  <c r="AN539" i="3"/>
  <c r="AB540" i="3"/>
  <c r="AC540" i="3"/>
  <c r="AD540" i="3"/>
  <c r="AE540" i="3"/>
  <c r="AF540" i="3"/>
  <c r="AG540" i="3"/>
  <c r="AH540" i="3"/>
  <c r="AI540" i="3"/>
  <c r="AJ540" i="3"/>
  <c r="AK540" i="3"/>
  <c r="AM540" i="3" s="1"/>
  <c r="AN540" i="3"/>
  <c r="AB541" i="3"/>
  <c r="AC541" i="3"/>
  <c r="AD541" i="3"/>
  <c r="AE541" i="3"/>
  <c r="AF541" i="3"/>
  <c r="AG541" i="3"/>
  <c r="AH541" i="3"/>
  <c r="AI541" i="3"/>
  <c r="AJ541" i="3"/>
  <c r="AK541" i="3"/>
  <c r="AM541" i="3" s="1"/>
  <c r="AN541" i="3"/>
  <c r="AB542" i="3"/>
  <c r="AC542" i="3"/>
  <c r="AD542" i="3"/>
  <c r="AE542" i="3"/>
  <c r="AF542" i="3"/>
  <c r="AG542" i="3"/>
  <c r="AH542" i="3"/>
  <c r="AI542" i="3"/>
  <c r="AJ542" i="3"/>
  <c r="AK542" i="3"/>
  <c r="AM542" i="3" s="1"/>
  <c r="AN542" i="3"/>
  <c r="AB543" i="3"/>
  <c r="AC543" i="3"/>
  <c r="AD543" i="3"/>
  <c r="AE543" i="3"/>
  <c r="AF543" i="3"/>
  <c r="AG543" i="3"/>
  <c r="AH543" i="3"/>
  <c r="AI543" i="3"/>
  <c r="AJ543" i="3"/>
  <c r="AK543" i="3"/>
  <c r="AM543" i="3" s="1"/>
  <c r="AN543" i="3"/>
  <c r="AB544" i="3"/>
  <c r="AC544" i="3"/>
  <c r="AD544" i="3"/>
  <c r="AE544" i="3"/>
  <c r="AF544" i="3"/>
  <c r="AG544" i="3"/>
  <c r="AH544" i="3"/>
  <c r="AI544" i="3"/>
  <c r="AJ544" i="3"/>
  <c r="AK544" i="3"/>
  <c r="AM544" i="3" s="1"/>
  <c r="AN544" i="3"/>
  <c r="AB545" i="3"/>
  <c r="AC545" i="3"/>
  <c r="AD545" i="3"/>
  <c r="AE545" i="3"/>
  <c r="AF545" i="3"/>
  <c r="AG545" i="3"/>
  <c r="AH545" i="3"/>
  <c r="AI545" i="3"/>
  <c r="AJ545" i="3"/>
  <c r="AK545" i="3"/>
  <c r="AM545" i="3" s="1"/>
  <c r="AN545" i="3"/>
  <c r="AB546" i="3"/>
  <c r="AC546" i="3"/>
  <c r="AD546" i="3"/>
  <c r="AE546" i="3"/>
  <c r="AF546" i="3"/>
  <c r="AG546" i="3"/>
  <c r="AH546" i="3"/>
  <c r="AI546" i="3"/>
  <c r="AJ546" i="3"/>
  <c r="AK546" i="3"/>
  <c r="AM546" i="3" s="1"/>
  <c r="AN546" i="3"/>
  <c r="AB547" i="3"/>
  <c r="AC547" i="3"/>
  <c r="AD547" i="3"/>
  <c r="AE547" i="3"/>
  <c r="AF547" i="3"/>
  <c r="AG547" i="3"/>
  <c r="AH547" i="3"/>
  <c r="AI547" i="3"/>
  <c r="AJ547" i="3"/>
  <c r="AK547" i="3"/>
  <c r="AM547" i="3" s="1"/>
  <c r="AN547" i="3"/>
  <c r="AB548" i="3"/>
  <c r="AC548" i="3"/>
  <c r="AD548" i="3"/>
  <c r="AE548" i="3"/>
  <c r="AF548" i="3"/>
  <c r="AG548" i="3"/>
  <c r="AH548" i="3"/>
  <c r="AI548" i="3"/>
  <c r="AJ548" i="3"/>
  <c r="AK548" i="3"/>
  <c r="AM548" i="3" s="1"/>
  <c r="AN548" i="3"/>
  <c r="AB549" i="3"/>
  <c r="AC549" i="3"/>
  <c r="AD549" i="3"/>
  <c r="AE549" i="3"/>
  <c r="AF549" i="3"/>
  <c r="AG549" i="3"/>
  <c r="AH549" i="3"/>
  <c r="AI549" i="3"/>
  <c r="AJ549" i="3"/>
  <c r="AK549" i="3"/>
  <c r="AM549" i="3" s="1"/>
  <c r="AN549" i="3"/>
  <c r="AB550" i="3"/>
  <c r="AC550" i="3"/>
  <c r="AD550" i="3"/>
  <c r="AE550" i="3"/>
  <c r="AF550" i="3"/>
  <c r="AG550" i="3"/>
  <c r="AH550" i="3"/>
  <c r="AI550" i="3"/>
  <c r="AJ550" i="3"/>
  <c r="AK550" i="3"/>
  <c r="AM550" i="3" s="1"/>
  <c r="AN550" i="3"/>
  <c r="AB551" i="3"/>
  <c r="AC551" i="3"/>
  <c r="AD551" i="3"/>
  <c r="AE551" i="3"/>
  <c r="AF551" i="3"/>
  <c r="AG551" i="3"/>
  <c r="AH551" i="3"/>
  <c r="AI551" i="3"/>
  <c r="AJ551" i="3"/>
  <c r="AK551" i="3"/>
  <c r="AM551" i="3" s="1"/>
  <c r="AN551" i="3"/>
  <c r="AB552" i="3"/>
  <c r="AC552" i="3"/>
  <c r="AD552" i="3"/>
  <c r="AE552" i="3"/>
  <c r="AF552" i="3"/>
  <c r="AG552" i="3"/>
  <c r="AH552" i="3"/>
  <c r="AI552" i="3"/>
  <c r="AJ552" i="3"/>
  <c r="AK552" i="3"/>
  <c r="AM552" i="3" s="1"/>
  <c r="AN552" i="3"/>
  <c r="AB553" i="3"/>
  <c r="AC553" i="3"/>
  <c r="AD553" i="3"/>
  <c r="AE553" i="3"/>
  <c r="AF553" i="3"/>
  <c r="AG553" i="3"/>
  <c r="AH553" i="3"/>
  <c r="AI553" i="3"/>
  <c r="AJ553" i="3"/>
  <c r="AK553" i="3"/>
  <c r="AM553" i="3" s="1"/>
  <c r="AN553" i="3"/>
  <c r="AB554" i="3"/>
  <c r="AC554" i="3"/>
  <c r="AD554" i="3"/>
  <c r="AE554" i="3"/>
  <c r="AF554" i="3"/>
  <c r="AG554" i="3"/>
  <c r="AH554" i="3"/>
  <c r="AI554" i="3"/>
  <c r="AJ554" i="3"/>
  <c r="AK554" i="3"/>
  <c r="AM554" i="3" s="1"/>
  <c r="AN554" i="3"/>
  <c r="AB555" i="3"/>
  <c r="AC555" i="3"/>
  <c r="AD555" i="3"/>
  <c r="AE555" i="3"/>
  <c r="AF555" i="3"/>
  <c r="AG555" i="3"/>
  <c r="AH555" i="3"/>
  <c r="AI555" i="3"/>
  <c r="AJ555" i="3"/>
  <c r="AK555" i="3"/>
  <c r="AM555" i="3" s="1"/>
  <c r="AN555" i="3"/>
  <c r="AB556" i="3"/>
  <c r="AC556" i="3"/>
  <c r="AD556" i="3"/>
  <c r="AE556" i="3"/>
  <c r="AF556" i="3"/>
  <c r="AG556" i="3"/>
  <c r="AH556" i="3"/>
  <c r="AI556" i="3"/>
  <c r="AJ556" i="3"/>
  <c r="AK556" i="3"/>
  <c r="AM556" i="3" s="1"/>
  <c r="AN556" i="3"/>
  <c r="AB557" i="3"/>
  <c r="AC557" i="3"/>
  <c r="AD557" i="3"/>
  <c r="AE557" i="3"/>
  <c r="AF557" i="3"/>
  <c r="AG557" i="3"/>
  <c r="AH557" i="3"/>
  <c r="AI557" i="3"/>
  <c r="AJ557" i="3"/>
  <c r="AK557" i="3"/>
  <c r="AM557" i="3" s="1"/>
  <c r="AN557" i="3"/>
  <c r="AB558" i="3"/>
  <c r="AC558" i="3"/>
  <c r="AD558" i="3"/>
  <c r="AE558" i="3"/>
  <c r="AF558" i="3"/>
  <c r="AG558" i="3"/>
  <c r="AH558" i="3"/>
  <c r="AI558" i="3"/>
  <c r="AJ558" i="3"/>
  <c r="AK558" i="3"/>
  <c r="AM558" i="3" s="1"/>
  <c r="AN558" i="3"/>
  <c r="AB559" i="3"/>
  <c r="AC559" i="3"/>
  <c r="AD559" i="3"/>
  <c r="AE559" i="3"/>
  <c r="AF559" i="3"/>
  <c r="AG559" i="3"/>
  <c r="AH559" i="3"/>
  <c r="AI559" i="3"/>
  <c r="AJ559" i="3"/>
  <c r="AK559" i="3"/>
  <c r="AM559" i="3" s="1"/>
  <c r="AN559" i="3"/>
  <c r="AB560" i="3"/>
  <c r="AC560" i="3"/>
  <c r="AD560" i="3"/>
  <c r="AE560" i="3"/>
  <c r="AF560" i="3"/>
  <c r="AG560" i="3"/>
  <c r="AH560" i="3"/>
  <c r="AI560" i="3"/>
  <c r="AJ560" i="3"/>
  <c r="AK560" i="3"/>
  <c r="AM560" i="3" s="1"/>
  <c r="AN560" i="3"/>
  <c r="AB561" i="3"/>
  <c r="AC561" i="3"/>
  <c r="AD561" i="3"/>
  <c r="AE561" i="3"/>
  <c r="AF561" i="3"/>
  <c r="AG561" i="3"/>
  <c r="AH561" i="3"/>
  <c r="AI561" i="3"/>
  <c r="AJ561" i="3"/>
  <c r="AK561" i="3"/>
  <c r="AM561" i="3" s="1"/>
  <c r="AN561" i="3"/>
  <c r="AB562" i="3"/>
  <c r="AC562" i="3"/>
  <c r="AD562" i="3"/>
  <c r="AE562" i="3"/>
  <c r="AF562" i="3"/>
  <c r="AG562" i="3"/>
  <c r="AH562" i="3"/>
  <c r="AI562" i="3"/>
  <c r="AJ562" i="3"/>
  <c r="AK562" i="3"/>
  <c r="AM562" i="3" s="1"/>
  <c r="AN562" i="3"/>
  <c r="AB563" i="3"/>
  <c r="AC563" i="3"/>
  <c r="AD563" i="3"/>
  <c r="AE563" i="3"/>
  <c r="AF563" i="3"/>
  <c r="AG563" i="3"/>
  <c r="AH563" i="3"/>
  <c r="AI563" i="3"/>
  <c r="AJ563" i="3"/>
  <c r="AK563" i="3"/>
  <c r="AM563" i="3" s="1"/>
  <c r="AN563" i="3"/>
  <c r="AB564" i="3"/>
  <c r="AC564" i="3"/>
  <c r="AD564" i="3"/>
  <c r="AE564" i="3"/>
  <c r="AF564" i="3"/>
  <c r="AG564" i="3"/>
  <c r="AH564" i="3"/>
  <c r="AI564" i="3"/>
  <c r="AJ564" i="3"/>
  <c r="AK564" i="3"/>
  <c r="AM564" i="3" s="1"/>
  <c r="AN564" i="3"/>
  <c r="AB565" i="3"/>
  <c r="AC565" i="3"/>
  <c r="AD565" i="3"/>
  <c r="AE565" i="3"/>
  <c r="AF565" i="3"/>
  <c r="AG565" i="3"/>
  <c r="AH565" i="3"/>
  <c r="AI565" i="3"/>
  <c r="AJ565" i="3"/>
  <c r="AK565" i="3"/>
  <c r="AM565" i="3" s="1"/>
  <c r="AN565" i="3"/>
  <c r="AB566" i="3"/>
  <c r="AC566" i="3"/>
  <c r="AD566" i="3"/>
  <c r="AE566" i="3"/>
  <c r="AF566" i="3"/>
  <c r="AG566" i="3"/>
  <c r="AH566" i="3"/>
  <c r="AI566" i="3"/>
  <c r="AJ566" i="3"/>
  <c r="AK566" i="3"/>
  <c r="AM566" i="3" s="1"/>
  <c r="AN566" i="3"/>
  <c r="AB567" i="3"/>
  <c r="AC567" i="3"/>
  <c r="AD567" i="3"/>
  <c r="AE567" i="3"/>
  <c r="AF567" i="3"/>
  <c r="AG567" i="3"/>
  <c r="AH567" i="3"/>
  <c r="AI567" i="3"/>
  <c r="AJ567" i="3"/>
  <c r="AK567" i="3"/>
  <c r="AM567" i="3" s="1"/>
  <c r="AN567" i="3"/>
  <c r="AB568" i="3"/>
  <c r="AC568" i="3"/>
  <c r="AD568" i="3"/>
  <c r="AE568" i="3"/>
  <c r="AF568" i="3"/>
  <c r="AG568" i="3"/>
  <c r="AH568" i="3"/>
  <c r="AI568" i="3"/>
  <c r="AJ568" i="3"/>
  <c r="AK568" i="3"/>
  <c r="AM568" i="3" s="1"/>
  <c r="AN568" i="3"/>
  <c r="AB569" i="3"/>
  <c r="AC569" i="3"/>
  <c r="AD569" i="3"/>
  <c r="AE569" i="3"/>
  <c r="AF569" i="3"/>
  <c r="AG569" i="3"/>
  <c r="AH569" i="3"/>
  <c r="AI569" i="3"/>
  <c r="AJ569" i="3"/>
  <c r="AK569" i="3"/>
  <c r="AM569" i="3" s="1"/>
  <c r="AN569" i="3"/>
  <c r="AB570" i="3"/>
  <c r="AC570" i="3"/>
  <c r="AD570" i="3"/>
  <c r="AE570" i="3"/>
  <c r="AF570" i="3"/>
  <c r="AG570" i="3"/>
  <c r="AH570" i="3"/>
  <c r="AI570" i="3"/>
  <c r="AJ570" i="3"/>
  <c r="AK570" i="3"/>
  <c r="AM570" i="3" s="1"/>
  <c r="AN570" i="3"/>
  <c r="AB571" i="3"/>
  <c r="AC571" i="3"/>
  <c r="AD571" i="3"/>
  <c r="AE571" i="3"/>
  <c r="AF571" i="3"/>
  <c r="AG571" i="3"/>
  <c r="AH571" i="3"/>
  <c r="AI571" i="3"/>
  <c r="AJ571" i="3"/>
  <c r="AK571" i="3"/>
  <c r="AM571" i="3" s="1"/>
  <c r="AN571" i="3"/>
  <c r="AB572" i="3"/>
  <c r="AC572" i="3"/>
  <c r="AD572" i="3"/>
  <c r="AE572" i="3"/>
  <c r="AF572" i="3"/>
  <c r="AG572" i="3"/>
  <c r="AH572" i="3"/>
  <c r="AI572" i="3"/>
  <c r="AJ572" i="3"/>
  <c r="AK572" i="3"/>
  <c r="AM572" i="3" s="1"/>
  <c r="AN572" i="3"/>
  <c r="AB573" i="3"/>
  <c r="AC573" i="3"/>
  <c r="AD573" i="3"/>
  <c r="AE573" i="3"/>
  <c r="AF573" i="3"/>
  <c r="AG573" i="3"/>
  <c r="AH573" i="3"/>
  <c r="AI573" i="3"/>
  <c r="AJ573" i="3"/>
  <c r="AK573" i="3"/>
  <c r="AM573" i="3" s="1"/>
  <c r="AN573" i="3"/>
  <c r="AB574" i="3"/>
  <c r="AC574" i="3"/>
  <c r="AD574" i="3"/>
  <c r="AE574" i="3"/>
  <c r="AF574" i="3"/>
  <c r="AG574" i="3"/>
  <c r="AH574" i="3"/>
  <c r="AI574" i="3"/>
  <c r="AJ574" i="3"/>
  <c r="AK574" i="3"/>
  <c r="AM574" i="3" s="1"/>
  <c r="AN574" i="3"/>
  <c r="AB575" i="3"/>
  <c r="AC575" i="3"/>
  <c r="AD575" i="3"/>
  <c r="AE575" i="3"/>
  <c r="AF575" i="3"/>
  <c r="AG575" i="3"/>
  <c r="AH575" i="3"/>
  <c r="AI575" i="3"/>
  <c r="AJ575" i="3"/>
  <c r="AK575" i="3"/>
  <c r="AM575" i="3" s="1"/>
  <c r="AN575" i="3"/>
  <c r="AB576" i="3"/>
  <c r="AC576" i="3"/>
  <c r="AD576" i="3"/>
  <c r="AE576" i="3"/>
  <c r="AF576" i="3"/>
  <c r="AG576" i="3"/>
  <c r="AH576" i="3"/>
  <c r="AI576" i="3"/>
  <c r="AJ576" i="3"/>
  <c r="AK576" i="3"/>
  <c r="AM576" i="3" s="1"/>
  <c r="AN576" i="3"/>
  <c r="AB577" i="3"/>
  <c r="AC577" i="3"/>
  <c r="AD577" i="3"/>
  <c r="AE577" i="3"/>
  <c r="AF577" i="3"/>
  <c r="AG577" i="3"/>
  <c r="AH577" i="3"/>
  <c r="AI577" i="3"/>
  <c r="AJ577" i="3"/>
  <c r="AK577" i="3"/>
  <c r="AM577" i="3" s="1"/>
  <c r="AN577" i="3"/>
  <c r="AB578" i="3"/>
  <c r="AC578" i="3"/>
  <c r="AD578" i="3"/>
  <c r="AE578" i="3"/>
  <c r="AF578" i="3"/>
  <c r="AG578" i="3"/>
  <c r="AH578" i="3"/>
  <c r="AI578" i="3"/>
  <c r="AJ578" i="3"/>
  <c r="AK578" i="3"/>
  <c r="AM578" i="3" s="1"/>
  <c r="AN578" i="3"/>
  <c r="AB579" i="3"/>
  <c r="AC579" i="3"/>
  <c r="AD579" i="3"/>
  <c r="AE579" i="3"/>
  <c r="AF579" i="3"/>
  <c r="AG579" i="3"/>
  <c r="AH579" i="3"/>
  <c r="AI579" i="3"/>
  <c r="AJ579" i="3"/>
  <c r="AK579" i="3"/>
  <c r="AM579" i="3" s="1"/>
  <c r="AN579" i="3"/>
  <c r="AB580" i="3"/>
  <c r="AC580" i="3"/>
  <c r="AD580" i="3"/>
  <c r="AE580" i="3"/>
  <c r="AF580" i="3"/>
  <c r="AG580" i="3"/>
  <c r="AH580" i="3"/>
  <c r="AI580" i="3"/>
  <c r="AJ580" i="3"/>
  <c r="AK580" i="3"/>
  <c r="AM580" i="3" s="1"/>
  <c r="AN580" i="3"/>
  <c r="AB581" i="3"/>
  <c r="AC581" i="3"/>
  <c r="AD581" i="3"/>
  <c r="AE581" i="3"/>
  <c r="AF581" i="3"/>
  <c r="AG581" i="3"/>
  <c r="AH581" i="3"/>
  <c r="AI581" i="3"/>
  <c r="AJ581" i="3"/>
  <c r="AK581" i="3"/>
  <c r="AM581" i="3" s="1"/>
  <c r="AN581" i="3"/>
  <c r="AB582" i="3"/>
  <c r="AC582" i="3"/>
  <c r="AD582" i="3"/>
  <c r="AE582" i="3"/>
  <c r="AF582" i="3"/>
  <c r="AG582" i="3"/>
  <c r="AH582" i="3"/>
  <c r="AI582" i="3"/>
  <c r="AJ582" i="3"/>
  <c r="AK582" i="3"/>
  <c r="AM582" i="3" s="1"/>
  <c r="AN582" i="3"/>
  <c r="AB583" i="3"/>
  <c r="AC583" i="3"/>
  <c r="AD583" i="3"/>
  <c r="AE583" i="3"/>
  <c r="AF583" i="3"/>
  <c r="AG583" i="3"/>
  <c r="AH583" i="3"/>
  <c r="AI583" i="3"/>
  <c r="AJ583" i="3"/>
  <c r="AK583" i="3"/>
  <c r="AM583" i="3" s="1"/>
  <c r="AN583" i="3"/>
  <c r="AB584" i="3"/>
  <c r="AC584" i="3"/>
  <c r="AD584" i="3"/>
  <c r="AE584" i="3"/>
  <c r="AF584" i="3"/>
  <c r="AG584" i="3"/>
  <c r="AH584" i="3"/>
  <c r="AI584" i="3"/>
  <c r="AJ584" i="3"/>
  <c r="AK584" i="3"/>
  <c r="AM584" i="3" s="1"/>
  <c r="AN584" i="3"/>
  <c r="AB585" i="3"/>
  <c r="AC585" i="3"/>
  <c r="AD585" i="3"/>
  <c r="AE585" i="3"/>
  <c r="AF585" i="3"/>
  <c r="AG585" i="3"/>
  <c r="AH585" i="3"/>
  <c r="AI585" i="3"/>
  <c r="AJ585" i="3"/>
  <c r="AK585" i="3"/>
  <c r="AM585" i="3" s="1"/>
  <c r="AN585" i="3"/>
  <c r="AB586" i="3"/>
  <c r="AC586" i="3"/>
  <c r="AD586" i="3"/>
  <c r="AE586" i="3"/>
  <c r="AF586" i="3"/>
  <c r="AG586" i="3"/>
  <c r="AH586" i="3"/>
  <c r="AI586" i="3"/>
  <c r="AJ586" i="3"/>
  <c r="AK586" i="3"/>
  <c r="AM586" i="3" s="1"/>
  <c r="AN586" i="3"/>
  <c r="AB587" i="3"/>
  <c r="AC587" i="3"/>
  <c r="AD587" i="3"/>
  <c r="AE587" i="3"/>
  <c r="AF587" i="3"/>
  <c r="AG587" i="3"/>
  <c r="AH587" i="3"/>
  <c r="AI587" i="3"/>
  <c r="AJ587" i="3"/>
  <c r="AK587" i="3"/>
  <c r="AM587" i="3" s="1"/>
  <c r="AN587" i="3"/>
  <c r="AB588" i="3"/>
  <c r="AC588" i="3"/>
  <c r="AD588" i="3"/>
  <c r="AE588" i="3"/>
  <c r="AF588" i="3"/>
  <c r="AG588" i="3"/>
  <c r="AH588" i="3"/>
  <c r="AI588" i="3"/>
  <c r="AJ588" i="3"/>
  <c r="AK588" i="3"/>
  <c r="AM588" i="3" s="1"/>
  <c r="AN588" i="3"/>
  <c r="AB589" i="3"/>
  <c r="AC589" i="3"/>
  <c r="AD589" i="3"/>
  <c r="AE589" i="3"/>
  <c r="AF589" i="3"/>
  <c r="AG589" i="3"/>
  <c r="AH589" i="3"/>
  <c r="AI589" i="3"/>
  <c r="AJ589" i="3"/>
  <c r="AK589" i="3"/>
  <c r="AM589" i="3" s="1"/>
  <c r="AN589" i="3"/>
  <c r="AB590" i="3"/>
  <c r="AC590" i="3"/>
  <c r="AD590" i="3"/>
  <c r="AE590" i="3"/>
  <c r="AF590" i="3"/>
  <c r="AG590" i="3"/>
  <c r="AH590" i="3"/>
  <c r="AI590" i="3"/>
  <c r="AJ590" i="3"/>
  <c r="AK590" i="3"/>
  <c r="AM590" i="3" s="1"/>
  <c r="AN590" i="3"/>
  <c r="AB591" i="3"/>
  <c r="AC591" i="3"/>
  <c r="AD591" i="3"/>
  <c r="AE591" i="3"/>
  <c r="AF591" i="3"/>
  <c r="AG591" i="3"/>
  <c r="AH591" i="3"/>
  <c r="AI591" i="3"/>
  <c r="AJ591" i="3"/>
  <c r="AK591" i="3"/>
  <c r="AM591" i="3" s="1"/>
  <c r="AN591" i="3"/>
  <c r="AB592" i="3"/>
  <c r="AC592" i="3"/>
  <c r="AD592" i="3"/>
  <c r="AE592" i="3"/>
  <c r="AF592" i="3"/>
  <c r="AG592" i="3"/>
  <c r="AH592" i="3"/>
  <c r="AI592" i="3"/>
  <c r="AJ592" i="3"/>
  <c r="AK592" i="3"/>
  <c r="AM592" i="3" s="1"/>
  <c r="AN592" i="3"/>
  <c r="AB593" i="3"/>
  <c r="AC593" i="3"/>
  <c r="AD593" i="3"/>
  <c r="AE593" i="3"/>
  <c r="AF593" i="3"/>
  <c r="AG593" i="3"/>
  <c r="AH593" i="3"/>
  <c r="AI593" i="3"/>
  <c r="AJ593" i="3"/>
  <c r="AK593" i="3"/>
  <c r="AM593" i="3" s="1"/>
  <c r="AN593" i="3"/>
  <c r="AB594" i="3"/>
  <c r="AC594" i="3"/>
  <c r="AD594" i="3"/>
  <c r="AE594" i="3"/>
  <c r="AF594" i="3"/>
  <c r="AG594" i="3"/>
  <c r="AH594" i="3"/>
  <c r="AI594" i="3"/>
  <c r="AJ594" i="3"/>
  <c r="AK594" i="3"/>
  <c r="AM594" i="3" s="1"/>
  <c r="AN594" i="3"/>
  <c r="AB595" i="3"/>
  <c r="AC595" i="3"/>
  <c r="AD595" i="3"/>
  <c r="AE595" i="3"/>
  <c r="AF595" i="3"/>
  <c r="AG595" i="3"/>
  <c r="AH595" i="3"/>
  <c r="AI595" i="3"/>
  <c r="AJ595" i="3"/>
  <c r="AK595" i="3"/>
  <c r="AM595" i="3" s="1"/>
  <c r="AN595" i="3"/>
  <c r="AB596" i="3"/>
  <c r="AC596" i="3"/>
  <c r="AD596" i="3"/>
  <c r="AE596" i="3"/>
  <c r="AF596" i="3"/>
  <c r="AG596" i="3"/>
  <c r="AH596" i="3"/>
  <c r="AI596" i="3"/>
  <c r="AJ596" i="3"/>
  <c r="AK596" i="3"/>
  <c r="AM596" i="3" s="1"/>
  <c r="AN596" i="3"/>
  <c r="AB597" i="3"/>
  <c r="AC597" i="3"/>
  <c r="AD597" i="3"/>
  <c r="AE597" i="3"/>
  <c r="AF597" i="3"/>
  <c r="AG597" i="3"/>
  <c r="AH597" i="3"/>
  <c r="AI597" i="3"/>
  <c r="AJ597" i="3"/>
  <c r="AK597" i="3"/>
  <c r="AM597" i="3" s="1"/>
  <c r="AN597" i="3"/>
  <c r="AB598" i="3"/>
  <c r="AC598" i="3"/>
  <c r="AD598" i="3"/>
  <c r="AE598" i="3"/>
  <c r="AF598" i="3"/>
  <c r="AG598" i="3"/>
  <c r="AH598" i="3"/>
  <c r="AI598" i="3"/>
  <c r="AJ598" i="3"/>
  <c r="AK598" i="3"/>
  <c r="AM598" i="3" s="1"/>
  <c r="AN598" i="3"/>
  <c r="AB599" i="3"/>
  <c r="AC599" i="3"/>
  <c r="AD599" i="3"/>
  <c r="AE599" i="3"/>
  <c r="AF599" i="3"/>
  <c r="AG599" i="3"/>
  <c r="AH599" i="3"/>
  <c r="AI599" i="3"/>
  <c r="AJ599" i="3"/>
  <c r="AK599" i="3"/>
  <c r="AM599" i="3" s="1"/>
  <c r="AN599" i="3"/>
  <c r="AB600" i="3"/>
  <c r="AC600" i="3"/>
  <c r="AD600" i="3"/>
  <c r="AE600" i="3"/>
  <c r="AF600" i="3"/>
  <c r="AG600" i="3"/>
  <c r="AH600" i="3"/>
  <c r="AI600" i="3"/>
  <c r="AJ600" i="3"/>
  <c r="AK600" i="3"/>
  <c r="AM600" i="3" s="1"/>
  <c r="AN600" i="3"/>
  <c r="AB601" i="3"/>
  <c r="AC601" i="3"/>
  <c r="AD601" i="3"/>
  <c r="AE601" i="3"/>
  <c r="AF601" i="3"/>
  <c r="AG601" i="3"/>
  <c r="AH601" i="3"/>
  <c r="AI601" i="3"/>
  <c r="AJ601" i="3"/>
  <c r="AK601" i="3"/>
  <c r="AM601" i="3" s="1"/>
  <c r="AN601" i="3"/>
  <c r="AB602" i="3"/>
  <c r="AC602" i="3"/>
  <c r="AD602" i="3"/>
  <c r="AE602" i="3"/>
  <c r="AF602" i="3"/>
  <c r="AG602" i="3"/>
  <c r="AH602" i="3"/>
  <c r="AI602" i="3"/>
  <c r="AJ602" i="3"/>
  <c r="AK602" i="3"/>
  <c r="AM602" i="3" s="1"/>
  <c r="AN602" i="3"/>
  <c r="AB603" i="3"/>
  <c r="AC603" i="3"/>
  <c r="AD603" i="3"/>
  <c r="AE603" i="3"/>
  <c r="AF603" i="3"/>
  <c r="AG603" i="3"/>
  <c r="AH603" i="3"/>
  <c r="AI603" i="3"/>
  <c r="AJ603" i="3"/>
  <c r="AK603" i="3"/>
  <c r="AM603" i="3" s="1"/>
  <c r="AN603" i="3"/>
  <c r="AB604" i="3"/>
  <c r="AC604" i="3"/>
  <c r="AD604" i="3"/>
  <c r="AE604" i="3"/>
  <c r="AF604" i="3"/>
  <c r="AG604" i="3"/>
  <c r="AH604" i="3"/>
  <c r="AI604" i="3"/>
  <c r="AJ604" i="3"/>
  <c r="AK604" i="3"/>
  <c r="AM604" i="3" s="1"/>
  <c r="AN604" i="3"/>
  <c r="AB605" i="3"/>
  <c r="AC605" i="3"/>
  <c r="AD605" i="3"/>
  <c r="AE605" i="3"/>
  <c r="AF605" i="3"/>
  <c r="AG605" i="3"/>
  <c r="AH605" i="3"/>
  <c r="AI605" i="3"/>
  <c r="AJ605" i="3"/>
  <c r="AK605" i="3"/>
  <c r="AM605" i="3" s="1"/>
  <c r="AN605" i="3"/>
  <c r="AB606" i="3"/>
  <c r="AC606" i="3"/>
  <c r="AD606" i="3"/>
  <c r="AE606" i="3"/>
  <c r="AF606" i="3"/>
  <c r="AG606" i="3"/>
  <c r="AH606" i="3"/>
  <c r="AI606" i="3"/>
  <c r="AJ606" i="3"/>
  <c r="AK606" i="3"/>
  <c r="AM606" i="3" s="1"/>
  <c r="AN606" i="3"/>
  <c r="AB607" i="3"/>
  <c r="AC607" i="3"/>
  <c r="AD607" i="3"/>
  <c r="AE607" i="3"/>
  <c r="AF607" i="3"/>
  <c r="AG607" i="3"/>
  <c r="AH607" i="3"/>
  <c r="AI607" i="3"/>
  <c r="AJ607" i="3"/>
  <c r="AK607" i="3"/>
  <c r="AM607" i="3" s="1"/>
  <c r="AN607" i="3"/>
  <c r="AB608" i="3"/>
  <c r="AC608" i="3"/>
  <c r="AD608" i="3"/>
  <c r="AE608" i="3"/>
  <c r="AF608" i="3"/>
  <c r="AG608" i="3"/>
  <c r="AH608" i="3"/>
  <c r="AI608" i="3"/>
  <c r="AJ608" i="3"/>
  <c r="AK608" i="3"/>
  <c r="AM608" i="3" s="1"/>
  <c r="AN608" i="3"/>
  <c r="AB609" i="3"/>
  <c r="AC609" i="3"/>
  <c r="AD609" i="3"/>
  <c r="AE609" i="3"/>
  <c r="AF609" i="3"/>
  <c r="AG609" i="3"/>
  <c r="AH609" i="3"/>
  <c r="AI609" i="3"/>
  <c r="AJ609" i="3"/>
  <c r="AK609" i="3"/>
  <c r="AM609" i="3" s="1"/>
  <c r="AN609" i="3"/>
  <c r="AB610" i="3"/>
  <c r="AC610" i="3"/>
  <c r="AD610" i="3"/>
  <c r="AE610" i="3"/>
  <c r="AF610" i="3"/>
  <c r="AG610" i="3"/>
  <c r="AH610" i="3"/>
  <c r="AI610" i="3"/>
  <c r="AJ610" i="3"/>
  <c r="AK610" i="3"/>
  <c r="AM610" i="3" s="1"/>
  <c r="AN610" i="3"/>
  <c r="AB611" i="3"/>
  <c r="AC611" i="3"/>
  <c r="AD611" i="3"/>
  <c r="AE611" i="3"/>
  <c r="AF611" i="3"/>
  <c r="AG611" i="3"/>
  <c r="AH611" i="3"/>
  <c r="AI611" i="3"/>
  <c r="AJ611" i="3"/>
  <c r="AK611" i="3"/>
  <c r="AM611" i="3" s="1"/>
  <c r="AN611" i="3"/>
  <c r="AB612" i="3"/>
  <c r="AC612" i="3"/>
  <c r="AD612" i="3"/>
  <c r="AE612" i="3"/>
  <c r="AF612" i="3"/>
  <c r="AG612" i="3"/>
  <c r="AH612" i="3"/>
  <c r="AI612" i="3"/>
  <c r="AJ612" i="3"/>
  <c r="AK612" i="3"/>
  <c r="AM612" i="3" s="1"/>
  <c r="AN612" i="3"/>
  <c r="AB613" i="3"/>
  <c r="AC613" i="3"/>
  <c r="AD613" i="3"/>
  <c r="AE613" i="3"/>
  <c r="AF613" i="3"/>
  <c r="AG613" i="3"/>
  <c r="AH613" i="3"/>
  <c r="AI613" i="3"/>
  <c r="AJ613" i="3"/>
  <c r="AK613" i="3"/>
  <c r="AM613" i="3" s="1"/>
  <c r="AN613" i="3"/>
  <c r="AB614" i="3"/>
  <c r="AC614" i="3"/>
  <c r="AD614" i="3"/>
  <c r="AE614" i="3"/>
  <c r="AF614" i="3"/>
  <c r="AG614" i="3"/>
  <c r="AH614" i="3"/>
  <c r="AI614" i="3"/>
  <c r="AJ614" i="3"/>
  <c r="AK614" i="3"/>
  <c r="AM614" i="3" s="1"/>
  <c r="AN614" i="3"/>
  <c r="AB615" i="3"/>
  <c r="AC615" i="3"/>
  <c r="AD615" i="3"/>
  <c r="AE615" i="3"/>
  <c r="AF615" i="3"/>
  <c r="AG615" i="3"/>
  <c r="AH615" i="3"/>
  <c r="AI615" i="3"/>
  <c r="AJ615" i="3"/>
  <c r="AK615" i="3"/>
  <c r="AM615" i="3" s="1"/>
  <c r="AN615" i="3"/>
  <c r="AB616" i="3"/>
  <c r="AC616" i="3"/>
  <c r="AD616" i="3"/>
  <c r="AE616" i="3"/>
  <c r="AF616" i="3"/>
  <c r="AG616" i="3"/>
  <c r="AH616" i="3"/>
  <c r="AI616" i="3"/>
  <c r="AJ616" i="3"/>
  <c r="AK616" i="3"/>
  <c r="AM616" i="3" s="1"/>
  <c r="AN616" i="3"/>
  <c r="AB617" i="3"/>
  <c r="AC617" i="3"/>
  <c r="AD617" i="3"/>
  <c r="AE617" i="3"/>
  <c r="AF617" i="3"/>
  <c r="AG617" i="3"/>
  <c r="AH617" i="3"/>
  <c r="AI617" i="3"/>
  <c r="AJ617" i="3"/>
  <c r="AK617" i="3"/>
  <c r="AM617" i="3" s="1"/>
  <c r="AN617" i="3"/>
  <c r="AB618" i="3"/>
  <c r="AC618" i="3"/>
  <c r="AD618" i="3"/>
  <c r="AE618" i="3"/>
  <c r="AF618" i="3"/>
  <c r="AG618" i="3"/>
  <c r="AH618" i="3"/>
  <c r="AI618" i="3"/>
  <c r="AJ618" i="3"/>
  <c r="AK618" i="3"/>
  <c r="AM618" i="3" s="1"/>
  <c r="AN618" i="3"/>
  <c r="AB619" i="3"/>
  <c r="AC619" i="3"/>
  <c r="AD619" i="3"/>
  <c r="AE619" i="3"/>
  <c r="AF619" i="3"/>
  <c r="AG619" i="3"/>
  <c r="AH619" i="3"/>
  <c r="AI619" i="3"/>
  <c r="AJ619" i="3"/>
  <c r="AK619" i="3"/>
  <c r="AM619" i="3" s="1"/>
  <c r="AN619" i="3"/>
  <c r="AB620" i="3"/>
  <c r="AC620" i="3"/>
  <c r="AD620" i="3"/>
  <c r="AE620" i="3"/>
  <c r="AF620" i="3"/>
  <c r="AG620" i="3"/>
  <c r="AH620" i="3"/>
  <c r="AI620" i="3"/>
  <c r="AJ620" i="3"/>
  <c r="AK620" i="3"/>
  <c r="AM620" i="3" s="1"/>
  <c r="AN620" i="3"/>
  <c r="AB621" i="3"/>
  <c r="AC621" i="3"/>
  <c r="AD621" i="3"/>
  <c r="AE621" i="3"/>
  <c r="AF621" i="3"/>
  <c r="AG621" i="3"/>
  <c r="AH621" i="3"/>
  <c r="AI621" i="3"/>
  <c r="AJ621" i="3"/>
  <c r="AK621" i="3"/>
  <c r="AM621" i="3" s="1"/>
  <c r="AN621" i="3"/>
  <c r="AB622" i="3"/>
  <c r="AC622" i="3"/>
  <c r="AD622" i="3"/>
  <c r="AE622" i="3"/>
  <c r="AF622" i="3"/>
  <c r="AG622" i="3"/>
  <c r="AH622" i="3"/>
  <c r="AI622" i="3"/>
  <c r="AJ622" i="3"/>
  <c r="AK622" i="3"/>
  <c r="AM622" i="3" s="1"/>
  <c r="AN622" i="3"/>
  <c r="AB623" i="3"/>
  <c r="AC623" i="3"/>
  <c r="AD623" i="3"/>
  <c r="AE623" i="3"/>
  <c r="AF623" i="3"/>
  <c r="AG623" i="3"/>
  <c r="AH623" i="3"/>
  <c r="AI623" i="3"/>
  <c r="AJ623" i="3"/>
  <c r="AK623" i="3"/>
  <c r="AM623" i="3" s="1"/>
  <c r="AN623" i="3"/>
  <c r="AB624" i="3"/>
  <c r="AC624" i="3"/>
  <c r="AD624" i="3"/>
  <c r="AE624" i="3"/>
  <c r="AF624" i="3"/>
  <c r="AG624" i="3"/>
  <c r="AH624" i="3"/>
  <c r="AI624" i="3"/>
  <c r="AJ624" i="3"/>
  <c r="AK624" i="3"/>
  <c r="AM624" i="3" s="1"/>
  <c r="AN624" i="3"/>
  <c r="AB625" i="3"/>
  <c r="AC625" i="3"/>
  <c r="AD625" i="3"/>
  <c r="AE625" i="3"/>
  <c r="AF625" i="3"/>
  <c r="AG625" i="3"/>
  <c r="AH625" i="3"/>
  <c r="AI625" i="3"/>
  <c r="AJ625" i="3"/>
  <c r="AK625" i="3"/>
  <c r="AM625" i="3" s="1"/>
  <c r="AN625" i="3"/>
  <c r="AB626" i="3"/>
  <c r="AC626" i="3"/>
  <c r="AD626" i="3"/>
  <c r="AE626" i="3"/>
  <c r="AF626" i="3"/>
  <c r="AG626" i="3"/>
  <c r="AH626" i="3"/>
  <c r="AI626" i="3"/>
  <c r="AJ626" i="3"/>
  <c r="AK626" i="3"/>
  <c r="AM626" i="3" s="1"/>
  <c r="AN626" i="3"/>
  <c r="AB627" i="3"/>
  <c r="AC627" i="3"/>
  <c r="AD627" i="3"/>
  <c r="AE627" i="3"/>
  <c r="AF627" i="3"/>
  <c r="AG627" i="3"/>
  <c r="AH627" i="3"/>
  <c r="AI627" i="3"/>
  <c r="AJ627" i="3"/>
  <c r="AK627" i="3"/>
  <c r="AM627" i="3" s="1"/>
  <c r="AN627" i="3"/>
  <c r="AB628" i="3"/>
  <c r="AC628" i="3"/>
  <c r="AD628" i="3"/>
  <c r="AE628" i="3"/>
  <c r="AF628" i="3"/>
  <c r="AG628" i="3"/>
  <c r="AH628" i="3"/>
  <c r="AI628" i="3"/>
  <c r="AJ628" i="3"/>
  <c r="AK628" i="3"/>
  <c r="AM628" i="3" s="1"/>
  <c r="AN628" i="3"/>
  <c r="AB629" i="3"/>
  <c r="AC629" i="3"/>
  <c r="AD629" i="3"/>
  <c r="AE629" i="3"/>
  <c r="AF629" i="3"/>
  <c r="AG629" i="3"/>
  <c r="AH629" i="3"/>
  <c r="AI629" i="3"/>
  <c r="AJ629" i="3"/>
  <c r="AK629" i="3"/>
  <c r="AM629" i="3" s="1"/>
  <c r="AN629" i="3"/>
  <c r="AB630" i="3"/>
  <c r="AC630" i="3"/>
  <c r="AD630" i="3"/>
  <c r="AE630" i="3"/>
  <c r="AF630" i="3"/>
  <c r="AG630" i="3"/>
  <c r="AH630" i="3"/>
  <c r="AI630" i="3"/>
  <c r="AJ630" i="3"/>
  <c r="AK630" i="3"/>
  <c r="AM630" i="3" s="1"/>
  <c r="AN630" i="3"/>
  <c r="AB631" i="3"/>
  <c r="AC631" i="3"/>
  <c r="AD631" i="3"/>
  <c r="AE631" i="3"/>
  <c r="AF631" i="3"/>
  <c r="AG631" i="3"/>
  <c r="AH631" i="3"/>
  <c r="AI631" i="3"/>
  <c r="AJ631" i="3"/>
  <c r="AK631" i="3"/>
  <c r="AM631" i="3" s="1"/>
  <c r="AN631" i="3"/>
  <c r="AB632" i="3"/>
  <c r="AC632" i="3"/>
  <c r="AD632" i="3"/>
  <c r="AE632" i="3"/>
  <c r="AF632" i="3"/>
  <c r="AG632" i="3"/>
  <c r="AH632" i="3"/>
  <c r="AI632" i="3"/>
  <c r="AJ632" i="3"/>
  <c r="AK632" i="3"/>
  <c r="AM632" i="3" s="1"/>
  <c r="AN632" i="3"/>
  <c r="AB633" i="3"/>
  <c r="AC633" i="3"/>
  <c r="AD633" i="3"/>
  <c r="AE633" i="3"/>
  <c r="AF633" i="3"/>
  <c r="AG633" i="3"/>
  <c r="AH633" i="3"/>
  <c r="AI633" i="3"/>
  <c r="AJ633" i="3"/>
  <c r="AK633" i="3"/>
  <c r="AM633" i="3" s="1"/>
  <c r="AN633" i="3"/>
  <c r="AB634" i="3"/>
  <c r="AC634" i="3"/>
  <c r="AD634" i="3"/>
  <c r="AE634" i="3"/>
  <c r="AF634" i="3"/>
  <c r="AG634" i="3"/>
  <c r="AH634" i="3"/>
  <c r="AI634" i="3"/>
  <c r="AJ634" i="3"/>
  <c r="AK634" i="3"/>
  <c r="AM634" i="3" s="1"/>
  <c r="AN634" i="3"/>
  <c r="AB635" i="3"/>
  <c r="AC635" i="3"/>
  <c r="AD635" i="3"/>
  <c r="AE635" i="3"/>
  <c r="AF635" i="3"/>
  <c r="AG635" i="3"/>
  <c r="AH635" i="3"/>
  <c r="AI635" i="3"/>
  <c r="AJ635" i="3"/>
  <c r="AK635" i="3"/>
  <c r="AM635" i="3" s="1"/>
  <c r="AN635" i="3"/>
  <c r="AB636" i="3"/>
  <c r="AC636" i="3"/>
  <c r="AD636" i="3"/>
  <c r="AE636" i="3"/>
  <c r="AF636" i="3"/>
  <c r="AG636" i="3"/>
  <c r="AH636" i="3"/>
  <c r="AI636" i="3"/>
  <c r="AJ636" i="3"/>
  <c r="AK636" i="3"/>
  <c r="AM636" i="3" s="1"/>
  <c r="AN636" i="3"/>
  <c r="AB637" i="3"/>
  <c r="AC637" i="3"/>
  <c r="AD637" i="3"/>
  <c r="AE637" i="3"/>
  <c r="AF637" i="3"/>
  <c r="AG637" i="3"/>
  <c r="AH637" i="3"/>
  <c r="AI637" i="3"/>
  <c r="AJ637" i="3"/>
  <c r="AK637" i="3"/>
  <c r="AM637" i="3" s="1"/>
  <c r="AN637" i="3"/>
  <c r="AB638" i="3"/>
  <c r="AC638" i="3"/>
  <c r="AD638" i="3"/>
  <c r="AE638" i="3"/>
  <c r="AF638" i="3"/>
  <c r="AG638" i="3"/>
  <c r="AH638" i="3"/>
  <c r="AI638" i="3"/>
  <c r="AJ638" i="3"/>
  <c r="AK638" i="3"/>
  <c r="AM638" i="3" s="1"/>
  <c r="AN638" i="3"/>
  <c r="AB639" i="3"/>
  <c r="AC639" i="3"/>
  <c r="AD639" i="3"/>
  <c r="AE639" i="3"/>
  <c r="AF639" i="3"/>
  <c r="AG639" i="3"/>
  <c r="AH639" i="3"/>
  <c r="AI639" i="3"/>
  <c r="AJ639" i="3"/>
  <c r="AK639" i="3"/>
  <c r="AM639" i="3" s="1"/>
  <c r="AN639" i="3"/>
  <c r="AB640" i="3"/>
  <c r="AC640" i="3"/>
  <c r="AD640" i="3"/>
  <c r="AE640" i="3"/>
  <c r="AF640" i="3"/>
  <c r="AG640" i="3"/>
  <c r="AH640" i="3"/>
  <c r="AI640" i="3"/>
  <c r="AJ640" i="3"/>
  <c r="AK640" i="3"/>
  <c r="AM640" i="3" s="1"/>
  <c r="AN640" i="3"/>
  <c r="AB641" i="3"/>
  <c r="AC641" i="3"/>
  <c r="AD641" i="3"/>
  <c r="AE641" i="3"/>
  <c r="AF641" i="3"/>
  <c r="AG641" i="3"/>
  <c r="AH641" i="3"/>
  <c r="AI641" i="3"/>
  <c r="AJ641" i="3"/>
  <c r="AK641" i="3"/>
  <c r="AM641" i="3" s="1"/>
  <c r="AN641" i="3"/>
  <c r="AB642" i="3"/>
  <c r="AC642" i="3"/>
  <c r="AD642" i="3"/>
  <c r="AE642" i="3"/>
  <c r="AF642" i="3"/>
  <c r="AG642" i="3"/>
  <c r="AH642" i="3"/>
  <c r="AI642" i="3"/>
  <c r="AJ642" i="3"/>
  <c r="AK642" i="3"/>
  <c r="AM642" i="3" s="1"/>
  <c r="AN642" i="3"/>
  <c r="AB643" i="3"/>
  <c r="AC643" i="3"/>
  <c r="AD643" i="3"/>
  <c r="AE643" i="3"/>
  <c r="AF643" i="3"/>
  <c r="AG643" i="3"/>
  <c r="AH643" i="3"/>
  <c r="AI643" i="3"/>
  <c r="AJ643" i="3"/>
  <c r="AK643" i="3"/>
  <c r="AM643" i="3" s="1"/>
  <c r="AN643" i="3"/>
  <c r="AB644" i="3"/>
  <c r="AC644" i="3"/>
  <c r="AD644" i="3"/>
  <c r="AE644" i="3"/>
  <c r="AF644" i="3"/>
  <c r="AG644" i="3"/>
  <c r="AH644" i="3"/>
  <c r="AI644" i="3"/>
  <c r="AJ644" i="3"/>
  <c r="AK644" i="3"/>
  <c r="AM644" i="3" s="1"/>
  <c r="AN644" i="3"/>
  <c r="AB645" i="3"/>
  <c r="AC645" i="3"/>
  <c r="AD645" i="3"/>
  <c r="AE645" i="3"/>
  <c r="AF645" i="3"/>
  <c r="AG645" i="3"/>
  <c r="AH645" i="3"/>
  <c r="AI645" i="3"/>
  <c r="AJ645" i="3"/>
  <c r="AK645" i="3"/>
  <c r="AM645" i="3" s="1"/>
  <c r="AN645" i="3"/>
  <c r="AB646" i="3"/>
  <c r="AC646" i="3"/>
  <c r="AD646" i="3"/>
  <c r="AE646" i="3"/>
  <c r="AF646" i="3"/>
  <c r="AG646" i="3"/>
  <c r="AH646" i="3"/>
  <c r="AI646" i="3"/>
  <c r="AJ646" i="3"/>
  <c r="AK646" i="3"/>
  <c r="AM646" i="3" s="1"/>
  <c r="AN646" i="3"/>
  <c r="AB647" i="3"/>
  <c r="AC647" i="3"/>
  <c r="AD647" i="3"/>
  <c r="AE647" i="3"/>
  <c r="AF647" i="3"/>
  <c r="AG647" i="3"/>
  <c r="AH647" i="3"/>
  <c r="AI647" i="3"/>
  <c r="AJ647" i="3"/>
  <c r="AK647" i="3"/>
  <c r="AM647" i="3" s="1"/>
  <c r="AN647" i="3"/>
  <c r="AB648" i="3"/>
  <c r="AC648" i="3"/>
  <c r="AD648" i="3"/>
  <c r="AE648" i="3"/>
  <c r="AF648" i="3"/>
  <c r="AG648" i="3"/>
  <c r="AH648" i="3"/>
  <c r="AI648" i="3"/>
  <c r="AJ648" i="3"/>
  <c r="AK648" i="3"/>
  <c r="AM648" i="3" s="1"/>
  <c r="AN648" i="3"/>
  <c r="AB649" i="3"/>
  <c r="AC649" i="3"/>
  <c r="AD649" i="3"/>
  <c r="AE649" i="3"/>
  <c r="AF649" i="3"/>
  <c r="AG649" i="3"/>
  <c r="AH649" i="3"/>
  <c r="AI649" i="3"/>
  <c r="AJ649" i="3"/>
  <c r="AK649" i="3"/>
  <c r="AM649" i="3" s="1"/>
  <c r="AN649" i="3"/>
  <c r="AB650" i="3"/>
  <c r="AC650" i="3"/>
  <c r="AD650" i="3"/>
  <c r="AE650" i="3"/>
  <c r="AF650" i="3"/>
  <c r="AG650" i="3"/>
  <c r="AH650" i="3"/>
  <c r="AI650" i="3"/>
  <c r="AJ650" i="3"/>
  <c r="AK650" i="3"/>
  <c r="AM650" i="3" s="1"/>
  <c r="AN650" i="3"/>
  <c r="AB651" i="3"/>
  <c r="AC651" i="3"/>
  <c r="AD651" i="3"/>
  <c r="AE651" i="3"/>
  <c r="AF651" i="3"/>
  <c r="AG651" i="3"/>
  <c r="AH651" i="3"/>
  <c r="AI651" i="3"/>
  <c r="AJ651" i="3"/>
  <c r="AK651" i="3"/>
  <c r="AM651" i="3" s="1"/>
  <c r="AN651" i="3"/>
  <c r="AB652" i="3"/>
  <c r="AC652" i="3"/>
  <c r="AD652" i="3"/>
  <c r="AE652" i="3"/>
  <c r="AF652" i="3"/>
  <c r="AG652" i="3"/>
  <c r="AH652" i="3"/>
  <c r="AI652" i="3"/>
  <c r="AJ652" i="3"/>
  <c r="AK652" i="3"/>
  <c r="AM652" i="3" s="1"/>
  <c r="AN652" i="3"/>
  <c r="AB653" i="3"/>
  <c r="AC653" i="3"/>
  <c r="AD653" i="3"/>
  <c r="AE653" i="3"/>
  <c r="AF653" i="3"/>
  <c r="AG653" i="3"/>
  <c r="AH653" i="3"/>
  <c r="AI653" i="3"/>
  <c r="AJ653" i="3"/>
  <c r="AK653" i="3"/>
  <c r="AM653" i="3" s="1"/>
  <c r="AN653" i="3"/>
  <c r="AB654" i="3"/>
  <c r="AC654" i="3"/>
  <c r="AD654" i="3"/>
  <c r="AE654" i="3"/>
  <c r="AF654" i="3"/>
  <c r="AG654" i="3"/>
  <c r="AH654" i="3"/>
  <c r="AI654" i="3"/>
  <c r="AJ654" i="3"/>
  <c r="AK654" i="3"/>
  <c r="AM654" i="3" s="1"/>
  <c r="AN654" i="3"/>
  <c r="AB655" i="3"/>
  <c r="AC655" i="3"/>
  <c r="AD655" i="3"/>
  <c r="AE655" i="3"/>
  <c r="AF655" i="3"/>
  <c r="AG655" i="3"/>
  <c r="AH655" i="3"/>
  <c r="AI655" i="3"/>
  <c r="AJ655" i="3"/>
  <c r="AK655" i="3"/>
  <c r="AM655" i="3" s="1"/>
  <c r="AN655" i="3"/>
  <c r="AB656" i="3"/>
  <c r="AC656" i="3"/>
  <c r="AD656" i="3"/>
  <c r="AE656" i="3"/>
  <c r="AF656" i="3"/>
  <c r="AG656" i="3"/>
  <c r="AH656" i="3"/>
  <c r="AI656" i="3"/>
  <c r="AJ656" i="3"/>
  <c r="AK656" i="3"/>
  <c r="AM656" i="3" s="1"/>
  <c r="AN656" i="3"/>
  <c r="AB657" i="3"/>
  <c r="AC657" i="3"/>
  <c r="AD657" i="3"/>
  <c r="AE657" i="3"/>
  <c r="AF657" i="3"/>
  <c r="AG657" i="3"/>
  <c r="AH657" i="3"/>
  <c r="AI657" i="3"/>
  <c r="AJ657" i="3"/>
  <c r="AK657" i="3"/>
  <c r="AM657" i="3" s="1"/>
  <c r="AN657" i="3"/>
  <c r="AB658" i="3"/>
  <c r="AC658" i="3"/>
  <c r="AD658" i="3"/>
  <c r="AE658" i="3"/>
  <c r="AF658" i="3"/>
  <c r="AG658" i="3"/>
  <c r="AH658" i="3"/>
  <c r="AI658" i="3"/>
  <c r="AJ658" i="3"/>
  <c r="AK658" i="3"/>
  <c r="AM658" i="3" s="1"/>
  <c r="AN658" i="3"/>
  <c r="AB659" i="3"/>
  <c r="AC659" i="3"/>
  <c r="AD659" i="3"/>
  <c r="AE659" i="3"/>
  <c r="AF659" i="3"/>
  <c r="AG659" i="3"/>
  <c r="AH659" i="3"/>
  <c r="AI659" i="3"/>
  <c r="AJ659" i="3"/>
  <c r="AK659" i="3"/>
  <c r="AM659" i="3" s="1"/>
  <c r="AN659" i="3"/>
  <c r="AB660" i="3"/>
  <c r="AC660" i="3"/>
  <c r="AD660" i="3"/>
  <c r="AE660" i="3"/>
  <c r="AF660" i="3"/>
  <c r="AG660" i="3"/>
  <c r="AH660" i="3"/>
  <c r="AI660" i="3"/>
  <c r="AJ660" i="3"/>
  <c r="AK660" i="3"/>
  <c r="AM660" i="3" s="1"/>
  <c r="AN660" i="3"/>
  <c r="AB661" i="3"/>
  <c r="AC661" i="3"/>
  <c r="AD661" i="3"/>
  <c r="AE661" i="3"/>
  <c r="AF661" i="3"/>
  <c r="AG661" i="3"/>
  <c r="AH661" i="3"/>
  <c r="AI661" i="3"/>
  <c r="AJ661" i="3"/>
  <c r="AK661" i="3"/>
  <c r="AM661" i="3" s="1"/>
  <c r="AN661" i="3"/>
  <c r="AB662" i="3"/>
  <c r="AC662" i="3"/>
  <c r="AD662" i="3"/>
  <c r="AE662" i="3"/>
  <c r="AF662" i="3"/>
  <c r="AG662" i="3"/>
  <c r="AH662" i="3"/>
  <c r="AI662" i="3"/>
  <c r="AJ662" i="3"/>
  <c r="AK662" i="3"/>
  <c r="AM662" i="3" s="1"/>
  <c r="AN662" i="3"/>
  <c r="AB663" i="3"/>
  <c r="AC663" i="3"/>
  <c r="AD663" i="3"/>
  <c r="AE663" i="3"/>
  <c r="AF663" i="3"/>
  <c r="AG663" i="3"/>
  <c r="AH663" i="3"/>
  <c r="AI663" i="3"/>
  <c r="AJ663" i="3"/>
  <c r="AK663" i="3"/>
  <c r="AM663" i="3" s="1"/>
  <c r="AN663" i="3"/>
  <c r="AB664" i="3"/>
  <c r="AC664" i="3"/>
  <c r="AD664" i="3"/>
  <c r="AE664" i="3"/>
  <c r="AF664" i="3"/>
  <c r="AG664" i="3"/>
  <c r="AH664" i="3"/>
  <c r="AI664" i="3"/>
  <c r="AJ664" i="3"/>
  <c r="AK664" i="3"/>
  <c r="AM664" i="3" s="1"/>
  <c r="AN664" i="3"/>
  <c r="AB665" i="3"/>
  <c r="AC665" i="3"/>
  <c r="AD665" i="3"/>
  <c r="AE665" i="3"/>
  <c r="AF665" i="3"/>
  <c r="AG665" i="3"/>
  <c r="AH665" i="3"/>
  <c r="AI665" i="3"/>
  <c r="AJ665" i="3"/>
  <c r="AK665" i="3"/>
  <c r="AM665" i="3" s="1"/>
  <c r="AN665" i="3"/>
  <c r="AB666" i="3"/>
  <c r="AC666" i="3"/>
  <c r="AD666" i="3"/>
  <c r="AE666" i="3"/>
  <c r="AF666" i="3"/>
  <c r="AG666" i="3"/>
  <c r="AH666" i="3"/>
  <c r="AI666" i="3"/>
  <c r="AJ666" i="3"/>
  <c r="AK666" i="3"/>
  <c r="AM666" i="3" s="1"/>
  <c r="AN666" i="3"/>
  <c r="AB667" i="3"/>
  <c r="AC667" i="3"/>
  <c r="AD667" i="3"/>
  <c r="AE667" i="3"/>
  <c r="AF667" i="3"/>
  <c r="AG667" i="3"/>
  <c r="AH667" i="3"/>
  <c r="AI667" i="3"/>
  <c r="AJ667" i="3"/>
  <c r="AK667" i="3"/>
  <c r="AM667" i="3" s="1"/>
  <c r="AN667" i="3"/>
  <c r="AB668" i="3"/>
  <c r="AC668" i="3"/>
  <c r="AD668" i="3"/>
  <c r="AE668" i="3"/>
  <c r="AF668" i="3"/>
  <c r="AG668" i="3"/>
  <c r="AH668" i="3"/>
  <c r="AI668" i="3"/>
  <c r="AJ668" i="3"/>
  <c r="AK668" i="3"/>
  <c r="AM668" i="3" s="1"/>
  <c r="AN668" i="3"/>
  <c r="AB669" i="3"/>
  <c r="AC669" i="3"/>
  <c r="AD669" i="3"/>
  <c r="AE669" i="3"/>
  <c r="AF669" i="3"/>
  <c r="AG669" i="3"/>
  <c r="AH669" i="3"/>
  <c r="AI669" i="3"/>
  <c r="AJ669" i="3"/>
  <c r="AK669" i="3"/>
  <c r="AM669" i="3" s="1"/>
  <c r="AN669" i="3"/>
  <c r="AB670" i="3"/>
  <c r="AC670" i="3"/>
  <c r="AD670" i="3"/>
  <c r="AE670" i="3"/>
  <c r="AF670" i="3"/>
  <c r="AG670" i="3"/>
  <c r="AH670" i="3"/>
  <c r="AI670" i="3"/>
  <c r="AJ670" i="3"/>
  <c r="AK670" i="3"/>
  <c r="AM670" i="3" s="1"/>
  <c r="AN670" i="3"/>
  <c r="AB671" i="3"/>
  <c r="AC671" i="3"/>
  <c r="AD671" i="3"/>
  <c r="AE671" i="3"/>
  <c r="AF671" i="3"/>
  <c r="AG671" i="3"/>
  <c r="AH671" i="3"/>
  <c r="AI671" i="3"/>
  <c r="AJ671" i="3"/>
  <c r="AK671" i="3"/>
  <c r="AM671" i="3" s="1"/>
  <c r="AN671" i="3"/>
  <c r="AB672" i="3"/>
  <c r="AC672" i="3"/>
  <c r="AD672" i="3"/>
  <c r="AE672" i="3"/>
  <c r="AF672" i="3"/>
  <c r="AG672" i="3"/>
  <c r="AH672" i="3"/>
  <c r="AI672" i="3"/>
  <c r="AJ672" i="3"/>
  <c r="AK672" i="3"/>
  <c r="AM672" i="3" s="1"/>
  <c r="AN672" i="3"/>
  <c r="AB673" i="3"/>
  <c r="AC673" i="3"/>
  <c r="AD673" i="3"/>
  <c r="AE673" i="3"/>
  <c r="AF673" i="3"/>
  <c r="AG673" i="3"/>
  <c r="AH673" i="3"/>
  <c r="AI673" i="3"/>
  <c r="AJ673" i="3"/>
  <c r="AK673" i="3"/>
  <c r="AM673" i="3" s="1"/>
  <c r="AN673" i="3"/>
  <c r="AB674" i="3"/>
  <c r="AC674" i="3"/>
  <c r="AD674" i="3"/>
  <c r="AE674" i="3"/>
  <c r="AF674" i="3"/>
  <c r="AG674" i="3"/>
  <c r="AH674" i="3"/>
  <c r="AI674" i="3"/>
  <c r="AJ674" i="3"/>
  <c r="AK674" i="3"/>
  <c r="AM674" i="3" s="1"/>
  <c r="AN674" i="3"/>
  <c r="AB675" i="3"/>
  <c r="AC675" i="3"/>
  <c r="AD675" i="3"/>
  <c r="AE675" i="3"/>
  <c r="AF675" i="3"/>
  <c r="AG675" i="3"/>
  <c r="AH675" i="3"/>
  <c r="AI675" i="3"/>
  <c r="AJ675" i="3"/>
  <c r="AK675" i="3"/>
  <c r="AM675" i="3" s="1"/>
  <c r="AN675" i="3"/>
  <c r="AB676" i="3"/>
  <c r="AC676" i="3"/>
  <c r="AD676" i="3"/>
  <c r="AE676" i="3"/>
  <c r="AF676" i="3"/>
  <c r="AG676" i="3"/>
  <c r="AH676" i="3"/>
  <c r="AI676" i="3"/>
  <c r="AJ676" i="3"/>
  <c r="AK676" i="3"/>
  <c r="AM676" i="3" s="1"/>
  <c r="AN676" i="3"/>
  <c r="AB677" i="3"/>
  <c r="AC677" i="3"/>
  <c r="AD677" i="3"/>
  <c r="AE677" i="3"/>
  <c r="AF677" i="3"/>
  <c r="AG677" i="3"/>
  <c r="AH677" i="3"/>
  <c r="AI677" i="3"/>
  <c r="AJ677" i="3"/>
  <c r="AK677" i="3"/>
  <c r="AM677" i="3" s="1"/>
  <c r="AN677" i="3"/>
  <c r="AB678" i="3"/>
  <c r="AC678" i="3"/>
  <c r="AD678" i="3"/>
  <c r="AE678" i="3"/>
  <c r="AF678" i="3"/>
  <c r="AG678" i="3"/>
  <c r="AH678" i="3"/>
  <c r="AI678" i="3"/>
  <c r="AJ678" i="3"/>
  <c r="AK678" i="3"/>
  <c r="AM678" i="3" s="1"/>
  <c r="AN678" i="3"/>
  <c r="AB679" i="3"/>
  <c r="AC679" i="3"/>
  <c r="AD679" i="3"/>
  <c r="AE679" i="3"/>
  <c r="AF679" i="3"/>
  <c r="AG679" i="3"/>
  <c r="AH679" i="3"/>
  <c r="AI679" i="3"/>
  <c r="AJ679" i="3"/>
  <c r="AK679" i="3"/>
  <c r="AM679" i="3" s="1"/>
  <c r="AN679" i="3"/>
  <c r="AB680" i="3"/>
  <c r="AC680" i="3"/>
  <c r="AD680" i="3"/>
  <c r="AE680" i="3"/>
  <c r="AF680" i="3"/>
  <c r="AG680" i="3"/>
  <c r="AH680" i="3"/>
  <c r="AI680" i="3"/>
  <c r="AJ680" i="3"/>
  <c r="AK680" i="3"/>
  <c r="AM680" i="3" s="1"/>
  <c r="AN680" i="3"/>
  <c r="AB681" i="3"/>
  <c r="AC681" i="3"/>
  <c r="AD681" i="3"/>
  <c r="AE681" i="3"/>
  <c r="AF681" i="3"/>
  <c r="AG681" i="3"/>
  <c r="AH681" i="3"/>
  <c r="AI681" i="3"/>
  <c r="AJ681" i="3"/>
  <c r="AK681" i="3"/>
  <c r="AM681" i="3" s="1"/>
  <c r="AN681" i="3"/>
  <c r="AB682" i="3"/>
  <c r="AC682" i="3"/>
  <c r="AD682" i="3"/>
  <c r="AE682" i="3"/>
  <c r="AF682" i="3"/>
  <c r="AG682" i="3"/>
  <c r="AH682" i="3"/>
  <c r="AI682" i="3"/>
  <c r="AJ682" i="3"/>
  <c r="AK682" i="3"/>
  <c r="AM682" i="3" s="1"/>
  <c r="AN682" i="3"/>
  <c r="AB683" i="3"/>
  <c r="AC683" i="3"/>
  <c r="AD683" i="3"/>
  <c r="AE683" i="3"/>
  <c r="AF683" i="3"/>
  <c r="AG683" i="3"/>
  <c r="AH683" i="3"/>
  <c r="AI683" i="3"/>
  <c r="AJ683" i="3"/>
  <c r="AK683" i="3"/>
  <c r="AM683" i="3" s="1"/>
  <c r="AN683" i="3"/>
  <c r="AB684" i="3"/>
  <c r="AC684" i="3"/>
  <c r="AD684" i="3"/>
  <c r="AE684" i="3"/>
  <c r="AF684" i="3"/>
  <c r="AG684" i="3"/>
  <c r="AH684" i="3"/>
  <c r="AI684" i="3"/>
  <c r="AJ684" i="3"/>
  <c r="AK684" i="3"/>
  <c r="AM684" i="3" s="1"/>
  <c r="AN684" i="3"/>
  <c r="AB685" i="3"/>
  <c r="AC685" i="3"/>
  <c r="AD685" i="3"/>
  <c r="AE685" i="3"/>
  <c r="AF685" i="3"/>
  <c r="AG685" i="3"/>
  <c r="AH685" i="3"/>
  <c r="AI685" i="3"/>
  <c r="AJ685" i="3"/>
  <c r="AK685" i="3"/>
  <c r="AM685" i="3" s="1"/>
  <c r="AN685" i="3"/>
  <c r="AB686" i="3"/>
  <c r="AC686" i="3"/>
  <c r="AD686" i="3"/>
  <c r="AE686" i="3"/>
  <c r="AF686" i="3"/>
  <c r="AG686" i="3"/>
  <c r="AH686" i="3"/>
  <c r="AI686" i="3"/>
  <c r="AJ686" i="3"/>
  <c r="AK686" i="3"/>
  <c r="AM686" i="3" s="1"/>
  <c r="AN686" i="3"/>
  <c r="AB687" i="3"/>
  <c r="AC687" i="3"/>
  <c r="AD687" i="3"/>
  <c r="AE687" i="3"/>
  <c r="AF687" i="3"/>
  <c r="AG687" i="3"/>
  <c r="AH687" i="3"/>
  <c r="AI687" i="3"/>
  <c r="AJ687" i="3"/>
  <c r="AK687" i="3"/>
  <c r="AM687" i="3" s="1"/>
  <c r="AN687" i="3"/>
  <c r="AB688" i="3"/>
  <c r="AC688" i="3"/>
  <c r="AD688" i="3"/>
  <c r="AE688" i="3"/>
  <c r="AF688" i="3"/>
  <c r="AG688" i="3"/>
  <c r="AH688" i="3"/>
  <c r="AI688" i="3"/>
  <c r="AJ688" i="3"/>
  <c r="AK688" i="3"/>
  <c r="AM688" i="3" s="1"/>
  <c r="AN688" i="3"/>
  <c r="AB689" i="3"/>
  <c r="AC689" i="3"/>
  <c r="AD689" i="3"/>
  <c r="AE689" i="3"/>
  <c r="AF689" i="3"/>
  <c r="AG689" i="3"/>
  <c r="AH689" i="3"/>
  <c r="AI689" i="3"/>
  <c r="AJ689" i="3"/>
  <c r="AK689" i="3"/>
  <c r="AM689" i="3" s="1"/>
  <c r="AN689" i="3"/>
  <c r="AB690" i="3"/>
  <c r="AC690" i="3"/>
  <c r="AD690" i="3"/>
  <c r="AE690" i="3"/>
  <c r="AF690" i="3"/>
  <c r="AG690" i="3"/>
  <c r="AH690" i="3"/>
  <c r="AI690" i="3"/>
  <c r="AJ690" i="3"/>
  <c r="AK690" i="3"/>
  <c r="AM690" i="3" s="1"/>
  <c r="AN690" i="3"/>
  <c r="AB691" i="3"/>
  <c r="AC691" i="3"/>
  <c r="AD691" i="3"/>
  <c r="AE691" i="3"/>
  <c r="AF691" i="3"/>
  <c r="AG691" i="3"/>
  <c r="AH691" i="3"/>
  <c r="AI691" i="3"/>
  <c r="AJ691" i="3"/>
  <c r="AK691" i="3"/>
  <c r="AM691" i="3" s="1"/>
  <c r="AN691" i="3"/>
  <c r="AB692" i="3"/>
  <c r="AC692" i="3"/>
  <c r="AD692" i="3"/>
  <c r="AE692" i="3"/>
  <c r="AF692" i="3"/>
  <c r="AG692" i="3"/>
  <c r="AH692" i="3"/>
  <c r="AI692" i="3"/>
  <c r="AJ692" i="3"/>
  <c r="AK692" i="3"/>
  <c r="AM692" i="3" s="1"/>
  <c r="AN692" i="3"/>
  <c r="AB693" i="3"/>
  <c r="AC693" i="3"/>
  <c r="AD693" i="3"/>
  <c r="AE693" i="3"/>
  <c r="AF693" i="3"/>
  <c r="AG693" i="3"/>
  <c r="AH693" i="3"/>
  <c r="AI693" i="3"/>
  <c r="AJ693" i="3"/>
  <c r="AK693" i="3"/>
  <c r="AM693" i="3" s="1"/>
  <c r="AN693" i="3"/>
  <c r="AB694" i="3"/>
  <c r="AC694" i="3"/>
  <c r="AD694" i="3"/>
  <c r="AE694" i="3"/>
  <c r="AF694" i="3"/>
  <c r="AG694" i="3"/>
  <c r="AH694" i="3"/>
  <c r="AI694" i="3"/>
  <c r="AJ694" i="3"/>
  <c r="AK694" i="3"/>
  <c r="AM694" i="3" s="1"/>
  <c r="AN694" i="3"/>
  <c r="AB695" i="3"/>
  <c r="AC695" i="3"/>
  <c r="AD695" i="3"/>
  <c r="AE695" i="3"/>
  <c r="AF695" i="3"/>
  <c r="AG695" i="3"/>
  <c r="AH695" i="3"/>
  <c r="AI695" i="3"/>
  <c r="AJ695" i="3"/>
  <c r="AK695" i="3"/>
  <c r="AM695" i="3" s="1"/>
  <c r="AN695" i="3"/>
  <c r="AB696" i="3"/>
  <c r="AC696" i="3"/>
  <c r="AD696" i="3"/>
  <c r="AE696" i="3"/>
  <c r="AF696" i="3"/>
  <c r="AG696" i="3"/>
  <c r="AH696" i="3"/>
  <c r="AI696" i="3"/>
  <c r="AJ696" i="3"/>
  <c r="AK696" i="3"/>
  <c r="AM696" i="3" s="1"/>
  <c r="AN696" i="3"/>
  <c r="AB697" i="3"/>
  <c r="AC697" i="3"/>
  <c r="AD697" i="3"/>
  <c r="AE697" i="3"/>
  <c r="AF697" i="3"/>
  <c r="AG697" i="3"/>
  <c r="AH697" i="3"/>
  <c r="AI697" i="3"/>
  <c r="AJ697" i="3"/>
  <c r="AK697" i="3"/>
  <c r="AM697" i="3" s="1"/>
  <c r="AN697" i="3"/>
  <c r="AB698" i="3"/>
  <c r="AC698" i="3"/>
  <c r="AD698" i="3"/>
  <c r="AE698" i="3"/>
  <c r="AF698" i="3"/>
  <c r="AG698" i="3"/>
  <c r="AH698" i="3"/>
  <c r="AI698" i="3"/>
  <c r="AJ698" i="3"/>
  <c r="AK698" i="3"/>
  <c r="AM698" i="3" s="1"/>
  <c r="AN698" i="3"/>
  <c r="AB699" i="3"/>
  <c r="AC699" i="3"/>
  <c r="AD699" i="3"/>
  <c r="AE699" i="3"/>
  <c r="AF699" i="3"/>
  <c r="AG699" i="3"/>
  <c r="AH699" i="3"/>
  <c r="AI699" i="3"/>
  <c r="AJ699" i="3"/>
  <c r="AK699" i="3"/>
  <c r="AM699" i="3" s="1"/>
  <c r="AN699" i="3"/>
  <c r="AB700" i="3"/>
  <c r="AC700" i="3"/>
  <c r="AD700" i="3"/>
  <c r="AE700" i="3"/>
  <c r="AF700" i="3"/>
  <c r="AG700" i="3"/>
  <c r="AH700" i="3"/>
  <c r="AI700" i="3"/>
  <c r="AJ700" i="3"/>
  <c r="AK700" i="3"/>
  <c r="AM700" i="3" s="1"/>
  <c r="AN700" i="3"/>
  <c r="AB701" i="3"/>
  <c r="AC701" i="3"/>
  <c r="AD701" i="3"/>
  <c r="AE701" i="3"/>
  <c r="AF701" i="3"/>
  <c r="AG701" i="3"/>
  <c r="AH701" i="3"/>
  <c r="AI701" i="3"/>
  <c r="AJ701" i="3"/>
  <c r="AK701" i="3"/>
  <c r="AM701" i="3" s="1"/>
  <c r="AN701" i="3"/>
  <c r="AB702" i="3"/>
  <c r="AC702" i="3"/>
  <c r="AD702" i="3"/>
  <c r="AE702" i="3"/>
  <c r="AF702" i="3"/>
  <c r="AG702" i="3"/>
  <c r="AH702" i="3"/>
  <c r="AI702" i="3"/>
  <c r="AJ702" i="3"/>
  <c r="AK702" i="3"/>
  <c r="AM702" i="3" s="1"/>
  <c r="AN702" i="3"/>
  <c r="AB703" i="3"/>
  <c r="AC703" i="3"/>
  <c r="AD703" i="3"/>
  <c r="AE703" i="3"/>
  <c r="AF703" i="3"/>
  <c r="AG703" i="3"/>
  <c r="AH703" i="3"/>
  <c r="AI703" i="3"/>
  <c r="AJ703" i="3"/>
  <c r="AK703" i="3"/>
  <c r="AM703" i="3" s="1"/>
  <c r="AN703" i="3"/>
  <c r="AB704" i="3"/>
  <c r="AC704" i="3"/>
  <c r="AD704" i="3"/>
  <c r="AE704" i="3"/>
  <c r="AF704" i="3"/>
  <c r="AG704" i="3"/>
  <c r="AH704" i="3"/>
  <c r="AI704" i="3"/>
  <c r="AJ704" i="3"/>
  <c r="AK704" i="3"/>
  <c r="AM704" i="3" s="1"/>
  <c r="AN704" i="3"/>
  <c r="AB705" i="3"/>
  <c r="AC705" i="3"/>
  <c r="AD705" i="3"/>
  <c r="AE705" i="3"/>
  <c r="AF705" i="3"/>
  <c r="AG705" i="3"/>
  <c r="AH705" i="3"/>
  <c r="AI705" i="3"/>
  <c r="AJ705" i="3"/>
  <c r="AK705" i="3"/>
  <c r="AM705" i="3" s="1"/>
  <c r="AN705" i="3"/>
  <c r="AB706" i="3"/>
  <c r="AC706" i="3"/>
  <c r="AD706" i="3"/>
  <c r="AE706" i="3"/>
  <c r="AF706" i="3"/>
  <c r="AG706" i="3"/>
  <c r="AH706" i="3"/>
  <c r="AI706" i="3"/>
  <c r="AJ706" i="3"/>
  <c r="AK706" i="3"/>
  <c r="AM706" i="3" s="1"/>
  <c r="AN706" i="3"/>
  <c r="AB707" i="3"/>
  <c r="AC707" i="3"/>
  <c r="AD707" i="3"/>
  <c r="AE707" i="3"/>
  <c r="AF707" i="3"/>
  <c r="AG707" i="3"/>
  <c r="AH707" i="3"/>
  <c r="AI707" i="3"/>
  <c r="AJ707" i="3"/>
  <c r="AK707" i="3"/>
  <c r="AM707" i="3" s="1"/>
  <c r="AN707" i="3"/>
  <c r="AB708" i="3"/>
  <c r="AC708" i="3"/>
  <c r="AD708" i="3"/>
  <c r="AE708" i="3"/>
  <c r="AF708" i="3"/>
  <c r="AG708" i="3"/>
  <c r="AH708" i="3"/>
  <c r="AI708" i="3"/>
  <c r="AJ708" i="3"/>
  <c r="AK708" i="3"/>
  <c r="AM708" i="3" s="1"/>
  <c r="AN708" i="3"/>
  <c r="AB709" i="3"/>
  <c r="AC709" i="3"/>
  <c r="AD709" i="3"/>
  <c r="AE709" i="3"/>
  <c r="AF709" i="3"/>
  <c r="AG709" i="3"/>
  <c r="AH709" i="3"/>
  <c r="AI709" i="3"/>
  <c r="AJ709" i="3"/>
  <c r="AK709" i="3"/>
  <c r="AM709" i="3" s="1"/>
  <c r="AN709" i="3"/>
  <c r="AB710" i="3"/>
  <c r="AC710" i="3"/>
  <c r="AD710" i="3"/>
  <c r="AE710" i="3"/>
  <c r="AF710" i="3"/>
  <c r="AG710" i="3"/>
  <c r="AH710" i="3"/>
  <c r="AI710" i="3"/>
  <c r="AJ710" i="3"/>
  <c r="AK710" i="3"/>
  <c r="AM710" i="3" s="1"/>
  <c r="AN710" i="3"/>
  <c r="AB711" i="3"/>
  <c r="AC711" i="3"/>
  <c r="AD711" i="3"/>
  <c r="AE711" i="3"/>
  <c r="AF711" i="3"/>
  <c r="AG711" i="3"/>
  <c r="AH711" i="3"/>
  <c r="AI711" i="3"/>
  <c r="AJ711" i="3"/>
  <c r="AK711" i="3"/>
  <c r="AM711" i="3" s="1"/>
  <c r="AN711" i="3"/>
  <c r="AB712" i="3"/>
  <c r="AC712" i="3"/>
  <c r="AD712" i="3"/>
  <c r="AE712" i="3"/>
  <c r="AF712" i="3"/>
  <c r="AG712" i="3"/>
  <c r="AH712" i="3"/>
  <c r="AI712" i="3"/>
  <c r="AJ712" i="3"/>
  <c r="AK712" i="3"/>
  <c r="AM712" i="3" s="1"/>
  <c r="AN712" i="3"/>
  <c r="AB713" i="3"/>
  <c r="AC713" i="3"/>
  <c r="AD713" i="3"/>
  <c r="AE713" i="3"/>
  <c r="AF713" i="3"/>
  <c r="AG713" i="3"/>
  <c r="AH713" i="3"/>
  <c r="AI713" i="3"/>
  <c r="AJ713" i="3"/>
  <c r="AK713" i="3"/>
  <c r="AM713" i="3" s="1"/>
  <c r="AN713" i="3"/>
  <c r="AB714" i="3"/>
  <c r="AC714" i="3"/>
  <c r="AD714" i="3"/>
  <c r="AE714" i="3"/>
  <c r="AF714" i="3"/>
  <c r="AG714" i="3"/>
  <c r="AH714" i="3"/>
  <c r="AI714" i="3"/>
  <c r="AJ714" i="3"/>
  <c r="AK714" i="3"/>
  <c r="AM714" i="3" s="1"/>
  <c r="AN714" i="3"/>
  <c r="AB715" i="3"/>
  <c r="AC715" i="3"/>
  <c r="AD715" i="3"/>
  <c r="AE715" i="3"/>
  <c r="AF715" i="3"/>
  <c r="AG715" i="3"/>
  <c r="AH715" i="3"/>
  <c r="AI715" i="3"/>
  <c r="AJ715" i="3"/>
  <c r="AK715" i="3"/>
  <c r="AM715" i="3" s="1"/>
  <c r="AN715" i="3"/>
  <c r="AB716" i="3"/>
  <c r="AC716" i="3"/>
  <c r="AD716" i="3"/>
  <c r="AE716" i="3"/>
  <c r="AF716" i="3"/>
  <c r="AG716" i="3"/>
  <c r="AH716" i="3"/>
  <c r="AI716" i="3"/>
  <c r="AJ716" i="3"/>
  <c r="AK716" i="3"/>
  <c r="AM716" i="3" s="1"/>
  <c r="AN716" i="3"/>
  <c r="AB717" i="3"/>
  <c r="AC717" i="3"/>
  <c r="AD717" i="3"/>
  <c r="AE717" i="3"/>
  <c r="AF717" i="3"/>
  <c r="AG717" i="3"/>
  <c r="AH717" i="3"/>
  <c r="AI717" i="3"/>
  <c r="AJ717" i="3"/>
  <c r="AK717" i="3"/>
  <c r="AM717" i="3" s="1"/>
  <c r="AN717" i="3"/>
  <c r="AB718" i="3"/>
  <c r="AC718" i="3"/>
  <c r="AD718" i="3"/>
  <c r="AE718" i="3"/>
  <c r="AF718" i="3"/>
  <c r="AG718" i="3"/>
  <c r="AH718" i="3"/>
  <c r="AI718" i="3"/>
  <c r="AJ718" i="3"/>
  <c r="AK718" i="3"/>
  <c r="AM718" i="3" s="1"/>
  <c r="AN718" i="3"/>
  <c r="AB719" i="3"/>
  <c r="AC719" i="3"/>
  <c r="AD719" i="3"/>
  <c r="AE719" i="3"/>
  <c r="AF719" i="3"/>
  <c r="AG719" i="3"/>
  <c r="AH719" i="3"/>
  <c r="AI719" i="3"/>
  <c r="AJ719" i="3"/>
  <c r="AK719" i="3"/>
  <c r="AM719" i="3" s="1"/>
  <c r="AN719" i="3"/>
  <c r="AB720" i="3"/>
  <c r="AC720" i="3"/>
  <c r="AD720" i="3"/>
  <c r="AE720" i="3"/>
  <c r="AF720" i="3"/>
  <c r="AG720" i="3"/>
  <c r="AH720" i="3"/>
  <c r="AI720" i="3"/>
  <c r="AJ720" i="3"/>
  <c r="AK720" i="3"/>
  <c r="AM720" i="3" s="1"/>
  <c r="AN720" i="3"/>
  <c r="AB721" i="3"/>
  <c r="AC721" i="3"/>
  <c r="AD721" i="3"/>
  <c r="AE721" i="3"/>
  <c r="AF721" i="3"/>
  <c r="AG721" i="3"/>
  <c r="AH721" i="3"/>
  <c r="AI721" i="3"/>
  <c r="AJ721" i="3"/>
  <c r="AK721" i="3"/>
  <c r="AM721" i="3" s="1"/>
  <c r="AN721" i="3"/>
  <c r="AB722" i="3"/>
  <c r="AC722" i="3"/>
  <c r="AD722" i="3"/>
  <c r="AE722" i="3"/>
  <c r="AF722" i="3"/>
  <c r="AG722" i="3"/>
  <c r="AH722" i="3"/>
  <c r="AI722" i="3"/>
  <c r="AJ722" i="3"/>
  <c r="AK722" i="3"/>
  <c r="AM722" i="3" s="1"/>
  <c r="AN722" i="3"/>
  <c r="AB723" i="3"/>
  <c r="AC723" i="3"/>
  <c r="AD723" i="3"/>
  <c r="AE723" i="3"/>
  <c r="AF723" i="3"/>
  <c r="AG723" i="3"/>
  <c r="AH723" i="3"/>
  <c r="AI723" i="3"/>
  <c r="AJ723" i="3"/>
  <c r="AK723" i="3"/>
  <c r="AM723" i="3" s="1"/>
  <c r="AN723" i="3"/>
  <c r="AB724" i="3"/>
  <c r="AC724" i="3"/>
  <c r="AD724" i="3"/>
  <c r="AE724" i="3"/>
  <c r="AF724" i="3"/>
  <c r="AG724" i="3"/>
  <c r="AH724" i="3"/>
  <c r="AI724" i="3"/>
  <c r="AJ724" i="3"/>
  <c r="AK724" i="3"/>
  <c r="AM724" i="3" s="1"/>
  <c r="AN724" i="3"/>
  <c r="AB725" i="3"/>
  <c r="AC725" i="3"/>
  <c r="AD725" i="3"/>
  <c r="AE725" i="3"/>
  <c r="AF725" i="3"/>
  <c r="AG725" i="3"/>
  <c r="AH725" i="3"/>
  <c r="AI725" i="3"/>
  <c r="AJ725" i="3"/>
  <c r="AK725" i="3"/>
  <c r="AM725" i="3" s="1"/>
  <c r="AN725" i="3"/>
  <c r="AB726" i="3"/>
  <c r="AC726" i="3"/>
  <c r="AD726" i="3"/>
  <c r="AE726" i="3"/>
  <c r="AF726" i="3"/>
  <c r="AG726" i="3"/>
  <c r="AH726" i="3"/>
  <c r="AI726" i="3"/>
  <c r="AJ726" i="3"/>
  <c r="AK726" i="3"/>
  <c r="AM726" i="3" s="1"/>
  <c r="AN726" i="3"/>
  <c r="AB727" i="3"/>
  <c r="AC727" i="3"/>
  <c r="AD727" i="3"/>
  <c r="AE727" i="3"/>
  <c r="AF727" i="3"/>
  <c r="AG727" i="3"/>
  <c r="AH727" i="3"/>
  <c r="AI727" i="3"/>
  <c r="AJ727" i="3"/>
  <c r="AK727" i="3"/>
  <c r="AM727" i="3" s="1"/>
  <c r="AN727" i="3"/>
  <c r="AB728" i="3"/>
  <c r="AC728" i="3"/>
  <c r="AD728" i="3"/>
  <c r="AE728" i="3"/>
  <c r="AF728" i="3"/>
  <c r="AG728" i="3"/>
  <c r="AH728" i="3"/>
  <c r="AI728" i="3"/>
  <c r="AJ728" i="3"/>
  <c r="AK728" i="3"/>
  <c r="AM728" i="3" s="1"/>
  <c r="AN728" i="3"/>
  <c r="AB729" i="3"/>
  <c r="AC729" i="3"/>
  <c r="AD729" i="3"/>
  <c r="AE729" i="3"/>
  <c r="AF729" i="3"/>
  <c r="AG729" i="3"/>
  <c r="AH729" i="3"/>
  <c r="AI729" i="3"/>
  <c r="AJ729" i="3"/>
  <c r="AK729" i="3"/>
  <c r="AM729" i="3" s="1"/>
  <c r="AN729" i="3"/>
  <c r="AB730" i="3"/>
  <c r="AC730" i="3"/>
  <c r="AD730" i="3"/>
  <c r="AE730" i="3"/>
  <c r="AF730" i="3"/>
  <c r="AG730" i="3"/>
  <c r="AH730" i="3"/>
  <c r="AI730" i="3"/>
  <c r="AJ730" i="3"/>
  <c r="AK730" i="3"/>
  <c r="AM730" i="3" s="1"/>
  <c r="AN730" i="3"/>
  <c r="AB731" i="3"/>
  <c r="AC731" i="3"/>
  <c r="AD731" i="3"/>
  <c r="AE731" i="3"/>
  <c r="AF731" i="3"/>
  <c r="AG731" i="3"/>
  <c r="AH731" i="3"/>
  <c r="AI731" i="3"/>
  <c r="AJ731" i="3"/>
  <c r="AK731" i="3"/>
  <c r="AM731" i="3" s="1"/>
  <c r="AN731" i="3"/>
  <c r="AB732" i="3"/>
  <c r="AC732" i="3"/>
  <c r="AD732" i="3"/>
  <c r="AE732" i="3"/>
  <c r="AF732" i="3"/>
  <c r="AG732" i="3"/>
  <c r="AH732" i="3"/>
  <c r="AI732" i="3"/>
  <c r="AJ732" i="3"/>
  <c r="AK732" i="3"/>
  <c r="AM732" i="3" s="1"/>
  <c r="AN732" i="3"/>
  <c r="AB733" i="3"/>
  <c r="AC733" i="3"/>
  <c r="AD733" i="3"/>
  <c r="AE733" i="3"/>
  <c r="AF733" i="3"/>
  <c r="AG733" i="3"/>
  <c r="AH733" i="3"/>
  <c r="AI733" i="3"/>
  <c r="AJ733" i="3"/>
  <c r="AK733" i="3"/>
  <c r="AM733" i="3" s="1"/>
  <c r="AN733" i="3"/>
  <c r="AB734" i="3"/>
  <c r="AC734" i="3"/>
  <c r="AD734" i="3"/>
  <c r="AE734" i="3"/>
  <c r="AF734" i="3"/>
  <c r="AG734" i="3"/>
  <c r="AH734" i="3"/>
  <c r="AI734" i="3"/>
  <c r="AJ734" i="3"/>
  <c r="AK734" i="3"/>
  <c r="AM734" i="3" s="1"/>
  <c r="AN734" i="3"/>
  <c r="AB735" i="3"/>
  <c r="AC735" i="3"/>
  <c r="AD735" i="3"/>
  <c r="AE735" i="3"/>
  <c r="AF735" i="3"/>
  <c r="AG735" i="3"/>
  <c r="AH735" i="3"/>
  <c r="AI735" i="3"/>
  <c r="AJ735" i="3"/>
  <c r="AK735" i="3"/>
  <c r="AM735" i="3" s="1"/>
  <c r="AN735" i="3"/>
  <c r="AB736" i="3"/>
  <c r="AC736" i="3"/>
  <c r="AD736" i="3"/>
  <c r="AE736" i="3"/>
  <c r="AF736" i="3"/>
  <c r="AG736" i="3"/>
  <c r="AH736" i="3"/>
  <c r="AI736" i="3"/>
  <c r="AJ736" i="3"/>
  <c r="AK736" i="3"/>
  <c r="AM736" i="3" s="1"/>
  <c r="AN736" i="3"/>
  <c r="AB737" i="3"/>
  <c r="AC737" i="3"/>
  <c r="AD737" i="3"/>
  <c r="AE737" i="3"/>
  <c r="AF737" i="3"/>
  <c r="AG737" i="3"/>
  <c r="AH737" i="3"/>
  <c r="AI737" i="3"/>
  <c r="AJ737" i="3"/>
  <c r="AK737" i="3"/>
  <c r="AM737" i="3" s="1"/>
  <c r="AN737" i="3"/>
  <c r="AB738" i="3"/>
  <c r="AC738" i="3"/>
  <c r="AD738" i="3"/>
  <c r="AE738" i="3"/>
  <c r="AF738" i="3"/>
  <c r="AG738" i="3"/>
  <c r="AH738" i="3"/>
  <c r="AI738" i="3"/>
  <c r="AJ738" i="3"/>
  <c r="AK738" i="3"/>
  <c r="AM738" i="3" s="1"/>
  <c r="AN738" i="3"/>
  <c r="AB739" i="3"/>
  <c r="AC739" i="3"/>
  <c r="AD739" i="3"/>
  <c r="AE739" i="3"/>
  <c r="AF739" i="3"/>
  <c r="AG739" i="3"/>
  <c r="AH739" i="3"/>
  <c r="AI739" i="3"/>
  <c r="AJ739" i="3"/>
  <c r="AK739" i="3"/>
  <c r="AM739" i="3" s="1"/>
  <c r="AN739" i="3"/>
  <c r="AB740" i="3"/>
  <c r="AC740" i="3"/>
  <c r="AD740" i="3"/>
  <c r="AE740" i="3"/>
  <c r="AF740" i="3"/>
  <c r="AG740" i="3"/>
  <c r="AH740" i="3"/>
  <c r="AI740" i="3"/>
  <c r="AJ740" i="3"/>
  <c r="AK740" i="3"/>
  <c r="AM740" i="3" s="1"/>
  <c r="AN740" i="3"/>
  <c r="AB741" i="3"/>
  <c r="AC741" i="3"/>
  <c r="AD741" i="3"/>
  <c r="AE741" i="3"/>
  <c r="AF741" i="3"/>
  <c r="AG741" i="3"/>
  <c r="AH741" i="3"/>
  <c r="AI741" i="3"/>
  <c r="AJ741" i="3"/>
  <c r="AK741" i="3"/>
  <c r="AM741" i="3" s="1"/>
  <c r="AN741" i="3"/>
  <c r="AB742" i="3"/>
  <c r="AC742" i="3"/>
  <c r="AD742" i="3"/>
  <c r="AE742" i="3"/>
  <c r="AF742" i="3"/>
  <c r="AG742" i="3"/>
  <c r="AH742" i="3"/>
  <c r="AI742" i="3"/>
  <c r="AJ742" i="3"/>
  <c r="AK742" i="3"/>
  <c r="AM742" i="3" s="1"/>
  <c r="AN742" i="3"/>
  <c r="AB743" i="3"/>
  <c r="AC743" i="3"/>
  <c r="AD743" i="3"/>
  <c r="AE743" i="3"/>
  <c r="AF743" i="3"/>
  <c r="AG743" i="3"/>
  <c r="AH743" i="3"/>
  <c r="AI743" i="3"/>
  <c r="AJ743" i="3"/>
  <c r="AK743" i="3"/>
  <c r="AM743" i="3" s="1"/>
  <c r="AN743" i="3"/>
  <c r="AB744" i="3"/>
  <c r="AC744" i="3"/>
  <c r="AD744" i="3"/>
  <c r="AE744" i="3"/>
  <c r="AF744" i="3"/>
  <c r="AG744" i="3"/>
  <c r="AH744" i="3"/>
  <c r="AI744" i="3"/>
  <c r="AJ744" i="3"/>
  <c r="AK744" i="3"/>
  <c r="AM744" i="3" s="1"/>
  <c r="AN744" i="3"/>
  <c r="AB745" i="3"/>
  <c r="AC745" i="3"/>
  <c r="AD745" i="3"/>
  <c r="AE745" i="3"/>
  <c r="AF745" i="3"/>
  <c r="AG745" i="3"/>
  <c r="AH745" i="3"/>
  <c r="AI745" i="3"/>
  <c r="AJ745" i="3"/>
  <c r="AK745" i="3"/>
  <c r="AM745" i="3" s="1"/>
  <c r="AN745" i="3"/>
  <c r="AB746" i="3"/>
  <c r="AC746" i="3"/>
  <c r="AD746" i="3"/>
  <c r="AE746" i="3"/>
  <c r="AF746" i="3"/>
  <c r="AG746" i="3"/>
  <c r="AH746" i="3"/>
  <c r="AI746" i="3"/>
  <c r="AJ746" i="3"/>
  <c r="AK746" i="3"/>
  <c r="AM746" i="3" s="1"/>
  <c r="AN746" i="3"/>
  <c r="AB747" i="3"/>
  <c r="AC747" i="3"/>
  <c r="AD747" i="3"/>
  <c r="AE747" i="3"/>
  <c r="AF747" i="3"/>
  <c r="AG747" i="3"/>
  <c r="AH747" i="3"/>
  <c r="AI747" i="3"/>
  <c r="AJ747" i="3"/>
  <c r="AK747" i="3"/>
  <c r="AM747" i="3" s="1"/>
  <c r="AN747" i="3"/>
  <c r="AB748" i="3"/>
  <c r="AC748" i="3"/>
  <c r="AD748" i="3"/>
  <c r="AE748" i="3"/>
  <c r="AF748" i="3"/>
  <c r="AG748" i="3"/>
  <c r="AH748" i="3"/>
  <c r="AI748" i="3"/>
  <c r="AJ748" i="3"/>
  <c r="AK748" i="3"/>
  <c r="AM748" i="3" s="1"/>
  <c r="AN748" i="3"/>
  <c r="AB749" i="3"/>
  <c r="AC749" i="3"/>
  <c r="AD749" i="3"/>
  <c r="AE749" i="3"/>
  <c r="AF749" i="3"/>
  <c r="AG749" i="3"/>
  <c r="AH749" i="3"/>
  <c r="AI749" i="3"/>
  <c r="AJ749" i="3"/>
  <c r="AK749" i="3"/>
  <c r="AM749" i="3" s="1"/>
  <c r="AN749" i="3"/>
  <c r="AB750" i="3"/>
  <c r="AC750" i="3"/>
  <c r="AD750" i="3"/>
  <c r="AE750" i="3"/>
  <c r="AF750" i="3"/>
  <c r="AG750" i="3"/>
  <c r="AH750" i="3"/>
  <c r="AI750" i="3"/>
  <c r="AJ750" i="3"/>
  <c r="AK750" i="3"/>
  <c r="AM750" i="3" s="1"/>
  <c r="AN750" i="3"/>
  <c r="AB751" i="3"/>
  <c r="AC751" i="3"/>
  <c r="AD751" i="3"/>
  <c r="AE751" i="3"/>
  <c r="AF751" i="3"/>
  <c r="AG751" i="3"/>
  <c r="AH751" i="3"/>
  <c r="AI751" i="3"/>
  <c r="AJ751" i="3"/>
  <c r="AK751" i="3"/>
  <c r="AM751" i="3" s="1"/>
  <c r="AN751" i="3"/>
  <c r="AB752" i="3"/>
  <c r="AC752" i="3"/>
  <c r="AD752" i="3"/>
  <c r="AE752" i="3"/>
  <c r="AF752" i="3"/>
  <c r="AG752" i="3"/>
  <c r="AH752" i="3"/>
  <c r="AI752" i="3"/>
  <c r="AJ752" i="3"/>
  <c r="AK752" i="3"/>
  <c r="AM752" i="3" s="1"/>
  <c r="AN752" i="3"/>
  <c r="AB753" i="3"/>
  <c r="AC753" i="3"/>
  <c r="AD753" i="3"/>
  <c r="AE753" i="3"/>
  <c r="AF753" i="3"/>
  <c r="AG753" i="3"/>
  <c r="AH753" i="3"/>
  <c r="AI753" i="3"/>
  <c r="AJ753" i="3"/>
  <c r="AK753" i="3"/>
  <c r="AM753" i="3" s="1"/>
  <c r="AN753" i="3"/>
  <c r="AB754" i="3"/>
  <c r="AC754" i="3"/>
  <c r="AD754" i="3"/>
  <c r="AE754" i="3"/>
  <c r="AF754" i="3"/>
  <c r="AG754" i="3"/>
  <c r="AH754" i="3"/>
  <c r="AI754" i="3"/>
  <c r="AJ754" i="3"/>
  <c r="AK754" i="3"/>
  <c r="AM754" i="3" s="1"/>
  <c r="AN754" i="3"/>
  <c r="AB755" i="3"/>
  <c r="AC755" i="3"/>
  <c r="AD755" i="3"/>
  <c r="AE755" i="3"/>
  <c r="AF755" i="3"/>
  <c r="AG755" i="3"/>
  <c r="AH755" i="3"/>
  <c r="AI755" i="3"/>
  <c r="AJ755" i="3"/>
  <c r="AK755" i="3"/>
  <c r="AM755" i="3" s="1"/>
  <c r="AN755" i="3"/>
  <c r="AB756" i="3"/>
  <c r="AC756" i="3"/>
  <c r="AD756" i="3"/>
  <c r="AE756" i="3"/>
  <c r="AF756" i="3"/>
  <c r="AG756" i="3"/>
  <c r="AH756" i="3"/>
  <c r="AI756" i="3"/>
  <c r="AJ756" i="3"/>
  <c r="AK756" i="3"/>
  <c r="AM756" i="3" s="1"/>
  <c r="AN756" i="3"/>
  <c r="AB757" i="3"/>
  <c r="AC757" i="3"/>
  <c r="AD757" i="3"/>
  <c r="AE757" i="3"/>
  <c r="AF757" i="3"/>
  <c r="AG757" i="3"/>
  <c r="AH757" i="3"/>
  <c r="AI757" i="3"/>
  <c r="AJ757" i="3"/>
  <c r="AK757" i="3"/>
  <c r="AM757" i="3" s="1"/>
  <c r="AN757" i="3"/>
  <c r="AB758" i="3"/>
  <c r="AC758" i="3"/>
  <c r="AD758" i="3"/>
  <c r="AE758" i="3"/>
  <c r="AF758" i="3"/>
  <c r="AG758" i="3"/>
  <c r="AH758" i="3"/>
  <c r="AI758" i="3"/>
  <c r="AJ758" i="3"/>
  <c r="AK758" i="3"/>
  <c r="AM758" i="3" s="1"/>
  <c r="AN758" i="3"/>
  <c r="AB759" i="3"/>
  <c r="AC759" i="3"/>
  <c r="AD759" i="3"/>
  <c r="AE759" i="3"/>
  <c r="AF759" i="3"/>
  <c r="AG759" i="3"/>
  <c r="AH759" i="3"/>
  <c r="AI759" i="3"/>
  <c r="AJ759" i="3"/>
  <c r="AK759" i="3"/>
  <c r="AM759" i="3" s="1"/>
  <c r="AN759" i="3"/>
  <c r="AB760" i="3"/>
  <c r="AC760" i="3"/>
  <c r="AD760" i="3"/>
  <c r="AE760" i="3"/>
  <c r="AF760" i="3"/>
  <c r="AG760" i="3"/>
  <c r="AH760" i="3"/>
  <c r="AI760" i="3"/>
  <c r="AJ760" i="3"/>
  <c r="AK760" i="3"/>
  <c r="AM760" i="3" s="1"/>
  <c r="AN760" i="3"/>
  <c r="AB761" i="3"/>
  <c r="AC761" i="3"/>
  <c r="AD761" i="3"/>
  <c r="AE761" i="3"/>
  <c r="AF761" i="3"/>
  <c r="AG761" i="3"/>
  <c r="AH761" i="3"/>
  <c r="AI761" i="3"/>
  <c r="AJ761" i="3"/>
  <c r="AK761" i="3"/>
  <c r="AM761" i="3" s="1"/>
  <c r="AN761" i="3"/>
  <c r="AB762" i="3"/>
  <c r="AC762" i="3"/>
  <c r="AD762" i="3"/>
  <c r="AE762" i="3"/>
  <c r="AF762" i="3"/>
  <c r="AG762" i="3"/>
  <c r="AH762" i="3"/>
  <c r="AI762" i="3"/>
  <c r="AJ762" i="3"/>
  <c r="AK762" i="3"/>
  <c r="AM762" i="3" s="1"/>
  <c r="AN762" i="3"/>
  <c r="AB763" i="3"/>
  <c r="AC763" i="3"/>
  <c r="AD763" i="3"/>
  <c r="AE763" i="3"/>
  <c r="AF763" i="3"/>
  <c r="AG763" i="3"/>
  <c r="AH763" i="3"/>
  <c r="AI763" i="3"/>
  <c r="AJ763" i="3"/>
  <c r="AK763" i="3"/>
  <c r="AM763" i="3" s="1"/>
  <c r="AN763" i="3"/>
  <c r="AB764" i="3"/>
  <c r="AC764" i="3"/>
  <c r="AD764" i="3"/>
  <c r="AE764" i="3"/>
  <c r="AF764" i="3"/>
  <c r="AG764" i="3"/>
  <c r="AH764" i="3"/>
  <c r="AI764" i="3"/>
  <c r="AJ764" i="3"/>
  <c r="AK764" i="3"/>
  <c r="AM764" i="3" s="1"/>
  <c r="AN764" i="3"/>
  <c r="AB765" i="3"/>
  <c r="AC765" i="3"/>
  <c r="AD765" i="3"/>
  <c r="AE765" i="3"/>
  <c r="AF765" i="3"/>
  <c r="AG765" i="3"/>
  <c r="AH765" i="3"/>
  <c r="AI765" i="3"/>
  <c r="AJ765" i="3"/>
  <c r="AK765" i="3"/>
  <c r="AM765" i="3" s="1"/>
  <c r="AN765" i="3"/>
  <c r="AB766" i="3"/>
  <c r="AC766" i="3"/>
  <c r="AD766" i="3"/>
  <c r="AE766" i="3"/>
  <c r="AF766" i="3"/>
  <c r="AG766" i="3"/>
  <c r="AH766" i="3"/>
  <c r="AI766" i="3"/>
  <c r="AJ766" i="3"/>
  <c r="AK766" i="3"/>
  <c r="AM766" i="3" s="1"/>
  <c r="AN766" i="3"/>
  <c r="AB767" i="3"/>
  <c r="AC767" i="3"/>
  <c r="AD767" i="3"/>
  <c r="AE767" i="3"/>
  <c r="AF767" i="3"/>
  <c r="AG767" i="3"/>
  <c r="AH767" i="3"/>
  <c r="AI767" i="3"/>
  <c r="AJ767" i="3"/>
  <c r="AK767" i="3"/>
  <c r="AM767" i="3" s="1"/>
  <c r="AN767" i="3"/>
  <c r="AB768" i="3"/>
  <c r="AC768" i="3"/>
  <c r="AD768" i="3"/>
  <c r="AE768" i="3"/>
  <c r="AF768" i="3"/>
  <c r="AG768" i="3"/>
  <c r="AH768" i="3"/>
  <c r="AI768" i="3"/>
  <c r="AJ768" i="3"/>
  <c r="AK768" i="3"/>
  <c r="AM768" i="3" s="1"/>
  <c r="AN768" i="3"/>
  <c r="AB769" i="3"/>
  <c r="AC769" i="3"/>
  <c r="AD769" i="3"/>
  <c r="AE769" i="3"/>
  <c r="AF769" i="3"/>
  <c r="AG769" i="3"/>
  <c r="AH769" i="3"/>
  <c r="AI769" i="3"/>
  <c r="AJ769" i="3"/>
  <c r="AK769" i="3"/>
  <c r="AM769" i="3" s="1"/>
  <c r="AN769" i="3"/>
  <c r="AB770" i="3"/>
  <c r="AC770" i="3"/>
  <c r="AD770" i="3"/>
  <c r="AE770" i="3"/>
  <c r="AF770" i="3"/>
  <c r="AG770" i="3"/>
  <c r="AH770" i="3"/>
  <c r="AI770" i="3"/>
  <c r="AJ770" i="3"/>
  <c r="AK770" i="3"/>
  <c r="AM770" i="3" s="1"/>
  <c r="AN770" i="3"/>
  <c r="AB771" i="3"/>
  <c r="AC771" i="3"/>
  <c r="AD771" i="3"/>
  <c r="AE771" i="3"/>
  <c r="AF771" i="3"/>
  <c r="AG771" i="3"/>
  <c r="AH771" i="3"/>
  <c r="AI771" i="3"/>
  <c r="AJ771" i="3"/>
  <c r="AK771" i="3"/>
  <c r="AM771" i="3" s="1"/>
  <c r="AN771" i="3"/>
  <c r="AB772" i="3"/>
  <c r="AC772" i="3"/>
  <c r="AD772" i="3"/>
  <c r="AE772" i="3"/>
  <c r="AF772" i="3"/>
  <c r="AG772" i="3"/>
  <c r="AH772" i="3"/>
  <c r="AI772" i="3"/>
  <c r="AJ772" i="3"/>
  <c r="AK772" i="3"/>
  <c r="AM772" i="3" s="1"/>
  <c r="AN772" i="3"/>
  <c r="AB773" i="3"/>
  <c r="AC773" i="3"/>
  <c r="AD773" i="3"/>
  <c r="AE773" i="3"/>
  <c r="AF773" i="3"/>
  <c r="AG773" i="3"/>
  <c r="AH773" i="3"/>
  <c r="AI773" i="3"/>
  <c r="AJ773" i="3"/>
  <c r="AK773" i="3"/>
  <c r="AM773" i="3" s="1"/>
  <c r="AN773" i="3"/>
  <c r="AB774" i="3"/>
  <c r="AC774" i="3"/>
  <c r="AD774" i="3"/>
  <c r="AE774" i="3"/>
  <c r="AF774" i="3"/>
  <c r="AG774" i="3"/>
  <c r="AH774" i="3"/>
  <c r="AI774" i="3"/>
  <c r="AJ774" i="3"/>
  <c r="AK774" i="3"/>
  <c r="AM774" i="3" s="1"/>
  <c r="AN774" i="3"/>
  <c r="AB775" i="3"/>
  <c r="AC775" i="3"/>
  <c r="AD775" i="3"/>
  <c r="AE775" i="3"/>
  <c r="AF775" i="3"/>
  <c r="AG775" i="3"/>
  <c r="AH775" i="3"/>
  <c r="AI775" i="3"/>
  <c r="AJ775" i="3"/>
  <c r="AK775" i="3"/>
  <c r="AM775" i="3" s="1"/>
  <c r="AN775" i="3"/>
  <c r="AB776" i="3"/>
  <c r="AC776" i="3"/>
  <c r="AD776" i="3"/>
  <c r="AE776" i="3"/>
  <c r="AF776" i="3"/>
  <c r="AG776" i="3"/>
  <c r="AH776" i="3"/>
  <c r="AI776" i="3"/>
  <c r="AJ776" i="3"/>
  <c r="AK776" i="3"/>
  <c r="AM776" i="3" s="1"/>
  <c r="AN776" i="3"/>
  <c r="AB777" i="3"/>
  <c r="AC777" i="3"/>
  <c r="AD777" i="3"/>
  <c r="AE777" i="3"/>
  <c r="AF777" i="3"/>
  <c r="AG777" i="3"/>
  <c r="AH777" i="3"/>
  <c r="AI777" i="3"/>
  <c r="AJ777" i="3"/>
  <c r="AK777" i="3"/>
  <c r="AM777" i="3" s="1"/>
  <c r="AN777" i="3"/>
  <c r="AB778" i="3"/>
  <c r="AC778" i="3"/>
  <c r="AD778" i="3"/>
  <c r="AE778" i="3"/>
  <c r="AF778" i="3"/>
  <c r="AG778" i="3"/>
  <c r="AH778" i="3"/>
  <c r="AI778" i="3"/>
  <c r="AJ778" i="3"/>
  <c r="AK778" i="3"/>
  <c r="AM778" i="3" s="1"/>
  <c r="AN778" i="3"/>
  <c r="AB779" i="3"/>
  <c r="AC779" i="3"/>
  <c r="AD779" i="3"/>
  <c r="AE779" i="3"/>
  <c r="AF779" i="3"/>
  <c r="AG779" i="3"/>
  <c r="AH779" i="3"/>
  <c r="AI779" i="3"/>
  <c r="AJ779" i="3"/>
  <c r="AK779" i="3"/>
  <c r="AM779" i="3" s="1"/>
  <c r="AN779" i="3"/>
  <c r="AB780" i="3"/>
  <c r="AC780" i="3"/>
  <c r="AD780" i="3"/>
  <c r="AE780" i="3"/>
  <c r="AF780" i="3"/>
  <c r="AG780" i="3"/>
  <c r="AH780" i="3"/>
  <c r="AI780" i="3"/>
  <c r="AJ780" i="3"/>
  <c r="AK780" i="3"/>
  <c r="AM780" i="3" s="1"/>
  <c r="AN780" i="3"/>
  <c r="AB781" i="3"/>
  <c r="AC781" i="3"/>
  <c r="AD781" i="3"/>
  <c r="AE781" i="3"/>
  <c r="AF781" i="3"/>
  <c r="AG781" i="3"/>
  <c r="AH781" i="3"/>
  <c r="AI781" i="3"/>
  <c r="AJ781" i="3"/>
  <c r="AK781" i="3"/>
  <c r="AM781" i="3" s="1"/>
  <c r="AN781" i="3"/>
  <c r="AB782" i="3"/>
  <c r="AC782" i="3"/>
  <c r="AD782" i="3"/>
  <c r="AE782" i="3"/>
  <c r="AF782" i="3"/>
  <c r="AG782" i="3"/>
  <c r="AH782" i="3"/>
  <c r="AI782" i="3"/>
  <c r="AJ782" i="3"/>
  <c r="AK782" i="3"/>
  <c r="AM782" i="3" s="1"/>
  <c r="AN782" i="3"/>
  <c r="AB783" i="3"/>
  <c r="AC783" i="3"/>
  <c r="AD783" i="3"/>
  <c r="AE783" i="3"/>
  <c r="AF783" i="3"/>
  <c r="AG783" i="3"/>
  <c r="AH783" i="3"/>
  <c r="AI783" i="3"/>
  <c r="AJ783" i="3"/>
  <c r="AK783" i="3"/>
  <c r="AM783" i="3" s="1"/>
  <c r="AN783" i="3"/>
  <c r="AB784" i="3"/>
  <c r="AC784" i="3"/>
  <c r="AD784" i="3"/>
  <c r="AE784" i="3"/>
  <c r="AF784" i="3"/>
  <c r="AG784" i="3"/>
  <c r="AH784" i="3"/>
  <c r="AI784" i="3"/>
  <c r="AJ784" i="3"/>
  <c r="AK784" i="3"/>
  <c r="AM784" i="3" s="1"/>
  <c r="AN784" i="3"/>
  <c r="AB785" i="3"/>
  <c r="AC785" i="3"/>
  <c r="AD785" i="3"/>
  <c r="AE785" i="3"/>
  <c r="AF785" i="3"/>
  <c r="AG785" i="3"/>
  <c r="AH785" i="3"/>
  <c r="AI785" i="3"/>
  <c r="AJ785" i="3"/>
  <c r="AK785" i="3"/>
  <c r="AM785" i="3" s="1"/>
  <c r="AN785" i="3"/>
  <c r="AB786" i="3"/>
  <c r="AC786" i="3"/>
  <c r="AD786" i="3"/>
  <c r="AE786" i="3"/>
  <c r="AF786" i="3"/>
  <c r="AG786" i="3"/>
  <c r="AH786" i="3"/>
  <c r="AI786" i="3"/>
  <c r="AJ786" i="3"/>
  <c r="AK786" i="3"/>
  <c r="AM786" i="3" s="1"/>
  <c r="AN786" i="3"/>
  <c r="AB787" i="3"/>
  <c r="AC787" i="3"/>
  <c r="AD787" i="3"/>
  <c r="AE787" i="3"/>
  <c r="AF787" i="3"/>
  <c r="AG787" i="3"/>
  <c r="AH787" i="3"/>
  <c r="AI787" i="3"/>
  <c r="AJ787" i="3"/>
  <c r="AK787" i="3"/>
  <c r="AM787" i="3" s="1"/>
  <c r="AN787" i="3"/>
  <c r="AB788" i="3"/>
  <c r="AC788" i="3"/>
  <c r="AD788" i="3"/>
  <c r="AE788" i="3"/>
  <c r="AF788" i="3"/>
  <c r="AG788" i="3"/>
  <c r="AH788" i="3"/>
  <c r="AI788" i="3"/>
  <c r="AJ788" i="3"/>
  <c r="AK788" i="3"/>
  <c r="AM788" i="3" s="1"/>
  <c r="AN788" i="3"/>
  <c r="AB789" i="3"/>
  <c r="AC789" i="3"/>
  <c r="AD789" i="3"/>
  <c r="AE789" i="3"/>
  <c r="AF789" i="3"/>
  <c r="AG789" i="3"/>
  <c r="AH789" i="3"/>
  <c r="AI789" i="3"/>
  <c r="AJ789" i="3"/>
  <c r="AK789" i="3"/>
  <c r="AM789" i="3" s="1"/>
  <c r="AN789" i="3"/>
  <c r="AB790" i="3"/>
  <c r="AC790" i="3"/>
  <c r="AD790" i="3"/>
  <c r="AE790" i="3"/>
  <c r="AF790" i="3"/>
  <c r="AG790" i="3"/>
  <c r="AH790" i="3"/>
  <c r="AI790" i="3"/>
  <c r="AJ790" i="3"/>
  <c r="AK790" i="3"/>
  <c r="AM790" i="3" s="1"/>
  <c r="AN790" i="3"/>
  <c r="AB791" i="3"/>
  <c r="AC791" i="3"/>
  <c r="AD791" i="3"/>
  <c r="AE791" i="3"/>
  <c r="AF791" i="3"/>
  <c r="AG791" i="3"/>
  <c r="AH791" i="3"/>
  <c r="AI791" i="3"/>
  <c r="AJ791" i="3"/>
  <c r="AK791" i="3"/>
  <c r="AM791" i="3" s="1"/>
  <c r="AN791" i="3"/>
  <c r="AB792" i="3"/>
  <c r="AC792" i="3"/>
  <c r="AD792" i="3"/>
  <c r="AE792" i="3"/>
  <c r="AF792" i="3"/>
  <c r="AG792" i="3"/>
  <c r="AH792" i="3"/>
  <c r="AI792" i="3"/>
  <c r="AJ792" i="3"/>
  <c r="AK792" i="3"/>
  <c r="AM792" i="3" s="1"/>
  <c r="AN792" i="3"/>
  <c r="AB793" i="3"/>
  <c r="AC793" i="3"/>
  <c r="AD793" i="3"/>
  <c r="AE793" i="3"/>
  <c r="AF793" i="3"/>
  <c r="AG793" i="3"/>
  <c r="AH793" i="3"/>
  <c r="AI793" i="3"/>
  <c r="AJ793" i="3"/>
  <c r="AK793" i="3"/>
  <c r="AM793" i="3" s="1"/>
  <c r="AN793" i="3"/>
  <c r="AB794" i="3"/>
  <c r="AC794" i="3"/>
  <c r="AD794" i="3"/>
  <c r="AE794" i="3"/>
  <c r="AF794" i="3"/>
  <c r="AG794" i="3"/>
  <c r="AH794" i="3"/>
  <c r="AI794" i="3"/>
  <c r="AJ794" i="3"/>
  <c r="AK794" i="3"/>
  <c r="AM794" i="3" s="1"/>
  <c r="AN794" i="3"/>
  <c r="AB795" i="3"/>
  <c r="AC795" i="3"/>
  <c r="AD795" i="3"/>
  <c r="AE795" i="3"/>
  <c r="AF795" i="3"/>
  <c r="AG795" i="3"/>
  <c r="AH795" i="3"/>
  <c r="AI795" i="3"/>
  <c r="AJ795" i="3"/>
  <c r="AK795" i="3"/>
  <c r="AM795" i="3" s="1"/>
  <c r="AN795" i="3"/>
  <c r="AB796" i="3"/>
  <c r="AC796" i="3"/>
  <c r="AD796" i="3"/>
  <c r="AE796" i="3"/>
  <c r="AF796" i="3"/>
  <c r="AG796" i="3"/>
  <c r="AH796" i="3"/>
  <c r="AI796" i="3"/>
  <c r="AJ796" i="3"/>
  <c r="AK796" i="3"/>
  <c r="AM796" i="3" s="1"/>
  <c r="AN796" i="3"/>
  <c r="AB797" i="3"/>
  <c r="AC797" i="3"/>
  <c r="AD797" i="3"/>
  <c r="AE797" i="3"/>
  <c r="AF797" i="3"/>
  <c r="AG797" i="3"/>
  <c r="AH797" i="3"/>
  <c r="AI797" i="3"/>
  <c r="AJ797" i="3"/>
  <c r="AK797" i="3"/>
  <c r="AM797" i="3" s="1"/>
  <c r="AN797" i="3"/>
  <c r="AB798" i="3"/>
  <c r="AC798" i="3"/>
  <c r="AD798" i="3"/>
  <c r="AE798" i="3"/>
  <c r="AF798" i="3"/>
  <c r="AG798" i="3"/>
  <c r="AH798" i="3"/>
  <c r="AI798" i="3"/>
  <c r="AJ798" i="3"/>
  <c r="AK798" i="3"/>
  <c r="AM798" i="3" s="1"/>
  <c r="AN798" i="3"/>
  <c r="AB799" i="3"/>
  <c r="AC799" i="3"/>
  <c r="AD799" i="3"/>
  <c r="AE799" i="3"/>
  <c r="AF799" i="3"/>
  <c r="AG799" i="3"/>
  <c r="AH799" i="3"/>
  <c r="AI799" i="3"/>
  <c r="AJ799" i="3"/>
  <c r="AK799" i="3"/>
  <c r="AM799" i="3" s="1"/>
  <c r="AN799" i="3"/>
  <c r="AB800" i="3"/>
  <c r="AC800" i="3"/>
  <c r="AD800" i="3"/>
  <c r="AE800" i="3"/>
  <c r="AF800" i="3"/>
  <c r="AG800" i="3"/>
  <c r="AH800" i="3"/>
  <c r="AI800" i="3"/>
  <c r="AJ800" i="3"/>
  <c r="AK800" i="3"/>
  <c r="AM800" i="3" s="1"/>
  <c r="AN800" i="3"/>
  <c r="AB801" i="3"/>
  <c r="AC801" i="3"/>
  <c r="AD801" i="3"/>
  <c r="AE801" i="3"/>
  <c r="AF801" i="3"/>
  <c r="AG801" i="3"/>
  <c r="AH801" i="3"/>
  <c r="AI801" i="3"/>
  <c r="AJ801" i="3"/>
  <c r="AK801" i="3"/>
  <c r="AM801" i="3" s="1"/>
  <c r="AN801" i="3"/>
  <c r="AB802" i="3"/>
  <c r="AC802" i="3"/>
  <c r="AD802" i="3"/>
  <c r="AE802" i="3"/>
  <c r="AF802" i="3"/>
  <c r="AG802" i="3"/>
  <c r="AH802" i="3"/>
  <c r="AI802" i="3"/>
  <c r="AJ802" i="3"/>
  <c r="AK802" i="3"/>
  <c r="AM802" i="3" s="1"/>
  <c r="AN802" i="3"/>
  <c r="AB803" i="3"/>
  <c r="AC803" i="3"/>
  <c r="AD803" i="3"/>
  <c r="AE803" i="3"/>
  <c r="AF803" i="3"/>
  <c r="AG803" i="3"/>
  <c r="AH803" i="3"/>
  <c r="AI803" i="3"/>
  <c r="AJ803" i="3"/>
  <c r="AK803" i="3"/>
  <c r="AM803" i="3" s="1"/>
  <c r="AN803" i="3"/>
  <c r="AB804" i="3"/>
  <c r="AC804" i="3"/>
  <c r="AD804" i="3"/>
  <c r="AE804" i="3"/>
  <c r="AF804" i="3"/>
  <c r="AG804" i="3"/>
  <c r="AH804" i="3"/>
  <c r="AI804" i="3"/>
  <c r="AJ804" i="3"/>
  <c r="AK804" i="3"/>
  <c r="AM804" i="3" s="1"/>
  <c r="AN804" i="3"/>
  <c r="AB805" i="3"/>
  <c r="AC805" i="3"/>
  <c r="AD805" i="3"/>
  <c r="AE805" i="3"/>
  <c r="AF805" i="3"/>
  <c r="AG805" i="3"/>
  <c r="AH805" i="3"/>
  <c r="AI805" i="3"/>
  <c r="AJ805" i="3"/>
  <c r="AK805" i="3"/>
  <c r="AM805" i="3" s="1"/>
  <c r="AN805" i="3"/>
  <c r="AB806" i="3"/>
  <c r="AC806" i="3"/>
  <c r="AD806" i="3"/>
  <c r="AE806" i="3"/>
  <c r="AF806" i="3"/>
  <c r="AG806" i="3"/>
  <c r="AH806" i="3"/>
  <c r="AI806" i="3"/>
  <c r="AJ806" i="3"/>
  <c r="AK806" i="3"/>
  <c r="AM806" i="3" s="1"/>
  <c r="AN806" i="3"/>
  <c r="AB807" i="3"/>
  <c r="AC807" i="3"/>
  <c r="AD807" i="3"/>
  <c r="AE807" i="3"/>
  <c r="AF807" i="3"/>
  <c r="AG807" i="3"/>
  <c r="AH807" i="3"/>
  <c r="AI807" i="3"/>
  <c r="AJ807" i="3"/>
  <c r="AK807" i="3"/>
  <c r="AM807" i="3" s="1"/>
  <c r="AN807" i="3"/>
  <c r="AB808" i="3"/>
  <c r="AC808" i="3"/>
  <c r="AD808" i="3"/>
  <c r="AE808" i="3"/>
  <c r="AF808" i="3"/>
  <c r="AG808" i="3"/>
  <c r="AH808" i="3"/>
  <c r="AI808" i="3"/>
  <c r="AJ808" i="3"/>
  <c r="AK808" i="3"/>
  <c r="AM808" i="3" s="1"/>
  <c r="AN808" i="3"/>
  <c r="AB809" i="3"/>
  <c r="AC809" i="3"/>
  <c r="AD809" i="3"/>
  <c r="AE809" i="3"/>
  <c r="AF809" i="3"/>
  <c r="AG809" i="3"/>
  <c r="AH809" i="3"/>
  <c r="AI809" i="3"/>
  <c r="AJ809" i="3"/>
  <c r="AK809" i="3"/>
  <c r="AM809" i="3" s="1"/>
  <c r="AN809" i="3"/>
  <c r="AB810" i="3"/>
  <c r="AC810" i="3"/>
  <c r="AD810" i="3"/>
  <c r="AE810" i="3"/>
  <c r="AF810" i="3"/>
  <c r="AG810" i="3"/>
  <c r="AH810" i="3"/>
  <c r="AI810" i="3"/>
  <c r="AJ810" i="3"/>
  <c r="AK810" i="3"/>
  <c r="AM810" i="3" s="1"/>
  <c r="AN810" i="3"/>
  <c r="AB811" i="3"/>
  <c r="AC811" i="3"/>
  <c r="AD811" i="3"/>
  <c r="AE811" i="3"/>
  <c r="AF811" i="3"/>
  <c r="AG811" i="3"/>
  <c r="AH811" i="3"/>
  <c r="AI811" i="3"/>
  <c r="AJ811" i="3"/>
  <c r="AK811" i="3"/>
  <c r="AM811" i="3" s="1"/>
  <c r="AN811" i="3"/>
  <c r="AB812" i="3"/>
  <c r="AC812" i="3"/>
  <c r="AD812" i="3"/>
  <c r="AE812" i="3"/>
  <c r="AF812" i="3"/>
  <c r="AG812" i="3"/>
  <c r="AH812" i="3"/>
  <c r="AI812" i="3"/>
  <c r="AJ812" i="3"/>
  <c r="AK812" i="3"/>
  <c r="AM812" i="3" s="1"/>
  <c r="AN812" i="3"/>
  <c r="AB813" i="3"/>
  <c r="AC813" i="3"/>
  <c r="AD813" i="3"/>
  <c r="AE813" i="3"/>
  <c r="AF813" i="3"/>
  <c r="AG813" i="3"/>
  <c r="AH813" i="3"/>
  <c r="AI813" i="3"/>
  <c r="AJ813" i="3"/>
  <c r="AK813" i="3"/>
  <c r="AM813" i="3" s="1"/>
  <c r="AN813" i="3"/>
  <c r="AB814" i="3"/>
  <c r="AC814" i="3"/>
  <c r="AD814" i="3"/>
  <c r="AE814" i="3"/>
  <c r="AF814" i="3"/>
  <c r="AG814" i="3"/>
  <c r="AH814" i="3"/>
  <c r="AI814" i="3"/>
  <c r="AJ814" i="3"/>
  <c r="AK814" i="3"/>
  <c r="AM814" i="3" s="1"/>
  <c r="AN814" i="3"/>
  <c r="AB815" i="3"/>
  <c r="AC815" i="3"/>
  <c r="AD815" i="3"/>
  <c r="AE815" i="3"/>
  <c r="AF815" i="3"/>
  <c r="AG815" i="3"/>
  <c r="AH815" i="3"/>
  <c r="AI815" i="3"/>
  <c r="AJ815" i="3"/>
  <c r="AK815" i="3"/>
  <c r="AM815" i="3" s="1"/>
  <c r="AN815" i="3"/>
  <c r="AB816" i="3"/>
  <c r="AC816" i="3"/>
  <c r="AD816" i="3"/>
  <c r="AE816" i="3"/>
  <c r="AF816" i="3"/>
  <c r="AG816" i="3"/>
  <c r="AH816" i="3"/>
  <c r="AI816" i="3"/>
  <c r="AJ816" i="3"/>
  <c r="AK816" i="3"/>
  <c r="AM816" i="3" s="1"/>
  <c r="AN816" i="3"/>
  <c r="AB817" i="3"/>
  <c r="AC817" i="3"/>
  <c r="AD817" i="3"/>
  <c r="AE817" i="3"/>
  <c r="AF817" i="3"/>
  <c r="AG817" i="3"/>
  <c r="AH817" i="3"/>
  <c r="AI817" i="3"/>
  <c r="AJ817" i="3"/>
  <c r="AK817" i="3"/>
  <c r="AM817" i="3" s="1"/>
  <c r="AN817" i="3"/>
  <c r="AB818" i="3"/>
  <c r="AC818" i="3"/>
  <c r="AD818" i="3"/>
  <c r="AE818" i="3"/>
  <c r="AF818" i="3"/>
  <c r="AG818" i="3"/>
  <c r="AH818" i="3"/>
  <c r="AI818" i="3"/>
  <c r="AJ818" i="3"/>
  <c r="AK818" i="3"/>
  <c r="AM818" i="3" s="1"/>
  <c r="AN818" i="3"/>
  <c r="AB819" i="3"/>
  <c r="AC819" i="3"/>
  <c r="AD819" i="3"/>
  <c r="AE819" i="3"/>
  <c r="AF819" i="3"/>
  <c r="AG819" i="3"/>
  <c r="AH819" i="3"/>
  <c r="AI819" i="3"/>
  <c r="AJ819" i="3"/>
  <c r="AK819" i="3"/>
  <c r="AM819" i="3" s="1"/>
  <c r="AN819" i="3"/>
  <c r="AB820" i="3"/>
  <c r="AC820" i="3"/>
  <c r="AD820" i="3"/>
  <c r="AE820" i="3"/>
  <c r="AF820" i="3"/>
  <c r="AG820" i="3"/>
  <c r="AH820" i="3"/>
  <c r="AI820" i="3"/>
  <c r="AJ820" i="3"/>
  <c r="AK820" i="3"/>
  <c r="AM820" i="3" s="1"/>
  <c r="AN820" i="3"/>
  <c r="AB821" i="3"/>
  <c r="AC821" i="3"/>
  <c r="AD821" i="3"/>
  <c r="AE821" i="3"/>
  <c r="AF821" i="3"/>
  <c r="AG821" i="3"/>
  <c r="AH821" i="3"/>
  <c r="AI821" i="3"/>
  <c r="AJ821" i="3"/>
  <c r="AK821" i="3"/>
  <c r="AM821" i="3" s="1"/>
  <c r="AN821" i="3"/>
  <c r="AB822" i="3"/>
  <c r="AC822" i="3"/>
  <c r="AD822" i="3"/>
  <c r="AE822" i="3"/>
  <c r="AF822" i="3"/>
  <c r="AG822" i="3"/>
  <c r="AH822" i="3"/>
  <c r="AI822" i="3"/>
  <c r="AJ822" i="3"/>
  <c r="AK822" i="3"/>
  <c r="AM822" i="3" s="1"/>
  <c r="AN822" i="3"/>
  <c r="AB823" i="3"/>
  <c r="AC823" i="3"/>
  <c r="AD823" i="3"/>
  <c r="AE823" i="3"/>
  <c r="AF823" i="3"/>
  <c r="AG823" i="3"/>
  <c r="AH823" i="3"/>
  <c r="AI823" i="3"/>
  <c r="AJ823" i="3"/>
  <c r="AK823" i="3"/>
  <c r="AM823" i="3" s="1"/>
  <c r="AN823" i="3"/>
  <c r="AB824" i="3"/>
  <c r="AC824" i="3"/>
  <c r="AD824" i="3"/>
  <c r="AE824" i="3"/>
  <c r="AF824" i="3"/>
  <c r="AG824" i="3"/>
  <c r="AH824" i="3"/>
  <c r="AI824" i="3"/>
  <c r="AJ824" i="3"/>
  <c r="AK824" i="3"/>
  <c r="AM824" i="3" s="1"/>
  <c r="AN824" i="3"/>
  <c r="AB825" i="3"/>
  <c r="AC825" i="3"/>
  <c r="AD825" i="3"/>
  <c r="AE825" i="3"/>
  <c r="AF825" i="3"/>
  <c r="AG825" i="3"/>
  <c r="AH825" i="3"/>
  <c r="AI825" i="3"/>
  <c r="AJ825" i="3"/>
  <c r="AK825" i="3"/>
  <c r="AM825" i="3" s="1"/>
  <c r="AN825" i="3"/>
  <c r="AB826" i="3"/>
  <c r="AC826" i="3"/>
  <c r="AD826" i="3"/>
  <c r="AE826" i="3"/>
  <c r="AF826" i="3"/>
  <c r="AG826" i="3"/>
  <c r="AH826" i="3"/>
  <c r="AI826" i="3"/>
  <c r="AJ826" i="3"/>
  <c r="AK826" i="3"/>
  <c r="AM826" i="3" s="1"/>
  <c r="AN826" i="3"/>
  <c r="AB827" i="3"/>
  <c r="AC827" i="3"/>
  <c r="AD827" i="3"/>
  <c r="AE827" i="3"/>
  <c r="AF827" i="3"/>
  <c r="AG827" i="3"/>
  <c r="AH827" i="3"/>
  <c r="AI827" i="3"/>
  <c r="AJ827" i="3"/>
  <c r="AK827" i="3"/>
  <c r="AM827" i="3" s="1"/>
  <c r="AN827" i="3"/>
  <c r="AB828" i="3"/>
  <c r="AC828" i="3"/>
  <c r="AD828" i="3"/>
  <c r="AE828" i="3"/>
  <c r="AF828" i="3"/>
  <c r="AG828" i="3"/>
  <c r="AH828" i="3"/>
  <c r="AI828" i="3"/>
  <c r="AJ828" i="3"/>
  <c r="AK828" i="3"/>
  <c r="AM828" i="3" s="1"/>
  <c r="AN828" i="3"/>
  <c r="AB829" i="3"/>
  <c r="AC829" i="3"/>
  <c r="AD829" i="3"/>
  <c r="AE829" i="3"/>
  <c r="AF829" i="3"/>
  <c r="AG829" i="3"/>
  <c r="AH829" i="3"/>
  <c r="AI829" i="3"/>
  <c r="AJ829" i="3"/>
  <c r="AK829" i="3"/>
  <c r="AM829" i="3" s="1"/>
  <c r="AN829" i="3"/>
  <c r="AB830" i="3"/>
  <c r="AC830" i="3"/>
  <c r="AD830" i="3"/>
  <c r="AE830" i="3"/>
  <c r="AF830" i="3"/>
  <c r="AG830" i="3"/>
  <c r="AH830" i="3"/>
  <c r="AI830" i="3"/>
  <c r="AJ830" i="3"/>
  <c r="AK830" i="3"/>
  <c r="AM830" i="3" s="1"/>
  <c r="AN830" i="3"/>
  <c r="AB831" i="3"/>
  <c r="AC831" i="3"/>
  <c r="AD831" i="3"/>
  <c r="AE831" i="3"/>
  <c r="AF831" i="3"/>
  <c r="AG831" i="3"/>
  <c r="AH831" i="3"/>
  <c r="AI831" i="3"/>
  <c r="AJ831" i="3"/>
  <c r="AK831" i="3"/>
  <c r="AM831" i="3" s="1"/>
  <c r="AN831" i="3"/>
  <c r="AB832" i="3"/>
  <c r="AC832" i="3"/>
  <c r="AD832" i="3"/>
  <c r="AE832" i="3"/>
  <c r="AF832" i="3"/>
  <c r="AG832" i="3"/>
  <c r="AH832" i="3"/>
  <c r="AI832" i="3"/>
  <c r="AJ832" i="3"/>
  <c r="AK832" i="3"/>
  <c r="AM832" i="3" s="1"/>
  <c r="AN832" i="3"/>
  <c r="AB833" i="3"/>
  <c r="AC833" i="3"/>
  <c r="AD833" i="3"/>
  <c r="AE833" i="3"/>
  <c r="AF833" i="3"/>
  <c r="AG833" i="3"/>
  <c r="AH833" i="3"/>
  <c r="AI833" i="3"/>
  <c r="AJ833" i="3"/>
  <c r="AK833" i="3"/>
  <c r="AM833" i="3" s="1"/>
  <c r="AN833" i="3"/>
  <c r="AB834" i="3"/>
  <c r="AC834" i="3"/>
  <c r="AD834" i="3"/>
  <c r="AE834" i="3"/>
  <c r="AF834" i="3"/>
  <c r="AG834" i="3"/>
  <c r="AH834" i="3"/>
  <c r="AI834" i="3"/>
  <c r="AJ834" i="3"/>
  <c r="AK834" i="3"/>
  <c r="AM834" i="3" s="1"/>
  <c r="AN834" i="3"/>
  <c r="AB835" i="3"/>
  <c r="AC835" i="3"/>
  <c r="AD835" i="3"/>
  <c r="AE835" i="3"/>
  <c r="AF835" i="3"/>
  <c r="AG835" i="3"/>
  <c r="AH835" i="3"/>
  <c r="AI835" i="3"/>
  <c r="AJ835" i="3"/>
  <c r="AK835" i="3"/>
  <c r="AM835" i="3" s="1"/>
  <c r="AN835" i="3"/>
  <c r="AB836" i="3"/>
  <c r="AC836" i="3"/>
  <c r="AD836" i="3"/>
  <c r="AE836" i="3"/>
  <c r="AF836" i="3"/>
  <c r="AG836" i="3"/>
  <c r="AH836" i="3"/>
  <c r="AI836" i="3"/>
  <c r="AJ836" i="3"/>
  <c r="AK836" i="3"/>
  <c r="AM836" i="3" s="1"/>
  <c r="AN836" i="3"/>
  <c r="AB837" i="3"/>
  <c r="AC837" i="3"/>
  <c r="AD837" i="3"/>
  <c r="AE837" i="3"/>
  <c r="AF837" i="3"/>
  <c r="AG837" i="3"/>
  <c r="AH837" i="3"/>
  <c r="AI837" i="3"/>
  <c r="AJ837" i="3"/>
  <c r="AK837" i="3"/>
  <c r="AM837" i="3" s="1"/>
  <c r="AN837" i="3"/>
  <c r="AB838" i="3"/>
  <c r="AC838" i="3"/>
  <c r="AD838" i="3"/>
  <c r="AE838" i="3"/>
  <c r="AF838" i="3"/>
  <c r="AG838" i="3"/>
  <c r="AH838" i="3"/>
  <c r="AI838" i="3"/>
  <c r="AJ838" i="3"/>
  <c r="AK838" i="3"/>
  <c r="AM838" i="3" s="1"/>
  <c r="AN838" i="3"/>
  <c r="AB839" i="3"/>
  <c r="AC839" i="3"/>
  <c r="AD839" i="3"/>
  <c r="AE839" i="3"/>
  <c r="AF839" i="3"/>
  <c r="AG839" i="3"/>
  <c r="AH839" i="3"/>
  <c r="AI839" i="3"/>
  <c r="AJ839" i="3"/>
  <c r="AK839" i="3"/>
  <c r="AM839" i="3" s="1"/>
  <c r="AN839" i="3"/>
  <c r="AB840" i="3"/>
  <c r="AC840" i="3"/>
  <c r="AD840" i="3"/>
  <c r="AE840" i="3"/>
  <c r="AF840" i="3"/>
  <c r="AG840" i="3"/>
  <c r="AH840" i="3"/>
  <c r="AI840" i="3"/>
  <c r="AJ840" i="3"/>
  <c r="AK840" i="3"/>
  <c r="AM840" i="3" s="1"/>
  <c r="AN840" i="3"/>
  <c r="AB841" i="3"/>
  <c r="AC841" i="3"/>
  <c r="AD841" i="3"/>
  <c r="AE841" i="3"/>
  <c r="AF841" i="3"/>
  <c r="AG841" i="3"/>
  <c r="AH841" i="3"/>
  <c r="AI841" i="3"/>
  <c r="AJ841" i="3"/>
  <c r="AK841" i="3"/>
  <c r="AM841" i="3" s="1"/>
  <c r="AN841" i="3"/>
  <c r="AB842" i="3"/>
  <c r="AC842" i="3"/>
  <c r="AD842" i="3"/>
  <c r="AE842" i="3"/>
  <c r="AF842" i="3"/>
  <c r="AG842" i="3"/>
  <c r="AH842" i="3"/>
  <c r="AI842" i="3"/>
  <c r="AJ842" i="3"/>
  <c r="AK842" i="3"/>
  <c r="AM842" i="3" s="1"/>
  <c r="AN842" i="3"/>
  <c r="AB843" i="3"/>
  <c r="AC843" i="3"/>
  <c r="AD843" i="3"/>
  <c r="AE843" i="3"/>
  <c r="AF843" i="3"/>
  <c r="AG843" i="3"/>
  <c r="AH843" i="3"/>
  <c r="AI843" i="3"/>
  <c r="AJ843" i="3"/>
  <c r="AK843" i="3"/>
  <c r="AM843" i="3" s="1"/>
  <c r="AN843" i="3"/>
  <c r="AB844" i="3"/>
  <c r="AC844" i="3"/>
  <c r="AD844" i="3"/>
  <c r="AE844" i="3"/>
  <c r="AF844" i="3"/>
  <c r="AG844" i="3"/>
  <c r="AH844" i="3"/>
  <c r="AI844" i="3"/>
  <c r="AJ844" i="3"/>
  <c r="AK844" i="3"/>
  <c r="AM844" i="3" s="1"/>
  <c r="AN844" i="3"/>
  <c r="AB845" i="3"/>
  <c r="AC845" i="3"/>
  <c r="AD845" i="3"/>
  <c r="AE845" i="3"/>
  <c r="AF845" i="3"/>
  <c r="AG845" i="3"/>
  <c r="AH845" i="3"/>
  <c r="AI845" i="3"/>
  <c r="AJ845" i="3"/>
  <c r="AK845" i="3"/>
  <c r="AM845" i="3" s="1"/>
  <c r="AN845" i="3"/>
  <c r="AB846" i="3"/>
  <c r="AC846" i="3"/>
  <c r="AD846" i="3"/>
  <c r="AE846" i="3"/>
  <c r="AF846" i="3"/>
  <c r="AG846" i="3"/>
  <c r="AH846" i="3"/>
  <c r="AI846" i="3"/>
  <c r="AJ846" i="3"/>
  <c r="AK846" i="3"/>
  <c r="AM846" i="3" s="1"/>
  <c r="AN846" i="3"/>
  <c r="AB847" i="3"/>
  <c r="AC847" i="3"/>
  <c r="AD847" i="3"/>
  <c r="AE847" i="3"/>
  <c r="AF847" i="3"/>
  <c r="AG847" i="3"/>
  <c r="AH847" i="3"/>
  <c r="AI847" i="3"/>
  <c r="AJ847" i="3"/>
  <c r="AK847" i="3"/>
  <c r="AM847" i="3" s="1"/>
  <c r="AN847" i="3"/>
  <c r="AB848" i="3"/>
  <c r="AC848" i="3"/>
  <c r="AD848" i="3"/>
  <c r="AE848" i="3"/>
  <c r="AF848" i="3"/>
  <c r="AG848" i="3"/>
  <c r="AH848" i="3"/>
  <c r="AI848" i="3"/>
  <c r="AJ848" i="3"/>
  <c r="AK848" i="3"/>
  <c r="AM848" i="3" s="1"/>
  <c r="AN848" i="3"/>
  <c r="AB849" i="3"/>
  <c r="AC849" i="3"/>
  <c r="AD849" i="3"/>
  <c r="AE849" i="3"/>
  <c r="AF849" i="3"/>
  <c r="AG849" i="3"/>
  <c r="AH849" i="3"/>
  <c r="AI849" i="3"/>
  <c r="AJ849" i="3"/>
  <c r="AK849" i="3"/>
  <c r="AM849" i="3" s="1"/>
  <c r="AN849" i="3"/>
  <c r="AB850" i="3"/>
  <c r="AC850" i="3"/>
  <c r="AD850" i="3"/>
  <c r="AE850" i="3"/>
  <c r="AF850" i="3"/>
  <c r="AG850" i="3"/>
  <c r="AH850" i="3"/>
  <c r="AI850" i="3"/>
  <c r="AJ850" i="3"/>
  <c r="AK850" i="3"/>
  <c r="AM850" i="3" s="1"/>
  <c r="AN850" i="3"/>
  <c r="AB851" i="3"/>
  <c r="AC851" i="3"/>
  <c r="AD851" i="3"/>
  <c r="AE851" i="3"/>
  <c r="AF851" i="3"/>
  <c r="AG851" i="3"/>
  <c r="AH851" i="3"/>
  <c r="AI851" i="3"/>
  <c r="AJ851" i="3"/>
  <c r="AK851" i="3"/>
  <c r="AM851" i="3" s="1"/>
  <c r="AN851" i="3"/>
  <c r="AB852" i="3"/>
  <c r="AC852" i="3"/>
  <c r="AD852" i="3"/>
  <c r="AE852" i="3"/>
  <c r="AF852" i="3"/>
  <c r="AG852" i="3"/>
  <c r="AH852" i="3"/>
  <c r="AI852" i="3"/>
  <c r="AJ852" i="3"/>
  <c r="AK852" i="3"/>
  <c r="AM852" i="3" s="1"/>
  <c r="AN852" i="3"/>
  <c r="AB853" i="3"/>
  <c r="AC853" i="3"/>
  <c r="AD853" i="3"/>
  <c r="AE853" i="3"/>
  <c r="AF853" i="3"/>
  <c r="AG853" i="3"/>
  <c r="AH853" i="3"/>
  <c r="AI853" i="3"/>
  <c r="AJ853" i="3"/>
  <c r="AK853" i="3"/>
  <c r="AM853" i="3" s="1"/>
  <c r="AN853" i="3"/>
  <c r="AB854" i="3"/>
  <c r="AC854" i="3"/>
  <c r="AD854" i="3"/>
  <c r="AE854" i="3"/>
  <c r="AF854" i="3"/>
  <c r="AG854" i="3"/>
  <c r="AH854" i="3"/>
  <c r="AI854" i="3"/>
  <c r="AJ854" i="3"/>
  <c r="AK854" i="3"/>
  <c r="AM854" i="3" s="1"/>
  <c r="AN854" i="3"/>
  <c r="AB855" i="3"/>
  <c r="AC855" i="3"/>
  <c r="AD855" i="3"/>
  <c r="AE855" i="3"/>
  <c r="AF855" i="3"/>
  <c r="AG855" i="3"/>
  <c r="AH855" i="3"/>
  <c r="AI855" i="3"/>
  <c r="AJ855" i="3"/>
  <c r="AK855" i="3"/>
  <c r="AM855" i="3" s="1"/>
  <c r="AN855" i="3"/>
  <c r="AB856" i="3"/>
  <c r="AC856" i="3"/>
  <c r="AD856" i="3"/>
  <c r="AE856" i="3"/>
  <c r="AF856" i="3"/>
  <c r="AG856" i="3"/>
  <c r="AH856" i="3"/>
  <c r="AI856" i="3"/>
  <c r="AJ856" i="3"/>
  <c r="AK856" i="3"/>
  <c r="AM856" i="3" s="1"/>
  <c r="AN856" i="3"/>
  <c r="AB857" i="3"/>
  <c r="AC857" i="3"/>
  <c r="AD857" i="3"/>
  <c r="AE857" i="3"/>
  <c r="AF857" i="3"/>
  <c r="AG857" i="3"/>
  <c r="AH857" i="3"/>
  <c r="AI857" i="3"/>
  <c r="AJ857" i="3"/>
  <c r="AK857" i="3"/>
  <c r="AM857" i="3" s="1"/>
  <c r="AN857" i="3"/>
  <c r="AB858" i="3"/>
  <c r="AC858" i="3"/>
  <c r="AD858" i="3"/>
  <c r="AE858" i="3"/>
  <c r="AF858" i="3"/>
  <c r="AG858" i="3"/>
  <c r="AH858" i="3"/>
  <c r="AI858" i="3"/>
  <c r="AJ858" i="3"/>
  <c r="AK858" i="3"/>
  <c r="AM858" i="3" s="1"/>
  <c r="AN858" i="3"/>
  <c r="AB859" i="3"/>
  <c r="AC859" i="3"/>
  <c r="AD859" i="3"/>
  <c r="AE859" i="3"/>
  <c r="AF859" i="3"/>
  <c r="AG859" i="3"/>
  <c r="AH859" i="3"/>
  <c r="AI859" i="3"/>
  <c r="AJ859" i="3"/>
  <c r="AK859" i="3"/>
  <c r="AM859" i="3" s="1"/>
  <c r="AN859" i="3"/>
  <c r="AB860" i="3"/>
  <c r="AC860" i="3"/>
  <c r="AD860" i="3"/>
  <c r="AE860" i="3"/>
  <c r="AF860" i="3"/>
  <c r="AG860" i="3"/>
  <c r="AH860" i="3"/>
  <c r="AI860" i="3"/>
  <c r="AJ860" i="3"/>
  <c r="AK860" i="3"/>
  <c r="AM860" i="3" s="1"/>
  <c r="AN860" i="3"/>
  <c r="AB861" i="3"/>
  <c r="AC861" i="3"/>
  <c r="AD861" i="3"/>
  <c r="AE861" i="3"/>
  <c r="AF861" i="3"/>
  <c r="AG861" i="3"/>
  <c r="AH861" i="3"/>
  <c r="AI861" i="3"/>
  <c r="AJ861" i="3"/>
  <c r="AK861" i="3"/>
  <c r="AM861" i="3" s="1"/>
  <c r="AN861" i="3"/>
  <c r="AB862" i="3"/>
  <c r="AC862" i="3"/>
  <c r="AD862" i="3"/>
  <c r="AE862" i="3"/>
  <c r="AF862" i="3"/>
  <c r="AG862" i="3"/>
  <c r="AH862" i="3"/>
  <c r="AI862" i="3"/>
  <c r="AJ862" i="3"/>
  <c r="AK862" i="3"/>
  <c r="AM862" i="3" s="1"/>
  <c r="AN862" i="3"/>
  <c r="AB863" i="3"/>
  <c r="AC863" i="3"/>
  <c r="AD863" i="3"/>
  <c r="AE863" i="3"/>
  <c r="AF863" i="3"/>
  <c r="AG863" i="3"/>
  <c r="AH863" i="3"/>
  <c r="AI863" i="3"/>
  <c r="AJ863" i="3"/>
  <c r="AK863" i="3"/>
  <c r="AM863" i="3" s="1"/>
  <c r="AN863" i="3"/>
  <c r="AB864" i="3"/>
  <c r="AC864" i="3"/>
  <c r="AD864" i="3"/>
  <c r="AE864" i="3"/>
  <c r="AF864" i="3"/>
  <c r="AG864" i="3"/>
  <c r="AH864" i="3"/>
  <c r="AI864" i="3"/>
  <c r="AJ864" i="3"/>
  <c r="AK864" i="3"/>
  <c r="AM864" i="3" s="1"/>
  <c r="AN864" i="3"/>
  <c r="AB865" i="3"/>
  <c r="AC865" i="3"/>
  <c r="AD865" i="3"/>
  <c r="AE865" i="3"/>
  <c r="AF865" i="3"/>
  <c r="AG865" i="3"/>
  <c r="AH865" i="3"/>
  <c r="AI865" i="3"/>
  <c r="AJ865" i="3"/>
  <c r="AK865" i="3"/>
  <c r="AM865" i="3" s="1"/>
  <c r="AN865" i="3"/>
  <c r="AB866" i="3"/>
  <c r="AC866" i="3"/>
  <c r="AD866" i="3"/>
  <c r="AE866" i="3"/>
  <c r="AF866" i="3"/>
  <c r="AG866" i="3"/>
  <c r="AH866" i="3"/>
  <c r="AI866" i="3"/>
  <c r="AJ866" i="3"/>
  <c r="AK866" i="3"/>
  <c r="AM866" i="3" s="1"/>
  <c r="AN866" i="3"/>
  <c r="AB867" i="3"/>
  <c r="AC867" i="3"/>
  <c r="AD867" i="3"/>
  <c r="AE867" i="3"/>
  <c r="AF867" i="3"/>
  <c r="AG867" i="3"/>
  <c r="AH867" i="3"/>
  <c r="AI867" i="3"/>
  <c r="AJ867" i="3"/>
  <c r="AK867" i="3"/>
  <c r="AM867" i="3" s="1"/>
  <c r="AN867" i="3"/>
  <c r="AB868" i="3"/>
  <c r="AC868" i="3"/>
  <c r="AD868" i="3"/>
  <c r="AE868" i="3"/>
  <c r="AF868" i="3"/>
  <c r="AG868" i="3"/>
  <c r="AH868" i="3"/>
  <c r="AI868" i="3"/>
  <c r="AJ868" i="3"/>
  <c r="AK868" i="3"/>
  <c r="AM868" i="3" s="1"/>
  <c r="AN868" i="3"/>
  <c r="AB869" i="3"/>
  <c r="AC869" i="3"/>
  <c r="AD869" i="3"/>
  <c r="AE869" i="3"/>
  <c r="AF869" i="3"/>
  <c r="AG869" i="3"/>
  <c r="AH869" i="3"/>
  <c r="AI869" i="3"/>
  <c r="AJ869" i="3"/>
  <c r="AK869" i="3"/>
  <c r="AM869" i="3" s="1"/>
  <c r="AN869" i="3"/>
  <c r="AB870" i="3"/>
  <c r="AC870" i="3"/>
  <c r="AD870" i="3"/>
  <c r="AE870" i="3"/>
  <c r="AF870" i="3"/>
  <c r="AG870" i="3"/>
  <c r="AH870" i="3"/>
  <c r="AI870" i="3"/>
  <c r="AJ870" i="3"/>
  <c r="AK870" i="3"/>
  <c r="AM870" i="3" s="1"/>
  <c r="AN870" i="3"/>
  <c r="AB871" i="3"/>
  <c r="AC871" i="3"/>
  <c r="AD871" i="3"/>
  <c r="AE871" i="3"/>
  <c r="AF871" i="3"/>
  <c r="AG871" i="3"/>
  <c r="AH871" i="3"/>
  <c r="AI871" i="3"/>
  <c r="AJ871" i="3"/>
  <c r="AK871" i="3"/>
  <c r="AM871" i="3" s="1"/>
  <c r="AN871" i="3"/>
  <c r="AB872" i="3"/>
  <c r="AC872" i="3"/>
  <c r="AD872" i="3"/>
  <c r="AE872" i="3"/>
  <c r="AF872" i="3"/>
  <c r="AG872" i="3"/>
  <c r="AH872" i="3"/>
  <c r="AI872" i="3"/>
  <c r="AJ872" i="3"/>
  <c r="AK872" i="3"/>
  <c r="AM872" i="3" s="1"/>
  <c r="AN872" i="3"/>
  <c r="AB873" i="3"/>
  <c r="AC873" i="3"/>
  <c r="AD873" i="3"/>
  <c r="AE873" i="3"/>
  <c r="AF873" i="3"/>
  <c r="AG873" i="3"/>
  <c r="AH873" i="3"/>
  <c r="AI873" i="3"/>
  <c r="AJ873" i="3"/>
  <c r="AK873" i="3"/>
  <c r="AM873" i="3" s="1"/>
  <c r="AN873" i="3"/>
  <c r="AB874" i="3"/>
  <c r="AC874" i="3"/>
  <c r="AD874" i="3"/>
  <c r="AE874" i="3"/>
  <c r="AF874" i="3"/>
  <c r="AG874" i="3"/>
  <c r="AH874" i="3"/>
  <c r="AI874" i="3"/>
  <c r="AJ874" i="3"/>
  <c r="AK874" i="3"/>
  <c r="AM874" i="3" s="1"/>
  <c r="AN874" i="3"/>
  <c r="AB875" i="3"/>
  <c r="AC875" i="3"/>
  <c r="AD875" i="3"/>
  <c r="AE875" i="3"/>
  <c r="AF875" i="3"/>
  <c r="AG875" i="3"/>
  <c r="AH875" i="3"/>
  <c r="AI875" i="3"/>
  <c r="AJ875" i="3"/>
  <c r="AK875" i="3"/>
  <c r="AM875" i="3" s="1"/>
  <c r="AN875" i="3"/>
  <c r="AB876" i="3"/>
  <c r="AC876" i="3"/>
  <c r="AD876" i="3"/>
  <c r="AE876" i="3"/>
  <c r="AF876" i="3"/>
  <c r="AG876" i="3"/>
  <c r="AH876" i="3"/>
  <c r="AI876" i="3"/>
  <c r="AJ876" i="3"/>
  <c r="AK876" i="3"/>
  <c r="AM876" i="3" s="1"/>
  <c r="AN876" i="3"/>
  <c r="AB877" i="3"/>
  <c r="AC877" i="3"/>
  <c r="AD877" i="3"/>
  <c r="AE877" i="3"/>
  <c r="AF877" i="3"/>
  <c r="AG877" i="3"/>
  <c r="AH877" i="3"/>
  <c r="AI877" i="3"/>
  <c r="AJ877" i="3"/>
  <c r="AK877" i="3"/>
  <c r="AM877" i="3" s="1"/>
  <c r="AN877" i="3"/>
  <c r="AB878" i="3"/>
  <c r="AC878" i="3"/>
  <c r="AD878" i="3"/>
  <c r="AE878" i="3"/>
  <c r="AF878" i="3"/>
  <c r="AG878" i="3"/>
  <c r="AH878" i="3"/>
  <c r="AI878" i="3"/>
  <c r="AJ878" i="3"/>
  <c r="AK878" i="3"/>
  <c r="AM878" i="3" s="1"/>
  <c r="AN878" i="3"/>
  <c r="AB879" i="3"/>
  <c r="AC879" i="3"/>
  <c r="AD879" i="3"/>
  <c r="AE879" i="3"/>
  <c r="AF879" i="3"/>
  <c r="AG879" i="3"/>
  <c r="AH879" i="3"/>
  <c r="AI879" i="3"/>
  <c r="AJ879" i="3"/>
  <c r="AK879" i="3"/>
  <c r="AM879" i="3" s="1"/>
  <c r="AN879" i="3"/>
  <c r="AB880" i="3"/>
  <c r="AC880" i="3"/>
  <c r="AD880" i="3"/>
  <c r="AE880" i="3"/>
  <c r="AF880" i="3"/>
  <c r="AG880" i="3"/>
  <c r="AH880" i="3"/>
  <c r="AI880" i="3"/>
  <c r="AJ880" i="3"/>
  <c r="AK880" i="3"/>
  <c r="AM880" i="3" s="1"/>
  <c r="AN880" i="3"/>
  <c r="AB881" i="3"/>
  <c r="AC881" i="3"/>
  <c r="AD881" i="3"/>
  <c r="AE881" i="3"/>
  <c r="AF881" i="3"/>
  <c r="AG881" i="3"/>
  <c r="AH881" i="3"/>
  <c r="AI881" i="3"/>
  <c r="AJ881" i="3"/>
  <c r="AK881" i="3"/>
  <c r="AM881" i="3" s="1"/>
  <c r="AN881" i="3"/>
  <c r="AB882" i="3"/>
  <c r="AC882" i="3"/>
  <c r="AD882" i="3"/>
  <c r="AE882" i="3"/>
  <c r="AF882" i="3"/>
  <c r="AG882" i="3"/>
  <c r="AH882" i="3"/>
  <c r="AI882" i="3"/>
  <c r="AJ882" i="3"/>
  <c r="AK882" i="3"/>
  <c r="AM882" i="3" s="1"/>
  <c r="AN882" i="3"/>
  <c r="AB883" i="3"/>
  <c r="AC883" i="3"/>
  <c r="AD883" i="3"/>
  <c r="AE883" i="3"/>
  <c r="AF883" i="3"/>
  <c r="AG883" i="3"/>
  <c r="AH883" i="3"/>
  <c r="AI883" i="3"/>
  <c r="AJ883" i="3"/>
  <c r="AK883" i="3"/>
  <c r="AM883" i="3" s="1"/>
  <c r="AN883" i="3"/>
  <c r="AB884" i="3"/>
  <c r="AC884" i="3"/>
  <c r="AD884" i="3"/>
  <c r="AE884" i="3"/>
  <c r="AF884" i="3"/>
  <c r="AG884" i="3"/>
  <c r="AH884" i="3"/>
  <c r="AI884" i="3"/>
  <c r="AJ884" i="3"/>
  <c r="AK884" i="3"/>
  <c r="AM884" i="3" s="1"/>
  <c r="AN884" i="3"/>
  <c r="AB885" i="3"/>
  <c r="AC885" i="3"/>
  <c r="AD885" i="3"/>
  <c r="AE885" i="3"/>
  <c r="AF885" i="3"/>
  <c r="AG885" i="3"/>
  <c r="AH885" i="3"/>
  <c r="AI885" i="3"/>
  <c r="AJ885" i="3"/>
  <c r="AK885" i="3"/>
  <c r="AM885" i="3" s="1"/>
  <c r="AN885" i="3"/>
  <c r="AB886" i="3"/>
  <c r="AC886" i="3"/>
  <c r="AD886" i="3"/>
  <c r="AE886" i="3"/>
  <c r="AF886" i="3"/>
  <c r="AG886" i="3"/>
  <c r="AH886" i="3"/>
  <c r="AI886" i="3"/>
  <c r="AJ886" i="3"/>
  <c r="AK886" i="3"/>
  <c r="AM886" i="3" s="1"/>
  <c r="AN886" i="3"/>
  <c r="AB887" i="3"/>
  <c r="AC887" i="3"/>
  <c r="AD887" i="3"/>
  <c r="AE887" i="3"/>
  <c r="AF887" i="3"/>
  <c r="AG887" i="3"/>
  <c r="AH887" i="3"/>
  <c r="AI887" i="3"/>
  <c r="AJ887" i="3"/>
  <c r="AK887" i="3"/>
  <c r="AM887" i="3" s="1"/>
  <c r="AN887" i="3"/>
  <c r="AB888" i="3"/>
  <c r="AC888" i="3"/>
  <c r="AD888" i="3"/>
  <c r="AE888" i="3"/>
  <c r="AF888" i="3"/>
  <c r="AG888" i="3"/>
  <c r="AH888" i="3"/>
  <c r="AI888" i="3"/>
  <c r="AJ888" i="3"/>
  <c r="AK888" i="3"/>
  <c r="AM888" i="3" s="1"/>
  <c r="AN888" i="3"/>
  <c r="AB889" i="3"/>
  <c r="AC889" i="3"/>
  <c r="AD889" i="3"/>
  <c r="AE889" i="3"/>
  <c r="AF889" i="3"/>
  <c r="AG889" i="3"/>
  <c r="AH889" i="3"/>
  <c r="AI889" i="3"/>
  <c r="AJ889" i="3"/>
  <c r="AK889" i="3"/>
  <c r="AM889" i="3" s="1"/>
  <c r="AN889" i="3"/>
  <c r="AB890" i="3"/>
  <c r="AC890" i="3"/>
  <c r="AD890" i="3"/>
  <c r="AE890" i="3"/>
  <c r="AF890" i="3"/>
  <c r="AG890" i="3"/>
  <c r="AH890" i="3"/>
  <c r="AI890" i="3"/>
  <c r="AJ890" i="3"/>
  <c r="AK890" i="3"/>
  <c r="AM890" i="3" s="1"/>
  <c r="AN890" i="3"/>
  <c r="AB891" i="3"/>
  <c r="AC891" i="3"/>
  <c r="AD891" i="3"/>
  <c r="AE891" i="3"/>
  <c r="AF891" i="3"/>
  <c r="AG891" i="3"/>
  <c r="AH891" i="3"/>
  <c r="AI891" i="3"/>
  <c r="AJ891" i="3"/>
  <c r="AK891" i="3"/>
  <c r="AM891" i="3" s="1"/>
  <c r="AN891" i="3"/>
  <c r="AB892" i="3"/>
  <c r="AC892" i="3"/>
  <c r="AD892" i="3"/>
  <c r="AE892" i="3"/>
  <c r="AF892" i="3"/>
  <c r="AG892" i="3"/>
  <c r="AH892" i="3"/>
  <c r="AI892" i="3"/>
  <c r="AJ892" i="3"/>
  <c r="AK892" i="3"/>
  <c r="AM892" i="3" s="1"/>
  <c r="AN892" i="3"/>
  <c r="AB893" i="3"/>
  <c r="AC893" i="3"/>
  <c r="AD893" i="3"/>
  <c r="AE893" i="3"/>
  <c r="AF893" i="3"/>
  <c r="AG893" i="3"/>
  <c r="AH893" i="3"/>
  <c r="AI893" i="3"/>
  <c r="AJ893" i="3"/>
  <c r="AK893" i="3"/>
  <c r="AM893" i="3" s="1"/>
  <c r="AN893" i="3"/>
  <c r="AB894" i="3"/>
  <c r="AC894" i="3"/>
  <c r="AD894" i="3"/>
  <c r="AE894" i="3"/>
  <c r="AF894" i="3"/>
  <c r="AG894" i="3"/>
  <c r="AH894" i="3"/>
  <c r="AI894" i="3"/>
  <c r="AJ894" i="3"/>
  <c r="AK894" i="3"/>
  <c r="AM894" i="3" s="1"/>
  <c r="AN894" i="3"/>
  <c r="AB895" i="3"/>
  <c r="AC895" i="3"/>
  <c r="AD895" i="3"/>
  <c r="AE895" i="3"/>
  <c r="AF895" i="3"/>
  <c r="AG895" i="3"/>
  <c r="AH895" i="3"/>
  <c r="AI895" i="3"/>
  <c r="AJ895" i="3"/>
  <c r="AK895" i="3"/>
  <c r="AM895" i="3" s="1"/>
  <c r="AN895" i="3"/>
  <c r="AB896" i="3"/>
  <c r="AC896" i="3"/>
  <c r="AD896" i="3"/>
  <c r="AE896" i="3"/>
  <c r="AF896" i="3"/>
  <c r="AG896" i="3"/>
  <c r="AH896" i="3"/>
  <c r="AI896" i="3"/>
  <c r="AJ896" i="3"/>
  <c r="AK896" i="3"/>
  <c r="AM896" i="3" s="1"/>
  <c r="AN896" i="3"/>
  <c r="AB897" i="3"/>
  <c r="AC897" i="3"/>
  <c r="AD897" i="3"/>
  <c r="AE897" i="3"/>
  <c r="AF897" i="3"/>
  <c r="AG897" i="3"/>
  <c r="AH897" i="3"/>
  <c r="AI897" i="3"/>
  <c r="AJ897" i="3"/>
  <c r="AK897" i="3"/>
  <c r="AM897" i="3" s="1"/>
  <c r="AN897" i="3"/>
  <c r="AB898" i="3"/>
  <c r="AC898" i="3"/>
  <c r="AD898" i="3"/>
  <c r="AE898" i="3"/>
  <c r="AF898" i="3"/>
  <c r="AG898" i="3"/>
  <c r="AH898" i="3"/>
  <c r="AI898" i="3"/>
  <c r="AJ898" i="3"/>
  <c r="AK898" i="3"/>
  <c r="AM898" i="3" s="1"/>
  <c r="AN898" i="3"/>
  <c r="AB899" i="3"/>
  <c r="AC899" i="3"/>
  <c r="AD899" i="3"/>
  <c r="AE899" i="3"/>
  <c r="AF899" i="3"/>
  <c r="AG899" i="3"/>
  <c r="AH899" i="3"/>
  <c r="AI899" i="3"/>
  <c r="AJ899" i="3"/>
  <c r="AK899" i="3"/>
  <c r="AM899" i="3" s="1"/>
  <c r="AN899" i="3"/>
  <c r="AB900" i="3"/>
  <c r="AC900" i="3"/>
  <c r="AD900" i="3"/>
  <c r="AE900" i="3"/>
  <c r="AF900" i="3"/>
  <c r="AG900" i="3"/>
  <c r="AH900" i="3"/>
  <c r="AI900" i="3"/>
  <c r="AJ900" i="3"/>
  <c r="AK900" i="3"/>
  <c r="AM900" i="3" s="1"/>
  <c r="AN900" i="3"/>
  <c r="AB901" i="3"/>
  <c r="AC901" i="3"/>
  <c r="AD901" i="3"/>
  <c r="AE901" i="3"/>
  <c r="AF901" i="3"/>
  <c r="AG901" i="3"/>
  <c r="AH901" i="3"/>
  <c r="AI901" i="3"/>
  <c r="AJ901" i="3"/>
  <c r="AK901" i="3"/>
  <c r="AM901" i="3" s="1"/>
  <c r="AN901" i="3"/>
  <c r="AB902" i="3"/>
  <c r="AC902" i="3"/>
  <c r="AD902" i="3"/>
  <c r="AE902" i="3"/>
  <c r="AF902" i="3"/>
  <c r="AG902" i="3"/>
  <c r="AH902" i="3"/>
  <c r="AI902" i="3"/>
  <c r="AJ902" i="3"/>
  <c r="AK902" i="3"/>
  <c r="AM902" i="3" s="1"/>
  <c r="AN902" i="3"/>
  <c r="AB903" i="3"/>
  <c r="AC903" i="3"/>
  <c r="AD903" i="3"/>
  <c r="AE903" i="3"/>
  <c r="AF903" i="3"/>
  <c r="AG903" i="3"/>
  <c r="AH903" i="3"/>
  <c r="AI903" i="3"/>
  <c r="AJ903" i="3"/>
  <c r="AK903" i="3"/>
  <c r="AM903" i="3" s="1"/>
  <c r="AN903" i="3"/>
  <c r="AB904" i="3"/>
  <c r="AC904" i="3"/>
  <c r="AD904" i="3"/>
  <c r="AE904" i="3"/>
  <c r="AF904" i="3"/>
  <c r="AG904" i="3"/>
  <c r="AH904" i="3"/>
  <c r="AI904" i="3"/>
  <c r="AJ904" i="3"/>
  <c r="AK904" i="3"/>
  <c r="AM904" i="3" s="1"/>
  <c r="AN904" i="3"/>
  <c r="AB905" i="3"/>
  <c r="AC905" i="3"/>
  <c r="AD905" i="3"/>
  <c r="AE905" i="3"/>
  <c r="AF905" i="3"/>
  <c r="AG905" i="3"/>
  <c r="AH905" i="3"/>
  <c r="AI905" i="3"/>
  <c r="AJ905" i="3"/>
  <c r="AK905" i="3"/>
  <c r="AM905" i="3" s="1"/>
  <c r="AN905" i="3"/>
  <c r="AB906" i="3"/>
  <c r="AC906" i="3"/>
  <c r="AD906" i="3"/>
  <c r="AE906" i="3"/>
  <c r="AF906" i="3"/>
  <c r="AG906" i="3"/>
  <c r="AH906" i="3"/>
  <c r="AI906" i="3"/>
  <c r="AJ906" i="3"/>
  <c r="AK906" i="3"/>
  <c r="AM906" i="3" s="1"/>
  <c r="AN906" i="3"/>
  <c r="AB907" i="3"/>
  <c r="AC907" i="3"/>
  <c r="AD907" i="3"/>
  <c r="AE907" i="3"/>
  <c r="AF907" i="3"/>
  <c r="AG907" i="3"/>
  <c r="AH907" i="3"/>
  <c r="AI907" i="3"/>
  <c r="AJ907" i="3"/>
  <c r="AK907" i="3"/>
  <c r="AM907" i="3" s="1"/>
  <c r="AN907" i="3"/>
  <c r="AB908" i="3"/>
  <c r="AC908" i="3"/>
  <c r="AD908" i="3"/>
  <c r="AE908" i="3"/>
  <c r="AF908" i="3"/>
  <c r="AG908" i="3"/>
  <c r="AH908" i="3"/>
  <c r="AI908" i="3"/>
  <c r="AJ908" i="3"/>
  <c r="AK908" i="3"/>
  <c r="AM908" i="3" s="1"/>
  <c r="AN908" i="3"/>
  <c r="AB909" i="3"/>
  <c r="AC909" i="3"/>
  <c r="AD909" i="3"/>
  <c r="AE909" i="3"/>
  <c r="AF909" i="3"/>
  <c r="AG909" i="3"/>
  <c r="AH909" i="3"/>
  <c r="AI909" i="3"/>
  <c r="AJ909" i="3"/>
  <c r="AK909" i="3"/>
  <c r="AM909" i="3" s="1"/>
  <c r="AN909" i="3"/>
  <c r="AB910" i="3"/>
  <c r="AC910" i="3"/>
  <c r="AD910" i="3"/>
  <c r="AE910" i="3"/>
  <c r="AF910" i="3"/>
  <c r="AG910" i="3"/>
  <c r="AH910" i="3"/>
  <c r="AI910" i="3"/>
  <c r="AJ910" i="3"/>
  <c r="AK910" i="3"/>
  <c r="AM910" i="3" s="1"/>
  <c r="AN910" i="3"/>
  <c r="AB911" i="3"/>
  <c r="AC911" i="3"/>
  <c r="AD911" i="3"/>
  <c r="AE911" i="3"/>
  <c r="AF911" i="3"/>
  <c r="AG911" i="3"/>
  <c r="AH911" i="3"/>
  <c r="AI911" i="3"/>
  <c r="AJ911" i="3"/>
  <c r="AK911" i="3"/>
  <c r="AM911" i="3" s="1"/>
  <c r="AN911" i="3"/>
  <c r="AB912" i="3"/>
  <c r="AC912" i="3"/>
  <c r="AD912" i="3"/>
  <c r="AE912" i="3"/>
  <c r="AF912" i="3"/>
  <c r="AG912" i="3"/>
  <c r="AH912" i="3"/>
  <c r="AI912" i="3"/>
  <c r="AJ912" i="3"/>
  <c r="AK912" i="3"/>
  <c r="AM912" i="3" s="1"/>
  <c r="AN912" i="3"/>
  <c r="AB913" i="3"/>
  <c r="AC913" i="3"/>
  <c r="AD913" i="3"/>
  <c r="AE913" i="3"/>
  <c r="AF913" i="3"/>
  <c r="AG913" i="3"/>
  <c r="AH913" i="3"/>
  <c r="AI913" i="3"/>
  <c r="AJ913" i="3"/>
  <c r="AK913" i="3"/>
  <c r="AM913" i="3" s="1"/>
  <c r="AN913" i="3"/>
  <c r="AB914" i="3"/>
  <c r="AC914" i="3"/>
  <c r="AD914" i="3"/>
  <c r="AE914" i="3"/>
  <c r="AF914" i="3"/>
  <c r="AG914" i="3"/>
  <c r="AH914" i="3"/>
  <c r="AI914" i="3"/>
  <c r="AJ914" i="3"/>
  <c r="AK914" i="3"/>
  <c r="AM914" i="3" s="1"/>
  <c r="AN914" i="3"/>
  <c r="AB915" i="3"/>
  <c r="AC915" i="3"/>
  <c r="AD915" i="3"/>
  <c r="AE915" i="3"/>
  <c r="AF915" i="3"/>
  <c r="AG915" i="3"/>
  <c r="AH915" i="3"/>
  <c r="AI915" i="3"/>
  <c r="AJ915" i="3"/>
  <c r="AK915" i="3"/>
  <c r="AM915" i="3" s="1"/>
  <c r="AN915" i="3"/>
  <c r="AB916" i="3"/>
  <c r="AC916" i="3"/>
  <c r="AD916" i="3"/>
  <c r="AE916" i="3"/>
  <c r="AF916" i="3"/>
  <c r="AG916" i="3"/>
  <c r="AH916" i="3"/>
  <c r="AI916" i="3"/>
  <c r="AJ916" i="3"/>
  <c r="AK916" i="3"/>
  <c r="AM916" i="3" s="1"/>
  <c r="AN916" i="3"/>
  <c r="AB917" i="3"/>
  <c r="AC917" i="3"/>
  <c r="AD917" i="3"/>
  <c r="AE917" i="3"/>
  <c r="AF917" i="3"/>
  <c r="AG917" i="3"/>
  <c r="AH917" i="3"/>
  <c r="AI917" i="3"/>
  <c r="AJ917" i="3"/>
  <c r="AK917" i="3"/>
  <c r="AM917" i="3" s="1"/>
  <c r="AN917" i="3"/>
  <c r="AB918" i="3"/>
  <c r="AC918" i="3"/>
  <c r="AD918" i="3"/>
  <c r="AE918" i="3"/>
  <c r="AF918" i="3"/>
  <c r="AG918" i="3"/>
  <c r="AH918" i="3"/>
  <c r="AI918" i="3"/>
  <c r="AJ918" i="3"/>
  <c r="AK918" i="3"/>
  <c r="AM918" i="3" s="1"/>
  <c r="AN918" i="3"/>
  <c r="AB919" i="3"/>
  <c r="AC919" i="3"/>
  <c r="AD919" i="3"/>
  <c r="AE919" i="3"/>
  <c r="AF919" i="3"/>
  <c r="AG919" i="3"/>
  <c r="AH919" i="3"/>
  <c r="AI919" i="3"/>
  <c r="AJ919" i="3"/>
  <c r="AK919" i="3"/>
  <c r="AM919" i="3" s="1"/>
  <c r="AN919" i="3"/>
  <c r="AB920" i="3"/>
  <c r="AC920" i="3"/>
  <c r="AD920" i="3"/>
  <c r="AE920" i="3"/>
  <c r="AF920" i="3"/>
  <c r="AG920" i="3"/>
  <c r="AH920" i="3"/>
  <c r="AI920" i="3"/>
  <c r="AJ920" i="3"/>
  <c r="AK920" i="3"/>
  <c r="AM920" i="3" s="1"/>
  <c r="AN920" i="3"/>
  <c r="AB921" i="3"/>
  <c r="AC921" i="3"/>
  <c r="AD921" i="3"/>
  <c r="AE921" i="3"/>
  <c r="AF921" i="3"/>
  <c r="AG921" i="3"/>
  <c r="AH921" i="3"/>
  <c r="AI921" i="3"/>
  <c r="AJ921" i="3"/>
  <c r="AK921" i="3"/>
  <c r="AM921" i="3" s="1"/>
  <c r="AN921" i="3"/>
  <c r="AB922" i="3"/>
  <c r="AC922" i="3"/>
  <c r="AD922" i="3"/>
  <c r="AE922" i="3"/>
  <c r="AF922" i="3"/>
  <c r="AG922" i="3"/>
  <c r="AH922" i="3"/>
  <c r="AI922" i="3"/>
  <c r="AJ922" i="3"/>
  <c r="AK922" i="3"/>
  <c r="AM922" i="3" s="1"/>
  <c r="AN922" i="3"/>
  <c r="AB923" i="3"/>
  <c r="AC923" i="3"/>
  <c r="AD923" i="3"/>
  <c r="AE923" i="3"/>
  <c r="AF923" i="3"/>
  <c r="AG923" i="3"/>
  <c r="AH923" i="3"/>
  <c r="AI923" i="3"/>
  <c r="AJ923" i="3"/>
  <c r="AK923" i="3"/>
  <c r="AM923" i="3" s="1"/>
  <c r="AN923" i="3"/>
  <c r="AB924" i="3"/>
  <c r="AC924" i="3"/>
  <c r="AD924" i="3"/>
  <c r="AE924" i="3"/>
  <c r="AF924" i="3"/>
  <c r="AG924" i="3"/>
  <c r="AH924" i="3"/>
  <c r="AI924" i="3"/>
  <c r="AJ924" i="3"/>
  <c r="AK924" i="3"/>
  <c r="AM924" i="3" s="1"/>
  <c r="AN924" i="3"/>
  <c r="AB925" i="3"/>
  <c r="AC925" i="3"/>
  <c r="AD925" i="3"/>
  <c r="AE925" i="3"/>
  <c r="AF925" i="3"/>
  <c r="AG925" i="3"/>
  <c r="AH925" i="3"/>
  <c r="AI925" i="3"/>
  <c r="AJ925" i="3"/>
  <c r="AK925" i="3"/>
  <c r="AM925" i="3" s="1"/>
  <c r="AN925" i="3"/>
  <c r="AB926" i="3"/>
  <c r="AC926" i="3"/>
  <c r="AD926" i="3"/>
  <c r="AE926" i="3"/>
  <c r="AF926" i="3"/>
  <c r="AG926" i="3"/>
  <c r="AH926" i="3"/>
  <c r="AI926" i="3"/>
  <c r="AJ926" i="3"/>
  <c r="AK926" i="3"/>
  <c r="AM926" i="3" s="1"/>
  <c r="AN926" i="3"/>
  <c r="AB927" i="3"/>
  <c r="AC927" i="3"/>
  <c r="AD927" i="3"/>
  <c r="AE927" i="3"/>
  <c r="AF927" i="3"/>
  <c r="AG927" i="3"/>
  <c r="AH927" i="3"/>
  <c r="AI927" i="3"/>
  <c r="AJ927" i="3"/>
  <c r="AK927" i="3"/>
  <c r="AM927" i="3" s="1"/>
  <c r="AN927" i="3"/>
  <c r="AB928" i="3"/>
  <c r="AC928" i="3"/>
  <c r="AD928" i="3"/>
  <c r="AE928" i="3"/>
  <c r="AF928" i="3"/>
  <c r="AG928" i="3"/>
  <c r="AH928" i="3"/>
  <c r="AI928" i="3"/>
  <c r="AJ928" i="3"/>
  <c r="AK928" i="3"/>
  <c r="AM928" i="3" s="1"/>
  <c r="AN928" i="3"/>
  <c r="AB929" i="3"/>
  <c r="AC929" i="3"/>
  <c r="AD929" i="3"/>
  <c r="AE929" i="3"/>
  <c r="AF929" i="3"/>
  <c r="AG929" i="3"/>
  <c r="AH929" i="3"/>
  <c r="AI929" i="3"/>
  <c r="AJ929" i="3"/>
  <c r="AK929" i="3"/>
  <c r="AM929" i="3" s="1"/>
  <c r="AN929" i="3"/>
  <c r="AB930" i="3"/>
  <c r="AC930" i="3"/>
  <c r="AD930" i="3"/>
  <c r="AE930" i="3"/>
  <c r="AF930" i="3"/>
  <c r="AG930" i="3"/>
  <c r="AH930" i="3"/>
  <c r="AI930" i="3"/>
  <c r="AJ930" i="3"/>
  <c r="AK930" i="3"/>
  <c r="AM930" i="3" s="1"/>
  <c r="AN930" i="3"/>
  <c r="AB931" i="3"/>
  <c r="AC931" i="3"/>
  <c r="AD931" i="3"/>
  <c r="AE931" i="3"/>
  <c r="AF931" i="3"/>
  <c r="AG931" i="3"/>
  <c r="AH931" i="3"/>
  <c r="AI931" i="3"/>
  <c r="AJ931" i="3"/>
  <c r="AK931" i="3"/>
  <c r="AM931" i="3" s="1"/>
  <c r="AN931" i="3"/>
  <c r="AB932" i="3"/>
  <c r="AC932" i="3"/>
  <c r="AD932" i="3"/>
  <c r="AE932" i="3"/>
  <c r="AF932" i="3"/>
  <c r="AG932" i="3"/>
  <c r="AH932" i="3"/>
  <c r="AI932" i="3"/>
  <c r="AJ932" i="3"/>
  <c r="AK932" i="3"/>
  <c r="AM932" i="3" s="1"/>
  <c r="AN932" i="3"/>
  <c r="AB933" i="3"/>
  <c r="AC933" i="3"/>
  <c r="AD933" i="3"/>
  <c r="AE933" i="3"/>
  <c r="AF933" i="3"/>
  <c r="AG933" i="3"/>
  <c r="AH933" i="3"/>
  <c r="AI933" i="3"/>
  <c r="AJ933" i="3"/>
  <c r="AK933" i="3"/>
  <c r="AM933" i="3" s="1"/>
  <c r="AN933" i="3"/>
  <c r="AB934" i="3"/>
  <c r="AC934" i="3"/>
  <c r="AD934" i="3"/>
  <c r="AE934" i="3"/>
  <c r="AF934" i="3"/>
  <c r="AG934" i="3"/>
  <c r="AH934" i="3"/>
  <c r="AI934" i="3"/>
  <c r="AJ934" i="3"/>
  <c r="AK934" i="3"/>
  <c r="AM934" i="3" s="1"/>
  <c r="AN934" i="3"/>
  <c r="AB935" i="3"/>
  <c r="AC935" i="3"/>
  <c r="AD935" i="3"/>
  <c r="AE935" i="3"/>
  <c r="AF935" i="3"/>
  <c r="AG935" i="3"/>
  <c r="AH935" i="3"/>
  <c r="AI935" i="3"/>
  <c r="AJ935" i="3"/>
  <c r="AK935" i="3"/>
  <c r="AM935" i="3" s="1"/>
  <c r="AN935" i="3"/>
  <c r="AB936" i="3"/>
  <c r="AC936" i="3"/>
  <c r="AD936" i="3"/>
  <c r="AE936" i="3"/>
  <c r="AF936" i="3"/>
  <c r="AG936" i="3"/>
  <c r="AH936" i="3"/>
  <c r="AI936" i="3"/>
  <c r="AJ936" i="3"/>
  <c r="AK936" i="3"/>
  <c r="AM936" i="3" s="1"/>
  <c r="AN936" i="3"/>
  <c r="AB937" i="3"/>
  <c r="AC937" i="3"/>
  <c r="AD937" i="3"/>
  <c r="AE937" i="3"/>
  <c r="AF937" i="3"/>
  <c r="AG937" i="3"/>
  <c r="AH937" i="3"/>
  <c r="AI937" i="3"/>
  <c r="AJ937" i="3"/>
  <c r="AK937" i="3"/>
  <c r="AM937" i="3" s="1"/>
  <c r="AN937" i="3"/>
  <c r="AB938" i="3"/>
  <c r="AC938" i="3"/>
  <c r="AD938" i="3"/>
  <c r="AE938" i="3"/>
  <c r="AF938" i="3"/>
  <c r="AG938" i="3"/>
  <c r="AH938" i="3"/>
  <c r="AI938" i="3"/>
  <c r="AJ938" i="3"/>
  <c r="AK938" i="3"/>
  <c r="AM938" i="3" s="1"/>
  <c r="AN938" i="3"/>
  <c r="AB939" i="3"/>
  <c r="AC939" i="3"/>
  <c r="AD939" i="3"/>
  <c r="AE939" i="3"/>
  <c r="AF939" i="3"/>
  <c r="AG939" i="3"/>
  <c r="AH939" i="3"/>
  <c r="AI939" i="3"/>
  <c r="AJ939" i="3"/>
  <c r="AK939" i="3"/>
  <c r="AM939" i="3" s="1"/>
  <c r="AN939" i="3"/>
  <c r="AB940" i="3"/>
  <c r="AC940" i="3"/>
  <c r="AD940" i="3"/>
  <c r="AE940" i="3"/>
  <c r="AF940" i="3"/>
  <c r="AG940" i="3"/>
  <c r="AH940" i="3"/>
  <c r="AI940" i="3"/>
  <c r="AJ940" i="3"/>
  <c r="AK940" i="3"/>
  <c r="AM940" i="3" s="1"/>
  <c r="AN940" i="3"/>
  <c r="AB941" i="3"/>
  <c r="AC941" i="3"/>
  <c r="AD941" i="3"/>
  <c r="AE941" i="3"/>
  <c r="AF941" i="3"/>
  <c r="AG941" i="3"/>
  <c r="AH941" i="3"/>
  <c r="AI941" i="3"/>
  <c r="AJ941" i="3"/>
  <c r="AK941" i="3"/>
  <c r="AM941" i="3" s="1"/>
  <c r="AN941" i="3"/>
  <c r="AB942" i="3"/>
  <c r="AC942" i="3"/>
  <c r="AD942" i="3"/>
  <c r="AE942" i="3"/>
  <c r="AF942" i="3"/>
  <c r="AG942" i="3"/>
  <c r="AH942" i="3"/>
  <c r="AI942" i="3"/>
  <c r="AJ942" i="3"/>
  <c r="AK942" i="3"/>
  <c r="AM942" i="3" s="1"/>
  <c r="AN942" i="3"/>
  <c r="AB943" i="3"/>
  <c r="AC943" i="3"/>
  <c r="AD943" i="3"/>
  <c r="AE943" i="3"/>
  <c r="AF943" i="3"/>
  <c r="AG943" i="3"/>
  <c r="AH943" i="3"/>
  <c r="AI943" i="3"/>
  <c r="AJ943" i="3"/>
  <c r="AK943" i="3"/>
  <c r="AM943" i="3" s="1"/>
  <c r="AN943" i="3"/>
  <c r="AB944" i="3"/>
  <c r="AC944" i="3"/>
  <c r="AD944" i="3"/>
  <c r="AE944" i="3"/>
  <c r="AF944" i="3"/>
  <c r="AG944" i="3"/>
  <c r="AH944" i="3"/>
  <c r="AI944" i="3"/>
  <c r="AJ944" i="3"/>
  <c r="AK944" i="3"/>
  <c r="AM944" i="3" s="1"/>
  <c r="AN944" i="3"/>
  <c r="AB945" i="3"/>
  <c r="AC945" i="3"/>
  <c r="AD945" i="3"/>
  <c r="AE945" i="3"/>
  <c r="AF945" i="3"/>
  <c r="AG945" i="3"/>
  <c r="AH945" i="3"/>
  <c r="AI945" i="3"/>
  <c r="AJ945" i="3"/>
  <c r="AK945" i="3"/>
  <c r="AM945" i="3" s="1"/>
  <c r="AN945" i="3"/>
  <c r="AB946" i="3"/>
  <c r="AC946" i="3"/>
  <c r="AD946" i="3"/>
  <c r="AE946" i="3"/>
  <c r="AF946" i="3"/>
  <c r="AG946" i="3"/>
  <c r="AH946" i="3"/>
  <c r="AI946" i="3"/>
  <c r="AJ946" i="3"/>
  <c r="AK946" i="3"/>
  <c r="AM946" i="3" s="1"/>
  <c r="AN946" i="3"/>
  <c r="AB947" i="3"/>
  <c r="AC947" i="3"/>
  <c r="AD947" i="3"/>
  <c r="AE947" i="3"/>
  <c r="AF947" i="3"/>
  <c r="AG947" i="3"/>
  <c r="AH947" i="3"/>
  <c r="AI947" i="3"/>
  <c r="AJ947" i="3"/>
  <c r="AK947" i="3"/>
  <c r="AM947" i="3" s="1"/>
  <c r="AN947" i="3"/>
  <c r="AB948" i="3"/>
  <c r="AC948" i="3"/>
  <c r="AD948" i="3"/>
  <c r="AE948" i="3"/>
  <c r="AF948" i="3"/>
  <c r="AG948" i="3"/>
  <c r="AH948" i="3"/>
  <c r="AI948" i="3"/>
  <c r="AJ948" i="3"/>
  <c r="AK948" i="3"/>
  <c r="AM948" i="3" s="1"/>
  <c r="AN948" i="3"/>
  <c r="AB949" i="3"/>
  <c r="AC949" i="3"/>
  <c r="AD949" i="3"/>
  <c r="AE949" i="3"/>
  <c r="AF949" i="3"/>
  <c r="AG949" i="3"/>
  <c r="AH949" i="3"/>
  <c r="AI949" i="3"/>
  <c r="AJ949" i="3"/>
  <c r="AK949" i="3"/>
  <c r="AM949" i="3" s="1"/>
  <c r="AN949" i="3"/>
  <c r="AB950" i="3"/>
  <c r="AC950" i="3"/>
  <c r="AD950" i="3"/>
  <c r="AE950" i="3"/>
  <c r="AF950" i="3"/>
  <c r="AG950" i="3"/>
  <c r="AH950" i="3"/>
  <c r="AI950" i="3"/>
  <c r="AJ950" i="3"/>
  <c r="AK950" i="3"/>
  <c r="AM950" i="3" s="1"/>
  <c r="AN950" i="3"/>
  <c r="AB951" i="3"/>
  <c r="AC951" i="3"/>
  <c r="AD951" i="3"/>
  <c r="AE951" i="3"/>
  <c r="AF951" i="3"/>
  <c r="AG951" i="3"/>
  <c r="AH951" i="3"/>
  <c r="AI951" i="3"/>
  <c r="AJ951" i="3"/>
  <c r="AK951" i="3"/>
  <c r="AM951" i="3" s="1"/>
  <c r="AN951" i="3"/>
  <c r="AB952" i="3"/>
  <c r="AC952" i="3"/>
  <c r="AD952" i="3"/>
  <c r="AE952" i="3"/>
  <c r="AF952" i="3"/>
  <c r="AG952" i="3"/>
  <c r="AH952" i="3"/>
  <c r="AI952" i="3"/>
  <c r="AJ952" i="3"/>
  <c r="AK952" i="3"/>
  <c r="AM952" i="3" s="1"/>
  <c r="AN952" i="3"/>
  <c r="AB953" i="3"/>
  <c r="AC953" i="3"/>
  <c r="AD953" i="3"/>
  <c r="AE953" i="3"/>
  <c r="AF953" i="3"/>
  <c r="AG953" i="3"/>
  <c r="AH953" i="3"/>
  <c r="AI953" i="3"/>
  <c r="AJ953" i="3"/>
  <c r="AK953" i="3"/>
  <c r="AM953" i="3" s="1"/>
  <c r="AN953" i="3"/>
  <c r="AB954" i="3"/>
  <c r="AC954" i="3"/>
  <c r="AD954" i="3"/>
  <c r="AE954" i="3"/>
  <c r="AF954" i="3"/>
  <c r="AG954" i="3"/>
  <c r="AH954" i="3"/>
  <c r="AI954" i="3"/>
  <c r="AJ954" i="3"/>
  <c r="AK954" i="3"/>
  <c r="AM954" i="3" s="1"/>
  <c r="AN954" i="3"/>
  <c r="AB955" i="3"/>
  <c r="AC955" i="3"/>
  <c r="AD955" i="3"/>
  <c r="AE955" i="3"/>
  <c r="AF955" i="3"/>
  <c r="AG955" i="3"/>
  <c r="AH955" i="3"/>
  <c r="AI955" i="3"/>
  <c r="AJ955" i="3"/>
  <c r="AK955" i="3"/>
  <c r="AM955" i="3" s="1"/>
  <c r="AN955" i="3"/>
  <c r="AB956" i="3"/>
  <c r="AC956" i="3"/>
  <c r="AD956" i="3"/>
  <c r="AE956" i="3"/>
  <c r="AF956" i="3"/>
  <c r="AG956" i="3"/>
  <c r="AH956" i="3"/>
  <c r="AI956" i="3"/>
  <c r="AJ956" i="3"/>
  <c r="AK956" i="3"/>
  <c r="AM956" i="3" s="1"/>
  <c r="AN956" i="3"/>
  <c r="AB957" i="3"/>
  <c r="AC957" i="3"/>
  <c r="AD957" i="3"/>
  <c r="AE957" i="3"/>
  <c r="AF957" i="3"/>
  <c r="AG957" i="3"/>
  <c r="AH957" i="3"/>
  <c r="AI957" i="3"/>
  <c r="AJ957" i="3"/>
  <c r="AK957" i="3"/>
  <c r="AM957" i="3" s="1"/>
  <c r="AN957" i="3"/>
  <c r="AB958" i="3"/>
  <c r="AC958" i="3"/>
  <c r="AD958" i="3"/>
  <c r="AE958" i="3"/>
  <c r="AF958" i="3"/>
  <c r="AG958" i="3"/>
  <c r="AH958" i="3"/>
  <c r="AI958" i="3"/>
  <c r="AJ958" i="3"/>
  <c r="AK958" i="3"/>
  <c r="AM958" i="3" s="1"/>
  <c r="AN958" i="3"/>
  <c r="AB959" i="3"/>
  <c r="AC959" i="3"/>
  <c r="AD959" i="3"/>
  <c r="AE959" i="3"/>
  <c r="AF959" i="3"/>
  <c r="AG959" i="3"/>
  <c r="AH959" i="3"/>
  <c r="AI959" i="3"/>
  <c r="AJ959" i="3"/>
  <c r="AK959" i="3"/>
  <c r="AM959" i="3" s="1"/>
  <c r="AN959" i="3"/>
  <c r="AB960" i="3"/>
  <c r="AC960" i="3"/>
  <c r="AD960" i="3"/>
  <c r="AE960" i="3"/>
  <c r="AF960" i="3"/>
  <c r="AG960" i="3"/>
  <c r="AH960" i="3"/>
  <c r="AI960" i="3"/>
  <c r="AJ960" i="3"/>
  <c r="AK960" i="3"/>
  <c r="AM960" i="3" s="1"/>
  <c r="AN960" i="3"/>
  <c r="AB961" i="3"/>
  <c r="AC961" i="3"/>
  <c r="AD961" i="3"/>
  <c r="AE961" i="3"/>
  <c r="AF961" i="3"/>
  <c r="AG961" i="3"/>
  <c r="AH961" i="3"/>
  <c r="AI961" i="3"/>
  <c r="AJ961" i="3"/>
  <c r="AK961" i="3"/>
  <c r="AM961" i="3" s="1"/>
  <c r="AN961" i="3"/>
  <c r="AB962" i="3"/>
  <c r="AC962" i="3"/>
  <c r="AD962" i="3"/>
  <c r="AE962" i="3"/>
  <c r="AF962" i="3"/>
  <c r="AG962" i="3"/>
  <c r="AH962" i="3"/>
  <c r="AI962" i="3"/>
  <c r="AJ962" i="3"/>
  <c r="AK962" i="3"/>
  <c r="AM962" i="3" s="1"/>
  <c r="AN962" i="3"/>
  <c r="AB963" i="3"/>
  <c r="AC963" i="3"/>
  <c r="AD963" i="3"/>
  <c r="AE963" i="3"/>
  <c r="AF963" i="3"/>
  <c r="AG963" i="3"/>
  <c r="AH963" i="3"/>
  <c r="AI963" i="3"/>
  <c r="AJ963" i="3"/>
  <c r="AK963" i="3"/>
  <c r="AM963" i="3" s="1"/>
  <c r="AN963" i="3"/>
  <c r="AB964" i="3"/>
  <c r="AC964" i="3"/>
  <c r="AD964" i="3"/>
  <c r="AE964" i="3"/>
  <c r="AF964" i="3"/>
  <c r="AG964" i="3"/>
  <c r="AH964" i="3"/>
  <c r="AI964" i="3"/>
  <c r="AJ964" i="3"/>
  <c r="AK964" i="3"/>
  <c r="AM964" i="3" s="1"/>
  <c r="AN964" i="3"/>
  <c r="AB965" i="3"/>
  <c r="AC965" i="3"/>
  <c r="AD965" i="3"/>
  <c r="AE965" i="3"/>
  <c r="AF965" i="3"/>
  <c r="AG965" i="3"/>
  <c r="AH965" i="3"/>
  <c r="AI965" i="3"/>
  <c r="AJ965" i="3"/>
  <c r="AK965" i="3"/>
  <c r="AM965" i="3" s="1"/>
  <c r="AN965" i="3"/>
  <c r="AB966" i="3"/>
  <c r="AC966" i="3"/>
  <c r="AD966" i="3"/>
  <c r="AE966" i="3"/>
  <c r="AF966" i="3"/>
  <c r="AG966" i="3"/>
  <c r="AH966" i="3"/>
  <c r="AI966" i="3"/>
  <c r="AJ966" i="3"/>
  <c r="AK966" i="3"/>
  <c r="AM966" i="3" s="1"/>
  <c r="AN966" i="3"/>
  <c r="AB967" i="3"/>
  <c r="AC967" i="3"/>
  <c r="AD967" i="3"/>
  <c r="AE967" i="3"/>
  <c r="AF967" i="3"/>
  <c r="AG967" i="3"/>
  <c r="AH967" i="3"/>
  <c r="AI967" i="3"/>
  <c r="AJ967" i="3"/>
  <c r="AK967" i="3"/>
  <c r="AM967" i="3" s="1"/>
  <c r="AN967" i="3"/>
  <c r="AB968" i="3"/>
  <c r="AC968" i="3"/>
  <c r="AD968" i="3"/>
  <c r="AE968" i="3"/>
  <c r="AF968" i="3"/>
  <c r="AG968" i="3"/>
  <c r="AH968" i="3"/>
  <c r="AI968" i="3"/>
  <c r="AJ968" i="3"/>
  <c r="AK968" i="3"/>
  <c r="AM968" i="3" s="1"/>
  <c r="AN968" i="3"/>
  <c r="AB969" i="3"/>
  <c r="AC969" i="3"/>
  <c r="AD969" i="3"/>
  <c r="AE969" i="3"/>
  <c r="AF969" i="3"/>
  <c r="AG969" i="3"/>
  <c r="AH969" i="3"/>
  <c r="AI969" i="3"/>
  <c r="AJ969" i="3"/>
  <c r="AK969" i="3"/>
  <c r="AM969" i="3" s="1"/>
  <c r="AN969" i="3"/>
  <c r="AB970" i="3"/>
  <c r="AC970" i="3"/>
  <c r="AD970" i="3"/>
  <c r="AE970" i="3"/>
  <c r="AF970" i="3"/>
  <c r="AG970" i="3"/>
  <c r="AH970" i="3"/>
  <c r="AI970" i="3"/>
  <c r="AJ970" i="3"/>
  <c r="AK970" i="3"/>
  <c r="AM970" i="3" s="1"/>
  <c r="AN970" i="3"/>
  <c r="AB971" i="3"/>
  <c r="AC971" i="3"/>
  <c r="AD971" i="3"/>
  <c r="AE971" i="3"/>
  <c r="AF971" i="3"/>
  <c r="AG971" i="3"/>
  <c r="AH971" i="3"/>
  <c r="AI971" i="3"/>
  <c r="AJ971" i="3"/>
  <c r="AK971" i="3"/>
  <c r="AM971" i="3" s="1"/>
  <c r="AN971" i="3"/>
  <c r="AB972" i="3"/>
  <c r="AC972" i="3"/>
  <c r="AD972" i="3"/>
  <c r="AE972" i="3"/>
  <c r="AF972" i="3"/>
  <c r="AG972" i="3"/>
  <c r="AH972" i="3"/>
  <c r="AI972" i="3"/>
  <c r="AJ972" i="3"/>
  <c r="AK972" i="3"/>
  <c r="AM972" i="3" s="1"/>
  <c r="AN972" i="3"/>
  <c r="AB973" i="3"/>
  <c r="AC973" i="3"/>
  <c r="AD973" i="3"/>
  <c r="AE973" i="3"/>
  <c r="AF973" i="3"/>
  <c r="AG973" i="3"/>
  <c r="AH973" i="3"/>
  <c r="AI973" i="3"/>
  <c r="AJ973" i="3"/>
  <c r="AK973" i="3"/>
  <c r="AM973" i="3" s="1"/>
  <c r="AN973" i="3"/>
  <c r="AB974" i="3"/>
  <c r="AC974" i="3"/>
  <c r="AD974" i="3"/>
  <c r="AE974" i="3"/>
  <c r="AF974" i="3"/>
  <c r="AG974" i="3"/>
  <c r="AH974" i="3"/>
  <c r="AI974" i="3"/>
  <c r="AJ974" i="3"/>
  <c r="AK974" i="3"/>
  <c r="AM974" i="3" s="1"/>
  <c r="AN974" i="3"/>
  <c r="AB975" i="3"/>
  <c r="AC975" i="3"/>
  <c r="AD975" i="3"/>
  <c r="AE975" i="3"/>
  <c r="AF975" i="3"/>
  <c r="AG975" i="3"/>
  <c r="AH975" i="3"/>
  <c r="AI975" i="3"/>
  <c r="AJ975" i="3"/>
  <c r="AK975" i="3"/>
  <c r="AM975" i="3" s="1"/>
  <c r="AN975" i="3"/>
  <c r="AB976" i="3"/>
  <c r="AC976" i="3"/>
  <c r="AD976" i="3"/>
  <c r="AE976" i="3"/>
  <c r="AF976" i="3"/>
  <c r="AG976" i="3"/>
  <c r="AH976" i="3"/>
  <c r="AI976" i="3"/>
  <c r="AJ976" i="3"/>
  <c r="AK976" i="3"/>
  <c r="AM976" i="3" s="1"/>
  <c r="AN976" i="3"/>
  <c r="AB977" i="3"/>
  <c r="AC977" i="3"/>
  <c r="AD977" i="3"/>
  <c r="AE977" i="3"/>
  <c r="AF977" i="3"/>
  <c r="AG977" i="3"/>
  <c r="AH977" i="3"/>
  <c r="AI977" i="3"/>
  <c r="AJ977" i="3"/>
  <c r="AK977" i="3"/>
  <c r="AM977" i="3" s="1"/>
  <c r="AN977" i="3"/>
  <c r="AB978" i="3"/>
  <c r="AC978" i="3"/>
  <c r="AD978" i="3"/>
  <c r="AE978" i="3"/>
  <c r="AF978" i="3"/>
  <c r="AG978" i="3"/>
  <c r="AH978" i="3"/>
  <c r="AI978" i="3"/>
  <c r="AJ978" i="3"/>
  <c r="AK978" i="3"/>
  <c r="AM978" i="3" s="1"/>
  <c r="AN978" i="3"/>
  <c r="AB979" i="3"/>
  <c r="AC979" i="3"/>
  <c r="AD979" i="3"/>
  <c r="AE979" i="3"/>
  <c r="AF979" i="3"/>
  <c r="AG979" i="3"/>
  <c r="AH979" i="3"/>
  <c r="AI979" i="3"/>
  <c r="AJ979" i="3"/>
  <c r="AK979" i="3"/>
  <c r="AM979" i="3" s="1"/>
  <c r="AN979" i="3"/>
  <c r="AB980" i="3"/>
  <c r="AC980" i="3"/>
  <c r="AD980" i="3"/>
  <c r="AE980" i="3"/>
  <c r="AF980" i="3"/>
  <c r="AG980" i="3"/>
  <c r="AH980" i="3"/>
  <c r="AI980" i="3"/>
  <c r="AJ980" i="3"/>
  <c r="AK980" i="3"/>
  <c r="AM980" i="3" s="1"/>
  <c r="AN980" i="3"/>
  <c r="AB981" i="3"/>
  <c r="AC981" i="3"/>
  <c r="AD981" i="3"/>
  <c r="AE981" i="3"/>
  <c r="AF981" i="3"/>
  <c r="AG981" i="3"/>
  <c r="AH981" i="3"/>
  <c r="AI981" i="3"/>
  <c r="AJ981" i="3"/>
  <c r="AK981" i="3"/>
  <c r="AM981" i="3" s="1"/>
  <c r="AN981" i="3"/>
  <c r="AB982" i="3"/>
  <c r="AC982" i="3"/>
  <c r="AD982" i="3"/>
  <c r="AE982" i="3"/>
  <c r="AF982" i="3"/>
  <c r="AG982" i="3"/>
  <c r="AH982" i="3"/>
  <c r="AI982" i="3"/>
  <c r="AJ982" i="3"/>
  <c r="AK982" i="3"/>
  <c r="AM982" i="3" s="1"/>
  <c r="AN982" i="3"/>
  <c r="AB983" i="3"/>
  <c r="AC983" i="3"/>
  <c r="AD983" i="3"/>
  <c r="AE983" i="3"/>
  <c r="AF983" i="3"/>
  <c r="AG983" i="3"/>
  <c r="AH983" i="3"/>
  <c r="AI983" i="3"/>
  <c r="AJ983" i="3"/>
  <c r="AK983" i="3"/>
  <c r="AM983" i="3" s="1"/>
  <c r="AN983" i="3"/>
  <c r="AB984" i="3"/>
  <c r="AC984" i="3"/>
  <c r="AD984" i="3"/>
  <c r="AE984" i="3"/>
  <c r="AF984" i="3"/>
  <c r="AG984" i="3"/>
  <c r="AH984" i="3"/>
  <c r="AI984" i="3"/>
  <c r="AJ984" i="3"/>
  <c r="AK984" i="3"/>
  <c r="AM984" i="3" s="1"/>
  <c r="AN984" i="3"/>
  <c r="AB985" i="3"/>
  <c r="AC985" i="3"/>
  <c r="AD985" i="3"/>
  <c r="AE985" i="3"/>
  <c r="AF985" i="3"/>
  <c r="AG985" i="3"/>
  <c r="AH985" i="3"/>
  <c r="AI985" i="3"/>
  <c r="AJ985" i="3"/>
  <c r="AK985" i="3"/>
  <c r="AM985" i="3" s="1"/>
  <c r="AN985" i="3"/>
  <c r="AB986" i="3"/>
  <c r="AC986" i="3"/>
  <c r="AD986" i="3"/>
  <c r="AE986" i="3"/>
  <c r="AF986" i="3"/>
  <c r="AG986" i="3"/>
  <c r="AH986" i="3"/>
  <c r="AI986" i="3"/>
  <c r="AJ986" i="3"/>
  <c r="AK986" i="3"/>
  <c r="AM986" i="3" s="1"/>
  <c r="AN986" i="3"/>
  <c r="AB987" i="3"/>
  <c r="AC987" i="3"/>
  <c r="AD987" i="3"/>
  <c r="AE987" i="3"/>
  <c r="AF987" i="3"/>
  <c r="AG987" i="3"/>
  <c r="AH987" i="3"/>
  <c r="AI987" i="3"/>
  <c r="AJ987" i="3"/>
  <c r="AK987" i="3"/>
  <c r="AM987" i="3" s="1"/>
  <c r="AN987" i="3"/>
  <c r="AB988" i="3"/>
  <c r="AC988" i="3"/>
  <c r="AD988" i="3"/>
  <c r="AE988" i="3"/>
  <c r="AF988" i="3"/>
  <c r="AG988" i="3"/>
  <c r="AH988" i="3"/>
  <c r="AI988" i="3"/>
  <c r="AJ988" i="3"/>
  <c r="AK988" i="3"/>
  <c r="AM988" i="3" s="1"/>
  <c r="AN988" i="3"/>
  <c r="AB989" i="3"/>
  <c r="AC989" i="3"/>
  <c r="AD989" i="3"/>
  <c r="AE989" i="3"/>
  <c r="AF989" i="3"/>
  <c r="AG989" i="3"/>
  <c r="AH989" i="3"/>
  <c r="AI989" i="3"/>
  <c r="AJ989" i="3"/>
  <c r="AK989" i="3"/>
  <c r="AM989" i="3" s="1"/>
  <c r="AN989" i="3"/>
  <c r="AB990" i="3"/>
  <c r="AC990" i="3"/>
  <c r="AD990" i="3"/>
  <c r="AE990" i="3"/>
  <c r="AF990" i="3"/>
  <c r="AG990" i="3"/>
  <c r="AH990" i="3"/>
  <c r="AI990" i="3"/>
  <c r="AJ990" i="3"/>
  <c r="AK990" i="3"/>
  <c r="AM990" i="3" s="1"/>
  <c r="AN990" i="3"/>
  <c r="AB991" i="3"/>
  <c r="AC991" i="3"/>
  <c r="AD991" i="3"/>
  <c r="AE991" i="3"/>
  <c r="AF991" i="3"/>
  <c r="AG991" i="3"/>
  <c r="AH991" i="3"/>
  <c r="AI991" i="3"/>
  <c r="AJ991" i="3"/>
  <c r="AK991" i="3"/>
  <c r="AM991" i="3" s="1"/>
  <c r="AN991" i="3"/>
  <c r="AB992" i="3"/>
  <c r="AC992" i="3"/>
  <c r="AD992" i="3"/>
  <c r="AE992" i="3"/>
  <c r="AF992" i="3"/>
  <c r="AG992" i="3"/>
  <c r="AH992" i="3"/>
  <c r="AI992" i="3"/>
  <c r="AJ992" i="3"/>
  <c r="AK992" i="3"/>
  <c r="AM992" i="3" s="1"/>
  <c r="AN992" i="3"/>
  <c r="AB993" i="3"/>
  <c r="AC993" i="3"/>
  <c r="AD993" i="3"/>
  <c r="AE993" i="3"/>
  <c r="AF993" i="3"/>
  <c r="AG993" i="3"/>
  <c r="AH993" i="3"/>
  <c r="AI993" i="3"/>
  <c r="AJ993" i="3"/>
  <c r="AK993" i="3"/>
  <c r="AM993" i="3" s="1"/>
  <c r="AN993" i="3"/>
  <c r="AB994" i="3"/>
  <c r="AC994" i="3"/>
  <c r="AD994" i="3"/>
  <c r="AE994" i="3"/>
  <c r="AF994" i="3"/>
  <c r="AG994" i="3"/>
  <c r="AH994" i="3"/>
  <c r="AI994" i="3"/>
  <c r="AJ994" i="3"/>
  <c r="AK994" i="3"/>
  <c r="AM994" i="3" s="1"/>
  <c r="AN994" i="3"/>
  <c r="AB995" i="3"/>
  <c r="AC995" i="3"/>
  <c r="AD995" i="3"/>
  <c r="AE995" i="3"/>
  <c r="AF995" i="3"/>
  <c r="AG995" i="3"/>
  <c r="AH995" i="3"/>
  <c r="AI995" i="3"/>
  <c r="AJ995" i="3"/>
  <c r="AK995" i="3"/>
  <c r="AM995" i="3" s="1"/>
  <c r="AN995" i="3"/>
  <c r="AB996" i="3"/>
  <c r="AC996" i="3"/>
  <c r="AD996" i="3"/>
  <c r="AE996" i="3"/>
  <c r="AF996" i="3"/>
  <c r="AG996" i="3"/>
  <c r="AH996" i="3"/>
  <c r="AI996" i="3"/>
  <c r="AJ996" i="3"/>
  <c r="AK996" i="3"/>
  <c r="AM996" i="3" s="1"/>
  <c r="AN996" i="3"/>
  <c r="AB997" i="3"/>
  <c r="AC997" i="3"/>
  <c r="AD997" i="3"/>
  <c r="AE997" i="3"/>
  <c r="AF997" i="3"/>
  <c r="AG997" i="3"/>
  <c r="AH997" i="3"/>
  <c r="AI997" i="3"/>
  <c r="AJ997" i="3"/>
  <c r="AK997" i="3"/>
  <c r="AM997" i="3" s="1"/>
  <c r="AN997" i="3"/>
  <c r="AB998" i="3"/>
  <c r="AC998" i="3"/>
  <c r="AD998" i="3"/>
  <c r="AE998" i="3"/>
  <c r="AF998" i="3"/>
  <c r="AG998" i="3"/>
  <c r="AH998" i="3"/>
  <c r="AI998" i="3"/>
  <c r="AJ998" i="3"/>
  <c r="AK998" i="3"/>
  <c r="AM998" i="3" s="1"/>
  <c r="AN998" i="3"/>
  <c r="AB999" i="3"/>
  <c r="AC999" i="3"/>
  <c r="AD999" i="3"/>
  <c r="AE999" i="3"/>
  <c r="AF999" i="3"/>
  <c r="AG999" i="3"/>
  <c r="AH999" i="3"/>
  <c r="AI999" i="3"/>
  <c r="AJ999" i="3"/>
  <c r="AK999" i="3"/>
  <c r="AM999" i="3" s="1"/>
  <c r="AN999" i="3"/>
  <c r="AB1000" i="3"/>
  <c r="AC1000" i="3"/>
  <c r="AD1000" i="3"/>
  <c r="AE1000" i="3"/>
  <c r="AF1000" i="3"/>
  <c r="AG1000" i="3"/>
  <c r="AH1000" i="3"/>
  <c r="AI1000" i="3"/>
  <c r="AJ1000" i="3"/>
  <c r="AK1000" i="3"/>
  <c r="AM1000" i="3" s="1"/>
  <c r="AN1000" i="3"/>
  <c r="AB1001" i="3"/>
  <c r="AC1001" i="3"/>
  <c r="AD1001" i="3"/>
  <c r="AE1001" i="3"/>
  <c r="AF1001" i="3"/>
  <c r="AG1001" i="3"/>
  <c r="AH1001" i="3"/>
  <c r="AI1001" i="3"/>
  <c r="AJ1001" i="3"/>
  <c r="AK1001" i="3"/>
  <c r="AM1001" i="3" s="1"/>
  <c r="AN1001" i="3"/>
  <c r="AB1002" i="3"/>
  <c r="AC1002" i="3"/>
  <c r="AD1002" i="3"/>
  <c r="AE1002" i="3"/>
  <c r="AF1002" i="3"/>
  <c r="AG1002" i="3"/>
  <c r="AH1002" i="3"/>
  <c r="AI1002" i="3"/>
  <c r="AJ1002" i="3"/>
  <c r="AK1002" i="3"/>
  <c r="AM1002" i="3" s="1"/>
  <c r="AN1002" i="3"/>
  <c r="AB1003" i="3"/>
  <c r="AC1003" i="3"/>
  <c r="AD1003" i="3"/>
  <c r="AE1003" i="3"/>
  <c r="AF1003" i="3"/>
  <c r="AG1003" i="3"/>
  <c r="AH1003" i="3"/>
  <c r="AI1003" i="3"/>
  <c r="AJ1003" i="3"/>
  <c r="AK1003" i="3"/>
  <c r="AM1003" i="3" s="1"/>
  <c r="AN1003" i="3"/>
  <c r="AB1004" i="3"/>
  <c r="AC1004" i="3"/>
  <c r="AD1004" i="3"/>
  <c r="AE1004" i="3"/>
  <c r="AF1004" i="3"/>
  <c r="AG1004" i="3"/>
  <c r="AH1004" i="3"/>
  <c r="AI1004" i="3"/>
  <c r="AJ1004" i="3"/>
  <c r="AK1004" i="3"/>
  <c r="AM1004" i="3" s="1"/>
  <c r="AN1004" i="3"/>
  <c r="AB1005" i="3"/>
  <c r="AC1005" i="3"/>
  <c r="AD1005" i="3"/>
  <c r="AE1005" i="3"/>
  <c r="AF1005" i="3"/>
  <c r="AG1005" i="3"/>
  <c r="AH1005" i="3"/>
  <c r="AI1005" i="3"/>
  <c r="AJ1005" i="3"/>
  <c r="AK1005" i="3"/>
  <c r="AM1005" i="3" s="1"/>
  <c r="AN1005" i="3"/>
  <c r="AB1006" i="3"/>
  <c r="AC1006" i="3"/>
  <c r="AD1006" i="3"/>
  <c r="AE1006" i="3"/>
  <c r="AF1006" i="3"/>
  <c r="AG1006" i="3"/>
  <c r="AH1006" i="3"/>
  <c r="AI1006" i="3"/>
  <c r="AJ1006" i="3"/>
  <c r="AK1006" i="3"/>
  <c r="AM1006" i="3" s="1"/>
  <c r="AN1006" i="3"/>
  <c r="AB1007" i="3"/>
  <c r="AC1007" i="3"/>
  <c r="AD1007" i="3"/>
  <c r="AE1007" i="3"/>
  <c r="AF1007" i="3"/>
  <c r="AG1007" i="3"/>
  <c r="AH1007" i="3"/>
  <c r="AI1007" i="3"/>
  <c r="AJ1007" i="3"/>
  <c r="AK1007" i="3"/>
  <c r="AM1007" i="3" s="1"/>
  <c r="AN1007" i="3"/>
  <c r="AB1008" i="3"/>
  <c r="AC1008" i="3"/>
  <c r="AD1008" i="3"/>
  <c r="AE1008" i="3"/>
  <c r="AF1008" i="3"/>
  <c r="AG1008" i="3"/>
  <c r="AH1008" i="3"/>
  <c r="AI1008" i="3"/>
  <c r="AJ1008" i="3"/>
  <c r="AK1008" i="3"/>
  <c r="AM1008" i="3" s="1"/>
  <c r="AN1008" i="3"/>
  <c r="AB1009" i="3"/>
  <c r="AC1009" i="3"/>
  <c r="AD1009" i="3"/>
  <c r="AE1009" i="3"/>
  <c r="AF1009" i="3"/>
  <c r="AG1009" i="3"/>
  <c r="AH1009" i="3"/>
  <c r="AI1009" i="3"/>
  <c r="AJ1009" i="3"/>
  <c r="AK1009" i="3"/>
  <c r="AM1009" i="3" s="1"/>
  <c r="AN1009" i="3"/>
  <c r="AB1010" i="3"/>
  <c r="AC1010" i="3"/>
  <c r="AD1010" i="3"/>
  <c r="AE1010" i="3"/>
  <c r="AF1010" i="3"/>
  <c r="AG1010" i="3"/>
  <c r="AH1010" i="3"/>
  <c r="AI1010" i="3"/>
  <c r="AJ1010" i="3"/>
  <c r="AK1010" i="3"/>
  <c r="AM1010" i="3" s="1"/>
  <c r="AN1010" i="3"/>
  <c r="AB1011" i="3"/>
  <c r="AC1011" i="3"/>
  <c r="AD1011" i="3"/>
  <c r="AE1011" i="3"/>
  <c r="AF1011" i="3"/>
  <c r="AG1011" i="3"/>
  <c r="AH1011" i="3"/>
  <c r="AI1011" i="3"/>
  <c r="AJ1011" i="3"/>
  <c r="AK1011" i="3"/>
  <c r="AM1011" i="3" s="1"/>
  <c r="AN1011" i="3"/>
  <c r="AB1012" i="3"/>
  <c r="AC1012" i="3"/>
  <c r="AD1012" i="3"/>
  <c r="AE1012" i="3"/>
  <c r="AF1012" i="3"/>
  <c r="AG1012" i="3"/>
  <c r="AH1012" i="3"/>
  <c r="AI1012" i="3"/>
  <c r="AJ1012" i="3"/>
  <c r="AK1012" i="3"/>
  <c r="AM1012" i="3" s="1"/>
  <c r="AN1012" i="3"/>
  <c r="AB1013" i="3"/>
  <c r="AC1013" i="3"/>
  <c r="AD1013" i="3"/>
  <c r="AE1013" i="3"/>
  <c r="AF1013" i="3"/>
  <c r="AG1013" i="3"/>
  <c r="AH1013" i="3"/>
  <c r="AI1013" i="3"/>
  <c r="AJ1013" i="3"/>
  <c r="AK1013" i="3"/>
  <c r="AM1013" i="3" s="1"/>
  <c r="AN1013" i="3"/>
  <c r="AB1014" i="3"/>
  <c r="AC1014" i="3"/>
  <c r="AD1014" i="3"/>
  <c r="AE1014" i="3"/>
  <c r="AF1014" i="3"/>
  <c r="AG1014" i="3"/>
  <c r="AH1014" i="3"/>
  <c r="AI1014" i="3"/>
  <c r="AJ1014" i="3"/>
  <c r="AK1014" i="3"/>
  <c r="AM1014" i="3" s="1"/>
  <c r="AN1014" i="3"/>
  <c r="AB1015" i="3"/>
  <c r="AC1015" i="3"/>
  <c r="AD1015" i="3"/>
  <c r="AE1015" i="3"/>
  <c r="AF1015" i="3"/>
  <c r="AG1015" i="3"/>
  <c r="AH1015" i="3"/>
  <c r="AI1015" i="3"/>
  <c r="AJ1015" i="3"/>
  <c r="AK1015" i="3"/>
  <c r="AM1015" i="3" s="1"/>
  <c r="AN1015" i="3"/>
  <c r="AB1016" i="3"/>
  <c r="AC1016" i="3"/>
  <c r="AD1016" i="3"/>
  <c r="AE1016" i="3"/>
  <c r="AF1016" i="3"/>
  <c r="AG1016" i="3"/>
  <c r="AH1016" i="3"/>
  <c r="AI1016" i="3"/>
  <c r="AJ1016" i="3"/>
  <c r="AK1016" i="3"/>
  <c r="AM1016" i="3" s="1"/>
  <c r="AN1016" i="3"/>
  <c r="AB1017" i="3"/>
  <c r="AC1017" i="3"/>
  <c r="AD1017" i="3"/>
  <c r="AE1017" i="3"/>
  <c r="AF1017" i="3"/>
  <c r="AG1017" i="3"/>
  <c r="AH1017" i="3"/>
  <c r="AI1017" i="3"/>
  <c r="AJ1017" i="3"/>
  <c r="AK1017" i="3"/>
  <c r="AM1017" i="3" s="1"/>
  <c r="AN1017" i="3"/>
  <c r="AB1018" i="3"/>
  <c r="AC1018" i="3"/>
  <c r="AD1018" i="3"/>
  <c r="AE1018" i="3"/>
  <c r="AF1018" i="3"/>
  <c r="AG1018" i="3"/>
  <c r="AH1018" i="3"/>
  <c r="AI1018" i="3"/>
  <c r="AJ1018" i="3"/>
  <c r="AK1018" i="3"/>
  <c r="AM1018" i="3" s="1"/>
  <c r="AN1018" i="3"/>
  <c r="AB1019" i="3"/>
  <c r="AC1019" i="3"/>
  <c r="AD1019" i="3"/>
  <c r="AE1019" i="3"/>
  <c r="AF1019" i="3"/>
  <c r="AG1019" i="3"/>
  <c r="AH1019" i="3"/>
  <c r="AI1019" i="3"/>
  <c r="AJ1019" i="3"/>
  <c r="AK1019" i="3"/>
  <c r="AM1019" i="3" s="1"/>
  <c r="AN1019" i="3"/>
  <c r="AB1020" i="3"/>
  <c r="AC1020" i="3"/>
  <c r="AD1020" i="3"/>
  <c r="AE1020" i="3"/>
  <c r="AF1020" i="3"/>
  <c r="AG1020" i="3"/>
  <c r="AH1020" i="3"/>
  <c r="AI1020" i="3"/>
  <c r="AJ1020" i="3"/>
  <c r="AK1020" i="3"/>
  <c r="AM1020" i="3" s="1"/>
  <c r="AN1020" i="3"/>
  <c r="AB1021" i="3"/>
  <c r="AC1021" i="3"/>
  <c r="AD1021" i="3"/>
  <c r="AE1021" i="3"/>
  <c r="AF1021" i="3"/>
  <c r="AG1021" i="3"/>
  <c r="AH1021" i="3"/>
  <c r="AI1021" i="3"/>
  <c r="AJ1021" i="3"/>
  <c r="AK1021" i="3"/>
  <c r="AM1021" i="3" s="1"/>
  <c r="AN1021" i="3"/>
  <c r="AB1022" i="3"/>
  <c r="AC1022" i="3"/>
  <c r="AD1022" i="3"/>
  <c r="AE1022" i="3"/>
  <c r="AF1022" i="3"/>
  <c r="AG1022" i="3"/>
  <c r="AH1022" i="3"/>
  <c r="AI1022" i="3"/>
  <c r="AJ1022" i="3"/>
  <c r="AK1022" i="3"/>
  <c r="AM1022" i="3" s="1"/>
  <c r="AN1022" i="3"/>
  <c r="AB1023" i="3"/>
  <c r="AC1023" i="3"/>
  <c r="AD1023" i="3"/>
  <c r="AE1023" i="3"/>
  <c r="AF1023" i="3"/>
  <c r="AG1023" i="3"/>
  <c r="AH1023" i="3"/>
  <c r="AI1023" i="3"/>
  <c r="AJ1023" i="3"/>
  <c r="AK1023" i="3"/>
  <c r="AM1023" i="3" s="1"/>
  <c r="AN1023" i="3"/>
  <c r="AB1024" i="3"/>
  <c r="AC1024" i="3"/>
  <c r="AD1024" i="3"/>
  <c r="AE1024" i="3"/>
  <c r="AF1024" i="3"/>
  <c r="AG1024" i="3"/>
  <c r="AH1024" i="3"/>
  <c r="AI1024" i="3"/>
  <c r="AJ1024" i="3"/>
  <c r="AK1024" i="3"/>
  <c r="AM1024" i="3" s="1"/>
  <c r="AN1024" i="3"/>
  <c r="AB1025" i="3"/>
  <c r="AC1025" i="3"/>
  <c r="AD1025" i="3"/>
  <c r="AE1025" i="3"/>
  <c r="AF1025" i="3"/>
  <c r="AG1025" i="3"/>
  <c r="AH1025" i="3"/>
  <c r="AI1025" i="3"/>
  <c r="AJ1025" i="3"/>
  <c r="AK1025" i="3"/>
  <c r="AM1025" i="3" s="1"/>
  <c r="AN1025" i="3"/>
  <c r="AB1026" i="3"/>
  <c r="AC1026" i="3"/>
  <c r="AD1026" i="3"/>
  <c r="AE1026" i="3"/>
  <c r="AF1026" i="3"/>
  <c r="AG1026" i="3"/>
  <c r="AH1026" i="3"/>
  <c r="AI1026" i="3"/>
  <c r="AJ1026" i="3"/>
  <c r="AK1026" i="3"/>
  <c r="AM1026" i="3" s="1"/>
  <c r="AN1026" i="3"/>
  <c r="AB1027" i="3"/>
  <c r="AC1027" i="3"/>
  <c r="AD1027" i="3"/>
  <c r="AE1027" i="3"/>
  <c r="AF1027" i="3"/>
  <c r="AG1027" i="3"/>
  <c r="AH1027" i="3"/>
  <c r="AI1027" i="3"/>
  <c r="AJ1027" i="3"/>
  <c r="AK1027" i="3"/>
  <c r="AM1027" i="3" s="1"/>
  <c r="AN1027" i="3"/>
  <c r="AB1028" i="3"/>
  <c r="AC1028" i="3"/>
  <c r="AD1028" i="3"/>
  <c r="AE1028" i="3"/>
  <c r="AF1028" i="3"/>
  <c r="AG1028" i="3"/>
  <c r="AH1028" i="3"/>
  <c r="AI1028" i="3"/>
  <c r="AJ1028" i="3"/>
  <c r="AK1028" i="3"/>
  <c r="AM1028" i="3" s="1"/>
  <c r="AN1028" i="3"/>
  <c r="AB1029" i="3"/>
  <c r="AC1029" i="3"/>
  <c r="AD1029" i="3"/>
  <c r="AE1029" i="3"/>
  <c r="AF1029" i="3"/>
  <c r="AG1029" i="3"/>
  <c r="AH1029" i="3"/>
  <c r="AI1029" i="3"/>
  <c r="AJ1029" i="3"/>
  <c r="AK1029" i="3"/>
  <c r="AM1029" i="3" s="1"/>
  <c r="AN1029" i="3"/>
  <c r="AB1030" i="3"/>
  <c r="AC1030" i="3"/>
  <c r="AD1030" i="3"/>
  <c r="AE1030" i="3"/>
  <c r="AF1030" i="3"/>
  <c r="AG1030" i="3"/>
  <c r="AH1030" i="3"/>
  <c r="AI1030" i="3"/>
  <c r="AJ1030" i="3"/>
  <c r="AK1030" i="3"/>
  <c r="AM1030" i="3" s="1"/>
  <c r="AN1030" i="3"/>
  <c r="AB1031" i="3"/>
  <c r="AC1031" i="3"/>
  <c r="AD1031" i="3"/>
  <c r="AE1031" i="3"/>
  <c r="AF1031" i="3"/>
  <c r="AG1031" i="3"/>
  <c r="AH1031" i="3"/>
  <c r="AI1031" i="3"/>
  <c r="AJ1031" i="3"/>
  <c r="AK1031" i="3"/>
  <c r="AM1031" i="3" s="1"/>
  <c r="AN1031" i="3"/>
  <c r="AB1032" i="3"/>
  <c r="AC1032" i="3"/>
  <c r="AD1032" i="3"/>
  <c r="AE1032" i="3"/>
  <c r="AF1032" i="3"/>
  <c r="AG1032" i="3"/>
  <c r="AH1032" i="3"/>
  <c r="AI1032" i="3"/>
  <c r="AJ1032" i="3"/>
  <c r="AK1032" i="3"/>
  <c r="AM1032" i="3" s="1"/>
  <c r="AN1032" i="3"/>
  <c r="AB1033" i="3"/>
  <c r="AC1033" i="3"/>
  <c r="AD1033" i="3"/>
  <c r="AE1033" i="3"/>
  <c r="AF1033" i="3"/>
  <c r="AG1033" i="3"/>
  <c r="AH1033" i="3"/>
  <c r="AI1033" i="3"/>
  <c r="AJ1033" i="3"/>
  <c r="AK1033" i="3"/>
  <c r="AM1033" i="3" s="1"/>
  <c r="AN1033" i="3"/>
  <c r="AB1034" i="3"/>
  <c r="AC1034" i="3"/>
  <c r="AD1034" i="3"/>
  <c r="AE1034" i="3"/>
  <c r="AF1034" i="3"/>
  <c r="AG1034" i="3"/>
  <c r="AH1034" i="3"/>
  <c r="AI1034" i="3"/>
  <c r="AJ1034" i="3"/>
  <c r="AK1034" i="3"/>
  <c r="AM1034" i="3" s="1"/>
  <c r="AN1034" i="3"/>
  <c r="AB1035" i="3"/>
  <c r="AC1035" i="3"/>
  <c r="AD1035" i="3"/>
  <c r="AE1035" i="3"/>
  <c r="AF1035" i="3"/>
  <c r="AG1035" i="3"/>
  <c r="AH1035" i="3"/>
  <c r="AI1035" i="3"/>
  <c r="AJ1035" i="3"/>
  <c r="AK1035" i="3"/>
  <c r="AM1035" i="3" s="1"/>
  <c r="AN1035" i="3"/>
  <c r="AB1036" i="3"/>
  <c r="AC1036" i="3"/>
  <c r="AD1036" i="3"/>
  <c r="AE1036" i="3"/>
  <c r="AF1036" i="3"/>
  <c r="AG1036" i="3"/>
  <c r="AH1036" i="3"/>
  <c r="AI1036" i="3"/>
  <c r="AJ1036" i="3"/>
  <c r="AK1036" i="3"/>
  <c r="AM1036" i="3" s="1"/>
  <c r="AN1036" i="3"/>
  <c r="AB1037" i="3"/>
  <c r="AC1037" i="3"/>
  <c r="AD1037" i="3"/>
  <c r="AE1037" i="3"/>
  <c r="AF1037" i="3"/>
  <c r="AG1037" i="3"/>
  <c r="AH1037" i="3"/>
  <c r="AI1037" i="3"/>
  <c r="AJ1037" i="3"/>
  <c r="AK1037" i="3"/>
  <c r="AM1037" i="3" s="1"/>
  <c r="AN1037" i="3"/>
  <c r="AB1038" i="3"/>
  <c r="AC1038" i="3"/>
  <c r="AD1038" i="3"/>
  <c r="AE1038" i="3"/>
  <c r="AF1038" i="3"/>
  <c r="AG1038" i="3"/>
  <c r="AH1038" i="3"/>
  <c r="AI1038" i="3"/>
  <c r="AJ1038" i="3"/>
  <c r="AK1038" i="3"/>
  <c r="AM1038" i="3" s="1"/>
  <c r="AN1038" i="3"/>
  <c r="AB1039" i="3"/>
  <c r="AC1039" i="3"/>
  <c r="AD1039" i="3"/>
  <c r="AE1039" i="3"/>
  <c r="AF1039" i="3"/>
  <c r="AG1039" i="3"/>
  <c r="AH1039" i="3"/>
  <c r="AI1039" i="3"/>
  <c r="AJ1039" i="3"/>
  <c r="AK1039" i="3"/>
  <c r="AM1039" i="3" s="1"/>
  <c r="AN1039" i="3"/>
  <c r="AB1040" i="3"/>
  <c r="AC1040" i="3"/>
  <c r="AD1040" i="3"/>
  <c r="AE1040" i="3"/>
  <c r="AF1040" i="3"/>
  <c r="AG1040" i="3"/>
  <c r="AH1040" i="3"/>
  <c r="AI1040" i="3"/>
  <c r="AJ1040" i="3"/>
  <c r="AK1040" i="3"/>
  <c r="AM1040" i="3" s="1"/>
  <c r="AN1040" i="3"/>
  <c r="AB1041" i="3"/>
  <c r="AC1041" i="3"/>
  <c r="AD1041" i="3"/>
  <c r="AE1041" i="3"/>
  <c r="AF1041" i="3"/>
  <c r="AG1041" i="3"/>
  <c r="AH1041" i="3"/>
  <c r="AI1041" i="3"/>
  <c r="AJ1041" i="3"/>
  <c r="AK1041" i="3"/>
  <c r="AM1041" i="3" s="1"/>
  <c r="AN1041" i="3"/>
  <c r="AB1042" i="3"/>
  <c r="AC1042" i="3"/>
  <c r="AD1042" i="3"/>
  <c r="AE1042" i="3"/>
  <c r="AF1042" i="3"/>
  <c r="AG1042" i="3"/>
  <c r="AH1042" i="3"/>
  <c r="AI1042" i="3"/>
  <c r="AJ1042" i="3"/>
  <c r="AK1042" i="3"/>
  <c r="AM1042" i="3" s="1"/>
  <c r="AN1042" i="3"/>
  <c r="AB1043" i="3"/>
  <c r="AC1043" i="3"/>
  <c r="AD1043" i="3"/>
  <c r="AE1043" i="3"/>
  <c r="AF1043" i="3"/>
  <c r="AG1043" i="3"/>
  <c r="AH1043" i="3"/>
  <c r="AI1043" i="3"/>
  <c r="AJ1043" i="3"/>
  <c r="AK1043" i="3"/>
  <c r="AM1043" i="3" s="1"/>
  <c r="AN1043" i="3"/>
  <c r="AB1044" i="3"/>
  <c r="AC1044" i="3"/>
  <c r="AD1044" i="3"/>
  <c r="AE1044" i="3"/>
  <c r="AF1044" i="3"/>
  <c r="AG1044" i="3"/>
  <c r="AH1044" i="3"/>
  <c r="AI1044" i="3"/>
  <c r="AJ1044" i="3"/>
  <c r="AK1044" i="3"/>
  <c r="AM1044" i="3" s="1"/>
  <c r="AN1044" i="3"/>
  <c r="AB1045" i="3"/>
  <c r="AC1045" i="3"/>
  <c r="AD1045" i="3"/>
  <c r="AE1045" i="3"/>
  <c r="AF1045" i="3"/>
  <c r="AG1045" i="3"/>
  <c r="AH1045" i="3"/>
  <c r="AI1045" i="3"/>
  <c r="AJ1045" i="3"/>
  <c r="AK1045" i="3"/>
  <c r="AM1045" i="3" s="1"/>
  <c r="AN1045" i="3"/>
  <c r="AB1046" i="3"/>
  <c r="AC1046" i="3"/>
  <c r="AD1046" i="3"/>
  <c r="AE1046" i="3"/>
  <c r="AF1046" i="3"/>
  <c r="AG1046" i="3"/>
  <c r="AH1046" i="3"/>
  <c r="AI1046" i="3"/>
  <c r="AJ1046" i="3"/>
  <c r="AK1046" i="3"/>
  <c r="AM1046" i="3" s="1"/>
  <c r="AN1046" i="3"/>
  <c r="AB1047" i="3"/>
  <c r="AC1047" i="3"/>
  <c r="AD1047" i="3"/>
  <c r="AE1047" i="3"/>
  <c r="AF1047" i="3"/>
  <c r="AG1047" i="3"/>
  <c r="AH1047" i="3"/>
  <c r="AI1047" i="3"/>
  <c r="AJ1047" i="3"/>
  <c r="AK1047" i="3"/>
  <c r="AM1047" i="3" s="1"/>
  <c r="AN1047" i="3"/>
  <c r="AB1048" i="3"/>
  <c r="AC1048" i="3"/>
  <c r="AD1048" i="3"/>
  <c r="AE1048" i="3"/>
  <c r="AF1048" i="3"/>
  <c r="AG1048" i="3"/>
  <c r="AH1048" i="3"/>
  <c r="AI1048" i="3"/>
  <c r="AJ1048" i="3"/>
  <c r="AK1048" i="3"/>
  <c r="AM1048" i="3" s="1"/>
  <c r="AN1048" i="3"/>
  <c r="AB1049" i="3"/>
  <c r="AC1049" i="3"/>
  <c r="AD1049" i="3"/>
  <c r="AE1049" i="3"/>
  <c r="AF1049" i="3"/>
  <c r="AG1049" i="3"/>
  <c r="AH1049" i="3"/>
  <c r="AI1049" i="3"/>
  <c r="AJ1049" i="3"/>
  <c r="AK1049" i="3"/>
  <c r="AM1049" i="3" s="1"/>
  <c r="AN1049" i="3"/>
  <c r="AB1050" i="3"/>
  <c r="AC1050" i="3"/>
  <c r="AD1050" i="3"/>
  <c r="AE1050" i="3"/>
  <c r="AF1050" i="3"/>
  <c r="AG1050" i="3"/>
  <c r="AH1050" i="3"/>
  <c r="AI1050" i="3"/>
  <c r="AJ1050" i="3"/>
  <c r="AK1050" i="3"/>
  <c r="AM1050" i="3" s="1"/>
  <c r="AN1050" i="3"/>
  <c r="AB1051" i="3"/>
  <c r="AC1051" i="3"/>
  <c r="AD1051" i="3"/>
  <c r="AE1051" i="3"/>
  <c r="AF1051" i="3"/>
  <c r="AG1051" i="3"/>
  <c r="AH1051" i="3"/>
  <c r="AI1051" i="3"/>
  <c r="AJ1051" i="3"/>
  <c r="AK1051" i="3"/>
  <c r="AM1051" i="3" s="1"/>
  <c r="AN1051" i="3"/>
  <c r="AB1052" i="3"/>
  <c r="AC1052" i="3"/>
  <c r="AD1052" i="3"/>
  <c r="AE1052" i="3"/>
  <c r="AF1052" i="3"/>
  <c r="AG1052" i="3"/>
  <c r="AH1052" i="3"/>
  <c r="AI1052" i="3"/>
  <c r="AJ1052" i="3"/>
  <c r="AK1052" i="3"/>
  <c r="AM1052" i="3" s="1"/>
  <c r="AN1052" i="3"/>
  <c r="AB1053" i="3"/>
  <c r="AC1053" i="3"/>
  <c r="AD1053" i="3"/>
  <c r="AE1053" i="3"/>
  <c r="AF1053" i="3"/>
  <c r="AG1053" i="3"/>
  <c r="AH1053" i="3"/>
  <c r="AI1053" i="3"/>
  <c r="AJ1053" i="3"/>
  <c r="AK1053" i="3"/>
  <c r="AM1053" i="3" s="1"/>
  <c r="AN1053" i="3"/>
  <c r="AB1054" i="3"/>
  <c r="AC1054" i="3"/>
  <c r="AD1054" i="3"/>
  <c r="AE1054" i="3"/>
  <c r="AF1054" i="3"/>
  <c r="AG1054" i="3"/>
  <c r="AH1054" i="3"/>
  <c r="AI1054" i="3"/>
  <c r="AJ1054" i="3"/>
  <c r="AK1054" i="3"/>
  <c r="AM1054" i="3" s="1"/>
  <c r="AN1054" i="3"/>
  <c r="AB49" i="5"/>
  <c r="AC49" i="5"/>
  <c r="AD49" i="5"/>
  <c r="AE49" i="5"/>
  <c r="AF49" i="5"/>
  <c r="AG49" i="5"/>
  <c r="AH49" i="5"/>
  <c r="AI49" i="5"/>
  <c r="AJ49" i="5"/>
  <c r="AB39" i="5"/>
  <c r="AC39" i="5"/>
  <c r="AD39" i="5"/>
  <c r="AE39" i="5"/>
  <c r="AF39" i="5"/>
  <c r="AG39" i="5"/>
  <c r="AH39" i="5"/>
  <c r="AI39" i="5"/>
  <c r="AJ39" i="5"/>
  <c r="AB42" i="5"/>
  <c r="AC42" i="5"/>
  <c r="AD42" i="5"/>
  <c r="AE42" i="5"/>
  <c r="AF42" i="5"/>
  <c r="AG42" i="5"/>
  <c r="AH42" i="5"/>
  <c r="AI42" i="5"/>
  <c r="AJ42" i="5"/>
  <c r="AB33" i="5"/>
  <c r="AC33" i="5"/>
  <c r="AD33" i="5"/>
  <c r="AE33" i="5"/>
  <c r="AF33" i="5"/>
  <c r="AG33" i="5"/>
  <c r="AH33" i="5"/>
  <c r="AI33" i="5"/>
  <c r="AJ33" i="5"/>
  <c r="AB44" i="5"/>
  <c r="AC44" i="5"/>
  <c r="AD44" i="5"/>
  <c r="AE44" i="5"/>
  <c r="AF44" i="5"/>
  <c r="AG44" i="5"/>
  <c r="AH44" i="5"/>
  <c r="AI44" i="5"/>
  <c r="AJ44" i="5"/>
  <c r="AB66" i="5"/>
  <c r="AC66" i="5"/>
  <c r="AD66" i="5"/>
  <c r="AE66" i="5"/>
  <c r="AF66" i="5"/>
  <c r="AG66" i="5"/>
  <c r="AH66" i="5"/>
  <c r="AI66" i="5"/>
  <c r="AJ66" i="5"/>
  <c r="AK66" i="5"/>
  <c r="AM66" i="5" s="1"/>
  <c r="AN66" i="5"/>
  <c r="AB67" i="5"/>
  <c r="AC67" i="5"/>
  <c r="AD67" i="5"/>
  <c r="AE67" i="5"/>
  <c r="AF67" i="5"/>
  <c r="AG67" i="5"/>
  <c r="AH67" i="5"/>
  <c r="AI67" i="5"/>
  <c r="AJ67" i="5"/>
  <c r="AK67" i="5"/>
  <c r="AM67" i="5" s="1"/>
  <c r="AN67" i="5"/>
  <c r="AB68" i="5"/>
  <c r="AC68" i="5"/>
  <c r="AD68" i="5"/>
  <c r="AE68" i="5"/>
  <c r="AF68" i="5"/>
  <c r="AG68" i="5"/>
  <c r="AH68" i="5"/>
  <c r="AI68" i="5"/>
  <c r="AJ68" i="5"/>
  <c r="AK68" i="5"/>
  <c r="AM68" i="5" s="1"/>
  <c r="AN68" i="5"/>
  <c r="AB69" i="5"/>
  <c r="AC69" i="5"/>
  <c r="AD69" i="5"/>
  <c r="AE69" i="5"/>
  <c r="AF69" i="5"/>
  <c r="AG69" i="5"/>
  <c r="AH69" i="5"/>
  <c r="AI69" i="5"/>
  <c r="AJ69" i="5"/>
  <c r="AK69" i="5"/>
  <c r="AM69" i="5" s="1"/>
  <c r="AN69" i="5"/>
  <c r="AB70" i="5"/>
  <c r="AC70" i="5"/>
  <c r="AD70" i="5"/>
  <c r="AE70" i="5"/>
  <c r="AF70" i="5"/>
  <c r="AG70" i="5"/>
  <c r="AH70" i="5"/>
  <c r="AI70" i="5"/>
  <c r="AJ70" i="5"/>
  <c r="AK70" i="5"/>
  <c r="AM70" i="5" s="1"/>
  <c r="AN70" i="5"/>
  <c r="AB71" i="5"/>
  <c r="AC71" i="5"/>
  <c r="AD71" i="5"/>
  <c r="AE71" i="5"/>
  <c r="AF71" i="5"/>
  <c r="AG71" i="5"/>
  <c r="AH71" i="5"/>
  <c r="AI71" i="5"/>
  <c r="AJ71" i="5"/>
  <c r="AK71" i="5"/>
  <c r="AM71" i="5" s="1"/>
  <c r="AN71" i="5"/>
  <c r="AB72" i="5"/>
  <c r="AC72" i="5"/>
  <c r="AD72" i="5"/>
  <c r="AE72" i="5"/>
  <c r="AF72" i="5"/>
  <c r="AG72" i="5"/>
  <c r="AH72" i="5"/>
  <c r="AI72" i="5"/>
  <c r="AJ72" i="5"/>
  <c r="AK72" i="5"/>
  <c r="AM72" i="5" s="1"/>
  <c r="AN72" i="5"/>
  <c r="AB73" i="5"/>
  <c r="AC73" i="5"/>
  <c r="AD73" i="5"/>
  <c r="AE73" i="5"/>
  <c r="AF73" i="5"/>
  <c r="AG73" i="5"/>
  <c r="AH73" i="5"/>
  <c r="AI73" i="5"/>
  <c r="AJ73" i="5"/>
  <c r="AK73" i="5"/>
  <c r="AM73" i="5" s="1"/>
  <c r="AN73" i="5"/>
  <c r="AB74" i="5"/>
  <c r="AC74" i="5"/>
  <c r="AD74" i="5"/>
  <c r="AE74" i="5"/>
  <c r="AF74" i="5"/>
  <c r="AG74" i="5"/>
  <c r="AH74" i="5"/>
  <c r="AI74" i="5"/>
  <c r="AJ74" i="5"/>
  <c r="AK74" i="5"/>
  <c r="AM74" i="5" s="1"/>
  <c r="AN74" i="5"/>
  <c r="AB75" i="5"/>
  <c r="AC75" i="5"/>
  <c r="AD75" i="5"/>
  <c r="AE75" i="5"/>
  <c r="AF75" i="5"/>
  <c r="AG75" i="5"/>
  <c r="AH75" i="5"/>
  <c r="AI75" i="5"/>
  <c r="AJ75" i="5"/>
  <c r="AK75" i="5"/>
  <c r="AM75" i="5" s="1"/>
  <c r="AN75" i="5"/>
  <c r="AB76" i="5"/>
  <c r="AC76" i="5"/>
  <c r="AD76" i="5"/>
  <c r="AE76" i="5"/>
  <c r="AF76" i="5"/>
  <c r="AG76" i="5"/>
  <c r="AH76" i="5"/>
  <c r="AI76" i="5"/>
  <c r="AJ76" i="5"/>
  <c r="AK76" i="5"/>
  <c r="AM76" i="5" s="1"/>
  <c r="AN76" i="5"/>
  <c r="AB77" i="5"/>
  <c r="AC77" i="5"/>
  <c r="AD77" i="5"/>
  <c r="AE77" i="5"/>
  <c r="AF77" i="5"/>
  <c r="AG77" i="5"/>
  <c r="AH77" i="5"/>
  <c r="AI77" i="5"/>
  <c r="AJ77" i="5"/>
  <c r="AK77" i="5"/>
  <c r="AM77" i="5" s="1"/>
  <c r="AN77" i="5"/>
  <c r="AB78" i="5"/>
  <c r="AC78" i="5"/>
  <c r="AD78" i="5"/>
  <c r="AE78" i="5"/>
  <c r="AF78" i="5"/>
  <c r="AG78" i="5"/>
  <c r="AH78" i="5"/>
  <c r="AI78" i="5"/>
  <c r="AJ78" i="5"/>
  <c r="AK78" i="5"/>
  <c r="AM78" i="5" s="1"/>
  <c r="AN78" i="5"/>
  <c r="AB79" i="5"/>
  <c r="AC79" i="5"/>
  <c r="AD79" i="5"/>
  <c r="AE79" i="5"/>
  <c r="AF79" i="5"/>
  <c r="AG79" i="5"/>
  <c r="AH79" i="5"/>
  <c r="AI79" i="5"/>
  <c r="AJ79" i="5"/>
  <c r="AK79" i="5"/>
  <c r="AM79" i="5" s="1"/>
  <c r="AN79" i="5"/>
  <c r="AB80" i="5"/>
  <c r="AC80" i="5"/>
  <c r="AD80" i="5"/>
  <c r="AE80" i="5"/>
  <c r="AF80" i="5"/>
  <c r="AG80" i="5"/>
  <c r="AH80" i="5"/>
  <c r="AI80" i="5"/>
  <c r="AJ80" i="5"/>
  <c r="AK80" i="5"/>
  <c r="AM80" i="5" s="1"/>
  <c r="AN80" i="5"/>
  <c r="AB81" i="5"/>
  <c r="AC81" i="5"/>
  <c r="AD81" i="5"/>
  <c r="AE81" i="5"/>
  <c r="AF81" i="5"/>
  <c r="AG81" i="5"/>
  <c r="AH81" i="5"/>
  <c r="AI81" i="5"/>
  <c r="AJ81" i="5"/>
  <c r="AK81" i="5"/>
  <c r="AM81" i="5" s="1"/>
  <c r="AN81" i="5"/>
  <c r="AB82" i="5"/>
  <c r="AC82" i="5"/>
  <c r="AD82" i="5"/>
  <c r="AE82" i="5"/>
  <c r="AF82" i="5"/>
  <c r="AG82" i="5"/>
  <c r="AH82" i="5"/>
  <c r="AI82" i="5"/>
  <c r="AJ82" i="5"/>
  <c r="AK82" i="5"/>
  <c r="AM82" i="5" s="1"/>
  <c r="AN82" i="5"/>
  <c r="AB83" i="5"/>
  <c r="AC83" i="5"/>
  <c r="AD83" i="5"/>
  <c r="AE83" i="5"/>
  <c r="AF83" i="5"/>
  <c r="AG83" i="5"/>
  <c r="AH83" i="5"/>
  <c r="AI83" i="5"/>
  <c r="AJ83" i="5"/>
  <c r="AK83" i="5"/>
  <c r="AM83" i="5" s="1"/>
  <c r="AN83" i="5"/>
  <c r="AB84" i="5"/>
  <c r="AC84" i="5"/>
  <c r="AD84" i="5"/>
  <c r="AE84" i="5"/>
  <c r="AF84" i="5"/>
  <c r="AG84" i="5"/>
  <c r="AH84" i="5"/>
  <c r="AI84" i="5"/>
  <c r="AJ84" i="5"/>
  <c r="AK84" i="5"/>
  <c r="AM84" i="5" s="1"/>
  <c r="AN84" i="5"/>
  <c r="AB85" i="5"/>
  <c r="AC85" i="5"/>
  <c r="AD85" i="5"/>
  <c r="AE85" i="5"/>
  <c r="AF85" i="5"/>
  <c r="AG85" i="5"/>
  <c r="AH85" i="5"/>
  <c r="AI85" i="5"/>
  <c r="AJ85" i="5"/>
  <c r="AK85" i="5"/>
  <c r="AM85" i="5" s="1"/>
  <c r="AN85" i="5"/>
  <c r="AB86" i="5"/>
  <c r="AC86" i="5"/>
  <c r="AD86" i="5"/>
  <c r="AE86" i="5"/>
  <c r="AF86" i="5"/>
  <c r="AG86" i="5"/>
  <c r="AH86" i="5"/>
  <c r="AI86" i="5"/>
  <c r="AJ86" i="5"/>
  <c r="AK86" i="5"/>
  <c r="AM86" i="5" s="1"/>
  <c r="AN86" i="5"/>
  <c r="AB87" i="5"/>
  <c r="AC87" i="5"/>
  <c r="AD87" i="5"/>
  <c r="AE87" i="5"/>
  <c r="AF87" i="5"/>
  <c r="AG87" i="5"/>
  <c r="AH87" i="5"/>
  <c r="AI87" i="5"/>
  <c r="AJ87" i="5"/>
  <c r="AK87" i="5"/>
  <c r="AM87" i="5" s="1"/>
  <c r="AN87" i="5"/>
  <c r="AB88" i="5"/>
  <c r="AC88" i="5"/>
  <c r="AD88" i="5"/>
  <c r="AE88" i="5"/>
  <c r="AF88" i="5"/>
  <c r="AG88" i="5"/>
  <c r="AH88" i="5"/>
  <c r="AI88" i="5"/>
  <c r="AJ88" i="5"/>
  <c r="AK88" i="5"/>
  <c r="AM88" i="5" s="1"/>
  <c r="AN88" i="5"/>
  <c r="AB89" i="5"/>
  <c r="AC89" i="5"/>
  <c r="AD89" i="5"/>
  <c r="AE89" i="5"/>
  <c r="AF89" i="5"/>
  <c r="AG89" i="5"/>
  <c r="AH89" i="5"/>
  <c r="AI89" i="5"/>
  <c r="AJ89" i="5"/>
  <c r="AK89" i="5"/>
  <c r="AM89" i="5" s="1"/>
  <c r="AN89" i="5"/>
  <c r="AB90" i="5"/>
  <c r="AC90" i="5"/>
  <c r="AD90" i="5"/>
  <c r="AE90" i="5"/>
  <c r="AF90" i="5"/>
  <c r="AG90" i="5"/>
  <c r="AH90" i="5"/>
  <c r="AI90" i="5"/>
  <c r="AJ90" i="5"/>
  <c r="AK90" i="5"/>
  <c r="AM90" i="5" s="1"/>
  <c r="AN90" i="5"/>
  <c r="AB91" i="5"/>
  <c r="AC91" i="5"/>
  <c r="AD91" i="5"/>
  <c r="AE91" i="5"/>
  <c r="AF91" i="5"/>
  <c r="AG91" i="5"/>
  <c r="AH91" i="5"/>
  <c r="AI91" i="5"/>
  <c r="AJ91" i="5"/>
  <c r="AK91" i="5"/>
  <c r="AM91" i="5" s="1"/>
  <c r="AN91" i="5"/>
  <c r="AB92" i="5"/>
  <c r="AC92" i="5"/>
  <c r="AD92" i="5"/>
  <c r="AE92" i="5"/>
  <c r="AF92" i="5"/>
  <c r="AG92" i="5"/>
  <c r="AH92" i="5"/>
  <c r="AI92" i="5"/>
  <c r="AJ92" i="5"/>
  <c r="AK92" i="5"/>
  <c r="AM92" i="5" s="1"/>
  <c r="AN92" i="5"/>
  <c r="AB93" i="5"/>
  <c r="AC93" i="5"/>
  <c r="AD93" i="5"/>
  <c r="AE93" i="5"/>
  <c r="AF93" i="5"/>
  <c r="AG93" i="5"/>
  <c r="AH93" i="5"/>
  <c r="AI93" i="5"/>
  <c r="AJ93" i="5"/>
  <c r="AK93" i="5"/>
  <c r="AM93" i="5" s="1"/>
  <c r="AN93" i="5"/>
  <c r="AB94" i="5"/>
  <c r="AC94" i="5"/>
  <c r="AD94" i="5"/>
  <c r="AE94" i="5"/>
  <c r="AF94" i="5"/>
  <c r="AG94" i="5"/>
  <c r="AH94" i="5"/>
  <c r="AI94" i="5"/>
  <c r="AJ94" i="5"/>
  <c r="AK94" i="5"/>
  <c r="AM94" i="5" s="1"/>
  <c r="AN94" i="5"/>
  <c r="AB95" i="5"/>
  <c r="AC95" i="5"/>
  <c r="AD95" i="5"/>
  <c r="AE95" i="5"/>
  <c r="AF95" i="5"/>
  <c r="AG95" i="5"/>
  <c r="AH95" i="5"/>
  <c r="AI95" i="5"/>
  <c r="AJ95" i="5"/>
  <c r="AK95" i="5"/>
  <c r="AM95" i="5" s="1"/>
  <c r="AN95" i="5"/>
  <c r="AB96" i="5"/>
  <c r="AC96" i="5"/>
  <c r="AD96" i="5"/>
  <c r="AE96" i="5"/>
  <c r="AF96" i="5"/>
  <c r="AG96" i="5"/>
  <c r="AH96" i="5"/>
  <c r="AI96" i="5"/>
  <c r="AJ96" i="5"/>
  <c r="AK96" i="5"/>
  <c r="AM96" i="5" s="1"/>
  <c r="AN96" i="5"/>
  <c r="AB97" i="5"/>
  <c r="AC97" i="5"/>
  <c r="AD97" i="5"/>
  <c r="AE97" i="5"/>
  <c r="AF97" i="5"/>
  <c r="AG97" i="5"/>
  <c r="AH97" i="5"/>
  <c r="AI97" i="5"/>
  <c r="AJ97" i="5"/>
  <c r="AK97" i="5"/>
  <c r="AM97" i="5" s="1"/>
  <c r="AN97" i="5"/>
  <c r="AB98" i="5"/>
  <c r="AC98" i="5"/>
  <c r="AD98" i="5"/>
  <c r="AE98" i="5"/>
  <c r="AF98" i="5"/>
  <c r="AG98" i="5"/>
  <c r="AH98" i="5"/>
  <c r="AI98" i="5"/>
  <c r="AJ98" i="5"/>
  <c r="AK98" i="5"/>
  <c r="AM98" i="5" s="1"/>
  <c r="AN98" i="5"/>
  <c r="AB99" i="5"/>
  <c r="AC99" i="5"/>
  <c r="AD99" i="5"/>
  <c r="AE99" i="5"/>
  <c r="AF99" i="5"/>
  <c r="AG99" i="5"/>
  <c r="AH99" i="5"/>
  <c r="AI99" i="5"/>
  <c r="AJ99" i="5"/>
  <c r="AK99" i="5"/>
  <c r="AM99" i="5" s="1"/>
  <c r="AN99" i="5"/>
  <c r="AB100" i="5"/>
  <c r="AC100" i="5"/>
  <c r="AD100" i="5"/>
  <c r="AE100" i="5"/>
  <c r="AF100" i="5"/>
  <c r="AG100" i="5"/>
  <c r="AH100" i="5"/>
  <c r="AI100" i="5"/>
  <c r="AJ100" i="5"/>
  <c r="AK100" i="5"/>
  <c r="AM100" i="5" s="1"/>
  <c r="AN100" i="5"/>
  <c r="AB101" i="5"/>
  <c r="AC101" i="5"/>
  <c r="AD101" i="5"/>
  <c r="AE101" i="5"/>
  <c r="AF101" i="5"/>
  <c r="AG101" i="5"/>
  <c r="AH101" i="5"/>
  <c r="AI101" i="5"/>
  <c r="AJ101" i="5"/>
  <c r="AK101" i="5"/>
  <c r="AM101" i="5" s="1"/>
  <c r="AN101" i="5"/>
  <c r="AB102" i="5"/>
  <c r="AC102" i="5"/>
  <c r="AD102" i="5"/>
  <c r="AE102" i="5"/>
  <c r="AF102" i="5"/>
  <c r="AG102" i="5"/>
  <c r="AH102" i="5"/>
  <c r="AI102" i="5"/>
  <c r="AJ102" i="5"/>
  <c r="AK102" i="5"/>
  <c r="AM102" i="5" s="1"/>
  <c r="AN102" i="5"/>
  <c r="AB103" i="5"/>
  <c r="AC103" i="5"/>
  <c r="AD103" i="5"/>
  <c r="AE103" i="5"/>
  <c r="AF103" i="5"/>
  <c r="AG103" i="5"/>
  <c r="AH103" i="5"/>
  <c r="AI103" i="5"/>
  <c r="AJ103" i="5"/>
  <c r="AK103" i="5"/>
  <c r="AM103" i="5" s="1"/>
  <c r="AN103" i="5"/>
  <c r="AB104" i="5"/>
  <c r="AC104" i="5"/>
  <c r="AD104" i="5"/>
  <c r="AE104" i="5"/>
  <c r="AF104" i="5"/>
  <c r="AG104" i="5"/>
  <c r="AH104" i="5"/>
  <c r="AI104" i="5"/>
  <c r="AJ104" i="5"/>
  <c r="AK104" i="5"/>
  <c r="AM104" i="5" s="1"/>
  <c r="AN104" i="5"/>
  <c r="AB105" i="5"/>
  <c r="AC105" i="5"/>
  <c r="AD105" i="5"/>
  <c r="AE105" i="5"/>
  <c r="AF105" i="5"/>
  <c r="AG105" i="5"/>
  <c r="AH105" i="5"/>
  <c r="AI105" i="5"/>
  <c r="AJ105" i="5"/>
  <c r="AK105" i="5"/>
  <c r="AM105" i="5" s="1"/>
  <c r="AN105" i="5"/>
  <c r="AB106" i="5"/>
  <c r="AC106" i="5"/>
  <c r="AD106" i="5"/>
  <c r="AE106" i="5"/>
  <c r="AF106" i="5"/>
  <c r="AG106" i="5"/>
  <c r="AH106" i="5"/>
  <c r="AI106" i="5"/>
  <c r="AJ106" i="5"/>
  <c r="AK106" i="5"/>
  <c r="AM106" i="5" s="1"/>
  <c r="AN106" i="5"/>
  <c r="AB107" i="5"/>
  <c r="AC107" i="5"/>
  <c r="AD107" i="5"/>
  <c r="AE107" i="5"/>
  <c r="AF107" i="5"/>
  <c r="AG107" i="5"/>
  <c r="AH107" i="5"/>
  <c r="AI107" i="5"/>
  <c r="AJ107" i="5"/>
  <c r="AK107" i="5"/>
  <c r="AM107" i="5" s="1"/>
  <c r="AN107" i="5"/>
  <c r="AB108" i="5"/>
  <c r="AC108" i="5"/>
  <c r="AD108" i="5"/>
  <c r="AE108" i="5"/>
  <c r="AF108" i="5"/>
  <c r="AG108" i="5"/>
  <c r="AH108" i="5"/>
  <c r="AI108" i="5"/>
  <c r="AJ108" i="5"/>
  <c r="AK108" i="5"/>
  <c r="AM108" i="5" s="1"/>
  <c r="AN108" i="5"/>
  <c r="AB109" i="5"/>
  <c r="AC109" i="5"/>
  <c r="AD109" i="5"/>
  <c r="AE109" i="5"/>
  <c r="AF109" i="5"/>
  <c r="AG109" i="5"/>
  <c r="AH109" i="5"/>
  <c r="AI109" i="5"/>
  <c r="AJ109" i="5"/>
  <c r="AK109" i="5"/>
  <c r="AM109" i="5" s="1"/>
  <c r="AN109" i="5"/>
  <c r="AB110" i="5"/>
  <c r="AC110" i="5"/>
  <c r="AD110" i="5"/>
  <c r="AE110" i="5"/>
  <c r="AF110" i="5"/>
  <c r="AG110" i="5"/>
  <c r="AH110" i="5"/>
  <c r="AI110" i="5"/>
  <c r="AJ110" i="5"/>
  <c r="AK110" i="5"/>
  <c r="AM110" i="5" s="1"/>
  <c r="AN110" i="5"/>
  <c r="AB111" i="5"/>
  <c r="AC111" i="5"/>
  <c r="AD111" i="5"/>
  <c r="AE111" i="5"/>
  <c r="AF111" i="5"/>
  <c r="AG111" i="5"/>
  <c r="AH111" i="5"/>
  <c r="AI111" i="5"/>
  <c r="AJ111" i="5"/>
  <c r="AK111" i="5"/>
  <c r="AM111" i="5" s="1"/>
  <c r="AN111" i="5"/>
  <c r="AB112" i="5"/>
  <c r="AC112" i="5"/>
  <c r="AD112" i="5"/>
  <c r="AE112" i="5"/>
  <c r="AF112" i="5"/>
  <c r="AG112" i="5"/>
  <c r="AH112" i="5"/>
  <c r="AI112" i="5"/>
  <c r="AJ112" i="5"/>
  <c r="AK112" i="5"/>
  <c r="AM112" i="5" s="1"/>
  <c r="AN112" i="5"/>
  <c r="AB113" i="5"/>
  <c r="AC113" i="5"/>
  <c r="AD113" i="5"/>
  <c r="AE113" i="5"/>
  <c r="AF113" i="5"/>
  <c r="AG113" i="5"/>
  <c r="AH113" i="5"/>
  <c r="AI113" i="5"/>
  <c r="AJ113" i="5"/>
  <c r="AK113" i="5"/>
  <c r="AM113" i="5" s="1"/>
  <c r="AN113" i="5"/>
  <c r="AB114" i="5"/>
  <c r="AC114" i="5"/>
  <c r="AD114" i="5"/>
  <c r="AE114" i="5"/>
  <c r="AF114" i="5"/>
  <c r="AG114" i="5"/>
  <c r="AH114" i="5"/>
  <c r="AI114" i="5"/>
  <c r="AJ114" i="5"/>
  <c r="AK114" i="5"/>
  <c r="AM114" i="5" s="1"/>
  <c r="AN114" i="5"/>
  <c r="AB115" i="5"/>
  <c r="AC115" i="5"/>
  <c r="AD115" i="5"/>
  <c r="AE115" i="5"/>
  <c r="AF115" i="5"/>
  <c r="AG115" i="5"/>
  <c r="AH115" i="5"/>
  <c r="AI115" i="5"/>
  <c r="AJ115" i="5"/>
  <c r="AK115" i="5"/>
  <c r="AM115" i="5" s="1"/>
  <c r="AN115" i="5"/>
  <c r="AB116" i="5"/>
  <c r="AC116" i="5"/>
  <c r="AD116" i="5"/>
  <c r="AE116" i="5"/>
  <c r="AF116" i="5"/>
  <c r="AG116" i="5"/>
  <c r="AH116" i="5"/>
  <c r="AI116" i="5"/>
  <c r="AJ116" i="5"/>
  <c r="AK116" i="5"/>
  <c r="AM116" i="5" s="1"/>
  <c r="AN116" i="5"/>
  <c r="AB117" i="5"/>
  <c r="AC117" i="5"/>
  <c r="AD117" i="5"/>
  <c r="AE117" i="5"/>
  <c r="AF117" i="5"/>
  <c r="AG117" i="5"/>
  <c r="AH117" i="5"/>
  <c r="AI117" i="5"/>
  <c r="AJ117" i="5"/>
  <c r="AK117" i="5"/>
  <c r="AM117" i="5" s="1"/>
  <c r="AN117" i="5"/>
  <c r="AB118" i="5"/>
  <c r="AC118" i="5"/>
  <c r="AD118" i="5"/>
  <c r="AE118" i="5"/>
  <c r="AF118" i="5"/>
  <c r="AG118" i="5"/>
  <c r="AH118" i="5"/>
  <c r="AI118" i="5"/>
  <c r="AJ118" i="5"/>
  <c r="AK118" i="5"/>
  <c r="AM118" i="5" s="1"/>
  <c r="AN118" i="5"/>
  <c r="AB119" i="5"/>
  <c r="AC119" i="5"/>
  <c r="AD119" i="5"/>
  <c r="AE119" i="5"/>
  <c r="AF119" i="5"/>
  <c r="AG119" i="5"/>
  <c r="AH119" i="5"/>
  <c r="AI119" i="5"/>
  <c r="AJ119" i="5"/>
  <c r="AK119" i="5"/>
  <c r="AM119" i="5" s="1"/>
  <c r="AN119" i="5"/>
  <c r="AB120" i="5"/>
  <c r="AC120" i="5"/>
  <c r="AD120" i="5"/>
  <c r="AE120" i="5"/>
  <c r="AF120" i="5"/>
  <c r="AG120" i="5"/>
  <c r="AH120" i="5"/>
  <c r="AI120" i="5"/>
  <c r="AJ120" i="5"/>
  <c r="AK120" i="5"/>
  <c r="AM120" i="5" s="1"/>
  <c r="AN120" i="5"/>
  <c r="AB121" i="5"/>
  <c r="AC121" i="5"/>
  <c r="AD121" i="5"/>
  <c r="AE121" i="5"/>
  <c r="AF121" i="5"/>
  <c r="AG121" i="5"/>
  <c r="AH121" i="5"/>
  <c r="AI121" i="5"/>
  <c r="AJ121" i="5"/>
  <c r="AK121" i="5"/>
  <c r="AM121" i="5" s="1"/>
  <c r="AN121" i="5"/>
  <c r="AB122" i="5"/>
  <c r="AC122" i="5"/>
  <c r="AD122" i="5"/>
  <c r="AE122" i="5"/>
  <c r="AF122" i="5"/>
  <c r="AG122" i="5"/>
  <c r="AH122" i="5"/>
  <c r="AI122" i="5"/>
  <c r="AJ122" i="5"/>
  <c r="AK122" i="5"/>
  <c r="AM122" i="5" s="1"/>
  <c r="AN122" i="5"/>
  <c r="AB123" i="5"/>
  <c r="AC123" i="5"/>
  <c r="AD123" i="5"/>
  <c r="AE123" i="5"/>
  <c r="AF123" i="5"/>
  <c r="AG123" i="5"/>
  <c r="AH123" i="5"/>
  <c r="AI123" i="5"/>
  <c r="AJ123" i="5"/>
  <c r="AK123" i="5"/>
  <c r="AM123" i="5" s="1"/>
  <c r="AN123" i="5"/>
  <c r="AB124" i="5"/>
  <c r="AC124" i="5"/>
  <c r="AD124" i="5"/>
  <c r="AE124" i="5"/>
  <c r="AF124" i="5"/>
  <c r="AG124" i="5"/>
  <c r="AH124" i="5"/>
  <c r="AI124" i="5"/>
  <c r="AJ124" i="5"/>
  <c r="AK124" i="5"/>
  <c r="AM124" i="5" s="1"/>
  <c r="AN124" i="5"/>
  <c r="AB125" i="5"/>
  <c r="AC125" i="5"/>
  <c r="AD125" i="5"/>
  <c r="AE125" i="5"/>
  <c r="AF125" i="5"/>
  <c r="AG125" i="5"/>
  <c r="AH125" i="5"/>
  <c r="AI125" i="5"/>
  <c r="AJ125" i="5"/>
  <c r="AK125" i="5"/>
  <c r="AM125" i="5" s="1"/>
  <c r="AN125" i="5"/>
  <c r="AB126" i="5"/>
  <c r="AC126" i="5"/>
  <c r="AD126" i="5"/>
  <c r="AE126" i="5"/>
  <c r="AF126" i="5"/>
  <c r="AG126" i="5"/>
  <c r="AH126" i="5"/>
  <c r="AI126" i="5"/>
  <c r="AJ126" i="5"/>
  <c r="AK126" i="5"/>
  <c r="AM126" i="5" s="1"/>
  <c r="AN126" i="5"/>
  <c r="AB127" i="5"/>
  <c r="AC127" i="5"/>
  <c r="AD127" i="5"/>
  <c r="AE127" i="5"/>
  <c r="AF127" i="5"/>
  <c r="AG127" i="5"/>
  <c r="AH127" i="5"/>
  <c r="AI127" i="5"/>
  <c r="AJ127" i="5"/>
  <c r="AK127" i="5"/>
  <c r="AM127" i="5" s="1"/>
  <c r="AN127" i="5"/>
  <c r="AB128" i="5"/>
  <c r="AC128" i="5"/>
  <c r="AD128" i="5"/>
  <c r="AE128" i="5"/>
  <c r="AF128" i="5"/>
  <c r="AG128" i="5"/>
  <c r="AH128" i="5"/>
  <c r="AI128" i="5"/>
  <c r="AJ128" i="5"/>
  <c r="AK128" i="5"/>
  <c r="AM128" i="5" s="1"/>
  <c r="AN128" i="5"/>
  <c r="AB129" i="5"/>
  <c r="AC129" i="5"/>
  <c r="AD129" i="5"/>
  <c r="AE129" i="5"/>
  <c r="AF129" i="5"/>
  <c r="AG129" i="5"/>
  <c r="AH129" i="5"/>
  <c r="AI129" i="5"/>
  <c r="AJ129" i="5"/>
  <c r="AK129" i="5"/>
  <c r="AM129" i="5" s="1"/>
  <c r="AN129" i="5"/>
  <c r="AB130" i="5"/>
  <c r="AC130" i="5"/>
  <c r="AD130" i="5"/>
  <c r="AE130" i="5"/>
  <c r="AF130" i="5"/>
  <c r="AG130" i="5"/>
  <c r="AH130" i="5"/>
  <c r="AI130" i="5"/>
  <c r="AJ130" i="5"/>
  <c r="AK130" i="5"/>
  <c r="AM130" i="5" s="1"/>
  <c r="AN130" i="5"/>
  <c r="AB131" i="5"/>
  <c r="AC131" i="5"/>
  <c r="AD131" i="5"/>
  <c r="AE131" i="5"/>
  <c r="AF131" i="5"/>
  <c r="AG131" i="5"/>
  <c r="AH131" i="5"/>
  <c r="AI131" i="5"/>
  <c r="AJ131" i="5"/>
  <c r="AK131" i="5"/>
  <c r="AM131" i="5" s="1"/>
  <c r="AN131" i="5"/>
  <c r="AB132" i="5"/>
  <c r="AC132" i="5"/>
  <c r="AD132" i="5"/>
  <c r="AE132" i="5"/>
  <c r="AF132" i="5"/>
  <c r="AG132" i="5"/>
  <c r="AH132" i="5"/>
  <c r="AI132" i="5"/>
  <c r="AJ132" i="5"/>
  <c r="AK132" i="5"/>
  <c r="AM132" i="5" s="1"/>
  <c r="AN132" i="5"/>
  <c r="AB133" i="5"/>
  <c r="AC133" i="5"/>
  <c r="AD133" i="5"/>
  <c r="AE133" i="5"/>
  <c r="AF133" i="5"/>
  <c r="AG133" i="5"/>
  <c r="AH133" i="5"/>
  <c r="AI133" i="5"/>
  <c r="AJ133" i="5"/>
  <c r="AK133" i="5"/>
  <c r="AM133" i="5" s="1"/>
  <c r="AN133" i="5"/>
  <c r="AB134" i="5"/>
  <c r="AC134" i="5"/>
  <c r="AD134" i="5"/>
  <c r="AE134" i="5"/>
  <c r="AF134" i="5"/>
  <c r="AG134" i="5"/>
  <c r="AH134" i="5"/>
  <c r="AI134" i="5"/>
  <c r="AJ134" i="5"/>
  <c r="AK134" i="5"/>
  <c r="AM134" i="5" s="1"/>
  <c r="AN134" i="5"/>
  <c r="AB135" i="5"/>
  <c r="AC135" i="5"/>
  <c r="AD135" i="5"/>
  <c r="AE135" i="5"/>
  <c r="AF135" i="5"/>
  <c r="AG135" i="5"/>
  <c r="AH135" i="5"/>
  <c r="AI135" i="5"/>
  <c r="AJ135" i="5"/>
  <c r="AK135" i="5"/>
  <c r="AM135" i="5" s="1"/>
  <c r="AN135" i="5"/>
  <c r="AB136" i="5"/>
  <c r="AC136" i="5"/>
  <c r="AD136" i="5"/>
  <c r="AE136" i="5"/>
  <c r="AF136" i="5"/>
  <c r="AG136" i="5"/>
  <c r="AH136" i="5"/>
  <c r="AI136" i="5"/>
  <c r="AJ136" i="5"/>
  <c r="AK136" i="5"/>
  <c r="AM136" i="5" s="1"/>
  <c r="AN136" i="5"/>
  <c r="AB137" i="5"/>
  <c r="AC137" i="5"/>
  <c r="AD137" i="5"/>
  <c r="AE137" i="5"/>
  <c r="AF137" i="5"/>
  <c r="AG137" i="5"/>
  <c r="AH137" i="5"/>
  <c r="AI137" i="5"/>
  <c r="AJ137" i="5"/>
  <c r="AK137" i="5"/>
  <c r="AM137" i="5" s="1"/>
  <c r="AN137" i="5"/>
  <c r="AB138" i="5"/>
  <c r="AC138" i="5"/>
  <c r="AD138" i="5"/>
  <c r="AE138" i="5"/>
  <c r="AF138" i="5"/>
  <c r="AG138" i="5"/>
  <c r="AH138" i="5"/>
  <c r="AI138" i="5"/>
  <c r="AJ138" i="5"/>
  <c r="AK138" i="5"/>
  <c r="AM138" i="5" s="1"/>
  <c r="AN138" i="5"/>
  <c r="AB139" i="5"/>
  <c r="AC139" i="5"/>
  <c r="AD139" i="5"/>
  <c r="AE139" i="5"/>
  <c r="AF139" i="5"/>
  <c r="AG139" i="5"/>
  <c r="AH139" i="5"/>
  <c r="AI139" i="5"/>
  <c r="AJ139" i="5"/>
  <c r="AK139" i="5"/>
  <c r="AM139" i="5" s="1"/>
  <c r="AN139" i="5"/>
  <c r="AB140" i="5"/>
  <c r="AC140" i="5"/>
  <c r="AD140" i="5"/>
  <c r="AE140" i="5"/>
  <c r="AF140" i="5"/>
  <c r="AG140" i="5"/>
  <c r="AH140" i="5"/>
  <c r="AI140" i="5"/>
  <c r="AJ140" i="5"/>
  <c r="AK140" i="5"/>
  <c r="AM140" i="5" s="1"/>
  <c r="AN140" i="5"/>
  <c r="AB141" i="5"/>
  <c r="AC141" i="5"/>
  <c r="AD141" i="5"/>
  <c r="AE141" i="5"/>
  <c r="AF141" i="5"/>
  <c r="AG141" i="5"/>
  <c r="AH141" i="5"/>
  <c r="AI141" i="5"/>
  <c r="AJ141" i="5"/>
  <c r="AK141" i="5"/>
  <c r="AM141" i="5" s="1"/>
  <c r="AN141" i="5"/>
  <c r="AB142" i="5"/>
  <c r="AC142" i="5"/>
  <c r="AD142" i="5"/>
  <c r="AE142" i="5"/>
  <c r="AF142" i="5"/>
  <c r="AG142" i="5"/>
  <c r="AH142" i="5"/>
  <c r="AI142" i="5"/>
  <c r="AJ142" i="5"/>
  <c r="AK142" i="5"/>
  <c r="AM142" i="5" s="1"/>
  <c r="AN142" i="5"/>
  <c r="AB143" i="5"/>
  <c r="AC143" i="5"/>
  <c r="AD143" i="5"/>
  <c r="AE143" i="5"/>
  <c r="AF143" i="5"/>
  <c r="AG143" i="5"/>
  <c r="AH143" i="5"/>
  <c r="AI143" i="5"/>
  <c r="AJ143" i="5"/>
  <c r="AK143" i="5"/>
  <c r="AM143" i="5" s="1"/>
  <c r="AN143" i="5"/>
  <c r="AB144" i="5"/>
  <c r="AC144" i="5"/>
  <c r="AD144" i="5"/>
  <c r="AE144" i="5"/>
  <c r="AF144" i="5"/>
  <c r="AG144" i="5"/>
  <c r="AH144" i="5"/>
  <c r="AI144" i="5"/>
  <c r="AJ144" i="5"/>
  <c r="AK144" i="5"/>
  <c r="AM144" i="5" s="1"/>
  <c r="AN144" i="5"/>
  <c r="AB145" i="5"/>
  <c r="AC145" i="5"/>
  <c r="AD145" i="5"/>
  <c r="AE145" i="5"/>
  <c r="AF145" i="5"/>
  <c r="AG145" i="5"/>
  <c r="AH145" i="5"/>
  <c r="AI145" i="5"/>
  <c r="AJ145" i="5"/>
  <c r="AK145" i="5"/>
  <c r="AM145" i="5" s="1"/>
  <c r="AN145" i="5"/>
  <c r="AB146" i="5"/>
  <c r="AC146" i="5"/>
  <c r="AD146" i="5"/>
  <c r="AE146" i="5"/>
  <c r="AF146" i="5"/>
  <c r="AG146" i="5"/>
  <c r="AH146" i="5"/>
  <c r="AI146" i="5"/>
  <c r="AJ146" i="5"/>
  <c r="AK146" i="5"/>
  <c r="AM146" i="5" s="1"/>
  <c r="AN146" i="5"/>
  <c r="AB147" i="5"/>
  <c r="AC147" i="5"/>
  <c r="AD147" i="5"/>
  <c r="AE147" i="5"/>
  <c r="AF147" i="5"/>
  <c r="AG147" i="5"/>
  <c r="AH147" i="5"/>
  <c r="AI147" i="5"/>
  <c r="AJ147" i="5"/>
  <c r="AK147" i="5"/>
  <c r="AM147" i="5" s="1"/>
  <c r="AN147" i="5"/>
  <c r="AB148" i="5"/>
  <c r="AC148" i="5"/>
  <c r="AD148" i="5"/>
  <c r="AE148" i="5"/>
  <c r="AF148" i="5"/>
  <c r="AG148" i="5"/>
  <c r="AH148" i="5"/>
  <c r="AI148" i="5"/>
  <c r="AJ148" i="5"/>
  <c r="AK148" i="5"/>
  <c r="AM148" i="5" s="1"/>
  <c r="AN148" i="5"/>
  <c r="AB149" i="5"/>
  <c r="AC149" i="5"/>
  <c r="AD149" i="5"/>
  <c r="AE149" i="5"/>
  <c r="AF149" i="5"/>
  <c r="AG149" i="5"/>
  <c r="AH149" i="5"/>
  <c r="AI149" i="5"/>
  <c r="AJ149" i="5"/>
  <c r="AK149" i="5"/>
  <c r="AM149" i="5" s="1"/>
  <c r="AN149" i="5"/>
  <c r="AB150" i="5"/>
  <c r="AC150" i="5"/>
  <c r="AD150" i="5"/>
  <c r="AE150" i="5"/>
  <c r="AF150" i="5"/>
  <c r="AG150" i="5"/>
  <c r="AH150" i="5"/>
  <c r="AI150" i="5"/>
  <c r="AJ150" i="5"/>
  <c r="AK150" i="5"/>
  <c r="AM150" i="5" s="1"/>
  <c r="AN150" i="5"/>
  <c r="AB151" i="5"/>
  <c r="AC151" i="5"/>
  <c r="AD151" i="5"/>
  <c r="AE151" i="5"/>
  <c r="AF151" i="5"/>
  <c r="AG151" i="5"/>
  <c r="AH151" i="5"/>
  <c r="AI151" i="5"/>
  <c r="AJ151" i="5"/>
  <c r="AK151" i="5"/>
  <c r="AM151" i="5" s="1"/>
  <c r="AN151" i="5"/>
  <c r="AB152" i="5"/>
  <c r="AC152" i="5"/>
  <c r="AD152" i="5"/>
  <c r="AE152" i="5"/>
  <c r="AF152" i="5"/>
  <c r="AG152" i="5"/>
  <c r="AH152" i="5"/>
  <c r="AI152" i="5"/>
  <c r="AJ152" i="5"/>
  <c r="AK152" i="5"/>
  <c r="AM152" i="5" s="1"/>
  <c r="AN152" i="5"/>
  <c r="AB153" i="5"/>
  <c r="AC153" i="5"/>
  <c r="AD153" i="5"/>
  <c r="AE153" i="5"/>
  <c r="AF153" i="5"/>
  <c r="AG153" i="5"/>
  <c r="AH153" i="5"/>
  <c r="AI153" i="5"/>
  <c r="AJ153" i="5"/>
  <c r="AK153" i="5"/>
  <c r="AM153" i="5" s="1"/>
  <c r="AN153" i="5"/>
  <c r="AB154" i="5"/>
  <c r="AC154" i="5"/>
  <c r="AD154" i="5"/>
  <c r="AE154" i="5"/>
  <c r="AF154" i="5"/>
  <c r="AG154" i="5"/>
  <c r="AH154" i="5"/>
  <c r="AI154" i="5"/>
  <c r="AJ154" i="5"/>
  <c r="AK154" i="5"/>
  <c r="AM154" i="5" s="1"/>
  <c r="AN154" i="5"/>
  <c r="AB155" i="5"/>
  <c r="AC155" i="5"/>
  <c r="AD155" i="5"/>
  <c r="AE155" i="5"/>
  <c r="AF155" i="5"/>
  <c r="AG155" i="5"/>
  <c r="AH155" i="5"/>
  <c r="AI155" i="5"/>
  <c r="AJ155" i="5"/>
  <c r="AK155" i="5"/>
  <c r="AM155" i="5" s="1"/>
  <c r="AN155" i="5"/>
  <c r="AB156" i="5"/>
  <c r="AC156" i="5"/>
  <c r="AD156" i="5"/>
  <c r="AE156" i="5"/>
  <c r="AF156" i="5"/>
  <c r="AG156" i="5"/>
  <c r="AH156" i="5"/>
  <c r="AI156" i="5"/>
  <c r="AJ156" i="5"/>
  <c r="AK156" i="5"/>
  <c r="AM156" i="5" s="1"/>
  <c r="AN156" i="5"/>
  <c r="AB157" i="5"/>
  <c r="AC157" i="5"/>
  <c r="AD157" i="5"/>
  <c r="AE157" i="5"/>
  <c r="AF157" i="5"/>
  <c r="AG157" i="5"/>
  <c r="AH157" i="5"/>
  <c r="AI157" i="5"/>
  <c r="AJ157" i="5"/>
  <c r="AK157" i="5"/>
  <c r="AM157" i="5" s="1"/>
  <c r="AN157" i="5"/>
  <c r="AB158" i="5"/>
  <c r="AC158" i="5"/>
  <c r="AD158" i="5"/>
  <c r="AE158" i="5"/>
  <c r="AF158" i="5"/>
  <c r="AG158" i="5"/>
  <c r="AH158" i="5"/>
  <c r="AI158" i="5"/>
  <c r="AJ158" i="5"/>
  <c r="AK158" i="5"/>
  <c r="AM158" i="5" s="1"/>
  <c r="AN158" i="5"/>
  <c r="AB159" i="5"/>
  <c r="AC159" i="5"/>
  <c r="AD159" i="5"/>
  <c r="AE159" i="5"/>
  <c r="AF159" i="5"/>
  <c r="AG159" i="5"/>
  <c r="AH159" i="5"/>
  <c r="AI159" i="5"/>
  <c r="AJ159" i="5"/>
  <c r="AK159" i="5"/>
  <c r="AM159" i="5" s="1"/>
  <c r="AN159" i="5"/>
  <c r="AB160" i="5"/>
  <c r="AC160" i="5"/>
  <c r="AD160" i="5"/>
  <c r="AE160" i="5"/>
  <c r="AF160" i="5"/>
  <c r="AG160" i="5"/>
  <c r="AH160" i="5"/>
  <c r="AI160" i="5"/>
  <c r="AJ160" i="5"/>
  <c r="AK160" i="5"/>
  <c r="AM160" i="5" s="1"/>
  <c r="AN160" i="5"/>
  <c r="AB161" i="5"/>
  <c r="AC161" i="5"/>
  <c r="AD161" i="5"/>
  <c r="AE161" i="5"/>
  <c r="AF161" i="5"/>
  <c r="AG161" i="5"/>
  <c r="AH161" i="5"/>
  <c r="AI161" i="5"/>
  <c r="AJ161" i="5"/>
  <c r="AK161" i="5"/>
  <c r="AM161" i="5" s="1"/>
  <c r="AN161" i="5"/>
  <c r="AB162" i="5"/>
  <c r="AC162" i="5"/>
  <c r="AD162" i="5"/>
  <c r="AE162" i="5"/>
  <c r="AF162" i="5"/>
  <c r="AG162" i="5"/>
  <c r="AH162" i="5"/>
  <c r="AI162" i="5"/>
  <c r="AJ162" i="5"/>
  <c r="AK162" i="5"/>
  <c r="AM162" i="5" s="1"/>
  <c r="AN162" i="5"/>
  <c r="AB163" i="5"/>
  <c r="AC163" i="5"/>
  <c r="AD163" i="5"/>
  <c r="AE163" i="5"/>
  <c r="AF163" i="5"/>
  <c r="AG163" i="5"/>
  <c r="AH163" i="5"/>
  <c r="AI163" i="5"/>
  <c r="AJ163" i="5"/>
  <c r="AK163" i="5"/>
  <c r="AM163" i="5" s="1"/>
  <c r="AN163" i="5"/>
  <c r="AB164" i="5"/>
  <c r="AC164" i="5"/>
  <c r="AD164" i="5"/>
  <c r="AE164" i="5"/>
  <c r="AF164" i="5"/>
  <c r="AG164" i="5"/>
  <c r="AH164" i="5"/>
  <c r="AI164" i="5"/>
  <c r="AJ164" i="5"/>
  <c r="AK164" i="5"/>
  <c r="AM164" i="5" s="1"/>
  <c r="AN164" i="5"/>
  <c r="AB165" i="5"/>
  <c r="AC165" i="5"/>
  <c r="AD165" i="5"/>
  <c r="AE165" i="5"/>
  <c r="AF165" i="5"/>
  <c r="AG165" i="5"/>
  <c r="AH165" i="5"/>
  <c r="AI165" i="5"/>
  <c r="AJ165" i="5"/>
  <c r="AK165" i="5"/>
  <c r="AM165" i="5" s="1"/>
  <c r="AN165" i="5"/>
  <c r="AB166" i="5"/>
  <c r="AC166" i="5"/>
  <c r="AD166" i="5"/>
  <c r="AE166" i="5"/>
  <c r="AF166" i="5"/>
  <c r="AG166" i="5"/>
  <c r="AH166" i="5"/>
  <c r="AI166" i="5"/>
  <c r="AJ166" i="5"/>
  <c r="AK166" i="5"/>
  <c r="AM166" i="5" s="1"/>
  <c r="AN166" i="5"/>
  <c r="AB167" i="5"/>
  <c r="AC167" i="5"/>
  <c r="AD167" i="5"/>
  <c r="AE167" i="5"/>
  <c r="AF167" i="5"/>
  <c r="AG167" i="5"/>
  <c r="AH167" i="5"/>
  <c r="AI167" i="5"/>
  <c r="AJ167" i="5"/>
  <c r="AK167" i="5"/>
  <c r="AM167" i="5" s="1"/>
  <c r="AN167" i="5"/>
  <c r="AB168" i="5"/>
  <c r="AC168" i="5"/>
  <c r="AD168" i="5"/>
  <c r="AE168" i="5"/>
  <c r="AF168" i="5"/>
  <c r="AG168" i="5"/>
  <c r="AH168" i="5"/>
  <c r="AI168" i="5"/>
  <c r="AJ168" i="5"/>
  <c r="AK168" i="5"/>
  <c r="AM168" i="5" s="1"/>
  <c r="AN168" i="5"/>
  <c r="AB169" i="5"/>
  <c r="AC169" i="5"/>
  <c r="AD169" i="5"/>
  <c r="AE169" i="5"/>
  <c r="AF169" i="5"/>
  <c r="AG169" i="5"/>
  <c r="AH169" i="5"/>
  <c r="AI169" i="5"/>
  <c r="AJ169" i="5"/>
  <c r="AK169" i="5"/>
  <c r="AM169" i="5" s="1"/>
  <c r="AN169" i="5"/>
  <c r="AB170" i="5"/>
  <c r="AC170" i="5"/>
  <c r="AD170" i="5"/>
  <c r="AE170" i="5"/>
  <c r="AF170" i="5"/>
  <c r="AG170" i="5"/>
  <c r="AH170" i="5"/>
  <c r="AI170" i="5"/>
  <c r="AJ170" i="5"/>
  <c r="AK170" i="5"/>
  <c r="AM170" i="5" s="1"/>
  <c r="AN170" i="5"/>
  <c r="AB171" i="5"/>
  <c r="AC171" i="5"/>
  <c r="AD171" i="5"/>
  <c r="AE171" i="5"/>
  <c r="AF171" i="5"/>
  <c r="AG171" i="5"/>
  <c r="AH171" i="5"/>
  <c r="AI171" i="5"/>
  <c r="AJ171" i="5"/>
  <c r="AK171" i="5"/>
  <c r="AM171" i="5" s="1"/>
  <c r="AN171" i="5"/>
  <c r="AB172" i="5"/>
  <c r="AC172" i="5"/>
  <c r="AD172" i="5"/>
  <c r="AE172" i="5"/>
  <c r="AF172" i="5"/>
  <c r="AG172" i="5"/>
  <c r="AH172" i="5"/>
  <c r="AI172" i="5"/>
  <c r="AJ172" i="5"/>
  <c r="AK172" i="5"/>
  <c r="AM172" i="5" s="1"/>
  <c r="AN172" i="5"/>
  <c r="AB173" i="5"/>
  <c r="AC173" i="5"/>
  <c r="AD173" i="5"/>
  <c r="AE173" i="5"/>
  <c r="AF173" i="5"/>
  <c r="AG173" i="5"/>
  <c r="AH173" i="5"/>
  <c r="AI173" i="5"/>
  <c r="AJ173" i="5"/>
  <c r="AK173" i="5"/>
  <c r="AM173" i="5" s="1"/>
  <c r="AN173" i="5"/>
  <c r="AB174" i="5"/>
  <c r="AC174" i="5"/>
  <c r="AD174" i="5"/>
  <c r="AE174" i="5"/>
  <c r="AF174" i="5"/>
  <c r="AG174" i="5"/>
  <c r="AH174" i="5"/>
  <c r="AI174" i="5"/>
  <c r="AJ174" i="5"/>
  <c r="AK174" i="5"/>
  <c r="AM174" i="5" s="1"/>
  <c r="AN174" i="5"/>
  <c r="AB175" i="5"/>
  <c r="AC175" i="5"/>
  <c r="AD175" i="5"/>
  <c r="AE175" i="5"/>
  <c r="AF175" i="5"/>
  <c r="AG175" i="5"/>
  <c r="AH175" i="5"/>
  <c r="AI175" i="5"/>
  <c r="AJ175" i="5"/>
  <c r="AK175" i="5"/>
  <c r="AM175" i="5" s="1"/>
  <c r="AN175" i="5"/>
  <c r="AB176" i="5"/>
  <c r="AC176" i="5"/>
  <c r="AD176" i="5"/>
  <c r="AE176" i="5"/>
  <c r="AF176" i="5"/>
  <c r="AG176" i="5"/>
  <c r="AH176" i="5"/>
  <c r="AI176" i="5"/>
  <c r="AJ176" i="5"/>
  <c r="AK176" i="5"/>
  <c r="AM176" i="5" s="1"/>
  <c r="AN176" i="5"/>
  <c r="AB177" i="5"/>
  <c r="AC177" i="5"/>
  <c r="AD177" i="5"/>
  <c r="AE177" i="5"/>
  <c r="AF177" i="5"/>
  <c r="AG177" i="5"/>
  <c r="AH177" i="5"/>
  <c r="AI177" i="5"/>
  <c r="AJ177" i="5"/>
  <c r="AK177" i="5"/>
  <c r="AM177" i="5" s="1"/>
  <c r="AN177" i="5"/>
  <c r="AB178" i="5"/>
  <c r="AC178" i="5"/>
  <c r="AD178" i="5"/>
  <c r="AE178" i="5"/>
  <c r="AF178" i="5"/>
  <c r="AG178" i="5"/>
  <c r="AH178" i="5"/>
  <c r="AI178" i="5"/>
  <c r="AJ178" i="5"/>
  <c r="AK178" i="5"/>
  <c r="AM178" i="5" s="1"/>
  <c r="AN178" i="5"/>
  <c r="AB179" i="5"/>
  <c r="AC179" i="5"/>
  <c r="AD179" i="5"/>
  <c r="AE179" i="5"/>
  <c r="AF179" i="5"/>
  <c r="AG179" i="5"/>
  <c r="AH179" i="5"/>
  <c r="AI179" i="5"/>
  <c r="AJ179" i="5"/>
  <c r="AK179" i="5"/>
  <c r="AM179" i="5" s="1"/>
  <c r="AN179" i="5"/>
  <c r="AB180" i="5"/>
  <c r="AC180" i="5"/>
  <c r="AD180" i="5"/>
  <c r="AE180" i="5"/>
  <c r="AF180" i="5"/>
  <c r="AG180" i="5"/>
  <c r="AH180" i="5"/>
  <c r="AI180" i="5"/>
  <c r="AJ180" i="5"/>
  <c r="AK180" i="5"/>
  <c r="AM180" i="5" s="1"/>
  <c r="AN180" i="5"/>
  <c r="AB181" i="5"/>
  <c r="AC181" i="5"/>
  <c r="AD181" i="5"/>
  <c r="AE181" i="5"/>
  <c r="AF181" i="5"/>
  <c r="AG181" i="5"/>
  <c r="AH181" i="5"/>
  <c r="AI181" i="5"/>
  <c r="AJ181" i="5"/>
  <c r="AK181" i="5"/>
  <c r="AM181" i="5" s="1"/>
  <c r="AN181" i="5"/>
  <c r="AB182" i="5"/>
  <c r="AC182" i="5"/>
  <c r="AD182" i="5"/>
  <c r="AE182" i="5"/>
  <c r="AF182" i="5"/>
  <c r="AG182" i="5"/>
  <c r="AH182" i="5"/>
  <c r="AI182" i="5"/>
  <c r="AJ182" i="5"/>
  <c r="AK182" i="5"/>
  <c r="AM182" i="5" s="1"/>
  <c r="AN182" i="5"/>
  <c r="AB183" i="5"/>
  <c r="AC183" i="5"/>
  <c r="AD183" i="5"/>
  <c r="AE183" i="5"/>
  <c r="AF183" i="5"/>
  <c r="AG183" i="5"/>
  <c r="AH183" i="5"/>
  <c r="AI183" i="5"/>
  <c r="AJ183" i="5"/>
  <c r="AK183" i="5"/>
  <c r="AM183" i="5" s="1"/>
  <c r="AN183" i="5"/>
  <c r="AB184" i="5"/>
  <c r="AC184" i="5"/>
  <c r="AD184" i="5"/>
  <c r="AE184" i="5"/>
  <c r="AF184" i="5"/>
  <c r="AG184" i="5"/>
  <c r="AH184" i="5"/>
  <c r="AI184" i="5"/>
  <c r="AJ184" i="5"/>
  <c r="AK184" i="5"/>
  <c r="AM184" i="5" s="1"/>
  <c r="AN184" i="5"/>
  <c r="AB185" i="5"/>
  <c r="AC185" i="5"/>
  <c r="AD185" i="5"/>
  <c r="AE185" i="5"/>
  <c r="AF185" i="5"/>
  <c r="AG185" i="5"/>
  <c r="AH185" i="5"/>
  <c r="AI185" i="5"/>
  <c r="AJ185" i="5"/>
  <c r="AK185" i="5"/>
  <c r="AM185" i="5" s="1"/>
  <c r="AN185" i="5"/>
  <c r="AB186" i="5"/>
  <c r="AC186" i="5"/>
  <c r="AD186" i="5"/>
  <c r="AE186" i="5"/>
  <c r="AF186" i="5"/>
  <c r="AG186" i="5"/>
  <c r="AH186" i="5"/>
  <c r="AI186" i="5"/>
  <c r="AJ186" i="5"/>
  <c r="AK186" i="5"/>
  <c r="AM186" i="5" s="1"/>
  <c r="AN186" i="5"/>
  <c r="AB187" i="5"/>
  <c r="AC187" i="5"/>
  <c r="AD187" i="5"/>
  <c r="AE187" i="5"/>
  <c r="AF187" i="5"/>
  <c r="AG187" i="5"/>
  <c r="AH187" i="5"/>
  <c r="AI187" i="5"/>
  <c r="AJ187" i="5"/>
  <c r="AK187" i="5"/>
  <c r="AM187" i="5" s="1"/>
  <c r="AN187" i="5"/>
  <c r="AB188" i="5"/>
  <c r="AC188" i="5"/>
  <c r="AD188" i="5"/>
  <c r="AE188" i="5"/>
  <c r="AF188" i="5"/>
  <c r="AG188" i="5"/>
  <c r="AH188" i="5"/>
  <c r="AI188" i="5"/>
  <c r="AJ188" i="5"/>
  <c r="AK188" i="5"/>
  <c r="AM188" i="5" s="1"/>
  <c r="AN188" i="5"/>
  <c r="AB189" i="5"/>
  <c r="AC189" i="5"/>
  <c r="AD189" i="5"/>
  <c r="AE189" i="5"/>
  <c r="AF189" i="5"/>
  <c r="AG189" i="5"/>
  <c r="AH189" i="5"/>
  <c r="AI189" i="5"/>
  <c r="AJ189" i="5"/>
  <c r="AK189" i="5"/>
  <c r="AM189" i="5" s="1"/>
  <c r="AN189" i="5"/>
  <c r="AB190" i="5"/>
  <c r="AC190" i="5"/>
  <c r="AD190" i="5"/>
  <c r="AE190" i="5"/>
  <c r="AF190" i="5"/>
  <c r="AG190" i="5"/>
  <c r="AH190" i="5"/>
  <c r="AI190" i="5"/>
  <c r="AJ190" i="5"/>
  <c r="AK190" i="5"/>
  <c r="AM190" i="5" s="1"/>
  <c r="AN190" i="5"/>
  <c r="AB191" i="5"/>
  <c r="AC191" i="5"/>
  <c r="AD191" i="5"/>
  <c r="AE191" i="5"/>
  <c r="AF191" i="5"/>
  <c r="AG191" i="5"/>
  <c r="AH191" i="5"/>
  <c r="AI191" i="5"/>
  <c r="AJ191" i="5"/>
  <c r="AK191" i="5"/>
  <c r="AM191" i="5" s="1"/>
  <c r="AN191" i="5"/>
  <c r="AB192" i="5"/>
  <c r="AC192" i="5"/>
  <c r="AD192" i="5"/>
  <c r="AE192" i="5"/>
  <c r="AF192" i="5"/>
  <c r="AG192" i="5"/>
  <c r="AH192" i="5"/>
  <c r="AI192" i="5"/>
  <c r="AJ192" i="5"/>
  <c r="AK192" i="5"/>
  <c r="AM192" i="5" s="1"/>
  <c r="AN192" i="5"/>
  <c r="AB193" i="5"/>
  <c r="AC193" i="5"/>
  <c r="AD193" i="5"/>
  <c r="AE193" i="5"/>
  <c r="AF193" i="5"/>
  <c r="AG193" i="5"/>
  <c r="AH193" i="5"/>
  <c r="AI193" i="5"/>
  <c r="AJ193" i="5"/>
  <c r="AK193" i="5"/>
  <c r="AM193" i="5" s="1"/>
  <c r="AN193" i="5"/>
  <c r="AB194" i="5"/>
  <c r="AC194" i="5"/>
  <c r="AD194" i="5"/>
  <c r="AE194" i="5"/>
  <c r="AF194" i="5"/>
  <c r="AG194" i="5"/>
  <c r="AH194" i="5"/>
  <c r="AI194" i="5"/>
  <c r="AJ194" i="5"/>
  <c r="AK194" i="5"/>
  <c r="AM194" i="5" s="1"/>
  <c r="AN194" i="5"/>
  <c r="AB195" i="5"/>
  <c r="AC195" i="5"/>
  <c r="AD195" i="5"/>
  <c r="AE195" i="5"/>
  <c r="AF195" i="5"/>
  <c r="AG195" i="5"/>
  <c r="AH195" i="5"/>
  <c r="AI195" i="5"/>
  <c r="AJ195" i="5"/>
  <c r="AK195" i="5"/>
  <c r="AM195" i="5" s="1"/>
  <c r="AN195" i="5"/>
  <c r="AB196" i="5"/>
  <c r="AC196" i="5"/>
  <c r="AD196" i="5"/>
  <c r="AE196" i="5"/>
  <c r="AF196" i="5"/>
  <c r="AG196" i="5"/>
  <c r="AH196" i="5"/>
  <c r="AI196" i="5"/>
  <c r="AJ196" i="5"/>
  <c r="AK196" i="5"/>
  <c r="AM196" i="5" s="1"/>
  <c r="AN196" i="5"/>
  <c r="AB197" i="5"/>
  <c r="AC197" i="5"/>
  <c r="AD197" i="5"/>
  <c r="AE197" i="5"/>
  <c r="AF197" i="5"/>
  <c r="AG197" i="5"/>
  <c r="AH197" i="5"/>
  <c r="AI197" i="5"/>
  <c r="AJ197" i="5"/>
  <c r="AK197" i="5"/>
  <c r="AM197" i="5" s="1"/>
  <c r="AN197" i="5"/>
  <c r="AB198" i="5"/>
  <c r="AC198" i="5"/>
  <c r="AD198" i="5"/>
  <c r="AE198" i="5"/>
  <c r="AF198" i="5"/>
  <c r="AG198" i="5"/>
  <c r="AH198" i="5"/>
  <c r="AI198" i="5"/>
  <c r="AJ198" i="5"/>
  <c r="AK198" i="5"/>
  <c r="AM198" i="5" s="1"/>
  <c r="AN198" i="5"/>
  <c r="AB199" i="5"/>
  <c r="AC199" i="5"/>
  <c r="AD199" i="5"/>
  <c r="AE199" i="5"/>
  <c r="AF199" i="5"/>
  <c r="AG199" i="5"/>
  <c r="AH199" i="5"/>
  <c r="AI199" i="5"/>
  <c r="AJ199" i="5"/>
  <c r="AK199" i="5"/>
  <c r="AM199" i="5" s="1"/>
  <c r="AN199" i="5"/>
  <c r="AB200" i="5"/>
  <c r="AC200" i="5"/>
  <c r="AD200" i="5"/>
  <c r="AE200" i="5"/>
  <c r="AF200" i="5"/>
  <c r="AG200" i="5"/>
  <c r="AH200" i="5"/>
  <c r="AI200" i="5"/>
  <c r="AJ200" i="5"/>
  <c r="AK200" i="5"/>
  <c r="AM200" i="5" s="1"/>
  <c r="AN200" i="5"/>
  <c r="AB201" i="5"/>
  <c r="AC201" i="5"/>
  <c r="AD201" i="5"/>
  <c r="AE201" i="5"/>
  <c r="AF201" i="5"/>
  <c r="AG201" i="5"/>
  <c r="AH201" i="5"/>
  <c r="AI201" i="5"/>
  <c r="AJ201" i="5"/>
  <c r="AK201" i="5"/>
  <c r="AM201" i="5" s="1"/>
  <c r="AN201" i="5"/>
  <c r="AB202" i="5"/>
  <c r="AC202" i="5"/>
  <c r="AD202" i="5"/>
  <c r="AE202" i="5"/>
  <c r="AF202" i="5"/>
  <c r="AG202" i="5"/>
  <c r="AH202" i="5"/>
  <c r="AI202" i="5"/>
  <c r="AJ202" i="5"/>
  <c r="AK202" i="5"/>
  <c r="AM202" i="5" s="1"/>
  <c r="AN202" i="5"/>
  <c r="AB203" i="5"/>
  <c r="AC203" i="5"/>
  <c r="AD203" i="5"/>
  <c r="AE203" i="5"/>
  <c r="AF203" i="5"/>
  <c r="AG203" i="5"/>
  <c r="AH203" i="5"/>
  <c r="AI203" i="5"/>
  <c r="AJ203" i="5"/>
  <c r="AK203" i="5"/>
  <c r="AM203" i="5" s="1"/>
  <c r="AN203" i="5"/>
  <c r="AB204" i="5"/>
  <c r="AC204" i="5"/>
  <c r="AD204" i="5"/>
  <c r="AE204" i="5"/>
  <c r="AF204" i="5"/>
  <c r="AG204" i="5"/>
  <c r="AH204" i="5"/>
  <c r="AI204" i="5"/>
  <c r="AJ204" i="5"/>
  <c r="AK204" i="5"/>
  <c r="AM204" i="5" s="1"/>
  <c r="AN204" i="5"/>
  <c r="AB205" i="5"/>
  <c r="AC205" i="5"/>
  <c r="AD205" i="5"/>
  <c r="AE205" i="5"/>
  <c r="AF205" i="5"/>
  <c r="AG205" i="5"/>
  <c r="AH205" i="5"/>
  <c r="AI205" i="5"/>
  <c r="AJ205" i="5"/>
  <c r="AK205" i="5"/>
  <c r="AM205" i="5" s="1"/>
  <c r="AN205" i="5"/>
  <c r="AB206" i="5"/>
  <c r="AC206" i="5"/>
  <c r="AD206" i="5"/>
  <c r="AE206" i="5"/>
  <c r="AF206" i="5"/>
  <c r="AG206" i="5"/>
  <c r="AH206" i="5"/>
  <c r="AI206" i="5"/>
  <c r="AJ206" i="5"/>
  <c r="AK206" i="5"/>
  <c r="AM206" i="5" s="1"/>
  <c r="AN206" i="5"/>
  <c r="AB207" i="5"/>
  <c r="AC207" i="5"/>
  <c r="AD207" i="5"/>
  <c r="AE207" i="5"/>
  <c r="AF207" i="5"/>
  <c r="AG207" i="5"/>
  <c r="AH207" i="5"/>
  <c r="AI207" i="5"/>
  <c r="AJ207" i="5"/>
  <c r="AK207" i="5"/>
  <c r="AM207" i="5" s="1"/>
  <c r="AN207" i="5"/>
  <c r="AB208" i="5"/>
  <c r="AC208" i="5"/>
  <c r="AD208" i="5"/>
  <c r="AE208" i="5"/>
  <c r="AF208" i="5"/>
  <c r="AG208" i="5"/>
  <c r="AH208" i="5"/>
  <c r="AI208" i="5"/>
  <c r="AJ208" i="5"/>
  <c r="AK208" i="5"/>
  <c r="AM208" i="5" s="1"/>
  <c r="AN208" i="5"/>
  <c r="AB209" i="5"/>
  <c r="AC209" i="5"/>
  <c r="AD209" i="5"/>
  <c r="AE209" i="5"/>
  <c r="AF209" i="5"/>
  <c r="AG209" i="5"/>
  <c r="AH209" i="5"/>
  <c r="AI209" i="5"/>
  <c r="AJ209" i="5"/>
  <c r="AK209" i="5"/>
  <c r="AM209" i="5" s="1"/>
  <c r="AN209" i="5"/>
  <c r="AB210" i="5"/>
  <c r="AC210" i="5"/>
  <c r="AD210" i="5"/>
  <c r="AE210" i="5"/>
  <c r="AF210" i="5"/>
  <c r="AG210" i="5"/>
  <c r="AH210" i="5"/>
  <c r="AI210" i="5"/>
  <c r="AJ210" i="5"/>
  <c r="AK210" i="5"/>
  <c r="AM210" i="5" s="1"/>
  <c r="AN210" i="5"/>
  <c r="AB211" i="5"/>
  <c r="AC211" i="5"/>
  <c r="AD211" i="5"/>
  <c r="AE211" i="5"/>
  <c r="AF211" i="5"/>
  <c r="AG211" i="5"/>
  <c r="AH211" i="5"/>
  <c r="AI211" i="5"/>
  <c r="AJ211" i="5"/>
  <c r="AK211" i="5"/>
  <c r="AM211" i="5" s="1"/>
  <c r="AN211" i="5"/>
  <c r="AB212" i="5"/>
  <c r="AC212" i="5"/>
  <c r="AD212" i="5"/>
  <c r="AE212" i="5"/>
  <c r="AF212" i="5"/>
  <c r="AG212" i="5"/>
  <c r="AH212" i="5"/>
  <c r="AI212" i="5"/>
  <c r="AJ212" i="5"/>
  <c r="AK212" i="5"/>
  <c r="AM212" i="5" s="1"/>
  <c r="AN212" i="5"/>
  <c r="AB213" i="5"/>
  <c r="AC213" i="5"/>
  <c r="AD213" i="5"/>
  <c r="AE213" i="5"/>
  <c r="AF213" i="5"/>
  <c r="AG213" i="5"/>
  <c r="AH213" i="5"/>
  <c r="AI213" i="5"/>
  <c r="AJ213" i="5"/>
  <c r="AK213" i="5"/>
  <c r="AM213" i="5" s="1"/>
  <c r="AN213" i="5"/>
  <c r="AB214" i="5"/>
  <c r="AC214" i="5"/>
  <c r="AD214" i="5"/>
  <c r="AE214" i="5"/>
  <c r="AF214" i="5"/>
  <c r="AG214" i="5"/>
  <c r="AH214" i="5"/>
  <c r="AI214" i="5"/>
  <c r="AJ214" i="5"/>
  <c r="AK214" i="5"/>
  <c r="AM214" i="5" s="1"/>
  <c r="AN214" i="5"/>
  <c r="AB215" i="5"/>
  <c r="AC215" i="5"/>
  <c r="AD215" i="5"/>
  <c r="AE215" i="5"/>
  <c r="AF215" i="5"/>
  <c r="AG215" i="5"/>
  <c r="AH215" i="5"/>
  <c r="AI215" i="5"/>
  <c r="AJ215" i="5"/>
  <c r="AK215" i="5"/>
  <c r="AM215" i="5" s="1"/>
  <c r="AN215" i="5"/>
  <c r="AB216" i="5"/>
  <c r="AC216" i="5"/>
  <c r="AD216" i="5"/>
  <c r="AE216" i="5"/>
  <c r="AF216" i="5"/>
  <c r="AG216" i="5"/>
  <c r="AH216" i="5"/>
  <c r="AI216" i="5"/>
  <c r="AJ216" i="5"/>
  <c r="AK216" i="5"/>
  <c r="AM216" i="5" s="1"/>
  <c r="AN216" i="5"/>
  <c r="AB217" i="5"/>
  <c r="AC217" i="5"/>
  <c r="AD217" i="5"/>
  <c r="AE217" i="5"/>
  <c r="AF217" i="5"/>
  <c r="AG217" i="5"/>
  <c r="AH217" i="5"/>
  <c r="AI217" i="5"/>
  <c r="AJ217" i="5"/>
  <c r="AK217" i="5"/>
  <c r="AM217" i="5" s="1"/>
  <c r="AN217" i="5"/>
  <c r="AB218" i="5"/>
  <c r="AC218" i="5"/>
  <c r="AD218" i="5"/>
  <c r="AE218" i="5"/>
  <c r="AF218" i="5"/>
  <c r="AG218" i="5"/>
  <c r="AH218" i="5"/>
  <c r="AI218" i="5"/>
  <c r="AJ218" i="5"/>
  <c r="AK218" i="5"/>
  <c r="AM218" i="5" s="1"/>
  <c r="AN218" i="5"/>
  <c r="AB219" i="5"/>
  <c r="AC219" i="5"/>
  <c r="AD219" i="5"/>
  <c r="AE219" i="5"/>
  <c r="AF219" i="5"/>
  <c r="AG219" i="5"/>
  <c r="AH219" i="5"/>
  <c r="AI219" i="5"/>
  <c r="AJ219" i="5"/>
  <c r="AK219" i="5"/>
  <c r="AM219" i="5" s="1"/>
  <c r="AN219" i="5"/>
  <c r="AB220" i="5"/>
  <c r="AC220" i="5"/>
  <c r="AD220" i="5"/>
  <c r="AE220" i="5"/>
  <c r="AF220" i="5"/>
  <c r="AG220" i="5"/>
  <c r="AH220" i="5"/>
  <c r="AI220" i="5"/>
  <c r="AJ220" i="5"/>
  <c r="AK220" i="5"/>
  <c r="AM220" i="5" s="1"/>
  <c r="AN220" i="5"/>
  <c r="AB221" i="5"/>
  <c r="AC221" i="5"/>
  <c r="AD221" i="5"/>
  <c r="AE221" i="5"/>
  <c r="AF221" i="5"/>
  <c r="AG221" i="5"/>
  <c r="AH221" i="5"/>
  <c r="AI221" i="5"/>
  <c r="AJ221" i="5"/>
  <c r="AK221" i="5"/>
  <c r="AM221" i="5" s="1"/>
  <c r="AN221" i="5"/>
  <c r="AB222" i="5"/>
  <c r="AC222" i="5"/>
  <c r="AD222" i="5"/>
  <c r="AE222" i="5"/>
  <c r="AF222" i="5"/>
  <c r="AG222" i="5"/>
  <c r="AH222" i="5"/>
  <c r="AI222" i="5"/>
  <c r="AJ222" i="5"/>
  <c r="AK222" i="5"/>
  <c r="AM222" i="5" s="1"/>
  <c r="AN222" i="5"/>
  <c r="AB223" i="5"/>
  <c r="AC223" i="5"/>
  <c r="AD223" i="5"/>
  <c r="AE223" i="5"/>
  <c r="AF223" i="5"/>
  <c r="AG223" i="5"/>
  <c r="AH223" i="5"/>
  <c r="AI223" i="5"/>
  <c r="AJ223" i="5"/>
  <c r="AK223" i="5"/>
  <c r="AM223" i="5" s="1"/>
  <c r="AN223" i="5"/>
  <c r="AB224" i="5"/>
  <c r="AC224" i="5"/>
  <c r="AD224" i="5"/>
  <c r="AE224" i="5"/>
  <c r="AF224" i="5"/>
  <c r="AG224" i="5"/>
  <c r="AH224" i="5"/>
  <c r="AI224" i="5"/>
  <c r="AJ224" i="5"/>
  <c r="AK224" i="5"/>
  <c r="AM224" i="5" s="1"/>
  <c r="AN224" i="5"/>
  <c r="AB225" i="5"/>
  <c r="AC225" i="5"/>
  <c r="AD225" i="5"/>
  <c r="AE225" i="5"/>
  <c r="AF225" i="5"/>
  <c r="AG225" i="5"/>
  <c r="AH225" i="5"/>
  <c r="AI225" i="5"/>
  <c r="AJ225" i="5"/>
  <c r="AK225" i="5"/>
  <c r="AM225" i="5" s="1"/>
  <c r="AN225" i="5"/>
  <c r="AB226" i="5"/>
  <c r="AC226" i="5"/>
  <c r="AD226" i="5"/>
  <c r="AE226" i="5"/>
  <c r="AF226" i="5"/>
  <c r="AG226" i="5"/>
  <c r="AH226" i="5"/>
  <c r="AI226" i="5"/>
  <c r="AJ226" i="5"/>
  <c r="AK226" i="5"/>
  <c r="AM226" i="5" s="1"/>
  <c r="AN226" i="5"/>
  <c r="AB227" i="5"/>
  <c r="AC227" i="5"/>
  <c r="AD227" i="5"/>
  <c r="AE227" i="5"/>
  <c r="AF227" i="5"/>
  <c r="AG227" i="5"/>
  <c r="AH227" i="5"/>
  <c r="AI227" i="5"/>
  <c r="AJ227" i="5"/>
  <c r="AK227" i="5"/>
  <c r="AM227" i="5" s="1"/>
  <c r="AN227" i="5"/>
  <c r="AB228" i="5"/>
  <c r="AC228" i="5"/>
  <c r="AD228" i="5"/>
  <c r="AE228" i="5"/>
  <c r="AF228" i="5"/>
  <c r="AG228" i="5"/>
  <c r="AH228" i="5"/>
  <c r="AI228" i="5"/>
  <c r="AJ228" i="5"/>
  <c r="AK228" i="5"/>
  <c r="AM228" i="5" s="1"/>
  <c r="AN228" i="5"/>
  <c r="AB229" i="5"/>
  <c r="AC229" i="5"/>
  <c r="AD229" i="5"/>
  <c r="AE229" i="5"/>
  <c r="AF229" i="5"/>
  <c r="AG229" i="5"/>
  <c r="AH229" i="5"/>
  <c r="AI229" i="5"/>
  <c r="AJ229" i="5"/>
  <c r="AK229" i="5"/>
  <c r="AM229" i="5" s="1"/>
  <c r="AN229" i="5"/>
  <c r="AB230" i="5"/>
  <c r="AC230" i="5"/>
  <c r="AD230" i="5"/>
  <c r="AE230" i="5"/>
  <c r="AF230" i="5"/>
  <c r="AG230" i="5"/>
  <c r="AH230" i="5"/>
  <c r="AI230" i="5"/>
  <c r="AJ230" i="5"/>
  <c r="AK230" i="5"/>
  <c r="AM230" i="5" s="1"/>
  <c r="AN230" i="5"/>
  <c r="AB231" i="5"/>
  <c r="AC231" i="5"/>
  <c r="AD231" i="5"/>
  <c r="AE231" i="5"/>
  <c r="AF231" i="5"/>
  <c r="AG231" i="5"/>
  <c r="AH231" i="5"/>
  <c r="AI231" i="5"/>
  <c r="AJ231" i="5"/>
  <c r="AK231" i="5"/>
  <c r="AM231" i="5" s="1"/>
  <c r="AN231" i="5"/>
  <c r="AB232" i="5"/>
  <c r="AC232" i="5"/>
  <c r="AD232" i="5"/>
  <c r="AE232" i="5"/>
  <c r="AF232" i="5"/>
  <c r="AG232" i="5"/>
  <c r="AH232" i="5"/>
  <c r="AI232" i="5"/>
  <c r="AJ232" i="5"/>
  <c r="AK232" i="5"/>
  <c r="AM232" i="5" s="1"/>
  <c r="AN232" i="5"/>
  <c r="AB233" i="5"/>
  <c r="AC233" i="5"/>
  <c r="AD233" i="5"/>
  <c r="AE233" i="5"/>
  <c r="AF233" i="5"/>
  <c r="AG233" i="5"/>
  <c r="AH233" i="5"/>
  <c r="AI233" i="5"/>
  <c r="AJ233" i="5"/>
  <c r="AK233" i="5"/>
  <c r="AM233" i="5" s="1"/>
  <c r="AN233" i="5"/>
  <c r="AB234" i="5"/>
  <c r="AC234" i="5"/>
  <c r="AD234" i="5"/>
  <c r="AE234" i="5"/>
  <c r="AF234" i="5"/>
  <c r="AG234" i="5"/>
  <c r="AH234" i="5"/>
  <c r="AI234" i="5"/>
  <c r="AJ234" i="5"/>
  <c r="AK234" i="5"/>
  <c r="AM234" i="5" s="1"/>
  <c r="AN234" i="5"/>
  <c r="AB235" i="5"/>
  <c r="AC235" i="5"/>
  <c r="AD235" i="5"/>
  <c r="AE235" i="5"/>
  <c r="AF235" i="5"/>
  <c r="AG235" i="5"/>
  <c r="AH235" i="5"/>
  <c r="AI235" i="5"/>
  <c r="AJ235" i="5"/>
  <c r="AK235" i="5"/>
  <c r="AM235" i="5" s="1"/>
  <c r="AN235" i="5"/>
  <c r="AB236" i="5"/>
  <c r="AC236" i="5"/>
  <c r="AD236" i="5"/>
  <c r="AE236" i="5"/>
  <c r="AF236" i="5"/>
  <c r="AG236" i="5"/>
  <c r="AH236" i="5"/>
  <c r="AI236" i="5"/>
  <c r="AJ236" i="5"/>
  <c r="AK236" i="5"/>
  <c r="AM236" i="5" s="1"/>
  <c r="AN236" i="5"/>
  <c r="AB237" i="5"/>
  <c r="AC237" i="5"/>
  <c r="AD237" i="5"/>
  <c r="AE237" i="5"/>
  <c r="AF237" i="5"/>
  <c r="AG237" i="5"/>
  <c r="AH237" i="5"/>
  <c r="AI237" i="5"/>
  <c r="AJ237" i="5"/>
  <c r="AK237" i="5"/>
  <c r="AM237" i="5" s="1"/>
  <c r="AN237" i="5"/>
  <c r="AB238" i="5"/>
  <c r="AC238" i="5"/>
  <c r="AD238" i="5"/>
  <c r="AE238" i="5"/>
  <c r="AF238" i="5"/>
  <c r="AG238" i="5"/>
  <c r="AH238" i="5"/>
  <c r="AI238" i="5"/>
  <c r="AJ238" i="5"/>
  <c r="AK238" i="5"/>
  <c r="AM238" i="5" s="1"/>
  <c r="AN238" i="5"/>
  <c r="AB239" i="5"/>
  <c r="AC239" i="5"/>
  <c r="AD239" i="5"/>
  <c r="AE239" i="5"/>
  <c r="AF239" i="5"/>
  <c r="AG239" i="5"/>
  <c r="AH239" i="5"/>
  <c r="AI239" i="5"/>
  <c r="AJ239" i="5"/>
  <c r="AK239" i="5"/>
  <c r="AM239" i="5" s="1"/>
  <c r="AN239" i="5"/>
  <c r="AB240" i="5"/>
  <c r="AC240" i="5"/>
  <c r="AD240" i="5"/>
  <c r="AE240" i="5"/>
  <c r="AF240" i="5"/>
  <c r="AG240" i="5"/>
  <c r="AH240" i="5"/>
  <c r="AI240" i="5"/>
  <c r="AJ240" i="5"/>
  <c r="AK240" i="5"/>
  <c r="AM240" i="5" s="1"/>
  <c r="AN240" i="5"/>
  <c r="AB241" i="5"/>
  <c r="AC241" i="5"/>
  <c r="AD241" i="5"/>
  <c r="AE241" i="5"/>
  <c r="AF241" i="5"/>
  <c r="AG241" i="5"/>
  <c r="AH241" i="5"/>
  <c r="AI241" i="5"/>
  <c r="AJ241" i="5"/>
  <c r="AK241" i="5"/>
  <c r="AM241" i="5" s="1"/>
  <c r="AN241" i="5"/>
  <c r="AB242" i="5"/>
  <c r="AC242" i="5"/>
  <c r="AD242" i="5"/>
  <c r="AE242" i="5"/>
  <c r="AF242" i="5"/>
  <c r="AG242" i="5"/>
  <c r="AH242" i="5"/>
  <c r="AI242" i="5"/>
  <c r="AJ242" i="5"/>
  <c r="AK242" i="5"/>
  <c r="AM242" i="5" s="1"/>
  <c r="AN242" i="5"/>
  <c r="AB243" i="5"/>
  <c r="AC243" i="5"/>
  <c r="AD243" i="5"/>
  <c r="AE243" i="5"/>
  <c r="AF243" i="5"/>
  <c r="AG243" i="5"/>
  <c r="AH243" i="5"/>
  <c r="AI243" i="5"/>
  <c r="AJ243" i="5"/>
  <c r="AK243" i="5"/>
  <c r="AM243" i="5" s="1"/>
  <c r="AN243" i="5"/>
  <c r="AB244" i="5"/>
  <c r="AC244" i="5"/>
  <c r="AD244" i="5"/>
  <c r="AE244" i="5"/>
  <c r="AF244" i="5"/>
  <c r="AG244" i="5"/>
  <c r="AH244" i="5"/>
  <c r="AI244" i="5"/>
  <c r="AJ244" i="5"/>
  <c r="AK244" i="5"/>
  <c r="AM244" i="5" s="1"/>
  <c r="AN244" i="5"/>
  <c r="AB245" i="5"/>
  <c r="AC245" i="5"/>
  <c r="AD245" i="5"/>
  <c r="AE245" i="5"/>
  <c r="AF245" i="5"/>
  <c r="AG245" i="5"/>
  <c r="AH245" i="5"/>
  <c r="AI245" i="5"/>
  <c r="AJ245" i="5"/>
  <c r="AK245" i="5"/>
  <c r="AM245" i="5" s="1"/>
  <c r="AN245" i="5"/>
  <c r="AB246" i="5"/>
  <c r="AC246" i="5"/>
  <c r="AD246" i="5"/>
  <c r="AE246" i="5"/>
  <c r="AF246" i="5"/>
  <c r="AG246" i="5"/>
  <c r="AH246" i="5"/>
  <c r="AI246" i="5"/>
  <c r="AJ246" i="5"/>
  <c r="AK246" i="5"/>
  <c r="AM246" i="5" s="1"/>
  <c r="AN246" i="5"/>
  <c r="AB247" i="5"/>
  <c r="AC247" i="5"/>
  <c r="AD247" i="5"/>
  <c r="AE247" i="5"/>
  <c r="AF247" i="5"/>
  <c r="AG247" i="5"/>
  <c r="AH247" i="5"/>
  <c r="AI247" i="5"/>
  <c r="AJ247" i="5"/>
  <c r="AK247" i="5"/>
  <c r="AM247" i="5" s="1"/>
  <c r="AN247" i="5"/>
  <c r="AB248" i="5"/>
  <c r="AC248" i="5"/>
  <c r="AD248" i="5"/>
  <c r="AE248" i="5"/>
  <c r="AF248" i="5"/>
  <c r="AG248" i="5"/>
  <c r="AH248" i="5"/>
  <c r="AI248" i="5"/>
  <c r="AJ248" i="5"/>
  <c r="AK248" i="5"/>
  <c r="AM248" i="5" s="1"/>
  <c r="AN248" i="5"/>
  <c r="AB249" i="5"/>
  <c r="AC249" i="5"/>
  <c r="AD249" i="5"/>
  <c r="AE249" i="5"/>
  <c r="AF249" i="5"/>
  <c r="AG249" i="5"/>
  <c r="AH249" i="5"/>
  <c r="AI249" i="5"/>
  <c r="AJ249" i="5"/>
  <c r="AK249" i="5"/>
  <c r="AM249" i="5" s="1"/>
  <c r="AN249" i="5"/>
  <c r="AB250" i="5"/>
  <c r="AC250" i="5"/>
  <c r="AD250" i="5"/>
  <c r="AE250" i="5"/>
  <c r="AF250" i="5"/>
  <c r="AG250" i="5"/>
  <c r="AH250" i="5"/>
  <c r="AI250" i="5"/>
  <c r="AJ250" i="5"/>
  <c r="AK250" i="5"/>
  <c r="AM250" i="5" s="1"/>
  <c r="AN250" i="5"/>
  <c r="AB251" i="5"/>
  <c r="AC251" i="5"/>
  <c r="AD251" i="5"/>
  <c r="AE251" i="5"/>
  <c r="AF251" i="5"/>
  <c r="AG251" i="5"/>
  <c r="AH251" i="5"/>
  <c r="AI251" i="5"/>
  <c r="AJ251" i="5"/>
  <c r="AK251" i="5"/>
  <c r="AM251" i="5" s="1"/>
  <c r="AN251" i="5"/>
  <c r="AB252" i="5"/>
  <c r="AC252" i="5"/>
  <c r="AD252" i="5"/>
  <c r="AE252" i="5"/>
  <c r="AF252" i="5"/>
  <c r="AG252" i="5"/>
  <c r="AH252" i="5"/>
  <c r="AI252" i="5"/>
  <c r="AJ252" i="5"/>
  <c r="AK252" i="5"/>
  <c r="AM252" i="5" s="1"/>
  <c r="AN252" i="5"/>
  <c r="AB253" i="5"/>
  <c r="AC253" i="5"/>
  <c r="AD253" i="5"/>
  <c r="AE253" i="5"/>
  <c r="AF253" i="5"/>
  <c r="AG253" i="5"/>
  <c r="AH253" i="5"/>
  <c r="AI253" i="5"/>
  <c r="AJ253" i="5"/>
  <c r="AK253" i="5"/>
  <c r="AM253" i="5" s="1"/>
  <c r="AN253" i="5"/>
  <c r="AB254" i="5"/>
  <c r="AC254" i="5"/>
  <c r="AD254" i="5"/>
  <c r="AE254" i="5"/>
  <c r="AF254" i="5"/>
  <c r="AG254" i="5"/>
  <c r="AH254" i="5"/>
  <c r="AI254" i="5"/>
  <c r="AJ254" i="5"/>
  <c r="AK254" i="5"/>
  <c r="AM254" i="5" s="1"/>
  <c r="AN254" i="5"/>
  <c r="AB255" i="5"/>
  <c r="AC255" i="5"/>
  <c r="AD255" i="5"/>
  <c r="AE255" i="5"/>
  <c r="AF255" i="5"/>
  <c r="AG255" i="5"/>
  <c r="AH255" i="5"/>
  <c r="AI255" i="5"/>
  <c r="AJ255" i="5"/>
  <c r="AK255" i="5"/>
  <c r="AM255" i="5" s="1"/>
  <c r="AN255" i="5"/>
  <c r="AB256" i="5"/>
  <c r="AC256" i="5"/>
  <c r="AD256" i="5"/>
  <c r="AE256" i="5"/>
  <c r="AF256" i="5"/>
  <c r="AG256" i="5"/>
  <c r="AH256" i="5"/>
  <c r="AI256" i="5"/>
  <c r="AJ256" i="5"/>
  <c r="AK256" i="5"/>
  <c r="AM256" i="5" s="1"/>
  <c r="AN256" i="5"/>
  <c r="AB257" i="5"/>
  <c r="AC257" i="5"/>
  <c r="AD257" i="5"/>
  <c r="AE257" i="5"/>
  <c r="AF257" i="5"/>
  <c r="AG257" i="5"/>
  <c r="AH257" i="5"/>
  <c r="AI257" i="5"/>
  <c r="AJ257" i="5"/>
  <c r="AK257" i="5"/>
  <c r="AM257" i="5" s="1"/>
  <c r="AN257" i="5"/>
  <c r="AB258" i="5"/>
  <c r="AC258" i="5"/>
  <c r="AD258" i="5"/>
  <c r="AE258" i="5"/>
  <c r="AF258" i="5"/>
  <c r="AG258" i="5"/>
  <c r="AH258" i="5"/>
  <c r="AI258" i="5"/>
  <c r="AJ258" i="5"/>
  <c r="AK258" i="5"/>
  <c r="AM258" i="5" s="1"/>
  <c r="AN258" i="5"/>
  <c r="AB259" i="5"/>
  <c r="AC259" i="5"/>
  <c r="AD259" i="5"/>
  <c r="AE259" i="5"/>
  <c r="AF259" i="5"/>
  <c r="AG259" i="5"/>
  <c r="AH259" i="5"/>
  <c r="AI259" i="5"/>
  <c r="AJ259" i="5"/>
  <c r="AK259" i="5"/>
  <c r="AM259" i="5" s="1"/>
  <c r="AN259" i="5"/>
  <c r="AB260" i="5"/>
  <c r="AC260" i="5"/>
  <c r="AD260" i="5"/>
  <c r="AE260" i="5"/>
  <c r="AF260" i="5"/>
  <c r="AG260" i="5"/>
  <c r="AH260" i="5"/>
  <c r="AI260" i="5"/>
  <c r="AJ260" i="5"/>
  <c r="AK260" i="5"/>
  <c r="AM260" i="5" s="1"/>
  <c r="AN260" i="5"/>
  <c r="AB261" i="5"/>
  <c r="AC261" i="5"/>
  <c r="AD261" i="5"/>
  <c r="AE261" i="5"/>
  <c r="AF261" i="5"/>
  <c r="AG261" i="5"/>
  <c r="AH261" i="5"/>
  <c r="AI261" i="5"/>
  <c r="AJ261" i="5"/>
  <c r="AK261" i="5"/>
  <c r="AM261" i="5" s="1"/>
  <c r="AN261" i="5"/>
  <c r="AB262" i="5"/>
  <c r="AC262" i="5"/>
  <c r="AD262" i="5"/>
  <c r="AE262" i="5"/>
  <c r="AF262" i="5"/>
  <c r="AG262" i="5"/>
  <c r="AH262" i="5"/>
  <c r="AI262" i="5"/>
  <c r="AJ262" i="5"/>
  <c r="AK262" i="5"/>
  <c r="AM262" i="5" s="1"/>
  <c r="AN262" i="5"/>
  <c r="AB263" i="5"/>
  <c r="AC263" i="5"/>
  <c r="AD263" i="5"/>
  <c r="AE263" i="5"/>
  <c r="AF263" i="5"/>
  <c r="AG263" i="5"/>
  <c r="AH263" i="5"/>
  <c r="AI263" i="5"/>
  <c r="AJ263" i="5"/>
  <c r="AK263" i="5"/>
  <c r="AM263" i="5" s="1"/>
  <c r="AN263" i="5"/>
  <c r="AB264" i="5"/>
  <c r="AC264" i="5"/>
  <c r="AD264" i="5"/>
  <c r="AE264" i="5"/>
  <c r="AF264" i="5"/>
  <c r="AG264" i="5"/>
  <c r="AH264" i="5"/>
  <c r="AI264" i="5"/>
  <c r="AJ264" i="5"/>
  <c r="AK264" i="5"/>
  <c r="AM264" i="5" s="1"/>
  <c r="AN264" i="5"/>
  <c r="AB265" i="5"/>
  <c r="AC265" i="5"/>
  <c r="AD265" i="5"/>
  <c r="AE265" i="5"/>
  <c r="AF265" i="5"/>
  <c r="AG265" i="5"/>
  <c r="AH265" i="5"/>
  <c r="AI265" i="5"/>
  <c r="AJ265" i="5"/>
  <c r="AK265" i="5"/>
  <c r="AM265" i="5" s="1"/>
  <c r="AN265" i="5"/>
  <c r="AB266" i="5"/>
  <c r="AC266" i="5"/>
  <c r="AD266" i="5"/>
  <c r="AE266" i="5"/>
  <c r="AF266" i="5"/>
  <c r="AG266" i="5"/>
  <c r="AH266" i="5"/>
  <c r="AI266" i="5"/>
  <c r="AJ266" i="5"/>
  <c r="AK266" i="5"/>
  <c r="AM266" i="5" s="1"/>
  <c r="AN266" i="5"/>
  <c r="AB267" i="5"/>
  <c r="AC267" i="5"/>
  <c r="AD267" i="5"/>
  <c r="AE267" i="5"/>
  <c r="AF267" i="5"/>
  <c r="AG267" i="5"/>
  <c r="AH267" i="5"/>
  <c r="AI267" i="5"/>
  <c r="AJ267" i="5"/>
  <c r="AK267" i="5"/>
  <c r="AM267" i="5" s="1"/>
  <c r="AN267" i="5"/>
  <c r="AB268" i="5"/>
  <c r="AC268" i="5"/>
  <c r="AD268" i="5"/>
  <c r="AE268" i="5"/>
  <c r="AF268" i="5"/>
  <c r="AG268" i="5"/>
  <c r="AH268" i="5"/>
  <c r="AI268" i="5"/>
  <c r="AJ268" i="5"/>
  <c r="AK268" i="5"/>
  <c r="AM268" i="5" s="1"/>
  <c r="AN268" i="5"/>
  <c r="AB269" i="5"/>
  <c r="AC269" i="5"/>
  <c r="AD269" i="5"/>
  <c r="AE269" i="5"/>
  <c r="AF269" i="5"/>
  <c r="AG269" i="5"/>
  <c r="AH269" i="5"/>
  <c r="AI269" i="5"/>
  <c r="AJ269" i="5"/>
  <c r="AK269" i="5"/>
  <c r="AM269" i="5" s="1"/>
  <c r="AN269" i="5"/>
  <c r="AB270" i="5"/>
  <c r="AC270" i="5"/>
  <c r="AD270" i="5"/>
  <c r="AE270" i="5"/>
  <c r="AF270" i="5"/>
  <c r="AG270" i="5"/>
  <c r="AH270" i="5"/>
  <c r="AI270" i="5"/>
  <c r="AJ270" i="5"/>
  <c r="AK270" i="5"/>
  <c r="AM270" i="5" s="1"/>
  <c r="AN270" i="5"/>
  <c r="AB271" i="5"/>
  <c r="AC271" i="5"/>
  <c r="AD271" i="5"/>
  <c r="AE271" i="5"/>
  <c r="AF271" i="5"/>
  <c r="AG271" i="5"/>
  <c r="AH271" i="5"/>
  <c r="AI271" i="5"/>
  <c r="AJ271" i="5"/>
  <c r="AK271" i="5"/>
  <c r="AM271" i="5" s="1"/>
  <c r="AN271" i="5"/>
  <c r="AB272" i="5"/>
  <c r="AC272" i="5"/>
  <c r="AD272" i="5"/>
  <c r="AE272" i="5"/>
  <c r="AF272" i="5"/>
  <c r="AG272" i="5"/>
  <c r="AH272" i="5"/>
  <c r="AI272" i="5"/>
  <c r="AJ272" i="5"/>
  <c r="AK272" i="5"/>
  <c r="AM272" i="5" s="1"/>
  <c r="AN272" i="5"/>
  <c r="AB273" i="5"/>
  <c r="AC273" i="5"/>
  <c r="AD273" i="5"/>
  <c r="AE273" i="5"/>
  <c r="AF273" i="5"/>
  <c r="AG273" i="5"/>
  <c r="AH273" i="5"/>
  <c r="AI273" i="5"/>
  <c r="AJ273" i="5"/>
  <c r="AK273" i="5"/>
  <c r="AM273" i="5" s="1"/>
  <c r="AN273" i="5"/>
  <c r="AB274" i="5"/>
  <c r="AC274" i="5"/>
  <c r="AD274" i="5"/>
  <c r="AE274" i="5"/>
  <c r="AF274" i="5"/>
  <c r="AG274" i="5"/>
  <c r="AH274" i="5"/>
  <c r="AI274" i="5"/>
  <c r="AJ274" i="5"/>
  <c r="AK274" i="5"/>
  <c r="AM274" i="5" s="1"/>
  <c r="AN274" i="5"/>
  <c r="AB275" i="5"/>
  <c r="AC275" i="5"/>
  <c r="AD275" i="5"/>
  <c r="AE275" i="5"/>
  <c r="AF275" i="5"/>
  <c r="AG275" i="5"/>
  <c r="AH275" i="5"/>
  <c r="AI275" i="5"/>
  <c r="AJ275" i="5"/>
  <c r="AK275" i="5"/>
  <c r="AM275" i="5" s="1"/>
  <c r="AN275" i="5"/>
  <c r="AB276" i="5"/>
  <c r="AC276" i="5"/>
  <c r="AD276" i="5"/>
  <c r="AE276" i="5"/>
  <c r="AF276" i="5"/>
  <c r="AG276" i="5"/>
  <c r="AH276" i="5"/>
  <c r="AI276" i="5"/>
  <c r="AJ276" i="5"/>
  <c r="AK276" i="5"/>
  <c r="AM276" i="5" s="1"/>
  <c r="AN276" i="5"/>
  <c r="AB277" i="5"/>
  <c r="AC277" i="5"/>
  <c r="AD277" i="5"/>
  <c r="AE277" i="5"/>
  <c r="AF277" i="5"/>
  <c r="AG277" i="5"/>
  <c r="AH277" i="5"/>
  <c r="AI277" i="5"/>
  <c r="AJ277" i="5"/>
  <c r="AK277" i="5"/>
  <c r="AM277" i="5" s="1"/>
  <c r="AN277" i="5"/>
  <c r="AB278" i="5"/>
  <c r="AC278" i="5"/>
  <c r="AD278" i="5"/>
  <c r="AE278" i="5"/>
  <c r="AF278" i="5"/>
  <c r="AG278" i="5"/>
  <c r="AH278" i="5"/>
  <c r="AI278" i="5"/>
  <c r="AJ278" i="5"/>
  <c r="AK278" i="5"/>
  <c r="AM278" i="5" s="1"/>
  <c r="AN278" i="5"/>
  <c r="AB279" i="5"/>
  <c r="AC279" i="5"/>
  <c r="AD279" i="5"/>
  <c r="AE279" i="5"/>
  <c r="AF279" i="5"/>
  <c r="AG279" i="5"/>
  <c r="AH279" i="5"/>
  <c r="AI279" i="5"/>
  <c r="AJ279" i="5"/>
  <c r="AK279" i="5"/>
  <c r="AM279" i="5" s="1"/>
  <c r="AN279" i="5"/>
  <c r="AB280" i="5"/>
  <c r="AC280" i="5"/>
  <c r="AD280" i="5"/>
  <c r="AE280" i="5"/>
  <c r="AF280" i="5"/>
  <c r="AG280" i="5"/>
  <c r="AH280" i="5"/>
  <c r="AI280" i="5"/>
  <c r="AJ280" i="5"/>
  <c r="AK280" i="5"/>
  <c r="AM280" i="5" s="1"/>
  <c r="AN280" i="5"/>
  <c r="AB281" i="5"/>
  <c r="AC281" i="5"/>
  <c r="AD281" i="5"/>
  <c r="AE281" i="5"/>
  <c r="AF281" i="5"/>
  <c r="AG281" i="5"/>
  <c r="AH281" i="5"/>
  <c r="AI281" i="5"/>
  <c r="AJ281" i="5"/>
  <c r="AK281" i="5"/>
  <c r="AM281" i="5" s="1"/>
  <c r="AN281" i="5"/>
  <c r="AB282" i="5"/>
  <c r="AC282" i="5"/>
  <c r="AD282" i="5"/>
  <c r="AE282" i="5"/>
  <c r="AF282" i="5"/>
  <c r="AG282" i="5"/>
  <c r="AH282" i="5"/>
  <c r="AI282" i="5"/>
  <c r="AJ282" i="5"/>
  <c r="AK282" i="5"/>
  <c r="AM282" i="5" s="1"/>
  <c r="AN282" i="5"/>
  <c r="AB283" i="5"/>
  <c r="AC283" i="5"/>
  <c r="AD283" i="5"/>
  <c r="AE283" i="5"/>
  <c r="AF283" i="5"/>
  <c r="AG283" i="5"/>
  <c r="AH283" i="5"/>
  <c r="AI283" i="5"/>
  <c r="AJ283" i="5"/>
  <c r="AK283" i="5"/>
  <c r="AM283" i="5" s="1"/>
  <c r="AN283" i="5"/>
  <c r="AB284" i="5"/>
  <c r="AC284" i="5"/>
  <c r="AD284" i="5"/>
  <c r="AE284" i="5"/>
  <c r="AF284" i="5"/>
  <c r="AG284" i="5"/>
  <c r="AH284" i="5"/>
  <c r="AI284" i="5"/>
  <c r="AJ284" i="5"/>
  <c r="AK284" i="5"/>
  <c r="AM284" i="5" s="1"/>
  <c r="AN284" i="5"/>
  <c r="AB285" i="5"/>
  <c r="AC285" i="5"/>
  <c r="AD285" i="5"/>
  <c r="AE285" i="5"/>
  <c r="AF285" i="5"/>
  <c r="AG285" i="5"/>
  <c r="AH285" i="5"/>
  <c r="AI285" i="5"/>
  <c r="AJ285" i="5"/>
  <c r="AK285" i="5"/>
  <c r="AM285" i="5" s="1"/>
  <c r="AN285" i="5"/>
  <c r="AB286" i="5"/>
  <c r="AC286" i="5"/>
  <c r="AD286" i="5"/>
  <c r="AE286" i="5"/>
  <c r="AF286" i="5"/>
  <c r="AG286" i="5"/>
  <c r="AH286" i="5"/>
  <c r="AI286" i="5"/>
  <c r="AJ286" i="5"/>
  <c r="AK286" i="5"/>
  <c r="AM286" i="5" s="1"/>
  <c r="AN286" i="5"/>
  <c r="AB287" i="5"/>
  <c r="AC287" i="5"/>
  <c r="AD287" i="5"/>
  <c r="AE287" i="5"/>
  <c r="AF287" i="5"/>
  <c r="AG287" i="5"/>
  <c r="AH287" i="5"/>
  <c r="AI287" i="5"/>
  <c r="AJ287" i="5"/>
  <c r="AK287" i="5"/>
  <c r="AM287" i="5" s="1"/>
  <c r="AN287" i="5"/>
  <c r="AB288" i="5"/>
  <c r="AC288" i="5"/>
  <c r="AD288" i="5"/>
  <c r="AE288" i="5"/>
  <c r="AF288" i="5"/>
  <c r="AG288" i="5"/>
  <c r="AH288" i="5"/>
  <c r="AI288" i="5"/>
  <c r="AJ288" i="5"/>
  <c r="AK288" i="5"/>
  <c r="AM288" i="5" s="1"/>
  <c r="AN288" i="5"/>
  <c r="AB289" i="5"/>
  <c r="AC289" i="5"/>
  <c r="AD289" i="5"/>
  <c r="AE289" i="5"/>
  <c r="AF289" i="5"/>
  <c r="AG289" i="5"/>
  <c r="AH289" i="5"/>
  <c r="AI289" i="5"/>
  <c r="AJ289" i="5"/>
  <c r="AK289" i="5"/>
  <c r="AM289" i="5" s="1"/>
  <c r="AN289" i="5"/>
  <c r="AB290" i="5"/>
  <c r="AC290" i="5"/>
  <c r="AD290" i="5"/>
  <c r="AE290" i="5"/>
  <c r="AF290" i="5"/>
  <c r="AG290" i="5"/>
  <c r="AH290" i="5"/>
  <c r="AI290" i="5"/>
  <c r="AJ290" i="5"/>
  <c r="AK290" i="5"/>
  <c r="AM290" i="5" s="1"/>
  <c r="AN290" i="5"/>
  <c r="AB291" i="5"/>
  <c r="AC291" i="5"/>
  <c r="AD291" i="5"/>
  <c r="AE291" i="5"/>
  <c r="AF291" i="5"/>
  <c r="AG291" i="5"/>
  <c r="AH291" i="5"/>
  <c r="AI291" i="5"/>
  <c r="AJ291" i="5"/>
  <c r="AK291" i="5"/>
  <c r="AM291" i="5" s="1"/>
  <c r="AN291" i="5"/>
  <c r="AB292" i="5"/>
  <c r="AC292" i="5"/>
  <c r="AD292" i="5"/>
  <c r="AE292" i="5"/>
  <c r="AF292" i="5"/>
  <c r="AG292" i="5"/>
  <c r="AH292" i="5"/>
  <c r="AI292" i="5"/>
  <c r="AJ292" i="5"/>
  <c r="AK292" i="5"/>
  <c r="AM292" i="5" s="1"/>
  <c r="AN292" i="5"/>
  <c r="AB293" i="5"/>
  <c r="AC293" i="5"/>
  <c r="AD293" i="5"/>
  <c r="AE293" i="5"/>
  <c r="AF293" i="5"/>
  <c r="AG293" i="5"/>
  <c r="AH293" i="5"/>
  <c r="AI293" i="5"/>
  <c r="AJ293" i="5"/>
  <c r="AK293" i="5"/>
  <c r="AM293" i="5" s="1"/>
  <c r="AN293" i="5"/>
  <c r="AB294" i="5"/>
  <c r="AC294" i="5"/>
  <c r="AD294" i="5"/>
  <c r="AE294" i="5"/>
  <c r="AF294" i="5"/>
  <c r="AG294" i="5"/>
  <c r="AH294" i="5"/>
  <c r="AI294" i="5"/>
  <c r="AJ294" i="5"/>
  <c r="AK294" i="5"/>
  <c r="AM294" i="5" s="1"/>
  <c r="AN294" i="5"/>
  <c r="AB295" i="5"/>
  <c r="AC295" i="5"/>
  <c r="AD295" i="5"/>
  <c r="AE295" i="5"/>
  <c r="AF295" i="5"/>
  <c r="AG295" i="5"/>
  <c r="AH295" i="5"/>
  <c r="AI295" i="5"/>
  <c r="AJ295" i="5"/>
  <c r="AK295" i="5"/>
  <c r="AM295" i="5" s="1"/>
  <c r="AN295" i="5"/>
  <c r="AB296" i="5"/>
  <c r="AC296" i="5"/>
  <c r="AD296" i="5"/>
  <c r="AE296" i="5"/>
  <c r="AF296" i="5"/>
  <c r="AG296" i="5"/>
  <c r="AH296" i="5"/>
  <c r="AI296" i="5"/>
  <c r="AJ296" i="5"/>
  <c r="AK296" i="5"/>
  <c r="AM296" i="5" s="1"/>
  <c r="AN296" i="5"/>
  <c r="AB297" i="5"/>
  <c r="AC297" i="5"/>
  <c r="AD297" i="5"/>
  <c r="AE297" i="5"/>
  <c r="AF297" i="5"/>
  <c r="AG297" i="5"/>
  <c r="AH297" i="5"/>
  <c r="AI297" i="5"/>
  <c r="AJ297" i="5"/>
  <c r="AK297" i="5"/>
  <c r="AM297" i="5" s="1"/>
  <c r="AN297" i="5"/>
  <c r="AB298" i="5"/>
  <c r="AC298" i="5"/>
  <c r="AD298" i="5"/>
  <c r="AE298" i="5"/>
  <c r="AF298" i="5"/>
  <c r="AG298" i="5"/>
  <c r="AH298" i="5"/>
  <c r="AI298" i="5"/>
  <c r="AJ298" i="5"/>
  <c r="AK298" i="5"/>
  <c r="AM298" i="5" s="1"/>
  <c r="AN298" i="5"/>
  <c r="AB299" i="5"/>
  <c r="AC299" i="5"/>
  <c r="AD299" i="5"/>
  <c r="AE299" i="5"/>
  <c r="AF299" i="5"/>
  <c r="AG299" i="5"/>
  <c r="AH299" i="5"/>
  <c r="AI299" i="5"/>
  <c r="AJ299" i="5"/>
  <c r="AK299" i="5"/>
  <c r="AM299" i="5" s="1"/>
  <c r="AN299" i="5"/>
  <c r="AB300" i="5"/>
  <c r="AC300" i="5"/>
  <c r="AD300" i="5"/>
  <c r="AE300" i="5"/>
  <c r="AF300" i="5"/>
  <c r="AG300" i="5"/>
  <c r="AH300" i="5"/>
  <c r="AI300" i="5"/>
  <c r="AJ300" i="5"/>
  <c r="AK300" i="5"/>
  <c r="AM300" i="5" s="1"/>
  <c r="AN300" i="5"/>
  <c r="AB301" i="5"/>
  <c r="AC301" i="5"/>
  <c r="AD301" i="5"/>
  <c r="AE301" i="5"/>
  <c r="AF301" i="5"/>
  <c r="AG301" i="5"/>
  <c r="AH301" i="5"/>
  <c r="AI301" i="5"/>
  <c r="AJ301" i="5"/>
  <c r="AK301" i="5"/>
  <c r="AM301" i="5" s="1"/>
  <c r="AN301" i="5"/>
  <c r="AB302" i="5"/>
  <c r="AC302" i="5"/>
  <c r="AD302" i="5"/>
  <c r="AE302" i="5"/>
  <c r="AF302" i="5"/>
  <c r="AG302" i="5"/>
  <c r="AH302" i="5"/>
  <c r="AI302" i="5"/>
  <c r="AJ302" i="5"/>
  <c r="AK302" i="5"/>
  <c r="AM302" i="5" s="1"/>
  <c r="AN302" i="5"/>
  <c r="AB303" i="5"/>
  <c r="AC303" i="5"/>
  <c r="AD303" i="5"/>
  <c r="AE303" i="5"/>
  <c r="AF303" i="5"/>
  <c r="AG303" i="5"/>
  <c r="AH303" i="5"/>
  <c r="AI303" i="5"/>
  <c r="AJ303" i="5"/>
  <c r="AK303" i="5"/>
  <c r="AM303" i="5" s="1"/>
  <c r="AN303" i="5"/>
  <c r="AB304" i="5"/>
  <c r="AC304" i="5"/>
  <c r="AD304" i="5"/>
  <c r="AE304" i="5"/>
  <c r="AF304" i="5"/>
  <c r="AG304" i="5"/>
  <c r="AH304" i="5"/>
  <c r="AI304" i="5"/>
  <c r="AJ304" i="5"/>
  <c r="AK304" i="5"/>
  <c r="AM304" i="5" s="1"/>
  <c r="AN304" i="5"/>
  <c r="AB305" i="5"/>
  <c r="AC305" i="5"/>
  <c r="AD305" i="5"/>
  <c r="AE305" i="5"/>
  <c r="AF305" i="5"/>
  <c r="AG305" i="5"/>
  <c r="AH305" i="5"/>
  <c r="AI305" i="5"/>
  <c r="AJ305" i="5"/>
  <c r="AK305" i="5"/>
  <c r="AM305" i="5" s="1"/>
  <c r="AN305" i="5"/>
  <c r="AB306" i="5"/>
  <c r="AC306" i="5"/>
  <c r="AD306" i="5"/>
  <c r="AE306" i="5"/>
  <c r="AF306" i="5"/>
  <c r="AG306" i="5"/>
  <c r="AH306" i="5"/>
  <c r="AI306" i="5"/>
  <c r="AJ306" i="5"/>
  <c r="AK306" i="5"/>
  <c r="AM306" i="5" s="1"/>
  <c r="AN306" i="5"/>
  <c r="AB307" i="5"/>
  <c r="AC307" i="5"/>
  <c r="AD307" i="5"/>
  <c r="AE307" i="5"/>
  <c r="AF307" i="5"/>
  <c r="AG307" i="5"/>
  <c r="AH307" i="5"/>
  <c r="AI307" i="5"/>
  <c r="AJ307" i="5"/>
  <c r="AK307" i="5"/>
  <c r="AM307" i="5" s="1"/>
  <c r="AN307" i="5"/>
  <c r="AB308" i="5"/>
  <c r="AC308" i="5"/>
  <c r="AD308" i="5"/>
  <c r="AE308" i="5"/>
  <c r="AF308" i="5"/>
  <c r="AG308" i="5"/>
  <c r="AH308" i="5"/>
  <c r="AI308" i="5"/>
  <c r="AJ308" i="5"/>
  <c r="AK308" i="5"/>
  <c r="AM308" i="5" s="1"/>
  <c r="AN308" i="5"/>
  <c r="AB309" i="5"/>
  <c r="AC309" i="5"/>
  <c r="AD309" i="5"/>
  <c r="AE309" i="5"/>
  <c r="AF309" i="5"/>
  <c r="AG309" i="5"/>
  <c r="AH309" i="5"/>
  <c r="AI309" i="5"/>
  <c r="AJ309" i="5"/>
  <c r="AK309" i="5"/>
  <c r="AM309" i="5" s="1"/>
  <c r="AN309" i="5"/>
  <c r="AB310" i="5"/>
  <c r="AC310" i="5"/>
  <c r="AD310" i="5"/>
  <c r="AE310" i="5"/>
  <c r="AF310" i="5"/>
  <c r="AG310" i="5"/>
  <c r="AH310" i="5"/>
  <c r="AI310" i="5"/>
  <c r="AJ310" i="5"/>
  <c r="AK310" i="5"/>
  <c r="AM310" i="5" s="1"/>
  <c r="AN310" i="5"/>
  <c r="AB311" i="5"/>
  <c r="AC311" i="5"/>
  <c r="AD311" i="5"/>
  <c r="AE311" i="5"/>
  <c r="AF311" i="5"/>
  <c r="AG311" i="5"/>
  <c r="AH311" i="5"/>
  <c r="AI311" i="5"/>
  <c r="AJ311" i="5"/>
  <c r="AK311" i="5"/>
  <c r="AM311" i="5" s="1"/>
  <c r="AN311" i="5"/>
  <c r="AB312" i="5"/>
  <c r="AC312" i="5"/>
  <c r="AD312" i="5"/>
  <c r="AE312" i="5"/>
  <c r="AF312" i="5"/>
  <c r="AG312" i="5"/>
  <c r="AH312" i="5"/>
  <c r="AI312" i="5"/>
  <c r="AJ312" i="5"/>
  <c r="AK312" i="5"/>
  <c r="AM312" i="5" s="1"/>
  <c r="AN312" i="5"/>
  <c r="AB313" i="5"/>
  <c r="AC313" i="5"/>
  <c r="AD313" i="5"/>
  <c r="AE313" i="5"/>
  <c r="AF313" i="5"/>
  <c r="AG313" i="5"/>
  <c r="AH313" i="5"/>
  <c r="AI313" i="5"/>
  <c r="AJ313" i="5"/>
  <c r="AK313" i="5"/>
  <c r="AM313" i="5" s="1"/>
  <c r="AN313" i="5"/>
  <c r="AB314" i="5"/>
  <c r="AC314" i="5"/>
  <c r="AD314" i="5"/>
  <c r="AE314" i="5"/>
  <c r="AF314" i="5"/>
  <c r="AG314" i="5"/>
  <c r="AH314" i="5"/>
  <c r="AI314" i="5"/>
  <c r="AJ314" i="5"/>
  <c r="AK314" i="5"/>
  <c r="AM314" i="5" s="1"/>
  <c r="AN314" i="5"/>
  <c r="AB315" i="5"/>
  <c r="AC315" i="5"/>
  <c r="AD315" i="5"/>
  <c r="AE315" i="5"/>
  <c r="AF315" i="5"/>
  <c r="AG315" i="5"/>
  <c r="AH315" i="5"/>
  <c r="AI315" i="5"/>
  <c r="AJ315" i="5"/>
  <c r="AK315" i="5"/>
  <c r="AM315" i="5" s="1"/>
  <c r="AN315" i="5"/>
  <c r="AB316" i="5"/>
  <c r="AC316" i="5"/>
  <c r="AD316" i="5"/>
  <c r="AE316" i="5"/>
  <c r="AF316" i="5"/>
  <c r="AG316" i="5"/>
  <c r="AH316" i="5"/>
  <c r="AI316" i="5"/>
  <c r="AJ316" i="5"/>
  <c r="AK316" i="5"/>
  <c r="AM316" i="5" s="1"/>
  <c r="AN316" i="5"/>
  <c r="AB317" i="5"/>
  <c r="AC317" i="5"/>
  <c r="AD317" i="5"/>
  <c r="AE317" i="5"/>
  <c r="AF317" i="5"/>
  <c r="AG317" i="5"/>
  <c r="AH317" i="5"/>
  <c r="AI317" i="5"/>
  <c r="AJ317" i="5"/>
  <c r="AK317" i="5"/>
  <c r="AM317" i="5" s="1"/>
  <c r="AN317" i="5"/>
  <c r="AB318" i="5"/>
  <c r="AC318" i="5"/>
  <c r="AD318" i="5"/>
  <c r="AE318" i="5"/>
  <c r="AF318" i="5"/>
  <c r="AG318" i="5"/>
  <c r="AH318" i="5"/>
  <c r="AI318" i="5"/>
  <c r="AJ318" i="5"/>
  <c r="AK318" i="5"/>
  <c r="AM318" i="5" s="1"/>
  <c r="AN318" i="5"/>
  <c r="AB319" i="5"/>
  <c r="AC319" i="5"/>
  <c r="AD319" i="5"/>
  <c r="AE319" i="5"/>
  <c r="AF319" i="5"/>
  <c r="AG319" i="5"/>
  <c r="AH319" i="5"/>
  <c r="AI319" i="5"/>
  <c r="AJ319" i="5"/>
  <c r="AK319" i="5"/>
  <c r="AM319" i="5" s="1"/>
  <c r="AN319" i="5"/>
  <c r="AB320" i="5"/>
  <c r="AC320" i="5"/>
  <c r="AD320" i="5"/>
  <c r="AE320" i="5"/>
  <c r="AF320" i="5"/>
  <c r="AG320" i="5"/>
  <c r="AH320" i="5"/>
  <c r="AI320" i="5"/>
  <c r="AJ320" i="5"/>
  <c r="AK320" i="5"/>
  <c r="AM320" i="5" s="1"/>
  <c r="AN320" i="5"/>
  <c r="AB321" i="5"/>
  <c r="AC321" i="5"/>
  <c r="AD321" i="5"/>
  <c r="AE321" i="5"/>
  <c r="AF321" i="5"/>
  <c r="AG321" i="5"/>
  <c r="AH321" i="5"/>
  <c r="AI321" i="5"/>
  <c r="AJ321" i="5"/>
  <c r="AK321" i="5"/>
  <c r="AM321" i="5" s="1"/>
  <c r="AN321" i="5"/>
  <c r="AB322" i="5"/>
  <c r="AC322" i="5"/>
  <c r="AD322" i="5"/>
  <c r="AE322" i="5"/>
  <c r="AF322" i="5"/>
  <c r="AG322" i="5"/>
  <c r="AH322" i="5"/>
  <c r="AI322" i="5"/>
  <c r="AJ322" i="5"/>
  <c r="AK322" i="5"/>
  <c r="AM322" i="5" s="1"/>
  <c r="AN322" i="5"/>
  <c r="AB323" i="5"/>
  <c r="AC323" i="5"/>
  <c r="AD323" i="5"/>
  <c r="AE323" i="5"/>
  <c r="AF323" i="5"/>
  <c r="AG323" i="5"/>
  <c r="AH323" i="5"/>
  <c r="AI323" i="5"/>
  <c r="AJ323" i="5"/>
  <c r="AK323" i="5"/>
  <c r="AM323" i="5" s="1"/>
  <c r="AN323" i="5"/>
  <c r="AB324" i="5"/>
  <c r="AC324" i="5"/>
  <c r="AD324" i="5"/>
  <c r="AE324" i="5"/>
  <c r="AF324" i="5"/>
  <c r="AG324" i="5"/>
  <c r="AH324" i="5"/>
  <c r="AI324" i="5"/>
  <c r="AJ324" i="5"/>
  <c r="AK324" i="5"/>
  <c r="AM324" i="5" s="1"/>
  <c r="AN324" i="5"/>
  <c r="AB325" i="5"/>
  <c r="AC325" i="5"/>
  <c r="AD325" i="5"/>
  <c r="AE325" i="5"/>
  <c r="AF325" i="5"/>
  <c r="AG325" i="5"/>
  <c r="AH325" i="5"/>
  <c r="AI325" i="5"/>
  <c r="AJ325" i="5"/>
  <c r="AK325" i="5"/>
  <c r="AM325" i="5" s="1"/>
  <c r="AN325" i="5"/>
  <c r="AB326" i="5"/>
  <c r="AC326" i="5"/>
  <c r="AD326" i="5"/>
  <c r="AE326" i="5"/>
  <c r="AF326" i="5"/>
  <c r="AG326" i="5"/>
  <c r="AH326" i="5"/>
  <c r="AI326" i="5"/>
  <c r="AJ326" i="5"/>
  <c r="AK326" i="5"/>
  <c r="AM326" i="5" s="1"/>
  <c r="AN326" i="5"/>
  <c r="AB327" i="5"/>
  <c r="AC327" i="5"/>
  <c r="AD327" i="5"/>
  <c r="AE327" i="5"/>
  <c r="AF327" i="5"/>
  <c r="AG327" i="5"/>
  <c r="AH327" i="5"/>
  <c r="AI327" i="5"/>
  <c r="AJ327" i="5"/>
  <c r="AK327" i="5"/>
  <c r="AM327" i="5" s="1"/>
  <c r="AN327" i="5"/>
  <c r="AB328" i="5"/>
  <c r="AC328" i="5"/>
  <c r="AD328" i="5"/>
  <c r="AE328" i="5"/>
  <c r="AF328" i="5"/>
  <c r="AG328" i="5"/>
  <c r="AH328" i="5"/>
  <c r="AI328" i="5"/>
  <c r="AJ328" i="5"/>
  <c r="AK328" i="5"/>
  <c r="AM328" i="5" s="1"/>
  <c r="AN328" i="5"/>
  <c r="AB329" i="5"/>
  <c r="AC329" i="5"/>
  <c r="AD329" i="5"/>
  <c r="AE329" i="5"/>
  <c r="AF329" i="5"/>
  <c r="AG329" i="5"/>
  <c r="AH329" i="5"/>
  <c r="AI329" i="5"/>
  <c r="AJ329" i="5"/>
  <c r="AK329" i="5"/>
  <c r="AM329" i="5" s="1"/>
  <c r="AN329" i="5"/>
  <c r="AB330" i="5"/>
  <c r="AC330" i="5"/>
  <c r="AD330" i="5"/>
  <c r="AE330" i="5"/>
  <c r="AF330" i="5"/>
  <c r="AG330" i="5"/>
  <c r="AH330" i="5"/>
  <c r="AI330" i="5"/>
  <c r="AJ330" i="5"/>
  <c r="AK330" i="5"/>
  <c r="AM330" i="5" s="1"/>
  <c r="AN330" i="5"/>
  <c r="AB331" i="5"/>
  <c r="AC331" i="5"/>
  <c r="AD331" i="5"/>
  <c r="AE331" i="5"/>
  <c r="AF331" i="5"/>
  <c r="AG331" i="5"/>
  <c r="AH331" i="5"/>
  <c r="AI331" i="5"/>
  <c r="AJ331" i="5"/>
  <c r="AK331" i="5"/>
  <c r="AM331" i="5" s="1"/>
  <c r="AN331" i="5"/>
  <c r="AB332" i="5"/>
  <c r="AC332" i="5"/>
  <c r="AD332" i="5"/>
  <c r="AE332" i="5"/>
  <c r="AF332" i="5"/>
  <c r="AG332" i="5"/>
  <c r="AH332" i="5"/>
  <c r="AI332" i="5"/>
  <c r="AJ332" i="5"/>
  <c r="AK332" i="5"/>
  <c r="AM332" i="5" s="1"/>
  <c r="AN332" i="5"/>
  <c r="AB333" i="5"/>
  <c r="AC333" i="5"/>
  <c r="AD333" i="5"/>
  <c r="AE333" i="5"/>
  <c r="AF333" i="5"/>
  <c r="AG333" i="5"/>
  <c r="AH333" i="5"/>
  <c r="AI333" i="5"/>
  <c r="AJ333" i="5"/>
  <c r="AK333" i="5"/>
  <c r="AM333" i="5" s="1"/>
  <c r="AN333" i="5"/>
  <c r="AB334" i="5"/>
  <c r="AC334" i="5"/>
  <c r="AD334" i="5"/>
  <c r="AE334" i="5"/>
  <c r="AF334" i="5"/>
  <c r="AG334" i="5"/>
  <c r="AH334" i="5"/>
  <c r="AI334" i="5"/>
  <c r="AJ334" i="5"/>
  <c r="AK334" i="5"/>
  <c r="AM334" i="5" s="1"/>
  <c r="AN334" i="5"/>
  <c r="AB335" i="5"/>
  <c r="AC335" i="5"/>
  <c r="AD335" i="5"/>
  <c r="AE335" i="5"/>
  <c r="AF335" i="5"/>
  <c r="AG335" i="5"/>
  <c r="AH335" i="5"/>
  <c r="AI335" i="5"/>
  <c r="AJ335" i="5"/>
  <c r="AK335" i="5"/>
  <c r="AM335" i="5" s="1"/>
  <c r="AN335" i="5"/>
  <c r="AB336" i="5"/>
  <c r="AC336" i="5"/>
  <c r="AD336" i="5"/>
  <c r="AE336" i="5"/>
  <c r="AF336" i="5"/>
  <c r="AG336" i="5"/>
  <c r="AH336" i="5"/>
  <c r="AI336" i="5"/>
  <c r="AJ336" i="5"/>
  <c r="AK336" i="5"/>
  <c r="AM336" i="5" s="1"/>
  <c r="AN336" i="5"/>
  <c r="AB337" i="5"/>
  <c r="AC337" i="5"/>
  <c r="AD337" i="5"/>
  <c r="AE337" i="5"/>
  <c r="AF337" i="5"/>
  <c r="AG337" i="5"/>
  <c r="AH337" i="5"/>
  <c r="AI337" i="5"/>
  <c r="AJ337" i="5"/>
  <c r="AK337" i="5"/>
  <c r="AM337" i="5" s="1"/>
  <c r="AN337" i="5"/>
  <c r="AB338" i="5"/>
  <c r="AC338" i="5"/>
  <c r="AD338" i="5"/>
  <c r="AE338" i="5"/>
  <c r="AF338" i="5"/>
  <c r="AG338" i="5"/>
  <c r="AH338" i="5"/>
  <c r="AI338" i="5"/>
  <c r="AJ338" i="5"/>
  <c r="AK338" i="5"/>
  <c r="AM338" i="5" s="1"/>
  <c r="AN338" i="5"/>
  <c r="AB339" i="5"/>
  <c r="AC339" i="5"/>
  <c r="AD339" i="5"/>
  <c r="AE339" i="5"/>
  <c r="AF339" i="5"/>
  <c r="AG339" i="5"/>
  <c r="AH339" i="5"/>
  <c r="AI339" i="5"/>
  <c r="AJ339" i="5"/>
  <c r="AK339" i="5"/>
  <c r="AM339" i="5" s="1"/>
  <c r="AN339" i="5"/>
  <c r="AB340" i="5"/>
  <c r="AC340" i="5"/>
  <c r="AD340" i="5"/>
  <c r="AE340" i="5"/>
  <c r="AF340" i="5"/>
  <c r="AG340" i="5"/>
  <c r="AH340" i="5"/>
  <c r="AI340" i="5"/>
  <c r="AJ340" i="5"/>
  <c r="AK340" i="5"/>
  <c r="AM340" i="5" s="1"/>
  <c r="AN340" i="5"/>
  <c r="AB341" i="5"/>
  <c r="AC341" i="5"/>
  <c r="AD341" i="5"/>
  <c r="AE341" i="5"/>
  <c r="AF341" i="5"/>
  <c r="AG341" i="5"/>
  <c r="AH341" i="5"/>
  <c r="AI341" i="5"/>
  <c r="AJ341" i="5"/>
  <c r="AK341" i="5"/>
  <c r="AM341" i="5" s="1"/>
  <c r="AN341" i="5"/>
  <c r="AB342" i="5"/>
  <c r="AC342" i="5"/>
  <c r="AD342" i="5"/>
  <c r="AE342" i="5"/>
  <c r="AF342" i="5"/>
  <c r="AG342" i="5"/>
  <c r="AH342" i="5"/>
  <c r="AI342" i="5"/>
  <c r="AJ342" i="5"/>
  <c r="AK342" i="5"/>
  <c r="AM342" i="5" s="1"/>
  <c r="AN342" i="5"/>
  <c r="AB343" i="5"/>
  <c r="AC343" i="5"/>
  <c r="AD343" i="5"/>
  <c r="AE343" i="5"/>
  <c r="AF343" i="5"/>
  <c r="AG343" i="5"/>
  <c r="AH343" i="5"/>
  <c r="AI343" i="5"/>
  <c r="AJ343" i="5"/>
  <c r="AK343" i="5"/>
  <c r="AM343" i="5" s="1"/>
  <c r="AN343" i="5"/>
  <c r="AB344" i="5"/>
  <c r="AC344" i="5"/>
  <c r="AD344" i="5"/>
  <c r="AE344" i="5"/>
  <c r="AF344" i="5"/>
  <c r="AG344" i="5"/>
  <c r="AH344" i="5"/>
  <c r="AI344" i="5"/>
  <c r="AJ344" i="5"/>
  <c r="AK344" i="5"/>
  <c r="AM344" i="5" s="1"/>
  <c r="AN344" i="5"/>
  <c r="AB345" i="5"/>
  <c r="AC345" i="5"/>
  <c r="AD345" i="5"/>
  <c r="AE345" i="5"/>
  <c r="AF345" i="5"/>
  <c r="AG345" i="5"/>
  <c r="AH345" i="5"/>
  <c r="AI345" i="5"/>
  <c r="AJ345" i="5"/>
  <c r="AK345" i="5"/>
  <c r="AM345" i="5" s="1"/>
  <c r="AN345" i="5"/>
  <c r="AB346" i="5"/>
  <c r="AC346" i="5"/>
  <c r="AD346" i="5"/>
  <c r="AE346" i="5"/>
  <c r="AF346" i="5"/>
  <c r="AG346" i="5"/>
  <c r="AH346" i="5"/>
  <c r="AI346" i="5"/>
  <c r="AJ346" i="5"/>
  <c r="AK346" i="5"/>
  <c r="AM346" i="5" s="1"/>
  <c r="AN346" i="5"/>
  <c r="AB347" i="5"/>
  <c r="AC347" i="5"/>
  <c r="AD347" i="5"/>
  <c r="AE347" i="5"/>
  <c r="AF347" i="5"/>
  <c r="AG347" i="5"/>
  <c r="AH347" i="5"/>
  <c r="AI347" i="5"/>
  <c r="AJ347" i="5"/>
  <c r="AK347" i="5"/>
  <c r="AM347" i="5" s="1"/>
  <c r="AN347" i="5"/>
  <c r="AB348" i="5"/>
  <c r="AC348" i="5"/>
  <c r="AD348" i="5"/>
  <c r="AE348" i="5"/>
  <c r="AF348" i="5"/>
  <c r="AG348" i="5"/>
  <c r="AH348" i="5"/>
  <c r="AI348" i="5"/>
  <c r="AJ348" i="5"/>
  <c r="AK348" i="5"/>
  <c r="AM348" i="5" s="1"/>
  <c r="AN348" i="5"/>
  <c r="AB349" i="5"/>
  <c r="AC349" i="5"/>
  <c r="AD349" i="5"/>
  <c r="AE349" i="5"/>
  <c r="AF349" i="5"/>
  <c r="AG349" i="5"/>
  <c r="AH349" i="5"/>
  <c r="AI349" i="5"/>
  <c r="AJ349" i="5"/>
  <c r="AK349" i="5"/>
  <c r="AM349" i="5" s="1"/>
  <c r="AN349" i="5"/>
  <c r="AB350" i="5"/>
  <c r="AC350" i="5"/>
  <c r="AD350" i="5"/>
  <c r="AE350" i="5"/>
  <c r="AF350" i="5"/>
  <c r="AG350" i="5"/>
  <c r="AH350" i="5"/>
  <c r="AI350" i="5"/>
  <c r="AJ350" i="5"/>
  <c r="AK350" i="5"/>
  <c r="AM350" i="5" s="1"/>
  <c r="AN350" i="5"/>
  <c r="AB351" i="5"/>
  <c r="AC351" i="5"/>
  <c r="AD351" i="5"/>
  <c r="AE351" i="5"/>
  <c r="AF351" i="5"/>
  <c r="AG351" i="5"/>
  <c r="AH351" i="5"/>
  <c r="AI351" i="5"/>
  <c r="AJ351" i="5"/>
  <c r="AK351" i="5"/>
  <c r="AM351" i="5" s="1"/>
  <c r="AN351" i="5"/>
  <c r="AB352" i="5"/>
  <c r="AC352" i="5"/>
  <c r="AD352" i="5"/>
  <c r="AE352" i="5"/>
  <c r="AF352" i="5"/>
  <c r="AG352" i="5"/>
  <c r="AH352" i="5"/>
  <c r="AI352" i="5"/>
  <c r="AJ352" i="5"/>
  <c r="AK352" i="5"/>
  <c r="AM352" i="5" s="1"/>
  <c r="AN352" i="5"/>
  <c r="AB353" i="5"/>
  <c r="AC353" i="5"/>
  <c r="AD353" i="5"/>
  <c r="AE353" i="5"/>
  <c r="AF353" i="5"/>
  <c r="AG353" i="5"/>
  <c r="AH353" i="5"/>
  <c r="AI353" i="5"/>
  <c r="AJ353" i="5"/>
  <c r="AK353" i="5"/>
  <c r="AM353" i="5" s="1"/>
  <c r="AN353" i="5"/>
  <c r="AB354" i="5"/>
  <c r="AC354" i="5"/>
  <c r="AD354" i="5"/>
  <c r="AE354" i="5"/>
  <c r="AF354" i="5"/>
  <c r="AG354" i="5"/>
  <c r="AH354" i="5"/>
  <c r="AI354" i="5"/>
  <c r="AJ354" i="5"/>
  <c r="AK354" i="5"/>
  <c r="AM354" i="5" s="1"/>
  <c r="AN354" i="5"/>
  <c r="AB355" i="5"/>
  <c r="AC355" i="5"/>
  <c r="AD355" i="5"/>
  <c r="AE355" i="5"/>
  <c r="AF355" i="5"/>
  <c r="AG355" i="5"/>
  <c r="AH355" i="5"/>
  <c r="AI355" i="5"/>
  <c r="AJ355" i="5"/>
  <c r="AK355" i="5"/>
  <c r="AM355" i="5" s="1"/>
  <c r="AN355" i="5"/>
  <c r="AB356" i="5"/>
  <c r="AC356" i="5"/>
  <c r="AD356" i="5"/>
  <c r="AE356" i="5"/>
  <c r="AF356" i="5"/>
  <c r="AG356" i="5"/>
  <c r="AH356" i="5"/>
  <c r="AI356" i="5"/>
  <c r="AJ356" i="5"/>
  <c r="AK356" i="5"/>
  <c r="AM356" i="5" s="1"/>
  <c r="AN356" i="5"/>
  <c r="AB357" i="5"/>
  <c r="AC357" i="5"/>
  <c r="AD357" i="5"/>
  <c r="AE357" i="5"/>
  <c r="AF357" i="5"/>
  <c r="AG357" i="5"/>
  <c r="AH357" i="5"/>
  <c r="AI357" i="5"/>
  <c r="AJ357" i="5"/>
  <c r="AK357" i="5"/>
  <c r="AM357" i="5" s="1"/>
  <c r="AN357" i="5"/>
  <c r="AB358" i="5"/>
  <c r="AC358" i="5"/>
  <c r="AD358" i="5"/>
  <c r="AE358" i="5"/>
  <c r="AF358" i="5"/>
  <c r="AG358" i="5"/>
  <c r="AH358" i="5"/>
  <c r="AI358" i="5"/>
  <c r="AJ358" i="5"/>
  <c r="AK358" i="5"/>
  <c r="AM358" i="5" s="1"/>
  <c r="AN358" i="5"/>
  <c r="AB359" i="5"/>
  <c r="AC359" i="5"/>
  <c r="AD359" i="5"/>
  <c r="AE359" i="5"/>
  <c r="AF359" i="5"/>
  <c r="AG359" i="5"/>
  <c r="AH359" i="5"/>
  <c r="AI359" i="5"/>
  <c r="AJ359" i="5"/>
  <c r="AK359" i="5"/>
  <c r="AM359" i="5" s="1"/>
  <c r="AN359" i="5"/>
  <c r="AB360" i="5"/>
  <c r="AC360" i="5"/>
  <c r="AD360" i="5"/>
  <c r="AE360" i="5"/>
  <c r="AF360" i="5"/>
  <c r="AG360" i="5"/>
  <c r="AH360" i="5"/>
  <c r="AI360" i="5"/>
  <c r="AJ360" i="5"/>
  <c r="AK360" i="5"/>
  <c r="AM360" i="5" s="1"/>
  <c r="AN360" i="5"/>
  <c r="AB361" i="5"/>
  <c r="AC361" i="5"/>
  <c r="AD361" i="5"/>
  <c r="AE361" i="5"/>
  <c r="AF361" i="5"/>
  <c r="AG361" i="5"/>
  <c r="AH361" i="5"/>
  <c r="AI361" i="5"/>
  <c r="AJ361" i="5"/>
  <c r="AK361" i="5"/>
  <c r="AM361" i="5" s="1"/>
  <c r="AN361" i="5"/>
  <c r="AB362" i="5"/>
  <c r="AC362" i="5"/>
  <c r="AD362" i="5"/>
  <c r="AE362" i="5"/>
  <c r="AF362" i="5"/>
  <c r="AG362" i="5"/>
  <c r="AH362" i="5"/>
  <c r="AI362" i="5"/>
  <c r="AJ362" i="5"/>
  <c r="AK362" i="5"/>
  <c r="AM362" i="5" s="1"/>
  <c r="AN362" i="5"/>
  <c r="AB363" i="5"/>
  <c r="AC363" i="5"/>
  <c r="AD363" i="5"/>
  <c r="AE363" i="5"/>
  <c r="AF363" i="5"/>
  <c r="AG363" i="5"/>
  <c r="AH363" i="5"/>
  <c r="AI363" i="5"/>
  <c r="AJ363" i="5"/>
  <c r="AK363" i="5"/>
  <c r="AM363" i="5" s="1"/>
  <c r="AN363" i="5"/>
  <c r="AB364" i="5"/>
  <c r="AC364" i="5"/>
  <c r="AD364" i="5"/>
  <c r="AE364" i="5"/>
  <c r="AF364" i="5"/>
  <c r="AG364" i="5"/>
  <c r="AH364" i="5"/>
  <c r="AI364" i="5"/>
  <c r="AJ364" i="5"/>
  <c r="AK364" i="5"/>
  <c r="AM364" i="5" s="1"/>
  <c r="AN364" i="5"/>
  <c r="AB365" i="5"/>
  <c r="AC365" i="5"/>
  <c r="AD365" i="5"/>
  <c r="AE365" i="5"/>
  <c r="AF365" i="5"/>
  <c r="AG365" i="5"/>
  <c r="AH365" i="5"/>
  <c r="AI365" i="5"/>
  <c r="AJ365" i="5"/>
  <c r="AK365" i="5"/>
  <c r="AM365" i="5" s="1"/>
  <c r="AN365" i="5"/>
  <c r="AB366" i="5"/>
  <c r="AC366" i="5"/>
  <c r="AD366" i="5"/>
  <c r="AE366" i="5"/>
  <c r="AF366" i="5"/>
  <c r="AG366" i="5"/>
  <c r="AH366" i="5"/>
  <c r="AI366" i="5"/>
  <c r="AJ366" i="5"/>
  <c r="AK366" i="5"/>
  <c r="AM366" i="5" s="1"/>
  <c r="AN366" i="5"/>
  <c r="AB367" i="5"/>
  <c r="AC367" i="5"/>
  <c r="AD367" i="5"/>
  <c r="AE367" i="5"/>
  <c r="AF367" i="5"/>
  <c r="AG367" i="5"/>
  <c r="AH367" i="5"/>
  <c r="AI367" i="5"/>
  <c r="AJ367" i="5"/>
  <c r="AK367" i="5"/>
  <c r="AM367" i="5" s="1"/>
  <c r="AN367" i="5"/>
  <c r="AB368" i="5"/>
  <c r="AC368" i="5"/>
  <c r="AD368" i="5"/>
  <c r="AE368" i="5"/>
  <c r="AF368" i="5"/>
  <c r="AG368" i="5"/>
  <c r="AH368" i="5"/>
  <c r="AI368" i="5"/>
  <c r="AJ368" i="5"/>
  <c r="AK368" i="5"/>
  <c r="AM368" i="5" s="1"/>
  <c r="AN368" i="5"/>
  <c r="AB369" i="5"/>
  <c r="AC369" i="5"/>
  <c r="AD369" i="5"/>
  <c r="AE369" i="5"/>
  <c r="AF369" i="5"/>
  <c r="AG369" i="5"/>
  <c r="AH369" i="5"/>
  <c r="AI369" i="5"/>
  <c r="AJ369" i="5"/>
  <c r="AK369" i="5"/>
  <c r="AM369" i="5" s="1"/>
  <c r="AN369" i="5"/>
  <c r="AB370" i="5"/>
  <c r="AC370" i="5"/>
  <c r="AD370" i="5"/>
  <c r="AE370" i="5"/>
  <c r="AF370" i="5"/>
  <c r="AG370" i="5"/>
  <c r="AH370" i="5"/>
  <c r="AI370" i="5"/>
  <c r="AJ370" i="5"/>
  <c r="AK370" i="5"/>
  <c r="AM370" i="5" s="1"/>
  <c r="AN370" i="5"/>
  <c r="AB371" i="5"/>
  <c r="AC371" i="5"/>
  <c r="AD371" i="5"/>
  <c r="AE371" i="5"/>
  <c r="AF371" i="5"/>
  <c r="AG371" i="5"/>
  <c r="AH371" i="5"/>
  <c r="AI371" i="5"/>
  <c r="AJ371" i="5"/>
  <c r="AK371" i="5"/>
  <c r="AM371" i="5" s="1"/>
  <c r="AN371" i="5"/>
  <c r="AB372" i="5"/>
  <c r="AC372" i="5"/>
  <c r="AD372" i="5"/>
  <c r="AE372" i="5"/>
  <c r="AF372" i="5"/>
  <c r="AG372" i="5"/>
  <c r="AH372" i="5"/>
  <c r="AI372" i="5"/>
  <c r="AJ372" i="5"/>
  <c r="AK372" i="5"/>
  <c r="AM372" i="5" s="1"/>
  <c r="AN372" i="5"/>
  <c r="AB373" i="5"/>
  <c r="AC373" i="5"/>
  <c r="AD373" i="5"/>
  <c r="AE373" i="5"/>
  <c r="AF373" i="5"/>
  <c r="AG373" i="5"/>
  <c r="AH373" i="5"/>
  <c r="AI373" i="5"/>
  <c r="AJ373" i="5"/>
  <c r="AK373" i="5"/>
  <c r="AM373" i="5" s="1"/>
  <c r="AN373" i="5"/>
  <c r="AB374" i="5"/>
  <c r="AC374" i="5"/>
  <c r="AD374" i="5"/>
  <c r="AE374" i="5"/>
  <c r="AF374" i="5"/>
  <c r="AG374" i="5"/>
  <c r="AH374" i="5"/>
  <c r="AI374" i="5"/>
  <c r="AJ374" i="5"/>
  <c r="AK374" i="5"/>
  <c r="AM374" i="5" s="1"/>
  <c r="AN374" i="5"/>
  <c r="AB375" i="5"/>
  <c r="AC375" i="5"/>
  <c r="AD375" i="5"/>
  <c r="AE375" i="5"/>
  <c r="AF375" i="5"/>
  <c r="AG375" i="5"/>
  <c r="AH375" i="5"/>
  <c r="AI375" i="5"/>
  <c r="AJ375" i="5"/>
  <c r="AK375" i="5"/>
  <c r="AM375" i="5" s="1"/>
  <c r="AN375" i="5"/>
  <c r="AB376" i="5"/>
  <c r="AC376" i="5"/>
  <c r="AD376" i="5"/>
  <c r="AE376" i="5"/>
  <c r="AF376" i="5"/>
  <c r="AG376" i="5"/>
  <c r="AH376" i="5"/>
  <c r="AI376" i="5"/>
  <c r="AJ376" i="5"/>
  <c r="AK376" i="5"/>
  <c r="AM376" i="5" s="1"/>
  <c r="AN376" i="5"/>
  <c r="AB377" i="5"/>
  <c r="AC377" i="5"/>
  <c r="AD377" i="5"/>
  <c r="AE377" i="5"/>
  <c r="AF377" i="5"/>
  <c r="AG377" i="5"/>
  <c r="AH377" i="5"/>
  <c r="AI377" i="5"/>
  <c r="AJ377" i="5"/>
  <c r="AK377" i="5"/>
  <c r="AM377" i="5" s="1"/>
  <c r="AN377" i="5"/>
  <c r="AB378" i="5"/>
  <c r="AC378" i="5"/>
  <c r="AD378" i="5"/>
  <c r="AE378" i="5"/>
  <c r="AF378" i="5"/>
  <c r="AG378" i="5"/>
  <c r="AH378" i="5"/>
  <c r="AI378" i="5"/>
  <c r="AJ378" i="5"/>
  <c r="AK378" i="5"/>
  <c r="AM378" i="5" s="1"/>
  <c r="AN378" i="5"/>
  <c r="AB379" i="5"/>
  <c r="AC379" i="5"/>
  <c r="AD379" i="5"/>
  <c r="AE379" i="5"/>
  <c r="AF379" i="5"/>
  <c r="AG379" i="5"/>
  <c r="AH379" i="5"/>
  <c r="AI379" i="5"/>
  <c r="AJ379" i="5"/>
  <c r="AK379" i="5"/>
  <c r="AM379" i="5" s="1"/>
  <c r="AN379" i="5"/>
  <c r="AB380" i="5"/>
  <c r="AC380" i="5"/>
  <c r="AD380" i="5"/>
  <c r="AE380" i="5"/>
  <c r="AF380" i="5"/>
  <c r="AG380" i="5"/>
  <c r="AH380" i="5"/>
  <c r="AI380" i="5"/>
  <c r="AJ380" i="5"/>
  <c r="AK380" i="5"/>
  <c r="AM380" i="5" s="1"/>
  <c r="AN380" i="5"/>
  <c r="AB381" i="5"/>
  <c r="AC381" i="5"/>
  <c r="AD381" i="5"/>
  <c r="AE381" i="5"/>
  <c r="AF381" i="5"/>
  <c r="AG381" i="5"/>
  <c r="AH381" i="5"/>
  <c r="AI381" i="5"/>
  <c r="AJ381" i="5"/>
  <c r="AK381" i="5"/>
  <c r="AM381" i="5" s="1"/>
  <c r="AN381" i="5"/>
  <c r="AB382" i="5"/>
  <c r="AC382" i="5"/>
  <c r="AD382" i="5"/>
  <c r="AE382" i="5"/>
  <c r="AF382" i="5"/>
  <c r="AG382" i="5"/>
  <c r="AH382" i="5"/>
  <c r="AI382" i="5"/>
  <c r="AJ382" i="5"/>
  <c r="AK382" i="5"/>
  <c r="AM382" i="5" s="1"/>
  <c r="AN382" i="5"/>
  <c r="AB383" i="5"/>
  <c r="AC383" i="5"/>
  <c r="AD383" i="5"/>
  <c r="AE383" i="5"/>
  <c r="AF383" i="5"/>
  <c r="AG383" i="5"/>
  <c r="AH383" i="5"/>
  <c r="AI383" i="5"/>
  <c r="AJ383" i="5"/>
  <c r="AK383" i="5"/>
  <c r="AM383" i="5" s="1"/>
  <c r="AN383" i="5"/>
  <c r="AB384" i="5"/>
  <c r="AC384" i="5"/>
  <c r="AD384" i="5"/>
  <c r="AE384" i="5"/>
  <c r="AF384" i="5"/>
  <c r="AG384" i="5"/>
  <c r="AH384" i="5"/>
  <c r="AI384" i="5"/>
  <c r="AJ384" i="5"/>
  <c r="AK384" i="5"/>
  <c r="AM384" i="5" s="1"/>
  <c r="AN384" i="5"/>
  <c r="AB385" i="5"/>
  <c r="AC385" i="5"/>
  <c r="AD385" i="5"/>
  <c r="AE385" i="5"/>
  <c r="AF385" i="5"/>
  <c r="AG385" i="5"/>
  <c r="AH385" i="5"/>
  <c r="AI385" i="5"/>
  <c r="AJ385" i="5"/>
  <c r="AK385" i="5"/>
  <c r="AM385" i="5" s="1"/>
  <c r="AN385" i="5"/>
  <c r="AB386" i="5"/>
  <c r="AC386" i="5"/>
  <c r="AD386" i="5"/>
  <c r="AE386" i="5"/>
  <c r="AF386" i="5"/>
  <c r="AG386" i="5"/>
  <c r="AH386" i="5"/>
  <c r="AI386" i="5"/>
  <c r="AJ386" i="5"/>
  <c r="AK386" i="5"/>
  <c r="AM386" i="5" s="1"/>
  <c r="AN386" i="5"/>
  <c r="AB387" i="5"/>
  <c r="AC387" i="5"/>
  <c r="AD387" i="5"/>
  <c r="AE387" i="5"/>
  <c r="AF387" i="5"/>
  <c r="AG387" i="5"/>
  <c r="AH387" i="5"/>
  <c r="AI387" i="5"/>
  <c r="AJ387" i="5"/>
  <c r="AK387" i="5"/>
  <c r="AM387" i="5" s="1"/>
  <c r="AN387" i="5"/>
  <c r="AB388" i="5"/>
  <c r="AC388" i="5"/>
  <c r="AD388" i="5"/>
  <c r="AE388" i="5"/>
  <c r="AF388" i="5"/>
  <c r="AG388" i="5"/>
  <c r="AH388" i="5"/>
  <c r="AI388" i="5"/>
  <c r="AJ388" i="5"/>
  <c r="AK388" i="5"/>
  <c r="AM388" i="5" s="1"/>
  <c r="AN388" i="5"/>
  <c r="AB389" i="5"/>
  <c r="AC389" i="5"/>
  <c r="AD389" i="5"/>
  <c r="AE389" i="5"/>
  <c r="AF389" i="5"/>
  <c r="AG389" i="5"/>
  <c r="AH389" i="5"/>
  <c r="AI389" i="5"/>
  <c r="AJ389" i="5"/>
  <c r="AK389" i="5"/>
  <c r="AM389" i="5" s="1"/>
  <c r="AN389" i="5"/>
  <c r="AB390" i="5"/>
  <c r="AC390" i="5"/>
  <c r="AD390" i="5"/>
  <c r="AE390" i="5"/>
  <c r="AF390" i="5"/>
  <c r="AG390" i="5"/>
  <c r="AH390" i="5"/>
  <c r="AI390" i="5"/>
  <c r="AJ390" i="5"/>
  <c r="AK390" i="5"/>
  <c r="AM390" i="5" s="1"/>
  <c r="AN390" i="5"/>
  <c r="AB391" i="5"/>
  <c r="AC391" i="5"/>
  <c r="AD391" i="5"/>
  <c r="AE391" i="5"/>
  <c r="AF391" i="5"/>
  <c r="AG391" i="5"/>
  <c r="AH391" i="5"/>
  <c r="AI391" i="5"/>
  <c r="AJ391" i="5"/>
  <c r="AK391" i="5"/>
  <c r="AM391" i="5" s="1"/>
  <c r="AN391" i="5"/>
  <c r="AB392" i="5"/>
  <c r="AC392" i="5"/>
  <c r="AD392" i="5"/>
  <c r="AE392" i="5"/>
  <c r="AF392" i="5"/>
  <c r="AG392" i="5"/>
  <c r="AH392" i="5"/>
  <c r="AI392" i="5"/>
  <c r="AJ392" i="5"/>
  <c r="AK392" i="5"/>
  <c r="AM392" i="5" s="1"/>
  <c r="AN392" i="5"/>
  <c r="AB393" i="5"/>
  <c r="AC393" i="5"/>
  <c r="AD393" i="5"/>
  <c r="AE393" i="5"/>
  <c r="AF393" i="5"/>
  <c r="AG393" i="5"/>
  <c r="AH393" i="5"/>
  <c r="AI393" i="5"/>
  <c r="AJ393" i="5"/>
  <c r="AK393" i="5"/>
  <c r="AM393" i="5" s="1"/>
  <c r="AN393" i="5"/>
  <c r="AB394" i="5"/>
  <c r="AC394" i="5"/>
  <c r="AD394" i="5"/>
  <c r="AE394" i="5"/>
  <c r="AF394" i="5"/>
  <c r="AG394" i="5"/>
  <c r="AH394" i="5"/>
  <c r="AI394" i="5"/>
  <c r="AJ394" i="5"/>
  <c r="AK394" i="5"/>
  <c r="AM394" i="5" s="1"/>
  <c r="AN394" i="5"/>
  <c r="AB395" i="5"/>
  <c r="AC395" i="5"/>
  <c r="AD395" i="5"/>
  <c r="AE395" i="5"/>
  <c r="AF395" i="5"/>
  <c r="AG395" i="5"/>
  <c r="AH395" i="5"/>
  <c r="AI395" i="5"/>
  <c r="AJ395" i="5"/>
  <c r="AK395" i="5"/>
  <c r="AM395" i="5" s="1"/>
  <c r="AN395" i="5"/>
  <c r="AB396" i="5"/>
  <c r="AC396" i="5"/>
  <c r="AD396" i="5"/>
  <c r="AE396" i="5"/>
  <c r="AF396" i="5"/>
  <c r="AG396" i="5"/>
  <c r="AH396" i="5"/>
  <c r="AI396" i="5"/>
  <c r="AJ396" i="5"/>
  <c r="AK396" i="5"/>
  <c r="AM396" i="5" s="1"/>
  <c r="AN396" i="5"/>
  <c r="AB397" i="5"/>
  <c r="AC397" i="5"/>
  <c r="AD397" i="5"/>
  <c r="AE397" i="5"/>
  <c r="AF397" i="5"/>
  <c r="AG397" i="5"/>
  <c r="AH397" i="5"/>
  <c r="AI397" i="5"/>
  <c r="AJ397" i="5"/>
  <c r="AK397" i="5"/>
  <c r="AM397" i="5" s="1"/>
  <c r="AN397" i="5"/>
  <c r="AB398" i="5"/>
  <c r="AC398" i="5"/>
  <c r="AD398" i="5"/>
  <c r="AE398" i="5"/>
  <c r="AF398" i="5"/>
  <c r="AG398" i="5"/>
  <c r="AH398" i="5"/>
  <c r="AI398" i="5"/>
  <c r="AJ398" i="5"/>
  <c r="AK398" i="5"/>
  <c r="AM398" i="5" s="1"/>
  <c r="AN398" i="5"/>
  <c r="AB399" i="5"/>
  <c r="AC399" i="5"/>
  <c r="AD399" i="5"/>
  <c r="AE399" i="5"/>
  <c r="AF399" i="5"/>
  <c r="AG399" i="5"/>
  <c r="AH399" i="5"/>
  <c r="AI399" i="5"/>
  <c r="AJ399" i="5"/>
  <c r="AK399" i="5"/>
  <c r="AM399" i="5" s="1"/>
  <c r="AN399" i="5"/>
  <c r="AB400" i="5"/>
  <c r="AC400" i="5"/>
  <c r="AD400" i="5"/>
  <c r="AE400" i="5"/>
  <c r="AF400" i="5"/>
  <c r="AG400" i="5"/>
  <c r="AH400" i="5"/>
  <c r="AI400" i="5"/>
  <c r="AJ400" i="5"/>
  <c r="AK400" i="5"/>
  <c r="AM400" i="5" s="1"/>
  <c r="AN400" i="5"/>
  <c r="AB401" i="5"/>
  <c r="AC401" i="5"/>
  <c r="AD401" i="5"/>
  <c r="AE401" i="5"/>
  <c r="AF401" i="5"/>
  <c r="AG401" i="5"/>
  <c r="AH401" i="5"/>
  <c r="AI401" i="5"/>
  <c r="AJ401" i="5"/>
  <c r="AK401" i="5"/>
  <c r="AM401" i="5" s="1"/>
  <c r="AN401" i="5"/>
  <c r="AB402" i="5"/>
  <c r="AC402" i="5"/>
  <c r="AD402" i="5"/>
  <c r="AE402" i="5"/>
  <c r="AF402" i="5"/>
  <c r="AG402" i="5"/>
  <c r="AH402" i="5"/>
  <c r="AI402" i="5"/>
  <c r="AJ402" i="5"/>
  <c r="AK402" i="5"/>
  <c r="AM402" i="5" s="1"/>
  <c r="AN402" i="5"/>
  <c r="AB403" i="5"/>
  <c r="AC403" i="5"/>
  <c r="AD403" i="5"/>
  <c r="AE403" i="5"/>
  <c r="AF403" i="5"/>
  <c r="AG403" i="5"/>
  <c r="AH403" i="5"/>
  <c r="AI403" i="5"/>
  <c r="AJ403" i="5"/>
  <c r="AK403" i="5"/>
  <c r="AM403" i="5" s="1"/>
  <c r="AN403" i="5"/>
  <c r="AB404" i="5"/>
  <c r="AC404" i="5"/>
  <c r="AD404" i="5"/>
  <c r="AE404" i="5"/>
  <c r="AF404" i="5"/>
  <c r="AG404" i="5"/>
  <c r="AH404" i="5"/>
  <c r="AI404" i="5"/>
  <c r="AJ404" i="5"/>
  <c r="AK404" i="5"/>
  <c r="AM404" i="5" s="1"/>
  <c r="AN404" i="5"/>
  <c r="AB405" i="5"/>
  <c r="AC405" i="5"/>
  <c r="AD405" i="5"/>
  <c r="AE405" i="5"/>
  <c r="AF405" i="5"/>
  <c r="AG405" i="5"/>
  <c r="AH405" i="5"/>
  <c r="AI405" i="5"/>
  <c r="AJ405" i="5"/>
  <c r="AK405" i="5"/>
  <c r="AM405" i="5" s="1"/>
  <c r="AN405" i="5"/>
  <c r="AB406" i="5"/>
  <c r="AC406" i="5"/>
  <c r="AD406" i="5"/>
  <c r="AE406" i="5"/>
  <c r="AF406" i="5"/>
  <c r="AG406" i="5"/>
  <c r="AH406" i="5"/>
  <c r="AI406" i="5"/>
  <c r="AJ406" i="5"/>
  <c r="AK406" i="5"/>
  <c r="AM406" i="5" s="1"/>
  <c r="AN406" i="5"/>
  <c r="AB407" i="5"/>
  <c r="AC407" i="5"/>
  <c r="AD407" i="5"/>
  <c r="AE407" i="5"/>
  <c r="AF407" i="5"/>
  <c r="AG407" i="5"/>
  <c r="AH407" i="5"/>
  <c r="AI407" i="5"/>
  <c r="AJ407" i="5"/>
  <c r="AK407" i="5"/>
  <c r="AM407" i="5" s="1"/>
  <c r="AN407" i="5"/>
  <c r="AB408" i="5"/>
  <c r="AC408" i="5"/>
  <c r="AD408" i="5"/>
  <c r="AE408" i="5"/>
  <c r="AF408" i="5"/>
  <c r="AG408" i="5"/>
  <c r="AH408" i="5"/>
  <c r="AI408" i="5"/>
  <c r="AJ408" i="5"/>
  <c r="AK408" i="5"/>
  <c r="AM408" i="5" s="1"/>
  <c r="AN408" i="5"/>
  <c r="AB409" i="5"/>
  <c r="AC409" i="5"/>
  <c r="AD409" i="5"/>
  <c r="AE409" i="5"/>
  <c r="AF409" i="5"/>
  <c r="AG409" i="5"/>
  <c r="AH409" i="5"/>
  <c r="AI409" i="5"/>
  <c r="AJ409" i="5"/>
  <c r="AK409" i="5"/>
  <c r="AM409" i="5" s="1"/>
  <c r="AN409" i="5"/>
  <c r="AB410" i="5"/>
  <c r="AC410" i="5"/>
  <c r="AD410" i="5"/>
  <c r="AE410" i="5"/>
  <c r="AF410" i="5"/>
  <c r="AG410" i="5"/>
  <c r="AH410" i="5"/>
  <c r="AI410" i="5"/>
  <c r="AJ410" i="5"/>
  <c r="AK410" i="5"/>
  <c r="AM410" i="5" s="1"/>
  <c r="AN410" i="5"/>
  <c r="AB411" i="5"/>
  <c r="AC411" i="5"/>
  <c r="AD411" i="5"/>
  <c r="AE411" i="5"/>
  <c r="AF411" i="5"/>
  <c r="AG411" i="5"/>
  <c r="AH411" i="5"/>
  <c r="AI411" i="5"/>
  <c r="AJ411" i="5"/>
  <c r="AK411" i="5"/>
  <c r="AM411" i="5" s="1"/>
  <c r="AN411" i="5"/>
  <c r="AB412" i="5"/>
  <c r="AC412" i="5"/>
  <c r="AD412" i="5"/>
  <c r="AE412" i="5"/>
  <c r="AF412" i="5"/>
  <c r="AG412" i="5"/>
  <c r="AH412" i="5"/>
  <c r="AI412" i="5"/>
  <c r="AJ412" i="5"/>
  <c r="AK412" i="5"/>
  <c r="AM412" i="5" s="1"/>
  <c r="AN412" i="5"/>
  <c r="AB413" i="5"/>
  <c r="AC413" i="5"/>
  <c r="AD413" i="5"/>
  <c r="AE413" i="5"/>
  <c r="AF413" i="5"/>
  <c r="AG413" i="5"/>
  <c r="AH413" i="5"/>
  <c r="AI413" i="5"/>
  <c r="AJ413" i="5"/>
  <c r="AK413" i="5"/>
  <c r="AM413" i="5" s="1"/>
  <c r="AN413" i="5"/>
  <c r="AB414" i="5"/>
  <c r="AC414" i="5"/>
  <c r="AD414" i="5"/>
  <c r="AE414" i="5"/>
  <c r="AF414" i="5"/>
  <c r="AG414" i="5"/>
  <c r="AH414" i="5"/>
  <c r="AI414" i="5"/>
  <c r="AJ414" i="5"/>
  <c r="AK414" i="5"/>
  <c r="AM414" i="5" s="1"/>
  <c r="AN414" i="5"/>
  <c r="AB415" i="5"/>
  <c r="AC415" i="5"/>
  <c r="AD415" i="5"/>
  <c r="AE415" i="5"/>
  <c r="AF415" i="5"/>
  <c r="AG415" i="5"/>
  <c r="AH415" i="5"/>
  <c r="AI415" i="5"/>
  <c r="AJ415" i="5"/>
  <c r="AK415" i="5"/>
  <c r="AM415" i="5" s="1"/>
  <c r="AN415" i="5"/>
  <c r="AB416" i="5"/>
  <c r="AC416" i="5"/>
  <c r="AD416" i="5"/>
  <c r="AE416" i="5"/>
  <c r="AF416" i="5"/>
  <c r="AG416" i="5"/>
  <c r="AH416" i="5"/>
  <c r="AI416" i="5"/>
  <c r="AJ416" i="5"/>
  <c r="AK416" i="5"/>
  <c r="AM416" i="5" s="1"/>
  <c r="AN416" i="5"/>
  <c r="AB417" i="5"/>
  <c r="AC417" i="5"/>
  <c r="AD417" i="5"/>
  <c r="AE417" i="5"/>
  <c r="AF417" i="5"/>
  <c r="AG417" i="5"/>
  <c r="AH417" i="5"/>
  <c r="AI417" i="5"/>
  <c r="AJ417" i="5"/>
  <c r="AK417" i="5"/>
  <c r="AM417" i="5" s="1"/>
  <c r="AN417" i="5"/>
  <c r="AB418" i="5"/>
  <c r="AC418" i="5"/>
  <c r="AD418" i="5"/>
  <c r="AE418" i="5"/>
  <c r="AF418" i="5"/>
  <c r="AG418" i="5"/>
  <c r="AH418" i="5"/>
  <c r="AI418" i="5"/>
  <c r="AJ418" i="5"/>
  <c r="AK418" i="5"/>
  <c r="AM418" i="5" s="1"/>
  <c r="AN418" i="5"/>
  <c r="AB419" i="5"/>
  <c r="AC419" i="5"/>
  <c r="AD419" i="5"/>
  <c r="AE419" i="5"/>
  <c r="AF419" i="5"/>
  <c r="AG419" i="5"/>
  <c r="AH419" i="5"/>
  <c r="AI419" i="5"/>
  <c r="AJ419" i="5"/>
  <c r="AK419" i="5"/>
  <c r="AM419" i="5" s="1"/>
  <c r="AN419" i="5"/>
  <c r="AB420" i="5"/>
  <c r="AC420" i="5"/>
  <c r="AD420" i="5"/>
  <c r="AE420" i="5"/>
  <c r="AF420" i="5"/>
  <c r="AG420" i="5"/>
  <c r="AH420" i="5"/>
  <c r="AI420" i="5"/>
  <c r="AJ420" i="5"/>
  <c r="AK420" i="5"/>
  <c r="AM420" i="5" s="1"/>
  <c r="AN420" i="5"/>
  <c r="AB421" i="5"/>
  <c r="AC421" i="5"/>
  <c r="AD421" i="5"/>
  <c r="AE421" i="5"/>
  <c r="AF421" i="5"/>
  <c r="AG421" i="5"/>
  <c r="AH421" i="5"/>
  <c r="AI421" i="5"/>
  <c r="AJ421" i="5"/>
  <c r="AK421" i="5"/>
  <c r="AM421" i="5" s="1"/>
  <c r="AN421" i="5"/>
  <c r="AB422" i="5"/>
  <c r="AC422" i="5"/>
  <c r="AD422" i="5"/>
  <c r="AE422" i="5"/>
  <c r="AF422" i="5"/>
  <c r="AG422" i="5"/>
  <c r="AH422" i="5"/>
  <c r="AI422" i="5"/>
  <c r="AJ422" i="5"/>
  <c r="AK422" i="5"/>
  <c r="AM422" i="5" s="1"/>
  <c r="AN422" i="5"/>
  <c r="AB423" i="5"/>
  <c r="AC423" i="5"/>
  <c r="AD423" i="5"/>
  <c r="AE423" i="5"/>
  <c r="AF423" i="5"/>
  <c r="AG423" i="5"/>
  <c r="AH423" i="5"/>
  <c r="AI423" i="5"/>
  <c r="AJ423" i="5"/>
  <c r="AK423" i="5"/>
  <c r="AM423" i="5" s="1"/>
  <c r="AN423" i="5"/>
  <c r="AB424" i="5"/>
  <c r="AC424" i="5"/>
  <c r="AD424" i="5"/>
  <c r="AE424" i="5"/>
  <c r="AF424" i="5"/>
  <c r="AG424" i="5"/>
  <c r="AH424" i="5"/>
  <c r="AI424" i="5"/>
  <c r="AJ424" i="5"/>
  <c r="AK424" i="5"/>
  <c r="AM424" i="5" s="1"/>
  <c r="AN424" i="5"/>
  <c r="AB425" i="5"/>
  <c r="AC425" i="5"/>
  <c r="AD425" i="5"/>
  <c r="AE425" i="5"/>
  <c r="AF425" i="5"/>
  <c r="AG425" i="5"/>
  <c r="AH425" i="5"/>
  <c r="AI425" i="5"/>
  <c r="AJ425" i="5"/>
  <c r="AK425" i="5"/>
  <c r="AM425" i="5" s="1"/>
  <c r="AN425" i="5"/>
  <c r="AB426" i="5"/>
  <c r="AC426" i="5"/>
  <c r="AD426" i="5"/>
  <c r="AE426" i="5"/>
  <c r="AF426" i="5"/>
  <c r="AG426" i="5"/>
  <c r="AH426" i="5"/>
  <c r="AI426" i="5"/>
  <c r="AJ426" i="5"/>
  <c r="AK426" i="5"/>
  <c r="AM426" i="5" s="1"/>
  <c r="AN426" i="5"/>
  <c r="AB427" i="5"/>
  <c r="AC427" i="5"/>
  <c r="AD427" i="5"/>
  <c r="AE427" i="5"/>
  <c r="AF427" i="5"/>
  <c r="AG427" i="5"/>
  <c r="AH427" i="5"/>
  <c r="AI427" i="5"/>
  <c r="AJ427" i="5"/>
  <c r="AK427" i="5"/>
  <c r="AM427" i="5" s="1"/>
  <c r="AN427" i="5"/>
  <c r="AB428" i="5"/>
  <c r="AC428" i="5"/>
  <c r="AD428" i="5"/>
  <c r="AE428" i="5"/>
  <c r="AF428" i="5"/>
  <c r="AG428" i="5"/>
  <c r="AH428" i="5"/>
  <c r="AI428" i="5"/>
  <c r="AJ428" i="5"/>
  <c r="AK428" i="5"/>
  <c r="AM428" i="5" s="1"/>
  <c r="AN428" i="5"/>
  <c r="AB429" i="5"/>
  <c r="AC429" i="5"/>
  <c r="AD429" i="5"/>
  <c r="AE429" i="5"/>
  <c r="AF429" i="5"/>
  <c r="AG429" i="5"/>
  <c r="AH429" i="5"/>
  <c r="AI429" i="5"/>
  <c r="AJ429" i="5"/>
  <c r="AK429" i="5"/>
  <c r="AM429" i="5" s="1"/>
  <c r="AN429" i="5"/>
  <c r="AB430" i="5"/>
  <c r="AC430" i="5"/>
  <c r="AD430" i="5"/>
  <c r="AE430" i="5"/>
  <c r="AF430" i="5"/>
  <c r="AG430" i="5"/>
  <c r="AH430" i="5"/>
  <c r="AI430" i="5"/>
  <c r="AJ430" i="5"/>
  <c r="AK430" i="5"/>
  <c r="AM430" i="5" s="1"/>
  <c r="AN430" i="5"/>
  <c r="AB431" i="5"/>
  <c r="AC431" i="5"/>
  <c r="AD431" i="5"/>
  <c r="AE431" i="5"/>
  <c r="AF431" i="5"/>
  <c r="AG431" i="5"/>
  <c r="AH431" i="5"/>
  <c r="AI431" i="5"/>
  <c r="AJ431" i="5"/>
  <c r="AK431" i="5"/>
  <c r="AM431" i="5" s="1"/>
  <c r="AN431" i="5"/>
  <c r="AB432" i="5"/>
  <c r="AC432" i="5"/>
  <c r="AD432" i="5"/>
  <c r="AE432" i="5"/>
  <c r="AF432" i="5"/>
  <c r="AG432" i="5"/>
  <c r="AH432" i="5"/>
  <c r="AI432" i="5"/>
  <c r="AJ432" i="5"/>
  <c r="AK432" i="5"/>
  <c r="AM432" i="5" s="1"/>
  <c r="AN432" i="5"/>
  <c r="AB433" i="5"/>
  <c r="AC433" i="5"/>
  <c r="AD433" i="5"/>
  <c r="AE433" i="5"/>
  <c r="AF433" i="5"/>
  <c r="AG433" i="5"/>
  <c r="AH433" i="5"/>
  <c r="AI433" i="5"/>
  <c r="AJ433" i="5"/>
  <c r="AK433" i="5"/>
  <c r="AM433" i="5" s="1"/>
  <c r="AN433" i="5"/>
  <c r="AB434" i="5"/>
  <c r="AC434" i="5"/>
  <c r="AD434" i="5"/>
  <c r="AE434" i="5"/>
  <c r="AF434" i="5"/>
  <c r="AG434" i="5"/>
  <c r="AH434" i="5"/>
  <c r="AI434" i="5"/>
  <c r="AJ434" i="5"/>
  <c r="AK434" i="5"/>
  <c r="AM434" i="5" s="1"/>
  <c r="AN434" i="5"/>
  <c r="AB435" i="5"/>
  <c r="AC435" i="5"/>
  <c r="AD435" i="5"/>
  <c r="AE435" i="5"/>
  <c r="AF435" i="5"/>
  <c r="AG435" i="5"/>
  <c r="AH435" i="5"/>
  <c r="AI435" i="5"/>
  <c r="AJ435" i="5"/>
  <c r="AK435" i="5"/>
  <c r="AM435" i="5" s="1"/>
  <c r="AN435" i="5"/>
  <c r="AB436" i="5"/>
  <c r="AC436" i="5"/>
  <c r="AD436" i="5"/>
  <c r="AE436" i="5"/>
  <c r="AF436" i="5"/>
  <c r="AG436" i="5"/>
  <c r="AH436" i="5"/>
  <c r="AI436" i="5"/>
  <c r="AJ436" i="5"/>
  <c r="AK436" i="5"/>
  <c r="AM436" i="5" s="1"/>
  <c r="AN436" i="5"/>
  <c r="AB437" i="5"/>
  <c r="AC437" i="5"/>
  <c r="AD437" i="5"/>
  <c r="AE437" i="5"/>
  <c r="AF437" i="5"/>
  <c r="AG437" i="5"/>
  <c r="AH437" i="5"/>
  <c r="AI437" i="5"/>
  <c r="AJ437" i="5"/>
  <c r="AK437" i="5"/>
  <c r="AM437" i="5" s="1"/>
  <c r="AN437" i="5"/>
  <c r="AB438" i="5"/>
  <c r="AC438" i="5"/>
  <c r="AD438" i="5"/>
  <c r="AE438" i="5"/>
  <c r="AF438" i="5"/>
  <c r="AG438" i="5"/>
  <c r="AH438" i="5"/>
  <c r="AI438" i="5"/>
  <c r="AJ438" i="5"/>
  <c r="AK438" i="5"/>
  <c r="AM438" i="5" s="1"/>
  <c r="AN438" i="5"/>
  <c r="AB439" i="5"/>
  <c r="AC439" i="5"/>
  <c r="AD439" i="5"/>
  <c r="AE439" i="5"/>
  <c r="AF439" i="5"/>
  <c r="AG439" i="5"/>
  <c r="AH439" i="5"/>
  <c r="AI439" i="5"/>
  <c r="AJ439" i="5"/>
  <c r="AK439" i="5"/>
  <c r="AM439" i="5" s="1"/>
  <c r="AN439" i="5"/>
  <c r="AB440" i="5"/>
  <c r="AC440" i="5"/>
  <c r="AD440" i="5"/>
  <c r="AE440" i="5"/>
  <c r="AF440" i="5"/>
  <c r="AG440" i="5"/>
  <c r="AH440" i="5"/>
  <c r="AI440" i="5"/>
  <c r="AJ440" i="5"/>
  <c r="AK440" i="5"/>
  <c r="AM440" i="5" s="1"/>
  <c r="AN440" i="5"/>
  <c r="AB441" i="5"/>
  <c r="AC441" i="5"/>
  <c r="AD441" i="5"/>
  <c r="AE441" i="5"/>
  <c r="AF441" i="5"/>
  <c r="AG441" i="5"/>
  <c r="AH441" i="5"/>
  <c r="AI441" i="5"/>
  <c r="AJ441" i="5"/>
  <c r="AK441" i="5"/>
  <c r="AM441" i="5" s="1"/>
  <c r="AN441" i="5"/>
  <c r="AB442" i="5"/>
  <c r="AC442" i="5"/>
  <c r="AD442" i="5"/>
  <c r="AE442" i="5"/>
  <c r="AF442" i="5"/>
  <c r="AG442" i="5"/>
  <c r="AH442" i="5"/>
  <c r="AI442" i="5"/>
  <c r="AJ442" i="5"/>
  <c r="AK442" i="5"/>
  <c r="AM442" i="5" s="1"/>
  <c r="AN442" i="5"/>
  <c r="AB443" i="5"/>
  <c r="AC443" i="5"/>
  <c r="AD443" i="5"/>
  <c r="AE443" i="5"/>
  <c r="AF443" i="5"/>
  <c r="AG443" i="5"/>
  <c r="AH443" i="5"/>
  <c r="AI443" i="5"/>
  <c r="AJ443" i="5"/>
  <c r="AK443" i="5"/>
  <c r="AM443" i="5" s="1"/>
  <c r="AN443" i="5"/>
  <c r="AB444" i="5"/>
  <c r="AC444" i="5"/>
  <c r="AD444" i="5"/>
  <c r="AE444" i="5"/>
  <c r="AF444" i="5"/>
  <c r="AG444" i="5"/>
  <c r="AH444" i="5"/>
  <c r="AI444" i="5"/>
  <c r="AJ444" i="5"/>
  <c r="AK444" i="5"/>
  <c r="AM444" i="5" s="1"/>
  <c r="AN444" i="5"/>
  <c r="AB445" i="5"/>
  <c r="AC445" i="5"/>
  <c r="AD445" i="5"/>
  <c r="AE445" i="5"/>
  <c r="AF445" i="5"/>
  <c r="AG445" i="5"/>
  <c r="AH445" i="5"/>
  <c r="AI445" i="5"/>
  <c r="AJ445" i="5"/>
  <c r="AK445" i="5"/>
  <c r="AM445" i="5" s="1"/>
  <c r="AN445" i="5"/>
  <c r="AB446" i="5"/>
  <c r="AC446" i="5"/>
  <c r="AD446" i="5"/>
  <c r="AE446" i="5"/>
  <c r="AF446" i="5"/>
  <c r="AG446" i="5"/>
  <c r="AH446" i="5"/>
  <c r="AI446" i="5"/>
  <c r="AJ446" i="5"/>
  <c r="AK446" i="5"/>
  <c r="AM446" i="5" s="1"/>
  <c r="AN446" i="5"/>
  <c r="AB447" i="5"/>
  <c r="AC447" i="5"/>
  <c r="AD447" i="5"/>
  <c r="AE447" i="5"/>
  <c r="AF447" i="5"/>
  <c r="AG447" i="5"/>
  <c r="AH447" i="5"/>
  <c r="AI447" i="5"/>
  <c r="AJ447" i="5"/>
  <c r="AK447" i="5"/>
  <c r="AM447" i="5" s="1"/>
  <c r="AN447" i="5"/>
  <c r="AB448" i="5"/>
  <c r="AC448" i="5"/>
  <c r="AD448" i="5"/>
  <c r="AE448" i="5"/>
  <c r="AF448" i="5"/>
  <c r="AG448" i="5"/>
  <c r="AH448" i="5"/>
  <c r="AI448" i="5"/>
  <c r="AJ448" i="5"/>
  <c r="AK448" i="5"/>
  <c r="AM448" i="5" s="1"/>
  <c r="AN448" i="5"/>
  <c r="AB449" i="5"/>
  <c r="AC449" i="5"/>
  <c r="AD449" i="5"/>
  <c r="AE449" i="5"/>
  <c r="AF449" i="5"/>
  <c r="AG449" i="5"/>
  <c r="AH449" i="5"/>
  <c r="AI449" i="5"/>
  <c r="AJ449" i="5"/>
  <c r="AK449" i="5"/>
  <c r="AM449" i="5" s="1"/>
  <c r="AN449" i="5"/>
  <c r="AB450" i="5"/>
  <c r="AC450" i="5"/>
  <c r="AD450" i="5"/>
  <c r="AE450" i="5"/>
  <c r="AF450" i="5"/>
  <c r="AG450" i="5"/>
  <c r="AH450" i="5"/>
  <c r="AI450" i="5"/>
  <c r="AJ450" i="5"/>
  <c r="AK450" i="5"/>
  <c r="AM450" i="5" s="1"/>
  <c r="AN450" i="5"/>
  <c r="AB451" i="5"/>
  <c r="AC451" i="5"/>
  <c r="AD451" i="5"/>
  <c r="AE451" i="5"/>
  <c r="AF451" i="5"/>
  <c r="AG451" i="5"/>
  <c r="AH451" i="5"/>
  <c r="AI451" i="5"/>
  <c r="AJ451" i="5"/>
  <c r="AK451" i="5"/>
  <c r="AM451" i="5" s="1"/>
  <c r="AN451" i="5"/>
  <c r="AB452" i="5"/>
  <c r="AC452" i="5"/>
  <c r="AD452" i="5"/>
  <c r="AE452" i="5"/>
  <c r="AF452" i="5"/>
  <c r="AG452" i="5"/>
  <c r="AH452" i="5"/>
  <c r="AI452" i="5"/>
  <c r="AJ452" i="5"/>
  <c r="AK452" i="5"/>
  <c r="AM452" i="5" s="1"/>
  <c r="AN452" i="5"/>
  <c r="AB453" i="5"/>
  <c r="AC453" i="5"/>
  <c r="AD453" i="5"/>
  <c r="AE453" i="5"/>
  <c r="AF453" i="5"/>
  <c r="AG453" i="5"/>
  <c r="AH453" i="5"/>
  <c r="AI453" i="5"/>
  <c r="AJ453" i="5"/>
  <c r="AK453" i="5"/>
  <c r="AM453" i="5" s="1"/>
  <c r="AN453" i="5"/>
  <c r="AB454" i="5"/>
  <c r="AC454" i="5"/>
  <c r="AD454" i="5"/>
  <c r="AE454" i="5"/>
  <c r="AF454" i="5"/>
  <c r="AG454" i="5"/>
  <c r="AH454" i="5"/>
  <c r="AI454" i="5"/>
  <c r="AJ454" i="5"/>
  <c r="AK454" i="5"/>
  <c r="AM454" i="5" s="1"/>
  <c r="AN454" i="5"/>
  <c r="AB455" i="5"/>
  <c r="AC455" i="5"/>
  <c r="AD455" i="5"/>
  <c r="AE455" i="5"/>
  <c r="AF455" i="5"/>
  <c r="AG455" i="5"/>
  <c r="AH455" i="5"/>
  <c r="AI455" i="5"/>
  <c r="AJ455" i="5"/>
  <c r="AK455" i="5"/>
  <c r="AM455" i="5" s="1"/>
  <c r="AN455" i="5"/>
  <c r="AB456" i="5"/>
  <c r="AC456" i="5"/>
  <c r="AD456" i="5"/>
  <c r="AE456" i="5"/>
  <c r="AF456" i="5"/>
  <c r="AG456" i="5"/>
  <c r="AH456" i="5"/>
  <c r="AI456" i="5"/>
  <c r="AJ456" i="5"/>
  <c r="AK456" i="5"/>
  <c r="AM456" i="5" s="1"/>
  <c r="AN456" i="5"/>
  <c r="AB457" i="5"/>
  <c r="AC457" i="5"/>
  <c r="AD457" i="5"/>
  <c r="AE457" i="5"/>
  <c r="AF457" i="5"/>
  <c r="AG457" i="5"/>
  <c r="AH457" i="5"/>
  <c r="AI457" i="5"/>
  <c r="AJ457" i="5"/>
  <c r="AK457" i="5"/>
  <c r="AM457" i="5" s="1"/>
  <c r="AN457" i="5"/>
  <c r="AB458" i="5"/>
  <c r="AC458" i="5"/>
  <c r="AD458" i="5"/>
  <c r="AE458" i="5"/>
  <c r="AF458" i="5"/>
  <c r="AG458" i="5"/>
  <c r="AH458" i="5"/>
  <c r="AI458" i="5"/>
  <c r="AJ458" i="5"/>
  <c r="AK458" i="5"/>
  <c r="AM458" i="5" s="1"/>
  <c r="AN458" i="5"/>
  <c r="AB459" i="5"/>
  <c r="AC459" i="5"/>
  <c r="AD459" i="5"/>
  <c r="AE459" i="5"/>
  <c r="AF459" i="5"/>
  <c r="AG459" i="5"/>
  <c r="AH459" i="5"/>
  <c r="AI459" i="5"/>
  <c r="AJ459" i="5"/>
  <c r="AK459" i="5"/>
  <c r="AM459" i="5" s="1"/>
  <c r="AN459" i="5"/>
  <c r="AK9" i="3" l="1"/>
  <c r="AM9" i="3" s="1"/>
  <c r="AK10" i="3"/>
  <c r="AM10" i="3" s="1"/>
  <c r="AN9" i="3"/>
  <c r="AK15" i="3"/>
  <c r="AM15" i="3" s="1"/>
  <c r="AK49" i="5"/>
  <c r="AM49" i="5" s="1"/>
  <c r="AK39" i="5"/>
  <c r="AM39" i="5" s="1"/>
  <c r="AK44" i="5"/>
  <c r="AM44" i="5" s="1"/>
  <c r="AN44" i="5"/>
  <c r="AN33" i="5"/>
  <c r="AK33" i="5"/>
  <c r="AM33" i="5" s="1"/>
  <c r="AK42" i="5"/>
  <c r="AM42" i="5" s="1"/>
  <c r="AN39" i="5"/>
  <c r="AN49" i="5"/>
  <c r="AN42" i="5"/>
  <c r="AN10" i="3"/>
  <c r="AN17" i="3"/>
  <c r="AK17" i="3"/>
  <c r="AM17" i="3" s="1"/>
  <c r="AN15" i="3"/>
  <c r="U9" i="3" l="1"/>
  <c r="U15" i="3"/>
  <c r="U10" i="3"/>
  <c r="U49" i="5"/>
  <c r="U39" i="5"/>
  <c r="U17" i="3"/>
  <c r="U44" i="5"/>
  <c r="U33" i="5"/>
  <c r="U42" i="5"/>
  <c r="S31" i="3" l="1"/>
  <c r="V31" i="3"/>
  <c r="S32" i="3"/>
  <c r="V32" i="3"/>
  <c r="O31" i="3"/>
  <c r="O32" i="3"/>
  <c r="T32" i="3" l="1"/>
  <c r="T31" i="3"/>
  <c r="O37" i="3"/>
  <c r="S37" i="3"/>
  <c r="V37" i="3"/>
  <c r="O22" i="3"/>
  <c r="S22" i="3"/>
  <c r="V22" i="3"/>
  <c r="O34" i="3"/>
  <c r="S34" i="3"/>
  <c r="V34" i="3"/>
  <c r="O28" i="3"/>
  <c r="S28" i="3"/>
  <c r="V28" i="3"/>
  <c r="O23" i="3"/>
  <c r="S23" i="3"/>
  <c r="V23" i="3"/>
  <c r="O30" i="3"/>
  <c r="S30" i="3"/>
  <c r="V30" i="3"/>
  <c r="O35" i="3"/>
  <c r="S35" i="3"/>
  <c r="V35" i="3"/>
  <c r="O40" i="3"/>
  <c r="S40" i="3"/>
  <c r="V40" i="3"/>
  <c r="O7" i="3"/>
  <c r="S7" i="3"/>
  <c r="V7" i="3"/>
  <c r="T38" i="3"/>
  <c r="W38" i="3" s="1"/>
  <c r="V38" i="3"/>
  <c r="T35" i="3" l="1"/>
  <c r="AH35" i="3" s="1"/>
  <c r="T34" i="3"/>
  <c r="AF34" i="3" s="1"/>
  <c r="T40" i="3"/>
  <c r="T28" i="3"/>
  <c r="AF28" i="3" s="1"/>
  <c r="AD39" i="3"/>
  <c r="AH39" i="3"/>
  <c r="AE39" i="3"/>
  <c r="AJ39" i="3"/>
  <c r="AF39" i="3"/>
  <c r="AB39" i="3"/>
  <c r="AG39" i="3"/>
  <c r="AC39" i="3"/>
  <c r="AI39" i="3"/>
  <c r="AE38" i="3"/>
  <c r="AI38" i="3"/>
  <c r="AB38" i="3"/>
  <c r="AF38" i="3"/>
  <c r="AJ38" i="3"/>
  <c r="AC38" i="3"/>
  <c r="AG38" i="3"/>
  <c r="AD38" i="3"/>
  <c r="AH38" i="3"/>
  <c r="AI28" i="3"/>
  <c r="W32" i="3"/>
  <c r="AB32" i="3"/>
  <c r="AF32" i="3"/>
  <c r="AJ32" i="3"/>
  <c r="AC32" i="3"/>
  <c r="AG32" i="3"/>
  <c r="AD32" i="3"/>
  <c r="AH32" i="3"/>
  <c r="AE32" i="3"/>
  <c r="AI32" i="3"/>
  <c r="W31" i="3"/>
  <c r="AE31" i="3"/>
  <c r="AI31" i="3"/>
  <c r="AB31" i="3"/>
  <c r="AF31" i="3"/>
  <c r="AJ31" i="3"/>
  <c r="AC31" i="3"/>
  <c r="AG31" i="3"/>
  <c r="AD31" i="3"/>
  <c r="AH31" i="3"/>
  <c r="T30" i="3"/>
  <c r="AD30" i="3" s="1"/>
  <c r="T7" i="3"/>
  <c r="AE7" i="3" s="1"/>
  <c r="AB40" i="3"/>
  <c r="AF40" i="3"/>
  <c r="AJ40" i="3"/>
  <c r="AC40" i="3"/>
  <c r="AG40" i="3"/>
  <c r="AD40" i="3"/>
  <c r="AH40" i="3"/>
  <c r="AE40" i="3"/>
  <c r="AI40" i="3"/>
  <c r="W40" i="3"/>
  <c r="AD35" i="3"/>
  <c r="T37" i="3"/>
  <c r="W37" i="3" s="1"/>
  <c r="T22" i="3"/>
  <c r="AG22" i="3" s="1"/>
  <c r="T23" i="3"/>
  <c r="W34" i="3"/>
  <c r="AE34" i="3"/>
  <c r="AH34" i="3"/>
  <c r="AB34" i="3"/>
  <c r="AG34" i="3"/>
  <c r="V34" i="5"/>
  <c r="S34" i="5"/>
  <c r="O34" i="5"/>
  <c r="V29" i="5"/>
  <c r="S29" i="5"/>
  <c r="O29" i="5"/>
  <c r="V27" i="5"/>
  <c r="S27" i="5"/>
  <c r="O27" i="5"/>
  <c r="V24" i="5"/>
  <c r="S24" i="5"/>
  <c r="O24" i="5"/>
  <c r="V21" i="5"/>
  <c r="S21" i="5"/>
  <c r="O21" i="5"/>
  <c r="V14" i="5"/>
  <c r="S14" i="5"/>
  <c r="O14" i="5"/>
  <c r="V26" i="5"/>
  <c r="S26" i="5"/>
  <c r="O26" i="5"/>
  <c r="O40" i="5"/>
  <c r="S40" i="5"/>
  <c r="V40" i="5"/>
  <c r="O50" i="5"/>
  <c r="S50" i="5"/>
  <c r="V50" i="5"/>
  <c r="O53" i="5"/>
  <c r="S53" i="5"/>
  <c r="V53" i="5"/>
  <c r="O56" i="5"/>
  <c r="S56" i="5"/>
  <c r="V56" i="5"/>
  <c r="O62" i="5"/>
  <c r="S62" i="5"/>
  <c r="V62" i="5"/>
  <c r="O38" i="5"/>
  <c r="S38" i="5"/>
  <c r="V38" i="5"/>
  <c r="O52" i="5"/>
  <c r="S52" i="5"/>
  <c r="V52" i="5"/>
  <c r="O47" i="5"/>
  <c r="S47" i="5"/>
  <c r="V47" i="5"/>
  <c r="O54" i="5"/>
  <c r="S54" i="5"/>
  <c r="V54" i="5"/>
  <c r="O57" i="5"/>
  <c r="S57" i="5"/>
  <c r="V57" i="5"/>
  <c r="O58" i="5"/>
  <c r="S58" i="5"/>
  <c r="V58" i="5"/>
  <c r="O59" i="5"/>
  <c r="S59" i="5"/>
  <c r="V59" i="5"/>
  <c r="O60" i="5"/>
  <c r="S60" i="5"/>
  <c r="V60" i="5"/>
  <c r="O61" i="5"/>
  <c r="S61" i="5"/>
  <c r="V61" i="5"/>
  <c r="O12" i="5"/>
  <c r="S12" i="5"/>
  <c r="V12" i="5"/>
  <c r="O10" i="5"/>
  <c r="S10" i="5"/>
  <c r="V10" i="5"/>
  <c r="O25" i="5"/>
  <c r="S25" i="5"/>
  <c r="V25" i="5"/>
  <c r="O43" i="5"/>
  <c r="S43" i="5"/>
  <c r="V43" i="5"/>
  <c r="AC35" i="3" l="1"/>
  <c r="AJ35" i="3"/>
  <c r="AI35" i="3"/>
  <c r="AB35" i="3"/>
  <c r="AG35" i="3"/>
  <c r="W35" i="3"/>
  <c r="AE35" i="3"/>
  <c r="AF35" i="3"/>
  <c r="AK35" i="3" s="1"/>
  <c r="AM35" i="3" s="1"/>
  <c r="AD34" i="3"/>
  <c r="AC34" i="3"/>
  <c r="AI34" i="3"/>
  <c r="AJ34" i="3"/>
  <c r="AB28" i="3"/>
  <c r="AE28" i="3"/>
  <c r="AH28" i="3"/>
  <c r="W28" i="3"/>
  <c r="AD28" i="3"/>
  <c r="AG28" i="3"/>
  <c r="AJ28" i="3"/>
  <c r="AC28" i="3"/>
  <c r="AF30" i="3"/>
  <c r="AC30" i="3"/>
  <c r="AJ30" i="3"/>
  <c r="AB30" i="3"/>
  <c r="AI30" i="3"/>
  <c r="AE30" i="3"/>
  <c r="W30" i="3"/>
  <c r="AH30" i="3"/>
  <c r="AG30" i="3"/>
  <c r="AJ37" i="3"/>
  <c r="AD37" i="3"/>
  <c r="AG37" i="3"/>
  <c r="AD22" i="3"/>
  <c r="AE22" i="3"/>
  <c r="AC37" i="3"/>
  <c r="AF37" i="3"/>
  <c r="AE37" i="3"/>
  <c r="AB37" i="3"/>
  <c r="AI22" i="3"/>
  <c r="AC22" i="3"/>
  <c r="AH37" i="3"/>
  <c r="AI37" i="3"/>
  <c r="T57" i="5"/>
  <c r="AC57" i="5" s="1"/>
  <c r="T43" i="5"/>
  <c r="AF43" i="5" s="1"/>
  <c r="T10" i="5"/>
  <c r="AI10" i="5" s="1"/>
  <c r="T59" i="5"/>
  <c r="W59" i="5" s="1"/>
  <c r="T52" i="5"/>
  <c r="AG52" i="5" s="1"/>
  <c r="AN39" i="3"/>
  <c r="AK39" i="3"/>
  <c r="AM39" i="3" s="1"/>
  <c r="AN38" i="3"/>
  <c r="AK38" i="3"/>
  <c r="AM38" i="3" s="1"/>
  <c r="W7" i="3"/>
  <c r="AD7" i="3"/>
  <c r="AF7" i="3"/>
  <c r="AH22" i="3"/>
  <c r="AJ22" i="3"/>
  <c r="AF22" i="3"/>
  <c r="AK32" i="3"/>
  <c r="AM32" i="3" s="1"/>
  <c r="AN32" i="3"/>
  <c r="W22" i="3"/>
  <c r="W23" i="3"/>
  <c r="AB23" i="3"/>
  <c r="AF23" i="3"/>
  <c r="AJ23" i="3"/>
  <c r="AC23" i="3"/>
  <c r="AG23" i="3"/>
  <c r="AD23" i="3"/>
  <c r="AH23" i="3"/>
  <c r="AE23" i="3"/>
  <c r="AI23" i="3"/>
  <c r="AK31" i="3"/>
  <c r="AM31" i="3" s="1"/>
  <c r="AN31" i="3"/>
  <c r="AG7" i="3"/>
  <c r="AB7" i="3"/>
  <c r="AC7" i="3"/>
  <c r="AI7" i="3"/>
  <c r="AH7" i="3"/>
  <c r="AJ7" i="3"/>
  <c r="T25" i="5"/>
  <c r="AG25" i="5" s="1"/>
  <c r="T47" i="5"/>
  <c r="AE47" i="5" s="1"/>
  <c r="T12" i="5"/>
  <c r="AE12" i="5" s="1"/>
  <c r="T54" i="5"/>
  <c r="AF54" i="5" s="1"/>
  <c r="T61" i="5"/>
  <c r="AE61" i="5" s="1"/>
  <c r="T60" i="5"/>
  <c r="AB60" i="5" s="1"/>
  <c r="T58" i="5"/>
  <c r="AC58" i="5" s="1"/>
  <c r="AC30" i="5"/>
  <c r="AG30" i="5"/>
  <c r="AD30" i="5"/>
  <c r="AH30" i="5"/>
  <c r="AE30" i="5"/>
  <c r="AI30" i="5"/>
  <c r="AB30" i="5"/>
  <c r="AF30" i="5"/>
  <c r="AJ30" i="5"/>
  <c r="AB46" i="5"/>
  <c r="AF46" i="5"/>
  <c r="AJ46" i="5"/>
  <c r="AC46" i="5"/>
  <c r="AG46" i="5"/>
  <c r="AD46" i="5"/>
  <c r="AH46" i="5"/>
  <c r="AE46" i="5"/>
  <c r="AI46" i="5"/>
  <c r="AB17" i="5"/>
  <c r="AF17" i="5"/>
  <c r="AJ17" i="5"/>
  <c r="AC17" i="5"/>
  <c r="AG17" i="5"/>
  <c r="AD17" i="5"/>
  <c r="AH17" i="5"/>
  <c r="AE17" i="5"/>
  <c r="AI17" i="5"/>
  <c r="AE45" i="5"/>
  <c r="AI45" i="5"/>
  <c r="AB45" i="5"/>
  <c r="AF45" i="5"/>
  <c r="AJ45" i="5"/>
  <c r="AC45" i="5"/>
  <c r="AG45" i="5"/>
  <c r="AD45" i="5"/>
  <c r="AH45" i="5"/>
  <c r="AE11" i="5"/>
  <c r="AI11" i="5"/>
  <c r="AB11" i="5"/>
  <c r="AF11" i="5"/>
  <c r="AJ11" i="5"/>
  <c r="AC11" i="5"/>
  <c r="AG11" i="5"/>
  <c r="AD11" i="5"/>
  <c r="AH11" i="5"/>
  <c r="AB37" i="5"/>
  <c r="AF37" i="5"/>
  <c r="AJ37" i="5"/>
  <c r="AC37" i="5"/>
  <c r="AG37" i="5"/>
  <c r="AD37" i="5"/>
  <c r="AH37" i="5"/>
  <c r="AE37" i="5"/>
  <c r="AI37" i="5"/>
  <c r="AC55" i="5"/>
  <c r="AG55" i="5"/>
  <c r="AD55" i="5"/>
  <c r="AH55" i="5"/>
  <c r="AE55" i="5"/>
  <c r="AI55" i="5"/>
  <c r="AB55" i="5"/>
  <c r="AF55" i="5"/>
  <c r="AJ55" i="5"/>
  <c r="AC32" i="5"/>
  <c r="AG32" i="5"/>
  <c r="AE32" i="5"/>
  <c r="AI32" i="5"/>
  <c r="AF32" i="5"/>
  <c r="AH32" i="5"/>
  <c r="AB32" i="5"/>
  <c r="AJ32" i="5"/>
  <c r="AD32" i="5"/>
  <c r="AB31" i="5"/>
  <c r="AF31" i="5"/>
  <c r="AJ31" i="5"/>
  <c r="AC31" i="5"/>
  <c r="AD31" i="5"/>
  <c r="AH31" i="5"/>
  <c r="AE31" i="5"/>
  <c r="AG31" i="5"/>
  <c r="AI31" i="5"/>
  <c r="AK40" i="3"/>
  <c r="AM40" i="3" s="1"/>
  <c r="AN40" i="3"/>
  <c r="AB22" i="3"/>
  <c r="T34" i="5"/>
  <c r="AH34" i="5" s="1"/>
  <c r="T14" i="5"/>
  <c r="AH14" i="5" s="1"/>
  <c r="T21" i="5"/>
  <c r="AH21" i="5" s="1"/>
  <c r="T24" i="5"/>
  <c r="W24" i="5" s="1"/>
  <c r="T29" i="5"/>
  <c r="AI29" i="5" s="1"/>
  <c r="T62" i="5"/>
  <c r="AB62" i="5" s="1"/>
  <c r="T53" i="5"/>
  <c r="AD53" i="5" s="1"/>
  <c r="T27" i="5"/>
  <c r="W27" i="5" s="1"/>
  <c r="AK34" i="3"/>
  <c r="AM34" i="3" s="1"/>
  <c r="AN34" i="3"/>
  <c r="T56" i="5"/>
  <c r="AC56" i="5" s="1"/>
  <c r="T50" i="5"/>
  <c r="AF50" i="5" s="1"/>
  <c r="T40" i="5"/>
  <c r="AB40" i="5" s="1"/>
  <c r="T26" i="5"/>
  <c r="AF26" i="5" s="1"/>
  <c r="T38" i="5"/>
  <c r="AN35" i="3" l="1"/>
  <c r="AB43" i="5"/>
  <c r="AI43" i="5"/>
  <c r="AE43" i="5"/>
  <c r="AH43" i="5"/>
  <c r="W43" i="5"/>
  <c r="W10" i="5"/>
  <c r="AJ52" i="5"/>
  <c r="AG54" i="5"/>
  <c r="AF52" i="5"/>
  <c r="W52" i="5"/>
  <c r="AH52" i="5"/>
  <c r="AI38" i="5"/>
  <c r="AB54" i="5"/>
  <c r="AD61" i="5"/>
  <c r="AJ43" i="5"/>
  <c r="AE10" i="5"/>
  <c r="AH61" i="5"/>
  <c r="AG43" i="5"/>
  <c r="AD43" i="5"/>
  <c r="AC43" i="5"/>
  <c r="AG61" i="5"/>
  <c r="AD59" i="5"/>
  <c r="AJ57" i="5"/>
  <c r="AD12" i="5"/>
  <c r="AF57" i="5"/>
  <c r="AG12" i="5"/>
  <c r="W12" i="5"/>
  <c r="AB57" i="5"/>
  <c r="AC12" i="5"/>
  <c r="AI57" i="5"/>
  <c r="AJ12" i="5"/>
  <c r="AE57" i="5"/>
  <c r="AF12" i="5"/>
  <c r="AH57" i="5"/>
  <c r="AB12" i="5"/>
  <c r="W57" i="5"/>
  <c r="AG57" i="5"/>
  <c r="AD57" i="5"/>
  <c r="AI12" i="5"/>
  <c r="AH12" i="5"/>
  <c r="AK28" i="3"/>
  <c r="AM28" i="3" s="1"/>
  <c r="AN28" i="3"/>
  <c r="AK30" i="3"/>
  <c r="AM30" i="3" s="1"/>
  <c r="AN30" i="3"/>
  <c r="AJ58" i="5"/>
  <c r="AC25" i="5"/>
  <c r="AE62" i="5"/>
  <c r="AF58" i="5"/>
  <c r="AJ25" i="5"/>
  <c r="W25" i="5"/>
  <c r="AF25" i="5"/>
  <c r="AB58" i="5"/>
  <c r="AB25" i="5"/>
  <c r="AI58" i="5"/>
  <c r="AI25" i="5"/>
  <c r="AH58" i="5"/>
  <c r="AE58" i="5"/>
  <c r="W58" i="5"/>
  <c r="AH25" i="5"/>
  <c r="AE25" i="5"/>
  <c r="AD58" i="5"/>
  <c r="AD25" i="5"/>
  <c r="AG58" i="5"/>
  <c r="AI54" i="5"/>
  <c r="AE54" i="5"/>
  <c r="W54" i="5"/>
  <c r="AH54" i="5"/>
  <c r="AD54" i="5"/>
  <c r="AJ54" i="5"/>
  <c r="AC54" i="5"/>
  <c r="AH10" i="5"/>
  <c r="AK22" i="3"/>
  <c r="AM22" i="3" s="1"/>
  <c r="AG10" i="5"/>
  <c r="AD10" i="5"/>
  <c r="AH60" i="5"/>
  <c r="AC10" i="5"/>
  <c r="AJ10" i="5"/>
  <c r="AF10" i="5"/>
  <c r="AB10" i="5"/>
  <c r="AC61" i="5"/>
  <c r="AJ61" i="5"/>
  <c r="AF61" i="5"/>
  <c r="AB61" i="5"/>
  <c r="W61" i="5"/>
  <c r="AI61" i="5"/>
  <c r="AE59" i="5"/>
  <c r="AH59" i="5"/>
  <c r="AG59" i="5"/>
  <c r="AC59" i="5"/>
  <c r="AJ59" i="5"/>
  <c r="AJ50" i="5"/>
  <c r="AF59" i="5"/>
  <c r="AI59" i="5"/>
  <c r="AB59" i="5"/>
  <c r="AI62" i="5"/>
  <c r="W62" i="5"/>
  <c r="W53" i="5"/>
  <c r="AD40" i="5"/>
  <c r="AC40" i="5"/>
  <c r="AF40" i="5"/>
  <c r="AH40" i="5"/>
  <c r="AG40" i="5"/>
  <c r="AI40" i="5"/>
  <c r="W40" i="5"/>
  <c r="AJ40" i="5"/>
  <c r="AB14" i="5"/>
  <c r="AE40" i="5"/>
  <c r="AK37" i="3"/>
  <c r="AM37" i="3" s="1"/>
  <c r="AF56" i="5"/>
  <c r="AI56" i="5"/>
  <c r="W56" i="5"/>
  <c r="AD56" i="5"/>
  <c r="AC27" i="5"/>
  <c r="AF27" i="5"/>
  <c r="AB27" i="5"/>
  <c r="AI27" i="5"/>
  <c r="AD47" i="5"/>
  <c r="AG27" i="5"/>
  <c r="AE27" i="5"/>
  <c r="AJ34" i="5"/>
  <c r="AE21" i="5"/>
  <c r="AD21" i="5"/>
  <c r="AJ21" i="5"/>
  <c r="AB26" i="5"/>
  <c r="AE26" i="5"/>
  <c r="AI53" i="5"/>
  <c r="AC50" i="5"/>
  <c r="AH53" i="5"/>
  <c r="AI60" i="5"/>
  <c r="AE53" i="5"/>
  <c r="AE50" i="5"/>
  <c r="AE60" i="5"/>
  <c r="AB50" i="5"/>
  <c r="AD60" i="5"/>
  <c r="AC53" i="5"/>
  <c r="AG60" i="5"/>
  <c r="W50" i="5"/>
  <c r="W60" i="5"/>
  <c r="AJ60" i="5"/>
  <c r="AC60" i="5"/>
  <c r="AI50" i="5"/>
  <c r="AG53" i="5"/>
  <c r="AJ53" i="5"/>
  <c r="AF53" i="5"/>
  <c r="AH50" i="5"/>
  <c r="AF60" i="5"/>
  <c r="AB53" i="5"/>
  <c r="AG50" i="5"/>
  <c r="AI21" i="5"/>
  <c r="AD50" i="5"/>
  <c r="W21" i="5"/>
  <c r="AG21" i="5"/>
  <c r="AB21" i="5"/>
  <c r="AG24" i="5"/>
  <c r="AC24" i="5"/>
  <c r="AD52" i="5"/>
  <c r="AC34" i="5"/>
  <c r="AF24" i="5"/>
  <c r="AG34" i="5"/>
  <c r="AD24" i="5"/>
  <c r="AJ24" i="5"/>
  <c r="AH24" i="5"/>
  <c r="AB52" i="5"/>
  <c r="AE24" i="5"/>
  <c r="AI52" i="5"/>
  <c r="AF34" i="5"/>
  <c r="AI34" i="5"/>
  <c r="AI24" i="5"/>
  <c r="W34" i="5"/>
  <c r="AE52" i="5"/>
  <c r="AB34" i="5"/>
  <c r="AE34" i="5"/>
  <c r="AB24" i="5"/>
  <c r="AD34" i="5"/>
  <c r="AG29" i="5"/>
  <c r="AG62" i="5"/>
  <c r="AF62" i="5"/>
  <c r="AE14" i="5"/>
  <c r="AG47" i="5"/>
  <c r="AH38" i="5"/>
  <c r="AI14" i="5"/>
  <c r="AC47" i="5"/>
  <c r="AG38" i="5"/>
  <c r="AC52" i="5"/>
  <c r="AJ47" i="5"/>
  <c r="AJ38" i="5"/>
  <c r="AD14" i="5"/>
  <c r="W14" i="5"/>
  <c r="AF47" i="5"/>
  <c r="AB38" i="5"/>
  <c r="AB47" i="5"/>
  <c r="W47" i="5"/>
  <c r="AI47" i="5"/>
  <c r="W38" i="5"/>
  <c r="AG14" i="5"/>
  <c r="AH47" i="5"/>
  <c r="AN37" i="3"/>
  <c r="AN22" i="3"/>
  <c r="U30" i="5"/>
  <c r="U16" i="3"/>
  <c r="U37" i="5"/>
  <c r="U12" i="3"/>
  <c r="U31" i="3"/>
  <c r="U38" i="3"/>
  <c r="U39" i="3"/>
  <c r="AN37" i="5"/>
  <c r="AK37" i="5"/>
  <c r="AM37" i="5" s="1"/>
  <c r="AN11" i="5"/>
  <c r="AK11" i="5"/>
  <c r="AM11" i="5" s="1"/>
  <c r="AN45" i="5"/>
  <c r="AK45" i="5"/>
  <c r="AM45" i="5" s="1"/>
  <c r="AN17" i="5"/>
  <c r="AK17" i="5"/>
  <c r="AM17" i="5" s="1"/>
  <c r="AN46" i="5"/>
  <c r="AK46" i="5"/>
  <c r="AM46" i="5" s="1"/>
  <c r="AN31" i="5"/>
  <c r="AK31" i="5"/>
  <c r="AM31" i="5" s="1"/>
  <c r="AN32" i="5"/>
  <c r="AK32" i="5"/>
  <c r="AM32" i="5" s="1"/>
  <c r="AN55" i="5"/>
  <c r="AK55" i="5"/>
  <c r="AM55" i="5" s="1"/>
  <c r="AN30" i="5"/>
  <c r="AK30" i="5"/>
  <c r="AM30" i="5" s="1"/>
  <c r="AK7" i="3"/>
  <c r="AM7" i="3" s="1"/>
  <c r="AK23" i="3"/>
  <c r="AM23" i="3" s="1"/>
  <c r="AN23" i="3"/>
  <c r="U32" i="3"/>
  <c r="U35" i="3"/>
  <c r="AN7" i="3"/>
  <c r="AF21" i="5"/>
  <c r="AH62" i="5"/>
  <c r="AJ14" i="5"/>
  <c r="AC14" i="5"/>
  <c r="AC21" i="5"/>
  <c r="AF14" i="5"/>
  <c r="AD27" i="5"/>
  <c r="AJ29" i="5"/>
  <c r="AH29" i="5"/>
  <c r="AB29" i="5"/>
  <c r="W29" i="5"/>
  <c r="AD29" i="5"/>
  <c r="AF29" i="5"/>
  <c r="AE29" i="5"/>
  <c r="AC29" i="5"/>
  <c r="AH27" i="5"/>
  <c r="AJ27" i="5"/>
  <c r="AJ62" i="5"/>
  <c r="AD62" i="5"/>
  <c r="AC62" i="5"/>
  <c r="U40" i="3"/>
  <c r="U34" i="3"/>
  <c r="AJ56" i="5"/>
  <c r="AE56" i="5"/>
  <c r="AG56" i="5"/>
  <c r="AD38" i="5"/>
  <c r="AF38" i="5"/>
  <c r="AH56" i="5"/>
  <c r="AJ26" i="5"/>
  <c r="AG26" i="5"/>
  <c r="AI26" i="5"/>
  <c r="AC26" i="5"/>
  <c r="AD26" i="5"/>
  <c r="W26" i="5"/>
  <c r="AH26" i="5"/>
  <c r="AE38" i="5"/>
  <c r="AB56" i="5"/>
  <c r="AC38" i="5"/>
  <c r="U28" i="3" l="1"/>
  <c r="AK43" i="5"/>
  <c r="AM43" i="5" s="1"/>
  <c r="AN43" i="5"/>
  <c r="AK12" i="5"/>
  <c r="AM12" i="5" s="1"/>
  <c r="AN12" i="5"/>
  <c r="AN57" i="5"/>
  <c r="AK57" i="5"/>
  <c r="AM57" i="5" s="1"/>
  <c r="U30" i="3"/>
  <c r="AN25" i="5"/>
  <c r="AK25" i="5"/>
  <c r="AM25" i="5" s="1"/>
  <c r="AK58" i="5"/>
  <c r="AM58" i="5" s="1"/>
  <c r="AN58" i="5"/>
  <c r="AK40" i="5"/>
  <c r="AM40" i="5" s="1"/>
  <c r="AN59" i="5"/>
  <c r="AK59" i="5"/>
  <c r="AM59" i="5" s="1"/>
  <c r="AN61" i="5"/>
  <c r="AK10" i="5"/>
  <c r="AM10" i="5" s="1"/>
  <c r="AN40" i="5"/>
  <c r="AK54" i="5"/>
  <c r="AM54" i="5" s="1"/>
  <c r="AK61" i="5"/>
  <c r="AM61" i="5" s="1"/>
  <c r="AN10" i="5"/>
  <c r="AN54" i="5"/>
  <c r="U22" i="3"/>
  <c r="U23" i="3"/>
  <c r="AN53" i="5"/>
  <c r="AK53" i="5"/>
  <c r="AM53" i="5" s="1"/>
  <c r="AN21" i="5"/>
  <c r="U37" i="3"/>
  <c r="AK60" i="5"/>
  <c r="AM60" i="5" s="1"/>
  <c r="AN52" i="5"/>
  <c r="AN34" i="5"/>
  <c r="AN60" i="5"/>
  <c r="AK50" i="5"/>
  <c r="AM50" i="5" s="1"/>
  <c r="AK24" i="5"/>
  <c r="AM24" i="5" s="1"/>
  <c r="AN50" i="5"/>
  <c r="AK34" i="5"/>
  <c r="AM34" i="5" s="1"/>
  <c r="AK52" i="5"/>
  <c r="AM52" i="5" s="1"/>
  <c r="AK21" i="5"/>
  <c r="AM21" i="5" s="1"/>
  <c r="AN24" i="5"/>
  <c r="AK47" i="5"/>
  <c r="AM47" i="5" s="1"/>
  <c r="AN62" i="5"/>
  <c r="AK56" i="5"/>
  <c r="AM56" i="5" s="1"/>
  <c r="AN14" i="5"/>
  <c r="AN56" i="5"/>
  <c r="U46" i="5"/>
  <c r="AK27" i="5"/>
  <c r="AM27" i="5" s="1"/>
  <c r="AN29" i="5"/>
  <c r="AN47" i="5"/>
  <c r="AK14" i="5"/>
  <c r="AM14" i="5" s="1"/>
  <c r="AK38" i="5"/>
  <c r="AM38" i="5" s="1"/>
  <c r="AK29" i="5"/>
  <c r="AM29" i="5" s="1"/>
  <c r="AK62" i="5"/>
  <c r="AM62" i="5" s="1"/>
  <c r="AN27" i="5"/>
  <c r="AN38" i="5"/>
  <c r="U11" i="5"/>
  <c r="U55" i="5"/>
  <c r="U31" i="5"/>
  <c r="U45" i="5"/>
  <c r="U32" i="5"/>
  <c r="U17" i="5"/>
  <c r="U7" i="3"/>
  <c r="AN26" i="5"/>
  <c r="AK26" i="5"/>
  <c r="AM26" i="5" s="1"/>
  <c r="U43" i="5" l="1"/>
  <c r="U12" i="5"/>
  <c r="U57" i="5"/>
  <c r="U25" i="5"/>
  <c r="U58" i="5"/>
  <c r="U40" i="5"/>
  <c r="U59" i="5"/>
  <c r="U54" i="5"/>
  <c r="U61" i="5"/>
  <c r="U10" i="5"/>
  <c r="U62" i="5"/>
  <c r="U53" i="5"/>
  <c r="U21" i="5"/>
  <c r="U60" i="5"/>
  <c r="U52" i="5"/>
  <c r="U34" i="5"/>
  <c r="U14" i="5"/>
  <c r="U50" i="5"/>
  <c r="U27" i="5"/>
  <c r="U56" i="5"/>
  <c r="U24" i="5"/>
  <c r="U47" i="5"/>
  <c r="U29" i="5"/>
  <c r="U38" i="5"/>
  <c r="U26" i="5"/>
</calcChain>
</file>

<file path=xl/sharedStrings.xml><?xml version="1.0" encoding="utf-8"?>
<sst xmlns="http://schemas.openxmlformats.org/spreadsheetml/2006/main" count="1052" uniqueCount="335">
  <si>
    <t>NOM - Prénom</t>
  </si>
  <si>
    <t>P.C.</t>
  </si>
  <si>
    <t>TOTAL</t>
  </si>
  <si>
    <t>Serie</t>
  </si>
  <si>
    <t>IWF</t>
  </si>
  <si>
    <t>NAT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</si>
  <si>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</si>
  <si>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</si>
  <si>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</si>
  <si>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</si>
  <si>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</si>
  <si>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</si>
  <si>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</si>
  <si>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</si>
  <si>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</si>
  <si>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</si>
  <si>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</si>
  <si>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</si>
  <si>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</si>
  <si>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</si>
  <si>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</si>
  <si>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</si>
  <si>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</si>
  <si>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</si>
  <si>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</si>
  <si>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</si>
  <si>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</si>
  <si>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</si>
  <si>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</si>
  <si>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</si>
  <si>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</si>
  <si>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</si>
  <si>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</si>
  <si>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</si>
  <si>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</si>
  <si>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</si>
  <si>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</si>
  <si>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</si>
  <si>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OLY +</t>
  </si>
  <si>
    <t>Genre</t>
  </si>
  <si>
    <t>H</t>
  </si>
  <si>
    <t/>
  </si>
  <si>
    <t>DPT +</t>
  </si>
  <si>
    <t>DEB</t>
  </si>
  <si>
    <t>F</t>
  </si>
  <si>
    <t>U15 M49</t>
  </si>
  <si>
    <t>U15 M55</t>
  </si>
  <si>
    <t>U15 M61</t>
  </si>
  <si>
    <t>U15 M67</t>
  </si>
  <si>
    <t>U15 M73</t>
  </si>
  <si>
    <t>U15 M81</t>
  </si>
  <si>
    <t>U15 M89</t>
  </si>
  <si>
    <t>U15 M96</t>
  </si>
  <si>
    <t>U15 M102</t>
  </si>
  <si>
    <t>U15 M&gt;102</t>
  </si>
  <si>
    <t>U17 M49</t>
  </si>
  <si>
    <t>U17 M55</t>
  </si>
  <si>
    <t>U17 M61</t>
  </si>
  <si>
    <t>U17 M67</t>
  </si>
  <si>
    <t>U17 M73</t>
  </si>
  <si>
    <t>U17 M81</t>
  </si>
  <si>
    <t>U17 M89</t>
  </si>
  <si>
    <t>U17 M96</t>
  </si>
  <si>
    <t>U17 M102</t>
  </si>
  <si>
    <t>U17 M&gt;102</t>
  </si>
  <si>
    <t>U20 M55</t>
  </si>
  <si>
    <t>U20 M61</t>
  </si>
  <si>
    <t>U20 M67</t>
  </si>
  <si>
    <t>U20 M73</t>
  </si>
  <si>
    <t>U20 M81</t>
  </si>
  <si>
    <t>U20 M89</t>
  </si>
  <si>
    <t>U20 M96</t>
  </si>
  <si>
    <t>U20 M102</t>
  </si>
  <si>
    <t>U20 M109</t>
  </si>
  <si>
    <t>U20 M&gt;109</t>
  </si>
  <si>
    <t>SE M55</t>
  </si>
  <si>
    <t>SE M61</t>
  </si>
  <si>
    <t>SE M67</t>
  </si>
  <si>
    <t>SE M73</t>
  </si>
  <si>
    <t>SE M81</t>
  </si>
  <si>
    <t>SE M89</t>
  </si>
  <si>
    <t>SE M96</t>
  </si>
  <si>
    <t>SE M102</t>
  </si>
  <si>
    <t>SE M109</t>
  </si>
  <si>
    <t>SE M&gt;109</t>
  </si>
  <si>
    <t>U15 F40</t>
  </si>
  <si>
    <t>U15 F45</t>
  </si>
  <si>
    <t>U15 F49</t>
  </si>
  <si>
    <t>U17 F55</t>
  </si>
  <si>
    <t>U15 F59</t>
  </si>
  <si>
    <t>U15 F64</t>
  </si>
  <si>
    <t>U15 F71</t>
  </si>
  <si>
    <t>U15 F76</t>
  </si>
  <si>
    <t>U15 F81</t>
  </si>
  <si>
    <t>U15 F&gt;81</t>
  </si>
  <si>
    <t>U17 F40</t>
  </si>
  <si>
    <t>U17 F45</t>
  </si>
  <si>
    <t>U15 F55</t>
  </si>
  <si>
    <t>U17 F59</t>
  </si>
  <si>
    <t>U17 F64</t>
  </si>
  <si>
    <t>U17 F71</t>
  </si>
  <si>
    <t>U17 F76</t>
  </si>
  <si>
    <t>U17 F81</t>
  </si>
  <si>
    <t>U17 F&gt;81</t>
  </si>
  <si>
    <t>U17 F49</t>
  </si>
  <si>
    <t>U20 F45</t>
  </si>
  <si>
    <t>U20 F49</t>
  </si>
  <si>
    <t>U20 F55</t>
  </si>
  <si>
    <t>U20 F59</t>
  </si>
  <si>
    <t>U20 F64</t>
  </si>
  <si>
    <t>U20 F71</t>
  </si>
  <si>
    <t>U20 F76</t>
  </si>
  <si>
    <t>U20 F81</t>
  </si>
  <si>
    <t>U20 F87</t>
  </si>
  <si>
    <t>U20 F&gt;87</t>
  </si>
  <si>
    <t>SE F45</t>
  </si>
  <si>
    <t>SE F49</t>
  </si>
  <si>
    <t>SE F55</t>
  </si>
  <si>
    <t>SE F59</t>
  </si>
  <si>
    <t>SE F64</t>
  </si>
  <si>
    <t>SE F71</t>
  </si>
  <si>
    <t>SE F76</t>
  </si>
  <si>
    <t>SE F81</t>
  </si>
  <si>
    <t>SE F87</t>
  </si>
  <si>
    <t>SE F&gt;87</t>
  </si>
  <si>
    <t>FEMININES</t>
  </si>
  <si>
    <t>MASCULINS</t>
  </si>
  <si>
    <t>ATTIA</t>
  </si>
  <si>
    <t>Severine</t>
  </si>
  <si>
    <t>ASLDD TOULON</t>
  </si>
  <si>
    <t>FALCOU</t>
  </si>
  <si>
    <t>Cassandra</t>
  </si>
  <si>
    <t>MAILLOT</t>
  </si>
  <si>
    <t>Asia</t>
  </si>
  <si>
    <t>Bahia</t>
  </si>
  <si>
    <t>Elodie</t>
  </si>
  <si>
    <t>GAUJARD</t>
  </si>
  <si>
    <t>Marine</t>
  </si>
  <si>
    <t>MAZOUZ</t>
  </si>
  <si>
    <t>GOUDE</t>
  </si>
  <si>
    <t>Zoé</t>
  </si>
  <si>
    <t>DUPEYROUX</t>
  </si>
  <si>
    <t>Elise</t>
  </si>
  <si>
    <t>GEFFROY</t>
  </si>
  <si>
    <t>Lisa</t>
  </si>
  <si>
    <t>ASPTT DRAGUIGNAN</t>
  </si>
  <si>
    <t>MORISON</t>
  </si>
  <si>
    <t>DELAHAYE</t>
  </si>
  <si>
    <t>JARREAU</t>
  </si>
  <si>
    <t>Camilla</t>
  </si>
  <si>
    <t>Laura</t>
  </si>
  <si>
    <t>NEYRINCK</t>
  </si>
  <si>
    <t>HELOISE</t>
  </si>
  <si>
    <t>EMIE</t>
  </si>
  <si>
    <t>PASCALINE</t>
  </si>
  <si>
    <t>UNSS</t>
  </si>
  <si>
    <t>REY</t>
  </si>
  <si>
    <t>Jonathan</t>
  </si>
  <si>
    <t>JULLIEN</t>
  </si>
  <si>
    <t>Gabriel</t>
  </si>
  <si>
    <t>GALAND</t>
  </si>
  <si>
    <t>Kevin</t>
  </si>
  <si>
    <t>ARNAUD</t>
  </si>
  <si>
    <t>Martin</t>
  </si>
  <si>
    <t>TIEN-YUSONG</t>
  </si>
  <si>
    <t>Jean-Marc</t>
  </si>
  <si>
    <t>BIGGI</t>
  </si>
  <si>
    <t>Marc</t>
  </si>
  <si>
    <t>Colin</t>
  </si>
  <si>
    <t>Franck</t>
  </si>
  <si>
    <t>SEGOT</t>
  </si>
  <si>
    <t>Alexandre</t>
  </si>
  <si>
    <t>RUELLE</t>
  </si>
  <si>
    <t>Steven</t>
  </si>
  <si>
    <t>Noa</t>
  </si>
  <si>
    <t>Hugo</t>
  </si>
  <si>
    <t>WRIGHT</t>
  </si>
  <si>
    <t>Leo</t>
  </si>
  <si>
    <t>ZAPPA</t>
  </si>
  <si>
    <t>Fabien</t>
  </si>
  <si>
    <t>CROSSFIT HYERES</t>
  </si>
  <si>
    <t>ORTUNIO</t>
  </si>
  <si>
    <t>Vincent</t>
  </si>
  <si>
    <t>TIEN YU SONG</t>
  </si>
  <si>
    <t>Alexis</t>
  </si>
  <si>
    <t>ANTHONY</t>
  </si>
  <si>
    <t>Guillaume</t>
  </si>
  <si>
    <t>LLORENS</t>
  </si>
  <si>
    <t>Mathieu</t>
  </si>
  <si>
    <t>Yann</t>
  </si>
  <si>
    <t>GAALOUL</t>
  </si>
  <si>
    <t>Sami</t>
  </si>
  <si>
    <t>LEOPOLD</t>
  </si>
  <si>
    <t>Laurent</t>
  </si>
  <si>
    <t>BARBER</t>
  </si>
  <si>
    <t>CROSSFIT FREJUS</t>
  </si>
  <si>
    <t>ROUX</t>
  </si>
  <si>
    <t>PIERRE</t>
  </si>
  <si>
    <t>CRSSFIT FREJUS</t>
  </si>
  <si>
    <t>MARTEL</t>
  </si>
  <si>
    <t>MAATOUG</t>
  </si>
  <si>
    <t>Farid</t>
  </si>
  <si>
    <t>HC HYERES</t>
  </si>
  <si>
    <t>TALLON</t>
  </si>
  <si>
    <t>VANHAMME</t>
  </si>
  <si>
    <t>David</t>
  </si>
  <si>
    <t>WACH</t>
  </si>
  <si>
    <t>Mickael</t>
  </si>
  <si>
    <t>COUTELET</t>
  </si>
  <si>
    <t>Sebastien</t>
  </si>
  <si>
    <t>Nicolas</t>
  </si>
  <si>
    <t>JUSTINIEN</t>
  </si>
  <si>
    <t>Eddy</t>
  </si>
  <si>
    <t xml:space="preserve">FOUR </t>
  </si>
  <si>
    <t>NACCARI</t>
  </si>
  <si>
    <t>NATALE</t>
  </si>
  <si>
    <t>STEVEN</t>
  </si>
  <si>
    <t>LAURENT</t>
  </si>
  <si>
    <t>GAUTIER</t>
  </si>
  <si>
    <t>DAMIEN</t>
  </si>
  <si>
    <t>-</t>
  </si>
  <si>
    <t>LISTING REGIONAL   U15 - U17 - U20 - SE</t>
  </si>
  <si>
    <t>LISTING REGIONAL    U15 - U17 - U20 - SE</t>
  </si>
  <si>
    <t>Compétition</t>
  </si>
  <si>
    <t>Lieu</t>
  </si>
  <si>
    <t>1ère Journée du championnat de France des clubs</t>
  </si>
  <si>
    <t>Villeneuve Loubet</t>
  </si>
  <si>
    <t>Le Blanc-Mesnil</t>
  </si>
  <si>
    <t>1er Tour régional par équipe</t>
  </si>
  <si>
    <t>Draguignan</t>
  </si>
  <si>
    <t>1er Challenge Avenir</t>
  </si>
  <si>
    <t>2ème Challenge Avenir</t>
  </si>
  <si>
    <t>Pélissanne</t>
  </si>
  <si>
    <t>Monteux</t>
  </si>
  <si>
    <t>3ème Journée du championnat de France des clubs</t>
  </si>
  <si>
    <t>Toulon</t>
  </si>
  <si>
    <t>JANKOVITS</t>
  </si>
  <si>
    <t>Laureen</t>
  </si>
  <si>
    <t>ESTEVES</t>
  </si>
  <si>
    <t>3ème Challenge Avenir</t>
  </si>
  <si>
    <t>2ème Tour régional par équipe</t>
  </si>
  <si>
    <t>PROVENCE ALPES COTE D'AZUR</t>
  </si>
  <si>
    <t>ALBENGA</t>
  </si>
  <si>
    <t>Linda</t>
  </si>
  <si>
    <t xml:space="preserve">ATTIA </t>
  </si>
  <si>
    <t>VERDAGUER</t>
  </si>
  <si>
    <t>Julie</t>
  </si>
  <si>
    <t>CROSFIT HYERES</t>
  </si>
  <si>
    <t>NOBLAT</t>
  </si>
  <si>
    <t>Alyx</t>
  </si>
  <si>
    <t>SUD</t>
  </si>
  <si>
    <t>MICHEL DEPIERRODON</t>
  </si>
  <si>
    <t>Eliminatoire départemental et championnat départemental</t>
  </si>
  <si>
    <t>Eliminatoire départemental des championnats de France</t>
  </si>
  <si>
    <t>GUILLOU</t>
  </si>
  <si>
    <t>TOURETTE</t>
  </si>
  <si>
    <t>Valentin</t>
  </si>
  <si>
    <t>CROSFIT FREJUS</t>
  </si>
  <si>
    <t>AYMONIN</t>
  </si>
  <si>
    <t>Eliminatoire départementale et championnat du Var</t>
  </si>
  <si>
    <t>BEVIERRE</t>
  </si>
  <si>
    <t>Theo</t>
  </si>
  <si>
    <t>Jean marc</t>
  </si>
  <si>
    <t>ABRIL</t>
  </si>
  <si>
    <t xml:space="preserve">LANGLOIS </t>
  </si>
  <si>
    <t>Thibault</t>
  </si>
  <si>
    <t>ASPTT Draguignan</t>
  </si>
  <si>
    <t>Fra</t>
  </si>
  <si>
    <t>Colomiers</t>
  </si>
  <si>
    <t>4ème journée du championnat de France des clubs</t>
  </si>
  <si>
    <t>Finale du championnat régional des clubs</t>
  </si>
  <si>
    <t>Menton</t>
  </si>
  <si>
    <t>SOPHIE</t>
  </si>
  <si>
    <t>BOUTIER</t>
  </si>
  <si>
    <t>Dorian</t>
  </si>
  <si>
    <t>MUSQUIN</t>
  </si>
  <si>
    <t>Nolan</t>
  </si>
  <si>
    <t>PARDOSI</t>
  </si>
  <si>
    <t>Ethan</t>
  </si>
  <si>
    <t>Geremy</t>
  </si>
  <si>
    <t>BURRIEZ</t>
  </si>
  <si>
    <t>Gael</t>
  </si>
  <si>
    <t>VITIELLO</t>
  </si>
  <si>
    <t>DEFIANAS</t>
  </si>
  <si>
    <t>COMBE</t>
  </si>
  <si>
    <t>Florent</t>
  </si>
  <si>
    <t>ESTIENNE</t>
  </si>
  <si>
    <t>COLLADO</t>
  </si>
  <si>
    <t>3ème tour championnat régional des clubs</t>
  </si>
  <si>
    <t>Hyères</t>
  </si>
  <si>
    <t>3ème tour du championnat régional des clubs</t>
  </si>
  <si>
    <t xml:space="preserve"> - - -</t>
  </si>
  <si>
    <t>SURIAC</t>
  </si>
  <si>
    <t>Comines</t>
  </si>
  <si>
    <t>Villeneuve-Loubet</t>
  </si>
  <si>
    <t>Eliminatoire régionale</t>
  </si>
  <si>
    <t>Manon</t>
  </si>
  <si>
    <t>SAMMY</t>
  </si>
  <si>
    <t>1er tour de la Coupe de France</t>
  </si>
  <si>
    <t>RAFFA</t>
  </si>
  <si>
    <t>Morgana</t>
  </si>
  <si>
    <t>Mylène</t>
  </si>
  <si>
    <t xml:space="preserve">GALAND </t>
  </si>
  <si>
    <t>x</t>
  </si>
  <si>
    <t>OLIER</t>
  </si>
  <si>
    <t>Thibaud</t>
  </si>
  <si>
    <t>4ème Challenge Avenir</t>
  </si>
  <si>
    <t>Marseille</t>
  </si>
  <si>
    <t xml:space="preserve">RAFFA </t>
  </si>
  <si>
    <t>Eliminatoire de Ligue</t>
  </si>
  <si>
    <t>ASIA</t>
  </si>
  <si>
    <t>Championnats de France FFSU</t>
  </si>
  <si>
    <t>Toulouse</t>
  </si>
  <si>
    <t>Championnat Sud 2019</t>
  </si>
  <si>
    <t>DENIS-MEYER</t>
  </si>
  <si>
    <t>Emma</t>
  </si>
  <si>
    <t>N'GANGA</t>
  </si>
  <si>
    <t>Grand Prix Fédéral</t>
  </si>
  <si>
    <t>Châteauroux</t>
  </si>
  <si>
    <t>BORNE</t>
  </si>
  <si>
    <t>Faustin</t>
  </si>
  <si>
    <t>Championnats de France UNSS</t>
  </si>
  <si>
    <t>Evry</t>
  </si>
  <si>
    <t>Marc-Andréa</t>
  </si>
  <si>
    <t>BRUN</t>
  </si>
  <si>
    <t>Lucile</t>
  </si>
  <si>
    <t>GUILLEMARD</t>
  </si>
  <si>
    <t>Iris</t>
  </si>
  <si>
    <t>Finale Coupe de France des Clubs</t>
  </si>
  <si>
    <t>Caen</t>
  </si>
  <si>
    <t>Championnats de France Elite</t>
  </si>
  <si>
    <t>La Ferté-Milon</t>
  </si>
  <si>
    <t>Trophée Jean-Marie CHANUT</t>
  </si>
  <si>
    <t>Figeac</t>
  </si>
  <si>
    <t>DORIAN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</si>
</sst>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yy"/>
    <numFmt numFmtId="167" formatCode="[$-40C]d\-mmm\-yy;@"/>
    <numFmt numFmtId="168" formatCode="dd/mm/yy;@"/>
  </numFmts>
  <fonts count="55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14"/>
      <color theme="5" tint="-0.249977111117893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b/>
      <sz val="18"/>
      <color rgb="FF0000FF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26"/>
      <color theme="0"/>
      <name val="Arial"/>
      <family val="2"/>
    </font>
    <font>
      <b/>
      <sz val="14"/>
      <color rgb="FF0000FF"/>
      <name val="Arial"/>
      <family val="2"/>
    </font>
    <font>
      <b/>
      <sz val="14"/>
      <color rgb="FFFF00FF"/>
      <name val="Arial"/>
      <family val="2"/>
    </font>
    <font>
      <sz val="10"/>
      <name val="Arial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rgb="FF0000FF"/>
      <name val="Arial"/>
      <family val="2"/>
    </font>
    <font>
      <b/>
      <sz val="20"/>
      <color indexed="8"/>
      <name val="Arial"/>
      <family val="2"/>
    </font>
    <font>
      <b/>
      <sz val="11"/>
      <color rgb="FF0033CC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sz val="28"/>
      <color rgb="FFFF00FF"/>
      <name val="Arial"/>
      <family val="2"/>
    </font>
    <font>
      <b/>
      <sz val="11"/>
      <color theme="0"/>
      <name val="Arial"/>
      <family val="2"/>
    </font>
    <font>
      <b/>
      <sz val="11"/>
      <color indexed="12"/>
      <name val="Arial"/>
      <family val="2"/>
    </font>
    <font>
      <b/>
      <sz val="12"/>
      <color indexed="55"/>
      <name val="Arial"/>
      <family val="2"/>
    </font>
    <font>
      <b/>
      <sz val="12"/>
      <color theme="5" tint="-0.249977111117893"/>
      <name val="Arial"/>
      <family val="2"/>
    </font>
    <font>
      <b/>
      <sz val="12"/>
      <color indexed="10"/>
      <name val="Arial"/>
      <family val="2"/>
    </font>
    <font>
      <b/>
      <sz val="12"/>
      <color rgb="FF0000FF"/>
      <name val="Arial"/>
      <family val="2"/>
    </font>
    <font>
      <b/>
      <sz val="16"/>
      <color indexed="12"/>
      <name val="Arial"/>
      <family val="2"/>
    </font>
    <font>
      <b/>
      <sz val="18"/>
      <color indexed="6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5"/>
        <bgColor indexed="64"/>
      </patternFill>
    </fill>
  </fills>
  <borders count="67">
    <border>
      <left/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5" tint="-0.24994659260841701"/>
      </left>
      <right/>
      <top/>
      <bottom style="dashed">
        <color theme="5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theme="5" tint="-0.24994659260841701"/>
      </left>
      <right style="medium">
        <color theme="5" tint="-0.24994659260841701"/>
      </right>
      <top style="dashed">
        <color theme="5" tint="-0.24994659260841701"/>
      </top>
      <bottom/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/>
      <diagonal/>
    </border>
    <border>
      <left style="thin">
        <color theme="5" tint="-0.24994659260841701"/>
      </left>
      <right style="medium">
        <color theme="5" tint="-0.24994659260841701"/>
      </right>
      <top style="dashed">
        <color theme="5" tint="-0.2499465926084170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/>
      <right style="medium">
        <color theme="5" tint="-0.24994659260841701"/>
      </right>
      <top/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/>
      <top/>
      <bottom style="dashed">
        <color theme="5" tint="-0.24994659260841701"/>
      </bottom>
      <diagonal/>
    </border>
    <border>
      <left style="medium">
        <color indexed="60"/>
      </left>
      <right style="thin">
        <color indexed="60"/>
      </right>
      <top style="medium">
        <color indexed="60"/>
      </top>
      <bottom style="dashed">
        <color indexed="60"/>
      </bottom>
      <diagonal/>
    </border>
    <border>
      <left style="thin">
        <color indexed="40"/>
      </left>
      <right style="thin">
        <color indexed="40"/>
      </right>
      <top style="dashed">
        <color indexed="40"/>
      </top>
      <bottom style="medium">
        <color indexed="4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dashed">
        <color indexed="60"/>
      </bottom>
      <diagonal/>
    </border>
    <border>
      <left style="thin">
        <color indexed="60"/>
      </left>
      <right style="thin">
        <color indexed="60"/>
      </right>
      <top/>
      <bottom style="dashed">
        <color indexed="60"/>
      </bottom>
      <diagonal/>
    </border>
    <border>
      <left style="thin">
        <color indexed="60"/>
      </left>
      <right style="hair">
        <color indexed="60"/>
      </right>
      <top/>
      <bottom style="dashed">
        <color indexed="60"/>
      </bottom>
      <diagonal/>
    </border>
    <border>
      <left style="hair">
        <color indexed="60"/>
      </left>
      <right style="thin">
        <color indexed="60"/>
      </right>
      <top/>
      <bottom style="dashed">
        <color indexed="60"/>
      </bottom>
      <diagonal/>
    </border>
    <border>
      <left style="thin">
        <color indexed="60"/>
      </left>
      <right/>
      <top/>
      <bottom style="dashed">
        <color indexed="60"/>
      </bottom>
      <diagonal/>
    </border>
    <border>
      <left/>
      <right style="thin">
        <color indexed="60"/>
      </right>
      <top/>
      <bottom style="dashed">
        <color indexed="60"/>
      </bottom>
      <diagonal/>
    </border>
    <border>
      <left/>
      <right style="medium">
        <color indexed="60"/>
      </right>
      <top/>
      <bottom style="dashed">
        <color indexed="60"/>
      </bottom>
      <diagonal/>
    </border>
    <border>
      <left style="medium">
        <color indexed="60"/>
      </left>
      <right style="hair">
        <color indexed="60"/>
      </right>
      <top/>
      <bottom style="dashed">
        <color indexed="60"/>
      </bottom>
      <diagonal/>
    </border>
    <border>
      <left style="hair">
        <color indexed="60"/>
      </left>
      <right style="medium">
        <color indexed="60"/>
      </right>
      <top/>
      <bottom style="dashed">
        <color indexed="60"/>
      </bottom>
      <diagonal/>
    </border>
    <border>
      <left style="medium">
        <color indexed="60"/>
      </left>
      <right style="thin">
        <color indexed="60"/>
      </right>
      <top/>
      <bottom style="dashed">
        <color indexed="60"/>
      </bottom>
      <diagonal/>
    </border>
    <border>
      <left style="thin">
        <color indexed="60"/>
      </left>
      <right style="medium">
        <color indexed="60"/>
      </right>
      <top/>
      <bottom style="dashed">
        <color indexed="60"/>
      </bottom>
      <diagonal/>
    </border>
  </borders>
  <cellStyleXfs count="3">
    <xf numFmtId="0" fontId="0" fillId="0" borderId="0"/>
    <xf numFmtId="0" fontId="17" fillId="0" borderId="0"/>
    <xf numFmtId="0" fontId="29" fillId="0" borderId="0"/>
  </cellStyleXfs>
  <cellXfs count="471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2" fontId="1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1" fillId="2" borderId="0" xfId="0" applyFont="1" applyFill="1" applyBorder="1" applyAlignment="1" applyProtection="1">
      <alignment vertical="center"/>
      <protection locked="0" hidden="1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4" fillId="2" borderId="0" xfId="0" applyFont="1" applyFill="1" applyAlignment="1" applyProtection="1">
      <alignment vertical="center"/>
    </xf>
    <xf numFmtId="0" fontId="4" fillId="0" borderId="0" xfId="0" applyFont="1" applyAlignment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166" fontId="2" fillId="2" borderId="0" xfId="0" applyNumberFormat="1" applyFont="1" applyFill="1" applyBorder="1" applyAlignment="1" applyProtection="1">
      <alignment horizontal="center" vertical="center"/>
      <protection locked="0"/>
    </xf>
    <xf numFmtId="164" fontId="9" fillId="2" borderId="0" xfId="0" applyNumberFormat="1" applyFont="1" applyFill="1" applyBorder="1" applyAlignment="1" applyProtection="1">
      <alignment vertical="center"/>
      <protection locked="0"/>
    </xf>
    <xf numFmtId="1" fontId="10" fillId="2" borderId="0" xfId="0" applyNumberFormat="1" applyFont="1" applyFill="1" applyBorder="1" applyAlignment="1" applyProtection="1">
      <alignment horizontal="center" vertical="center"/>
      <protection locked="0"/>
    </xf>
    <xf numFmtId="1" fontId="10" fillId="2" borderId="0" xfId="0" applyNumberFormat="1" applyFont="1" applyFill="1" applyBorder="1" applyAlignment="1" applyProtection="1">
      <alignment horizontal="center" vertical="center"/>
    </xf>
    <xf numFmtId="165" fontId="2" fillId="2" borderId="0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18" fillId="10" borderId="0" xfId="0" applyFont="1" applyFill="1"/>
    <xf numFmtId="0" fontId="18" fillId="10" borderId="0" xfId="0" applyFont="1" applyFill="1" applyBorder="1"/>
    <xf numFmtId="0" fontId="17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1" fillId="3" borderId="0" xfId="0" applyFont="1" applyFill="1" applyAlignment="1" applyProtection="1">
      <alignment vertical="center"/>
      <protection locked="0" hidden="1"/>
    </xf>
    <xf numFmtId="0" fontId="3" fillId="3" borderId="0" xfId="0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3" fillId="2" borderId="1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14" fillId="11" borderId="9" xfId="0" applyFont="1" applyFill="1" applyBorder="1" applyAlignment="1" applyProtection="1">
      <alignment horizontal="center" vertical="center"/>
    </xf>
    <xf numFmtId="164" fontId="14" fillId="11" borderId="9" xfId="0" applyNumberFormat="1" applyFont="1" applyFill="1" applyBorder="1" applyAlignment="1" applyProtection="1">
      <alignment horizontal="center" vertical="center"/>
    </xf>
    <xf numFmtId="164" fontId="14" fillId="11" borderId="10" xfId="0" applyNumberFormat="1" applyFont="1" applyFill="1" applyBorder="1" applyAlignment="1" applyProtection="1">
      <alignment horizontal="center" vertical="center"/>
    </xf>
    <xf numFmtId="0" fontId="15" fillId="3" borderId="8" xfId="0" applyFont="1" applyFill="1" applyBorder="1" applyAlignment="1" applyProtection="1">
      <alignment horizontal="center" vertical="center"/>
    </xf>
    <xf numFmtId="0" fontId="15" fillId="3" borderId="9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2" fontId="11" fillId="2" borderId="14" xfId="0" applyNumberFormat="1" applyFont="1" applyFill="1" applyBorder="1" applyAlignment="1" applyProtection="1">
      <alignment horizontal="center" vertical="center"/>
    </xf>
    <xf numFmtId="164" fontId="14" fillId="11" borderId="15" xfId="0" applyNumberFormat="1" applyFont="1" applyFill="1" applyBorder="1" applyAlignment="1" applyProtection="1">
      <alignment horizontal="center" vertical="center"/>
    </xf>
    <xf numFmtId="1" fontId="21" fillId="2" borderId="11" xfId="0" applyNumberFormat="1" applyFont="1" applyFill="1" applyBorder="1" applyAlignment="1" applyProtection="1">
      <alignment horizontal="center" vertical="center"/>
    </xf>
    <xf numFmtId="1" fontId="7" fillId="12" borderId="13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2" fontId="0" fillId="0" borderId="0" xfId="0" applyNumberFormat="1" applyBorder="1"/>
    <xf numFmtId="164" fontId="14" fillId="11" borderId="16" xfId="0" applyNumberFormat="1" applyFont="1" applyFill="1" applyBorder="1" applyAlignment="1" applyProtection="1">
      <alignment horizontal="center" vertical="center"/>
    </xf>
    <xf numFmtId="164" fontId="14" fillId="11" borderId="17" xfId="0" applyNumberFormat="1" applyFont="1" applyFill="1" applyBorder="1" applyAlignment="1" applyProtection="1">
      <alignment horizontal="center" vertical="center"/>
    </xf>
    <xf numFmtId="0" fontId="14" fillId="11" borderId="18" xfId="0" applyFont="1" applyFill="1" applyBorder="1" applyAlignment="1" applyProtection="1">
      <alignment horizontal="center" vertical="center"/>
    </xf>
    <xf numFmtId="0" fontId="0" fillId="0" borderId="0" xfId="0" applyFill="1"/>
    <xf numFmtId="1" fontId="0" fillId="0" borderId="0" xfId="0" applyNumberFormat="1" applyFill="1"/>
    <xf numFmtId="1" fontId="7" fillId="12" borderId="20" xfId="0" applyNumberFormat="1" applyFont="1" applyFill="1" applyBorder="1" applyAlignment="1" applyProtection="1">
      <alignment horizontal="center" vertical="center"/>
    </xf>
    <xf numFmtId="1" fontId="21" fillId="2" borderId="19" xfId="0" applyNumberFormat="1" applyFont="1" applyFill="1" applyBorder="1" applyAlignment="1" applyProtection="1">
      <alignment horizontal="center" vertical="center"/>
    </xf>
    <xf numFmtId="2" fontId="11" fillId="2" borderId="21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164" fontId="2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6" fontId="2" fillId="2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9" fillId="2" borderId="9" xfId="0" applyNumberFormat="1" applyFont="1" applyFill="1" applyBorder="1" applyAlignment="1" applyProtection="1">
      <alignment vertical="center"/>
      <protection locked="0"/>
    </xf>
    <xf numFmtId="1" fontId="10" fillId="2" borderId="9" xfId="0" applyNumberFormat="1" applyFont="1" applyFill="1" applyBorder="1" applyAlignment="1" applyProtection="1">
      <alignment horizontal="center" vertical="center"/>
      <protection locked="0"/>
    </xf>
    <xf numFmtId="1" fontId="10" fillId="2" borderId="9" xfId="0" applyNumberFormat="1" applyFont="1" applyFill="1" applyBorder="1" applyAlignment="1" applyProtection="1">
      <alignment horizontal="center" vertical="center"/>
    </xf>
    <xf numFmtId="165" fontId="2" fillId="2" borderId="9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2" fillId="0" borderId="0" xfId="0" applyFont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9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24" fillId="8" borderId="0" xfId="0" applyFont="1" applyFill="1" applyAlignment="1">
      <alignment horizontal="center"/>
    </xf>
    <xf numFmtId="0" fontId="14" fillId="11" borderId="9" xfId="0" applyFont="1" applyFill="1" applyBorder="1" applyAlignment="1" applyProtection="1">
      <alignment horizontal="center" vertical="center"/>
    </xf>
    <xf numFmtId="0" fontId="25" fillId="2" borderId="0" xfId="0" applyFont="1" applyFill="1" applyAlignment="1" applyProtection="1">
      <alignment vertical="center"/>
      <protection locked="0" hidden="1"/>
    </xf>
    <xf numFmtId="0" fontId="25" fillId="2" borderId="0" xfId="0" applyFont="1" applyFill="1" applyBorder="1" applyAlignment="1">
      <alignment vertical="center"/>
    </xf>
    <xf numFmtId="0" fontId="25" fillId="2" borderId="0" xfId="0" applyFont="1" applyFill="1" applyBorder="1" applyAlignment="1" applyProtection="1">
      <alignment horizontal="center" vertical="center" textRotation="90"/>
    </xf>
    <xf numFmtId="0" fontId="16" fillId="11" borderId="8" xfId="0" applyFont="1" applyFill="1" applyBorder="1" applyAlignment="1" applyProtection="1">
      <alignment horizontal="center" vertical="center"/>
    </xf>
    <xf numFmtId="0" fontId="25" fillId="2" borderId="9" xfId="0" applyFont="1" applyFill="1" applyBorder="1" applyAlignment="1" applyProtection="1">
      <alignment horizontal="center" vertical="center" textRotation="90"/>
    </xf>
    <xf numFmtId="0" fontId="30" fillId="0" borderId="22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31" fillId="0" borderId="24" xfId="0" applyFont="1" applyBorder="1" applyAlignment="1">
      <alignment vertical="center"/>
    </xf>
    <xf numFmtId="164" fontId="35" fillId="2" borderId="24" xfId="1" applyNumberFormat="1" applyFont="1" applyFill="1" applyBorder="1" applyAlignment="1" applyProtection="1">
      <alignment horizontal="center" vertical="center"/>
      <protection locked="0"/>
    </xf>
    <xf numFmtId="164" fontId="36" fillId="2" borderId="24" xfId="1" applyNumberFormat="1" applyFont="1" applyFill="1" applyBorder="1" applyAlignment="1" applyProtection="1">
      <alignment horizontal="left" vertical="center"/>
      <protection locked="0"/>
    </xf>
    <xf numFmtId="0" fontId="34" fillId="2" borderId="24" xfId="1" applyFont="1" applyFill="1" applyBorder="1" applyAlignment="1" applyProtection="1">
      <alignment vertical="center"/>
      <protection locked="0"/>
    </xf>
    <xf numFmtId="1" fontId="36" fillId="2" borderId="24" xfId="1" applyNumberFormat="1" applyFont="1" applyFill="1" applyBorder="1" applyAlignment="1" applyProtection="1">
      <alignment horizontal="center" vertical="center"/>
      <protection locked="0"/>
    </xf>
    <xf numFmtId="2" fontId="37" fillId="2" borderId="24" xfId="1" applyNumberFormat="1" applyFont="1" applyFill="1" applyBorder="1" applyAlignment="1" applyProtection="1">
      <alignment horizontal="center" vertical="center"/>
      <protection locked="0"/>
    </xf>
    <xf numFmtId="1" fontId="38" fillId="15" borderId="24" xfId="1" applyNumberFormat="1" applyFont="1" applyFill="1" applyBorder="1" applyAlignment="1" applyProtection="1">
      <alignment horizontal="center" vertical="center"/>
      <protection locked="0"/>
    </xf>
    <xf numFmtId="0" fontId="1" fillId="2" borderId="24" xfId="1" applyNumberFormat="1" applyFont="1" applyFill="1" applyBorder="1" applyAlignment="1" applyProtection="1">
      <alignment horizontal="center" vertical="center"/>
    </xf>
    <xf numFmtId="0" fontId="34" fillId="2" borderId="24" xfId="0" applyFont="1" applyFill="1" applyBorder="1" applyAlignment="1" applyProtection="1">
      <alignment vertical="center"/>
      <protection locked="0"/>
    </xf>
    <xf numFmtId="1" fontId="38" fillId="15" borderId="24" xfId="0" applyNumberFormat="1" applyFont="1" applyFill="1" applyBorder="1" applyAlignment="1" applyProtection="1">
      <alignment horizontal="center" vertical="center"/>
      <protection locked="0"/>
    </xf>
    <xf numFmtId="0" fontId="39" fillId="2" borderId="24" xfId="1" applyNumberFormat="1" applyFont="1" applyFill="1" applyBorder="1" applyAlignment="1" applyProtection="1">
      <alignment horizontal="center" vertical="center"/>
      <protection locked="0"/>
    </xf>
    <xf numFmtId="0" fontId="34" fillId="3" borderId="24" xfId="1" applyFont="1" applyFill="1" applyBorder="1" applyAlignment="1" applyProtection="1">
      <alignment horizontal="center" vertical="center"/>
      <protection locked="0"/>
    </xf>
    <xf numFmtId="1" fontId="40" fillId="15" borderId="24" xfId="1" applyNumberFormat="1" applyFont="1" applyFill="1" applyBorder="1" applyAlignment="1" applyProtection="1">
      <alignment horizontal="center" vertical="center"/>
      <protection locked="0"/>
    </xf>
    <xf numFmtId="164" fontId="35" fillId="2" borderId="24" xfId="1" applyNumberFormat="1" applyFont="1" applyFill="1" applyBorder="1" applyAlignment="1" applyProtection="1">
      <alignment horizontal="left" vertical="center"/>
      <protection locked="0"/>
    </xf>
    <xf numFmtId="0" fontId="2" fillId="2" borderId="24" xfId="1" applyFont="1" applyFill="1" applyBorder="1" applyAlignment="1" applyProtection="1">
      <alignment vertical="center"/>
      <protection locked="0"/>
    </xf>
    <xf numFmtId="2" fontId="35" fillId="2" borderId="24" xfId="1" applyNumberFormat="1" applyFont="1" applyFill="1" applyBorder="1" applyAlignment="1" applyProtection="1">
      <alignment horizontal="center" vertical="center"/>
      <protection locked="0"/>
    </xf>
    <xf numFmtId="0" fontId="2" fillId="3" borderId="24" xfId="1" applyFont="1" applyFill="1" applyBorder="1" applyAlignment="1" applyProtection="1">
      <alignment horizontal="center" vertical="center"/>
      <protection locked="0"/>
    </xf>
    <xf numFmtId="1" fontId="10" fillId="2" borderId="24" xfId="1" applyNumberFormat="1" applyFont="1" applyFill="1" applyBorder="1" applyAlignment="1" applyProtection="1">
      <alignment horizontal="center" vertical="center"/>
      <protection locked="0"/>
    </xf>
    <xf numFmtId="1" fontId="10" fillId="3" borderId="24" xfId="1" applyNumberFormat="1" applyFont="1" applyFill="1" applyBorder="1" applyAlignment="1" applyProtection="1">
      <alignment horizontal="center" vertical="center"/>
      <protection locked="0"/>
    </xf>
    <xf numFmtId="1" fontId="8" fillId="2" borderId="24" xfId="1" applyNumberFormat="1" applyFont="1" applyFill="1" applyBorder="1" applyAlignment="1" applyProtection="1">
      <alignment horizontal="center" vertical="center"/>
      <protection locked="0"/>
    </xf>
    <xf numFmtId="1" fontId="10" fillId="15" borderId="24" xfId="1" applyNumberFormat="1" applyFont="1" applyFill="1" applyBorder="1" applyAlignment="1" applyProtection="1">
      <alignment horizontal="center" vertical="center"/>
      <protection locked="0"/>
    </xf>
    <xf numFmtId="1" fontId="10" fillId="15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24" xfId="2" applyFont="1" applyFill="1" applyBorder="1" applyAlignment="1" applyProtection="1">
      <alignment horizontal="center" vertical="center"/>
    </xf>
    <xf numFmtId="0" fontId="30" fillId="0" borderId="24" xfId="0" applyFont="1" applyBorder="1"/>
    <xf numFmtId="164" fontId="35" fillId="2" borderId="24" xfId="0" applyNumberFormat="1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 applyProtection="1">
      <alignment vertical="center"/>
      <protection locked="0"/>
    </xf>
    <xf numFmtId="1" fontId="35" fillId="2" borderId="24" xfId="0" applyNumberFormat="1" applyFont="1" applyFill="1" applyBorder="1" applyAlignment="1" applyProtection="1">
      <alignment horizontal="center" vertical="center"/>
      <protection locked="0"/>
    </xf>
    <xf numFmtId="164" fontId="35" fillId="2" borderId="24" xfId="0" applyNumberFormat="1" applyFont="1" applyFill="1" applyBorder="1" applyAlignment="1" applyProtection="1">
      <alignment horizontal="center" vertical="center"/>
      <protection locked="0"/>
    </xf>
    <xf numFmtId="2" fontId="35" fillId="2" borderId="24" xfId="0" applyNumberFormat="1" applyFont="1" applyFill="1" applyBorder="1" applyAlignment="1" applyProtection="1">
      <alignment horizontal="center" vertical="center"/>
      <protection locked="0"/>
    </xf>
    <xf numFmtId="1" fontId="38" fillId="2" borderId="24" xfId="0" applyNumberFormat="1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vertical="center"/>
      <protection locked="0"/>
    </xf>
    <xf numFmtId="164" fontId="35" fillId="2" borderId="22" xfId="0" applyNumberFormat="1" applyFont="1" applyFill="1" applyBorder="1" applyAlignment="1" applyProtection="1">
      <alignment horizontal="center" vertical="center"/>
      <protection locked="0"/>
    </xf>
    <xf numFmtId="1" fontId="38" fillId="2" borderId="22" xfId="0" applyNumberFormat="1" applyFont="1" applyFill="1" applyBorder="1" applyAlignment="1" applyProtection="1">
      <alignment horizontal="center" vertical="center"/>
      <protection locked="0"/>
    </xf>
    <xf numFmtId="1" fontId="38" fillId="15" borderId="22" xfId="0" applyNumberFormat="1" applyFont="1" applyFill="1" applyBorder="1" applyAlignment="1" applyProtection="1">
      <alignment horizontal="center" vertical="center"/>
      <protection locked="0"/>
    </xf>
    <xf numFmtId="1" fontId="35" fillId="2" borderId="24" xfId="1" applyNumberFormat="1" applyFont="1" applyFill="1" applyBorder="1" applyAlignment="1" applyProtection="1">
      <alignment horizontal="center" vertical="center"/>
      <protection locked="0"/>
    </xf>
    <xf numFmtId="1" fontId="38" fillId="2" borderId="24" xfId="1" applyNumberFormat="1" applyFont="1" applyFill="1" applyBorder="1" applyAlignment="1" applyProtection="1">
      <alignment horizontal="center" vertical="center"/>
      <protection locked="0"/>
    </xf>
    <xf numFmtId="0" fontId="1" fillId="2" borderId="24" xfId="0" applyNumberFormat="1" applyFont="1" applyFill="1" applyBorder="1" applyAlignment="1" applyProtection="1">
      <alignment horizontal="center" vertical="center"/>
    </xf>
    <xf numFmtId="0" fontId="39" fillId="2" borderId="24" xfId="0" applyNumberFormat="1" applyFont="1" applyFill="1" applyBorder="1" applyAlignment="1" applyProtection="1">
      <alignment horizontal="center" vertical="center"/>
      <protection locked="0"/>
    </xf>
    <xf numFmtId="164" fontId="2" fillId="2" borderId="24" xfId="0" applyNumberFormat="1" applyFont="1" applyFill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2" fontId="2" fillId="3" borderId="24" xfId="0" applyNumberFormat="1" applyFont="1" applyFill="1" applyBorder="1" applyAlignment="1" applyProtection="1">
      <alignment horizontal="center" vertical="center"/>
      <protection locked="0"/>
    </xf>
    <xf numFmtId="0" fontId="23" fillId="2" borderId="24" xfId="0" applyNumberFormat="1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164" fontId="30" fillId="2" borderId="24" xfId="1" applyNumberFormat="1" applyFont="1" applyFill="1" applyBorder="1" applyAlignment="1" applyProtection="1">
      <alignment horizontal="center" vertical="center"/>
      <protection locked="0"/>
    </xf>
    <xf numFmtId="168" fontId="44" fillId="0" borderId="24" xfId="0" applyNumberFormat="1" applyFont="1" applyBorder="1" applyAlignment="1">
      <alignment horizontal="center" vertical="center"/>
    </xf>
    <xf numFmtId="0" fontId="44" fillId="0" borderId="24" xfId="0" applyFont="1" applyBorder="1" applyAlignment="1">
      <alignment horizontal="center" vertical="center"/>
    </xf>
    <xf numFmtId="0" fontId="45" fillId="0" borderId="28" xfId="2" applyFont="1" applyFill="1" applyBorder="1" applyAlignment="1">
      <alignment horizontal="center" vertical="center"/>
    </xf>
    <xf numFmtId="0" fontId="45" fillId="0" borderId="24" xfId="2" applyFont="1" applyFill="1" applyBorder="1" applyAlignment="1">
      <alignment horizontal="center" vertical="center"/>
    </xf>
    <xf numFmtId="2" fontId="35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vertical="center"/>
      <protection locked="0" hidden="1"/>
    </xf>
    <xf numFmtId="0" fontId="2" fillId="2" borderId="24" xfId="1" applyFont="1" applyFill="1" applyBorder="1" applyAlignment="1" applyProtection="1">
      <alignment horizontal="center" vertical="center"/>
      <protection locked="0"/>
    </xf>
    <xf numFmtId="0" fontId="46" fillId="2" borderId="24" xfId="0" applyNumberFormat="1" applyFont="1" applyFill="1" applyBorder="1" applyAlignment="1" applyProtection="1">
      <alignment vertical="center"/>
      <protection locked="0"/>
    </xf>
    <xf numFmtId="2" fontId="19" fillId="2" borderId="24" xfId="0" applyNumberFormat="1" applyFont="1" applyFill="1" applyBorder="1" applyAlignment="1" applyProtection="1">
      <alignment horizontal="center" vertical="center"/>
      <protection locked="0"/>
    </xf>
    <xf numFmtId="1" fontId="7" fillId="12" borderId="24" xfId="0" applyNumberFormat="1" applyFont="1" applyFill="1" applyBorder="1" applyAlignment="1" applyProtection="1">
      <alignment horizontal="center" vertical="center"/>
    </xf>
    <xf numFmtId="1" fontId="21" fillId="2" borderId="24" xfId="0" applyNumberFormat="1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/>
    </xf>
    <xf numFmtId="2" fontId="11" fillId="2" borderId="24" xfId="0" applyNumberFormat="1" applyFont="1" applyFill="1" applyBorder="1" applyAlignment="1" applyProtection="1">
      <alignment horizontal="center" vertical="center"/>
    </xf>
    <xf numFmtId="0" fontId="14" fillId="11" borderId="9" xfId="0" applyFont="1" applyFill="1" applyBorder="1" applyAlignment="1" applyProtection="1">
      <alignment horizontal="center" vertical="center"/>
    </xf>
    <xf numFmtId="164" fontId="2" fillId="2" borderId="24" xfId="0" applyNumberFormat="1" applyFont="1" applyFill="1" applyBorder="1" applyAlignment="1" applyProtection="1">
      <alignment horizontal="left" vertical="center"/>
      <protection locked="0"/>
    </xf>
    <xf numFmtId="1" fontId="2" fillId="2" borderId="24" xfId="0" applyNumberFormat="1" applyFont="1" applyFill="1" applyBorder="1" applyAlignment="1" applyProtection="1">
      <alignment horizontal="center" vertical="center"/>
      <protection locked="0"/>
    </xf>
    <xf numFmtId="1" fontId="47" fillId="3" borderId="0" xfId="0" applyNumberFormat="1" applyFont="1" applyFill="1" applyAlignment="1" applyProtection="1">
      <alignment horizontal="center" vertical="center"/>
      <protection locked="0" hidden="1"/>
    </xf>
    <xf numFmtId="0" fontId="47" fillId="3" borderId="0" xfId="0" applyFont="1" applyFill="1" applyAlignment="1" applyProtection="1">
      <alignment horizontal="center" vertical="center"/>
      <protection locked="0" hidden="1"/>
    </xf>
    <xf numFmtId="0" fontId="47" fillId="3" borderId="0" xfId="0" applyFont="1" applyFill="1" applyAlignment="1" applyProtection="1">
      <alignment vertical="center"/>
      <protection locked="0" hidden="1"/>
    </xf>
    <xf numFmtId="0" fontId="47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47" fillId="3" borderId="0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vertical="center"/>
      <protection locked="0" hidden="1"/>
    </xf>
    <xf numFmtId="0" fontId="2" fillId="2" borderId="37" xfId="0" applyFont="1" applyFill="1" applyBorder="1" applyAlignment="1" applyProtection="1">
      <alignment vertical="center"/>
      <protection locked="0" hidden="1"/>
    </xf>
    <xf numFmtId="1" fontId="38" fillId="3" borderId="24" xfId="0" applyNumberFormat="1" applyFont="1" applyFill="1" applyBorder="1" applyAlignment="1" applyProtection="1">
      <alignment horizontal="center" vertical="center"/>
      <protection locked="0"/>
    </xf>
    <xf numFmtId="1" fontId="7" fillId="12" borderId="37" xfId="0" applyNumberFormat="1" applyFont="1" applyFill="1" applyBorder="1" applyAlignment="1" applyProtection="1">
      <alignment horizontal="center" vertical="center"/>
    </xf>
    <xf numFmtId="164" fontId="2" fillId="2" borderId="22" xfId="0" applyNumberFormat="1" applyFont="1" applyFill="1" applyBorder="1" applyAlignment="1" applyProtection="1">
      <alignment horizontal="center" vertical="center"/>
      <protection locked="0"/>
    </xf>
    <xf numFmtId="164" fontId="2" fillId="2" borderId="22" xfId="0" applyNumberFormat="1" applyFont="1" applyFill="1" applyBorder="1" applyAlignment="1" applyProtection="1">
      <alignment horizontal="left" vertical="center"/>
      <protection locked="0"/>
    </xf>
    <xf numFmtId="1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168" fontId="1" fillId="2" borderId="0" xfId="0" applyNumberFormat="1" applyFont="1" applyFill="1" applyAlignment="1" applyProtection="1">
      <alignment horizontal="center" vertical="center"/>
      <protection locked="0" hidden="1"/>
    </xf>
    <xf numFmtId="168" fontId="3" fillId="2" borderId="0" xfId="0" applyNumberFormat="1" applyFont="1" applyFill="1" applyBorder="1" applyAlignment="1">
      <alignment horizontal="center" vertical="center"/>
    </xf>
    <xf numFmtId="168" fontId="5" fillId="2" borderId="0" xfId="0" applyNumberFormat="1" applyFont="1" applyFill="1" applyBorder="1" applyAlignment="1">
      <alignment horizontal="center" vertical="center"/>
    </xf>
    <xf numFmtId="168" fontId="5" fillId="2" borderId="24" xfId="0" applyNumberFormat="1" applyFont="1" applyFill="1" applyBorder="1" applyAlignment="1">
      <alignment horizontal="center" vertical="center"/>
    </xf>
    <xf numFmtId="168" fontId="9" fillId="2" borderId="24" xfId="0" applyNumberFormat="1" applyFont="1" applyFill="1" applyBorder="1" applyAlignment="1" applyProtection="1">
      <alignment horizontal="center" vertical="center"/>
      <protection locked="0" hidden="1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9" fillId="2" borderId="24" xfId="0" applyFont="1" applyFill="1" applyBorder="1" applyAlignment="1" applyProtection="1">
      <alignment horizontal="center" vertical="center"/>
      <protection locked="0" hidden="1"/>
    </xf>
    <xf numFmtId="168" fontId="45" fillId="0" borderId="27" xfId="2" applyNumberFormat="1" applyFont="1" applyFill="1" applyBorder="1" applyAlignment="1">
      <alignment horizontal="center" vertical="center"/>
    </xf>
    <xf numFmtId="168" fontId="2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7" fillId="11" borderId="9" xfId="0" applyFont="1" applyFill="1" applyBorder="1" applyAlignment="1" applyProtection="1">
      <alignment horizontal="center" vertical="center"/>
    </xf>
    <xf numFmtId="168" fontId="2" fillId="2" borderId="0" xfId="0" applyNumberFormat="1" applyFont="1" applyFill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168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8" fontId="48" fillId="0" borderId="30" xfId="2" applyNumberFormat="1" applyFont="1" applyFill="1" applyBorder="1" applyAlignment="1">
      <alignment horizontal="center" vertical="center"/>
    </xf>
    <xf numFmtId="0" fontId="41" fillId="3" borderId="23" xfId="0" applyFont="1" applyFill="1" applyBorder="1" applyAlignment="1">
      <alignment horizontal="center" vertical="center"/>
    </xf>
    <xf numFmtId="0" fontId="48" fillId="0" borderId="31" xfId="2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168" fontId="44" fillId="0" borderId="36" xfId="0" applyNumberFormat="1" applyFont="1" applyBorder="1" applyAlignment="1">
      <alignment horizontal="center" vertical="center"/>
    </xf>
    <xf numFmtId="0" fontId="2" fillId="2" borderId="40" xfId="0" applyFont="1" applyFill="1" applyBorder="1" applyAlignment="1" applyProtection="1">
      <alignment vertical="center"/>
      <protection locked="0"/>
    </xf>
    <xf numFmtId="164" fontId="35" fillId="2" borderId="12" xfId="0" applyNumberFormat="1" applyFont="1" applyFill="1" applyBorder="1" applyAlignment="1" applyProtection="1">
      <alignment horizontal="center" vertical="center"/>
      <protection locked="0"/>
    </xf>
    <xf numFmtId="164" fontId="35" fillId="2" borderId="44" xfId="0" applyNumberFormat="1" applyFont="1" applyFill="1" applyBorder="1" applyAlignment="1" applyProtection="1">
      <alignment horizontal="left" vertical="center"/>
      <protection locked="0"/>
    </xf>
    <xf numFmtId="0" fontId="2" fillId="2" borderId="45" xfId="0" applyFont="1" applyFill="1" applyBorder="1" applyAlignment="1" applyProtection="1">
      <alignment vertical="center"/>
      <protection locked="0"/>
    </xf>
    <xf numFmtId="1" fontId="35" fillId="2" borderId="12" xfId="0" applyNumberFormat="1" applyFont="1" applyFill="1" applyBorder="1" applyAlignment="1" applyProtection="1">
      <alignment horizontal="center" vertical="center"/>
      <protection locked="0"/>
    </xf>
    <xf numFmtId="2" fontId="19" fillId="2" borderId="46" xfId="0" applyNumberFormat="1" applyFont="1" applyFill="1" applyBorder="1" applyAlignment="1" applyProtection="1">
      <alignment horizontal="center" vertical="center"/>
      <protection locked="0"/>
    </xf>
    <xf numFmtId="2" fontId="35" fillId="2" borderId="41" xfId="0" applyNumberFormat="1" applyFont="1" applyFill="1" applyBorder="1" applyAlignment="1" applyProtection="1">
      <alignment horizontal="center" vertical="center"/>
      <protection locked="0"/>
    </xf>
    <xf numFmtId="1" fontId="38" fillId="15" borderId="42" xfId="0" applyNumberFormat="1" applyFont="1" applyFill="1" applyBorder="1" applyAlignment="1" applyProtection="1">
      <alignment horizontal="center" vertical="center"/>
      <protection locked="0"/>
    </xf>
    <xf numFmtId="1" fontId="38" fillId="15" borderId="43" xfId="0" applyNumberFormat="1" applyFont="1" applyFill="1" applyBorder="1" applyAlignment="1" applyProtection="1">
      <alignment horizontal="center" vertical="center"/>
      <protection locked="0"/>
    </xf>
    <xf numFmtId="2" fontId="35" fillId="2" borderId="46" xfId="0" applyNumberFormat="1" applyFont="1" applyFill="1" applyBorder="1" applyAlignment="1" applyProtection="1">
      <alignment horizontal="center" vertical="center"/>
      <protection locked="0"/>
    </xf>
    <xf numFmtId="1" fontId="38" fillId="10" borderId="48" xfId="0" applyNumberFormat="1" applyFont="1" applyFill="1" applyBorder="1" applyAlignment="1" applyProtection="1">
      <alignment horizontal="center" vertical="center"/>
      <protection locked="0"/>
    </xf>
    <xf numFmtId="1" fontId="38" fillId="15" borderId="47" xfId="0" applyNumberFormat="1" applyFont="1" applyFill="1" applyBorder="1" applyAlignment="1" applyProtection="1">
      <alignment horizontal="center" vertical="center"/>
      <protection locked="0"/>
    </xf>
    <xf numFmtId="1" fontId="38" fillId="15" borderId="48" xfId="0" applyNumberFormat="1" applyFont="1" applyFill="1" applyBorder="1" applyAlignment="1" applyProtection="1">
      <alignment horizontal="center" vertical="center"/>
      <protection locked="0"/>
    </xf>
    <xf numFmtId="1" fontId="30" fillId="2" borderId="50" xfId="0" applyNumberFormat="1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</xf>
    <xf numFmtId="0" fontId="23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51" xfId="0" applyFont="1" applyFill="1" applyBorder="1" applyAlignment="1" applyProtection="1">
      <alignment horizontal="center" vertical="center"/>
      <protection locked="0"/>
    </xf>
    <xf numFmtId="164" fontId="30" fillId="2" borderId="38" xfId="0" applyNumberFormat="1" applyFont="1" applyFill="1" applyBorder="1" applyAlignment="1" applyProtection="1">
      <alignment horizontal="center" vertical="center"/>
      <protection locked="0"/>
    </xf>
    <xf numFmtId="164" fontId="30" fillId="2" borderId="44" xfId="0" applyNumberFormat="1" applyFont="1" applyFill="1" applyBorder="1" applyAlignment="1" applyProtection="1">
      <alignment horizontal="left" vertical="center"/>
      <protection locked="0"/>
    </xf>
    <xf numFmtId="0" fontId="30" fillId="2" borderId="45" xfId="0" applyFont="1" applyFill="1" applyBorder="1" applyAlignment="1" applyProtection="1">
      <alignment vertical="center"/>
      <protection locked="0"/>
    </xf>
    <xf numFmtId="2" fontId="30" fillId="3" borderId="12" xfId="0" applyNumberFormat="1" applyFont="1" applyFill="1" applyBorder="1" applyAlignment="1" applyProtection="1">
      <alignment horizontal="center" vertical="center"/>
      <protection locked="0"/>
    </xf>
    <xf numFmtId="164" fontId="30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39" fillId="2" borderId="12" xfId="0" applyNumberFormat="1" applyFont="1" applyFill="1" applyBorder="1" applyAlignment="1" applyProtection="1">
      <alignment horizontal="center" vertical="center"/>
      <protection locked="0"/>
    </xf>
    <xf numFmtId="164" fontId="2" fillId="2" borderId="44" xfId="0" applyNumberFormat="1" applyFont="1" applyFill="1" applyBorder="1" applyAlignment="1" applyProtection="1">
      <alignment horizontal="left" vertical="center"/>
      <protection locked="0"/>
    </xf>
    <xf numFmtId="1" fontId="2" fillId="2" borderId="50" xfId="0" applyNumberFormat="1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164" fontId="2" fillId="2" borderId="5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38" fillId="3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6" fillId="2" borderId="12" xfId="0" quotePrefix="1" applyFont="1" applyFill="1" applyBorder="1" applyAlignment="1" applyProtection="1">
      <alignment horizontal="center" vertical="center"/>
    </xf>
    <xf numFmtId="0" fontId="49" fillId="2" borderId="12" xfId="0" applyFont="1" applyFill="1" applyBorder="1" applyAlignment="1" applyProtection="1">
      <alignment horizontal="center" vertical="center"/>
    </xf>
    <xf numFmtId="0" fontId="52" fillId="2" borderId="24" xfId="0" applyNumberFormat="1" applyFont="1" applyFill="1" applyBorder="1" applyAlignment="1" applyProtection="1">
      <alignment horizontal="center" vertical="center"/>
      <protection locked="0"/>
    </xf>
    <xf numFmtId="164" fontId="34" fillId="2" borderId="24" xfId="0" applyNumberFormat="1" applyFont="1" applyFill="1" applyBorder="1" applyAlignment="1" applyProtection="1">
      <alignment horizontal="center" vertical="center"/>
      <protection locked="0"/>
    </xf>
    <xf numFmtId="164" fontId="34" fillId="2" borderId="24" xfId="0" applyNumberFormat="1" applyFont="1" applyFill="1" applyBorder="1" applyAlignment="1" applyProtection="1">
      <alignment horizontal="left" vertical="center"/>
      <protection locked="0"/>
    </xf>
    <xf numFmtId="1" fontId="34" fillId="2" borderId="24" xfId="0" applyNumberFormat="1" applyFont="1" applyFill="1" applyBorder="1" applyAlignment="1" applyProtection="1">
      <alignment horizontal="center" vertical="center"/>
      <protection locked="0"/>
    </xf>
    <xf numFmtId="0" fontId="34" fillId="3" borderId="24" xfId="0" applyFont="1" applyFill="1" applyBorder="1" applyAlignment="1" applyProtection="1">
      <alignment horizontal="center" vertical="center"/>
      <protection locked="0"/>
    </xf>
    <xf numFmtId="2" fontId="36" fillId="2" borderId="24" xfId="0" applyNumberFormat="1" applyFont="1" applyFill="1" applyBorder="1" applyAlignment="1" applyProtection="1">
      <alignment horizontal="center" vertical="center"/>
      <protection locked="0"/>
    </xf>
    <xf numFmtId="1" fontId="49" fillId="12" borderId="13" xfId="0" applyNumberFormat="1" applyFont="1" applyFill="1" applyBorder="1" applyAlignment="1" applyProtection="1">
      <alignment horizontal="center" vertical="center"/>
    </xf>
    <xf numFmtId="1" fontId="50" fillId="2" borderId="11" xfId="0" applyNumberFormat="1" applyFont="1" applyFill="1" applyBorder="1" applyAlignment="1" applyProtection="1">
      <alignment horizontal="center" vertical="center"/>
    </xf>
    <xf numFmtId="2" fontId="51" fillId="2" borderId="14" xfId="0" applyNumberFormat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7" fillId="12" borderId="13" xfId="0" applyNumberFormat="1" applyFont="1" applyFill="1" applyBorder="1" applyAlignment="1">
      <alignment horizontal="center" vertical="center"/>
    </xf>
    <xf numFmtId="1" fontId="21" fillId="2" borderId="1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2" fontId="11" fillId="2" borderId="14" xfId="0" applyNumberFormat="1" applyFont="1" applyFill="1" applyBorder="1" applyAlignment="1">
      <alignment horizontal="center" vertical="center"/>
    </xf>
    <xf numFmtId="164" fontId="2" fillId="2" borderId="39" xfId="0" applyNumberFormat="1" applyFont="1" applyFill="1" applyBorder="1" applyAlignment="1" applyProtection="1">
      <alignment horizontal="left" vertical="center"/>
      <protection locked="0"/>
    </xf>
    <xf numFmtId="0" fontId="42" fillId="2" borderId="12" xfId="0" applyFont="1" applyFill="1" applyBorder="1" applyAlignment="1">
      <alignment horizontal="center" vertical="center"/>
    </xf>
    <xf numFmtId="0" fontId="43" fillId="2" borderId="12" xfId="0" applyFont="1" applyFill="1" applyBorder="1" applyAlignment="1" applyProtection="1">
      <alignment horizontal="center" vertical="center"/>
      <protection locked="0"/>
    </xf>
    <xf numFmtId="164" fontId="35" fillId="2" borderId="52" xfId="0" applyNumberFormat="1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>
      <alignment horizontal="center" vertical="center"/>
    </xf>
    <xf numFmtId="1" fontId="35" fillId="2" borderId="60" xfId="0" applyNumberFormat="1" applyFont="1" applyFill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 applyProtection="1">
      <alignment horizontal="center" vertical="center"/>
      <protection locked="0"/>
    </xf>
    <xf numFmtId="164" fontId="35" fillId="2" borderId="61" xfId="0" applyNumberFormat="1" applyFont="1" applyFill="1" applyBorder="1" applyAlignment="1" applyProtection="1">
      <alignment horizontal="center" vertical="center"/>
      <protection locked="0"/>
    </xf>
    <xf numFmtId="2" fontId="19" fillId="2" borderId="62" xfId="0" applyNumberFormat="1" applyFont="1" applyFill="1" applyBorder="1" applyAlignment="1" applyProtection="1">
      <alignment horizontal="center" vertical="center"/>
      <protection locked="0"/>
    </xf>
    <xf numFmtId="2" fontId="11" fillId="2" borderId="6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64" fontId="30" fillId="3" borderId="44" xfId="0" applyNumberFormat="1" applyFont="1" applyFill="1" applyBorder="1" applyAlignment="1" applyProtection="1">
      <alignment horizontal="left" vertical="center"/>
      <protection locked="0"/>
    </xf>
    <xf numFmtId="0" fontId="30" fillId="3" borderId="45" xfId="0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  <protection locked="0" hidden="1"/>
    </xf>
    <xf numFmtId="0" fontId="14" fillId="11" borderId="9" xfId="0" applyFont="1" applyFill="1" applyBorder="1" applyAlignment="1" applyProtection="1">
      <alignment horizontal="center" vertical="center"/>
    </xf>
    <xf numFmtId="1" fontId="38" fillId="2" borderId="47" xfId="0" applyNumberFormat="1" applyFont="1" applyFill="1" applyBorder="1" applyAlignment="1" applyProtection="1">
      <alignment horizontal="center" vertical="center"/>
      <protection locked="0"/>
    </xf>
    <xf numFmtId="1" fontId="38" fillId="2" borderId="48" xfId="0" applyNumberFormat="1" applyFont="1" applyFill="1" applyBorder="1" applyAlignment="1" applyProtection="1">
      <alignment horizontal="center" vertical="center"/>
      <protection locked="0"/>
    </xf>
    <xf numFmtId="1" fontId="38" fillId="10" borderId="24" xfId="0" applyNumberFormat="1" applyFont="1" applyFill="1" applyBorder="1" applyAlignment="1" applyProtection="1">
      <alignment horizontal="center" vertical="center"/>
      <protection locked="0"/>
    </xf>
    <xf numFmtId="0" fontId="47" fillId="2" borderId="0" xfId="0" applyFont="1" applyFill="1" applyAlignment="1" applyProtection="1">
      <alignment vertical="center"/>
      <protection locked="0" hidden="1"/>
    </xf>
    <xf numFmtId="0" fontId="14" fillId="3" borderId="0" xfId="0" applyFont="1" applyFill="1" applyAlignment="1" applyProtection="1">
      <alignment vertical="center"/>
      <protection locked="0" hidden="1"/>
    </xf>
    <xf numFmtId="0" fontId="47" fillId="3" borderId="0" xfId="0" applyFont="1" applyFill="1" applyBorder="1" applyAlignment="1" applyProtection="1">
      <alignment vertical="center"/>
      <protection locked="0" hidden="1"/>
    </xf>
    <xf numFmtId="0" fontId="1" fillId="2" borderId="22" xfId="0" applyNumberFormat="1" applyFont="1" applyFill="1" applyBorder="1" applyAlignment="1" applyProtection="1">
      <alignment horizontal="center" vertical="center"/>
    </xf>
    <xf numFmtId="164" fontId="30" fillId="2" borderId="24" xfId="0" applyNumberFormat="1" applyFont="1" applyFill="1" applyBorder="1" applyAlignment="1" applyProtection="1">
      <alignment horizontal="center" vertical="center"/>
      <protection locked="0"/>
    </xf>
    <xf numFmtId="164" fontId="32" fillId="2" borderId="24" xfId="1" applyNumberFormat="1" applyFont="1" applyFill="1" applyBorder="1" applyAlignment="1" applyProtection="1">
      <alignment horizontal="center" vertical="center"/>
      <protection locked="0"/>
    </xf>
    <xf numFmtId="164" fontId="30" fillId="2" borderId="22" xfId="0" applyNumberFormat="1" applyFont="1" applyFill="1" applyBorder="1" applyAlignment="1" applyProtection="1">
      <alignment horizontal="center" vertical="center"/>
      <protection locked="0"/>
    </xf>
    <xf numFmtId="164" fontId="32" fillId="2" borderId="24" xfId="0" applyNumberFormat="1" applyFont="1" applyFill="1" applyBorder="1" applyAlignment="1" applyProtection="1">
      <alignment horizontal="center" vertical="center"/>
      <protection locked="0"/>
    </xf>
    <xf numFmtId="164" fontId="30" fillId="2" borderId="57" xfId="0" applyNumberFormat="1" applyFont="1" applyFill="1" applyBorder="1" applyAlignment="1" applyProtection="1">
      <alignment horizontal="center" vertical="center"/>
      <protection locked="0"/>
    </xf>
    <xf numFmtId="164" fontId="35" fillId="2" borderId="58" xfId="0" applyNumberFormat="1" applyFont="1" applyFill="1" applyBorder="1" applyAlignment="1" applyProtection="1">
      <alignment horizontal="left" vertical="center"/>
      <protection locked="0"/>
    </xf>
    <xf numFmtId="0" fontId="2" fillId="2" borderId="59" xfId="0" applyFont="1" applyFill="1" applyBorder="1" applyAlignment="1" applyProtection="1">
      <alignment vertical="center"/>
      <protection locked="0"/>
    </xf>
    <xf numFmtId="0" fontId="1" fillId="2" borderId="24" xfId="0" applyFont="1" applyFill="1" applyBorder="1" applyAlignment="1">
      <alignment horizontal="center" vertical="center"/>
    </xf>
    <xf numFmtId="0" fontId="2" fillId="0" borderId="11" xfId="2" applyFont="1" applyFill="1" applyBorder="1" applyAlignment="1" applyProtection="1">
      <alignment horizontal="center" vertical="center"/>
    </xf>
    <xf numFmtId="0" fontId="25" fillId="2" borderId="24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0" borderId="54" xfId="2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42" fillId="2" borderId="24" xfId="0" applyFont="1" applyFill="1" applyBorder="1" applyAlignment="1">
      <alignment horizontal="center" vertical="center"/>
    </xf>
    <xf numFmtId="0" fontId="2" fillId="0" borderId="19" xfId="2" applyFont="1" applyFill="1" applyBorder="1" applyAlignment="1" applyProtection="1">
      <alignment horizontal="center" vertical="center"/>
    </xf>
    <xf numFmtId="0" fontId="1" fillId="2" borderId="12" xfId="1" applyNumberFormat="1" applyFont="1" applyFill="1" applyBorder="1" applyAlignment="1" applyProtection="1">
      <alignment horizontal="center" vertical="center"/>
    </xf>
    <xf numFmtId="0" fontId="1" fillId="2" borderId="55" xfId="1" applyNumberFormat="1" applyFont="1" applyFill="1" applyBorder="1" applyAlignment="1" applyProtection="1">
      <alignment horizontal="center" vertical="center"/>
    </xf>
    <xf numFmtId="0" fontId="42" fillId="0" borderId="12" xfId="0" applyFont="1" applyBorder="1" applyAlignment="1">
      <alignment horizont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" fillId="2" borderId="49" xfId="1" applyNumberFormat="1" applyFont="1" applyFill="1" applyBorder="1" applyAlignment="1" applyProtection="1">
      <alignment horizontal="center" vertical="center"/>
    </xf>
    <xf numFmtId="0" fontId="1" fillId="2" borderId="55" xfId="0" applyNumberFormat="1" applyFont="1" applyFill="1" applyBorder="1" applyAlignment="1" applyProtection="1">
      <alignment horizontal="center" vertical="center"/>
    </xf>
    <xf numFmtId="0" fontId="53" fillId="2" borderId="24" xfId="0" applyFont="1" applyFill="1" applyBorder="1" applyAlignment="1" applyProtection="1">
      <alignment horizontal="center" vertical="center"/>
      <protection locked="0"/>
    </xf>
    <xf numFmtId="0" fontId="39" fillId="2" borderId="12" xfId="1" applyNumberFormat="1" applyFont="1" applyFill="1" applyBorder="1" applyAlignment="1" applyProtection="1">
      <alignment horizontal="center" vertical="center"/>
      <protection locked="0"/>
    </xf>
    <xf numFmtId="0" fontId="39" fillId="2" borderId="56" xfId="1" applyNumberFormat="1" applyFont="1" applyFill="1" applyBorder="1" applyAlignment="1" applyProtection="1">
      <alignment horizontal="center" vertical="center"/>
      <protection locked="0"/>
    </xf>
    <xf numFmtId="0" fontId="43" fillId="2" borderId="24" xfId="0" applyFont="1" applyFill="1" applyBorder="1" applyAlignment="1" applyProtection="1">
      <alignment horizontal="center" vertical="center"/>
      <protection locked="0"/>
    </xf>
    <xf numFmtId="0" fontId="23" fillId="2" borderId="56" xfId="1" applyNumberFormat="1" applyFont="1" applyFill="1" applyBorder="1" applyAlignment="1" applyProtection="1">
      <alignment horizontal="center" vertical="center"/>
      <protection locked="0"/>
    </xf>
    <xf numFmtId="0" fontId="39" fillId="2" borderId="56" xfId="0" applyNumberFormat="1" applyFont="1" applyFill="1" applyBorder="1" applyAlignment="1" applyProtection="1">
      <alignment horizontal="center" vertical="center"/>
      <protection locked="0"/>
    </xf>
    <xf numFmtId="164" fontId="30" fillId="2" borderId="12" xfId="1" applyNumberFormat="1" applyFont="1" applyFill="1" applyBorder="1" applyAlignment="1" applyProtection="1">
      <alignment horizontal="center" vertical="center"/>
      <protection locked="0"/>
    </xf>
    <xf numFmtId="164" fontId="30" fillId="2" borderId="57" xfId="1" applyNumberFormat="1" applyFont="1" applyFill="1" applyBorder="1" applyAlignment="1" applyProtection="1">
      <alignment horizontal="center" vertical="center"/>
      <protection locked="0"/>
    </xf>
    <xf numFmtId="164" fontId="30" fillId="2" borderId="38" xfId="1" applyNumberFormat="1" applyFont="1" applyFill="1" applyBorder="1" applyAlignment="1" applyProtection="1">
      <alignment horizontal="center" vertical="center"/>
      <protection locked="0"/>
    </xf>
    <xf numFmtId="0" fontId="30" fillId="0" borderId="12" xfId="0" applyFont="1" applyBorder="1" applyAlignment="1">
      <alignment horizontal="center"/>
    </xf>
    <xf numFmtId="164" fontId="2" fillId="2" borderId="38" xfId="0" applyNumberFormat="1" applyFont="1" applyFill="1" applyBorder="1" applyAlignment="1" applyProtection="1">
      <alignment horizontal="center" vertical="center"/>
      <protection locked="0"/>
    </xf>
    <xf numFmtId="164" fontId="2" fillId="2" borderId="12" xfId="0" applyNumberFormat="1" applyFont="1" applyFill="1" applyBorder="1" applyAlignment="1" applyProtection="1">
      <alignment horizontal="center" vertical="center"/>
      <protection locked="0"/>
    </xf>
    <xf numFmtId="164" fontId="35" fillId="2" borderId="44" xfId="1" applyNumberFormat="1" applyFont="1" applyFill="1" applyBorder="1" applyAlignment="1" applyProtection="1">
      <alignment horizontal="left" vertical="center"/>
      <protection locked="0"/>
    </xf>
    <xf numFmtId="164" fontId="35" fillId="3" borderId="44" xfId="0" applyNumberFormat="1" applyFont="1" applyFill="1" applyBorder="1" applyAlignment="1" applyProtection="1">
      <alignment horizontal="left" vertical="center"/>
      <protection locked="0"/>
    </xf>
    <xf numFmtId="164" fontId="35" fillId="2" borderId="58" xfId="1" applyNumberFormat="1" applyFont="1" applyFill="1" applyBorder="1" applyAlignment="1" applyProtection="1">
      <alignment horizontal="left" vertical="center"/>
      <protection locked="0"/>
    </xf>
    <xf numFmtId="164" fontId="30" fillId="3" borderId="24" xfId="0" applyNumberFormat="1" applyFont="1" applyFill="1" applyBorder="1" applyAlignment="1" applyProtection="1">
      <alignment horizontal="left" vertical="center"/>
      <protection locked="0"/>
    </xf>
    <xf numFmtId="164" fontId="30" fillId="2" borderId="24" xfId="0" applyNumberFormat="1" applyFont="1" applyFill="1" applyBorder="1" applyAlignment="1" applyProtection="1">
      <alignment horizontal="left" vertical="center"/>
      <protection locked="0"/>
    </xf>
    <xf numFmtId="164" fontId="35" fillId="3" borderId="24" xfId="0" applyNumberFormat="1" applyFont="1" applyFill="1" applyBorder="1" applyAlignment="1" applyProtection="1">
      <alignment horizontal="left" vertical="center"/>
      <protection locked="0"/>
    </xf>
    <xf numFmtId="164" fontId="35" fillId="2" borderId="39" xfId="1" applyNumberFormat="1" applyFont="1" applyFill="1" applyBorder="1" applyAlignment="1" applyProtection="1">
      <alignment horizontal="left" vertical="center"/>
      <protection locked="0"/>
    </xf>
    <xf numFmtId="164" fontId="2" fillId="2" borderId="58" xfId="0" applyNumberFormat="1" applyFont="1" applyFill="1" applyBorder="1" applyAlignment="1" applyProtection="1">
      <alignment horizontal="left" vertical="center"/>
      <protection locked="0"/>
    </xf>
    <xf numFmtId="0" fontId="2" fillId="2" borderId="45" xfId="1" applyFont="1" applyFill="1" applyBorder="1" applyAlignment="1" applyProtection="1">
      <alignment vertical="center"/>
      <protection locked="0"/>
    </xf>
    <xf numFmtId="0" fontId="2" fillId="3" borderId="45" xfId="0" applyFont="1" applyFill="1" applyBorder="1" applyAlignment="1" applyProtection="1">
      <alignment vertical="center"/>
      <protection locked="0"/>
    </xf>
    <xf numFmtId="0" fontId="2" fillId="2" borderId="59" xfId="1" applyFont="1" applyFill="1" applyBorder="1" applyAlignment="1" applyProtection="1">
      <alignment vertical="center"/>
      <protection locked="0"/>
    </xf>
    <xf numFmtId="0" fontId="30" fillId="3" borderId="24" xfId="0" applyFont="1" applyFill="1" applyBorder="1" applyAlignment="1" applyProtection="1">
      <alignment vertical="center"/>
      <protection locked="0"/>
    </xf>
    <xf numFmtId="0" fontId="30" fillId="2" borderId="24" xfId="0" applyFont="1" applyFill="1" applyBorder="1" applyAlignment="1" applyProtection="1">
      <alignment vertical="center"/>
      <protection locked="0"/>
    </xf>
    <xf numFmtId="0" fontId="2" fillId="3" borderId="24" xfId="0" applyFont="1" applyFill="1" applyBorder="1" applyAlignment="1" applyProtection="1">
      <alignment vertical="center"/>
      <protection locked="0"/>
    </xf>
    <xf numFmtId="0" fontId="2" fillId="2" borderId="40" xfId="1" applyFont="1" applyFill="1" applyBorder="1" applyAlignment="1" applyProtection="1">
      <alignment vertical="center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1" fontId="35" fillId="2" borderId="12" xfId="1" applyNumberFormat="1" applyFont="1" applyFill="1" applyBorder="1" applyAlignment="1" applyProtection="1">
      <alignment horizontal="center" vertical="center"/>
      <protection locked="0"/>
    </xf>
    <xf numFmtId="1" fontId="35" fillId="2" borderId="50" xfId="1" applyNumberFormat="1" applyFont="1" applyFill="1" applyBorder="1" applyAlignment="1" applyProtection="1">
      <alignment horizontal="center" vertical="center"/>
      <protection locked="0"/>
    </xf>
    <xf numFmtId="1" fontId="35" fillId="2" borderId="50" xfId="0" applyNumberFormat="1" applyFont="1" applyFill="1" applyBorder="1" applyAlignment="1" applyProtection="1">
      <alignment horizontal="center" vertical="center"/>
      <protection locked="0"/>
    </xf>
    <xf numFmtId="1" fontId="35" fillId="2" borderId="60" xfId="1" applyNumberFormat="1" applyFont="1" applyFill="1" applyBorder="1" applyAlignment="1" applyProtection="1">
      <alignment horizontal="center" vertical="center"/>
      <protection locked="0"/>
    </xf>
    <xf numFmtId="1" fontId="30" fillId="2" borderId="24" xfId="0" applyNumberFormat="1" applyFont="1" applyFill="1" applyBorder="1" applyAlignment="1" applyProtection="1">
      <alignment horizontal="center" vertical="center"/>
      <protection locked="0"/>
    </xf>
    <xf numFmtId="1" fontId="2" fillId="2" borderId="38" xfId="0" applyNumberFormat="1" applyFont="1" applyFill="1" applyBorder="1" applyAlignment="1" applyProtection="1">
      <alignment horizontal="center" vertical="center"/>
      <protection locked="0"/>
    </xf>
    <xf numFmtId="1" fontId="35" fillId="2" borderId="29" xfId="1" applyNumberFormat="1" applyFont="1" applyFill="1" applyBorder="1" applyAlignment="1" applyProtection="1">
      <alignment horizontal="center" vertical="center"/>
      <protection locked="0"/>
    </xf>
    <xf numFmtId="1" fontId="2" fillId="2" borderId="60" xfId="0" applyNumberFormat="1" applyFont="1" applyFill="1" applyBorder="1" applyAlignment="1" applyProtection="1">
      <alignment horizontal="center" vertical="center"/>
      <protection locked="0"/>
    </xf>
    <xf numFmtId="0" fontId="2" fillId="3" borderId="12" xfId="1" applyFont="1" applyFill="1" applyBorder="1" applyAlignment="1" applyProtection="1">
      <alignment horizontal="center" vertical="center"/>
      <protection locked="0"/>
    </xf>
    <xf numFmtId="0" fontId="2" fillId="3" borderId="53" xfId="0" applyFont="1" applyFill="1" applyBorder="1" applyAlignment="1" applyProtection="1">
      <alignment horizontal="center" vertical="center"/>
      <protection locked="0"/>
    </xf>
    <xf numFmtId="2" fontId="30" fillId="3" borderId="24" xfId="0" applyNumberFormat="1" applyFont="1" applyFill="1" applyBorder="1" applyAlignment="1" applyProtection="1">
      <alignment horizontal="center" vertical="center"/>
      <protection locked="0"/>
    </xf>
    <xf numFmtId="0" fontId="2" fillId="3" borderId="53" xfId="1" applyFont="1" applyFill="1" applyBorder="1" applyAlignment="1" applyProtection="1">
      <alignment horizontal="center" vertical="center"/>
      <protection locked="0"/>
    </xf>
    <xf numFmtId="0" fontId="19" fillId="2" borderId="22" xfId="0" applyFont="1" applyFill="1" applyBorder="1" applyAlignment="1" applyProtection="1">
      <alignment horizontal="center" vertical="center"/>
      <protection locked="0"/>
    </xf>
    <xf numFmtId="0" fontId="35" fillId="2" borderId="56" xfId="1" applyFont="1" applyFill="1" applyBorder="1" applyAlignment="1" applyProtection="1">
      <alignment horizontal="center" vertical="center"/>
      <protection locked="0"/>
    </xf>
    <xf numFmtId="0" fontId="30" fillId="3" borderId="24" xfId="0" applyFont="1" applyFill="1" applyBorder="1" applyAlignment="1" applyProtection="1">
      <alignment horizontal="center" vertical="center"/>
      <protection locked="0"/>
    </xf>
    <xf numFmtId="2" fontId="2" fillId="3" borderId="56" xfId="1" applyNumberFormat="1" applyFont="1" applyFill="1" applyBorder="1" applyAlignment="1" applyProtection="1">
      <alignment horizontal="center" vertical="center"/>
      <protection locked="0"/>
    </xf>
    <xf numFmtId="2" fontId="2" fillId="3" borderId="12" xfId="1" applyNumberFormat="1" applyFont="1" applyFill="1" applyBorder="1" applyAlignment="1" applyProtection="1">
      <alignment horizontal="center" vertical="center"/>
      <protection locked="0"/>
    </xf>
    <xf numFmtId="0" fontId="2" fillId="3" borderId="56" xfId="0" applyFont="1" applyFill="1" applyBorder="1" applyAlignment="1" applyProtection="1">
      <alignment horizontal="center" vertical="center"/>
      <protection locked="0"/>
    </xf>
    <xf numFmtId="164" fontId="19" fillId="2" borderId="24" xfId="0" applyNumberFormat="1" applyFont="1" applyFill="1" applyBorder="1" applyAlignment="1" applyProtection="1">
      <alignment horizontal="center" vertical="center"/>
      <protection locked="0"/>
    </xf>
    <xf numFmtId="164" fontId="35" fillId="2" borderId="12" xfId="1" applyNumberFormat="1" applyFont="1" applyFill="1" applyBorder="1" applyAlignment="1" applyProtection="1">
      <alignment horizontal="center" vertical="center"/>
      <protection locked="0"/>
    </xf>
    <xf numFmtId="164" fontId="35" fillId="2" borderId="52" xfId="1" applyNumberFormat="1" applyFont="1" applyFill="1" applyBorder="1" applyAlignment="1" applyProtection="1">
      <alignment horizontal="center" vertical="center"/>
      <protection locked="0"/>
    </xf>
    <xf numFmtId="164" fontId="35" fillId="2" borderId="61" xfId="1" applyNumberFormat="1" applyFont="1" applyFill="1" applyBorder="1" applyAlignment="1" applyProtection="1">
      <alignment horizontal="center" vertical="center"/>
      <protection locked="0"/>
    </xf>
    <xf numFmtId="164" fontId="2" fillId="2" borderId="61" xfId="0" applyNumberFormat="1" applyFont="1" applyFill="1" applyBorder="1" applyAlignment="1" applyProtection="1">
      <alignment horizontal="center" vertical="center"/>
      <protection locked="0"/>
    </xf>
    <xf numFmtId="2" fontId="35" fillId="2" borderId="46" xfId="1" applyNumberFormat="1" applyFont="1" applyFill="1" applyBorder="1" applyAlignment="1" applyProtection="1">
      <alignment horizontal="center" vertical="center"/>
      <protection locked="0"/>
    </xf>
    <xf numFmtId="2" fontId="35" fillId="2" borderId="62" xfId="1" applyNumberFormat="1" applyFont="1" applyFill="1" applyBorder="1" applyAlignment="1" applyProtection="1">
      <alignment horizontal="center" vertical="center"/>
      <protection locked="0"/>
    </xf>
    <xf numFmtId="2" fontId="19" fillId="3" borderId="24" xfId="0" applyNumberFormat="1" applyFont="1" applyFill="1" applyBorder="1" applyAlignment="1" applyProtection="1">
      <alignment horizontal="center" vertical="center"/>
      <protection locked="0"/>
    </xf>
    <xf numFmtId="2" fontId="35" fillId="2" borderId="41" xfId="1" applyNumberFormat="1" applyFont="1" applyFill="1" applyBorder="1" applyAlignment="1" applyProtection="1">
      <alignment horizontal="center" vertical="center"/>
      <protection locked="0"/>
    </xf>
    <xf numFmtId="2" fontId="35" fillId="2" borderId="62" xfId="0" applyNumberFormat="1" applyFont="1" applyFill="1" applyBorder="1" applyAlignment="1" applyProtection="1">
      <alignment horizontal="center" vertical="center"/>
      <protection locked="0"/>
    </xf>
    <xf numFmtId="1" fontId="10" fillId="2" borderId="47" xfId="1" applyNumberFormat="1" applyFont="1" applyFill="1" applyBorder="1" applyAlignment="1" applyProtection="1">
      <alignment horizontal="center" vertical="center"/>
      <protection locked="0"/>
    </xf>
    <xf numFmtId="1" fontId="38" fillId="0" borderId="47" xfId="0" applyNumberFormat="1" applyFont="1" applyBorder="1" applyAlignment="1" applyProtection="1">
      <alignment horizontal="center" vertical="center"/>
      <protection locked="0"/>
    </xf>
    <xf numFmtId="1" fontId="10" fillId="2" borderId="63" xfId="1" applyNumberFormat="1" applyFont="1" applyFill="1" applyBorder="1" applyAlignment="1" applyProtection="1">
      <alignment horizontal="center" vertical="center"/>
      <protection locked="0"/>
    </xf>
    <xf numFmtId="1" fontId="38" fillId="15" borderId="47" xfId="1" applyNumberFormat="1" applyFont="1" applyFill="1" applyBorder="1" applyAlignment="1" applyProtection="1">
      <alignment horizontal="center" vertical="center"/>
      <protection locked="0"/>
    </xf>
    <xf numFmtId="1" fontId="10" fillId="15" borderId="47" xfId="1" applyNumberFormat="1" applyFont="1" applyFill="1" applyBorder="1" applyAlignment="1" applyProtection="1">
      <alignment horizontal="center" vertical="center"/>
      <protection locked="0"/>
    </xf>
    <xf numFmtId="1" fontId="38" fillId="0" borderId="24" xfId="0" applyNumberFormat="1" applyFont="1" applyBorder="1" applyAlignment="1" applyProtection="1">
      <alignment horizontal="center" vertical="center"/>
      <protection locked="0"/>
    </xf>
    <xf numFmtId="1" fontId="38" fillId="15" borderId="63" xfId="1" applyNumberFormat="1" applyFont="1" applyFill="1" applyBorder="1" applyAlignment="1" applyProtection="1">
      <alignment horizontal="center" vertical="center"/>
      <protection locked="0"/>
    </xf>
    <xf numFmtId="1" fontId="10" fillId="2" borderId="42" xfId="1" applyNumberFormat="1" applyFont="1" applyFill="1" applyBorder="1" applyAlignment="1" applyProtection="1">
      <alignment horizontal="center" vertical="center"/>
      <protection locked="0"/>
    </xf>
    <xf numFmtId="1" fontId="38" fillId="15" borderId="48" xfId="1" applyNumberFormat="1" applyFont="1" applyFill="1" applyBorder="1" applyAlignment="1" applyProtection="1">
      <alignment horizontal="center" vertical="center"/>
      <protection locked="0"/>
    </xf>
    <xf numFmtId="1" fontId="38" fillId="0" borderId="48" xfId="0" applyNumberFormat="1" applyFont="1" applyBorder="1" applyAlignment="1" applyProtection="1">
      <alignment horizontal="center" vertical="center"/>
      <protection locked="0"/>
    </xf>
    <xf numFmtId="1" fontId="10" fillId="15" borderId="63" xfId="1" applyNumberFormat="1" applyFont="1" applyFill="1" applyBorder="1" applyAlignment="1" applyProtection="1">
      <alignment horizontal="center" vertical="center"/>
      <protection locked="0"/>
    </xf>
    <xf numFmtId="1" fontId="10" fillId="2" borderId="48" xfId="1" applyNumberFormat="1" applyFont="1" applyFill="1" applyBorder="1" applyAlignment="1" applyProtection="1">
      <alignment horizontal="center" vertical="center"/>
      <protection locked="0"/>
    </xf>
    <xf numFmtId="1" fontId="10" fillId="15" borderId="48" xfId="1" applyNumberFormat="1" applyFont="1" applyFill="1" applyBorder="1" applyAlignment="1" applyProtection="1">
      <alignment horizontal="center" vertical="center"/>
      <protection locked="0"/>
    </xf>
    <xf numFmtId="1" fontId="7" fillId="16" borderId="13" xfId="0" applyNumberFormat="1" applyFont="1" applyFill="1" applyBorder="1" applyAlignment="1">
      <alignment horizontal="center" vertical="center"/>
    </xf>
    <xf numFmtId="1" fontId="7" fillId="12" borderId="64" xfId="0" applyNumberFormat="1" applyFont="1" applyFill="1" applyBorder="1" applyAlignment="1" applyProtection="1">
      <alignment horizontal="center" vertical="center"/>
    </xf>
    <xf numFmtId="1" fontId="7" fillId="12" borderId="37" xfId="0" applyNumberFormat="1" applyFont="1" applyFill="1" applyBorder="1" applyAlignment="1">
      <alignment horizontal="center" vertical="center"/>
    </xf>
    <xf numFmtId="1" fontId="7" fillId="16" borderId="37" xfId="0" applyNumberFormat="1" applyFont="1" applyFill="1" applyBorder="1" applyAlignment="1">
      <alignment horizontal="center" vertical="center"/>
    </xf>
    <xf numFmtId="1" fontId="10" fillId="15" borderId="42" xfId="1" applyNumberFormat="1" applyFont="1" applyFill="1" applyBorder="1" applyAlignment="1" applyProtection="1">
      <alignment horizontal="center" vertical="center"/>
      <protection locked="0"/>
    </xf>
    <xf numFmtId="1" fontId="7" fillId="12" borderId="24" xfId="0" applyNumberFormat="1" applyFont="1" applyFill="1" applyBorder="1" applyAlignment="1">
      <alignment horizontal="center" vertical="center"/>
    </xf>
    <xf numFmtId="1" fontId="7" fillId="16" borderId="24" xfId="0" applyNumberFormat="1" applyFont="1" applyFill="1" applyBorder="1" applyAlignment="1">
      <alignment horizontal="center" vertical="center"/>
    </xf>
    <xf numFmtId="1" fontId="54" fillId="2" borderId="11" xfId="0" applyNumberFormat="1" applyFont="1" applyFill="1" applyBorder="1" applyAlignment="1">
      <alignment horizontal="center" vertical="center"/>
    </xf>
    <xf numFmtId="1" fontId="21" fillId="2" borderId="65" xfId="0" applyNumberFormat="1" applyFont="1" applyFill="1" applyBorder="1" applyAlignment="1" applyProtection="1">
      <alignment horizontal="center" vertical="center"/>
    </xf>
    <xf numFmtId="1" fontId="21" fillId="2" borderId="19" xfId="0" applyNumberFormat="1" applyFont="1" applyFill="1" applyBorder="1" applyAlignment="1">
      <alignment horizontal="center" vertical="center"/>
    </xf>
    <xf numFmtId="1" fontId="21" fillId="2" borderId="24" xfId="0" applyNumberFormat="1" applyFont="1" applyFill="1" applyBorder="1" applyAlignment="1">
      <alignment horizontal="center" vertical="center"/>
    </xf>
    <xf numFmtId="1" fontId="54" fillId="2" borderId="24" xfId="0" applyNumberFormat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2" fontId="11" fillId="2" borderId="66" xfId="0" applyNumberFormat="1" applyFont="1" applyFill="1" applyBorder="1" applyAlignment="1" applyProtection="1">
      <alignment horizontal="center" vertical="center"/>
    </xf>
    <xf numFmtId="2" fontId="11" fillId="2" borderId="24" xfId="0" applyNumberFormat="1" applyFont="1" applyFill="1" applyBorder="1" applyAlignment="1">
      <alignment horizontal="center" vertical="center"/>
    </xf>
    <xf numFmtId="168" fontId="9" fillId="2" borderId="36" xfId="0" applyNumberFormat="1" applyFont="1" applyFill="1" applyBorder="1" applyAlignment="1" applyProtection="1">
      <alignment horizontal="center" vertical="center"/>
      <protection locked="0" hidden="1"/>
    </xf>
    <xf numFmtId="0" fontId="30" fillId="3" borderId="22" xfId="0" applyFont="1" applyFill="1" applyBorder="1" applyAlignment="1" applyProtection="1">
      <alignment horizontal="center" vertical="center"/>
      <protection locked="0"/>
    </xf>
    <xf numFmtId="2" fontId="2" fillId="3" borderId="53" xfId="1" applyNumberFormat="1" applyFont="1" applyFill="1" applyBorder="1" applyAlignment="1" applyProtection="1">
      <alignment horizontal="center" vertical="center"/>
      <protection locked="0"/>
    </xf>
    <xf numFmtId="1" fontId="38" fillId="15" borderId="63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/>
    </xf>
    <xf numFmtId="0" fontId="39" fillId="2" borderId="38" xfId="1" applyNumberFormat="1" applyFont="1" applyFill="1" applyBorder="1" applyAlignment="1" applyProtection="1">
      <alignment horizontal="center" vertical="center"/>
      <protection locked="0"/>
    </xf>
    <xf numFmtId="1" fontId="35" fillId="2" borderId="38" xfId="1" applyNumberFormat="1" applyFont="1" applyFill="1" applyBorder="1" applyAlignment="1" applyProtection="1">
      <alignment horizontal="center" vertical="center"/>
      <protection locked="0"/>
    </xf>
    <xf numFmtId="2" fontId="2" fillId="3" borderId="51" xfId="1" applyNumberFormat="1" applyFont="1" applyFill="1" applyBorder="1" applyAlignment="1" applyProtection="1">
      <alignment horizontal="center" vertical="center"/>
      <protection locked="0"/>
    </xf>
    <xf numFmtId="0" fontId="43" fillId="2" borderId="56" xfId="0" applyFont="1" applyFill="1" applyBorder="1" applyAlignment="1" applyProtection="1">
      <alignment horizontal="center" vertical="center"/>
      <protection locked="0"/>
    </xf>
    <xf numFmtId="164" fontId="30" fillId="3" borderId="58" xfId="0" applyNumberFormat="1" applyFont="1" applyFill="1" applyBorder="1" applyAlignment="1" applyProtection="1">
      <alignment horizontal="left" vertical="center"/>
      <protection locked="0"/>
    </xf>
    <xf numFmtId="0" fontId="30" fillId="3" borderId="59" xfId="0" applyFont="1" applyFill="1" applyBorder="1" applyAlignment="1" applyProtection="1">
      <alignment vertical="center"/>
      <protection locked="0"/>
    </xf>
    <xf numFmtId="1" fontId="30" fillId="2" borderId="60" xfId="0" applyNumberFormat="1" applyFont="1" applyFill="1" applyBorder="1" applyAlignment="1" applyProtection="1">
      <alignment horizontal="center" vertical="center"/>
      <protection locked="0"/>
    </xf>
    <xf numFmtId="2" fontId="2" fillId="3" borderId="53" xfId="0" applyNumberFormat="1" applyFont="1" applyFill="1" applyBorder="1" applyAlignment="1" applyProtection="1">
      <alignment horizontal="center" vertical="center"/>
      <protection locked="0"/>
    </xf>
    <xf numFmtId="2" fontId="30" fillId="3" borderId="56" xfId="0" applyNumberFormat="1" applyFont="1" applyFill="1" applyBorder="1" applyAlignment="1" applyProtection="1">
      <alignment horizontal="center" vertical="center"/>
      <protection locked="0"/>
    </xf>
    <xf numFmtId="1" fontId="7" fillId="12" borderId="64" xfId="0" applyNumberFormat="1" applyFont="1" applyFill="1" applyBorder="1" applyAlignment="1">
      <alignment horizontal="center" vertical="center"/>
    </xf>
    <xf numFmtId="1" fontId="21" fillId="2" borderId="65" xfId="0" applyNumberFormat="1" applyFont="1" applyFill="1" applyBorder="1" applyAlignment="1">
      <alignment horizontal="center" vertical="center"/>
    </xf>
    <xf numFmtId="0" fontId="31" fillId="0" borderId="12" xfId="0" applyFont="1" applyBorder="1" applyAlignment="1">
      <alignment vertical="center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25" fillId="2" borderId="22" xfId="0" applyFont="1" applyFill="1" applyBorder="1" applyAlignment="1" applyProtection="1">
      <alignment horizontal="center" vertical="center"/>
    </xf>
    <xf numFmtId="0" fontId="30" fillId="0" borderId="11" xfId="0" applyFont="1" applyBorder="1" applyAlignment="1">
      <alignment horizontal="center"/>
    </xf>
    <xf numFmtId="0" fontId="1" fillId="2" borderId="22" xfId="0" applyFont="1" applyFill="1" applyBorder="1" applyAlignment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30" fillId="0" borderId="54" xfId="0" applyFont="1" applyBorder="1" applyAlignment="1">
      <alignment horizontal="center"/>
    </xf>
    <xf numFmtId="0" fontId="42" fillId="2" borderId="22" xfId="0" applyFont="1" applyFill="1" applyBorder="1" applyAlignment="1">
      <alignment horizontal="center" vertical="center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164" fontId="32" fillId="2" borderId="12" xfId="1" applyNumberFormat="1" applyFont="1" applyFill="1" applyBorder="1" applyAlignment="1" applyProtection="1">
      <alignment horizontal="center" vertical="center"/>
      <protection locked="0"/>
    </xf>
    <xf numFmtId="0" fontId="30" fillId="0" borderId="44" xfId="0" applyFont="1" applyBorder="1" applyAlignment="1">
      <alignment vertical="center"/>
    </xf>
    <xf numFmtId="0" fontId="32" fillId="0" borderId="44" xfId="0" applyFont="1" applyBorder="1" applyAlignment="1">
      <alignment vertical="center"/>
    </xf>
    <xf numFmtId="164" fontId="36" fillId="2" borderId="44" xfId="1" applyNumberFormat="1" applyFont="1" applyFill="1" applyBorder="1" applyAlignment="1" applyProtection="1">
      <alignment horizontal="left" vertical="center"/>
      <protection locked="0"/>
    </xf>
    <xf numFmtId="0" fontId="30" fillId="0" borderId="45" xfId="0" applyFont="1" applyBorder="1" applyAlignment="1">
      <alignment vertical="center"/>
    </xf>
    <xf numFmtId="0" fontId="32" fillId="0" borderId="45" xfId="0" applyFont="1" applyBorder="1" applyAlignment="1">
      <alignment vertical="center"/>
    </xf>
    <xf numFmtId="0" fontId="34" fillId="2" borderId="45" xfId="1" applyFont="1" applyFill="1" applyBorder="1" applyAlignment="1" applyProtection="1">
      <alignment vertical="center"/>
      <protection locked="0"/>
    </xf>
    <xf numFmtId="0" fontId="32" fillId="0" borderId="50" xfId="0" applyFont="1" applyBorder="1" applyAlignment="1">
      <alignment horizontal="center"/>
    </xf>
    <xf numFmtId="1" fontId="36" fillId="2" borderId="50" xfId="1" applyNumberFormat="1" applyFont="1" applyFill="1" applyBorder="1" applyAlignment="1" applyProtection="1">
      <alignment horizontal="center" vertical="center"/>
      <protection locked="0"/>
    </xf>
    <xf numFmtId="0" fontId="2" fillId="2" borderId="12" xfId="1" applyFont="1" applyFill="1" applyBorder="1" applyAlignment="1" applyProtection="1">
      <alignment horizontal="center" vertical="center"/>
      <protection locked="0"/>
    </xf>
    <xf numFmtId="0" fontId="34" fillId="2" borderId="12" xfId="1" applyFont="1" applyFill="1" applyBorder="1" applyAlignment="1" applyProtection="1">
      <alignment horizontal="center" vertical="center"/>
      <protection locked="0"/>
    </xf>
    <xf numFmtId="0" fontId="34" fillId="3" borderId="12" xfId="1" applyFont="1" applyFill="1" applyBorder="1" applyAlignment="1" applyProtection="1">
      <alignment horizontal="center" vertical="center"/>
      <protection locked="0"/>
    </xf>
    <xf numFmtId="0" fontId="30" fillId="0" borderId="52" xfId="0" applyFont="1" applyBorder="1" applyAlignment="1">
      <alignment horizontal="center"/>
    </xf>
    <xf numFmtId="164" fontId="2" fillId="2" borderId="52" xfId="1" applyNumberFormat="1" applyFont="1" applyFill="1" applyBorder="1" applyAlignment="1" applyProtection="1">
      <alignment horizontal="center" vertical="center"/>
      <protection locked="0"/>
    </xf>
    <xf numFmtId="0" fontId="30" fillId="0" borderId="38" xfId="0" applyFont="1" applyBorder="1" applyAlignment="1">
      <alignment horizontal="center"/>
    </xf>
    <xf numFmtId="2" fontId="33" fillId="0" borderId="46" xfId="0" applyNumberFormat="1" applyFont="1" applyBorder="1" applyAlignment="1">
      <alignment horizontal="center"/>
    </xf>
    <xf numFmtId="2" fontId="35" fillId="2" borderId="24" xfId="1" applyNumberFormat="1" applyFont="1" applyFill="1" applyBorder="1" applyAlignment="1" applyProtection="1">
      <alignment horizontal="right" vertical="center"/>
      <protection locked="0"/>
    </xf>
    <xf numFmtId="2" fontId="37" fillId="2" borderId="46" xfId="1" applyNumberFormat="1" applyFont="1" applyFill="1" applyBorder="1" applyAlignment="1" applyProtection="1">
      <alignment horizontal="center" vertical="center"/>
      <protection locked="0"/>
    </xf>
    <xf numFmtId="2" fontId="2" fillId="2" borderId="24" xfId="0" applyNumberFormat="1" applyFont="1" applyFill="1" applyBorder="1" applyAlignment="1" applyProtection="1">
      <alignment horizontal="center" vertical="center"/>
      <protection locked="0"/>
    </xf>
    <xf numFmtId="1" fontId="31" fillId="0" borderId="47" xfId="0" applyNumberFormat="1" applyFont="1" applyBorder="1" applyAlignment="1" applyProtection="1">
      <alignment horizontal="center" vertical="center"/>
      <protection locked="0"/>
    </xf>
    <xf numFmtId="0" fontId="31" fillId="15" borderId="47" xfId="0" applyFont="1" applyFill="1" applyBorder="1" applyAlignment="1">
      <alignment horizontal="center"/>
    </xf>
    <xf numFmtId="0" fontId="31" fillId="15" borderId="42" xfId="0" applyFont="1" applyFill="1" applyBorder="1" applyAlignment="1">
      <alignment horizontal="center"/>
    </xf>
    <xf numFmtId="1" fontId="31" fillId="0" borderId="48" xfId="0" applyNumberFormat="1" applyFont="1" applyBorder="1" applyAlignment="1" applyProtection="1">
      <alignment horizontal="center" vertical="center"/>
      <protection locked="0"/>
    </xf>
    <xf numFmtId="0" fontId="31" fillId="15" borderId="48" xfId="0" applyFont="1" applyFill="1" applyBorder="1" applyAlignment="1">
      <alignment horizontal="center"/>
    </xf>
    <xf numFmtId="0" fontId="31" fillId="15" borderId="43" xfId="0" applyFont="1" applyFill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1" fontId="49" fillId="12" borderId="24" xfId="0" applyNumberFormat="1" applyFont="1" applyFill="1" applyBorder="1" applyAlignment="1" applyProtection="1">
      <alignment horizontal="center" vertical="center"/>
    </xf>
    <xf numFmtId="1" fontId="50" fillId="2" borderId="24" xfId="0" applyNumberFormat="1" applyFont="1" applyFill="1" applyBorder="1" applyAlignment="1" applyProtection="1">
      <alignment horizontal="center" vertical="center"/>
    </xf>
    <xf numFmtId="0" fontId="49" fillId="2" borderId="24" xfId="0" applyFont="1" applyFill="1" applyBorder="1" applyAlignment="1" applyProtection="1">
      <alignment horizontal="center" vertical="center"/>
    </xf>
    <xf numFmtId="2" fontId="51" fillId="2" borderId="24" xfId="0" applyNumberFormat="1" applyFont="1" applyFill="1" applyBorder="1" applyAlignment="1" applyProtection="1">
      <alignment horizontal="center" vertical="center"/>
    </xf>
    <xf numFmtId="168" fontId="9" fillId="2" borderId="25" xfId="0" applyNumberFormat="1" applyFont="1" applyFill="1" applyBorder="1" applyAlignment="1" applyProtection="1">
      <alignment horizontal="center" vertical="center"/>
      <protection locked="0" hidden="1"/>
    </xf>
    <xf numFmtId="0" fontId="9" fillId="2" borderId="26" xfId="0" applyFont="1" applyFill="1" applyBorder="1" applyAlignment="1" applyProtection="1">
      <alignment horizontal="center" vertical="center"/>
      <protection locked="0" hidden="1"/>
    </xf>
    <xf numFmtId="0" fontId="43" fillId="2" borderId="22" xfId="0" applyFont="1" applyFill="1" applyBorder="1" applyAlignment="1" applyProtection="1">
      <alignment horizontal="center" vertical="center"/>
      <protection locked="0"/>
    </xf>
    <xf numFmtId="164" fontId="30" fillId="2" borderId="22" xfId="0" applyNumberFormat="1" applyFont="1" applyFill="1" applyBorder="1" applyAlignment="1" applyProtection="1">
      <alignment horizontal="left" vertical="center"/>
      <protection locked="0"/>
    </xf>
    <xf numFmtId="0" fontId="30" fillId="2" borderId="22" xfId="0" applyFont="1" applyFill="1" applyBorder="1" applyAlignment="1" applyProtection="1">
      <alignment vertical="center"/>
      <protection locked="0"/>
    </xf>
    <xf numFmtId="1" fontId="30" fillId="2" borderId="22" xfId="0" applyNumberFormat="1" applyFont="1" applyFill="1" applyBorder="1" applyAlignment="1" applyProtection="1">
      <alignment horizontal="center" vertical="center"/>
      <protection locked="0"/>
    </xf>
    <xf numFmtId="2" fontId="30" fillId="3" borderId="22" xfId="0" applyNumberFormat="1" applyFont="1" applyFill="1" applyBorder="1" applyAlignment="1" applyProtection="1">
      <alignment horizontal="center" vertical="center"/>
      <protection locked="0"/>
    </xf>
    <xf numFmtId="2" fontId="19" fillId="2" borderId="22" xfId="0" applyNumberFormat="1" applyFont="1" applyFill="1" applyBorder="1" applyAlignment="1" applyProtection="1">
      <alignment horizontal="center" vertical="center"/>
      <protection locked="0"/>
    </xf>
    <xf numFmtId="2" fontId="37" fillId="2" borderId="41" xfId="1" applyNumberFormat="1" applyFont="1" applyFill="1" applyBorder="1" applyAlignment="1" applyProtection="1">
      <alignment horizontal="center" vertical="center"/>
      <protection locked="0"/>
    </xf>
    <xf numFmtId="0" fontId="46" fillId="2" borderId="56" xfId="0" applyNumberFormat="1" applyFont="1" applyFill="1" applyBorder="1" applyAlignment="1" applyProtection="1">
      <alignment vertical="center"/>
      <protection locked="0"/>
    </xf>
    <xf numFmtId="1" fontId="7" fillId="12" borderId="32" xfId="0" applyNumberFormat="1" applyFont="1" applyFill="1" applyBorder="1" applyAlignment="1">
      <alignment horizontal="center" vertical="center"/>
    </xf>
    <xf numFmtId="1" fontId="21" fillId="2" borderId="33" xfId="0" applyNumberFormat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2" fontId="11" fillId="2" borderId="35" xfId="0" applyNumberFormat="1" applyFont="1" applyFill="1" applyBorder="1" applyAlignment="1">
      <alignment horizontal="center" vertical="center"/>
    </xf>
    <xf numFmtId="168" fontId="9" fillId="2" borderId="22" xfId="0" applyNumberFormat="1" applyFont="1" applyFill="1" applyBorder="1" applyAlignment="1" applyProtection="1">
      <alignment horizontal="center" vertical="center"/>
      <protection locked="0" hidden="1"/>
    </xf>
    <xf numFmtId="0" fontId="9" fillId="2" borderId="22" xfId="0" applyFont="1" applyFill="1" applyBorder="1" applyAlignment="1" applyProtection="1">
      <alignment horizontal="center" vertical="center"/>
      <protection locked="0" hidden="1"/>
    </xf>
    <xf numFmtId="0" fontId="34" fillId="2" borderId="22" xfId="0" applyFont="1" applyFill="1" applyBorder="1" applyAlignment="1" applyProtection="1">
      <alignment vertical="center"/>
      <protection locked="0"/>
    </xf>
    <xf numFmtId="0" fontId="52" fillId="2" borderId="22" xfId="0" applyNumberFormat="1" applyFont="1" applyFill="1" applyBorder="1" applyAlignment="1" applyProtection="1">
      <alignment horizontal="center" vertical="center"/>
      <protection locked="0"/>
    </xf>
    <xf numFmtId="164" fontId="32" fillId="2" borderId="22" xfId="0" applyNumberFormat="1" applyFont="1" applyFill="1" applyBorder="1" applyAlignment="1" applyProtection="1">
      <alignment horizontal="center" vertical="center"/>
      <protection locked="0"/>
    </xf>
    <xf numFmtId="164" fontId="34" fillId="2" borderId="22" xfId="0" applyNumberFormat="1" applyFont="1" applyFill="1" applyBorder="1" applyAlignment="1" applyProtection="1">
      <alignment horizontal="left" vertical="center"/>
      <protection locked="0"/>
    </xf>
    <xf numFmtId="1" fontId="34" fillId="2" borderId="22" xfId="0" applyNumberFormat="1" applyFont="1" applyFill="1" applyBorder="1" applyAlignment="1" applyProtection="1">
      <alignment horizontal="center" vertical="center"/>
      <protection locked="0"/>
    </xf>
    <xf numFmtId="2" fontId="34" fillId="3" borderId="22" xfId="0" applyNumberFormat="1" applyFont="1" applyFill="1" applyBorder="1" applyAlignment="1" applyProtection="1">
      <alignment horizontal="center" vertical="center"/>
      <protection locked="0"/>
    </xf>
    <xf numFmtId="164" fontId="34" fillId="2" borderId="22" xfId="0" applyNumberFormat="1" applyFont="1" applyFill="1" applyBorder="1" applyAlignment="1" applyProtection="1">
      <alignment horizontal="center" vertical="center"/>
      <protection locked="0"/>
    </xf>
    <xf numFmtId="2" fontId="36" fillId="2" borderId="22" xfId="0" applyNumberFormat="1" applyFont="1" applyFill="1" applyBorder="1" applyAlignment="1" applyProtection="1">
      <alignment horizontal="center" vertical="center"/>
      <protection locked="0"/>
    </xf>
    <xf numFmtId="0" fontId="14" fillId="11" borderId="9" xfId="0" applyFont="1" applyFill="1" applyBorder="1" applyAlignment="1" applyProtection="1">
      <alignment horizontal="center" vertical="center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167" fontId="28" fillId="2" borderId="6" xfId="0" applyNumberFormat="1" applyFont="1" applyFill="1" applyBorder="1" applyAlignment="1">
      <alignment horizontal="center" vertical="center"/>
    </xf>
    <xf numFmtId="167" fontId="28" fillId="2" borderId="7" xfId="0" applyNumberFormat="1" applyFont="1" applyFill="1" applyBorder="1" applyAlignment="1">
      <alignment horizontal="center" vertical="center"/>
    </xf>
    <xf numFmtId="0" fontId="26" fillId="13" borderId="3" xfId="0" applyFont="1" applyFill="1" applyBorder="1" applyAlignment="1">
      <alignment horizontal="center" vertical="center" wrapText="1"/>
    </xf>
    <xf numFmtId="0" fontId="26" fillId="13" borderId="6" xfId="0" applyFont="1" applyFill="1" applyBorder="1" applyAlignment="1">
      <alignment horizontal="center" vertical="center" wrapText="1"/>
    </xf>
    <xf numFmtId="0" fontId="26" fillId="14" borderId="3" xfId="0" applyFont="1" applyFill="1" applyBorder="1" applyAlignment="1">
      <alignment horizontal="center" vertical="center" wrapText="1"/>
    </xf>
    <xf numFmtId="0" fontId="26" fillId="14" borderId="6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167" fontId="27" fillId="2" borderId="6" xfId="0" applyNumberFormat="1" applyFont="1" applyFill="1" applyBorder="1" applyAlignment="1">
      <alignment horizontal="center" vertical="center"/>
    </xf>
    <xf numFmtId="167" fontId="27" fillId="2" borderId="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5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00B05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00B05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00B05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00B05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00B05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00B05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229973</xdr:colOff>
      <xdr:row>2</xdr:row>
      <xdr:rowOff>352425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229973</xdr:colOff>
      <xdr:row>2</xdr:row>
      <xdr:rowOff>352425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wnloads/4EME%20CHALLENGE%20AVENIR%202MASSILIA%2031032019%20U15%20-%20U17%20-%20U20%20-%20S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wnloads/COUPE%20DE%20FRANCE%20MIXTE%20TOULON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TH/AppData/Local/Temp/Challenge%20Avenir%203%20SORGUES%2026-01-18%20minimes%20(2)-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wnloads/CHANUT%202019%20RESULTA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%20eme%20challenge%20avenir%20hyere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an%20Luc/Desktop/CHAMPIONNAT%20DE%20PROVINCE%20U17%20-%20U20%20-%20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wnloads/1er%20coupe%20de%20france%20toul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wnloads/CHPT%20SUD%202019%20MONTEUX%2004-05-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TH/AppData/Local/Temp/CHALLENGE%20HIVER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wnloads/ELIMINATOIRE%20REGIONAL%20VILLENEUVE%20LOUBET%20-61-8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wnloads/CHPT%20LIGUE%20SUD%202019%20U15-U20%20SF49%20SF%2055%20PLAT%204%20corrig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wnloads/4&#232;me%20%20CHALLENGE%20AVENIR%20-%20MENTON%20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wnloads/CHPT%20LIGUE%20SUD%202019%20SF%2059%20SF64CSF%2071%20PLAT%20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wnloads/4%20&#232;me%20J.%20TOUR%20REGIONAL%20PAR%20EQUIPES%20FIL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EME PLATEAU"/>
      <sheetName val="1ER PLATEAU"/>
      <sheetName val="Minimas"/>
    </sheetNames>
    <sheetDataSet>
      <sheetData sheetId="0" refreshError="1"/>
      <sheetData sheetId="1" refreshError="1"/>
      <sheetData sheetId="2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15">
          <cell r="C15" t="str">
            <v>MINIME</v>
          </cell>
          <cell r="J15" t="str">
            <v>MINIME</v>
          </cell>
        </row>
        <row r="16">
          <cell r="A16">
            <v>10</v>
          </cell>
          <cell r="B16" t="str">
            <v>BENJ</v>
          </cell>
          <cell r="C16" t="str">
            <v>U13 M35</v>
          </cell>
          <cell r="H16">
            <v>10</v>
          </cell>
          <cell r="I16" t="str">
            <v>BENJ</v>
          </cell>
          <cell r="J16" t="str">
            <v>U13 F35</v>
          </cell>
        </row>
        <row r="17">
          <cell r="A17">
            <v>35.01</v>
          </cell>
          <cell r="B17" t="str">
            <v>BENJ</v>
          </cell>
          <cell r="C17" t="str">
            <v>U13 M40</v>
          </cell>
          <cell r="H17">
            <v>35.01</v>
          </cell>
          <cell r="I17" t="str">
            <v>BENJ</v>
          </cell>
          <cell r="J17" t="str">
            <v>U13 F40</v>
          </cell>
        </row>
        <row r="18">
          <cell r="A18">
            <v>40.01</v>
          </cell>
          <cell r="B18" t="str">
            <v>BENJ</v>
          </cell>
          <cell r="C18" t="str">
            <v>U13 M45</v>
          </cell>
          <cell r="H18">
            <v>40.01</v>
          </cell>
          <cell r="I18" t="str">
            <v>BENJ</v>
          </cell>
          <cell r="J18" t="str">
            <v>U13 F45</v>
          </cell>
        </row>
        <row r="19">
          <cell r="A19">
            <v>45.01</v>
          </cell>
          <cell r="B19" t="str">
            <v>BENJ</v>
          </cell>
          <cell r="C19" t="str">
            <v>U13 M49</v>
          </cell>
          <cell r="H19">
            <v>45.01</v>
          </cell>
          <cell r="I19" t="str">
            <v>BENJ</v>
          </cell>
          <cell r="J19" t="str">
            <v>U13 F49</v>
          </cell>
        </row>
        <row r="20">
          <cell r="A20">
            <v>49.01</v>
          </cell>
          <cell r="B20" t="str">
            <v>BENJ</v>
          </cell>
          <cell r="C20" t="str">
            <v>U13 M55</v>
          </cell>
          <cell r="H20">
            <v>49.01</v>
          </cell>
          <cell r="I20" t="str">
            <v>BENJ</v>
          </cell>
          <cell r="J20" t="str">
            <v>U13 F55</v>
          </cell>
        </row>
        <row r="21">
          <cell r="A21">
            <v>55.01</v>
          </cell>
          <cell r="B21" t="str">
            <v>BENJ</v>
          </cell>
          <cell r="C21" t="str">
            <v>U13 M61</v>
          </cell>
          <cell r="H21">
            <v>55.01</v>
          </cell>
          <cell r="I21" t="str">
            <v>BENJ</v>
          </cell>
          <cell r="J21" t="str">
            <v>U13 F59</v>
          </cell>
        </row>
        <row r="22">
          <cell r="A22">
            <v>61.01</v>
          </cell>
          <cell r="B22" t="str">
            <v>BENJ</v>
          </cell>
          <cell r="C22" t="str">
            <v>U13 M67</v>
          </cell>
          <cell r="H22">
            <v>59.01</v>
          </cell>
          <cell r="I22" t="str">
            <v>BENJ</v>
          </cell>
          <cell r="J22" t="str">
            <v>U13 F64</v>
          </cell>
        </row>
        <row r="23">
          <cell r="A23">
            <v>67.010000000000005</v>
          </cell>
          <cell r="B23" t="str">
            <v>BENJ</v>
          </cell>
          <cell r="C23" t="str">
            <v>U13 M73</v>
          </cell>
          <cell r="H23">
            <v>64.010000000000005</v>
          </cell>
          <cell r="I23" t="str">
            <v>BENJ</v>
          </cell>
          <cell r="J23" t="str">
            <v>U13 F71</v>
          </cell>
        </row>
        <row r="24">
          <cell r="A24">
            <v>73.010000000000005</v>
          </cell>
          <cell r="B24" t="str">
            <v>BENJ</v>
          </cell>
          <cell r="C24" t="str">
            <v>U13 M&gt;73</v>
          </cell>
          <cell r="H24">
            <v>71.010000000000005</v>
          </cell>
          <cell r="I24" t="str">
            <v>BENJ</v>
          </cell>
          <cell r="J24" t="str">
            <v>U13 F&gt;71</v>
          </cell>
        </row>
        <row r="25">
          <cell r="A25">
            <v>81.010000000000005</v>
          </cell>
          <cell r="B25" t="str">
            <v>BENJ</v>
          </cell>
          <cell r="C25" t="str">
            <v>U13 M&gt;73</v>
          </cell>
          <cell r="H25">
            <v>76.010000000000005</v>
          </cell>
          <cell r="I25" t="str">
            <v>BENJ</v>
          </cell>
          <cell r="J25" t="str">
            <v>U13 F&gt;71</v>
          </cell>
        </row>
        <row r="26">
          <cell r="A26">
            <v>89.01</v>
          </cell>
          <cell r="B26" t="str">
            <v>BENJ</v>
          </cell>
          <cell r="C26" t="str">
            <v>U13 M&gt;73</v>
          </cell>
          <cell r="H26">
            <v>81.010000000000005</v>
          </cell>
          <cell r="I26" t="str">
            <v>BENJ</v>
          </cell>
          <cell r="J26" t="str">
            <v>U13 F&gt;71</v>
          </cell>
        </row>
        <row r="27">
          <cell r="A27">
            <v>96.01</v>
          </cell>
          <cell r="B27" t="str">
            <v>BENJ</v>
          </cell>
          <cell r="C27" t="str">
            <v>U13 M&gt;73</v>
          </cell>
          <cell r="H27">
            <v>87.01</v>
          </cell>
          <cell r="I27" t="str">
            <v>BENJ</v>
          </cell>
          <cell r="J27" t="str">
            <v>U13 F&gt;71</v>
          </cell>
        </row>
        <row r="28">
          <cell r="A28">
            <v>102.01</v>
          </cell>
          <cell r="B28" t="str">
            <v>BENJ</v>
          </cell>
          <cell r="C28" t="str">
            <v>U13 M&gt;73</v>
          </cell>
        </row>
        <row r="29">
          <cell r="A29">
            <v>109.1</v>
          </cell>
          <cell r="B29" t="str">
            <v>BENJ</v>
          </cell>
          <cell r="C29" t="str">
            <v>U13 M&gt;73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Classement Equipes"/>
      <sheetName val="NotesTechJeunes"/>
      <sheetName val="Minimas"/>
      <sheetName val="Listing"/>
      <sheetName val="TableAllemand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D1" t="str">
            <v>Num.lic.</v>
          </cell>
          <cell r="F1" t="str">
            <v>Genre</v>
          </cell>
        </row>
        <row r="2">
          <cell r="D2">
            <v>344100</v>
          </cell>
          <cell r="F2" t="str">
            <v>Homme</v>
          </cell>
        </row>
        <row r="3">
          <cell r="D3">
            <v>449156</v>
          </cell>
          <cell r="F3" t="str">
            <v>Femme</v>
          </cell>
        </row>
        <row r="4">
          <cell r="D4">
            <v>384034</v>
          </cell>
          <cell r="F4" t="str">
            <v>Femme</v>
          </cell>
        </row>
        <row r="5">
          <cell r="D5">
            <v>435395</v>
          </cell>
          <cell r="F5" t="str">
            <v>Homme</v>
          </cell>
        </row>
        <row r="6">
          <cell r="D6">
            <v>401580</v>
          </cell>
          <cell r="F6" t="str">
            <v>Homme</v>
          </cell>
        </row>
        <row r="7">
          <cell r="D7">
            <v>444748</v>
          </cell>
          <cell r="F7" t="str">
            <v>Femme</v>
          </cell>
        </row>
        <row r="8">
          <cell r="D8">
            <v>329036</v>
          </cell>
          <cell r="F8" t="str">
            <v>Homme</v>
          </cell>
        </row>
        <row r="9">
          <cell r="D9">
            <v>398244</v>
          </cell>
          <cell r="F9" t="str">
            <v>Homme</v>
          </cell>
        </row>
        <row r="10">
          <cell r="D10">
            <v>445625</v>
          </cell>
          <cell r="F10" t="str">
            <v>Homme</v>
          </cell>
        </row>
        <row r="11">
          <cell r="D11">
            <v>380840</v>
          </cell>
          <cell r="F11" t="str">
            <v>Homme</v>
          </cell>
        </row>
        <row r="12">
          <cell r="D12">
            <v>415242</v>
          </cell>
          <cell r="F12" t="str">
            <v>Homme</v>
          </cell>
        </row>
        <row r="13">
          <cell r="D13">
            <v>437623</v>
          </cell>
          <cell r="F13" t="str">
            <v>Homme</v>
          </cell>
        </row>
        <row r="14">
          <cell r="D14">
            <v>437626</v>
          </cell>
          <cell r="F14" t="str">
            <v>Homme</v>
          </cell>
        </row>
        <row r="15">
          <cell r="D15">
            <v>370433</v>
          </cell>
          <cell r="F15" t="str">
            <v>Homme</v>
          </cell>
        </row>
        <row r="16">
          <cell r="D16">
            <v>417751</v>
          </cell>
          <cell r="F16" t="str">
            <v>Femme</v>
          </cell>
        </row>
        <row r="17">
          <cell r="D17">
            <v>230430</v>
          </cell>
          <cell r="F17" t="str">
            <v>Femme</v>
          </cell>
        </row>
        <row r="18">
          <cell r="D18">
            <v>363002</v>
          </cell>
          <cell r="F18" t="str">
            <v>Femme</v>
          </cell>
        </row>
        <row r="19">
          <cell r="D19">
            <v>435579</v>
          </cell>
          <cell r="F19" t="str">
            <v>Femme</v>
          </cell>
        </row>
        <row r="20">
          <cell r="D20">
            <v>448331</v>
          </cell>
          <cell r="F20" t="str">
            <v>Homme</v>
          </cell>
        </row>
        <row r="21">
          <cell r="D21">
            <v>310069</v>
          </cell>
          <cell r="F21" t="str">
            <v>Homme</v>
          </cell>
        </row>
        <row r="22">
          <cell r="D22">
            <v>416679</v>
          </cell>
          <cell r="F22" t="str">
            <v>Homme</v>
          </cell>
        </row>
        <row r="23">
          <cell r="D23">
            <v>443407</v>
          </cell>
          <cell r="F23" t="str">
            <v>Homme</v>
          </cell>
        </row>
        <row r="24">
          <cell r="D24">
            <v>442647</v>
          </cell>
          <cell r="F24" t="str">
            <v>Homme</v>
          </cell>
        </row>
        <row r="25">
          <cell r="D25">
            <v>442976</v>
          </cell>
          <cell r="F25" t="str">
            <v>Homme</v>
          </cell>
        </row>
        <row r="26">
          <cell r="D26">
            <v>360579</v>
          </cell>
          <cell r="F26" t="str">
            <v>Femme</v>
          </cell>
        </row>
        <row r="27">
          <cell r="D27">
            <v>447687</v>
          </cell>
          <cell r="F27" t="str">
            <v>Homme</v>
          </cell>
        </row>
        <row r="28">
          <cell r="D28">
            <v>262995</v>
          </cell>
          <cell r="F28" t="str">
            <v>Homme</v>
          </cell>
        </row>
        <row r="29">
          <cell r="D29">
            <v>417539</v>
          </cell>
          <cell r="F29" t="str">
            <v>Homme</v>
          </cell>
        </row>
        <row r="30">
          <cell r="D30">
            <v>443557</v>
          </cell>
          <cell r="F30" t="str">
            <v>Homme</v>
          </cell>
        </row>
        <row r="31">
          <cell r="D31">
            <v>415050</v>
          </cell>
          <cell r="F31" t="str">
            <v>Femme</v>
          </cell>
        </row>
        <row r="32">
          <cell r="D32">
            <v>444075</v>
          </cell>
          <cell r="F32" t="str">
            <v>Homme</v>
          </cell>
        </row>
        <row r="33">
          <cell r="D33">
            <v>431952</v>
          </cell>
          <cell r="F33" t="str">
            <v>Homme</v>
          </cell>
        </row>
        <row r="34">
          <cell r="D34">
            <v>182561</v>
          </cell>
          <cell r="F34" t="str">
            <v>Homme</v>
          </cell>
        </row>
        <row r="35">
          <cell r="D35">
            <v>433567</v>
          </cell>
          <cell r="F35" t="str">
            <v>Homme</v>
          </cell>
        </row>
        <row r="36">
          <cell r="D36">
            <v>328768</v>
          </cell>
          <cell r="F36" t="str">
            <v>Homme</v>
          </cell>
        </row>
        <row r="37">
          <cell r="D37">
            <v>248128</v>
          </cell>
          <cell r="F37" t="str">
            <v>Homme</v>
          </cell>
        </row>
        <row r="38">
          <cell r="D38">
            <v>6353</v>
          </cell>
          <cell r="F38" t="str">
            <v>Homme</v>
          </cell>
        </row>
        <row r="39">
          <cell r="D39">
            <v>204912</v>
          </cell>
          <cell r="F39" t="str">
            <v>Homme</v>
          </cell>
        </row>
        <row r="40">
          <cell r="D40">
            <v>335170</v>
          </cell>
          <cell r="F40" t="str">
            <v>Homme</v>
          </cell>
        </row>
        <row r="41">
          <cell r="D41">
            <v>415049</v>
          </cell>
          <cell r="F41" t="str">
            <v>Homme</v>
          </cell>
        </row>
        <row r="42">
          <cell r="D42">
            <v>431876</v>
          </cell>
          <cell r="F42" t="str">
            <v>Femme</v>
          </cell>
        </row>
        <row r="43">
          <cell r="D43">
            <v>443698</v>
          </cell>
          <cell r="F43" t="str">
            <v>Homme</v>
          </cell>
        </row>
        <row r="44">
          <cell r="D44">
            <v>446336</v>
          </cell>
          <cell r="F44" t="str">
            <v>Femme</v>
          </cell>
        </row>
        <row r="45">
          <cell r="D45">
            <v>14585</v>
          </cell>
          <cell r="F45" t="str">
            <v>Homme</v>
          </cell>
        </row>
        <row r="46">
          <cell r="D46">
            <v>446335</v>
          </cell>
          <cell r="F46" t="str">
            <v>Femme</v>
          </cell>
        </row>
        <row r="47">
          <cell r="D47">
            <v>449159</v>
          </cell>
          <cell r="F47" t="str">
            <v>Femme</v>
          </cell>
        </row>
        <row r="48">
          <cell r="D48">
            <v>415953</v>
          </cell>
          <cell r="F48" t="str">
            <v>Homme</v>
          </cell>
        </row>
        <row r="49">
          <cell r="D49">
            <v>422631</v>
          </cell>
          <cell r="F49" t="str">
            <v>Homme</v>
          </cell>
        </row>
        <row r="50">
          <cell r="D50">
            <v>6786</v>
          </cell>
          <cell r="F50" t="str">
            <v>Homme</v>
          </cell>
        </row>
        <row r="51">
          <cell r="D51">
            <v>418267</v>
          </cell>
          <cell r="F51" t="str">
            <v>Homme</v>
          </cell>
        </row>
        <row r="52">
          <cell r="D52">
            <v>443625</v>
          </cell>
          <cell r="F52" t="str">
            <v>Homme</v>
          </cell>
        </row>
        <row r="53">
          <cell r="D53">
            <v>437054</v>
          </cell>
          <cell r="F53" t="str">
            <v>Femme</v>
          </cell>
        </row>
        <row r="54">
          <cell r="D54">
            <v>444478</v>
          </cell>
          <cell r="F54" t="str">
            <v>Femme</v>
          </cell>
        </row>
        <row r="55">
          <cell r="D55">
            <v>438114</v>
          </cell>
          <cell r="F55" t="str">
            <v>Homme</v>
          </cell>
        </row>
        <row r="56">
          <cell r="D56">
            <v>442985</v>
          </cell>
          <cell r="F56" t="str">
            <v>Homme</v>
          </cell>
        </row>
        <row r="57">
          <cell r="D57">
            <v>199415</v>
          </cell>
          <cell r="F57" t="str">
            <v>Homme</v>
          </cell>
        </row>
        <row r="58">
          <cell r="D58">
            <v>443060</v>
          </cell>
          <cell r="F58" t="str">
            <v>Homme</v>
          </cell>
        </row>
        <row r="59">
          <cell r="D59">
            <v>447112</v>
          </cell>
          <cell r="F59" t="str">
            <v>Femme</v>
          </cell>
        </row>
        <row r="60">
          <cell r="D60">
            <v>361222</v>
          </cell>
          <cell r="F60" t="str">
            <v>Homme</v>
          </cell>
        </row>
        <row r="61">
          <cell r="D61">
            <v>422632</v>
          </cell>
          <cell r="F61" t="str">
            <v>Homme</v>
          </cell>
        </row>
        <row r="62">
          <cell r="D62">
            <v>444475</v>
          </cell>
          <cell r="F62" t="str">
            <v>Homme</v>
          </cell>
        </row>
        <row r="63">
          <cell r="D63">
            <v>446025</v>
          </cell>
          <cell r="F63" t="str">
            <v>Femme</v>
          </cell>
        </row>
        <row r="64">
          <cell r="D64">
            <v>443018</v>
          </cell>
          <cell r="F64" t="str">
            <v>Homme</v>
          </cell>
        </row>
        <row r="65">
          <cell r="D65">
            <v>448145</v>
          </cell>
          <cell r="F65" t="str">
            <v>Homme</v>
          </cell>
        </row>
        <row r="66">
          <cell r="D66">
            <v>418258</v>
          </cell>
          <cell r="F66" t="str">
            <v>Femme</v>
          </cell>
        </row>
        <row r="67">
          <cell r="D67">
            <v>446024</v>
          </cell>
          <cell r="F67" t="str">
            <v>Femme</v>
          </cell>
        </row>
        <row r="68">
          <cell r="D68">
            <v>446026</v>
          </cell>
          <cell r="F68" t="str">
            <v>Homme</v>
          </cell>
        </row>
        <row r="69">
          <cell r="D69">
            <v>418260</v>
          </cell>
          <cell r="F69" t="str">
            <v>Femme</v>
          </cell>
        </row>
        <row r="70">
          <cell r="D70">
            <v>442083</v>
          </cell>
          <cell r="F70" t="str">
            <v>Homme</v>
          </cell>
        </row>
        <row r="71">
          <cell r="D71">
            <v>442981</v>
          </cell>
          <cell r="F71" t="str">
            <v>Homme</v>
          </cell>
        </row>
        <row r="72">
          <cell r="D72">
            <v>444949</v>
          </cell>
          <cell r="F72" t="str">
            <v>Homme</v>
          </cell>
        </row>
        <row r="73">
          <cell r="D73">
            <v>442973</v>
          </cell>
          <cell r="F73" t="str">
            <v>Homme</v>
          </cell>
        </row>
        <row r="74">
          <cell r="D74">
            <v>445329</v>
          </cell>
          <cell r="F74" t="str">
            <v>Femme</v>
          </cell>
        </row>
        <row r="75">
          <cell r="D75">
            <v>415949</v>
          </cell>
          <cell r="F75" t="str">
            <v>Homme</v>
          </cell>
        </row>
        <row r="76">
          <cell r="D76">
            <v>447113</v>
          </cell>
          <cell r="F76" t="str">
            <v>Femme</v>
          </cell>
        </row>
        <row r="77">
          <cell r="D77">
            <v>312376</v>
          </cell>
          <cell r="F77" t="str">
            <v>Homme</v>
          </cell>
        </row>
        <row r="78">
          <cell r="D78">
            <v>442983</v>
          </cell>
          <cell r="F78" t="str">
            <v>Homme</v>
          </cell>
        </row>
        <row r="79">
          <cell r="D79">
            <v>447115</v>
          </cell>
          <cell r="F79" t="str">
            <v>Homme</v>
          </cell>
        </row>
        <row r="80">
          <cell r="D80">
            <v>415944</v>
          </cell>
          <cell r="F80" t="str">
            <v>Homme</v>
          </cell>
        </row>
        <row r="81">
          <cell r="D81">
            <v>444529</v>
          </cell>
          <cell r="F81" t="str">
            <v>Homme</v>
          </cell>
        </row>
        <row r="82">
          <cell r="D82">
            <v>446032</v>
          </cell>
          <cell r="F82" t="str">
            <v>Femme</v>
          </cell>
        </row>
        <row r="83">
          <cell r="D83">
            <v>444528</v>
          </cell>
          <cell r="F83" t="str">
            <v>Homme</v>
          </cell>
        </row>
        <row r="84">
          <cell r="D84">
            <v>443696</v>
          </cell>
          <cell r="F84" t="str">
            <v>Femme</v>
          </cell>
        </row>
        <row r="85">
          <cell r="D85">
            <v>444483</v>
          </cell>
          <cell r="F85" t="str">
            <v>Homme</v>
          </cell>
        </row>
        <row r="86">
          <cell r="D86">
            <v>442991</v>
          </cell>
          <cell r="F86" t="str">
            <v>Homme</v>
          </cell>
        </row>
        <row r="87">
          <cell r="D87">
            <v>442995</v>
          </cell>
          <cell r="F87" t="str">
            <v>Homme</v>
          </cell>
        </row>
        <row r="88">
          <cell r="D88">
            <v>444867</v>
          </cell>
          <cell r="F88" t="str">
            <v>Femme</v>
          </cell>
        </row>
        <row r="89">
          <cell r="D89">
            <v>438356</v>
          </cell>
          <cell r="F89" t="str">
            <v>Femme</v>
          </cell>
        </row>
        <row r="90">
          <cell r="D90">
            <v>447114</v>
          </cell>
          <cell r="F90" t="str">
            <v>Femme</v>
          </cell>
        </row>
        <row r="91">
          <cell r="D91">
            <v>312382</v>
          </cell>
          <cell r="F91" t="str">
            <v>Homme</v>
          </cell>
        </row>
        <row r="92">
          <cell r="D92">
            <v>443058</v>
          </cell>
          <cell r="F92" t="str">
            <v>Homme</v>
          </cell>
        </row>
        <row r="93">
          <cell r="D93">
            <v>429699</v>
          </cell>
          <cell r="F93" t="str">
            <v>Homme</v>
          </cell>
        </row>
        <row r="94">
          <cell r="D94">
            <v>448146</v>
          </cell>
          <cell r="F94" t="str">
            <v>Femme</v>
          </cell>
        </row>
        <row r="95">
          <cell r="D95">
            <v>182520</v>
          </cell>
          <cell r="F95" t="str">
            <v>Homme</v>
          </cell>
        </row>
        <row r="96">
          <cell r="D96">
            <v>168623</v>
          </cell>
          <cell r="F96" t="str">
            <v>Homme</v>
          </cell>
        </row>
        <row r="97">
          <cell r="D97">
            <v>287541</v>
          </cell>
          <cell r="F97" t="str">
            <v>Femme</v>
          </cell>
        </row>
        <row r="98">
          <cell r="D98">
            <v>443016</v>
          </cell>
          <cell r="F98" t="str">
            <v>Femme</v>
          </cell>
        </row>
        <row r="99">
          <cell r="D99">
            <v>445752</v>
          </cell>
          <cell r="F99" t="str">
            <v>Femme</v>
          </cell>
        </row>
        <row r="100">
          <cell r="D100">
            <v>445389</v>
          </cell>
          <cell r="F100" t="str">
            <v>Femme</v>
          </cell>
        </row>
        <row r="101">
          <cell r="D101">
            <v>36</v>
          </cell>
          <cell r="F101" t="str">
            <v>Homme</v>
          </cell>
        </row>
        <row r="102">
          <cell r="D102">
            <v>355822</v>
          </cell>
          <cell r="F102" t="str">
            <v>Femme</v>
          </cell>
        </row>
        <row r="103">
          <cell r="D103">
            <v>419752</v>
          </cell>
          <cell r="F103" t="str">
            <v>Homme</v>
          </cell>
        </row>
        <row r="104">
          <cell r="D104">
            <v>362599</v>
          </cell>
          <cell r="F104" t="str">
            <v>Homme</v>
          </cell>
        </row>
        <row r="105">
          <cell r="D105">
            <v>442982</v>
          </cell>
          <cell r="F105" t="str">
            <v>Femme</v>
          </cell>
        </row>
        <row r="106">
          <cell r="D106">
            <v>442974</v>
          </cell>
          <cell r="F106" t="str">
            <v>Homme</v>
          </cell>
        </row>
        <row r="107">
          <cell r="D107">
            <v>442979</v>
          </cell>
          <cell r="F107" t="str">
            <v>Femme</v>
          </cell>
        </row>
        <row r="108">
          <cell r="D108">
            <v>312387</v>
          </cell>
          <cell r="F108" t="str">
            <v>Homme</v>
          </cell>
        </row>
        <row r="109">
          <cell r="D109">
            <v>415958</v>
          </cell>
          <cell r="F109" t="str">
            <v>Femme</v>
          </cell>
        </row>
        <row r="110">
          <cell r="D110">
            <v>445330</v>
          </cell>
          <cell r="F110" t="str">
            <v>Femme</v>
          </cell>
        </row>
        <row r="111">
          <cell r="D111">
            <v>429700</v>
          </cell>
          <cell r="F111" t="str">
            <v>Femme</v>
          </cell>
        </row>
        <row r="112">
          <cell r="D112">
            <v>418266</v>
          </cell>
          <cell r="F112" t="str">
            <v>Homme</v>
          </cell>
        </row>
        <row r="113">
          <cell r="D113">
            <v>33</v>
          </cell>
          <cell r="F113" t="str">
            <v>Homme</v>
          </cell>
        </row>
        <row r="114">
          <cell r="D114">
            <v>444895</v>
          </cell>
          <cell r="F114" t="str">
            <v>Homme</v>
          </cell>
        </row>
        <row r="115">
          <cell r="D115">
            <v>444904</v>
          </cell>
          <cell r="F115" t="str">
            <v>Homme</v>
          </cell>
        </row>
        <row r="116">
          <cell r="D116">
            <v>434560</v>
          </cell>
          <cell r="F116" t="str">
            <v>Femme</v>
          </cell>
        </row>
        <row r="117">
          <cell r="D117">
            <v>434664</v>
          </cell>
          <cell r="F117" t="str">
            <v>Femme</v>
          </cell>
        </row>
        <row r="118">
          <cell r="D118">
            <v>32</v>
          </cell>
          <cell r="F118" t="str">
            <v>Homme</v>
          </cell>
        </row>
        <row r="119">
          <cell r="D119">
            <v>425572</v>
          </cell>
          <cell r="F119" t="str">
            <v>Femme</v>
          </cell>
        </row>
        <row r="120">
          <cell r="D120">
            <v>434559</v>
          </cell>
          <cell r="F120" t="str">
            <v>Homme</v>
          </cell>
        </row>
        <row r="121">
          <cell r="D121">
            <v>410945</v>
          </cell>
          <cell r="F121" t="str">
            <v>Homme</v>
          </cell>
        </row>
        <row r="122">
          <cell r="D122">
            <v>355824</v>
          </cell>
          <cell r="F122" t="str">
            <v>Homme</v>
          </cell>
        </row>
        <row r="123">
          <cell r="D123">
            <v>410946</v>
          </cell>
          <cell r="F123" t="str">
            <v>Femme</v>
          </cell>
        </row>
        <row r="124">
          <cell r="D124">
            <v>434668</v>
          </cell>
          <cell r="F124" t="str">
            <v>Femme</v>
          </cell>
        </row>
        <row r="125">
          <cell r="D125">
            <v>434667</v>
          </cell>
          <cell r="F125" t="str">
            <v>Femme</v>
          </cell>
        </row>
        <row r="126">
          <cell r="D126">
            <v>402874</v>
          </cell>
          <cell r="F126" t="str">
            <v>Femme</v>
          </cell>
        </row>
        <row r="127">
          <cell r="D127">
            <v>444898</v>
          </cell>
          <cell r="F127" t="str">
            <v>Femme</v>
          </cell>
        </row>
        <row r="128">
          <cell r="D128">
            <v>418270</v>
          </cell>
          <cell r="F128" t="str">
            <v>Femme</v>
          </cell>
        </row>
        <row r="129">
          <cell r="D129">
            <v>434669</v>
          </cell>
          <cell r="F129" t="str">
            <v>Homme</v>
          </cell>
        </row>
        <row r="130">
          <cell r="D130">
            <v>418261</v>
          </cell>
          <cell r="F130" t="str">
            <v>Femme</v>
          </cell>
        </row>
        <row r="131">
          <cell r="D131">
            <v>402872</v>
          </cell>
          <cell r="F131" t="str">
            <v>Femme</v>
          </cell>
        </row>
        <row r="132">
          <cell r="D132">
            <v>402869</v>
          </cell>
          <cell r="F132" t="str">
            <v>Homme</v>
          </cell>
        </row>
        <row r="133">
          <cell r="D133">
            <v>444868</v>
          </cell>
          <cell r="F133" t="str">
            <v>Femme</v>
          </cell>
        </row>
        <row r="134">
          <cell r="D134">
            <v>355823</v>
          </cell>
          <cell r="F134" t="str">
            <v>Homme</v>
          </cell>
        </row>
        <row r="135">
          <cell r="D135">
            <v>434665</v>
          </cell>
          <cell r="F135" t="str">
            <v>Femme</v>
          </cell>
        </row>
        <row r="136">
          <cell r="D136">
            <v>444901</v>
          </cell>
          <cell r="F136" t="str">
            <v>Femme</v>
          </cell>
        </row>
        <row r="137">
          <cell r="D137">
            <v>434670</v>
          </cell>
          <cell r="F137" t="str">
            <v>Femme</v>
          </cell>
        </row>
        <row r="138">
          <cell r="D138">
            <v>444897</v>
          </cell>
          <cell r="F138" t="str">
            <v>Femme</v>
          </cell>
        </row>
        <row r="139">
          <cell r="D139">
            <v>443056</v>
          </cell>
          <cell r="F139" t="str">
            <v>Femme</v>
          </cell>
        </row>
        <row r="140">
          <cell r="D140">
            <v>434561</v>
          </cell>
          <cell r="F140" t="str">
            <v>Femme</v>
          </cell>
        </row>
        <row r="141">
          <cell r="D141">
            <v>222553</v>
          </cell>
          <cell r="F141" t="str">
            <v>Homme</v>
          </cell>
        </row>
        <row r="142">
          <cell r="D142">
            <v>293750</v>
          </cell>
          <cell r="F142" t="str">
            <v>Homme</v>
          </cell>
        </row>
        <row r="143">
          <cell r="D143">
            <v>438355</v>
          </cell>
          <cell r="F143" t="str">
            <v>Femme</v>
          </cell>
        </row>
        <row r="144">
          <cell r="D144">
            <v>434562</v>
          </cell>
          <cell r="F144" t="str">
            <v>Femme</v>
          </cell>
        </row>
        <row r="145">
          <cell r="D145">
            <v>34</v>
          </cell>
          <cell r="F145" t="str">
            <v>Homme</v>
          </cell>
        </row>
        <row r="146">
          <cell r="D146">
            <v>401944</v>
          </cell>
          <cell r="F146" t="str">
            <v>Femme</v>
          </cell>
        </row>
        <row r="147">
          <cell r="D147">
            <v>442432</v>
          </cell>
          <cell r="F147" t="str">
            <v>Homme</v>
          </cell>
        </row>
        <row r="148">
          <cell r="D148">
            <v>431502</v>
          </cell>
          <cell r="F148" t="str">
            <v>Homme</v>
          </cell>
        </row>
        <row r="149">
          <cell r="D149">
            <v>442434</v>
          </cell>
          <cell r="F149" t="str">
            <v>Homme</v>
          </cell>
        </row>
        <row r="150">
          <cell r="D150">
            <v>367548</v>
          </cell>
          <cell r="F150" t="str">
            <v>Homme</v>
          </cell>
        </row>
        <row r="151">
          <cell r="D151">
            <v>422825</v>
          </cell>
          <cell r="F151" t="str">
            <v>Femme</v>
          </cell>
        </row>
        <row r="152">
          <cell r="D152">
            <v>422377</v>
          </cell>
          <cell r="F152" t="str">
            <v>Homme</v>
          </cell>
        </row>
        <row r="153">
          <cell r="D153">
            <v>443470</v>
          </cell>
          <cell r="F153" t="str">
            <v>Femme</v>
          </cell>
        </row>
        <row r="154">
          <cell r="D154">
            <v>443472</v>
          </cell>
          <cell r="F154" t="str">
            <v>Homme</v>
          </cell>
        </row>
        <row r="155">
          <cell r="D155">
            <v>443490</v>
          </cell>
          <cell r="F155" t="str">
            <v>Homme</v>
          </cell>
        </row>
        <row r="156">
          <cell r="D156">
            <v>443458</v>
          </cell>
          <cell r="F156" t="str">
            <v>Homme</v>
          </cell>
        </row>
        <row r="157">
          <cell r="D157">
            <v>443491</v>
          </cell>
          <cell r="F157" t="str">
            <v>Homme</v>
          </cell>
        </row>
        <row r="158">
          <cell r="D158">
            <v>431068</v>
          </cell>
          <cell r="F158" t="str">
            <v>Homme</v>
          </cell>
        </row>
        <row r="159">
          <cell r="D159">
            <v>443492</v>
          </cell>
          <cell r="F159" t="str">
            <v>Homme</v>
          </cell>
        </row>
        <row r="160">
          <cell r="D160">
            <v>443496</v>
          </cell>
          <cell r="F160" t="str">
            <v>Homme</v>
          </cell>
        </row>
        <row r="161">
          <cell r="D161">
            <v>443466</v>
          </cell>
          <cell r="F161" t="str">
            <v>Homme</v>
          </cell>
        </row>
        <row r="162">
          <cell r="D162">
            <v>443468</v>
          </cell>
          <cell r="F162" t="str">
            <v>Femme</v>
          </cell>
        </row>
        <row r="163">
          <cell r="D163">
            <v>435598</v>
          </cell>
          <cell r="F163" t="str">
            <v>Homme</v>
          </cell>
        </row>
        <row r="164">
          <cell r="D164">
            <v>443460</v>
          </cell>
          <cell r="F164" t="str">
            <v>Femme</v>
          </cell>
        </row>
        <row r="165">
          <cell r="D165">
            <v>313110</v>
          </cell>
          <cell r="F165" t="str">
            <v>Homme</v>
          </cell>
        </row>
        <row r="166">
          <cell r="D166">
            <v>443464</v>
          </cell>
          <cell r="F166" t="str">
            <v>Femme</v>
          </cell>
        </row>
        <row r="167">
          <cell r="D167">
            <v>445736</v>
          </cell>
          <cell r="F167" t="str">
            <v>Femme</v>
          </cell>
        </row>
        <row r="168">
          <cell r="D168">
            <v>443499</v>
          </cell>
          <cell r="F168" t="str">
            <v>Homme</v>
          </cell>
        </row>
        <row r="169">
          <cell r="D169">
            <v>443455</v>
          </cell>
          <cell r="F169" t="str">
            <v>Homme</v>
          </cell>
        </row>
        <row r="170">
          <cell r="D170">
            <v>445735</v>
          </cell>
          <cell r="F170" t="str">
            <v>Homme</v>
          </cell>
        </row>
        <row r="171">
          <cell r="D171">
            <v>313111</v>
          </cell>
          <cell r="F171" t="str">
            <v>Homme</v>
          </cell>
        </row>
        <row r="172">
          <cell r="D172">
            <v>443461</v>
          </cell>
          <cell r="F172" t="str">
            <v>Femme</v>
          </cell>
        </row>
        <row r="173">
          <cell r="D173">
            <v>443493</v>
          </cell>
          <cell r="F173" t="str">
            <v>Homme</v>
          </cell>
        </row>
        <row r="174">
          <cell r="D174">
            <v>442548</v>
          </cell>
          <cell r="F174" t="str">
            <v>Homme</v>
          </cell>
        </row>
        <row r="175">
          <cell r="D175">
            <v>443487</v>
          </cell>
          <cell r="F175" t="str">
            <v>Homme</v>
          </cell>
        </row>
        <row r="176">
          <cell r="D176">
            <v>418030</v>
          </cell>
          <cell r="F176" t="str">
            <v>Femme</v>
          </cell>
        </row>
        <row r="177">
          <cell r="D177">
            <v>402283</v>
          </cell>
          <cell r="F177" t="str">
            <v>Femme</v>
          </cell>
        </row>
        <row r="178">
          <cell r="D178">
            <v>437093</v>
          </cell>
          <cell r="F178" t="str">
            <v>Homme</v>
          </cell>
        </row>
        <row r="179">
          <cell r="D179">
            <v>443465</v>
          </cell>
          <cell r="F179" t="str">
            <v>Femme</v>
          </cell>
        </row>
        <row r="180">
          <cell r="D180">
            <v>431113</v>
          </cell>
          <cell r="F180" t="str">
            <v>Femme</v>
          </cell>
        </row>
        <row r="181">
          <cell r="D181">
            <v>402188</v>
          </cell>
          <cell r="F181" t="str">
            <v>Homme</v>
          </cell>
        </row>
        <row r="182">
          <cell r="D182">
            <v>418035</v>
          </cell>
          <cell r="F182" t="str">
            <v>Homme</v>
          </cell>
        </row>
        <row r="183">
          <cell r="D183">
            <v>431092</v>
          </cell>
          <cell r="F183" t="str">
            <v>Femme</v>
          </cell>
        </row>
        <row r="184">
          <cell r="D184">
            <v>431064</v>
          </cell>
          <cell r="F184" t="str">
            <v>Homme</v>
          </cell>
        </row>
        <row r="185">
          <cell r="D185">
            <v>417077</v>
          </cell>
          <cell r="F185" t="str">
            <v>Homme</v>
          </cell>
        </row>
        <row r="186">
          <cell r="D186">
            <v>443494</v>
          </cell>
          <cell r="F186" t="str">
            <v>Homme</v>
          </cell>
        </row>
        <row r="187">
          <cell r="D187">
            <v>443501</v>
          </cell>
          <cell r="F187" t="str">
            <v>Homme</v>
          </cell>
        </row>
        <row r="188">
          <cell r="D188">
            <v>431110</v>
          </cell>
          <cell r="F188" t="str">
            <v>Homme</v>
          </cell>
        </row>
        <row r="189">
          <cell r="D189">
            <v>435599</v>
          </cell>
          <cell r="F189" t="str">
            <v>Femme</v>
          </cell>
        </row>
        <row r="190">
          <cell r="D190">
            <v>443463</v>
          </cell>
          <cell r="F190" t="str">
            <v>Femme</v>
          </cell>
        </row>
        <row r="191">
          <cell r="D191">
            <v>443495</v>
          </cell>
          <cell r="F191" t="str">
            <v>Femme</v>
          </cell>
        </row>
        <row r="192">
          <cell r="D192">
            <v>431063</v>
          </cell>
          <cell r="F192" t="str">
            <v>Homme</v>
          </cell>
        </row>
        <row r="193">
          <cell r="D193">
            <v>418027</v>
          </cell>
          <cell r="F193" t="str">
            <v>Homme</v>
          </cell>
        </row>
        <row r="194">
          <cell r="D194">
            <v>417083</v>
          </cell>
          <cell r="F194" t="str">
            <v>Femme</v>
          </cell>
        </row>
        <row r="195">
          <cell r="D195">
            <v>431077</v>
          </cell>
          <cell r="F195" t="str">
            <v>Homme</v>
          </cell>
        </row>
        <row r="196">
          <cell r="D196">
            <v>431059</v>
          </cell>
          <cell r="F196" t="str">
            <v>Homme</v>
          </cell>
        </row>
        <row r="197">
          <cell r="D197">
            <v>431061</v>
          </cell>
          <cell r="F197" t="str">
            <v>Femme</v>
          </cell>
        </row>
        <row r="198">
          <cell r="D198">
            <v>443498</v>
          </cell>
          <cell r="F198" t="str">
            <v>Femme</v>
          </cell>
        </row>
        <row r="199">
          <cell r="D199">
            <v>443497</v>
          </cell>
          <cell r="F199" t="str">
            <v>Homme</v>
          </cell>
        </row>
        <row r="200">
          <cell r="D200">
            <v>431075</v>
          </cell>
          <cell r="F200" t="str">
            <v>Homme</v>
          </cell>
        </row>
        <row r="201">
          <cell r="D201">
            <v>431072</v>
          </cell>
          <cell r="F201" t="str">
            <v>Homme</v>
          </cell>
        </row>
        <row r="202">
          <cell r="D202">
            <v>431090</v>
          </cell>
          <cell r="F202" t="str">
            <v>Homme</v>
          </cell>
        </row>
        <row r="203">
          <cell r="D203">
            <v>417064</v>
          </cell>
          <cell r="F203" t="str">
            <v>Homme</v>
          </cell>
        </row>
        <row r="204">
          <cell r="D204">
            <v>431067</v>
          </cell>
          <cell r="F204" t="str">
            <v>Homme</v>
          </cell>
        </row>
        <row r="205">
          <cell r="D205">
            <v>431105</v>
          </cell>
          <cell r="F205" t="str">
            <v>Homme</v>
          </cell>
        </row>
        <row r="206">
          <cell r="D206">
            <v>220892</v>
          </cell>
          <cell r="F206" t="str">
            <v>Homme</v>
          </cell>
        </row>
        <row r="207">
          <cell r="D207">
            <v>298421</v>
          </cell>
          <cell r="F207" t="str">
            <v>Femme</v>
          </cell>
        </row>
        <row r="208">
          <cell r="D208">
            <v>403329</v>
          </cell>
          <cell r="F208" t="str">
            <v>Homme</v>
          </cell>
        </row>
        <row r="209">
          <cell r="D209">
            <v>414833</v>
          </cell>
          <cell r="F209" t="str">
            <v>Homme</v>
          </cell>
        </row>
        <row r="210">
          <cell r="D210">
            <v>440641</v>
          </cell>
          <cell r="F210" t="str">
            <v>Homme</v>
          </cell>
        </row>
        <row r="211">
          <cell r="D211">
            <v>446249</v>
          </cell>
          <cell r="F211" t="str">
            <v>Homme</v>
          </cell>
        </row>
        <row r="212">
          <cell r="D212">
            <v>446250</v>
          </cell>
          <cell r="F212" t="str">
            <v>Homme</v>
          </cell>
        </row>
        <row r="213">
          <cell r="D213">
            <v>447077</v>
          </cell>
          <cell r="F213" t="str">
            <v>Homme</v>
          </cell>
        </row>
        <row r="214">
          <cell r="D214">
            <v>440646</v>
          </cell>
          <cell r="F214" t="str">
            <v>Homme</v>
          </cell>
        </row>
        <row r="215">
          <cell r="D215">
            <v>446006</v>
          </cell>
          <cell r="F215" t="str">
            <v>Homme</v>
          </cell>
        </row>
        <row r="216">
          <cell r="D216">
            <v>433680</v>
          </cell>
          <cell r="F216" t="str">
            <v>Femme</v>
          </cell>
        </row>
        <row r="217">
          <cell r="D217">
            <v>447098</v>
          </cell>
          <cell r="F217" t="str">
            <v>Homme</v>
          </cell>
        </row>
        <row r="218">
          <cell r="D218">
            <v>447063</v>
          </cell>
          <cell r="F218" t="str">
            <v>Femme</v>
          </cell>
        </row>
        <row r="219">
          <cell r="D219">
            <v>446254</v>
          </cell>
          <cell r="F219" t="str">
            <v>Homme</v>
          </cell>
        </row>
        <row r="220">
          <cell r="D220">
            <v>446257</v>
          </cell>
          <cell r="F220" t="str">
            <v>Homme</v>
          </cell>
        </row>
        <row r="221">
          <cell r="D221">
            <v>446346</v>
          </cell>
          <cell r="F221" t="str">
            <v>Homme</v>
          </cell>
        </row>
        <row r="222">
          <cell r="D222">
            <v>433651</v>
          </cell>
          <cell r="F222" t="str">
            <v>Femme</v>
          </cell>
        </row>
        <row r="223">
          <cell r="D223">
            <v>403331</v>
          </cell>
          <cell r="F223" t="str">
            <v>Femme</v>
          </cell>
        </row>
        <row r="224">
          <cell r="D224">
            <v>426022</v>
          </cell>
          <cell r="F224" t="str">
            <v>Homme</v>
          </cell>
        </row>
        <row r="225">
          <cell r="D225">
            <v>447064</v>
          </cell>
          <cell r="F225" t="str">
            <v>Femme</v>
          </cell>
        </row>
        <row r="226">
          <cell r="D226">
            <v>444461</v>
          </cell>
          <cell r="F226" t="str">
            <v>Homme</v>
          </cell>
        </row>
        <row r="227">
          <cell r="D227">
            <v>445950</v>
          </cell>
          <cell r="F227" t="str">
            <v>Homme</v>
          </cell>
        </row>
        <row r="228">
          <cell r="D228">
            <v>446412</v>
          </cell>
          <cell r="F228" t="str">
            <v>Femme</v>
          </cell>
        </row>
        <row r="229">
          <cell r="D229">
            <v>447066</v>
          </cell>
          <cell r="F229" t="str">
            <v>Femme</v>
          </cell>
        </row>
        <row r="230">
          <cell r="D230">
            <v>447078</v>
          </cell>
          <cell r="F230" t="str">
            <v>Homme</v>
          </cell>
        </row>
        <row r="231">
          <cell r="D231">
            <v>446258</v>
          </cell>
          <cell r="F231" t="str">
            <v>Homme</v>
          </cell>
        </row>
        <row r="232">
          <cell r="D232">
            <v>440660</v>
          </cell>
          <cell r="F232" t="str">
            <v>Homme</v>
          </cell>
        </row>
        <row r="233">
          <cell r="D233">
            <v>447148</v>
          </cell>
          <cell r="F233" t="str">
            <v>Homme</v>
          </cell>
        </row>
        <row r="234">
          <cell r="D234">
            <v>446259</v>
          </cell>
          <cell r="F234" t="str">
            <v>Homme</v>
          </cell>
        </row>
        <row r="235">
          <cell r="D235">
            <v>447147</v>
          </cell>
          <cell r="F235" t="str">
            <v>Homme</v>
          </cell>
        </row>
        <row r="236">
          <cell r="D236">
            <v>444466</v>
          </cell>
          <cell r="F236" t="str">
            <v>Homme</v>
          </cell>
        </row>
        <row r="237">
          <cell r="D237">
            <v>447080</v>
          </cell>
          <cell r="F237" t="str">
            <v>Homme</v>
          </cell>
        </row>
        <row r="238">
          <cell r="D238">
            <v>444464</v>
          </cell>
          <cell r="F238" t="str">
            <v>Homme</v>
          </cell>
        </row>
        <row r="239">
          <cell r="D239">
            <v>444482</v>
          </cell>
          <cell r="F239" t="str">
            <v>Femme</v>
          </cell>
        </row>
        <row r="240">
          <cell r="D240">
            <v>444469</v>
          </cell>
          <cell r="F240" t="str">
            <v>Homme</v>
          </cell>
        </row>
        <row r="241">
          <cell r="D241">
            <v>447068</v>
          </cell>
          <cell r="F241" t="str">
            <v>Femme</v>
          </cell>
        </row>
        <row r="242">
          <cell r="D242">
            <v>440673</v>
          </cell>
          <cell r="F242" t="str">
            <v>Homme</v>
          </cell>
        </row>
        <row r="243">
          <cell r="D243">
            <v>440674</v>
          </cell>
          <cell r="F243" t="str">
            <v>Homme</v>
          </cell>
        </row>
        <row r="244">
          <cell r="D244">
            <v>440675</v>
          </cell>
          <cell r="F244" t="str">
            <v>Femme</v>
          </cell>
        </row>
        <row r="245">
          <cell r="D245">
            <v>445951</v>
          </cell>
          <cell r="F245" t="str">
            <v>Homme</v>
          </cell>
        </row>
        <row r="246">
          <cell r="D246">
            <v>444463</v>
          </cell>
          <cell r="F246" t="str">
            <v>Homme</v>
          </cell>
        </row>
        <row r="247">
          <cell r="D247">
            <v>447069</v>
          </cell>
          <cell r="F247" t="str">
            <v>Homme</v>
          </cell>
        </row>
        <row r="248">
          <cell r="D248">
            <v>447070</v>
          </cell>
          <cell r="F248" t="str">
            <v>Femme</v>
          </cell>
        </row>
        <row r="249">
          <cell r="D249">
            <v>447149</v>
          </cell>
          <cell r="F249" t="str">
            <v>Homme</v>
          </cell>
        </row>
        <row r="250">
          <cell r="D250">
            <v>445952</v>
          </cell>
          <cell r="F250" t="str">
            <v>Homme</v>
          </cell>
        </row>
        <row r="251">
          <cell r="D251">
            <v>447071</v>
          </cell>
          <cell r="F251" t="str">
            <v>Homme</v>
          </cell>
        </row>
        <row r="252">
          <cell r="D252">
            <v>446260</v>
          </cell>
          <cell r="F252" t="str">
            <v>Homme</v>
          </cell>
        </row>
        <row r="253">
          <cell r="D253">
            <v>440223</v>
          </cell>
          <cell r="F253" t="str">
            <v>Homme</v>
          </cell>
        </row>
        <row r="254">
          <cell r="D254">
            <v>446413</v>
          </cell>
          <cell r="F254" t="str">
            <v>Femme</v>
          </cell>
        </row>
        <row r="255">
          <cell r="D255">
            <v>446261</v>
          </cell>
          <cell r="F255" t="str">
            <v>Homme</v>
          </cell>
        </row>
        <row r="256">
          <cell r="D256">
            <v>445953</v>
          </cell>
          <cell r="F256" t="str">
            <v>Femme</v>
          </cell>
        </row>
        <row r="257">
          <cell r="D257">
            <v>446329</v>
          </cell>
          <cell r="F257" t="str">
            <v>Femme</v>
          </cell>
        </row>
        <row r="258">
          <cell r="D258">
            <v>445657</v>
          </cell>
          <cell r="F258" t="str">
            <v>Homme</v>
          </cell>
        </row>
        <row r="259">
          <cell r="D259">
            <v>426808</v>
          </cell>
          <cell r="F259" t="str">
            <v>Homme</v>
          </cell>
        </row>
        <row r="260">
          <cell r="D260">
            <v>433650</v>
          </cell>
          <cell r="F260" t="str">
            <v>Homme</v>
          </cell>
        </row>
        <row r="261">
          <cell r="D261">
            <v>446414</v>
          </cell>
          <cell r="F261" t="str">
            <v>Femme</v>
          </cell>
        </row>
        <row r="262">
          <cell r="D262">
            <v>447072</v>
          </cell>
          <cell r="F262" t="str">
            <v>Femme</v>
          </cell>
        </row>
        <row r="263">
          <cell r="D263">
            <v>440839</v>
          </cell>
          <cell r="F263" t="str">
            <v>Homme</v>
          </cell>
        </row>
        <row r="264">
          <cell r="D264">
            <v>444480</v>
          </cell>
          <cell r="F264" t="str">
            <v>Femme</v>
          </cell>
        </row>
        <row r="265">
          <cell r="D265">
            <v>447073</v>
          </cell>
          <cell r="F265" t="str">
            <v>Femme</v>
          </cell>
        </row>
        <row r="266">
          <cell r="D266">
            <v>445954</v>
          </cell>
          <cell r="F266" t="str">
            <v>Homme</v>
          </cell>
        </row>
        <row r="267">
          <cell r="D267">
            <v>446415</v>
          </cell>
          <cell r="F267" t="str">
            <v>Femme</v>
          </cell>
        </row>
        <row r="268">
          <cell r="D268">
            <v>440848</v>
          </cell>
          <cell r="F268" t="str">
            <v>Homme</v>
          </cell>
        </row>
        <row r="269">
          <cell r="D269">
            <v>445955</v>
          </cell>
          <cell r="F269" t="str">
            <v>Homme</v>
          </cell>
        </row>
        <row r="270">
          <cell r="D270">
            <v>446416</v>
          </cell>
          <cell r="F270" t="str">
            <v>Homme</v>
          </cell>
        </row>
        <row r="271">
          <cell r="D271">
            <v>447074</v>
          </cell>
          <cell r="F271" t="str">
            <v>Homme</v>
          </cell>
        </row>
        <row r="272">
          <cell r="D272">
            <v>446417</v>
          </cell>
          <cell r="F272" t="str">
            <v>Femme</v>
          </cell>
        </row>
        <row r="273">
          <cell r="D273">
            <v>447075</v>
          </cell>
          <cell r="F273" t="str">
            <v>Femme</v>
          </cell>
        </row>
        <row r="274">
          <cell r="D274">
            <v>440851</v>
          </cell>
          <cell r="F274" t="str">
            <v>Femme</v>
          </cell>
        </row>
        <row r="275">
          <cell r="D275">
            <v>444484</v>
          </cell>
          <cell r="F275" t="str">
            <v>Homme</v>
          </cell>
        </row>
        <row r="276">
          <cell r="D276">
            <v>444472</v>
          </cell>
          <cell r="F276" t="str">
            <v>Homme</v>
          </cell>
        </row>
        <row r="277">
          <cell r="D277">
            <v>446419</v>
          </cell>
          <cell r="F277" t="str">
            <v>Homme</v>
          </cell>
        </row>
        <row r="278">
          <cell r="D278">
            <v>169056</v>
          </cell>
          <cell r="F278" t="str">
            <v>Homme</v>
          </cell>
        </row>
        <row r="279">
          <cell r="D279">
            <v>440853</v>
          </cell>
          <cell r="F279" t="str">
            <v>Homme</v>
          </cell>
        </row>
        <row r="280">
          <cell r="D280">
            <v>445656</v>
          </cell>
          <cell r="F280" t="str">
            <v>Homme</v>
          </cell>
        </row>
        <row r="281">
          <cell r="D281">
            <v>446442</v>
          </cell>
          <cell r="F281" t="str">
            <v>Homme</v>
          </cell>
        </row>
        <row r="282">
          <cell r="D282">
            <v>445655</v>
          </cell>
          <cell r="F282" t="str">
            <v>Femme</v>
          </cell>
        </row>
        <row r="283">
          <cell r="D283">
            <v>445956</v>
          </cell>
          <cell r="F283" t="str">
            <v>Homme</v>
          </cell>
        </row>
        <row r="284">
          <cell r="D284">
            <v>353300</v>
          </cell>
          <cell r="F284" t="str">
            <v>Homme</v>
          </cell>
        </row>
        <row r="285">
          <cell r="D285">
            <v>446450</v>
          </cell>
          <cell r="F285" t="str">
            <v>Femme</v>
          </cell>
        </row>
        <row r="286">
          <cell r="D286">
            <v>440228</v>
          </cell>
          <cell r="F286" t="str">
            <v>Femme</v>
          </cell>
        </row>
        <row r="287">
          <cell r="D287">
            <v>447079</v>
          </cell>
          <cell r="F287" t="str">
            <v>Homme</v>
          </cell>
        </row>
        <row r="288">
          <cell r="D288">
            <v>362003</v>
          </cell>
          <cell r="F288" t="str">
            <v>Homme</v>
          </cell>
        </row>
        <row r="289">
          <cell r="D289">
            <v>447076</v>
          </cell>
          <cell r="F289" t="str">
            <v>Homme</v>
          </cell>
        </row>
        <row r="290">
          <cell r="D290">
            <v>450001</v>
          </cell>
          <cell r="F290" t="str">
            <v>Homme</v>
          </cell>
        </row>
        <row r="291">
          <cell r="D291">
            <v>450002</v>
          </cell>
          <cell r="F291" t="str">
            <v>Femme</v>
          </cell>
        </row>
        <row r="292">
          <cell r="D292">
            <v>450004</v>
          </cell>
          <cell r="F292" t="str">
            <v>Homme</v>
          </cell>
        </row>
        <row r="293">
          <cell r="D293">
            <v>450241</v>
          </cell>
          <cell r="F293" t="str">
            <v>Femme</v>
          </cell>
        </row>
        <row r="294">
          <cell r="D294">
            <v>450005</v>
          </cell>
          <cell r="F294" t="str">
            <v>Homme</v>
          </cell>
        </row>
        <row r="295">
          <cell r="D295">
            <v>450006</v>
          </cell>
          <cell r="F295" t="str">
            <v>Homme</v>
          </cell>
        </row>
        <row r="296">
          <cell r="D296">
            <v>450010</v>
          </cell>
          <cell r="F296" t="str">
            <v>Femme</v>
          </cell>
        </row>
        <row r="297">
          <cell r="D297">
            <v>450015</v>
          </cell>
          <cell r="F297" t="str">
            <v>Homme</v>
          </cell>
        </row>
        <row r="298">
          <cell r="D298">
            <v>440645</v>
          </cell>
          <cell r="F298" t="str">
            <v>Homme</v>
          </cell>
        </row>
        <row r="299">
          <cell r="D299">
            <v>450017</v>
          </cell>
          <cell r="F299" t="str">
            <v>Homme</v>
          </cell>
        </row>
        <row r="300">
          <cell r="D300">
            <v>450019</v>
          </cell>
          <cell r="F300" t="str">
            <v>Homme</v>
          </cell>
        </row>
        <row r="301">
          <cell r="D301">
            <v>450021</v>
          </cell>
          <cell r="F301" t="str">
            <v>Homme</v>
          </cell>
        </row>
        <row r="302">
          <cell r="D302">
            <v>450047</v>
          </cell>
          <cell r="F302" t="str">
            <v>Homme</v>
          </cell>
        </row>
        <row r="303">
          <cell r="D303">
            <v>450049</v>
          </cell>
          <cell r="F303" t="str">
            <v>Homme</v>
          </cell>
        </row>
        <row r="304">
          <cell r="D304">
            <v>450051</v>
          </cell>
          <cell r="F304" t="str">
            <v>Homme</v>
          </cell>
        </row>
        <row r="305">
          <cell r="D305">
            <v>450054</v>
          </cell>
          <cell r="F305" t="str">
            <v>Homme</v>
          </cell>
        </row>
        <row r="306">
          <cell r="D306">
            <v>450057</v>
          </cell>
          <cell r="F306" t="str">
            <v>Femme</v>
          </cell>
        </row>
        <row r="307">
          <cell r="D307">
            <v>450059</v>
          </cell>
          <cell r="F307" t="str">
            <v>Femme</v>
          </cell>
        </row>
        <row r="308">
          <cell r="D308">
            <v>450061</v>
          </cell>
          <cell r="F308" t="str">
            <v>Homme</v>
          </cell>
        </row>
        <row r="309">
          <cell r="D309">
            <v>450063</v>
          </cell>
          <cell r="F309" t="str">
            <v>Homme</v>
          </cell>
        </row>
        <row r="310">
          <cell r="D310">
            <v>450064</v>
          </cell>
          <cell r="F310" t="str">
            <v>Homme</v>
          </cell>
        </row>
        <row r="311">
          <cell r="D311">
            <v>450065</v>
          </cell>
          <cell r="F311" t="str">
            <v>Femme</v>
          </cell>
        </row>
        <row r="312">
          <cell r="D312">
            <v>440652</v>
          </cell>
          <cell r="F312" t="str">
            <v>Homme</v>
          </cell>
        </row>
        <row r="313">
          <cell r="D313">
            <v>450066</v>
          </cell>
          <cell r="F313" t="str">
            <v>Femme</v>
          </cell>
        </row>
        <row r="314">
          <cell r="D314">
            <v>450067</v>
          </cell>
          <cell r="F314" t="str">
            <v>Homme</v>
          </cell>
        </row>
        <row r="315">
          <cell r="D315">
            <v>413779</v>
          </cell>
          <cell r="F315" t="str">
            <v>Femme</v>
          </cell>
        </row>
        <row r="316">
          <cell r="D316">
            <v>450068</v>
          </cell>
          <cell r="F316" t="str">
            <v>Femme</v>
          </cell>
        </row>
        <row r="317">
          <cell r="D317">
            <v>450069</v>
          </cell>
          <cell r="F317" t="str">
            <v>Homme</v>
          </cell>
        </row>
        <row r="318">
          <cell r="D318">
            <v>450102</v>
          </cell>
          <cell r="F318" t="str">
            <v>Homme</v>
          </cell>
        </row>
        <row r="319">
          <cell r="D319">
            <v>450104</v>
          </cell>
          <cell r="F319" t="str">
            <v>Homme</v>
          </cell>
        </row>
        <row r="320">
          <cell r="D320">
            <v>450106</v>
          </cell>
          <cell r="F320" t="str">
            <v>Homme</v>
          </cell>
        </row>
        <row r="321">
          <cell r="D321">
            <v>450107</v>
          </cell>
          <cell r="F321" t="str">
            <v>Homme</v>
          </cell>
        </row>
        <row r="322">
          <cell r="D322">
            <v>450109</v>
          </cell>
          <cell r="F322" t="str">
            <v>Femme</v>
          </cell>
        </row>
        <row r="323">
          <cell r="D323">
            <v>450111</v>
          </cell>
          <cell r="F323" t="str">
            <v>Homme</v>
          </cell>
        </row>
        <row r="324">
          <cell r="D324">
            <v>450112</v>
          </cell>
          <cell r="F324" t="str">
            <v>Homme</v>
          </cell>
        </row>
        <row r="325">
          <cell r="D325">
            <v>450127</v>
          </cell>
          <cell r="F325" t="str">
            <v>Homme</v>
          </cell>
        </row>
        <row r="326">
          <cell r="D326">
            <v>353299</v>
          </cell>
          <cell r="F326" t="str">
            <v>Homme</v>
          </cell>
        </row>
        <row r="327">
          <cell r="D327">
            <v>450128</v>
          </cell>
          <cell r="F327" t="str">
            <v>Homme</v>
          </cell>
        </row>
        <row r="328">
          <cell r="D328">
            <v>450129</v>
          </cell>
          <cell r="F328" t="str">
            <v>Homme</v>
          </cell>
        </row>
        <row r="329">
          <cell r="D329">
            <v>450130</v>
          </cell>
          <cell r="F329" t="str">
            <v>Homme</v>
          </cell>
        </row>
        <row r="330">
          <cell r="D330">
            <v>450131</v>
          </cell>
          <cell r="F330" t="str">
            <v>Homme</v>
          </cell>
        </row>
        <row r="331">
          <cell r="D331">
            <v>450207</v>
          </cell>
          <cell r="F331" t="str">
            <v>Homme</v>
          </cell>
        </row>
        <row r="332">
          <cell r="D332">
            <v>450208</v>
          </cell>
          <cell r="F332" t="str">
            <v>Homme</v>
          </cell>
        </row>
        <row r="333">
          <cell r="D333">
            <v>450209</v>
          </cell>
          <cell r="F333" t="str">
            <v>Homme</v>
          </cell>
        </row>
        <row r="334">
          <cell r="D334">
            <v>450211</v>
          </cell>
          <cell r="F334" t="str">
            <v>Homme</v>
          </cell>
        </row>
        <row r="335">
          <cell r="D335">
            <v>450212</v>
          </cell>
          <cell r="F335" t="str">
            <v>Homme</v>
          </cell>
        </row>
        <row r="336">
          <cell r="D336">
            <v>450213</v>
          </cell>
          <cell r="F336" t="str">
            <v>Homme</v>
          </cell>
        </row>
        <row r="337">
          <cell r="D337">
            <v>450214</v>
          </cell>
          <cell r="F337" t="str">
            <v>Femme</v>
          </cell>
        </row>
        <row r="338">
          <cell r="D338">
            <v>440679</v>
          </cell>
          <cell r="F338" t="str">
            <v>Homme</v>
          </cell>
        </row>
        <row r="339">
          <cell r="D339">
            <v>450215</v>
          </cell>
          <cell r="F339" t="str">
            <v>Homme</v>
          </cell>
        </row>
        <row r="340">
          <cell r="D340">
            <v>450216</v>
          </cell>
          <cell r="F340" t="str">
            <v>Homme</v>
          </cell>
        </row>
        <row r="341">
          <cell r="D341">
            <v>450217</v>
          </cell>
          <cell r="F341" t="str">
            <v>Homme</v>
          </cell>
        </row>
        <row r="342">
          <cell r="D342">
            <v>450218</v>
          </cell>
          <cell r="F342" t="str">
            <v>Homme</v>
          </cell>
        </row>
        <row r="343">
          <cell r="D343">
            <v>450219</v>
          </cell>
          <cell r="F343" t="str">
            <v>Homme</v>
          </cell>
        </row>
        <row r="344">
          <cell r="D344">
            <v>450220</v>
          </cell>
          <cell r="F344" t="str">
            <v>Homme</v>
          </cell>
        </row>
        <row r="345">
          <cell r="D345">
            <v>450221</v>
          </cell>
          <cell r="F345" t="str">
            <v>Homme</v>
          </cell>
        </row>
        <row r="346">
          <cell r="D346">
            <v>353298</v>
          </cell>
          <cell r="F346" t="str">
            <v>Homme</v>
          </cell>
        </row>
        <row r="347">
          <cell r="D347">
            <v>450222</v>
          </cell>
          <cell r="F347" t="str">
            <v>Homme</v>
          </cell>
        </row>
        <row r="348">
          <cell r="D348">
            <v>450223</v>
          </cell>
          <cell r="F348" t="str">
            <v>Homme</v>
          </cell>
        </row>
        <row r="349">
          <cell r="D349">
            <v>450224</v>
          </cell>
          <cell r="F349" t="str">
            <v>Femme</v>
          </cell>
        </row>
        <row r="350">
          <cell r="D350">
            <v>450225</v>
          </cell>
          <cell r="F350" t="str">
            <v>Homme</v>
          </cell>
        </row>
        <row r="351">
          <cell r="D351">
            <v>440843</v>
          </cell>
          <cell r="F351" t="str">
            <v>Homme</v>
          </cell>
        </row>
        <row r="352">
          <cell r="D352">
            <v>440225</v>
          </cell>
          <cell r="F352" t="str">
            <v>Homme</v>
          </cell>
        </row>
        <row r="353">
          <cell r="D353">
            <v>450232</v>
          </cell>
          <cell r="F353" t="str">
            <v>Homme</v>
          </cell>
        </row>
        <row r="354">
          <cell r="D354">
            <v>450233</v>
          </cell>
          <cell r="F354" t="str">
            <v>Femme</v>
          </cell>
        </row>
        <row r="355">
          <cell r="D355">
            <v>450234</v>
          </cell>
          <cell r="F355" t="str">
            <v>Femme</v>
          </cell>
        </row>
        <row r="356">
          <cell r="D356">
            <v>450235</v>
          </cell>
          <cell r="F356" t="str">
            <v>Homme</v>
          </cell>
        </row>
        <row r="357">
          <cell r="D357">
            <v>450236</v>
          </cell>
          <cell r="F357" t="str">
            <v>Femme</v>
          </cell>
        </row>
        <row r="358">
          <cell r="D358">
            <v>450237</v>
          </cell>
          <cell r="F358" t="str">
            <v>Homme</v>
          </cell>
        </row>
        <row r="359">
          <cell r="D359">
            <v>450238</v>
          </cell>
          <cell r="F359" t="str">
            <v>Homme</v>
          </cell>
        </row>
        <row r="360">
          <cell r="D360">
            <v>450240</v>
          </cell>
          <cell r="F360" t="str">
            <v>Homme</v>
          </cell>
        </row>
        <row r="361">
          <cell r="D361">
            <v>450239</v>
          </cell>
          <cell r="F361" t="str">
            <v>Homme</v>
          </cell>
        </row>
        <row r="362">
          <cell r="D362">
            <v>64208</v>
          </cell>
          <cell r="F362" t="str">
            <v>Femme</v>
          </cell>
        </row>
        <row r="363">
          <cell r="D363">
            <v>512</v>
          </cell>
          <cell r="F363" t="str">
            <v>Homme</v>
          </cell>
        </row>
        <row r="364">
          <cell r="D364">
            <v>443186</v>
          </cell>
          <cell r="F364" t="str">
            <v>Homme</v>
          </cell>
        </row>
        <row r="365">
          <cell r="D365">
            <v>443187</v>
          </cell>
          <cell r="F365" t="str">
            <v>Homme</v>
          </cell>
        </row>
        <row r="366">
          <cell r="D366">
            <v>227577</v>
          </cell>
          <cell r="F366" t="str">
            <v>Homme</v>
          </cell>
        </row>
        <row r="367">
          <cell r="D367">
            <v>384761</v>
          </cell>
          <cell r="F367" t="str">
            <v>Homme</v>
          </cell>
        </row>
        <row r="368">
          <cell r="D368">
            <v>445320</v>
          </cell>
          <cell r="F368" t="str">
            <v>Homme</v>
          </cell>
        </row>
        <row r="369">
          <cell r="D369">
            <v>186814</v>
          </cell>
          <cell r="F369" t="str">
            <v>Homme</v>
          </cell>
        </row>
        <row r="370">
          <cell r="D370">
            <v>431477</v>
          </cell>
          <cell r="F370" t="str">
            <v>Femme</v>
          </cell>
        </row>
        <row r="371">
          <cell r="D371">
            <v>443976</v>
          </cell>
          <cell r="F371" t="str">
            <v>Homme</v>
          </cell>
        </row>
        <row r="372">
          <cell r="D372">
            <v>445322</v>
          </cell>
          <cell r="F372" t="str">
            <v>Homme</v>
          </cell>
        </row>
        <row r="373">
          <cell r="D373">
            <v>311801</v>
          </cell>
          <cell r="F373" t="str">
            <v>Homme</v>
          </cell>
        </row>
        <row r="374">
          <cell r="D374">
            <v>436002</v>
          </cell>
          <cell r="F374" t="str">
            <v>Homme</v>
          </cell>
        </row>
        <row r="375">
          <cell r="D375">
            <v>402734</v>
          </cell>
          <cell r="F375" t="str">
            <v>Femme</v>
          </cell>
        </row>
        <row r="376">
          <cell r="D376">
            <v>378497</v>
          </cell>
          <cell r="F376" t="str">
            <v>Femme</v>
          </cell>
        </row>
        <row r="377">
          <cell r="D377">
            <v>434547</v>
          </cell>
          <cell r="F377" t="str">
            <v>Homme</v>
          </cell>
        </row>
        <row r="378">
          <cell r="D378">
            <v>425048</v>
          </cell>
          <cell r="F378" t="str">
            <v>Homme</v>
          </cell>
        </row>
        <row r="379">
          <cell r="D379">
            <v>445321</v>
          </cell>
          <cell r="F379" t="str">
            <v>Homme</v>
          </cell>
        </row>
        <row r="380">
          <cell r="D380">
            <v>405978</v>
          </cell>
          <cell r="F380" t="str">
            <v>Femme</v>
          </cell>
        </row>
        <row r="381">
          <cell r="D381">
            <v>438523</v>
          </cell>
          <cell r="F381" t="str">
            <v>Homme</v>
          </cell>
        </row>
        <row r="382">
          <cell r="D382">
            <v>153988</v>
          </cell>
          <cell r="F382" t="str">
            <v>Homme</v>
          </cell>
        </row>
        <row r="383">
          <cell r="D383">
            <v>413535</v>
          </cell>
          <cell r="F383" t="str">
            <v>Femme</v>
          </cell>
        </row>
        <row r="384">
          <cell r="D384">
            <v>248829</v>
          </cell>
          <cell r="F384" t="str">
            <v>Homme</v>
          </cell>
        </row>
        <row r="385">
          <cell r="D385">
            <v>515</v>
          </cell>
          <cell r="F385" t="str">
            <v>Homme</v>
          </cell>
        </row>
        <row r="386">
          <cell r="D386">
            <v>442481</v>
          </cell>
          <cell r="F386" t="str">
            <v>Homme</v>
          </cell>
        </row>
        <row r="387">
          <cell r="D387">
            <v>271079</v>
          </cell>
          <cell r="F387" t="str">
            <v>Homme</v>
          </cell>
        </row>
        <row r="388">
          <cell r="D388">
            <v>442482</v>
          </cell>
          <cell r="F388" t="str">
            <v>Homme</v>
          </cell>
        </row>
        <row r="389">
          <cell r="D389">
            <v>514</v>
          </cell>
          <cell r="F389" t="str">
            <v>Homme</v>
          </cell>
        </row>
        <row r="390">
          <cell r="D390">
            <v>166350</v>
          </cell>
          <cell r="F390" t="str">
            <v>Homme</v>
          </cell>
        </row>
        <row r="391">
          <cell r="D391">
            <v>143661</v>
          </cell>
          <cell r="F391" t="str">
            <v>Homme</v>
          </cell>
        </row>
        <row r="392">
          <cell r="D392">
            <v>450695</v>
          </cell>
          <cell r="F392" t="str">
            <v>Femme</v>
          </cell>
        </row>
        <row r="393">
          <cell r="D393">
            <v>166349</v>
          </cell>
          <cell r="F393" t="str">
            <v>Homme</v>
          </cell>
        </row>
        <row r="394">
          <cell r="D394">
            <v>143663</v>
          </cell>
          <cell r="F394" t="str">
            <v>Homme</v>
          </cell>
        </row>
        <row r="395">
          <cell r="D395">
            <v>443977</v>
          </cell>
          <cell r="F395" t="str">
            <v>Homme</v>
          </cell>
        </row>
        <row r="396">
          <cell r="D396">
            <v>446422</v>
          </cell>
          <cell r="F396" t="str">
            <v>Femme</v>
          </cell>
        </row>
        <row r="397">
          <cell r="D397">
            <v>447827</v>
          </cell>
          <cell r="F397" t="str">
            <v>Homme</v>
          </cell>
        </row>
        <row r="398">
          <cell r="D398">
            <v>447724</v>
          </cell>
          <cell r="F398" t="str">
            <v>Homme</v>
          </cell>
        </row>
        <row r="399">
          <cell r="D399">
            <v>447782</v>
          </cell>
          <cell r="F399" t="str">
            <v>Homme</v>
          </cell>
        </row>
        <row r="400">
          <cell r="D400">
            <v>448926</v>
          </cell>
          <cell r="F400" t="str">
            <v>Femme</v>
          </cell>
        </row>
        <row r="401">
          <cell r="D401">
            <v>446425</v>
          </cell>
          <cell r="F401" t="str">
            <v>Femme</v>
          </cell>
        </row>
        <row r="402">
          <cell r="D402">
            <v>428274</v>
          </cell>
          <cell r="F402" t="str">
            <v>Homme</v>
          </cell>
        </row>
        <row r="403">
          <cell r="D403">
            <v>447741</v>
          </cell>
          <cell r="F403" t="str">
            <v>Homme</v>
          </cell>
        </row>
        <row r="404">
          <cell r="D404">
            <v>447774</v>
          </cell>
          <cell r="F404" t="str">
            <v>Homme</v>
          </cell>
        </row>
        <row r="405">
          <cell r="D405">
            <v>447152</v>
          </cell>
          <cell r="F405" t="str">
            <v>Homme</v>
          </cell>
        </row>
        <row r="406">
          <cell r="D406">
            <v>352777</v>
          </cell>
          <cell r="F406" t="str">
            <v>Homme</v>
          </cell>
        </row>
        <row r="407">
          <cell r="D407">
            <v>447876</v>
          </cell>
          <cell r="F407" t="str">
            <v>Homme</v>
          </cell>
        </row>
        <row r="408">
          <cell r="D408">
            <v>404775</v>
          </cell>
          <cell r="F408" t="str">
            <v>Homme</v>
          </cell>
        </row>
        <row r="409">
          <cell r="D409">
            <v>446749</v>
          </cell>
          <cell r="F409" t="str">
            <v>Homme</v>
          </cell>
        </row>
        <row r="410">
          <cell r="D410">
            <v>446825</v>
          </cell>
          <cell r="F410" t="str">
            <v>Homme</v>
          </cell>
        </row>
        <row r="411">
          <cell r="D411">
            <v>425335</v>
          </cell>
          <cell r="F411" t="str">
            <v>Homme</v>
          </cell>
        </row>
        <row r="412">
          <cell r="D412">
            <v>403243</v>
          </cell>
          <cell r="F412" t="str">
            <v>Homme</v>
          </cell>
        </row>
        <row r="413">
          <cell r="D413">
            <v>211914</v>
          </cell>
          <cell r="F413" t="str">
            <v>Homme</v>
          </cell>
        </row>
        <row r="414">
          <cell r="D414">
            <v>438051</v>
          </cell>
          <cell r="F414" t="str">
            <v>Femme</v>
          </cell>
        </row>
        <row r="415">
          <cell r="D415">
            <v>225158</v>
          </cell>
          <cell r="F415" t="str">
            <v>Homme</v>
          </cell>
        </row>
        <row r="416">
          <cell r="D416">
            <v>428037</v>
          </cell>
          <cell r="F416" t="str">
            <v>Homme</v>
          </cell>
        </row>
        <row r="417">
          <cell r="D417">
            <v>359582</v>
          </cell>
          <cell r="F417" t="str">
            <v>Femme</v>
          </cell>
        </row>
        <row r="418">
          <cell r="D418">
            <v>444444</v>
          </cell>
          <cell r="F418" t="str">
            <v>Femme</v>
          </cell>
        </row>
        <row r="419">
          <cell r="D419">
            <v>441124</v>
          </cell>
          <cell r="F419" t="str">
            <v>Homme</v>
          </cell>
        </row>
        <row r="420">
          <cell r="D420">
            <v>446128</v>
          </cell>
          <cell r="F420" t="str">
            <v>Femme</v>
          </cell>
        </row>
        <row r="421">
          <cell r="D421">
            <v>409806</v>
          </cell>
          <cell r="F421" t="str">
            <v>Homme</v>
          </cell>
        </row>
        <row r="422">
          <cell r="D422">
            <v>438902</v>
          </cell>
          <cell r="F422" t="str">
            <v>Femme</v>
          </cell>
        </row>
        <row r="423">
          <cell r="D423">
            <v>424623</v>
          </cell>
          <cell r="F423" t="str">
            <v>Homme</v>
          </cell>
        </row>
        <row r="424">
          <cell r="D424">
            <v>402908</v>
          </cell>
          <cell r="F424" t="str">
            <v>Homme</v>
          </cell>
        </row>
        <row r="425">
          <cell r="D425">
            <v>342295</v>
          </cell>
          <cell r="F425" t="str">
            <v>Femme</v>
          </cell>
        </row>
        <row r="426">
          <cell r="D426">
            <v>400690</v>
          </cell>
          <cell r="F426" t="str">
            <v>Homme</v>
          </cell>
        </row>
        <row r="427">
          <cell r="D427">
            <v>446126</v>
          </cell>
          <cell r="F427" t="str">
            <v>Femme</v>
          </cell>
        </row>
        <row r="428">
          <cell r="D428">
            <v>428036</v>
          </cell>
          <cell r="F428" t="str">
            <v>Homme</v>
          </cell>
        </row>
        <row r="429">
          <cell r="D429">
            <v>430970</v>
          </cell>
          <cell r="F429" t="str">
            <v>Femme</v>
          </cell>
        </row>
        <row r="430">
          <cell r="D430">
            <v>446947</v>
          </cell>
          <cell r="F430" t="str">
            <v>Homme</v>
          </cell>
        </row>
        <row r="431">
          <cell r="D431">
            <v>446948</v>
          </cell>
          <cell r="F431" t="str">
            <v>Homme</v>
          </cell>
        </row>
        <row r="432">
          <cell r="D432">
            <v>404539</v>
          </cell>
          <cell r="F432" t="str">
            <v>Femme</v>
          </cell>
        </row>
        <row r="433">
          <cell r="D433">
            <v>441126</v>
          </cell>
          <cell r="F433" t="str">
            <v>Homme</v>
          </cell>
        </row>
        <row r="434">
          <cell r="D434">
            <v>60898</v>
          </cell>
          <cell r="F434" t="str">
            <v>Femme</v>
          </cell>
        </row>
        <row r="435">
          <cell r="D435">
            <v>445437</v>
          </cell>
          <cell r="F435" t="str">
            <v>Femme</v>
          </cell>
        </row>
        <row r="436">
          <cell r="D436">
            <v>448020</v>
          </cell>
          <cell r="F436" t="str">
            <v>Homme</v>
          </cell>
        </row>
        <row r="437">
          <cell r="D437">
            <v>448021</v>
          </cell>
          <cell r="F437" t="str">
            <v>Femme</v>
          </cell>
        </row>
        <row r="438">
          <cell r="D438">
            <v>124624</v>
          </cell>
          <cell r="F438" t="str">
            <v>Homme</v>
          </cell>
        </row>
        <row r="439">
          <cell r="D439">
            <v>445435</v>
          </cell>
          <cell r="F439" t="str">
            <v>Homme</v>
          </cell>
        </row>
        <row r="440">
          <cell r="D440">
            <v>445436</v>
          </cell>
          <cell r="F440" t="str">
            <v>Femme</v>
          </cell>
        </row>
        <row r="441">
          <cell r="D441">
            <v>441141</v>
          </cell>
          <cell r="F441" t="str">
            <v>Femme</v>
          </cell>
        </row>
        <row r="442">
          <cell r="D442">
            <v>441142</v>
          </cell>
          <cell r="F442" t="str">
            <v>Homme</v>
          </cell>
        </row>
        <row r="443">
          <cell r="D443">
            <v>445880</v>
          </cell>
          <cell r="F443" t="str">
            <v>Femme</v>
          </cell>
        </row>
        <row r="444">
          <cell r="D444">
            <v>379417</v>
          </cell>
          <cell r="F444" t="str">
            <v>Femme</v>
          </cell>
        </row>
        <row r="445">
          <cell r="D445">
            <v>441123</v>
          </cell>
          <cell r="F445" t="str">
            <v>Femme</v>
          </cell>
        </row>
        <row r="446">
          <cell r="D446">
            <v>377984</v>
          </cell>
          <cell r="F446" t="str">
            <v>Femme</v>
          </cell>
        </row>
        <row r="447">
          <cell r="D447">
            <v>441120</v>
          </cell>
          <cell r="F447" t="str">
            <v>Femme</v>
          </cell>
        </row>
        <row r="448">
          <cell r="D448">
            <v>448023</v>
          </cell>
          <cell r="F448" t="str">
            <v>Femme</v>
          </cell>
        </row>
        <row r="449">
          <cell r="D449">
            <v>448018</v>
          </cell>
          <cell r="F449" t="str">
            <v>Femme</v>
          </cell>
        </row>
        <row r="450">
          <cell r="D450">
            <v>441130</v>
          </cell>
          <cell r="F450" t="str">
            <v>Femme</v>
          </cell>
        </row>
        <row r="451">
          <cell r="D451">
            <v>417498</v>
          </cell>
          <cell r="F451" t="str">
            <v>Homme</v>
          </cell>
        </row>
        <row r="452">
          <cell r="D452">
            <v>445881</v>
          </cell>
          <cell r="F452" t="str">
            <v>Homme</v>
          </cell>
        </row>
        <row r="453">
          <cell r="D453">
            <v>448019</v>
          </cell>
          <cell r="F453" t="str">
            <v>Femme</v>
          </cell>
        </row>
        <row r="454">
          <cell r="D454">
            <v>441137</v>
          </cell>
          <cell r="F454" t="str">
            <v>Femme</v>
          </cell>
        </row>
        <row r="455">
          <cell r="D455">
            <v>11421</v>
          </cell>
          <cell r="F455" t="str">
            <v>Homme</v>
          </cell>
        </row>
        <row r="456">
          <cell r="D456">
            <v>448022</v>
          </cell>
          <cell r="F456" t="str">
            <v>Homme</v>
          </cell>
        </row>
        <row r="457">
          <cell r="D457">
            <v>377996</v>
          </cell>
          <cell r="F457" t="str">
            <v>Femme</v>
          </cell>
        </row>
        <row r="458">
          <cell r="D458">
            <v>448017</v>
          </cell>
          <cell r="F458" t="str">
            <v>Homme</v>
          </cell>
        </row>
        <row r="459">
          <cell r="D459">
            <v>377995</v>
          </cell>
          <cell r="F459" t="str">
            <v>Femme</v>
          </cell>
        </row>
        <row r="460">
          <cell r="D460">
            <v>224163</v>
          </cell>
          <cell r="F460" t="str">
            <v>Femme</v>
          </cell>
        </row>
        <row r="461">
          <cell r="D461">
            <v>441128</v>
          </cell>
          <cell r="F461" t="str">
            <v>Homme</v>
          </cell>
        </row>
        <row r="462">
          <cell r="D462">
            <v>441127</v>
          </cell>
          <cell r="F462" t="str">
            <v>Femme</v>
          </cell>
        </row>
        <row r="463">
          <cell r="D463">
            <v>445434</v>
          </cell>
          <cell r="F463" t="str">
            <v>Homme</v>
          </cell>
        </row>
        <row r="464">
          <cell r="D464">
            <v>430821</v>
          </cell>
          <cell r="F464" t="str">
            <v>Homme</v>
          </cell>
        </row>
        <row r="465">
          <cell r="D465">
            <v>392087</v>
          </cell>
          <cell r="F465" t="str">
            <v>Homme</v>
          </cell>
        </row>
        <row r="466">
          <cell r="D466">
            <v>356782</v>
          </cell>
          <cell r="F466" t="str">
            <v>Homme</v>
          </cell>
        </row>
        <row r="467">
          <cell r="D467">
            <v>430629</v>
          </cell>
          <cell r="F467" t="str">
            <v>Homme</v>
          </cell>
        </row>
        <row r="468">
          <cell r="D468">
            <v>368730</v>
          </cell>
          <cell r="F468" t="str">
            <v>Homme</v>
          </cell>
        </row>
        <row r="469">
          <cell r="D469">
            <v>447739</v>
          </cell>
          <cell r="F469" t="str">
            <v>Femme</v>
          </cell>
        </row>
        <row r="470">
          <cell r="D470">
            <v>300998</v>
          </cell>
          <cell r="F470" t="str">
            <v>Homme</v>
          </cell>
        </row>
        <row r="471">
          <cell r="D471">
            <v>435290</v>
          </cell>
          <cell r="F471" t="str">
            <v>Homme</v>
          </cell>
        </row>
        <row r="472">
          <cell r="D472">
            <v>227534</v>
          </cell>
          <cell r="F472" t="str">
            <v>Homme</v>
          </cell>
        </row>
        <row r="473">
          <cell r="D473">
            <v>437919</v>
          </cell>
          <cell r="F473" t="str">
            <v>Homme</v>
          </cell>
        </row>
        <row r="474">
          <cell r="D474">
            <v>195993</v>
          </cell>
          <cell r="F474" t="str">
            <v>Homme</v>
          </cell>
        </row>
        <row r="475">
          <cell r="D475">
            <v>88602</v>
          </cell>
          <cell r="F475" t="str">
            <v>Homme</v>
          </cell>
        </row>
        <row r="476">
          <cell r="D476">
            <v>445356</v>
          </cell>
          <cell r="F476" t="str">
            <v>Homme</v>
          </cell>
        </row>
        <row r="477">
          <cell r="D477">
            <v>144700</v>
          </cell>
          <cell r="F477" t="str">
            <v>Homme</v>
          </cell>
        </row>
        <row r="478">
          <cell r="D478">
            <v>320106</v>
          </cell>
          <cell r="F478" t="str">
            <v>Homme</v>
          </cell>
        </row>
        <row r="479">
          <cell r="D479">
            <v>438110</v>
          </cell>
          <cell r="F479" t="str">
            <v>Homme</v>
          </cell>
        </row>
        <row r="480">
          <cell r="D480">
            <v>326262</v>
          </cell>
          <cell r="F480" t="str">
            <v>Homme</v>
          </cell>
        </row>
        <row r="481">
          <cell r="D481">
            <v>253454</v>
          </cell>
          <cell r="F481" t="str">
            <v>Femme</v>
          </cell>
        </row>
        <row r="482">
          <cell r="D482">
            <v>253453</v>
          </cell>
          <cell r="F482" t="str">
            <v>Femme</v>
          </cell>
        </row>
        <row r="483">
          <cell r="D483">
            <v>226978</v>
          </cell>
          <cell r="F483" t="str">
            <v>Homme</v>
          </cell>
        </row>
        <row r="484">
          <cell r="D484">
            <v>93420</v>
          </cell>
          <cell r="F484" t="str">
            <v>Homme</v>
          </cell>
        </row>
        <row r="485">
          <cell r="D485">
            <v>449148</v>
          </cell>
          <cell r="F485" t="str">
            <v>Homme</v>
          </cell>
        </row>
        <row r="486">
          <cell r="D486">
            <v>402660</v>
          </cell>
          <cell r="F486" t="str">
            <v>Homme</v>
          </cell>
        </row>
        <row r="487">
          <cell r="D487">
            <v>378623</v>
          </cell>
          <cell r="F487" t="str">
            <v>Homme</v>
          </cell>
        </row>
        <row r="488">
          <cell r="D488">
            <v>157865</v>
          </cell>
          <cell r="F488" t="str">
            <v>Femme</v>
          </cell>
        </row>
        <row r="489">
          <cell r="D489">
            <v>200351</v>
          </cell>
          <cell r="F489" t="str">
            <v>Femme</v>
          </cell>
        </row>
        <row r="490">
          <cell r="D490">
            <v>451466</v>
          </cell>
          <cell r="F490" t="str">
            <v>Femme</v>
          </cell>
        </row>
        <row r="491">
          <cell r="D491">
            <v>428288</v>
          </cell>
          <cell r="F491" t="str">
            <v>Homme</v>
          </cell>
        </row>
        <row r="492">
          <cell r="D492">
            <v>451467</v>
          </cell>
          <cell r="F492" t="str">
            <v>Homme</v>
          </cell>
        </row>
        <row r="493">
          <cell r="D493">
            <v>342658</v>
          </cell>
          <cell r="F493" t="str">
            <v>Homme</v>
          </cell>
        </row>
        <row r="494">
          <cell r="D494">
            <v>443821</v>
          </cell>
          <cell r="F494" t="str">
            <v>Femme</v>
          </cell>
        </row>
        <row r="495">
          <cell r="D495">
            <v>183962</v>
          </cell>
          <cell r="F495" t="str">
            <v>Homme</v>
          </cell>
        </row>
        <row r="496">
          <cell r="D496">
            <v>200332</v>
          </cell>
          <cell r="F496" t="str">
            <v>Homme</v>
          </cell>
        </row>
        <row r="497">
          <cell r="D497">
            <v>442377</v>
          </cell>
          <cell r="F497" t="str">
            <v>Femme</v>
          </cell>
        </row>
        <row r="498">
          <cell r="D498">
            <v>178191</v>
          </cell>
          <cell r="F498" t="str">
            <v>Homme</v>
          </cell>
        </row>
        <row r="499">
          <cell r="D499">
            <v>439229</v>
          </cell>
          <cell r="F499" t="str">
            <v>Homme</v>
          </cell>
        </row>
        <row r="500">
          <cell r="D500">
            <v>443822</v>
          </cell>
          <cell r="F500" t="str">
            <v>Femme</v>
          </cell>
        </row>
        <row r="501">
          <cell r="D501">
            <v>414758</v>
          </cell>
          <cell r="F501" t="str">
            <v>Homme</v>
          </cell>
        </row>
        <row r="502">
          <cell r="D502">
            <v>322129</v>
          </cell>
          <cell r="F502" t="str">
            <v>Homme</v>
          </cell>
        </row>
        <row r="503">
          <cell r="D503">
            <v>451459</v>
          </cell>
          <cell r="F503" t="str">
            <v>Homme</v>
          </cell>
        </row>
        <row r="504">
          <cell r="D504">
            <v>450859</v>
          </cell>
          <cell r="F504" t="str">
            <v>Femme</v>
          </cell>
        </row>
        <row r="505">
          <cell r="D505">
            <v>443816</v>
          </cell>
          <cell r="F505" t="str">
            <v>Homme</v>
          </cell>
        </row>
        <row r="506">
          <cell r="D506">
            <v>244453</v>
          </cell>
          <cell r="F506" t="str">
            <v>Homme</v>
          </cell>
        </row>
        <row r="507">
          <cell r="D507">
            <v>430944</v>
          </cell>
          <cell r="F507" t="str">
            <v>Femme</v>
          </cell>
        </row>
        <row r="508">
          <cell r="D508">
            <v>200318</v>
          </cell>
          <cell r="F508" t="str">
            <v>Homme</v>
          </cell>
        </row>
        <row r="509">
          <cell r="D509">
            <v>448954</v>
          </cell>
          <cell r="F509" t="str">
            <v>Homme</v>
          </cell>
        </row>
        <row r="510">
          <cell r="D510">
            <v>413443</v>
          </cell>
          <cell r="F510" t="str">
            <v>Homme</v>
          </cell>
        </row>
        <row r="511">
          <cell r="D511">
            <v>450712</v>
          </cell>
          <cell r="F511" t="str">
            <v>Homme</v>
          </cell>
        </row>
        <row r="512">
          <cell r="D512">
            <v>360301</v>
          </cell>
          <cell r="F512" t="str">
            <v>Homme</v>
          </cell>
        </row>
        <row r="513">
          <cell r="D513">
            <v>450860</v>
          </cell>
          <cell r="F513" t="str">
            <v>Femme</v>
          </cell>
        </row>
        <row r="514">
          <cell r="D514">
            <v>450313</v>
          </cell>
          <cell r="F514" t="str">
            <v>Homme</v>
          </cell>
        </row>
        <row r="515">
          <cell r="D515">
            <v>424573</v>
          </cell>
          <cell r="F515" t="str">
            <v>Femme</v>
          </cell>
        </row>
        <row r="516">
          <cell r="D516">
            <v>428821</v>
          </cell>
          <cell r="F516" t="str">
            <v>Homme</v>
          </cell>
        </row>
        <row r="517">
          <cell r="D517">
            <v>442541</v>
          </cell>
          <cell r="F517" t="str">
            <v>Femme</v>
          </cell>
        </row>
        <row r="518">
          <cell r="D518">
            <v>446100</v>
          </cell>
          <cell r="F518" t="str">
            <v>Homme</v>
          </cell>
        </row>
        <row r="519">
          <cell r="D519">
            <v>244451</v>
          </cell>
          <cell r="F519" t="str">
            <v>Homme</v>
          </cell>
        </row>
        <row r="520">
          <cell r="D520">
            <v>448609</v>
          </cell>
          <cell r="F520" t="str">
            <v>Femme</v>
          </cell>
        </row>
        <row r="521">
          <cell r="D521">
            <v>409344</v>
          </cell>
          <cell r="F521" t="str">
            <v>Femme</v>
          </cell>
        </row>
        <row r="522">
          <cell r="D522">
            <v>434821</v>
          </cell>
          <cell r="F522" t="str">
            <v>Homme</v>
          </cell>
        </row>
        <row r="523">
          <cell r="D523">
            <v>450316</v>
          </cell>
          <cell r="F523" t="str">
            <v>Homme</v>
          </cell>
        </row>
        <row r="524">
          <cell r="D524">
            <v>386358</v>
          </cell>
          <cell r="F524" t="str">
            <v>Femme</v>
          </cell>
        </row>
        <row r="525">
          <cell r="D525">
            <v>447941</v>
          </cell>
          <cell r="F525" t="str">
            <v>Femme</v>
          </cell>
        </row>
        <row r="526">
          <cell r="D526">
            <v>446101</v>
          </cell>
          <cell r="F526" t="str">
            <v>Femme</v>
          </cell>
        </row>
        <row r="527">
          <cell r="D527">
            <v>448951</v>
          </cell>
          <cell r="F527" t="str">
            <v>Homme</v>
          </cell>
        </row>
        <row r="528">
          <cell r="D528">
            <v>448175</v>
          </cell>
          <cell r="F528" t="str">
            <v>Homme</v>
          </cell>
        </row>
        <row r="529">
          <cell r="D529">
            <v>430668</v>
          </cell>
          <cell r="F529" t="str">
            <v>Homme</v>
          </cell>
        </row>
        <row r="530">
          <cell r="D530">
            <v>430676</v>
          </cell>
          <cell r="F530" t="str">
            <v>Homme</v>
          </cell>
        </row>
        <row r="531">
          <cell r="D531">
            <v>99122</v>
          </cell>
          <cell r="F531" t="str">
            <v>Femme</v>
          </cell>
        </row>
        <row r="532">
          <cell r="D532">
            <v>448580</v>
          </cell>
          <cell r="F532" t="str">
            <v>Femme</v>
          </cell>
        </row>
        <row r="533">
          <cell r="D533">
            <v>447921</v>
          </cell>
          <cell r="F533" t="str">
            <v>Femme</v>
          </cell>
        </row>
        <row r="534">
          <cell r="D534">
            <v>445461</v>
          </cell>
          <cell r="F534" t="str">
            <v>Femme</v>
          </cell>
        </row>
        <row r="535">
          <cell r="D535">
            <v>450844</v>
          </cell>
          <cell r="F535" t="str">
            <v>Homme</v>
          </cell>
        </row>
        <row r="536">
          <cell r="D536">
            <v>431023</v>
          </cell>
          <cell r="F536" t="str">
            <v>Homme</v>
          </cell>
        </row>
        <row r="537">
          <cell r="D537">
            <v>409326</v>
          </cell>
          <cell r="F537" t="str">
            <v>Homme</v>
          </cell>
        </row>
        <row r="538">
          <cell r="D538">
            <v>448183</v>
          </cell>
          <cell r="F538" t="str">
            <v>Femme</v>
          </cell>
        </row>
        <row r="539">
          <cell r="D539">
            <v>450505</v>
          </cell>
          <cell r="F539" t="str">
            <v>Homme</v>
          </cell>
        </row>
        <row r="540">
          <cell r="D540">
            <v>443098</v>
          </cell>
          <cell r="F540" t="str">
            <v>Homme</v>
          </cell>
        </row>
        <row r="541">
          <cell r="D541">
            <v>445456</v>
          </cell>
          <cell r="F541" t="str">
            <v>Femme</v>
          </cell>
        </row>
        <row r="542">
          <cell r="D542">
            <v>385934</v>
          </cell>
          <cell r="F542" t="str">
            <v>Homme</v>
          </cell>
        </row>
        <row r="543">
          <cell r="D543">
            <v>444401</v>
          </cell>
          <cell r="F543" t="str">
            <v>Homme</v>
          </cell>
        </row>
        <row r="544">
          <cell r="D544">
            <v>385935</v>
          </cell>
          <cell r="F544" t="str">
            <v>Homme</v>
          </cell>
        </row>
        <row r="545">
          <cell r="D545">
            <v>448945</v>
          </cell>
          <cell r="F545" t="str">
            <v>Homme</v>
          </cell>
        </row>
        <row r="546">
          <cell r="D546">
            <v>448177</v>
          </cell>
          <cell r="F546" t="str">
            <v>Femme</v>
          </cell>
        </row>
        <row r="547">
          <cell r="D547">
            <v>271219</v>
          </cell>
          <cell r="F547" t="str">
            <v>Homme</v>
          </cell>
        </row>
        <row r="548">
          <cell r="D548">
            <v>409338</v>
          </cell>
          <cell r="F548" t="str">
            <v>Femme</v>
          </cell>
        </row>
        <row r="549">
          <cell r="D549">
            <v>385941</v>
          </cell>
          <cell r="F549" t="str">
            <v>Homme</v>
          </cell>
        </row>
        <row r="550">
          <cell r="D550">
            <v>66247</v>
          </cell>
          <cell r="F550" t="str">
            <v>Homme</v>
          </cell>
        </row>
        <row r="551">
          <cell r="D551">
            <v>426955</v>
          </cell>
          <cell r="F551" t="str">
            <v>Homme</v>
          </cell>
        </row>
        <row r="552">
          <cell r="D552">
            <v>450501</v>
          </cell>
          <cell r="F552" t="str">
            <v>Femme</v>
          </cell>
        </row>
        <row r="553">
          <cell r="D553">
            <v>446106</v>
          </cell>
          <cell r="F553" t="str">
            <v>Homme</v>
          </cell>
        </row>
        <row r="554">
          <cell r="D554">
            <v>450857</v>
          </cell>
          <cell r="F554" t="str">
            <v>Femme</v>
          </cell>
        </row>
        <row r="555">
          <cell r="D555">
            <v>178128</v>
          </cell>
          <cell r="F555" t="str">
            <v>Homme</v>
          </cell>
        </row>
        <row r="556">
          <cell r="D556">
            <v>417686</v>
          </cell>
          <cell r="F556" t="str">
            <v>Femme</v>
          </cell>
        </row>
        <row r="557">
          <cell r="D557">
            <v>155975</v>
          </cell>
          <cell r="F557" t="str">
            <v>Homme</v>
          </cell>
        </row>
        <row r="558">
          <cell r="D558">
            <v>446105</v>
          </cell>
          <cell r="F558" t="str">
            <v>Femme</v>
          </cell>
        </row>
        <row r="559">
          <cell r="D559">
            <v>450856</v>
          </cell>
          <cell r="F559" t="str">
            <v>Femme</v>
          </cell>
        </row>
        <row r="560">
          <cell r="D560">
            <v>445462</v>
          </cell>
          <cell r="F560" t="str">
            <v>Femme</v>
          </cell>
        </row>
        <row r="561">
          <cell r="D561">
            <v>346310</v>
          </cell>
          <cell r="F561" t="str">
            <v>Femme</v>
          </cell>
        </row>
        <row r="562">
          <cell r="D562">
            <v>450315</v>
          </cell>
          <cell r="F562" t="str">
            <v>Homme</v>
          </cell>
        </row>
        <row r="563">
          <cell r="D563">
            <v>238994</v>
          </cell>
          <cell r="F563" t="str">
            <v>Homme</v>
          </cell>
        </row>
        <row r="564">
          <cell r="D564">
            <v>448610</v>
          </cell>
          <cell r="F564" t="str">
            <v>Homme</v>
          </cell>
        </row>
        <row r="565">
          <cell r="D565">
            <v>441978</v>
          </cell>
          <cell r="F565" t="str">
            <v>Femme</v>
          </cell>
        </row>
        <row r="566">
          <cell r="D566">
            <v>444402</v>
          </cell>
          <cell r="F566" t="str">
            <v>Homme</v>
          </cell>
        </row>
        <row r="567">
          <cell r="D567">
            <v>359193</v>
          </cell>
          <cell r="F567" t="str">
            <v>Femme</v>
          </cell>
        </row>
        <row r="568">
          <cell r="D568">
            <v>449320</v>
          </cell>
          <cell r="F568" t="str">
            <v>Femme</v>
          </cell>
        </row>
        <row r="569">
          <cell r="D569">
            <v>443820</v>
          </cell>
          <cell r="F569" t="str">
            <v>Femme</v>
          </cell>
        </row>
        <row r="570">
          <cell r="D570">
            <v>386422</v>
          </cell>
          <cell r="F570" t="str">
            <v>Femme</v>
          </cell>
        </row>
        <row r="571">
          <cell r="D571">
            <v>444605</v>
          </cell>
          <cell r="F571" t="str">
            <v>Homme</v>
          </cell>
        </row>
        <row r="572">
          <cell r="D572">
            <v>6925</v>
          </cell>
          <cell r="F572" t="str">
            <v>Homme</v>
          </cell>
        </row>
        <row r="573">
          <cell r="D573">
            <v>442918</v>
          </cell>
          <cell r="F573" t="str">
            <v>Homme</v>
          </cell>
        </row>
        <row r="574">
          <cell r="D574">
            <v>442920</v>
          </cell>
          <cell r="F574" t="str">
            <v>Homme</v>
          </cell>
        </row>
        <row r="575">
          <cell r="D575">
            <v>433134</v>
          </cell>
          <cell r="F575" t="str">
            <v>Femme</v>
          </cell>
        </row>
        <row r="576">
          <cell r="D576">
            <v>41028</v>
          </cell>
          <cell r="F576" t="str">
            <v>Femme</v>
          </cell>
        </row>
        <row r="577">
          <cell r="D577">
            <v>444609</v>
          </cell>
          <cell r="F577" t="str">
            <v>Femme</v>
          </cell>
        </row>
        <row r="578">
          <cell r="D578">
            <v>450504</v>
          </cell>
          <cell r="F578" t="str">
            <v>Femme</v>
          </cell>
        </row>
        <row r="579">
          <cell r="D579">
            <v>289644</v>
          </cell>
          <cell r="F579" t="str">
            <v>Homme</v>
          </cell>
        </row>
        <row r="580">
          <cell r="D580">
            <v>373421</v>
          </cell>
          <cell r="F580" t="str">
            <v>Femme</v>
          </cell>
        </row>
        <row r="581">
          <cell r="D581">
            <v>445806</v>
          </cell>
          <cell r="F581" t="str">
            <v>Femme</v>
          </cell>
        </row>
        <row r="582">
          <cell r="D582">
            <v>450297</v>
          </cell>
          <cell r="F582" t="str">
            <v>Homme</v>
          </cell>
        </row>
        <row r="583">
          <cell r="D583">
            <v>236484</v>
          </cell>
          <cell r="F583" t="str">
            <v>Homme</v>
          </cell>
        </row>
        <row r="584">
          <cell r="D584">
            <v>445451</v>
          </cell>
          <cell r="F584" t="str">
            <v>Homme</v>
          </cell>
        </row>
        <row r="585">
          <cell r="D585">
            <v>447935</v>
          </cell>
          <cell r="F585" t="str">
            <v>Femme</v>
          </cell>
        </row>
        <row r="586">
          <cell r="D586">
            <v>430695</v>
          </cell>
          <cell r="F586" t="str">
            <v>Femme</v>
          </cell>
        </row>
        <row r="587">
          <cell r="D587">
            <v>417703</v>
          </cell>
          <cell r="F587" t="str">
            <v>Homme</v>
          </cell>
        </row>
        <row r="588">
          <cell r="D588">
            <v>448592</v>
          </cell>
          <cell r="F588" t="str">
            <v>Femme</v>
          </cell>
        </row>
        <row r="589">
          <cell r="D589">
            <v>439219</v>
          </cell>
          <cell r="F589" t="str">
            <v>Homme</v>
          </cell>
        </row>
        <row r="590">
          <cell r="D590">
            <v>386424</v>
          </cell>
          <cell r="F590" t="str">
            <v>Homme</v>
          </cell>
        </row>
        <row r="591">
          <cell r="D591">
            <v>426369</v>
          </cell>
          <cell r="F591" t="str">
            <v>Femme</v>
          </cell>
        </row>
        <row r="592">
          <cell r="D592">
            <v>448949</v>
          </cell>
          <cell r="F592" t="str">
            <v>Femme</v>
          </cell>
        </row>
        <row r="593">
          <cell r="D593">
            <v>450840</v>
          </cell>
          <cell r="F593" t="str">
            <v>Femme</v>
          </cell>
        </row>
        <row r="594">
          <cell r="D594">
            <v>449325</v>
          </cell>
          <cell r="F594" t="str">
            <v>Femme</v>
          </cell>
        </row>
        <row r="595">
          <cell r="D595">
            <v>448932</v>
          </cell>
          <cell r="F595" t="str">
            <v>Homme</v>
          </cell>
        </row>
        <row r="596">
          <cell r="D596">
            <v>128766</v>
          </cell>
          <cell r="F596" t="str">
            <v>Homme</v>
          </cell>
        </row>
        <row r="597">
          <cell r="D597">
            <v>450997</v>
          </cell>
          <cell r="F597" t="str">
            <v>Homme</v>
          </cell>
        </row>
        <row r="598">
          <cell r="D598">
            <v>385949</v>
          </cell>
          <cell r="F598" t="str">
            <v>Homme</v>
          </cell>
        </row>
        <row r="599">
          <cell r="D599">
            <v>369089</v>
          </cell>
          <cell r="F599" t="str">
            <v>Homme</v>
          </cell>
        </row>
        <row r="600">
          <cell r="D600">
            <v>448606</v>
          </cell>
          <cell r="F600" t="str">
            <v>Femme</v>
          </cell>
        </row>
        <row r="601">
          <cell r="D601">
            <v>430697</v>
          </cell>
          <cell r="F601" t="str">
            <v>Homme</v>
          </cell>
        </row>
        <row r="602">
          <cell r="D602">
            <v>447919</v>
          </cell>
          <cell r="F602" t="str">
            <v>Homme</v>
          </cell>
        </row>
        <row r="603">
          <cell r="D603">
            <v>450515</v>
          </cell>
          <cell r="F603" t="str">
            <v>Homme</v>
          </cell>
        </row>
        <row r="604">
          <cell r="D604">
            <v>442376</v>
          </cell>
          <cell r="F604" t="str">
            <v>Homme</v>
          </cell>
        </row>
        <row r="605">
          <cell r="D605">
            <v>447933</v>
          </cell>
          <cell r="F605" t="str">
            <v>Homme</v>
          </cell>
        </row>
        <row r="606">
          <cell r="D606">
            <v>447934</v>
          </cell>
          <cell r="F606" t="str">
            <v>Homme</v>
          </cell>
        </row>
        <row r="607">
          <cell r="D607">
            <v>450318</v>
          </cell>
          <cell r="F607" t="str">
            <v>Femme</v>
          </cell>
        </row>
        <row r="608">
          <cell r="D608">
            <v>450841</v>
          </cell>
          <cell r="F608" t="str">
            <v>Femme</v>
          </cell>
        </row>
        <row r="609">
          <cell r="D609">
            <v>200314</v>
          </cell>
          <cell r="F609" t="str">
            <v>Femme</v>
          </cell>
        </row>
        <row r="610">
          <cell r="D610">
            <v>448179</v>
          </cell>
          <cell r="F610" t="str">
            <v>Femme</v>
          </cell>
        </row>
        <row r="611">
          <cell r="D611">
            <v>443819</v>
          </cell>
          <cell r="F611" t="str">
            <v>Femme</v>
          </cell>
        </row>
        <row r="612">
          <cell r="D612">
            <v>448934</v>
          </cell>
          <cell r="F612" t="str">
            <v>Femme</v>
          </cell>
        </row>
        <row r="613">
          <cell r="D613">
            <v>428879</v>
          </cell>
          <cell r="F613" t="str">
            <v>Femme</v>
          </cell>
        </row>
        <row r="614">
          <cell r="D614">
            <v>378620</v>
          </cell>
          <cell r="F614" t="str">
            <v>Homme</v>
          </cell>
        </row>
        <row r="615">
          <cell r="D615">
            <v>385954</v>
          </cell>
          <cell r="F615" t="str">
            <v>Femme</v>
          </cell>
        </row>
        <row r="616">
          <cell r="D616">
            <v>403915</v>
          </cell>
          <cell r="F616" t="str">
            <v>Femme</v>
          </cell>
        </row>
        <row r="617">
          <cell r="D617">
            <v>428159</v>
          </cell>
          <cell r="F617" t="str">
            <v>Homme</v>
          </cell>
        </row>
        <row r="618">
          <cell r="D618">
            <v>242950</v>
          </cell>
          <cell r="F618" t="str">
            <v>Homme</v>
          </cell>
        </row>
        <row r="619">
          <cell r="D619">
            <v>239000</v>
          </cell>
          <cell r="F619" t="str">
            <v>Homme</v>
          </cell>
        </row>
        <row r="620">
          <cell r="D620">
            <v>449326</v>
          </cell>
          <cell r="F620" t="str">
            <v>Homme</v>
          </cell>
        </row>
        <row r="621">
          <cell r="D621">
            <v>448940</v>
          </cell>
          <cell r="F621" t="str">
            <v>Femme</v>
          </cell>
        </row>
        <row r="622">
          <cell r="D622">
            <v>445454</v>
          </cell>
          <cell r="F622" t="str">
            <v>Femme</v>
          </cell>
        </row>
        <row r="623">
          <cell r="D623">
            <v>386375</v>
          </cell>
          <cell r="F623" t="str">
            <v>Femme</v>
          </cell>
        </row>
        <row r="624">
          <cell r="D624">
            <v>445453</v>
          </cell>
          <cell r="F624" t="str">
            <v>Homme</v>
          </cell>
        </row>
        <row r="625">
          <cell r="D625">
            <v>433141</v>
          </cell>
          <cell r="F625" t="str">
            <v>Femme</v>
          </cell>
        </row>
        <row r="626">
          <cell r="D626">
            <v>448190</v>
          </cell>
          <cell r="F626" t="str">
            <v>Femme</v>
          </cell>
        </row>
        <row r="627">
          <cell r="D627">
            <v>398536</v>
          </cell>
          <cell r="F627" t="str">
            <v>Homme</v>
          </cell>
        </row>
        <row r="628">
          <cell r="D628">
            <v>450514</v>
          </cell>
          <cell r="F628" t="str">
            <v>Homme</v>
          </cell>
        </row>
        <row r="629">
          <cell r="D629">
            <v>443812</v>
          </cell>
          <cell r="F629" t="str">
            <v>Femme</v>
          </cell>
        </row>
        <row r="630">
          <cell r="D630">
            <v>443810</v>
          </cell>
          <cell r="F630" t="str">
            <v>Homme</v>
          </cell>
        </row>
        <row r="631">
          <cell r="D631">
            <v>448943</v>
          </cell>
          <cell r="F631" t="str">
            <v>Homme</v>
          </cell>
        </row>
        <row r="632">
          <cell r="D632">
            <v>433135</v>
          </cell>
          <cell r="F632" t="str">
            <v>Femme</v>
          </cell>
        </row>
        <row r="633">
          <cell r="D633">
            <v>443554</v>
          </cell>
          <cell r="F633" t="str">
            <v>Homme</v>
          </cell>
        </row>
        <row r="634">
          <cell r="D634">
            <v>157841</v>
          </cell>
          <cell r="F634" t="str">
            <v>Homme</v>
          </cell>
        </row>
        <row r="635">
          <cell r="D635">
            <v>296547</v>
          </cell>
          <cell r="F635" t="str">
            <v>Femme</v>
          </cell>
        </row>
        <row r="636">
          <cell r="D636">
            <v>200385</v>
          </cell>
          <cell r="F636" t="str">
            <v>Homme</v>
          </cell>
        </row>
        <row r="637">
          <cell r="D637">
            <v>357643</v>
          </cell>
          <cell r="F637" t="str">
            <v>Homme</v>
          </cell>
        </row>
        <row r="638">
          <cell r="D638">
            <v>436984</v>
          </cell>
          <cell r="F638" t="str">
            <v>Homme</v>
          </cell>
        </row>
        <row r="639">
          <cell r="D639">
            <v>347892</v>
          </cell>
          <cell r="F639" t="str">
            <v>Homme</v>
          </cell>
        </row>
        <row r="640">
          <cell r="D640">
            <v>448596</v>
          </cell>
          <cell r="F640" t="str">
            <v>Homme</v>
          </cell>
        </row>
        <row r="641">
          <cell r="D641">
            <v>447918</v>
          </cell>
          <cell r="F641" t="str">
            <v>Femme</v>
          </cell>
        </row>
        <row r="642">
          <cell r="D642">
            <v>412975</v>
          </cell>
          <cell r="F642" t="str">
            <v>Homme</v>
          </cell>
        </row>
        <row r="643">
          <cell r="D643">
            <v>449319</v>
          </cell>
          <cell r="F643" t="str">
            <v>Homme</v>
          </cell>
        </row>
        <row r="644">
          <cell r="D644">
            <v>437310</v>
          </cell>
          <cell r="F644" t="str">
            <v>Homme</v>
          </cell>
        </row>
        <row r="645">
          <cell r="D645">
            <v>252648</v>
          </cell>
          <cell r="F645" t="str">
            <v>Homme</v>
          </cell>
        </row>
        <row r="646">
          <cell r="D646">
            <v>436457</v>
          </cell>
          <cell r="F646" t="str">
            <v>Femme</v>
          </cell>
        </row>
        <row r="647">
          <cell r="D647">
            <v>428184</v>
          </cell>
          <cell r="F647" t="str">
            <v>Homme</v>
          </cell>
        </row>
        <row r="648">
          <cell r="D648">
            <v>448191</v>
          </cell>
          <cell r="F648" t="str">
            <v>Homme</v>
          </cell>
        </row>
        <row r="649">
          <cell r="D649">
            <v>367967</v>
          </cell>
          <cell r="F649" t="str">
            <v>Homme</v>
          </cell>
        </row>
        <row r="650">
          <cell r="D650">
            <v>437311</v>
          </cell>
          <cell r="F650" t="str">
            <v>Homme</v>
          </cell>
        </row>
        <row r="651">
          <cell r="D651">
            <v>308064</v>
          </cell>
          <cell r="F651" t="str">
            <v>Homme</v>
          </cell>
        </row>
        <row r="652">
          <cell r="D652">
            <v>412003</v>
          </cell>
          <cell r="F652" t="str">
            <v>Homme</v>
          </cell>
        </row>
        <row r="653">
          <cell r="D653">
            <v>200400</v>
          </cell>
          <cell r="F653" t="str">
            <v>Femme</v>
          </cell>
        </row>
        <row r="654">
          <cell r="D654">
            <v>430995</v>
          </cell>
          <cell r="F654" t="str">
            <v>Homme</v>
          </cell>
        </row>
        <row r="655">
          <cell r="D655">
            <v>448944</v>
          </cell>
          <cell r="F655" t="str">
            <v>Homme</v>
          </cell>
        </row>
        <row r="656">
          <cell r="D656">
            <v>450310</v>
          </cell>
          <cell r="F656" t="str">
            <v>Femme</v>
          </cell>
        </row>
        <row r="657">
          <cell r="D657">
            <v>451463</v>
          </cell>
          <cell r="F657" t="str">
            <v>Homme</v>
          </cell>
        </row>
        <row r="658">
          <cell r="D658">
            <v>443097</v>
          </cell>
          <cell r="F658" t="str">
            <v>Femme</v>
          </cell>
        </row>
        <row r="659">
          <cell r="D659">
            <v>244454</v>
          </cell>
          <cell r="F659" t="str">
            <v>Homme</v>
          </cell>
        </row>
        <row r="660">
          <cell r="D660">
            <v>447939</v>
          </cell>
          <cell r="F660" t="str">
            <v>Homme</v>
          </cell>
        </row>
        <row r="661">
          <cell r="D661">
            <v>425728</v>
          </cell>
          <cell r="F661" t="str">
            <v>Femme</v>
          </cell>
        </row>
        <row r="662">
          <cell r="D662">
            <v>448950</v>
          </cell>
          <cell r="F662" t="str">
            <v>Homme</v>
          </cell>
        </row>
        <row r="663">
          <cell r="D663">
            <v>450319</v>
          </cell>
          <cell r="F663" t="str">
            <v>Femme</v>
          </cell>
        </row>
        <row r="664">
          <cell r="D664">
            <v>447922</v>
          </cell>
          <cell r="F664" t="str">
            <v>Femme</v>
          </cell>
        </row>
        <row r="665">
          <cell r="D665">
            <v>99148</v>
          </cell>
          <cell r="F665" t="str">
            <v>Homme</v>
          </cell>
        </row>
        <row r="666">
          <cell r="D666">
            <v>103259</v>
          </cell>
          <cell r="F666" t="str">
            <v>Femme</v>
          </cell>
        </row>
        <row r="667">
          <cell r="D667">
            <v>440544</v>
          </cell>
          <cell r="F667" t="str">
            <v>Homme</v>
          </cell>
        </row>
        <row r="668">
          <cell r="D668">
            <v>443826</v>
          </cell>
          <cell r="F668" t="str">
            <v>Femme</v>
          </cell>
        </row>
        <row r="669">
          <cell r="D669">
            <v>446099</v>
          </cell>
          <cell r="F669" t="str">
            <v>Femme</v>
          </cell>
        </row>
        <row r="670">
          <cell r="D670">
            <v>144304</v>
          </cell>
          <cell r="F670" t="str">
            <v>Homme</v>
          </cell>
        </row>
        <row r="671">
          <cell r="D671">
            <v>386435</v>
          </cell>
          <cell r="F671" t="str">
            <v>Femme</v>
          </cell>
        </row>
        <row r="672">
          <cell r="D672">
            <v>312150</v>
          </cell>
          <cell r="F672" t="str">
            <v>Homme</v>
          </cell>
        </row>
        <row r="673">
          <cell r="D673">
            <v>442368</v>
          </cell>
          <cell r="F673" t="str">
            <v>Homme</v>
          </cell>
        </row>
        <row r="674">
          <cell r="D674">
            <v>270028</v>
          </cell>
          <cell r="F674" t="str">
            <v>Homme</v>
          </cell>
        </row>
        <row r="675">
          <cell r="D675">
            <v>128763</v>
          </cell>
          <cell r="F675" t="str">
            <v>Femme</v>
          </cell>
        </row>
        <row r="676">
          <cell r="D676">
            <v>248868</v>
          </cell>
          <cell r="F676" t="str">
            <v>Homme</v>
          </cell>
        </row>
        <row r="677">
          <cell r="D677">
            <v>444397</v>
          </cell>
          <cell r="F677" t="str">
            <v>Femme</v>
          </cell>
        </row>
        <row r="678">
          <cell r="D678">
            <v>449324</v>
          </cell>
          <cell r="F678" t="str">
            <v>Homme</v>
          </cell>
        </row>
        <row r="679">
          <cell r="D679">
            <v>422998</v>
          </cell>
          <cell r="F679" t="str">
            <v>Homme</v>
          </cell>
        </row>
        <row r="680">
          <cell r="D680">
            <v>449323</v>
          </cell>
          <cell r="F680" t="str">
            <v>Homme</v>
          </cell>
        </row>
        <row r="681">
          <cell r="D681">
            <v>439222</v>
          </cell>
          <cell r="F681" t="str">
            <v>Femme</v>
          </cell>
        </row>
        <row r="682">
          <cell r="D682">
            <v>444611</v>
          </cell>
          <cell r="F682" t="str">
            <v>Femme</v>
          </cell>
        </row>
        <row r="683">
          <cell r="D683">
            <v>448188</v>
          </cell>
          <cell r="F683" t="str">
            <v>Femme</v>
          </cell>
        </row>
        <row r="684">
          <cell r="D684">
            <v>443823</v>
          </cell>
          <cell r="F684" t="str">
            <v>Femme</v>
          </cell>
        </row>
        <row r="685">
          <cell r="D685">
            <v>435427</v>
          </cell>
          <cell r="F685" t="str">
            <v>Homme</v>
          </cell>
        </row>
        <row r="686">
          <cell r="D686">
            <v>414727</v>
          </cell>
          <cell r="F686" t="str">
            <v>Homme</v>
          </cell>
        </row>
        <row r="687">
          <cell r="D687">
            <v>386042</v>
          </cell>
          <cell r="F687" t="str">
            <v>Femme</v>
          </cell>
        </row>
        <row r="688">
          <cell r="D688">
            <v>178160</v>
          </cell>
          <cell r="F688" t="str">
            <v>Homme</v>
          </cell>
        </row>
        <row r="689">
          <cell r="D689">
            <v>451469</v>
          </cell>
          <cell r="F689" t="str">
            <v>Homme</v>
          </cell>
        </row>
        <row r="690">
          <cell r="D690">
            <v>450312</v>
          </cell>
          <cell r="F690" t="str">
            <v>Homme</v>
          </cell>
        </row>
        <row r="691">
          <cell r="D691">
            <v>448604</v>
          </cell>
          <cell r="F691" t="str">
            <v>Homme</v>
          </cell>
        </row>
        <row r="692">
          <cell r="D692">
            <v>451454</v>
          </cell>
          <cell r="F692" t="str">
            <v>Femme</v>
          </cell>
        </row>
        <row r="693">
          <cell r="D693">
            <v>426387</v>
          </cell>
          <cell r="F693" t="str">
            <v>Homme</v>
          </cell>
        </row>
        <row r="694">
          <cell r="D694">
            <v>448933</v>
          </cell>
          <cell r="F694" t="str">
            <v>Femme</v>
          </cell>
        </row>
        <row r="695">
          <cell r="D695">
            <v>378625</v>
          </cell>
          <cell r="F695" t="str">
            <v>Femme</v>
          </cell>
        </row>
        <row r="696">
          <cell r="D696">
            <v>231778</v>
          </cell>
          <cell r="F696" t="str">
            <v>Femme</v>
          </cell>
        </row>
        <row r="697">
          <cell r="D697">
            <v>398566</v>
          </cell>
          <cell r="F697" t="str">
            <v>Homme</v>
          </cell>
        </row>
        <row r="698">
          <cell r="D698">
            <v>178297</v>
          </cell>
          <cell r="F698" t="str">
            <v>Homme</v>
          </cell>
        </row>
        <row r="699">
          <cell r="D699">
            <v>441150</v>
          </cell>
          <cell r="F699" t="str">
            <v>Homme</v>
          </cell>
        </row>
        <row r="700">
          <cell r="D700">
            <v>426102</v>
          </cell>
          <cell r="F700" t="str">
            <v>Femme</v>
          </cell>
        </row>
        <row r="701">
          <cell r="D701">
            <v>244935</v>
          </cell>
          <cell r="F701" t="str">
            <v>Homme</v>
          </cell>
        </row>
        <row r="702">
          <cell r="D702">
            <v>430715</v>
          </cell>
          <cell r="F702" t="str">
            <v>Homme</v>
          </cell>
        </row>
        <row r="703">
          <cell r="D703">
            <v>441067</v>
          </cell>
          <cell r="F703" t="str">
            <v>Homme</v>
          </cell>
        </row>
        <row r="704">
          <cell r="D704">
            <v>441066</v>
          </cell>
          <cell r="F704" t="str">
            <v>Homme</v>
          </cell>
        </row>
        <row r="705">
          <cell r="D705">
            <v>386049</v>
          </cell>
          <cell r="F705" t="str">
            <v>Homme</v>
          </cell>
        </row>
        <row r="706">
          <cell r="D706">
            <v>444606</v>
          </cell>
          <cell r="F706" t="str">
            <v>Femme</v>
          </cell>
        </row>
        <row r="707">
          <cell r="D707">
            <v>345129</v>
          </cell>
          <cell r="F707" t="str">
            <v>Femme</v>
          </cell>
        </row>
        <row r="708">
          <cell r="D708">
            <v>434815</v>
          </cell>
          <cell r="F708" t="str">
            <v>Homme</v>
          </cell>
        </row>
        <row r="709">
          <cell r="D709">
            <v>417640</v>
          </cell>
          <cell r="F709" t="str">
            <v>Homme</v>
          </cell>
        </row>
        <row r="710">
          <cell r="D710">
            <v>450714</v>
          </cell>
          <cell r="F710" t="str">
            <v>Femme</v>
          </cell>
        </row>
        <row r="711">
          <cell r="D711">
            <v>441988</v>
          </cell>
          <cell r="F711" t="str">
            <v>Femme</v>
          </cell>
        </row>
        <row r="712">
          <cell r="D712">
            <v>448948</v>
          </cell>
          <cell r="F712" t="str">
            <v>Femme</v>
          </cell>
        </row>
        <row r="713">
          <cell r="D713">
            <v>442379</v>
          </cell>
          <cell r="F713" t="str">
            <v>Homme</v>
          </cell>
        </row>
        <row r="714">
          <cell r="D714">
            <v>339848</v>
          </cell>
          <cell r="F714" t="str">
            <v>Homme</v>
          </cell>
        </row>
        <row r="715">
          <cell r="D715">
            <v>311440</v>
          </cell>
          <cell r="F715" t="str">
            <v>Femme</v>
          </cell>
        </row>
        <row r="716">
          <cell r="D716">
            <v>386089</v>
          </cell>
          <cell r="F716" t="str">
            <v>Homme</v>
          </cell>
        </row>
        <row r="717">
          <cell r="D717">
            <v>450995</v>
          </cell>
          <cell r="F717" t="str">
            <v>Homme</v>
          </cell>
        </row>
        <row r="718">
          <cell r="D718">
            <v>450996</v>
          </cell>
          <cell r="F718" t="str">
            <v>Homme</v>
          </cell>
        </row>
        <row r="719">
          <cell r="D719">
            <v>440548</v>
          </cell>
          <cell r="F719" t="str">
            <v>Homme</v>
          </cell>
        </row>
        <row r="720">
          <cell r="D720">
            <v>440161</v>
          </cell>
          <cell r="F720" t="str">
            <v>Femme</v>
          </cell>
        </row>
        <row r="721">
          <cell r="D721">
            <v>439216</v>
          </cell>
          <cell r="F721" t="str">
            <v>Femme</v>
          </cell>
        </row>
        <row r="722">
          <cell r="D722">
            <v>265108</v>
          </cell>
          <cell r="F722" t="str">
            <v>Homme</v>
          </cell>
        </row>
        <row r="723">
          <cell r="D723">
            <v>423508</v>
          </cell>
          <cell r="F723" t="str">
            <v>Homme</v>
          </cell>
        </row>
        <row r="724">
          <cell r="D724">
            <v>417721</v>
          </cell>
          <cell r="F724" t="str">
            <v>Homme</v>
          </cell>
        </row>
        <row r="725">
          <cell r="D725">
            <v>216866</v>
          </cell>
          <cell r="F725" t="str">
            <v>Homme</v>
          </cell>
        </row>
        <row r="726">
          <cell r="D726">
            <v>411999</v>
          </cell>
          <cell r="F726" t="str">
            <v>Homme</v>
          </cell>
        </row>
        <row r="727">
          <cell r="D727">
            <v>448594</v>
          </cell>
          <cell r="F727" t="str">
            <v>Femme</v>
          </cell>
        </row>
        <row r="728">
          <cell r="D728">
            <v>448608</v>
          </cell>
          <cell r="F728" t="str">
            <v>Homme</v>
          </cell>
        </row>
        <row r="729">
          <cell r="D729">
            <v>238966</v>
          </cell>
          <cell r="F729" t="str">
            <v>Homme</v>
          </cell>
        </row>
        <row r="730">
          <cell r="D730">
            <v>417708</v>
          </cell>
          <cell r="F730" t="str">
            <v>Homme</v>
          </cell>
        </row>
        <row r="731">
          <cell r="D731">
            <v>183985</v>
          </cell>
          <cell r="F731" t="str">
            <v>Homme</v>
          </cell>
        </row>
        <row r="732">
          <cell r="D732">
            <v>439217</v>
          </cell>
          <cell r="F732" t="str">
            <v>Femme</v>
          </cell>
        </row>
        <row r="733">
          <cell r="D733">
            <v>440547</v>
          </cell>
          <cell r="F733" t="str">
            <v>Homme</v>
          </cell>
        </row>
        <row r="734">
          <cell r="D734">
            <v>410451</v>
          </cell>
          <cell r="F734" t="str">
            <v>Femme</v>
          </cell>
        </row>
        <row r="735">
          <cell r="D735">
            <v>430723</v>
          </cell>
          <cell r="F735" t="str">
            <v>Homme</v>
          </cell>
        </row>
        <row r="736">
          <cell r="D736">
            <v>414731</v>
          </cell>
          <cell r="F736" t="str">
            <v>Femme</v>
          </cell>
        </row>
        <row r="737">
          <cell r="D737">
            <v>448181</v>
          </cell>
          <cell r="F737" t="str">
            <v>Femme</v>
          </cell>
        </row>
        <row r="738">
          <cell r="D738">
            <v>409327</v>
          </cell>
          <cell r="F738" t="str">
            <v>Homme</v>
          </cell>
        </row>
        <row r="739">
          <cell r="D739">
            <v>447943</v>
          </cell>
          <cell r="F739" t="str">
            <v>Femme</v>
          </cell>
        </row>
        <row r="740">
          <cell r="D740">
            <v>450842</v>
          </cell>
          <cell r="F740" t="str">
            <v>Femme</v>
          </cell>
        </row>
        <row r="741">
          <cell r="D741">
            <v>448189</v>
          </cell>
          <cell r="F741" t="str">
            <v>Homme</v>
          </cell>
        </row>
        <row r="742">
          <cell r="D742">
            <v>443547</v>
          </cell>
          <cell r="F742" t="str">
            <v>Femme</v>
          </cell>
        </row>
        <row r="743">
          <cell r="D743">
            <v>414736</v>
          </cell>
          <cell r="F743" t="str">
            <v>Femme</v>
          </cell>
        </row>
        <row r="744">
          <cell r="D744">
            <v>216856</v>
          </cell>
          <cell r="F744" t="str">
            <v>Femme</v>
          </cell>
        </row>
        <row r="745">
          <cell r="D745">
            <v>430724</v>
          </cell>
          <cell r="F745" t="str">
            <v>Femme</v>
          </cell>
        </row>
        <row r="746">
          <cell r="D746">
            <v>448587</v>
          </cell>
          <cell r="F746" t="str">
            <v>Homme</v>
          </cell>
        </row>
        <row r="747">
          <cell r="D747">
            <v>430738</v>
          </cell>
          <cell r="F747" t="str">
            <v>Homme</v>
          </cell>
        </row>
        <row r="748">
          <cell r="D748">
            <v>442916</v>
          </cell>
          <cell r="F748" t="str">
            <v>Homme</v>
          </cell>
        </row>
        <row r="749">
          <cell r="D749">
            <v>444403</v>
          </cell>
          <cell r="F749" t="str">
            <v>Femme</v>
          </cell>
        </row>
        <row r="750">
          <cell r="D750">
            <v>451457</v>
          </cell>
          <cell r="F750" t="str">
            <v>Femme</v>
          </cell>
        </row>
        <row r="751">
          <cell r="D751">
            <v>445449</v>
          </cell>
          <cell r="F751" t="str">
            <v>Femme</v>
          </cell>
        </row>
        <row r="752">
          <cell r="D752">
            <v>357657</v>
          </cell>
          <cell r="F752" t="str">
            <v>Femme</v>
          </cell>
        </row>
        <row r="753">
          <cell r="D753">
            <v>443814</v>
          </cell>
          <cell r="F753" t="str">
            <v>Homme</v>
          </cell>
        </row>
        <row r="754">
          <cell r="D754">
            <v>409151</v>
          </cell>
          <cell r="F754" t="str">
            <v>Homme</v>
          </cell>
        </row>
        <row r="755">
          <cell r="D755">
            <v>409285</v>
          </cell>
          <cell r="F755" t="str">
            <v>Femme</v>
          </cell>
        </row>
        <row r="756">
          <cell r="D756">
            <v>178258</v>
          </cell>
          <cell r="F756" t="str">
            <v>Homme</v>
          </cell>
        </row>
        <row r="757">
          <cell r="D757">
            <v>427466</v>
          </cell>
          <cell r="F757" t="str">
            <v>Femme</v>
          </cell>
        </row>
        <row r="758">
          <cell r="D758">
            <v>448184</v>
          </cell>
          <cell r="F758" t="str">
            <v>Femme</v>
          </cell>
        </row>
        <row r="759">
          <cell r="D759">
            <v>419436</v>
          </cell>
          <cell r="F759" t="str">
            <v>Femme</v>
          </cell>
        </row>
        <row r="760">
          <cell r="D760">
            <v>448937</v>
          </cell>
          <cell r="F760" t="str">
            <v>Homme</v>
          </cell>
        </row>
        <row r="761">
          <cell r="D761">
            <v>445459</v>
          </cell>
          <cell r="F761" t="str">
            <v>Femme</v>
          </cell>
        </row>
        <row r="762">
          <cell r="D762">
            <v>448935</v>
          </cell>
          <cell r="F762" t="str">
            <v>Homme</v>
          </cell>
        </row>
        <row r="763">
          <cell r="D763">
            <v>442540</v>
          </cell>
          <cell r="F763" t="str">
            <v>Homme</v>
          </cell>
        </row>
        <row r="764">
          <cell r="D764">
            <v>441989</v>
          </cell>
          <cell r="F764" t="str">
            <v>Homme</v>
          </cell>
        </row>
        <row r="765">
          <cell r="D765">
            <v>441983</v>
          </cell>
          <cell r="F765" t="str">
            <v>Homme</v>
          </cell>
        </row>
        <row r="766">
          <cell r="D766">
            <v>426871</v>
          </cell>
          <cell r="F766" t="str">
            <v>Homme</v>
          </cell>
        </row>
        <row r="767">
          <cell r="D767">
            <v>231789</v>
          </cell>
          <cell r="F767" t="str">
            <v>Femme</v>
          </cell>
        </row>
        <row r="768">
          <cell r="D768">
            <v>391666</v>
          </cell>
          <cell r="F768" t="str">
            <v>Homme</v>
          </cell>
        </row>
        <row r="769">
          <cell r="D769">
            <v>448581</v>
          </cell>
          <cell r="F769" t="str">
            <v>Homme</v>
          </cell>
        </row>
        <row r="770">
          <cell r="D770">
            <v>261416</v>
          </cell>
          <cell r="F770" t="str">
            <v>Femme</v>
          </cell>
        </row>
        <row r="771">
          <cell r="D771">
            <v>340892</v>
          </cell>
          <cell r="F771" t="str">
            <v>Homme</v>
          </cell>
        </row>
        <row r="772">
          <cell r="D772">
            <v>256993</v>
          </cell>
          <cell r="F772" t="str">
            <v>Femme</v>
          </cell>
        </row>
        <row r="773">
          <cell r="D773">
            <v>287003</v>
          </cell>
          <cell r="F773" t="str">
            <v>Homme</v>
          </cell>
        </row>
        <row r="774">
          <cell r="D774">
            <v>449317</v>
          </cell>
          <cell r="F774" t="str">
            <v>Femme</v>
          </cell>
        </row>
        <row r="775">
          <cell r="D775">
            <v>450314</v>
          </cell>
          <cell r="F775" t="str">
            <v>Homme</v>
          </cell>
        </row>
        <row r="776">
          <cell r="D776">
            <v>413704</v>
          </cell>
          <cell r="F776" t="str">
            <v>Femme</v>
          </cell>
        </row>
        <row r="777">
          <cell r="D777">
            <v>448946</v>
          </cell>
          <cell r="F777" t="str">
            <v>Femme</v>
          </cell>
        </row>
        <row r="778">
          <cell r="D778">
            <v>433139</v>
          </cell>
          <cell r="F778" t="str">
            <v>Femme</v>
          </cell>
        </row>
        <row r="779">
          <cell r="D779">
            <v>440266</v>
          </cell>
          <cell r="F779" t="str">
            <v>Femme</v>
          </cell>
        </row>
        <row r="780">
          <cell r="D780">
            <v>413442</v>
          </cell>
          <cell r="F780" t="str">
            <v>Homme</v>
          </cell>
        </row>
        <row r="781">
          <cell r="D781">
            <v>446102</v>
          </cell>
          <cell r="F781" t="str">
            <v>Homme</v>
          </cell>
        </row>
        <row r="782">
          <cell r="D782">
            <v>443099</v>
          </cell>
          <cell r="F782" t="str">
            <v>Homme</v>
          </cell>
        </row>
        <row r="783">
          <cell r="D783">
            <v>193886</v>
          </cell>
          <cell r="F783" t="str">
            <v>Homme</v>
          </cell>
        </row>
        <row r="784">
          <cell r="D784">
            <v>437047</v>
          </cell>
          <cell r="F784" t="str">
            <v>Homme</v>
          </cell>
        </row>
        <row r="785">
          <cell r="D785">
            <v>426763</v>
          </cell>
          <cell r="F785" t="str">
            <v>Homme</v>
          </cell>
        </row>
        <row r="786">
          <cell r="D786">
            <v>183705</v>
          </cell>
          <cell r="F786" t="str">
            <v>Femme</v>
          </cell>
        </row>
        <row r="787">
          <cell r="D787">
            <v>183668</v>
          </cell>
          <cell r="F787" t="str">
            <v>Homme</v>
          </cell>
        </row>
        <row r="788">
          <cell r="D788">
            <v>257034</v>
          </cell>
          <cell r="F788" t="str">
            <v>Femme</v>
          </cell>
        </row>
        <row r="789">
          <cell r="D789">
            <v>320105</v>
          </cell>
          <cell r="F789" t="str">
            <v>Femme</v>
          </cell>
        </row>
        <row r="790">
          <cell r="D790">
            <v>451458</v>
          </cell>
          <cell r="F790" t="str">
            <v>Femme</v>
          </cell>
        </row>
        <row r="791">
          <cell r="D791">
            <v>444607</v>
          </cell>
          <cell r="F791" t="str">
            <v>Femme</v>
          </cell>
        </row>
        <row r="792">
          <cell r="D792">
            <v>271224</v>
          </cell>
          <cell r="F792" t="str">
            <v>Homme</v>
          </cell>
        </row>
        <row r="793">
          <cell r="D793">
            <v>445452</v>
          </cell>
          <cell r="F793" t="str">
            <v>Homme</v>
          </cell>
        </row>
        <row r="794">
          <cell r="D794">
            <v>451468</v>
          </cell>
          <cell r="F794" t="str">
            <v>Homme</v>
          </cell>
        </row>
        <row r="795">
          <cell r="D795">
            <v>386403</v>
          </cell>
          <cell r="F795" t="str">
            <v>Femme</v>
          </cell>
        </row>
        <row r="796">
          <cell r="D796">
            <v>442537</v>
          </cell>
          <cell r="F796" t="str">
            <v>Homme</v>
          </cell>
        </row>
        <row r="797">
          <cell r="D797">
            <v>439214</v>
          </cell>
          <cell r="F797" t="str">
            <v>Femme</v>
          </cell>
        </row>
        <row r="798">
          <cell r="D798">
            <v>144283</v>
          </cell>
          <cell r="F798" t="str">
            <v>Femme</v>
          </cell>
        </row>
        <row r="799">
          <cell r="D799">
            <v>448582</v>
          </cell>
          <cell r="F799" t="str">
            <v>Femme</v>
          </cell>
        </row>
        <row r="800">
          <cell r="D800">
            <v>441166</v>
          </cell>
          <cell r="F800" t="str">
            <v>Homme</v>
          </cell>
        </row>
        <row r="801">
          <cell r="D801">
            <v>448942</v>
          </cell>
          <cell r="F801" t="str">
            <v>Femme</v>
          </cell>
        </row>
        <row r="802">
          <cell r="D802">
            <v>443552</v>
          </cell>
          <cell r="F802" t="str">
            <v>Homme</v>
          </cell>
        </row>
        <row r="803">
          <cell r="D803">
            <v>449321</v>
          </cell>
          <cell r="F803" t="str">
            <v>Homme</v>
          </cell>
        </row>
        <row r="804">
          <cell r="D804">
            <v>449322</v>
          </cell>
          <cell r="F804" t="str">
            <v>Homme</v>
          </cell>
        </row>
        <row r="805">
          <cell r="D805">
            <v>441068</v>
          </cell>
          <cell r="F805" t="str">
            <v>Homme</v>
          </cell>
        </row>
        <row r="806">
          <cell r="D806">
            <v>447937</v>
          </cell>
          <cell r="F806" t="str">
            <v>Homme</v>
          </cell>
        </row>
        <row r="807">
          <cell r="D807">
            <v>447938</v>
          </cell>
          <cell r="F807" t="str">
            <v>Homme</v>
          </cell>
        </row>
        <row r="808">
          <cell r="D808">
            <v>287683</v>
          </cell>
          <cell r="F808" t="str">
            <v>Homme</v>
          </cell>
        </row>
        <row r="809">
          <cell r="D809">
            <v>445457</v>
          </cell>
          <cell r="F809" t="str">
            <v>Femme</v>
          </cell>
        </row>
        <row r="810">
          <cell r="D810">
            <v>445460</v>
          </cell>
          <cell r="F810" t="str">
            <v>Homme</v>
          </cell>
        </row>
        <row r="811">
          <cell r="D811">
            <v>450858</v>
          </cell>
          <cell r="F811" t="str">
            <v>Homme</v>
          </cell>
        </row>
        <row r="812">
          <cell r="D812">
            <v>398569</v>
          </cell>
          <cell r="F812" t="str">
            <v>Homme</v>
          </cell>
        </row>
        <row r="813">
          <cell r="D813">
            <v>440269</v>
          </cell>
          <cell r="F813" t="str">
            <v>Homme</v>
          </cell>
        </row>
        <row r="814">
          <cell r="D814">
            <v>271212</v>
          </cell>
          <cell r="F814" t="str">
            <v>Homme</v>
          </cell>
        </row>
        <row r="815">
          <cell r="D815">
            <v>448598</v>
          </cell>
          <cell r="F815" t="str">
            <v>Homme</v>
          </cell>
        </row>
        <row r="816">
          <cell r="D816">
            <v>244456</v>
          </cell>
          <cell r="F816" t="str">
            <v>Homme</v>
          </cell>
        </row>
        <row r="817">
          <cell r="D817">
            <v>244457</v>
          </cell>
          <cell r="F817" t="str">
            <v>Femme</v>
          </cell>
        </row>
        <row r="818">
          <cell r="D818">
            <v>448953</v>
          </cell>
          <cell r="F818" t="str">
            <v>Femme</v>
          </cell>
        </row>
        <row r="819">
          <cell r="D819">
            <v>440511</v>
          </cell>
          <cell r="F819" t="str">
            <v>Homme</v>
          </cell>
        </row>
        <row r="820">
          <cell r="D820">
            <v>426639</v>
          </cell>
          <cell r="F820" t="str">
            <v>Homme</v>
          </cell>
        </row>
        <row r="821">
          <cell r="D821">
            <v>345148</v>
          </cell>
          <cell r="F821" t="str">
            <v>Femme</v>
          </cell>
        </row>
        <row r="822">
          <cell r="D822">
            <v>444399</v>
          </cell>
          <cell r="F822" t="str">
            <v>Homme</v>
          </cell>
        </row>
        <row r="823">
          <cell r="D823">
            <v>443824</v>
          </cell>
          <cell r="F823" t="str">
            <v>Homme</v>
          </cell>
        </row>
        <row r="824">
          <cell r="D824">
            <v>6908</v>
          </cell>
          <cell r="F824" t="str">
            <v>Femme</v>
          </cell>
        </row>
        <row r="825">
          <cell r="D825">
            <v>450506</v>
          </cell>
          <cell r="F825" t="str">
            <v>Femme</v>
          </cell>
        </row>
        <row r="826">
          <cell r="D826">
            <v>178161</v>
          </cell>
          <cell r="F826" t="str">
            <v>Homme</v>
          </cell>
        </row>
        <row r="827">
          <cell r="D827">
            <v>442366</v>
          </cell>
          <cell r="F827" t="str">
            <v>Homme</v>
          </cell>
        </row>
        <row r="828">
          <cell r="D828">
            <v>445996</v>
          </cell>
          <cell r="F828" t="str">
            <v>Femme</v>
          </cell>
        </row>
        <row r="829">
          <cell r="D829">
            <v>445997</v>
          </cell>
          <cell r="F829" t="str">
            <v>Homme</v>
          </cell>
        </row>
        <row r="830">
          <cell r="D830">
            <v>441984</v>
          </cell>
          <cell r="F830" t="str">
            <v>Homme</v>
          </cell>
        </row>
        <row r="831">
          <cell r="D831">
            <v>445458</v>
          </cell>
          <cell r="F831" t="str">
            <v>Femme</v>
          </cell>
        </row>
        <row r="832">
          <cell r="D832">
            <v>450311</v>
          </cell>
          <cell r="F832" t="str">
            <v>Femme</v>
          </cell>
        </row>
        <row r="833">
          <cell r="D833">
            <v>442644</v>
          </cell>
          <cell r="F833" t="str">
            <v>Femme</v>
          </cell>
        </row>
        <row r="834">
          <cell r="D834">
            <v>178140</v>
          </cell>
          <cell r="F834" t="str">
            <v>Homme</v>
          </cell>
        </row>
        <row r="835">
          <cell r="D835">
            <v>244460</v>
          </cell>
          <cell r="F835" t="str">
            <v>Homme</v>
          </cell>
        </row>
        <row r="836">
          <cell r="D836">
            <v>448185</v>
          </cell>
          <cell r="F836" t="str">
            <v>Femme</v>
          </cell>
        </row>
        <row r="837">
          <cell r="D837">
            <v>441167</v>
          </cell>
          <cell r="F837" t="str">
            <v>Femme</v>
          </cell>
        </row>
        <row r="838">
          <cell r="D838">
            <v>441164</v>
          </cell>
          <cell r="F838" t="str">
            <v>Femme</v>
          </cell>
        </row>
        <row r="839">
          <cell r="D839">
            <v>430992</v>
          </cell>
          <cell r="F839" t="str">
            <v>Homme</v>
          </cell>
        </row>
        <row r="840">
          <cell r="D840">
            <v>114328</v>
          </cell>
          <cell r="F840" t="str">
            <v>Femme</v>
          </cell>
        </row>
        <row r="841">
          <cell r="D841">
            <v>443548</v>
          </cell>
          <cell r="F841" t="str">
            <v>Femme</v>
          </cell>
        </row>
        <row r="842">
          <cell r="D842">
            <v>443549</v>
          </cell>
          <cell r="F842" t="str">
            <v>Homme</v>
          </cell>
        </row>
        <row r="843">
          <cell r="D843">
            <v>238984</v>
          </cell>
          <cell r="F843" t="str">
            <v>Homme</v>
          </cell>
        </row>
        <row r="844">
          <cell r="D844">
            <v>445450</v>
          </cell>
          <cell r="F844" t="str">
            <v>Femme</v>
          </cell>
        </row>
        <row r="845">
          <cell r="D845">
            <v>428160</v>
          </cell>
          <cell r="F845" t="str">
            <v>Homme</v>
          </cell>
        </row>
        <row r="846">
          <cell r="D846">
            <v>450516</v>
          </cell>
          <cell r="F846" t="str">
            <v>Femme</v>
          </cell>
        </row>
        <row r="847">
          <cell r="D847">
            <v>446104</v>
          </cell>
          <cell r="F847" t="str">
            <v>Femme</v>
          </cell>
        </row>
        <row r="848">
          <cell r="D848">
            <v>183672</v>
          </cell>
          <cell r="F848" t="str">
            <v>Femme</v>
          </cell>
        </row>
        <row r="849">
          <cell r="D849">
            <v>450843</v>
          </cell>
          <cell r="F849" t="str">
            <v>Homme</v>
          </cell>
        </row>
        <row r="850">
          <cell r="D850">
            <v>153447</v>
          </cell>
          <cell r="F850" t="str">
            <v>Homme</v>
          </cell>
        </row>
        <row r="851">
          <cell r="D851">
            <v>128767</v>
          </cell>
          <cell r="F851" t="str">
            <v>Femme</v>
          </cell>
        </row>
        <row r="852">
          <cell r="D852">
            <v>429029</v>
          </cell>
          <cell r="F852" t="str">
            <v>Femme</v>
          </cell>
        </row>
        <row r="853">
          <cell r="D853">
            <v>200420</v>
          </cell>
          <cell r="F853" t="str">
            <v>Homme</v>
          </cell>
        </row>
        <row r="854">
          <cell r="D854">
            <v>435687</v>
          </cell>
          <cell r="F854" t="str">
            <v>Femme</v>
          </cell>
        </row>
        <row r="855">
          <cell r="D855">
            <v>442539</v>
          </cell>
          <cell r="F855" t="str">
            <v>Femme</v>
          </cell>
        </row>
        <row r="856">
          <cell r="D856">
            <v>398537</v>
          </cell>
          <cell r="F856" t="str">
            <v>Femme</v>
          </cell>
        </row>
        <row r="857">
          <cell r="D857">
            <v>448600</v>
          </cell>
          <cell r="F857" t="str">
            <v>Homme</v>
          </cell>
        </row>
        <row r="858">
          <cell r="D858">
            <v>433144</v>
          </cell>
          <cell r="F858" t="str">
            <v>Femme</v>
          </cell>
        </row>
        <row r="859">
          <cell r="D859">
            <v>191286</v>
          </cell>
          <cell r="F859" t="str">
            <v>Homme</v>
          </cell>
        </row>
        <row r="860">
          <cell r="D860">
            <v>207049</v>
          </cell>
          <cell r="F860" t="str">
            <v>Homme</v>
          </cell>
        </row>
        <row r="861">
          <cell r="D861">
            <v>385909</v>
          </cell>
          <cell r="F861" t="str">
            <v>Femme</v>
          </cell>
        </row>
        <row r="862">
          <cell r="D862">
            <v>389580</v>
          </cell>
          <cell r="F862" t="str">
            <v>Homme</v>
          </cell>
        </row>
        <row r="863">
          <cell r="D863">
            <v>409696</v>
          </cell>
          <cell r="F863" t="str">
            <v>Homme</v>
          </cell>
        </row>
        <row r="864">
          <cell r="D864">
            <v>451471</v>
          </cell>
          <cell r="F864" t="str">
            <v>Homme</v>
          </cell>
        </row>
        <row r="865">
          <cell r="D865">
            <v>444398</v>
          </cell>
          <cell r="F865" t="str">
            <v>Homme</v>
          </cell>
        </row>
        <row r="866">
          <cell r="D866">
            <v>438346</v>
          </cell>
          <cell r="F866" t="str">
            <v>Homme</v>
          </cell>
        </row>
        <row r="867">
          <cell r="D867">
            <v>448174</v>
          </cell>
          <cell r="F867" t="str">
            <v>Femme</v>
          </cell>
        </row>
        <row r="868">
          <cell r="D868">
            <v>326985</v>
          </cell>
          <cell r="F868" t="str">
            <v>Homme</v>
          </cell>
        </row>
        <row r="869">
          <cell r="D869">
            <v>289670</v>
          </cell>
          <cell r="F869" t="str">
            <v>Homme</v>
          </cell>
        </row>
        <row r="870">
          <cell r="D870">
            <v>448612</v>
          </cell>
          <cell r="F870" t="str">
            <v>Homme</v>
          </cell>
        </row>
        <row r="871">
          <cell r="D871">
            <v>312169</v>
          </cell>
          <cell r="F871" t="str">
            <v>Homme</v>
          </cell>
        </row>
        <row r="872">
          <cell r="D872">
            <v>448182</v>
          </cell>
          <cell r="F872" t="str">
            <v>Femme</v>
          </cell>
        </row>
        <row r="873">
          <cell r="D873">
            <v>445805</v>
          </cell>
          <cell r="F873" t="str">
            <v>Femme</v>
          </cell>
        </row>
        <row r="874">
          <cell r="D874">
            <v>434824</v>
          </cell>
          <cell r="F874" t="str">
            <v>Femme</v>
          </cell>
        </row>
        <row r="875">
          <cell r="D875">
            <v>440512</v>
          </cell>
          <cell r="F875" t="str">
            <v>Homme</v>
          </cell>
        </row>
        <row r="876">
          <cell r="D876">
            <v>425727</v>
          </cell>
          <cell r="F876" t="str">
            <v>Femme</v>
          </cell>
        </row>
        <row r="877">
          <cell r="D877">
            <v>442378</v>
          </cell>
          <cell r="F877" t="str">
            <v>Homme</v>
          </cell>
        </row>
        <row r="878">
          <cell r="D878">
            <v>448590</v>
          </cell>
          <cell r="F878" t="str">
            <v>Femme</v>
          </cell>
        </row>
        <row r="879">
          <cell r="D879">
            <v>426105</v>
          </cell>
          <cell r="F879" t="str">
            <v>Homme</v>
          </cell>
        </row>
        <row r="880">
          <cell r="D880">
            <v>449318</v>
          </cell>
          <cell r="F880" t="str">
            <v>Homme</v>
          </cell>
        </row>
        <row r="881">
          <cell r="D881">
            <v>342656</v>
          </cell>
          <cell r="F881" t="str">
            <v>Homme</v>
          </cell>
        </row>
        <row r="882">
          <cell r="D882">
            <v>450317</v>
          </cell>
          <cell r="F882" t="str">
            <v>Femme</v>
          </cell>
        </row>
        <row r="883">
          <cell r="D883">
            <v>441987</v>
          </cell>
          <cell r="F883" t="str">
            <v>Femme</v>
          </cell>
        </row>
        <row r="884">
          <cell r="D884">
            <v>451461</v>
          </cell>
          <cell r="F884" t="str">
            <v>Femme</v>
          </cell>
        </row>
        <row r="885">
          <cell r="D885">
            <v>398766</v>
          </cell>
          <cell r="F885" t="str">
            <v>Homme</v>
          </cell>
        </row>
        <row r="886">
          <cell r="D886">
            <v>359216</v>
          </cell>
          <cell r="F886" t="str">
            <v>Homme</v>
          </cell>
        </row>
        <row r="887">
          <cell r="D887">
            <v>448178</v>
          </cell>
          <cell r="F887" t="str">
            <v>Femme</v>
          </cell>
        </row>
        <row r="888">
          <cell r="D888">
            <v>200425</v>
          </cell>
          <cell r="F888" t="str">
            <v>Homme</v>
          </cell>
        </row>
        <row r="889">
          <cell r="D889">
            <v>436458</v>
          </cell>
          <cell r="F889" t="str">
            <v>Femme</v>
          </cell>
        </row>
        <row r="890">
          <cell r="D890">
            <v>446103</v>
          </cell>
          <cell r="F890" t="str">
            <v>Homme</v>
          </cell>
        </row>
        <row r="891">
          <cell r="D891">
            <v>443825</v>
          </cell>
          <cell r="F891" t="str">
            <v>Homme</v>
          </cell>
        </row>
        <row r="892">
          <cell r="D892">
            <v>448180</v>
          </cell>
          <cell r="F892" t="str">
            <v>Homme</v>
          </cell>
        </row>
        <row r="893">
          <cell r="D893">
            <v>442374</v>
          </cell>
          <cell r="F893" t="str">
            <v>Femme</v>
          </cell>
        </row>
        <row r="894">
          <cell r="D894">
            <v>430830</v>
          </cell>
          <cell r="F894" t="str">
            <v>Homme</v>
          </cell>
        </row>
        <row r="895">
          <cell r="D895">
            <v>417682</v>
          </cell>
          <cell r="F895" t="str">
            <v>Homme</v>
          </cell>
        </row>
        <row r="896">
          <cell r="D896">
            <v>443818</v>
          </cell>
          <cell r="F896" t="str">
            <v>Femme</v>
          </cell>
        </row>
        <row r="897">
          <cell r="D897">
            <v>447920</v>
          </cell>
          <cell r="F897" t="str">
            <v>Femme</v>
          </cell>
        </row>
        <row r="898">
          <cell r="D898">
            <v>178202</v>
          </cell>
          <cell r="F898" t="str">
            <v>Homme</v>
          </cell>
        </row>
        <row r="899">
          <cell r="D899">
            <v>424516</v>
          </cell>
          <cell r="F899" t="str">
            <v>Homme</v>
          </cell>
        </row>
        <row r="900">
          <cell r="D900">
            <v>450713</v>
          </cell>
          <cell r="F900" t="str">
            <v>Homme</v>
          </cell>
        </row>
        <row r="901">
          <cell r="D901">
            <v>440268</v>
          </cell>
          <cell r="F901" t="str">
            <v>Homme</v>
          </cell>
        </row>
        <row r="902">
          <cell r="D902">
            <v>441162</v>
          </cell>
          <cell r="F902" t="str">
            <v>Homme</v>
          </cell>
        </row>
        <row r="903">
          <cell r="D903">
            <v>441976</v>
          </cell>
          <cell r="F903" t="str">
            <v>Homme</v>
          </cell>
        </row>
        <row r="904">
          <cell r="D904">
            <v>450715</v>
          </cell>
          <cell r="F904" t="str">
            <v>Homme</v>
          </cell>
        </row>
        <row r="905">
          <cell r="D905">
            <v>444608</v>
          </cell>
          <cell r="F905" t="str">
            <v>Femme</v>
          </cell>
        </row>
        <row r="906">
          <cell r="D906">
            <v>426956</v>
          </cell>
          <cell r="F906" t="str">
            <v>Homme</v>
          </cell>
        </row>
        <row r="907">
          <cell r="D907">
            <v>445448</v>
          </cell>
          <cell r="F907" t="str">
            <v>Homme</v>
          </cell>
        </row>
        <row r="908">
          <cell r="D908">
            <v>183708</v>
          </cell>
          <cell r="F908" t="str">
            <v>Homme</v>
          </cell>
        </row>
        <row r="909">
          <cell r="D909">
            <v>409311</v>
          </cell>
          <cell r="F909" t="str">
            <v>Homme</v>
          </cell>
        </row>
        <row r="910">
          <cell r="D910">
            <v>448176</v>
          </cell>
          <cell r="F910" t="str">
            <v>Femme</v>
          </cell>
        </row>
        <row r="911">
          <cell r="D911">
            <v>448947</v>
          </cell>
          <cell r="F911" t="str">
            <v>Homme</v>
          </cell>
        </row>
        <row r="912">
          <cell r="D912">
            <v>451803</v>
          </cell>
          <cell r="F912" t="str">
            <v>Homme</v>
          </cell>
        </row>
        <row r="913">
          <cell r="D913">
            <v>280279</v>
          </cell>
          <cell r="F913" t="str">
            <v>Femme</v>
          </cell>
        </row>
        <row r="914">
          <cell r="D914">
            <v>374524</v>
          </cell>
          <cell r="F914" t="str">
            <v>Femme</v>
          </cell>
        </row>
        <row r="915">
          <cell r="D915">
            <v>443277</v>
          </cell>
          <cell r="F915" t="str">
            <v>Homme</v>
          </cell>
        </row>
        <row r="916">
          <cell r="D916">
            <v>365941</v>
          </cell>
          <cell r="F916" t="str">
            <v>Femme</v>
          </cell>
        </row>
        <row r="917">
          <cell r="D917">
            <v>430634</v>
          </cell>
          <cell r="F917" t="str">
            <v>Homme</v>
          </cell>
        </row>
        <row r="918">
          <cell r="D918">
            <v>100021</v>
          </cell>
          <cell r="F918" t="str">
            <v>Homme</v>
          </cell>
        </row>
        <row r="919">
          <cell r="D919">
            <v>204512</v>
          </cell>
          <cell r="F919" t="str">
            <v>Femme</v>
          </cell>
        </row>
        <row r="920">
          <cell r="D920">
            <v>349215</v>
          </cell>
          <cell r="F920" t="str">
            <v>Femme</v>
          </cell>
        </row>
        <row r="921">
          <cell r="D921">
            <v>375975</v>
          </cell>
          <cell r="F921" t="str">
            <v>Femme</v>
          </cell>
        </row>
        <row r="922">
          <cell r="D922">
            <v>395298</v>
          </cell>
          <cell r="F922" t="str">
            <v>Homme</v>
          </cell>
        </row>
        <row r="923">
          <cell r="D923">
            <v>441404</v>
          </cell>
          <cell r="F923" t="str">
            <v>Femme</v>
          </cell>
        </row>
        <row r="924">
          <cell r="D924">
            <v>309928</v>
          </cell>
          <cell r="F924" t="str">
            <v>Homme</v>
          </cell>
        </row>
        <row r="925">
          <cell r="D925">
            <v>416319</v>
          </cell>
          <cell r="F925" t="str">
            <v>Homme</v>
          </cell>
        </row>
        <row r="926">
          <cell r="D926">
            <v>419064</v>
          </cell>
          <cell r="F926" t="str">
            <v>Homme</v>
          </cell>
        </row>
        <row r="927">
          <cell r="D927">
            <v>437185</v>
          </cell>
          <cell r="F927" t="str">
            <v>Homme</v>
          </cell>
        </row>
        <row r="928">
          <cell r="D928">
            <v>449301</v>
          </cell>
          <cell r="F928" t="str">
            <v>Femme</v>
          </cell>
        </row>
        <row r="929">
          <cell r="D929">
            <v>450412</v>
          </cell>
          <cell r="F929" t="str">
            <v>Homme</v>
          </cell>
        </row>
        <row r="930">
          <cell r="D930">
            <v>411528</v>
          </cell>
          <cell r="F930" t="str">
            <v>Homme</v>
          </cell>
        </row>
        <row r="931">
          <cell r="D931">
            <v>444389</v>
          </cell>
          <cell r="F931" t="str">
            <v>Femme</v>
          </cell>
        </row>
        <row r="932">
          <cell r="D932">
            <v>410896</v>
          </cell>
          <cell r="F932" t="str">
            <v>Femme</v>
          </cell>
        </row>
        <row r="933">
          <cell r="D933">
            <v>407135</v>
          </cell>
          <cell r="F933" t="str">
            <v>Femme</v>
          </cell>
        </row>
        <row r="934">
          <cell r="D934">
            <v>169878</v>
          </cell>
          <cell r="F934" t="str">
            <v>Homme</v>
          </cell>
        </row>
        <row r="935">
          <cell r="D935">
            <v>118576</v>
          </cell>
          <cell r="F935" t="str">
            <v>Homme</v>
          </cell>
        </row>
        <row r="936">
          <cell r="D936">
            <v>449162</v>
          </cell>
          <cell r="F936" t="str">
            <v>Homme</v>
          </cell>
        </row>
        <row r="937">
          <cell r="D937">
            <v>443671</v>
          </cell>
          <cell r="F937" t="str">
            <v>Femme</v>
          </cell>
        </row>
        <row r="938">
          <cell r="D938">
            <v>446961</v>
          </cell>
          <cell r="F938" t="str">
            <v>Femme</v>
          </cell>
        </row>
        <row r="939">
          <cell r="D939">
            <v>443281</v>
          </cell>
          <cell r="F939" t="str">
            <v>Femme</v>
          </cell>
        </row>
        <row r="940">
          <cell r="D940">
            <v>444882</v>
          </cell>
          <cell r="F940" t="str">
            <v>Femme</v>
          </cell>
        </row>
        <row r="941">
          <cell r="D941">
            <v>283550</v>
          </cell>
          <cell r="F941" t="str">
            <v>Homme</v>
          </cell>
        </row>
        <row r="942">
          <cell r="D942">
            <v>449161</v>
          </cell>
          <cell r="F942" t="str">
            <v>Femme</v>
          </cell>
        </row>
        <row r="943">
          <cell r="D943">
            <v>450406</v>
          </cell>
          <cell r="F943" t="str">
            <v>Femme</v>
          </cell>
        </row>
        <row r="944">
          <cell r="D944">
            <v>272125</v>
          </cell>
          <cell r="F944" t="str">
            <v>Femme</v>
          </cell>
        </row>
        <row r="945">
          <cell r="D945">
            <v>450380</v>
          </cell>
          <cell r="F945" t="str">
            <v>Femme</v>
          </cell>
        </row>
        <row r="946">
          <cell r="D946">
            <v>275013</v>
          </cell>
          <cell r="F946" t="str">
            <v>Femme</v>
          </cell>
        </row>
        <row r="947">
          <cell r="D947">
            <v>450413</v>
          </cell>
          <cell r="F947" t="str">
            <v>Femme</v>
          </cell>
        </row>
        <row r="948">
          <cell r="D948">
            <v>444890</v>
          </cell>
          <cell r="F948" t="str">
            <v>Femme</v>
          </cell>
        </row>
        <row r="949">
          <cell r="D949">
            <v>446970</v>
          </cell>
          <cell r="F949" t="str">
            <v>Homme</v>
          </cell>
        </row>
        <row r="950">
          <cell r="D950">
            <v>388452</v>
          </cell>
          <cell r="F950" t="str">
            <v>Femme</v>
          </cell>
        </row>
        <row r="951">
          <cell r="D951">
            <v>443675</v>
          </cell>
          <cell r="F951" t="str">
            <v>Femme</v>
          </cell>
        </row>
        <row r="952">
          <cell r="D952">
            <v>450869</v>
          </cell>
          <cell r="F952" t="str">
            <v>Homme</v>
          </cell>
        </row>
        <row r="953">
          <cell r="D953">
            <v>437189</v>
          </cell>
          <cell r="F953" t="str">
            <v>Homme</v>
          </cell>
        </row>
        <row r="954">
          <cell r="D954">
            <v>410881</v>
          </cell>
          <cell r="F954" t="str">
            <v>Homme</v>
          </cell>
        </row>
        <row r="955">
          <cell r="D955">
            <v>191944</v>
          </cell>
          <cell r="F955" t="str">
            <v>Femme</v>
          </cell>
        </row>
        <row r="956">
          <cell r="D956">
            <v>208197</v>
          </cell>
          <cell r="F956" t="str">
            <v>Homme</v>
          </cell>
        </row>
        <row r="957">
          <cell r="D957">
            <v>425202</v>
          </cell>
          <cell r="F957" t="str">
            <v>Femme</v>
          </cell>
        </row>
        <row r="958">
          <cell r="D958">
            <v>391462</v>
          </cell>
          <cell r="F958" t="str">
            <v>Femme</v>
          </cell>
        </row>
        <row r="959">
          <cell r="D959">
            <v>444885</v>
          </cell>
          <cell r="F959" t="str">
            <v>Femme</v>
          </cell>
        </row>
        <row r="960">
          <cell r="D960">
            <v>449296</v>
          </cell>
          <cell r="F960" t="str">
            <v>Femme</v>
          </cell>
        </row>
        <row r="961">
          <cell r="D961">
            <v>191495</v>
          </cell>
          <cell r="F961" t="str">
            <v>Femme</v>
          </cell>
        </row>
        <row r="962">
          <cell r="D962">
            <v>439342</v>
          </cell>
          <cell r="F962" t="str">
            <v>Homme</v>
          </cell>
        </row>
        <row r="963">
          <cell r="D963">
            <v>446406</v>
          </cell>
          <cell r="F963" t="str">
            <v>Homme</v>
          </cell>
        </row>
        <row r="964">
          <cell r="D964">
            <v>433609</v>
          </cell>
          <cell r="F964" t="str">
            <v>Homme</v>
          </cell>
        </row>
        <row r="965">
          <cell r="D965">
            <v>272230</v>
          </cell>
          <cell r="F965" t="str">
            <v>Homme</v>
          </cell>
        </row>
        <row r="966">
          <cell r="D966">
            <v>143289</v>
          </cell>
          <cell r="F966" t="str">
            <v>Femme</v>
          </cell>
        </row>
        <row r="967">
          <cell r="D967">
            <v>191515</v>
          </cell>
          <cell r="F967" t="str">
            <v>Homme</v>
          </cell>
        </row>
        <row r="968">
          <cell r="D968">
            <v>450866</v>
          </cell>
          <cell r="F968" t="str">
            <v>Homme</v>
          </cell>
        </row>
        <row r="969">
          <cell r="D969">
            <v>417444</v>
          </cell>
          <cell r="F969" t="str">
            <v>Femme</v>
          </cell>
        </row>
        <row r="970">
          <cell r="D970">
            <v>450499</v>
          </cell>
          <cell r="F970" t="str">
            <v>Femme</v>
          </cell>
        </row>
        <row r="971">
          <cell r="D971">
            <v>434568</v>
          </cell>
          <cell r="F971" t="str">
            <v>Femme</v>
          </cell>
        </row>
        <row r="972">
          <cell r="D972">
            <v>433587</v>
          </cell>
          <cell r="F972" t="str">
            <v>Homme</v>
          </cell>
        </row>
        <row r="973">
          <cell r="D973">
            <v>354814</v>
          </cell>
          <cell r="F973" t="str">
            <v>Femme</v>
          </cell>
        </row>
        <row r="974">
          <cell r="D974">
            <v>433590</v>
          </cell>
          <cell r="F974" t="str">
            <v>Femme</v>
          </cell>
        </row>
        <row r="975">
          <cell r="D975">
            <v>437462</v>
          </cell>
          <cell r="F975" t="str">
            <v>Femme</v>
          </cell>
        </row>
        <row r="976">
          <cell r="D976">
            <v>449304</v>
          </cell>
          <cell r="F976" t="str">
            <v>Homme</v>
          </cell>
        </row>
        <row r="977">
          <cell r="D977">
            <v>449305</v>
          </cell>
          <cell r="F977" t="str">
            <v>Femme</v>
          </cell>
        </row>
        <row r="978">
          <cell r="D978">
            <v>449314</v>
          </cell>
          <cell r="F978" t="str">
            <v>Femme</v>
          </cell>
        </row>
        <row r="979">
          <cell r="D979">
            <v>449315</v>
          </cell>
          <cell r="F979" t="str">
            <v>Homme</v>
          </cell>
        </row>
        <row r="980">
          <cell r="D980">
            <v>221055</v>
          </cell>
          <cell r="F980" t="str">
            <v>Homme</v>
          </cell>
        </row>
        <row r="981">
          <cell r="D981">
            <v>450402</v>
          </cell>
          <cell r="F981" t="str">
            <v>Femme</v>
          </cell>
        </row>
        <row r="982">
          <cell r="D982">
            <v>410890</v>
          </cell>
          <cell r="F982" t="str">
            <v>Femme</v>
          </cell>
        </row>
        <row r="983">
          <cell r="D983">
            <v>434563</v>
          </cell>
          <cell r="F983" t="str">
            <v>Femme</v>
          </cell>
        </row>
        <row r="984">
          <cell r="D984">
            <v>299974</v>
          </cell>
          <cell r="F984" t="str">
            <v>Femme</v>
          </cell>
        </row>
        <row r="985">
          <cell r="D985">
            <v>345819</v>
          </cell>
          <cell r="F985" t="str">
            <v>Homme</v>
          </cell>
        </row>
        <row r="986">
          <cell r="D986">
            <v>358063</v>
          </cell>
          <cell r="F986" t="str">
            <v>Femme</v>
          </cell>
        </row>
        <row r="987">
          <cell r="D987">
            <v>425200</v>
          </cell>
          <cell r="F987" t="str">
            <v>Femme</v>
          </cell>
        </row>
        <row r="988">
          <cell r="D988">
            <v>407134</v>
          </cell>
          <cell r="F988" t="str">
            <v>Homme</v>
          </cell>
        </row>
        <row r="989">
          <cell r="D989">
            <v>417445</v>
          </cell>
          <cell r="F989" t="str">
            <v>Femme</v>
          </cell>
        </row>
        <row r="990">
          <cell r="D990">
            <v>325229</v>
          </cell>
          <cell r="F990" t="str">
            <v>Femme</v>
          </cell>
        </row>
        <row r="991">
          <cell r="D991">
            <v>412943</v>
          </cell>
          <cell r="F991" t="str">
            <v>Homme</v>
          </cell>
        </row>
        <row r="992">
          <cell r="D992">
            <v>434569</v>
          </cell>
          <cell r="F992" t="str">
            <v>Femme</v>
          </cell>
        </row>
        <row r="993">
          <cell r="D993">
            <v>327555</v>
          </cell>
          <cell r="F993" t="str">
            <v>Homme</v>
          </cell>
        </row>
        <row r="994">
          <cell r="D994">
            <v>446960</v>
          </cell>
          <cell r="F994" t="str">
            <v>Femme</v>
          </cell>
        </row>
        <row r="995">
          <cell r="D995">
            <v>356764</v>
          </cell>
          <cell r="F995" t="str">
            <v>Homme</v>
          </cell>
        </row>
        <row r="996">
          <cell r="D996">
            <v>446968</v>
          </cell>
          <cell r="F996" t="str">
            <v>Femme</v>
          </cell>
        </row>
        <row r="997">
          <cell r="D997">
            <v>405473</v>
          </cell>
          <cell r="F997" t="str">
            <v>Homme</v>
          </cell>
        </row>
        <row r="998">
          <cell r="D998">
            <v>426336</v>
          </cell>
          <cell r="F998" t="str">
            <v>Femme</v>
          </cell>
        </row>
        <row r="999">
          <cell r="D999">
            <v>443677</v>
          </cell>
          <cell r="F999" t="str">
            <v>Femme</v>
          </cell>
        </row>
        <row r="1000">
          <cell r="D1000">
            <v>147607</v>
          </cell>
          <cell r="F1000" t="str">
            <v>Femme</v>
          </cell>
        </row>
        <row r="1001">
          <cell r="D1001">
            <v>444384</v>
          </cell>
          <cell r="F1001" t="str">
            <v>Femme</v>
          </cell>
        </row>
        <row r="1002">
          <cell r="D1002">
            <v>444883</v>
          </cell>
          <cell r="F1002" t="str">
            <v>Femme</v>
          </cell>
        </row>
        <row r="1003">
          <cell r="D1003">
            <v>248545</v>
          </cell>
          <cell r="F1003" t="str">
            <v>Homme</v>
          </cell>
        </row>
        <row r="1004">
          <cell r="D1004">
            <v>404743</v>
          </cell>
          <cell r="F1004" t="str">
            <v>Homme</v>
          </cell>
        </row>
        <row r="1005">
          <cell r="D1005">
            <v>273942</v>
          </cell>
          <cell r="F1005" t="str">
            <v>Femme</v>
          </cell>
        </row>
        <row r="1006">
          <cell r="D1006">
            <v>190816</v>
          </cell>
          <cell r="F1006" t="str">
            <v>Femme</v>
          </cell>
        </row>
        <row r="1007">
          <cell r="D1007">
            <v>443678</v>
          </cell>
          <cell r="F1007" t="str">
            <v>Femme</v>
          </cell>
        </row>
        <row r="1008">
          <cell r="D1008">
            <v>354792</v>
          </cell>
          <cell r="F1008" t="str">
            <v>Femme</v>
          </cell>
        </row>
        <row r="1009">
          <cell r="D1009">
            <v>446972</v>
          </cell>
          <cell r="F1009" t="str">
            <v>Femme</v>
          </cell>
        </row>
        <row r="1010">
          <cell r="D1010">
            <v>444392</v>
          </cell>
          <cell r="F1010" t="str">
            <v>Femme</v>
          </cell>
        </row>
        <row r="1011">
          <cell r="D1011">
            <v>404744</v>
          </cell>
          <cell r="F1011" t="str">
            <v>Homme</v>
          </cell>
        </row>
        <row r="1012">
          <cell r="D1012">
            <v>223862</v>
          </cell>
          <cell r="F1012" t="str">
            <v>Femme</v>
          </cell>
        </row>
        <row r="1013">
          <cell r="D1013">
            <v>353333</v>
          </cell>
          <cell r="F1013" t="str">
            <v>Femme</v>
          </cell>
        </row>
        <row r="1014">
          <cell r="D1014">
            <v>385486</v>
          </cell>
          <cell r="F1014" t="str">
            <v>Femme</v>
          </cell>
        </row>
        <row r="1015">
          <cell r="D1015">
            <v>420940</v>
          </cell>
          <cell r="F1015" t="str">
            <v>Femme</v>
          </cell>
        </row>
        <row r="1016">
          <cell r="D1016">
            <v>399985</v>
          </cell>
          <cell r="F1016" t="str">
            <v>Femme</v>
          </cell>
        </row>
        <row r="1017">
          <cell r="D1017">
            <v>327564</v>
          </cell>
          <cell r="F1017" t="str">
            <v>Homme</v>
          </cell>
        </row>
        <row r="1018">
          <cell r="D1018">
            <v>299637</v>
          </cell>
          <cell r="F1018" t="str">
            <v>Femme</v>
          </cell>
        </row>
        <row r="1019">
          <cell r="D1019">
            <v>443278</v>
          </cell>
          <cell r="F1019" t="str">
            <v>Femme</v>
          </cell>
        </row>
        <row r="1020">
          <cell r="D1020">
            <v>274967</v>
          </cell>
          <cell r="F1020" t="str">
            <v>Femme</v>
          </cell>
        </row>
        <row r="1021">
          <cell r="D1021">
            <v>327591</v>
          </cell>
          <cell r="F1021" t="str">
            <v>Femme</v>
          </cell>
        </row>
        <row r="1022">
          <cell r="D1022">
            <v>353321</v>
          </cell>
          <cell r="F1022" t="str">
            <v>Femme</v>
          </cell>
        </row>
        <row r="1023">
          <cell r="D1023">
            <v>433073</v>
          </cell>
          <cell r="F1023" t="str">
            <v>Homme</v>
          </cell>
        </row>
        <row r="1024">
          <cell r="D1024">
            <v>444383</v>
          </cell>
          <cell r="F1024" t="str">
            <v>Femme</v>
          </cell>
        </row>
        <row r="1025">
          <cell r="D1025">
            <v>323637</v>
          </cell>
          <cell r="F1025" t="str">
            <v>Femme</v>
          </cell>
        </row>
        <row r="1026">
          <cell r="D1026">
            <v>259475</v>
          </cell>
          <cell r="F1026" t="str">
            <v>Homme</v>
          </cell>
        </row>
        <row r="1027">
          <cell r="D1027">
            <v>315916</v>
          </cell>
          <cell r="F1027" t="str">
            <v>Homme</v>
          </cell>
        </row>
        <row r="1028">
          <cell r="D1028">
            <v>299710</v>
          </cell>
          <cell r="F1028" t="str">
            <v>Femme</v>
          </cell>
        </row>
        <row r="1029">
          <cell r="D1029">
            <v>147554</v>
          </cell>
          <cell r="F1029" t="str">
            <v>Femme</v>
          </cell>
        </row>
        <row r="1030">
          <cell r="D1030">
            <v>424908</v>
          </cell>
          <cell r="F1030" t="str">
            <v>Homme</v>
          </cell>
        </row>
        <row r="1031">
          <cell r="D1031">
            <v>392730</v>
          </cell>
          <cell r="F1031" t="str">
            <v>Femme</v>
          </cell>
        </row>
        <row r="1032">
          <cell r="D1032">
            <v>170395</v>
          </cell>
          <cell r="F1032" t="str">
            <v>Femme</v>
          </cell>
        </row>
        <row r="1033">
          <cell r="D1033">
            <v>449308</v>
          </cell>
          <cell r="F1033" t="str">
            <v>Femme</v>
          </cell>
        </row>
        <row r="1034">
          <cell r="D1034">
            <v>416490</v>
          </cell>
          <cell r="F1034" t="str">
            <v>Femme</v>
          </cell>
        </row>
        <row r="1035">
          <cell r="D1035">
            <v>121956</v>
          </cell>
          <cell r="F1035" t="str">
            <v>Femme</v>
          </cell>
        </row>
        <row r="1036">
          <cell r="D1036">
            <v>450500</v>
          </cell>
          <cell r="F1036" t="str">
            <v>Femme</v>
          </cell>
        </row>
        <row r="1037">
          <cell r="D1037">
            <v>255978</v>
          </cell>
          <cell r="F1037" t="str">
            <v>Femme</v>
          </cell>
        </row>
        <row r="1038">
          <cell r="D1038">
            <v>433074</v>
          </cell>
          <cell r="F1038" t="str">
            <v>Homme</v>
          </cell>
        </row>
        <row r="1039">
          <cell r="D1039">
            <v>403421</v>
          </cell>
          <cell r="F1039" t="str">
            <v>Homme</v>
          </cell>
        </row>
        <row r="1040">
          <cell r="D1040">
            <v>353323</v>
          </cell>
          <cell r="F1040" t="str">
            <v>Femme</v>
          </cell>
        </row>
        <row r="1041">
          <cell r="D1041">
            <v>158374</v>
          </cell>
          <cell r="F1041" t="str">
            <v>Femme</v>
          </cell>
        </row>
        <row r="1042">
          <cell r="D1042">
            <v>444387</v>
          </cell>
          <cell r="F1042" t="str">
            <v>Femme</v>
          </cell>
        </row>
        <row r="1043">
          <cell r="D1043">
            <v>410889</v>
          </cell>
          <cell r="F1043" t="str">
            <v>Femme</v>
          </cell>
        </row>
        <row r="1044">
          <cell r="D1044">
            <v>434567</v>
          </cell>
          <cell r="F1044" t="str">
            <v>Femme</v>
          </cell>
        </row>
        <row r="1045">
          <cell r="D1045">
            <v>250647</v>
          </cell>
          <cell r="F1045" t="str">
            <v>Femme</v>
          </cell>
        </row>
        <row r="1046">
          <cell r="D1046">
            <v>196289</v>
          </cell>
          <cell r="F1046" t="str">
            <v>Femme</v>
          </cell>
        </row>
        <row r="1047">
          <cell r="D1047">
            <v>418670</v>
          </cell>
          <cell r="F1047" t="str">
            <v>Femme</v>
          </cell>
        </row>
        <row r="1048">
          <cell r="D1048">
            <v>417838</v>
          </cell>
          <cell r="F1048" t="str">
            <v>Homme</v>
          </cell>
        </row>
        <row r="1049">
          <cell r="D1049">
            <v>196362</v>
          </cell>
          <cell r="F1049" t="str">
            <v>Femme</v>
          </cell>
        </row>
        <row r="1050">
          <cell r="D1050">
            <v>450396</v>
          </cell>
          <cell r="F1050" t="str">
            <v>Homme</v>
          </cell>
        </row>
        <row r="1051">
          <cell r="D1051">
            <v>450415</v>
          </cell>
          <cell r="F1051" t="str">
            <v>Femme</v>
          </cell>
        </row>
        <row r="1052">
          <cell r="D1052">
            <v>450418</v>
          </cell>
          <cell r="F1052" t="str">
            <v>Femme</v>
          </cell>
        </row>
        <row r="1053">
          <cell r="D1053">
            <v>450502</v>
          </cell>
          <cell r="F1053" t="str">
            <v>Femme</v>
          </cell>
        </row>
        <row r="1054">
          <cell r="D1054">
            <v>418245</v>
          </cell>
          <cell r="F1054" t="str">
            <v>Homme</v>
          </cell>
        </row>
        <row r="1055">
          <cell r="D1055">
            <v>444878</v>
          </cell>
          <cell r="F1055" t="str">
            <v>Homme</v>
          </cell>
        </row>
        <row r="1056">
          <cell r="D1056">
            <v>449294</v>
          </cell>
          <cell r="F1056" t="str">
            <v>Femme</v>
          </cell>
        </row>
        <row r="1057">
          <cell r="D1057">
            <v>449295</v>
          </cell>
          <cell r="F1057" t="str">
            <v>Femme</v>
          </cell>
        </row>
        <row r="1058">
          <cell r="D1058">
            <v>342163</v>
          </cell>
          <cell r="F1058" t="str">
            <v>Femme</v>
          </cell>
        </row>
        <row r="1059">
          <cell r="D1059">
            <v>152277</v>
          </cell>
          <cell r="F1059" t="str">
            <v>Homme</v>
          </cell>
        </row>
        <row r="1060">
          <cell r="D1060">
            <v>450503</v>
          </cell>
          <cell r="F1060" t="str">
            <v>Femme</v>
          </cell>
        </row>
        <row r="1061">
          <cell r="D1061">
            <v>221033</v>
          </cell>
          <cell r="F1061" t="str">
            <v>Femme</v>
          </cell>
        </row>
        <row r="1062">
          <cell r="D1062">
            <v>438084</v>
          </cell>
          <cell r="F1062" t="str">
            <v>Homme</v>
          </cell>
        </row>
        <row r="1063">
          <cell r="D1063">
            <v>215857</v>
          </cell>
          <cell r="F1063" t="str">
            <v>Femme</v>
          </cell>
        </row>
        <row r="1064">
          <cell r="D1064">
            <v>419066</v>
          </cell>
          <cell r="F1064" t="str">
            <v>Femme</v>
          </cell>
        </row>
        <row r="1065">
          <cell r="D1065">
            <v>450507</v>
          </cell>
          <cell r="F1065" t="str">
            <v>Femme</v>
          </cell>
        </row>
        <row r="1066">
          <cell r="D1066">
            <v>377333</v>
          </cell>
          <cell r="F1066" t="str">
            <v>Homme</v>
          </cell>
        </row>
        <row r="1067">
          <cell r="D1067">
            <v>446211</v>
          </cell>
          <cell r="F1067" t="str">
            <v>Femme</v>
          </cell>
        </row>
        <row r="1068">
          <cell r="D1068">
            <v>135798</v>
          </cell>
          <cell r="F1068" t="str">
            <v>Femme</v>
          </cell>
        </row>
        <row r="1069">
          <cell r="D1069">
            <v>125306</v>
          </cell>
          <cell r="F1069" t="str">
            <v>Femme</v>
          </cell>
        </row>
        <row r="1070">
          <cell r="D1070">
            <v>446214</v>
          </cell>
          <cell r="F1070" t="str">
            <v>Homme</v>
          </cell>
        </row>
        <row r="1071">
          <cell r="D1071">
            <v>439343</v>
          </cell>
          <cell r="F1071" t="str">
            <v>Femme</v>
          </cell>
        </row>
        <row r="1072">
          <cell r="D1072">
            <v>152060</v>
          </cell>
          <cell r="F1072" t="str">
            <v>Femme</v>
          </cell>
        </row>
        <row r="1073">
          <cell r="D1073">
            <v>443282</v>
          </cell>
          <cell r="F1073" t="str">
            <v>Femme</v>
          </cell>
        </row>
        <row r="1074">
          <cell r="D1074">
            <v>442145</v>
          </cell>
          <cell r="F1074" t="str">
            <v>Femme</v>
          </cell>
        </row>
        <row r="1075">
          <cell r="D1075">
            <v>450374</v>
          </cell>
          <cell r="F1075" t="str">
            <v>Homme</v>
          </cell>
        </row>
        <row r="1076">
          <cell r="D1076">
            <v>442151</v>
          </cell>
          <cell r="F1076" t="str">
            <v>Homme</v>
          </cell>
        </row>
        <row r="1077">
          <cell r="D1077">
            <v>442152</v>
          </cell>
          <cell r="F1077" t="str">
            <v>Femme</v>
          </cell>
        </row>
        <row r="1078">
          <cell r="D1078">
            <v>328985</v>
          </cell>
          <cell r="F1078" t="str">
            <v>Femme</v>
          </cell>
        </row>
        <row r="1079">
          <cell r="D1079">
            <v>450373</v>
          </cell>
          <cell r="F1079" t="str">
            <v>Homme</v>
          </cell>
        </row>
        <row r="1080">
          <cell r="D1080">
            <v>362522</v>
          </cell>
          <cell r="F1080" t="str">
            <v>Femme</v>
          </cell>
        </row>
        <row r="1081">
          <cell r="D1081">
            <v>442670</v>
          </cell>
          <cell r="F1081" t="str">
            <v>Homme</v>
          </cell>
        </row>
        <row r="1082">
          <cell r="D1082">
            <v>442675</v>
          </cell>
          <cell r="F1082" t="str">
            <v>Femme</v>
          </cell>
        </row>
        <row r="1083">
          <cell r="D1083">
            <v>375361</v>
          </cell>
          <cell r="F1083" t="str">
            <v>Femme</v>
          </cell>
        </row>
        <row r="1084">
          <cell r="D1084">
            <v>272702</v>
          </cell>
          <cell r="F1084" t="str">
            <v>Femme</v>
          </cell>
        </row>
        <row r="1085">
          <cell r="D1085">
            <v>118555</v>
          </cell>
          <cell r="F1085" t="str">
            <v>Femme</v>
          </cell>
        </row>
        <row r="1086">
          <cell r="D1086">
            <v>293274</v>
          </cell>
          <cell r="F1086" t="str">
            <v>Homme</v>
          </cell>
        </row>
        <row r="1087">
          <cell r="D1087">
            <v>444884</v>
          </cell>
          <cell r="F1087" t="str">
            <v>Femme</v>
          </cell>
        </row>
        <row r="1088">
          <cell r="D1088">
            <v>223795</v>
          </cell>
          <cell r="F1088" t="str">
            <v>Homme</v>
          </cell>
        </row>
        <row r="1089">
          <cell r="D1089">
            <v>245903</v>
          </cell>
          <cell r="F1089" t="str">
            <v>Femme</v>
          </cell>
        </row>
        <row r="1090">
          <cell r="D1090">
            <v>425195</v>
          </cell>
          <cell r="F1090" t="str">
            <v>Femme</v>
          </cell>
        </row>
        <row r="1091">
          <cell r="D1091">
            <v>223813</v>
          </cell>
          <cell r="F1091" t="str">
            <v>Femme</v>
          </cell>
        </row>
        <row r="1092">
          <cell r="D1092">
            <v>147598</v>
          </cell>
          <cell r="F1092" t="str">
            <v>Femme</v>
          </cell>
        </row>
        <row r="1093">
          <cell r="D1093">
            <v>450376</v>
          </cell>
          <cell r="F1093" t="str">
            <v>Femme</v>
          </cell>
        </row>
        <row r="1094">
          <cell r="D1094">
            <v>175085</v>
          </cell>
          <cell r="F1094" t="str">
            <v>Femme</v>
          </cell>
        </row>
        <row r="1095">
          <cell r="D1095">
            <v>147525</v>
          </cell>
          <cell r="F1095" t="str">
            <v>Femme</v>
          </cell>
        </row>
        <row r="1096">
          <cell r="D1096">
            <v>403711</v>
          </cell>
          <cell r="F1096" t="str">
            <v>Femme</v>
          </cell>
        </row>
        <row r="1097">
          <cell r="D1097">
            <v>442153</v>
          </cell>
          <cell r="F1097" t="str">
            <v>Femme</v>
          </cell>
        </row>
        <row r="1098">
          <cell r="D1098">
            <v>323630</v>
          </cell>
          <cell r="F1098" t="str">
            <v>Homme</v>
          </cell>
        </row>
        <row r="1099">
          <cell r="D1099">
            <v>446966</v>
          </cell>
          <cell r="F1099" t="str">
            <v>Femme</v>
          </cell>
        </row>
        <row r="1100">
          <cell r="D1100">
            <v>437194</v>
          </cell>
          <cell r="F1100" t="str">
            <v>Homme</v>
          </cell>
        </row>
        <row r="1101">
          <cell r="D1101">
            <v>299635</v>
          </cell>
          <cell r="F1101" t="str">
            <v>Femme</v>
          </cell>
        </row>
        <row r="1102">
          <cell r="D1102">
            <v>446477</v>
          </cell>
          <cell r="F1102" t="str">
            <v>Homme</v>
          </cell>
        </row>
        <row r="1103">
          <cell r="D1103">
            <v>444879</v>
          </cell>
          <cell r="F1103" t="str">
            <v>Femme</v>
          </cell>
        </row>
        <row r="1104">
          <cell r="D1104">
            <v>450408</v>
          </cell>
          <cell r="F1104" t="str">
            <v>Homme</v>
          </cell>
        </row>
        <row r="1105">
          <cell r="D1105">
            <v>442677</v>
          </cell>
          <cell r="F1105" t="str">
            <v>Femme</v>
          </cell>
        </row>
        <row r="1106">
          <cell r="D1106">
            <v>404745</v>
          </cell>
          <cell r="F1106" t="str">
            <v>Homme</v>
          </cell>
        </row>
        <row r="1107">
          <cell r="D1107">
            <v>361182</v>
          </cell>
          <cell r="F1107" t="str">
            <v>Homme</v>
          </cell>
        </row>
        <row r="1108">
          <cell r="D1108">
            <v>446479</v>
          </cell>
          <cell r="F1108" t="str">
            <v>Femme</v>
          </cell>
        </row>
        <row r="1109">
          <cell r="D1109">
            <v>211292</v>
          </cell>
          <cell r="F1109" t="str">
            <v>Femme</v>
          </cell>
        </row>
        <row r="1110">
          <cell r="D1110">
            <v>446478</v>
          </cell>
          <cell r="F1110" t="str">
            <v>Femme</v>
          </cell>
        </row>
        <row r="1111">
          <cell r="D1111">
            <v>175080</v>
          </cell>
          <cell r="F1111" t="str">
            <v>Femme</v>
          </cell>
        </row>
        <row r="1112">
          <cell r="D1112">
            <v>404736</v>
          </cell>
          <cell r="F1112" t="str">
            <v>Femme</v>
          </cell>
        </row>
        <row r="1113">
          <cell r="D1113">
            <v>180374</v>
          </cell>
          <cell r="F1113" t="str">
            <v>Homme</v>
          </cell>
        </row>
        <row r="1114">
          <cell r="D1114">
            <v>316774</v>
          </cell>
          <cell r="F1114" t="str">
            <v>Femme</v>
          </cell>
        </row>
        <row r="1115">
          <cell r="D1115">
            <v>375973</v>
          </cell>
          <cell r="F1115" t="str">
            <v>Homme</v>
          </cell>
        </row>
        <row r="1116">
          <cell r="D1116">
            <v>449163</v>
          </cell>
          <cell r="F1116" t="str">
            <v>Femme</v>
          </cell>
        </row>
        <row r="1117">
          <cell r="D1117">
            <v>450508</v>
          </cell>
          <cell r="F1117" t="str">
            <v>Homme</v>
          </cell>
        </row>
        <row r="1118">
          <cell r="D1118">
            <v>202844</v>
          </cell>
          <cell r="F1118" t="str">
            <v>Homme</v>
          </cell>
        </row>
        <row r="1119">
          <cell r="D1119">
            <v>116620</v>
          </cell>
          <cell r="F1119" t="str">
            <v>Femme</v>
          </cell>
        </row>
        <row r="1120">
          <cell r="D1120">
            <v>116619</v>
          </cell>
          <cell r="F1120" t="str">
            <v>Homme</v>
          </cell>
        </row>
        <row r="1121">
          <cell r="D1121">
            <v>143307</v>
          </cell>
          <cell r="F1121" t="str">
            <v>Homme</v>
          </cell>
        </row>
        <row r="1122">
          <cell r="D1122">
            <v>243099</v>
          </cell>
          <cell r="F1122" t="str">
            <v>Homme</v>
          </cell>
        </row>
        <row r="1123">
          <cell r="D1123">
            <v>121946</v>
          </cell>
          <cell r="F1123" t="str">
            <v>Femme</v>
          </cell>
        </row>
        <row r="1124">
          <cell r="D1124">
            <v>450379</v>
          </cell>
          <cell r="F1124" t="str">
            <v>Femme</v>
          </cell>
        </row>
        <row r="1125">
          <cell r="D1125">
            <v>442687</v>
          </cell>
          <cell r="F1125" t="str">
            <v>Femme</v>
          </cell>
        </row>
        <row r="1126">
          <cell r="D1126">
            <v>442688</v>
          </cell>
          <cell r="F1126" t="str">
            <v>Femme</v>
          </cell>
        </row>
        <row r="1127">
          <cell r="D1127">
            <v>417426</v>
          </cell>
          <cell r="F1127" t="str">
            <v>Femme</v>
          </cell>
        </row>
        <row r="1128">
          <cell r="D1128">
            <v>433426</v>
          </cell>
          <cell r="F1128" t="str">
            <v>Femme</v>
          </cell>
        </row>
        <row r="1129">
          <cell r="D1129">
            <v>437184</v>
          </cell>
          <cell r="F1129" t="str">
            <v>Homme</v>
          </cell>
        </row>
        <row r="1130">
          <cell r="D1130">
            <v>290427</v>
          </cell>
          <cell r="F1130" t="str">
            <v>Homme</v>
          </cell>
        </row>
        <row r="1131">
          <cell r="D1131">
            <v>450389</v>
          </cell>
          <cell r="F1131" t="str">
            <v>Femme</v>
          </cell>
        </row>
        <row r="1132">
          <cell r="D1132">
            <v>388451</v>
          </cell>
          <cell r="F1132" t="str">
            <v>Femme</v>
          </cell>
        </row>
        <row r="1133">
          <cell r="D1133">
            <v>140664</v>
          </cell>
          <cell r="F1133" t="str">
            <v>Femme</v>
          </cell>
        </row>
        <row r="1134">
          <cell r="D1134">
            <v>128941</v>
          </cell>
          <cell r="F1134" t="str">
            <v>Homme</v>
          </cell>
        </row>
        <row r="1135">
          <cell r="D1135">
            <v>449303</v>
          </cell>
          <cell r="F1135" t="str">
            <v>Femme</v>
          </cell>
        </row>
        <row r="1136">
          <cell r="D1136">
            <v>450405</v>
          </cell>
          <cell r="F1136" t="str">
            <v>Femme</v>
          </cell>
        </row>
        <row r="1137">
          <cell r="D1137">
            <v>418679</v>
          </cell>
          <cell r="F1137" t="str">
            <v>Homme</v>
          </cell>
        </row>
        <row r="1138">
          <cell r="D1138">
            <v>169832</v>
          </cell>
          <cell r="F1138" t="str">
            <v>Femme</v>
          </cell>
        </row>
        <row r="1139">
          <cell r="D1139">
            <v>449298</v>
          </cell>
          <cell r="F1139" t="str">
            <v>Femme</v>
          </cell>
        </row>
        <row r="1140">
          <cell r="D1140">
            <v>425797</v>
          </cell>
          <cell r="F1140" t="str">
            <v>Homme</v>
          </cell>
        </row>
        <row r="1141">
          <cell r="D1141">
            <v>425798</v>
          </cell>
          <cell r="F1141" t="str">
            <v>Femme</v>
          </cell>
        </row>
        <row r="1142">
          <cell r="D1142">
            <v>443673</v>
          </cell>
          <cell r="F1142" t="str">
            <v>Femme</v>
          </cell>
        </row>
        <row r="1143">
          <cell r="D1143">
            <v>450409</v>
          </cell>
          <cell r="F1143" t="str">
            <v>Homme</v>
          </cell>
        </row>
        <row r="1144">
          <cell r="D1144">
            <v>442686</v>
          </cell>
          <cell r="F1144" t="str">
            <v>Homme</v>
          </cell>
        </row>
        <row r="1145">
          <cell r="D1145">
            <v>191501</v>
          </cell>
          <cell r="F1145" t="str">
            <v>Homme</v>
          </cell>
        </row>
        <row r="1146">
          <cell r="D1146">
            <v>359432</v>
          </cell>
          <cell r="F1146" t="str">
            <v>Femme</v>
          </cell>
        </row>
        <row r="1147">
          <cell r="D1147">
            <v>433425</v>
          </cell>
          <cell r="F1147" t="str">
            <v>Homme</v>
          </cell>
        </row>
        <row r="1148">
          <cell r="D1148">
            <v>446209</v>
          </cell>
          <cell r="F1148" t="str">
            <v>Femme</v>
          </cell>
        </row>
        <row r="1149">
          <cell r="D1149">
            <v>449311</v>
          </cell>
          <cell r="F1149" t="str">
            <v>Femme</v>
          </cell>
        </row>
        <row r="1150">
          <cell r="D1150">
            <v>446959</v>
          </cell>
          <cell r="F1150" t="str">
            <v>Femme</v>
          </cell>
        </row>
        <row r="1151">
          <cell r="D1151">
            <v>446212</v>
          </cell>
          <cell r="F1151" t="str">
            <v>Homme</v>
          </cell>
        </row>
        <row r="1152">
          <cell r="D1152">
            <v>180894</v>
          </cell>
          <cell r="F1152" t="str">
            <v>Homme</v>
          </cell>
        </row>
        <row r="1153">
          <cell r="D1153">
            <v>450511</v>
          </cell>
          <cell r="F1153" t="str">
            <v>Homme</v>
          </cell>
        </row>
        <row r="1154">
          <cell r="D1154">
            <v>446967</v>
          </cell>
          <cell r="F1154" t="str">
            <v>Homme</v>
          </cell>
        </row>
        <row r="1155">
          <cell r="D1155">
            <v>118556</v>
          </cell>
          <cell r="F1155" t="str">
            <v>Femme</v>
          </cell>
        </row>
        <row r="1156">
          <cell r="D1156">
            <v>446409</v>
          </cell>
          <cell r="F1156" t="str">
            <v>Homme</v>
          </cell>
        </row>
        <row r="1157">
          <cell r="D1157">
            <v>442689</v>
          </cell>
          <cell r="F1157" t="str">
            <v>Femme</v>
          </cell>
        </row>
        <row r="1158">
          <cell r="D1158">
            <v>449300</v>
          </cell>
          <cell r="F1158" t="str">
            <v>Homme</v>
          </cell>
        </row>
        <row r="1159">
          <cell r="D1159">
            <v>433601</v>
          </cell>
          <cell r="F1159" t="str">
            <v>Femme</v>
          </cell>
        </row>
        <row r="1160">
          <cell r="D1160">
            <v>446217</v>
          </cell>
          <cell r="F1160" t="str">
            <v>Femme</v>
          </cell>
        </row>
        <row r="1161">
          <cell r="D1161">
            <v>116803</v>
          </cell>
          <cell r="F1161" t="str">
            <v>Femme</v>
          </cell>
        </row>
        <row r="1162">
          <cell r="D1162">
            <v>412956</v>
          </cell>
          <cell r="F1162" t="str">
            <v>Homme</v>
          </cell>
        </row>
        <row r="1163">
          <cell r="D1163">
            <v>359431</v>
          </cell>
          <cell r="F1163" t="str">
            <v>Femme</v>
          </cell>
        </row>
        <row r="1164">
          <cell r="D1164">
            <v>444380</v>
          </cell>
          <cell r="F1164" t="str">
            <v>Femme</v>
          </cell>
        </row>
        <row r="1165">
          <cell r="D1165">
            <v>443672</v>
          </cell>
          <cell r="F1165" t="str">
            <v>Homme</v>
          </cell>
        </row>
        <row r="1166">
          <cell r="D1166">
            <v>196258</v>
          </cell>
          <cell r="F1166" t="str">
            <v>Femme</v>
          </cell>
        </row>
        <row r="1167">
          <cell r="D1167">
            <v>446215</v>
          </cell>
          <cell r="F1167" t="str">
            <v>Femme</v>
          </cell>
        </row>
        <row r="1168">
          <cell r="D1168">
            <v>131173</v>
          </cell>
          <cell r="F1168" t="str">
            <v>Femme</v>
          </cell>
        </row>
        <row r="1169">
          <cell r="D1169">
            <v>450510</v>
          </cell>
          <cell r="F1169" t="str">
            <v>Homme</v>
          </cell>
        </row>
        <row r="1170">
          <cell r="D1170">
            <v>272240</v>
          </cell>
          <cell r="F1170" t="str">
            <v>Homme</v>
          </cell>
        </row>
        <row r="1171">
          <cell r="D1171">
            <v>183754</v>
          </cell>
          <cell r="F1171" t="str">
            <v>Homme</v>
          </cell>
        </row>
        <row r="1172">
          <cell r="D1172">
            <v>431210</v>
          </cell>
          <cell r="F1172" t="str">
            <v>Femme</v>
          </cell>
        </row>
        <row r="1173">
          <cell r="D1173">
            <v>269327</v>
          </cell>
          <cell r="F1173" t="str">
            <v>Femme</v>
          </cell>
        </row>
        <row r="1174">
          <cell r="D1174">
            <v>444880</v>
          </cell>
          <cell r="F1174" t="str">
            <v>Femme</v>
          </cell>
        </row>
        <row r="1175">
          <cell r="D1175">
            <v>143350</v>
          </cell>
          <cell r="F1175" t="str">
            <v>Femme</v>
          </cell>
        </row>
        <row r="1176">
          <cell r="D1176">
            <v>404737</v>
          </cell>
          <cell r="F1176" t="str">
            <v>Femme</v>
          </cell>
        </row>
        <row r="1177">
          <cell r="D1177">
            <v>437186</v>
          </cell>
          <cell r="F1177" t="str">
            <v>Homme</v>
          </cell>
        </row>
        <row r="1178">
          <cell r="D1178">
            <v>444286</v>
          </cell>
          <cell r="F1178" t="str">
            <v>Homme</v>
          </cell>
        </row>
        <row r="1179">
          <cell r="D1179">
            <v>191493</v>
          </cell>
          <cell r="F1179" t="str">
            <v>Femme</v>
          </cell>
        </row>
        <row r="1180">
          <cell r="D1180">
            <v>450868</v>
          </cell>
          <cell r="F1180" t="str">
            <v>Homme</v>
          </cell>
        </row>
        <row r="1181">
          <cell r="D1181">
            <v>444391</v>
          </cell>
          <cell r="F1181" t="str">
            <v>Femme</v>
          </cell>
        </row>
        <row r="1182">
          <cell r="D1182">
            <v>450509</v>
          </cell>
          <cell r="F1182" t="str">
            <v>Homme</v>
          </cell>
        </row>
        <row r="1183">
          <cell r="D1183">
            <v>218698</v>
          </cell>
          <cell r="F1183" t="str">
            <v>Homme</v>
          </cell>
        </row>
        <row r="1184">
          <cell r="D1184">
            <v>229212</v>
          </cell>
          <cell r="F1184" t="str">
            <v>Homme</v>
          </cell>
        </row>
        <row r="1185">
          <cell r="D1185">
            <v>442140</v>
          </cell>
          <cell r="F1185" t="str">
            <v>Femme</v>
          </cell>
        </row>
        <row r="1186">
          <cell r="D1186">
            <v>443670</v>
          </cell>
          <cell r="F1186" t="str">
            <v>Femme</v>
          </cell>
        </row>
        <row r="1187">
          <cell r="D1187">
            <v>379565</v>
          </cell>
          <cell r="F1187" t="str">
            <v>Femme</v>
          </cell>
        </row>
        <row r="1188">
          <cell r="D1188">
            <v>449302</v>
          </cell>
          <cell r="F1188" t="str">
            <v>Femme</v>
          </cell>
        </row>
        <row r="1189">
          <cell r="D1189">
            <v>439123</v>
          </cell>
          <cell r="F1189" t="str">
            <v>Femme</v>
          </cell>
        </row>
        <row r="1190">
          <cell r="D1190">
            <v>444284</v>
          </cell>
          <cell r="F1190" t="str">
            <v>Homme</v>
          </cell>
        </row>
        <row r="1191">
          <cell r="D1191">
            <v>450407</v>
          </cell>
          <cell r="F1191" t="str">
            <v>Femme</v>
          </cell>
        </row>
        <row r="1192">
          <cell r="D1192">
            <v>375360</v>
          </cell>
          <cell r="F1192" t="str">
            <v>Femme</v>
          </cell>
        </row>
        <row r="1193">
          <cell r="D1193">
            <v>446480</v>
          </cell>
          <cell r="F1193" t="str">
            <v>Femme</v>
          </cell>
        </row>
        <row r="1194">
          <cell r="D1194">
            <v>444285</v>
          </cell>
          <cell r="F1194" t="str">
            <v>Homme</v>
          </cell>
        </row>
        <row r="1195">
          <cell r="D1195">
            <v>450391</v>
          </cell>
          <cell r="F1195" t="str">
            <v>Homme</v>
          </cell>
        </row>
        <row r="1196">
          <cell r="D1196">
            <v>450411</v>
          </cell>
          <cell r="F1196" t="str">
            <v>Femme</v>
          </cell>
        </row>
        <row r="1197">
          <cell r="D1197">
            <v>450386</v>
          </cell>
          <cell r="F1197" t="str">
            <v>Homme</v>
          </cell>
        </row>
        <row r="1198">
          <cell r="D1198">
            <v>450387</v>
          </cell>
          <cell r="F1198" t="str">
            <v>Homme</v>
          </cell>
        </row>
        <row r="1199">
          <cell r="D1199">
            <v>446210</v>
          </cell>
          <cell r="F1199" t="str">
            <v>Femme</v>
          </cell>
        </row>
        <row r="1200">
          <cell r="D1200">
            <v>411543</v>
          </cell>
          <cell r="F1200" t="str">
            <v>Femme</v>
          </cell>
        </row>
        <row r="1201">
          <cell r="D1201">
            <v>392751</v>
          </cell>
          <cell r="F1201" t="str">
            <v>Femme</v>
          </cell>
        </row>
        <row r="1202">
          <cell r="D1202">
            <v>261516</v>
          </cell>
          <cell r="F1202" t="str">
            <v>Femme</v>
          </cell>
        </row>
        <row r="1203">
          <cell r="D1203">
            <v>220993</v>
          </cell>
          <cell r="F1203" t="str">
            <v>Femme</v>
          </cell>
        </row>
        <row r="1204">
          <cell r="D1204">
            <v>437191</v>
          </cell>
          <cell r="F1204" t="str">
            <v>Homme</v>
          </cell>
        </row>
        <row r="1205">
          <cell r="D1205">
            <v>116720</v>
          </cell>
          <cell r="F1205" t="str">
            <v>Homme</v>
          </cell>
        </row>
        <row r="1206">
          <cell r="D1206">
            <v>331135</v>
          </cell>
          <cell r="F1206" t="str">
            <v>Femme</v>
          </cell>
        </row>
        <row r="1207">
          <cell r="D1207">
            <v>147660</v>
          </cell>
          <cell r="F1207" t="str">
            <v>Femme</v>
          </cell>
        </row>
        <row r="1208">
          <cell r="D1208">
            <v>357551</v>
          </cell>
          <cell r="F1208" t="str">
            <v>Homme</v>
          </cell>
        </row>
        <row r="1209">
          <cell r="D1209">
            <v>147656</v>
          </cell>
          <cell r="F1209" t="str">
            <v>Homme</v>
          </cell>
        </row>
        <row r="1210">
          <cell r="D1210">
            <v>170367</v>
          </cell>
          <cell r="F1210" t="str">
            <v>Homme</v>
          </cell>
        </row>
        <row r="1211">
          <cell r="D1211">
            <v>229169</v>
          </cell>
          <cell r="F1211" t="str">
            <v>Homme</v>
          </cell>
        </row>
        <row r="1212">
          <cell r="D1212">
            <v>444764</v>
          </cell>
          <cell r="F1212" t="str">
            <v>Femme</v>
          </cell>
        </row>
        <row r="1213">
          <cell r="D1213">
            <v>346436</v>
          </cell>
          <cell r="F1213" t="str">
            <v>Femme</v>
          </cell>
        </row>
        <row r="1214">
          <cell r="D1214">
            <v>191927</v>
          </cell>
          <cell r="F1214" t="str">
            <v>Femme</v>
          </cell>
        </row>
        <row r="1215">
          <cell r="D1215">
            <v>273224</v>
          </cell>
          <cell r="F1215" t="str">
            <v>Femme</v>
          </cell>
        </row>
        <row r="1216">
          <cell r="D1216">
            <v>128971</v>
          </cell>
          <cell r="F1216" t="str">
            <v>Homme</v>
          </cell>
        </row>
        <row r="1217">
          <cell r="D1217">
            <v>301522</v>
          </cell>
          <cell r="F1217" t="str">
            <v>Femme</v>
          </cell>
        </row>
        <row r="1218">
          <cell r="D1218">
            <v>449160</v>
          </cell>
          <cell r="F1218" t="str">
            <v>Femme</v>
          </cell>
        </row>
        <row r="1219">
          <cell r="D1219">
            <v>213465</v>
          </cell>
          <cell r="F1219" t="str">
            <v>Homme</v>
          </cell>
        </row>
        <row r="1220">
          <cell r="D1220">
            <v>191499</v>
          </cell>
          <cell r="F1220" t="str">
            <v>Femme</v>
          </cell>
        </row>
        <row r="1221">
          <cell r="D1221">
            <v>443674</v>
          </cell>
          <cell r="F1221" t="str">
            <v>Homme</v>
          </cell>
        </row>
        <row r="1222">
          <cell r="D1222">
            <v>449299</v>
          </cell>
          <cell r="F1222" t="str">
            <v>Femme</v>
          </cell>
        </row>
        <row r="1223">
          <cell r="D1223">
            <v>112221</v>
          </cell>
          <cell r="F1223" t="str">
            <v>Femme</v>
          </cell>
        </row>
        <row r="1224">
          <cell r="D1224">
            <v>240802</v>
          </cell>
          <cell r="F1224" t="str">
            <v>Homme</v>
          </cell>
        </row>
        <row r="1225">
          <cell r="D1225">
            <v>405476</v>
          </cell>
          <cell r="F1225" t="str">
            <v>Femme</v>
          </cell>
        </row>
        <row r="1226">
          <cell r="D1226">
            <v>450393</v>
          </cell>
          <cell r="F1226" t="str">
            <v>Femme</v>
          </cell>
        </row>
        <row r="1227">
          <cell r="D1227">
            <v>433419</v>
          </cell>
          <cell r="F1227" t="str">
            <v>Femme</v>
          </cell>
        </row>
        <row r="1228">
          <cell r="D1228">
            <v>417456</v>
          </cell>
          <cell r="F1228" t="str">
            <v>Homme</v>
          </cell>
        </row>
        <row r="1229">
          <cell r="D1229">
            <v>450382</v>
          </cell>
          <cell r="F1229" t="str">
            <v>Femme</v>
          </cell>
        </row>
        <row r="1230">
          <cell r="D1230">
            <v>425267</v>
          </cell>
          <cell r="F1230" t="str">
            <v>Homme</v>
          </cell>
        </row>
        <row r="1231">
          <cell r="D1231">
            <v>449309</v>
          </cell>
          <cell r="F1231" t="str">
            <v>Femme</v>
          </cell>
        </row>
        <row r="1232">
          <cell r="D1232">
            <v>218697</v>
          </cell>
          <cell r="F1232" t="str">
            <v>Homme</v>
          </cell>
        </row>
        <row r="1233">
          <cell r="D1233">
            <v>275023</v>
          </cell>
          <cell r="F1233" t="str">
            <v>Homme</v>
          </cell>
        </row>
        <row r="1234">
          <cell r="D1234">
            <v>418244</v>
          </cell>
          <cell r="F1234" t="str">
            <v>Homme</v>
          </cell>
        </row>
        <row r="1235">
          <cell r="D1235">
            <v>444763</v>
          </cell>
          <cell r="F1235" t="str">
            <v>Homme</v>
          </cell>
        </row>
        <row r="1236">
          <cell r="D1236">
            <v>450512</v>
          </cell>
          <cell r="F1236" t="str">
            <v>Femme</v>
          </cell>
        </row>
        <row r="1237">
          <cell r="D1237">
            <v>444390</v>
          </cell>
          <cell r="F1237" t="str">
            <v>Femme</v>
          </cell>
        </row>
        <row r="1238">
          <cell r="D1238">
            <v>450414</v>
          </cell>
          <cell r="F1238" t="str">
            <v>Homme</v>
          </cell>
        </row>
        <row r="1239">
          <cell r="D1239">
            <v>196296</v>
          </cell>
          <cell r="F1239" t="str">
            <v>Femme</v>
          </cell>
        </row>
        <row r="1240">
          <cell r="D1240">
            <v>418651</v>
          </cell>
          <cell r="F1240" t="str">
            <v>Homme</v>
          </cell>
        </row>
        <row r="1241">
          <cell r="D1241">
            <v>439116</v>
          </cell>
          <cell r="F1241" t="str">
            <v>Femme</v>
          </cell>
        </row>
        <row r="1242">
          <cell r="D1242">
            <v>446216</v>
          </cell>
          <cell r="F1242" t="str">
            <v>Homme</v>
          </cell>
        </row>
        <row r="1243">
          <cell r="D1243">
            <v>385506</v>
          </cell>
          <cell r="F1243" t="str">
            <v>Femme</v>
          </cell>
        </row>
        <row r="1244">
          <cell r="D1244">
            <v>446969</v>
          </cell>
          <cell r="F1244" t="str">
            <v>Homme</v>
          </cell>
        </row>
        <row r="1245">
          <cell r="D1245">
            <v>302185</v>
          </cell>
          <cell r="F1245" t="str">
            <v>Femme</v>
          </cell>
        </row>
        <row r="1246">
          <cell r="D1246">
            <v>422398</v>
          </cell>
          <cell r="F1246" t="str">
            <v>Femme</v>
          </cell>
        </row>
        <row r="1247">
          <cell r="D1247">
            <v>433606</v>
          </cell>
          <cell r="F1247" t="str">
            <v>Femme</v>
          </cell>
        </row>
        <row r="1248">
          <cell r="D1248">
            <v>254334</v>
          </cell>
          <cell r="F1248" t="str">
            <v>Femme</v>
          </cell>
        </row>
        <row r="1249">
          <cell r="D1249">
            <v>449307</v>
          </cell>
          <cell r="F1249" t="str">
            <v>Femme</v>
          </cell>
        </row>
        <row r="1250">
          <cell r="D1250">
            <v>191016</v>
          </cell>
          <cell r="F1250" t="str">
            <v>Homme</v>
          </cell>
        </row>
        <row r="1251">
          <cell r="D1251">
            <v>175054</v>
          </cell>
          <cell r="F1251" t="str">
            <v>Femme</v>
          </cell>
        </row>
        <row r="1252">
          <cell r="D1252">
            <v>439114</v>
          </cell>
          <cell r="F1252" t="str">
            <v>Femme</v>
          </cell>
        </row>
        <row r="1253">
          <cell r="D1253">
            <v>449316</v>
          </cell>
          <cell r="F1253" t="str">
            <v>Femme</v>
          </cell>
        </row>
        <row r="1254">
          <cell r="D1254">
            <v>170460</v>
          </cell>
          <cell r="F1254" t="str">
            <v>Homme</v>
          </cell>
        </row>
        <row r="1255">
          <cell r="D1255">
            <v>446408</v>
          </cell>
          <cell r="F1255" t="str">
            <v>Femme</v>
          </cell>
        </row>
        <row r="1256">
          <cell r="D1256">
            <v>203797</v>
          </cell>
          <cell r="F1256" t="str">
            <v>Homme</v>
          </cell>
        </row>
        <row r="1257">
          <cell r="D1257">
            <v>267308</v>
          </cell>
          <cell r="F1257" t="str">
            <v>Femme</v>
          </cell>
        </row>
        <row r="1258">
          <cell r="D1258">
            <v>299317</v>
          </cell>
          <cell r="F1258" t="str">
            <v>Femme</v>
          </cell>
        </row>
        <row r="1259">
          <cell r="D1259">
            <v>450864</v>
          </cell>
          <cell r="F1259" t="str">
            <v>Homme</v>
          </cell>
        </row>
        <row r="1260">
          <cell r="D1260">
            <v>245902</v>
          </cell>
          <cell r="F1260" t="str">
            <v>Femme</v>
          </cell>
        </row>
        <row r="1261">
          <cell r="D1261">
            <v>169873</v>
          </cell>
          <cell r="F1261" t="str">
            <v>Femme</v>
          </cell>
        </row>
        <row r="1262">
          <cell r="D1262">
            <v>446958</v>
          </cell>
          <cell r="F1262" t="str">
            <v>Homme</v>
          </cell>
        </row>
        <row r="1263">
          <cell r="D1263">
            <v>290426</v>
          </cell>
          <cell r="F1263" t="str">
            <v>Femme</v>
          </cell>
        </row>
        <row r="1264">
          <cell r="D1264">
            <v>417199</v>
          </cell>
          <cell r="F1264" t="str">
            <v>Femme</v>
          </cell>
        </row>
        <row r="1265">
          <cell r="D1265">
            <v>273221</v>
          </cell>
          <cell r="F1265" t="str">
            <v>Femme</v>
          </cell>
        </row>
        <row r="1266">
          <cell r="D1266">
            <v>444385</v>
          </cell>
          <cell r="F1266" t="str">
            <v>Homme</v>
          </cell>
        </row>
        <row r="1267">
          <cell r="D1267">
            <v>450403</v>
          </cell>
          <cell r="F1267" t="str">
            <v>Femme</v>
          </cell>
        </row>
        <row r="1268">
          <cell r="D1268">
            <v>259488</v>
          </cell>
          <cell r="F1268" t="str">
            <v>Femme</v>
          </cell>
        </row>
        <row r="1269">
          <cell r="D1269">
            <v>376846</v>
          </cell>
          <cell r="F1269" t="str">
            <v>Femme</v>
          </cell>
        </row>
        <row r="1270">
          <cell r="D1270">
            <v>450395</v>
          </cell>
          <cell r="F1270" t="str">
            <v>Femme</v>
          </cell>
        </row>
        <row r="1271">
          <cell r="D1271">
            <v>351897</v>
          </cell>
          <cell r="F1271" t="str">
            <v>Femme</v>
          </cell>
        </row>
        <row r="1272">
          <cell r="D1272">
            <v>446964</v>
          </cell>
          <cell r="F1272" t="str">
            <v>Femme</v>
          </cell>
        </row>
        <row r="1273">
          <cell r="D1273">
            <v>446965</v>
          </cell>
          <cell r="F1273" t="str">
            <v>Femme</v>
          </cell>
        </row>
        <row r="1274">
          <cell r="D1274">
            <v>391457</v>
          </cell>
          <cell r="F1274" t="str">
            <v>Homme</v>
          </cell>
        </row>
        <row r="1275">
          <cell r="D1275">
            <v>432596</v>
          </cell>
          <cell r="F1275" t="str">
            <v>Femme</v>
          </cell>
        </row>
        <row r="1276">
          <cell r="D1276">
            <v>444886</v>
          </cell>
          <cell r="F1276" t="str">
            <v>Homme</v>
          </cell>
        </row>
        <row r="1277">
          <cell r="D1277">
            <v>350438</v>
          </cell>
          <cell r="F1277" t="str">
            <v>Femme</v>
          </cell>
        </row>
        <row r="1278">
          <cell r="D1278">
            <v>147601</v>
          </cell>
          <cell r="F1278" t="str">
            <v>Homme</v>
          </cell>
        </row>
        <row r="1279">
          <cell r="D1279">
            <v>444375</v>
          </cell>
          <cell r="F1279" t="str">
            <v>Femme</v>
          </cell>
        </row>
        <row r="1280">
          <cell r="D1280">
            <v>193388</v>
          </cell>
          <cell r="F1280" t="str">
            <v>Homme</v>
          </cell>
        </row>
        <row r="1281">
          <cell r="D1281">
            <v>450377</v>
          </cell>
          <cell r="F1281" t="str">
            <v>Homme</v>
          </cell>
        </row>
        <row r="1282">
          <cell r="D1282">
            <v>450417</v>
          </cell>
          <cell r="F1282" t="str">
            <v>Femme</v>
          </cell>
        </row>
        <row r="1283">
          <cell r="D1283">
            <v>170376</v>
          </cell>
          <cell r="F1283" t="str">
            <v>Femme</v>
          </cell>
        </row>
        <row r="1284">
          <cell r="D1284">
            <v>254335</v>
          </cell>
          <cell r="F1284" t="str">
            <v>Femme</v>
          </cell>
        </row>
        <row r="1285">
          <cell r="D1285">
            <v>211299</v>
          </cell>
          <cell r="F1285" t="str">
            <v>Femme</v>
          </cell>
        </row>
        <row r="1286">
          <cell r="D1286">
            <v>332496</v>
          </cell>
          <cell r="F1286" t="str">
            <v>Homme</v>
          </cell>
        </row>
        <row r="1287">
          <cell r="D1287">
            <v>449310</v>
          </cell>
          <cell r="F1287" t="str">
            <v>Femme</v>
          </cell>
        </row>
        <row r="1288">
          <cell r="D1288">
            <v>203832</v>
          </cell>
          <cell r="F1288" t="str">
            <v>Femme</v>
          </cell>
        </row>
        <row r="1289">
          <cell r="D1289">
            <v>147534</v>
          </cell>
          <cell r="F1289" t="str">
            <v>Femme</v>
          </cell>
        </row>
        <row r="1290">
          <cell r="D1290">
            <v>403713</v>
          </cell>
          <cell r="F1290" t="str">
            <v>Femme</v>
          </cell>
        </row>
        <row r="1291">
          <cell r="D1291">
            <v>128919</v>
          </cell>
          <cell r="F1291" t="str">
            <v>Homme</v>
          </cell>
        </row>
        <row r="1292">
          <cell r="D1292">
            <v>450416</v>
          </cell>
          <cell r="F1292" t="str">
            <v>Femme</v>
          </cell>
        </row>
        <row r="1293">
          <cell r="D1293">
            <v>170422</v>
          </cell>
          <cell r="F1293" t="str">
            <v>Homme</v>
          </cell>
        </row>
        <row r="1294">
          <cell r="D1294">
            <v>364524</v>
          </cell>
          <cell r="F1294" t="str">
            <v>Homme</v>
          </cell>
        </row>
        <row r="1295">
          <cell r="D1295">
            <v>432595</v>
          </cell>
          <cell r="F1295" t="str">
            <v>Femme</v>
          </cell>
        </row>
        <row r="1296">
          <cell r="D1296">
            <v>235563</v>
          </cell>
          <cell r="F1296" t="str">
            <v>Femme</v>
          </cell>
        </row>
        <row r="1297">
          <cell r="D1297">
            <v>443676</v>
          </cell>
          <cell r="F1297" t="str">
            <v>Femme</v>
          </cell>
        </row>
        <row r="1298">
          <cell r="D1298">
            <v>273936</v>
          </cell>
          <cell r="F1298" t="str">
            <v>Femme</v>
          </cell>
        </row>
        <row r="1299">
          <cell r="D1299">
            <v>304345</v>
          </cell>
          <cell r="F1299" t="str">
            <v>Femme</v>
          </cell>
        </row>
        <row r="1300">
          <cell r="D1300">
            <v>450513</v>
          </cell>
          <cell r="F1300" t="str">
            <v>Homme</v>
          </cell>
        </row>
        <row r="1301">
          <cell r="D1301">
            <v>295006</v>
          </cell>
          <cell r="F1301" t="str">
            <v>Femme</v>
          </cell>
        </row>
        <row r="1302">
          <cell r="D1302">
            <v>450370</v>
          </cell>
          <cell r="F1302" t="str">
            <v>Homme</v>
          </cell>
        </row>
        <row r="1303">
          <cell r="D1303">
            <v>446957</v>
          </cell>
          <cell r="F1303" t="str">
            <v>Femme</v>
          </cell>
        </row>
        <row r="1304">
          <cell r="D1304">
            <v>190800</v>
          </cell>
          <cell r="F1304" t="str">
            <v>Femme</v>
          </cell>
        </row>
        <row r="1305">
          <cell r="D1305">
            <v>287504</v>
          </cell>
          <cell r="F1305" t="str">
            <v>Homme</v>
          </cell>
        </row>
        <row r="1306">
          <cell r="D1306">
            <v>118557</v>
          </cell>
          <cell r="F1306" t="str">
            <v>Femme</v>
          </cell>
        </row>
        <row r="1307">
          <cell r="D1307">
            <v>175084</v>
          </cell>
          <cell r="F1307" t="str">
            <v>Femme</v>
          </cell>
        </row>
        <row r="1308">
          <cell r="D1308">
            <v>449313</v>
          </cell>
          <cell r="F1308" t="str">
            <v>Homme</v>
          </cell>
        </row>
        <row r="1309">
          <cell r="D1309">
            <v>450867</v>
          </cell>
          <cell r="F1309" t="str">
            <v>Homme</v>
          </cell>
        </row>
        <row r="1310">
          <cell r="D1310">
            <v>131133</v>
          </cell>
          <cell r="F1310" t="str">
            <v>Homme</v>
          </cell>
        </row>
        <row r="1311">
          <cell r="D1311">
            <v>444377</v>
          </cell>
          <cell r="F1311" t="str">
            <v>Homme</v>
          </cell>
        </row>
        <row r="1312">
          <cell r="D1312">
            <v>375977</v>
          </cell>
          <cell r="F1312" t="str">
            <v>Femme</v>
          </cell>
        </row>
        <row r="1313">
          <cell r="D1313">
            <v>128966</v>
          </cell>
          <cell r="F1313" t="str">
            <v>Femme</v>
          </cell>
        </row>
        <row r="1314">
          <cell r="D1314">
            <v>391464</v>
          </cell>
          <cell r="F1314" t="str">
            <v>Homme</v>
          </cell>
        </row>
        <row r="1315">
          <cell r="D1315">
            <v>449297</v>
          </cell>
          <cell r="F1315" t="str">
            <v>Homme</v>
          </cell>
        </row>
        <row r="1316">
          <cell r="D1316">
            <v>446971</v>
          </cell>
          <cell r="F1316" t="str">
            <v>Femme</v>
          </cell>
        </row>
        <row r="1317">
          <cell r="D1317">
            <v>384800</v>
          </cell>
          <cell r="F1317" t="str">
            <v>Femme</v>
          </cell>
        </row>
        <row r="1318">
          <cell r="D1318">
            <v>274971</v>
          </cell>
          <cell r="F1318" t="str">
            <v>Femme</v>
          </cell>
        </row>
        <row r="1319">
          <cell r="D1319">
            <v>426371</v>
          </cell>
          <cell r="F1319" t="str">
            <v>Femme</v>
          </cell>
        </row>
        <row r="1320">
          <cell r="D1320">
            <v>450410</v>
          </cell>
          <cell r="F1320" t="str">
            <v>Homme</v>
          </cell>
        </row>
        <row r="1321">
          <cell r="D1321">
            <v>437193</v>
          </cell>
          <cell r="F1321" t="str">
            <v>Homme</v>
          </cell>
        </row>
        <row r="1322">
          <cell r="D1322">
            <v>143309</v>
          </cell>
          <cell r="F1322" t="str">
            <v>Femme</v>
          </cell>
        </row>
        <row r="1323">
          <cell r="D1323">
            <v>443280</v>
          </cell>
          <cell r="F1323" t="str">
            <v>Femme</v>
          </cell>
        </row>
        <row r="1324">
          <cell r="D1324">
            <v>450865</v>
          </cell>
          <cell r="F1324" t="str">
            <v>Homme</v>
          </cell>
        </row>
        <row r="1325">
          <cell r="D1325">
            <v>446213</v>
          </cell>
          <cell r="F1325" t="str">
            <v>Homme</v>
          </cell>
        </row>
        <row r="1326">
          <cell r="D1326">
            <v>450384</v>
          </cell>
          <cell r="F1326" t="str">
            <v>Homme</v>
          </cell>
        </row>
        <row r="1327">
          <cell r="D1327">
            <v>442680</v>
          </cell>
          <cell r="F1327" t="str">
            <v>Femme</v>
          </cell>
        </row>
        <row r="1328">
          <cell r="D1328">
            <v>449312</v>
          </cell>
          <cell r="F1328" t="str">
            <v>Femme</v>
          </cell>
        </row>
        <row r="1329">
          <cell r="D1329">
            <v>412949</v>
          </cell>
          <cell r="F1329" t="str">
            <v>Femme</v>
          </cell>
        </row>
        <row r="1330">
          <cell r="D1330">
            <v>128947</v>
          </cell>
          <cell r="F1330" t="str">
            <v>Homme</v>
          </cell>
        </row>
        <row r="1331">
          <cell r="D1331">
            <v>408173</v>
          </cell>
          <cell r="F1331" t="str">
            <v>Homme</v>
          </cell>
        </row>
        <row r="1332">
          <cell r="D1332">
            <v>390226</v>
          </cell>
          <cell r="F1332" t="str">
            <v>Femme</v>
          </cell>
        </row>
        <row r="1333">
          <cell r="D1333">
            <v>444386</v>
          </cell>
          <cell r="F1333" t="str">
            <v>Femme</v>
          </cell>
        </row>
        <row r="1334">
          <cell r="D1334">
            <v>420938</v>
          </cell>
          <cell r="F1334" t="str">
            <v>Homme</v>
          </cell>
        </row>
        <row r="1335">
          <cell r="D1335">
            <v>223731</v>
          </cell>
          <cell r="F1335" t="str">
            <v>Femme</v>
          </cell>
        </row>
        <row r="1336">
          <cell r="D1336">
            <v>433421</v>
          </cell>
          <cell r="F1336" t="str">
            <v>Femme</v>
          </cell>
        </row>
        <row r="1337">
          <cell r="D1337">
            <v>202869</v>
          </cell>
          <cell r="F1337" t="str">
            <v>Femme</v>
          </cell>
        </row>
        <row r="1338">
          <cell r="D1338">
            <v>240794</v>
          </cell>
          <cell r="F1338" t="str">
            <v>Femme</v>
          </cell>
        </row>
        <row r="1339">
          <cell r="D1339">
            <v>443286</v>
          </cell>
          <cell r="F1339" t="str">
            <v>Femme</v>
          </cell>
        </row>
        <row r="1340">
          <cell r="D1340">
            <v>444765</v>
          </cell>
          <cell r="F1340" t="str">
            <v>Homme</v>
          </cell>
        </row>
        <row r="1341">
          <cell r="D1341">
            <v>450401</v>
          </cell>
          <cell r="F1341" t="str">
            <v>Femme</v>
          </cell>
        </row>
        <row r="1342">
          <cell r="D1342">
            <v>116777</v>
          </cell>
          <cell r="F1342" t="str">
            <v>Homme</v>
          </cell>
        </row>
        <row r="1343">
          <cell r="D1343">
            <v>446218</v>
          </cell>
          <cell r="F1343" t="str">
            <v>Femme</v>
          </cell>
        </row>
        <row r="1344">
          <cell r="D1344">
            <v>446403</v>
          </cell>
          <cell r="F1344" t="str">
            <v>Femme</v>
          </cell>
        </row>
        <row r="1345">
          <cell r="D1345">
            <v>433072</v>
          </cell>
          <cell r="F1345" t="str">
            <v>Femme</v>
          </cell>
        </row>
        <row r="1346">
          <cell r="D1346">
            <v>442142</v>
          </cell>
          <cell r="F1346" t="str">
            <v>Homme</v>
          </cell>
        </row>
        <row r="1347">
          <cell r="D1347">
            <v>250680</v>
          </cell>
          <cell r="F1347" t="str">
            <v>Femme</v>
          </cell>
        </row>
        <row r="1348">
          <cell r="D1348">
            <v>299674</v>
          </cell>
          <cell r="F1348" t="str">
            <v>Homme</v>
          </cell>
        </row>
        <row r="1349">
          <cell r="D1349">
            <v>383458</v>
          </cell>
          <cell r="F1349" t="str">
            <v>Femme</v>
          </cell>
        </row>
        <row r="1350">
          <cell r="D1350">
            <v>449306</v>
          </cell>
          <cell r="F1350" t="str">
            <v>Homme</v>
          </cell>
        </row>
        <row r="1351">
          <cell r="D1351">
            <v>444388</v>
          </cell>
          <cell r="F1351" t="str">
            <v>Femme</v>
          </cell>
        </row>
        <row r="1352">
          <cell r="D1352">
            <v>116800</v>
          </cell>
          <cell r="F1352" t="str">
            <v>Femme</v>
          </cell>
        </row>
        <row r="1353">
          <cell r="D1353">
            <v>444881</v>
          </cell>
          <cell r="F1353" t="str">
            <v>Femme</v>
          </cell>
        </row>
        <row r="1354">
          <cell r="D1354">
            <v>450398</v>
          </cell>
          <cell r="F1354" t="str">
            <v>Homme</v>
          </cell>
        </row>
        <row r="1355">
          <cell r="D1355">
            <v>275046</v>
          </cell>
          <cell r="F1355" t="str">
            <v>Femme</v>
          </cell>
        </row>
        <row r="1356">
          <cell r="D1356">
            <v>442685</v>
          </cell>
          <cell r="F1356" t="str">
            <v>Homme</v>
          </cell>
        </row>
        <row r="1357">
          <cell r="D1357">
            <v>444378</v>
          </cell>
          <cell r="F1357" t="str">
            <v>Femme</v>
          </cell>
        </row>
        <row r="1358">
          <cell r="D1358">
            <v>444379</v>
          </cell>
          <cell r="F1358" t="str">
            <v>Homme</v>
          </cell>
        </row>
        <row r="1359">
          <cell r="D1359">
            <v>417193</v>
          </cell>
          <cell r="F1359" t="str">
            <v>Homme</v>
          </cell>
        </row>
        <row r="1360">
          <cell r="D1360">
            <v>416489</v>
          </cell>
          <cell r="F1360" t="str">
            <v>Homme</v>
          </cell>
        </row>
        <row r="1361">
          <cell r="D1361">
            <v>391460</v>
          </cell>
          <cell r="F1361" t="str">
            <v>Femme</v>
          </cell>
        </row>
        <row r="1362">
          <cell r="D1362">
            <v>444382</v>
          </cell>
          <cell r="F1362" t="str">
            <v>Homme</v>
          </cell>
        </row>
        <row r="1363">
          <cell r="D1363">
            <v>450399</v>
          </cell>
          <cell r="F1363" t="str">
            <v>Femme</v>
          </cell>
        </row>
        <row r="1364">
          <cell r="D1364">
            <v>412220</v>
          </cell>
          <cell r="F1364" t="str">
            <v>Femme</v>
          </cell>
        </row>
        <row r="1365">
          <cell r="D1365">
            <v>446559</v>
          </cell>
          <cell r="F1365" t="str">
            <v>Homme</v>
          </cell>
        </row>
        <row r="1366">
          <cell r="D1366">
            <v>402279</v>
          </cell>
          <cell r="F1366" t="str">
            <v>Homme</v>
          </cell>
        </row>
        <row r="1367">
          <cell r="D1367">
            <v>446558</v>
          </cell>
          <cell r="F1367" t="str">
            <v>Femme</v>
          </cell>
        </row>
        <row r="1368">
          <cell r="D1368">
            <v>429344</v>
          </cell>
          <cell r="F1368" t="str">
            <v>Homme</v>
          </cell>
        </row>
        <row r="1369">
          <cell r="D1369">
            <v>415791</v>
          </cell>
          <cell r="F1369" t="str">
            <v>Homme</v>
          </cell>
        </row>
        <row r="1370">
          <cell r="D1370">
            <v>441996</v>
          </cell>
          <cell r="F1370" t="str">
            <v>Femme</v>
          </cell>
        </row>
        <row r="1371">
          <cell r="D1371">
            <v>190040</v>
          </cell>
          <cell r="F1371" t="str">
            <v>Homme</v>
          </cell>
        </row>
        <row r="1372">
          <cell r="D1372">
            <v>97644</v>
          </cell>
          <cell r="F1372" t="str">
            <v>Femme</v>
          </cell>
        </row>
        <row r="1373">
          <cell r="D1373">
            <v>310633</v>
          </cell>
          <cell r="F1373" t="str">
            <v>Homme</v>
          </cell>
        </row>
        <row r="1374">
          <cell r="D1374">
            <v>422166</v>
          </cell>
          <cell r="F1374" t="str">
            <v>Homme</v>
          </cell>
        </row>
        <row r="1375">
          <cell r="D1375">
            <v>413952</v>
          </cell>
          <cell r="F1375" t="str">
            <v>Homme</v>
          </cell>
        </row>
        <row r="1376">
          <cell r="D1376">
            <v>441995</v>
          </cell>
          <cell r="F1376" t="str">
            <v>Femme</v>
          </cell>
        </row>
        <row r="1377">
          <cell r="D1377">
            <v>425109</v>
          </cell>
          <cell r="F1377" t="str">
            <v>Homme</v>
          </cell>
        </row>
        <row r="1378">
          <cell r="D1378">
            <v>439903</v>
          </cell>
          <cell r="F1378" t="str">
            <v>Femme</v>
          </cell>
        </row>
        <row r="1379">
          <cell r="D1379">
            <v>290105</v>
          </cell>
          <cell r="F1379" t="str">
            <v>Femme</v>
          </cell>
        </row>
        <row r="1380">
          <cell r="D1380">
            <v>375101</v>
          </cell>
          <cell r="F1380" t="str">
            <v>Femme</v>
          </cell>
        </row>
        <row r="1381">
          <cell r="D1381">
            <v>75478</v>
          </cell>
          <cell r="F1381" t="str">
            <v>Homme</v>
          </cell>
        </row>
        <row r="1382">
          <cell r="D1382">
            <v>351504</v>
          </cell>
          <cell r="F1382" t="str">
            <v>Femme</v>
          </cell>
        </row>
        <row r="1383">
          <cell r="D1383">
            <v>442761</v>
          </cell>
          <cell r="F1383" t="str">
            <v>Femme</v>
          </cell>
        </row>
        <row r="1384">
          <cell r="D1384">
            <v>32740</v>
          </cell>
          <cell r="F1384" t="str">
            <v>Femme</v>
          </cell>
        </row>
        <row r="1385">
          <cell r="D1385">
            <v>446072</v>
          </cell>
          <cell r="F1385" t="str">
            <v>Homme</v>
          </cell>
        </row>
        <row r="1386">
          <cell r="D1386">
            <v>443353</v>
          </cell>
          <cell r="F1386" t="str">
            <v>Homme</v>
          </cell>
        </row>
        <row r="1387">
          <cell r="D1387">
            <v>443357</v>
          </cell>
          <cell r="F1387" t="str">
            <v>Femme</v>
          </cell>
        </row>
        <row r="1388">
          <cell r="D1388">
            <v>443355</v>
          </cell>
          <cell r="F1388" t="str">
            <v>Femme</v>
          </cell>
        </row>
        <row r="1389">
          <cell r="D1389">
            <v>443354</v>
          </cell>
          <cell r="F1389" t="str">
            <v>Femme</v>
          </cell>
        </row>
        <row r="1390">
          <cell r="D1390">
            <v>393107</v>
          </cell>
          <cell r="F1390" t="str">
            <v>Homme</v>
          </cell>
        </row>
        <row r="1391">
          <cell r="D1391">
            <v>443358</v>
          </cell>
          <cell r="F1391" t="str">
            <v>Femme</v>
          </cell>
        </row>
        <row r="1392">
          <cell r="D1392">
            <v>447765</v>
          </cell>
          <cell r="F1392" t="str">
            <v>Homme</v>
          </cell>
        </row>
        <row r="1393">
          <cell r="D1393">
            <v>446071</v>
          </cell>
          <cell r="F1393" t="str">
            <v>Homme</v>
          </cell>
        </row>
        <row r="1394">
          <cell r="D1394">
            <v>447777</v>
          </cell>
          <cell r="F1394" t="str">
            <v>Femme</v>
          </cell>
        </row>
        <row r="1395">
          <cell r="D1395">
            <v>401246</v>
          </cell>
          <cell r="F1395" t="str">
            <v>Femme</v>
          </cell>
        </row>
        <row r="1396">
          <cell r="D1396">
            <v>418917</v>
          </cell>
          <cell r="F1396" t="str">
            <v>Homme</v>
          </cell>
        </row>
        <row r="1397">
          <cell r="D1397">
            <v>441467</v>
          </cell>
          <cell r="F1397" t="str">
            <v>Homme</v>
          </cell>
        </row>
        <row r="1398">
          <cell r="D1398">
            <v>441475</v>
          </cell>
          <cell r="F1398" t="str">
            <v>Homme</v>
          </cell>
        </row>
        <row r="1399">
          <cell r="D1399">
            <v>3789</v>
          </cell>
          <cell r="F1399" t="str">
            <v>Homme</v>
          </cell>
        </row>
        <row r="1400">
          <cell r="D1400">
            <v>421296</v>
          </cell>
          <cell r="F1400" t="str">
            <v>Homme</v>
          </cell>
        </row>
        <row r="1401">
          <cell r="D1401">
            <v>372000</v>
          </cell>
          <cell r="F1401" t="str">
            <v>Homme</v>
          </cell>
        </row>
        <row r="1402">
          <cell r="D1402">
            <v>442587</v>
          </cell>
          <cell r="F1402" t="str">
            <v>Homme</v>
          </cell>
        </row>
        <row r="1403">
          <cell r="D1403">
            <v>390290</v>
          </cell>
          <cell r="F1403" t="str">
            <v>Homme</v>
          </cell>
        </row>
        <row r="1404">
          <cell r="D1404">
            <v>445250</v>
          </cell>
          <cell r="F1404" t="str">
            <v>Homme</v>
          </cell>
        </row>
        <row r="1405">
          <cell r="D1405">
            <v>251459</v>
          </cell>
          <cell r="F1405" t="str">
            <v>Homme</v>
          </cell>
        </row>
        <row r="1406">
          <cell r="D1406">
            <v>222717</v>
          </cell>
          <cell r="F1406" t="str">
            <v>Homme</v>
          </cell>
        </row>
        <row r="1407">
          <cell r="D1407">
            <v>438055</v>
          </cell>
          <cell r="F1407" t="str">
            <v>Homme</v>
          </cell>
        </row>
        <row r="1408">
          <cell r="D1408">
            <v>400526</v>
          </cell>
          <cell r="F1408" t="str">
            <v>Homme</v>
          </cell>
        </row>
        <row r="1409">
          <cell r="D1409">
            <v>438060</v>
          </cell>
          <cell r="F1409" t="str">
            <v>Homme</v>
          </cell>
        </row>
        <row r="1410">
          <cell r="D1410">
            <v>17645</v>
          </cell>
          <cell r="F1410" t="str">
            <v>Homme</v>
          </cell>
        </row>
        <row r="1411">
          <cell r="D1411">
            <v>250351</v>
          </cell>
          <cell r="F1411" t="str">
            <v>Femme</v>
          </cell>
        </row>
        <row r="1412">
          <cell r="D1412">
            <v>434166</v>
          </cell>
          <cell r="F1412" t="str">
            <v>Homme</v>
          </cell>
        </row>
        <row r="1413">
          <cell r="D1413">
            <v>368451</v>
          </cell>
          <cell r="F1413" t="str">
            <v>Homme</v>
          </cell>
        </row>
        <row r="1414">
          <cell r="D1414">
            <v>403043</v>
          </cell>
          <cell r="F1414" t="str">
            <v>Homme</v>
          </cell>
        </row>
        <row r="1415">
          <cell r="D1415">
            <v>445251</v>
          </cell>
          <cell r="F1415" t="str">
            <v>Homme</v>
          </cell>
        </row>
        <row r="1416">
          <cell r="D1416">
            <v>444753</v>
          </cell>
          <cell r="F1416" t="str">
            <v>Femme</v>
          </cell>
        </row>
        <row r="1417">
          <cell r="D1417">
            <v>447754</v>
          </cell>
          <cell r="F1417" t="str">
            <v>Homme</v>
          </cell>
        </row>
        <row r="1418">
          <cell r="D1418">
            <v>379250</v>
          </cell>
          <cell r="F1418" t="str">
            <v>Femme</v>
          </cell>
        </row>
        <row r="1419">
          <cell r="D1419">
            <v>399913</v>
          </cell>
          <cell r="F1419" t="str">
            <v>Femme</v>
          </cell>
        </row>
        <row r="1420">
          <cell r="D1420">
            <v>442588</v>
          </cell>
          <cell r="F1420" t="str">
            <v>Femme</v>
          </cell>
        </row>
        <row r="1421">
          <cell r="D1421">
            <v>447512</v>
          </cell>
          <cell r="F1421" t="str">
            <v>Homme</v>
          </cell>
        </row>
        <row r="1422">
          <cell r="D1422">
            <v>436588</v>
          </cell>
          <cell r="F1422" t="str">
            <v>Femme</v>
          </cell>
        </row>
        <row r="1423">
          <cell r="D1423">
            <v>415438</v>
          </cell>
          <cell r="F1423" t="str">
            <v>Femme</v>
          </cell>
        </row>
        <row r="1424">
          <cell r="D1424">
            <v>404408</v>
          </cell>
          <cell r="F1424" t="str">
            <v>Homme</v>
          </cell>
        </row>
        <row r="1425">
          <cell r="D1425">
            <v>424236</v>
          </cell>
          <cell r="F1425" t="str">
            <v>Femme</v>
          </cell>
        </row>
        <row r="1426">
          <cell r="D1426">
            <v>441345</v>
          </cell>
          <cell r="F1426" t="str">
            <v>Homme</v>
          </cell>
        </row>
        <row r="1427">
          <cell r="D1427">
            <v>425762</v>
          </cell>
          <cell r="F1427" t="str">
            <v>Femme</v>
          </cell>
        </row>
        <row r="1428">
          <cell r="D1428">
            <v>415629</v>
          </cell>
          <cell r="F1428" t="str">
            <v>Homme</v>
          </cell>
        </row>
        <row r="1429">
          <cell r="D1429">
            <v>438056</v>
          </cell>
          <cell r="F1429" t="str">
            <v>Homme</v>
          </cell>
        </row>
        <row r="1430">
          <cell r="D1430">
            <v>442959</v>
          </cell>
          <cell r="F1430" t="str">
            <v>Homme</v>
          </cell>
        </row>
        <row r="1431">
          <cell r="D1431">
            <v>326408</v>
          </cell>
          <cell r="F1431" t="str">
            <v>Femme</v>
          </cell>
        </row>
        <row r="1432">
          <cell r="D1432">
            <v>44558</v>
          </cell>
          <cell r="F1432" t="str">
            <v>Homme</v>
          </cell>
        </row>
        <row r="1433">
          <cell r="D1433">
            <v>421531</v>
          </cell>
          <cell r="F1433" t="str">
            <v>Homme</v>
          </cell>
        </row>
        <row r="1434">
          <cell r="D1434">
            <v>419942</v>
          </cell>
          <cell r="F1434" t="str">
            <v>Femme</v>
          </cell>
        </row>
        <row r="1435">
          <cell r="D1435">
            <v>438053</v>
          </cell>
          <cell r="F1435" t="str">
            <v>Homme</v>
          </cell>
        </row>
        <row r="1436">
          <cell r="D1436">
            <v>415433</v>
          </cell>
          <cell r="F1436" t="str">
            <v>Homme</v>
          </cell>
        </row>
        <row r="1437">
          <cell r="D1437">
            <v>430996</v>
          </cell>
          <cell r="F1437" t="str">
            <v>Homme</v>
          </cell>
        </row>
        <row r="1438">
          <cell r="D1438">
            <v>404309</v>
          </cell>
          <cell r="F1438" t="str">
            <v>Homme</v>
          </cell>
        </row>
        <row r="1439">
          <cell r="D1439">
            <v>442600</v>
          </cell>
          <cell r="F1439" t="str">
            <v>Femme</v>
          </cell>
        </row>
        <row r="1440">
          <cell r="D1440">
            <v>436662</v>
          </cell>
          <cell r="F1440" t="str">
            <v>Homme</v>
          </cell>
        </row>
        <row r="1441">
          <cell r="D1441">
            <v>443607</v>
          </cell>
          <cell r="F1441" t="str">
            <v>Femme</v>
          </cell>
        </row>
        <row r="1442">
          <cell r="D1442">
            <v>441341</v>
          </cell>
          <cell r="F1442" t="str">
            <v>Homme</v>
          </cell>
        </row>
        <row r="1443">
          <cell r="D1443">
            <v>438052</v>
          </cell>
          <cell r="F1443" t="str">
            <v>Homme</v>
          </cell>
        </row>
        <row r="1444">
          <cell r="D1444">
            <v>445252</v>
          </cell>
          <cell r="F1444" t="str">
            <v>Femme</v>
          </cell>
        </row>
        <row r="1445">
          <cell r="D1445">
            <v>379247</v>
          </cell>
          <cell r="F1445" t="str">
            <v>Homme</v>
          </cell>
        </row>
        <row r="1446">
          <cell r="D1446">
            <v>439707</v>
          </cell>
          <cell r="F1446" t="str">
            <v>Homme</v>
          </cell>
        </row>
        <row r="1447">
          <cell r="D1447">
            <v>400263</v>
          </cell>
          <cell r="F1447" t="str">
            <v>Homme</v>
          </cell>
        </row>
        <row r="1448">
          <cell r="D1448">
            <v>415631</v>
          </cell>
          <cell r="F1448" t="str">
            <v>Femme</v>
          </cell>
        </row>
        <row r="1449">
          <cell r="D1449">
            <v>419944</v>
          </cell>
          <cell r="F1449" t="str">
            <v>Homme</v>
          </cell>
        </row>
        <row r="1450">
          <cell r="D1450">
            <v>430280</v>
          </cell>
          <cell r="F1450" t="str">
            <v>Homme</v>
          </cell>
        </row>
        <row r="1451">
          <cell r="D1451">
            <v>438062</v>
          </cell>
          <cell r="F1451" t="str">
            <v>Homme</v>
          </cell>
        </row>
        <row r="1452">
          <cell r="D1452">
            <v>381652</v>
          </cell>
          <cell r="F1452" t="str">
            <v>Homme</v>
          </cell>
        </row>
        <row r="1453">
          <cell r="D1453">
            <v>436587</v>
          </cell>
          <cell r="F1453" t="str">
            <v>Homme</v>
          </cell>
        </row>
        <row r="1454">
          <cell r="D1454">
            <v>377138</v>
          </cell>
          <cell r="F1454" t="str">
            <v>Femme</v>
          </cell>
        </row>
        <row r="1455">
          <cell r="D1455">
            <v>305021</v>
          </cell>
          <cell r="F1455" t="str">
            <v>Homme</v>
          </cell>
        </row>
        <row r="1456">
          <cell r="D1456">
            <v>447852</v>
          </cell>
          <cell r="F1456" t="str">
            <v>Femme</v>
          </cell>
        </row>
        <row r="1457">
          <cell r="D1457">
            <v>430929</v>
          </cell>
          <cell r="F1457" t="str">
            <v>Homme</v>
          </cell>
        </row>
        <row r="1458">
          <cell r="D1458">
            <v>449286</v>
          </cell>
          <cell r="F1458" t="str">
            <v>Homme</v>
          </cell>
        </row>
        <row r="1459">
          <cell r="D1459">
            <v>449287</v>
          </cell>
          <cell r="F1459" t="str">
            <v>Femme</v>
          </cell>
        </row>
        <row r="1460">
          <cell r="D1460">
            <v>446607</v>
          </cell>
          <cell r="F1460" t="str">
            <v>Femme</v>
          </cell>
        </row>
        <row r="1461">
          <cell r="D1461">
            <v>438057</v>
          </cell>
          <cell r="F1461" t="str">
            <v>Homme</v>
          </cell>
        </row>
        <row r="1462">
          <cell r="D1462">
            <v>417840</v>
          </cell>
          <cell r="F1462" t="str">
            <v>Femme</v>
          </cell>
        </row>
        <row r="1463">
          <cell r="D1463">
            <v>404310</v>
          </cell>
          <cell r="F1463" t="str">
            <v>Femme</v>
          </cell>
        </row>
        <row r="1464">
          <cell r="D1464">
            <v>449388</v>
          </cell>
          <cell r="F1464" t="str">
            <v>Homme</v>
          </cell>
        </row>
        <row r="1465">
          <cell r="D1465">
            <v>415897</v>
          </cell>
          <cell r="F1465" t="str">
            <v>Homme</v>
          </cell>
        </row>
        <row r="1466">
          <cell r="D1466">
            <v>447718</v>
          </cell>
          <cell r="F1466" t="str">
            <v>Femme</v>
          </cell>
        </row>
        <row r="1467">
          <cell r="D1467">
            <v>447755</v>
          </cell>
          <cell r="F1467" t="str">
            <v>Homme</v>
          </cell>
        </row>
        <row r="1468">
          <cell r="D1468">
            <v>449392</v>
          </cell>
          <cell r="F1468" t="str">
            <v>Homme</v>
          </cell>
        </row>
        <row r="1469">
          <cell r="D1469">
            <v>447717</v>
          </cell>
          <cell r="F1469" t="str">
            <v>Femme</v>
          </cell>
        </row>
        <row r="1470">
          <cell r="D1470">
            <v>425162</v>
          </cell>
          <cell r="F1470" t="str">
            <v>Homme</v>
          </cell>
        </row>
        <row r="1471">
          <cell r="D1471">
            <v>325731</v>
          </cell>
          <cell r="F1471" t="str">
            <v>Femme</v>
          </cell>
        </row>
        <row r="1472">
          <cell r="D1472">
            <v>415891</v>
          </cell>
          <cell r="F1472" t="str">
            <v>Homme</v>
          </cell>
        </row>
        <row r="1473">
          <cell r="D1473">
            <v>447720</v>
          </cell>
          <cell r="F1473" t="str">
            <v>Femme</v>
          </cell>
        </row>
        <row r="1474">
          <cell r="D1474">
            <v>449819</v>
          </cell>
          <cell r="F1474" t="str">
            <v>Homme</v>
          </cell>
        </row>
        <row r="1475">
          <cell r="D1475">
            <v>399016</v>
          </cell>
          <cell r="F1475" t="str">
            <v>Homme</v>
          </cell>
        </row>
        <row r="1476">
          <cell r="D1476">
            <v>412703</v>
          </cell>
          <cell r="F1476" t="str">
            <v>Homme</v>
          </cell>
        </row>
        <row r="1477">
          <cell r="D1477">
            <v>447758</v>
          </cell>
          <cell r="F1477" t="str">
            <v>Homme</v>
          </cell>
        </row>
        <row r="1478">
          <cell r="D1478">
            <v>238407</v>
          </cell>
          <cell r="F1478" t="str">
            <v>Homme</v>
          </cell>
        </row>
        <row r="1479">
          <cell r="D1479">
            <v>213417</v>
          </cell>
          <cell r="F1479" t="str">
            <v>Homme</v>
          </cell>
        </row>
        <row r="1480">
          <cell r="D1480">
            <v>239617</v>
          </cell>
          <cell r="F1480" t="str">
            <v>Homme</v>
          </cell>
        </row>
        <row r="1481">
          <cell r="D1481">
            <v>449391</v>
          </cell>
          <cell r="F1481" t="str">
            <v>Homme</v>
          </cell>
        </row>
        <row r="1482">
          <cell r="D1482">
            <v>447762</v>
          </cell>
          <cell r="F1482" t="str">
            <v>Femme</v>
          </cell>
        </row>
        <row r="1483">
          <cell r="D1483">
            <v>325727</v>
          </cell>
          <cell r="F1483" t="str">
            <v>Femme</v>
          </cell>
        </row>
        <row r="1484">
          <cell r="D1484">
            <v>349776</v>
          </cell>
          <cell r="F1484" t="str">
            <v>Homme</v>
          </cell>
        </row>
        <row r="1485">
          <cell r="D1485">
            <v>450960</v>
          </cell>
          <cell r="F1485" t="str">
            <v>Homme</v>
          </cell>
        </row>
        <row r="1486">
          <cell r="D1486">
            <v>433959</v>
          </cell>
          <cell r="F1486" t="str">
            <v>Femme</v>
          </cell>
        </row>
        <row r="1487">
          <cell r="D1487">
            <v>331820</v>
          </cell>
          <cell r="F1487" t="str">
            <v>Homme</v>
          </cell>
        </row>
        <row r="1488">
          <cell r="D1488">
            <v>450575</v>
          </cell>
          <cell r="F1488" t="str">
            <v>Femme</v>
          </cell>
        </row>
        <row r="1489">
          <cell r="D1489">
            <v>449767</v>
          </cell>
          <cell r="F1489" t="str">
            <v>Homme</v>
          </cell>
        </row>
        <row r="1490">
          <cell r="D1490">
            <v>430881</v>
          </cell>
          <cell r="F1490" t="str">
            <v>Homme</v>
          </cell>
        </row>
        <row r="1491">
          <cell r="D1491">
            <v>331822</v>
          </cell>
          <cell r="F1491" t="str">
            <v>Homme</v>
          </cell>
        </row>
        <row r="1492">
          <cell r="D1492">
            <v>449387</v>
          </cell>
          <cell r="F1492" t="str">
            <v>Homme</v>
          </cell>
        </row>
        <row r="1493">
          <cell r="D1493">
            <v>331821</v>
          </cell>
          <cell r="F1493" t="str">
            <v>Homme</v>
          </cell>
        </row>
        <row r="1494">
          <cell r="D1494">
            <v>447759</v>
          </cell>
          <cell r="F1494" t="str">
            <v>Homme</v>
          </cell>
        </row>
        <row r="1495">
          <cell r="D1495">
            <v>334603</v>
          </cell>
          <cell r="F1495" t="str">
            <v>Femme</v>
          </cell>
        </row>
        <row r="1496">
          <cell r="D1496">
            <v>447761</v>
          </cell>
          <cell r="F1496" t="str">
            <v>Homme</v>
          </cell>
        </row>
        <row r="1497">
          <cell r="D1497">
            <v>449768</v>
          </cell>
          <cell r="F1497" t="str">
            <v>Homme</v>
          </cell>
        </row>
        <row r="1498">
          <cell r="D1498">
            <v>325732</v>
          </cell>
          <cell r="F1498" t="str">
            <v>Femme</v>
          </cell>
        </row>
        <row r="1499">
          <cell r="D1499">
            <v>305867</v>
          </cell>
          <cell r="F1499" t="str">
            <v>Homme</v>
          </cell>
        </row>
        <row r="1500">
          <cell r="D1500">
            <v>331823</v>
          </cell>
          <cell r="F1500" t="str">
            <v>Homme</v>
          </cell>
        </row>
        <row r="1501">
          <cell r="D1501">
            <v>392947</v>
          </cell>
          <cell r="F1501" t="str">
            <v>Homme</v>
          </cell>
        </row>
        <row r="1502">
          <cell r="D1502">
            <v>331828</v>
          </cell>
          <cell r="F1502" t="str">
            <v>Femme</v>
          </cell>
        </row>
        <row r="1503">
          <cell r="D1503">
            <v>450567</v>
          </cell>
          <cell r="F1503" t="str">
            <v>Homme</v>
          </cell>
        </row>
        <row r="1504">
          <cell r="D1504">
            <v>449821</v>
          </cell>
          <cell r="F1504" t="str">
            <v>Homme</v>
          </cell>
        </row>
        <row r="1505">
          <cell r="D1505">
            <v>334609</v>
          </cell>
          <cell r="F1505" t="str">
            <v>Femme</v>
          </cell>
        </row>
        <row r="1506">
          <cell r="D1506">
            <v>353933</v>
          </cell>
          <cell r="F1506" t="str">
            <v>Homme</v>
          </cell>
        </row>
        <row r="1507">
          <cell r="D1507">
            <v>184054</v>
          </cell>
          <cell r="F1507" t="str">
            <v>Homme</v>
          </cell>
        </row>
        <row r="1508">
          <cell r="D1508">
            <v>419626</v>
          </cell>
          <cell r="F1508" t="str">
            <v>Homme</v>
          </cell>
        </row>
        <row r="1509">
          <cell r="D1509">
            <v>450572</v>
          </cell>
          <cell r="F1509" t="str">
            <v>Homme</v>
          </cell>
        </row>
        <row r="1510">
          <cell r="D1510">
            <v>430930</v>
          </cell>
          <cell r="F1510" t="str">
            <v>Homme</v>
          </cell>
        </row>
        <row r="1511">
          <cell r="D1511">
            <v>339025</v>
          </cell>
          <cell r="F1511" t="str">
            <v>Femme</v>
          </cell>
        </row>
        <row r="1512">
          <cell r="D1512">
            <v>447763</v>
          </cell>
          <cell r="F1512" t="str">
            <v>Homme</v>
          </cell>
        </row>
        <row r="1513">
          <cell r="D1513">
            <v>332211</v>
          </cell>
          <cell r="F1513" t="str">
            <v>Femme</v>
          </cell>
        </row>
        <row r="1514">
          <cell r="D1514">
            <v>441346</v>
          </cell>
          <cell r="F1514" t="str">
            <v>Femme</v>
          </cell>
        </row>
        <row r="1515">
          <cell r="D1515">
            <v>449385</v>
          </cell>
          <cell r="F1515" t="str">
            <v>Homme</v>
          </cell>
        </row>
        <row r="1516">
          <cell r="D1516">
            <v>400127</v>
          </cell>
          <cell r="F1516" t="str">
            <v>Homme</v>
          </cell>
        </row>
        <row r="1517">
          <cell r="D1517">
            <v>441344</v>
          </cell>
          <cell r="F1517" t="str">
            <v>Femme</v>
          </cell>
        </row>
        <row r="1518">
          <cell r="D1518">
            <v>324588</v>
          </cell>
          <cell r="F1518" t="str">
            <v>Homme</v>
          </cell>
        </row>
        <row r="1519">
          <cell r="D1519">
            <v>353939</v>
          </cell>
          <cell r="F1519" t="str">
            <v>Homme</v>
          </cell>
        </row>
        <row r="1520">
          <cell r="D1520">
            <v>450571</v>
          </cell>
          <cell r="F1520" t="str">
            <v>Homme</v>
          </cell>
        </row>
        <row r="1521">
          <cell r="D1521">
            <v>449384</v>
          </cell>
          <cell r="F1521" t="str">
            <v>Homme</v>
          </cell>
        </row>
        <row r="1522">
          <cell r="D1522">
            <v>370632</v>
          </cell>
          <cell r="F1522" t="str">
            <v>Homme</v>
          </cell>
        </row>
        <row r="1523">
          <cell r="D1523">
            <v>399654</v>
          </cell>
          <cell r="F1523" t="str">
            <v>Homme</v>
          </cell>
        </row>
        <row r="1524">
          <cell r="D1524">
            <v>447756</v>
          </cell>
          <cell r="F1524" t="str">
            <v>Homme</v>
          </cell>
        </row>
        <row r="1525">
          <cell r="D1525">
            <v>268749</v>
          </cell>
          <cell r="F1525" t="str">
            <v>Homme</v>
          </cell>
        </row>
        <row r="1526">
          <cell r="D1526">
            <v>298952</v>
          </cell>
          <cell r="F1526" t="str">
            <v>Homme</v>
          </cell>
        </row>
        <row r="1527">
          <cell r="D1527">
            <v>406400</v>
          </cell>
          <cell r="F1527" t="str">
            <v>Femme</v>
          </cell>
        </row>
        <row r="1528">
          <cell r="D1528">
            <v>447719</v>
          </cell>
          <cell r="F1528" t="str">
            <v>Femme</v>
          </cell>
        </row>
        <row r="1529">
          <cell r="D1529">
            <v>381940</v>
          </cell>
          <cell r="F1529" t="str">
            <v>Homme</v>
          </cell>
        </row>
        <row r="1530">
          <cell r="D1530">
            <v>184059</v>
          </cell>
          <cell r="F1530" t="str">
            <v>Homme</v>
          </cell>
        </row>
        <row r="1531">
          <cell r="D1531">
            <v>447757</v>
          </cell>
          <cell r="F1531" t="str">
            <v>Homme</v>
          </cell>
        </row>
        <row r="1532">
          <cell r="D1532">
            <v>421431</v>
          </cell>
          <cell r="F1532" t="str">
            <v>Homme</v>
          </cell>
        </row>
        <row r="1533">
          <cell r="D1533">
            <v>300000</v>
          </cell>
          <cell r="F1533" t="str">
            <v>Homme</v>
          </cell>
        </row>
        <row r="1534">
          <cell r="D1534">
            <v>447760</v>
          </cell>
          <cell r="F1534" t="str">
            <v>Femme</v>
          </cell>
        </row>
        <row r="1535">
          <cell r="D1535">
            <v>399105</v>
          </cell>
          <cell r="F1535" t="str">
            <v>Femme</v>
          </cell>
        </row>
        <row r="1536">
          <cell r="D1536">
            <v>399106</v>
          </cell>
          <cell r="F1536" t="str">
            <v>Homme</v>
          </cell>
        </row>
        <row r="1537">
          <cell r="D1537">
            <v>449820</v>
          </cell>
          <cell r="F1537" t="str">
            <v>Homme</v>
          </cell>
        </row>
        <row r="1538">
          <cell r="D1538">
            <v>434041</v>
          </cell>
          <cell r="F1538" t="str">
            <v>Homme</v>
          </cell>
        </row>
        <row r="1539">
          <cell r="D1539">
            <v>437305</v>
          </cell>
          <cell r="F1539" t="str">
            <v>Homme</v>
          </cell>
        </row>
        <row r="1540">
          <cell r="D1540">
            <v>238544</v>
          </cell>
          <cell r="F1540" t="str">
            <v>Homme</v>
          </cell>
        </row>
        <row r="1541">
          <cell r="D1541">
            <v>413061</v>
          </cell>
          <cell r="F1541" t="str">
            <v>Homme</v>
          </cell>
        </row>
        <row r="1542">
          <cell r="D1542">
            <v>450568</v>
          </cell>
          <cell r="F1542" t="str">
            <v>Homme</v>
          </cell>
        </row>
        <row r="1543">
          <cell r="D1543">
            <v>258888</v>
          </cell>
          <cell r="F1543" t="str">
            <v>Homme</v>
          </cell>
        </row>
        <row r="1544">
          <cell r="D1544">
            <v>449386</v>
          </cell>
          <cell r="F1544" t="str">
            <v>Femme</v>
          </cell>
        </row>
        <row r="1545">
          <cell r="D1545">
            <v>334606</v>
          </cell>
          <cell r="F1545" t="str">
            <v>Femme</v>
          </cell>
        </row>
        <row r="1546">
          <cell r="D1546">
            <v>449383</v>
          </cell>
          <cell r="F1546" t="str">
            <v>Homme</v>
          </cell>
        </row>
        <row r="1547">
          <cell r="D1547">
            <v>449818</v>
          </cell>
          <cell r="F1547" t="str">
            <v>Homme</v>
          </cell>
        </row>
        <row r="1548">
          <cell r="D1548">
            <v>325739</v>
          </cell>
          <cell r="F1548" t="str">
            <v>Homme</v>
          </cell>
        </row>
        <row r="1549">
          <cell r="D1549">
            <v>331827</v>
          </cell>
          <cell r="F1549" t="str">
            <v>Femme</v>
          </cell>
        </row>
        <row r="1550">
          <cell r="D1550">
            <v>2426</v>
          </cell>
          <cell r="F1550" t="str">
            <v>Homme</v>
          </cell>
        </row>
        <row r="1551">
          <cell r="D1551">
            <v>450574</v>
          </cell>
          <cell r="F1551" t="str">
            <v>Homme</v>
          </cell>
        </row>
        <row r="1552">
          <cell r="D1552">
            <v>449390</v>
          </cell>
          <cell r="F1552" t="str">
            <v>Homme</v>
          </cell>
        </row>
        <row r="1553">
          <cell r="D1553">
            <v>402078</v>
          </cell>
          <cell r="F1553" t="str">
            <v>Femme</v>
          </cell>
        </row>
        <row r="1554">
          <cell r="D1554">
            <v>331818</v>
          </cell>
          <cell r="F1554" t="str">
            <v>Femme</v>
          </cell>
        </row>
        <row r="1555">
          <cell r="D1555">
            <v>325741</v>
          </cell>
          <cell r="F1555" t="str">
            <v>Femme</v>
          </cell>
        </row>
        <row r="1556">
          <cell r="D1556">
            <v>352224</v>
          </cell>
          <cell r="F1556" t="str">
            <v>Homme</v>
          </cell>
        </row>
        <row r="1557">
          <cell r="D1557">
            <v>450577</v>
          </cell>
          <cell r="F1557" t="str">
            <v>Homme</v>
          </cell>
        </row>
        <row r="1558">
          <cell r="D1558">
            <v>450576</v>
          </cell>
          <cell r="F1558" t="str">
            <v>Homme</v>
          </cell>
        </row>
        <row r="1559">
          <cell r="D1559">
            <v>448138</v>
          </cell>
          <cell r="F1559" t="str">
            <v>Homme</v>
          </cell>
        </row>
        <row r="1560">
          <cell r="D1560">
            <v>450570</v>
          </cell>
          <cell r="F1560" t="str">
            <v>Homme</v>
          </cell>
        </row>
        <row r="1561">
          <cell r="D1561">
            <v>325726</v>
          </cell>
          <cell r="F1561" t="str">
            <v>Femme</v>
          </cell>
        </row>
        <row r="1562">
          <cell r="D1562">
            <v>366179</v>
          </cell>
          <cell r="F1562" t="str">
            <v>Femme</v>
          </cell>
        </row>
        <row r="1563">
          <cell r="D1563">
            <v>450569</v>
          </cell>
          <cell r="F1563" t="str">
            <v>Homme</v>
          </cell>
        </row>
        <row r="1564">
          <cell r="D1564">
            <v>449389</v>
          </cell>
          <cell r="F1564" t="str">
            <v>Homme</v>
          </cell>
        </row>
        <row r="1565">
          <cell r="D1565">
            <v>448139</v>
          </cell>
          <cell r="F1565" t="str">
            <v>Homme</v>
          </cell>
        </row>
        <row r="1566">
          <cell r="D1566">
            <v>339027</v>
          </cell>
          <cell r="F1566" t="str">
            <v>Femme</v>
          </cell>
        </row>
        <row r="1567">
          <cell r="D1567">
            <v>388189</v>
          </cell>
          <cell r="F1567" t="str">
            <v>Homme</v>
          </cell>
        </row>
        <row r="1568">
          <cell r="D1568">
            <v>297325</v>
          </cell>
          <cell r="F1568" t="str">
            <v>Femme</v>
          </cell>
        </row>
        <row r="1569">
          <cell r="D1569">
            <v>325746</v>
          </cell>
          <cell r="F1569" t="str">
            <v>Femme</v>
          </cell>
        </row>
        <row r="1570">
          <cell r="D1570">
            <v>450573</v>
          </cell>
          <cell r="F1570" t="str">
            <v>Homme</v>
          </cell>
        </row>
        <row r="1571">
          <cell r="D1571">
            <v>442329</v>
          </cell>
          <cell r="F1571" t="str">
            <v>Femme</v>
          </cell>
        </row>
        <row r="1572">
          <cell r="D1572">
            <v>430352</v>
          </cell>
          <cell r="F1572" t="str">
            <v>Homme</v>
          </cell>
        </row>
        <row r="1573">
          <cell r="D1573">
            <v>419158</v>
          </cell>
          <cell r="F1573" t="str">
            <v>Homme</v>
          </cell>
        </row>
        <row r="1574">
          <cell r="D1574">
            <v>325338</v>
          </cell>
          <cell r="F1574" t="str">
            <v>Homme</v>
          </cell>
        </row>
        <row r="1575">
          <cell r="D1575">
            <v>377426</v>
          </cell>
          <cell r="F1575" t="str">
            <v>Homme</v>
          </cell>
        </row>
        <row r="1576">
          <cell r="D1576">
            <v>442337</v>
          </cell>
          <cell r="F1576" t="str">
            <v>Homme</v>
          </cell>
        </row>
        <row r="1577">
          <cell r="D1577">
            <v>446837</v>
          </cell>
          <cell r="F1577" t="str">
            <v>Homme</v>
          </cell>
        </row>
        <row r="1578">
          <cell r="D1578">
            <v>442340</v>
          </cell>
          <cell r="F1578" t="str">
            <v>Homme</v>
          </cell>
        </row>
        <row r="1579">
          <cell r="D1579">
            <v>159330</v>
          </cell>
          <cell r="F1579" t="str">
            <v>Homme</v>
          </cell>
        </row>
        <row r="1580">
          <cell r="D1580">
            <v>447408</v>
          </cell>
          <cell r="F1580" t="str">
            <v>Homme</v>
          </cell>
        </row>
        <row r="1581">
          <cell r="D1581">
            <v>377429</v>
          </cell>
          <cell r="F1581" t="str">
            <v>Homme</v>
          </cell>
        </row>
        <row r="1582">
          <cell r="D1582">
            <v>176752</v>
          </cell>
          <cell r="F1582" t="str">
            <v>Homme</v>
          </cell>
        </row>
        <row r="1583">
          <cell r="D1583">
            <v>445585</v>
          </cell>
          <cell r="F1583" t="str">
            <v>Homme</v>
          </cell>
        </row>
        <row r="1584">
          <cell r="D1584">
            <v>430359</v>
          </cell>
          <cell r="F1584" t="str">
            <v>Homme</v>
          </cell>
        </row>
        <row r="1585">
          <cell r="D1585">
            <v>232428</v>
          </cell>
          <cell r="F1585" t="str">
            <v>Homme</v>
          </cell>
        </row>
        <row r="1586">
          <cell r="D1586">
            <v>428254</v>
          </cell>
          <cell r="F1586" t="str">
            <v>Femme</v>
          </cell>
        </row>
        <row r="1587">
          <cell r="D1587">
            <v>417259</v>
          </cell>
          <cell r="F1587" t="str">
            <v>Homme</v>
          </cell>
        </row>
        <row r="1588">
          <cell r="D1588">
            <v>175014</v>
          </cell>
          <cell r="F1588" t="str">
            <v>Femme</v>
          </cell>
        </row>
        <row r="1589">
          <cell r="D1589">
            <v>442335</v>
          </cell>
          <cell r="F1589" t="str">
            <v>Homme</v>
          </cell>
        </row>
        <row r="1590">
          <cell r="D1590">
            <v>447753</v>
          </cell>
          <cell r="F1590" t="str">
            <v>Homme</v>
          </cell>
        </row>
        <row r="1591">
          <cell r="D1591">
            <v>431016</v>
          </cell>
          <cell r="F1591" t="str">
            <v>Homme</v>
          </cell>
        </row>
        <row r="1592">
          <cell r="D1592">
            <v>442909</v>
          </cell>
          <cell r="F1592" t="str">
            <v>Homme</v>
          </cell>
        </row>
        <row r="1593">
          <cell r="D1593">
            <v>438873</v>
          </cell>
          <cell r="F1593" t="str">
            <v>Homme</v>
          </cell>
        </row>
        <row r="1594">
          <cell r="D1594">
            <v>442904</v>
          </cell>
          <cell r="F1594" t="str">
            <v>Homme</v>
          </cell>
        </row>
        <row r="1595">
          <cell r="D1595">
            <v>442906</v>
          </cell>
          <cell r="F1595" t="str">
            <v>Femme</v>
          </cell>
        </row>
        <row r="1596">
          <cell r="D1596">
            <v>381541</v>
          </cell>
          <cell r="F1596" t="str">
            <v>Homme</v>
          </cell>
        </row>
        <row r="1597">
          <cell r="D1597">
            <v>387383</v>
          </cell>
          <cell r="F1597" t="str">
            <v>Homme</v>
          </cell>
        </row>
        <row r="1598">
          <cell r="D1598">
            <v>444486</v>
          </cell>
          <cell r="F1598" t="str">
            <v>Homme</v>
          </cell>
        </row>
        <row r="1599">
          <cell r="D1599">
            <v>381542</v>
          </cell>
          <cell r="F1599" t="str">
            <v>Homme</v>
          </cell>
        </row>
        <row r="1600">
          <cell r="D1600">
            <v>400537</v>
          </cell>
          <cell r="F1600" t="str">
            <v>Femme</v>
          </cell>
        </row>
        <row r="1601">
          <cell r="D1601">
            <v>399429</v>
          </cell>
          <cell r="F1601" t="str">
            <v>Homme</v>
          </cell>
        </row>
        <row r="1602">
          <cell r="D1602">
            <v>442911</v>
          </cell>
          <cell r="F1602" t="str">
            <v>Homme</v>
          </cell>
        </row>
        <row r="1603">
          <cell r="D1603">
            <v>443011</v>
          </cell>
          <cell r="F1603" t="str">
            <v>Homme</v>
          </cell>
        </row>
        <row r="1604">
          <cell r="D1604">
            <v>381555</v>
          </cell>
          <cell r="F1604" t="str">
            <v>Homme</v>
          </cell>
        </row>
        <row r="1605">
          <cell r="D1605">
            <v>356840</v>
          </cell>
          <cell r="F1605" t="str">
            <v>Homme</v>
          </cell>
        </row>
        <row r="1606">
          <cell r="D1606">
            <v>443012</v>
          </cell>
          <cell r="F1606" t="str">
            <v>Femme</v>
          </cell>
        </row>
        <row r="1607">
          <cell r="D1607">
            <v>443201</v>
          </cell>
          <cell r="F1607" t="str">
            <v>Homme</v>
          </cell>
        </row>
        <row r="1608">
          <cell r="D1608">
            <v>415532</v>
          </cell>
          <cell r="F1608" t="str">
            <v>Homme</v>
          </cell>
        </row>
        <row r="1609">
          <cell r="D1609">
            <v>443014</v>
          </cell>
          <cell r="F1609" t="str">
            <v>Homme</v>
          </cell>
        </row>
        <row r="1610">
          <cell r="D1610">
            <v>411971</v>
          </cell>
          <cell r="F1610" t="str">
            <v>Homme</v>
          </cell>
        </row>
        <row r="1611">
          <cell r="D1611">
            <v>443015</v>
          </cell>
          <cell r="F1611" t="str">
            <v>Homme</v>
          </cell>
        </row>
        <row r="1612">
          <cell r="D1612">
            <v>387393</v>
          </cell>
          <cell r="F1612" t="str">
            <v>Homme</v>
          </cell>
        </row>
        <row r="1613">
          <cell r="D1613">
            <v>231211</v>
          </cell>
          <cell r="F1613" t="str">
            <v>Homme</v>
          </cell>
        </row>
        <row r="1614">
          <cell r="D1614">
            <v>400022</v>
          </cell>
          <cell r="F1614" t="str">
            <v>Homme</v>
          </cell>
        </row>
        <row r="1615">
          <cell r="D1615">
            <v>381569</v>
          </cell>
          <cell r="F1615" t="str">
            <v>Homme</v>
          </cell>
        </row>
        <row r="1616">
          <cell r="D1616">
            <v>231216</v>
          </cell>
          <cell r="F1616" t="str">
            <v>Femme</v>
          </cell>
        </row>
        <row r="1617">
          <cell r="D1617">
            <v>356862</v>
          </cell>
          <cell r="F1617" t="str">
            <v>Homme</v>
          </cell>
        </row>
        <row r="1618">
          <cell r="D1618">
            <v>443076</v>
          </cell>
          <cell r="F1618" t="str">
            <v>Homme</v>
          </cell>
        </row>
        <row r="1619">
          <cell r="D1619">
            <v>443072</v>
          </cell>
          <cell r="F1619" t="str">
            <v>Homme</v>
          </cell>
        </row>
        <row r="1620">
          <cell r="D1620">
            <v>443073</v>
          </cell>
          <cell r="F1620" t="str">
            <v>Femme</v>
          </cell>
        </row>
        <row r="1621">
          <cell r="D1621">
            <v>443074</v>
          </cell>
          <cell r="F1621" t="str">
            <v>Homme</v>
          </cell>
        </row>
        <row r="1622">
          <cell r="D1622">
            <v>443075</v>
          </cell>
          <cell r="F1622" t="str">
            <v>Femme</v>
          </cell>
        </row>
        <row r="1623">
          <cell r="D1623">
            <v>415706</v>
          </cell>
          <cell r="F1623" t="str">
            <v>Homme</v>
          </cell>
        </row>
        <row r="1624">
          <cell r="D1624">
            <v>176739</v>
          </cell>
          <cell r="F1624" t="str">
            <v>Femme</v>
          </cell>
        </row>
        <row r="1625">
          <cell r="D1625">
            <v>443077</v>
          </cell>
          <cell r="F1625" t="str">
            <v>Homme</v>
          </cell>
        </row>
        <row r="1626">
          <cell r="D1626">
            <v>443078</v>
          </cell>
          <cell r="F1626" t="str">
            <v>Homme</v>
          </cell>
        </row>
        <row r="1627">
          <cell r="D1627">
            <v>435481</v>
          </cell>
          <cell r="F1627" t="str">
            <v>Femme</v>
          </cell>
        </row>
        <row r="1628">
          <cell r="D1628">
            <v>417290</v>
          </cell>
          <cell r="F1628" t="str">
            <v>Homme</v>
          </cell>
        </row>
        <row r="1629">
          <cell r="D1629">
            <v>405006</v>
          </cell>
          <cell r="F1629" t="str">
            <v>Homme</v>
          </cell>
        </row>
        <row r="1630">
          <cell r="D1630">
            <v>443079</v>
          </cell>
          <cell r="F1630" t="str">
            <v>Homme</v>
          </cell>
        </row>
        <row r="1631">
          <cell r="D1631">
            <v>443478</v>
          </cell>
          <cell r="F1631" t="str">
            <v>Homme</v>
          </cell>
        </row>
        <row r="1632">
          <cell r="D1632">
            <v>443479</v>
          </cell>
          <cell r="F1632" t="str">
            <v>Femme</v>
          </cell>
        </row>
        <row r="1633">
          <cell r="D1633">
            <v>443146</v>
          </cell>
          <cell r="F1633" t="str">
            <v>Homme</v>
          </cell>
        </row>
        <row r="1634">
          <cell r="D1634">
            <v>443275</v>
          </cell>
          <cell r="F1634" t="str">
            <v>Femme</v>
          </cell>
        </row>
        <row r="1635">
          <cell r="D1635">
            <v>173820</v>
          </cell>
          <cell r="F1635" t="str">
            <v>Femme</v>
          </cell>
        </row>
        <row r="1636">
          <cell r="D1636">
            <v>365801</v>
          </cell>
          <cell r="F1636" t="str">
            <v>Homme</v>
          </cell>
        </row>
        <row r="1637">
          <cell r="D1637">
            <v>410541</v>
          </cell>
          <cell r="F1637" t="str">
            <v>Homme</v>
          </cell>
        </row>
        <row r="1638">
          <cell r="D1638">
            <v>443202</v>
          </cell>
          <cell r="F1638" t="str">
            <v>Femme</v>
          </cell>
        </row>
        <row r="1639">
          <cell r="D1639">
            <v>329944</v>
          </cell>
          <cell r="F1639" t="str">
            <v>Homme</v>
          </cell>
        </row>
        <row r="1640">
          <cell r="D1640">
            <v>365254</v>
          </cell>
          <cell r="F1640" t="str">
            <v>Femme</v>
          </cell>
        </row>
      </sheetData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 refreshError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 (6)"/>
      <sheetName val="-49 -55 -59 FEMININ"/>
      <sheetName val="-89 ET PLUS MASC"/>
      <sheetName val="-61 -73 -81 MASCULINS"/>
      <sheetName val="-64 FEMININ U20 MAS"/>
      <sheetName val="U17 U20 F U15 U17 M"/>
      <sheetName val="Minim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ets juniors garcons"/>
      <sheetName val="cadette juniors filles "/>
      <sheetName val="Minimas"/>
    </sheetNames>
    <sheetDataSet>
      <sheetData sheetId="0" refreshError="1"/>
      <sheetData sheetId="1" refreshError="1"/>
      <sheetData sheetId="2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  <cell r="H28"/>
          <cell r="I28"/>
          <cell r="J28"/>
          <cell r="K28"/>
          <cell r="L28"/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  <cell r="H29"/>
          <cell r="I29"/>
          <cell r="J29"/>
          <cell r="K29"/>
          <cell r="L29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MININES"/>
      <sheetName val="MASCULINS"/>
      <sheetName val="Minimas"/>
    </sheetNames>
    <sheetDataSet>
      <sheetData sheetId="0" refreshError="1"/>
      <sheetData sheetId="1" refreshError="1"/>
      <sheetData sheetId="2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 (6)"/>
      <sheetName val="-49 -55 -59 FEMININ"/>
      <sheetName val="-89 ET PLUS MASC"/>
      <sheetName val="-61 -73 -81 MASCULINS"/>
      <sheetName val="-64 FEMININ U20 MAS"/>
      <sheetName val="U17 U20 F U15 U17 M"/>
      <sheetName val="Minim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G15"/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  <cell r="G28"/>
          <cell r="H28"/>
          <cell r="I28"/>
          <cell r="J28"/>
          <cell r="K28"/>
          <cell r="L28"/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  <cell r="G29"/>
          <cell r="H29"/>
          <cell r="I29"/>
          <cell r="J29"/>
          <cell r="K29"/>
          <cell r="L29"/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  <cell r="H28"/>
          <cell r="I28"/>
          <cell r="J28"/>
          <cell r="K28"/>
          <cell r="L28"/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  <cell r="H29"/>
          <cell r="I29"/>
          <cell r="J29"/>
          <cell r="K29"/>
          <cell r="L29"/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FF"/>
    <pageSetUpPr fitToPage="1"/>
  </sheetPr>
  <dimension ref="A1:FW1054"/>
  <sheetViews>
    <sheetView topLeftCell="A28" zoomScale="55" zoomScaleNormal="55" workbookViewId="0">
      <selection activeCell="F38" sqref="F38"/>
    </sheetView>
  </sheetViews>
  <sheetFormatPr baseColWidth="10" defaultColWidth="11.453125" defaultRowHeight="14" x14ac:dyDescent="0.25"/>
  <cols>
    <col min="1" max="1" width="1.7265625" style="1" customWidth="1"/>
    <col min="2" max="2" width="8.26953125" style="94" bestFit="1" customWidth="1"/>
    <col min="3" max="3" width="9.7265625" style="5" customWidth="1"/>
    <col min="4" max="5" width="6.7265625" style="1" customWidth="1"/>
    <col min="6" max="6" width="32.7265625" style="1" customWidth="1"/>
    <col min="7" max="7" width="20.7265625" style="1" customWidth="1"/>
    <col min="8" max="8" width="9" style="1" bestFit="1" customWidth="1"/>
    <col min="9" max="9" width="40.7265625" style="3" customWidth="1"/>
    <col min="10" max="10" width="8.453125" style="2" bestFit="1" customWidth="1"/>
    <col min="11" max="11" width="9.81640625" style="1" bestFit="1" customWidth="1"/>
    <col min="12" max="14" width="9.26953125" style="1" customWidth="1"/>
    <col min="15" max="15" width="9.26953125" style="3" customWidth="1"/>
    <col min="16" max="18" width="9.26953125" style="1" customWidth="1"/>
    <col min="19" max="20" width="9.26953125" style="3" customWidth="1"/>
    <col min="21" max="21" width="11.7265625" style="4" customWidth="1"/>
    <col min="22" max="22" width="12" style="1" bestFit="1" customWidth="1"/>
    <col min="23" max="23" width="13" style="1" customWidth="1"/>
    <col min="24" max="24" width="11.7265625" style="190" customWidth="1"/>
    <col min="25" max="25" width="55.26953125" style="191" customWidth="1"/>
    <col min="26" max="26" width="20.1796875" style="191" customWidth="1"/>
    <col min="27" max="27" width="12.453125" style="34" customWidth="1"/>
    <col min="28" max="36" width="13.453125" style="34" bestFit="1" customWidth="1"/>
    <col min="37" max="37" width="9.1796875" style="34" bestFit="1" customWidth="1"/>
    <col min="38" max="38" width="14.81640625" style="34" customWidth="1"/>
    <col min="39" max="39" width="9.1796875" style="34" bestFit="1" customWidth="1"/>
    <col min="40" max="40" width="7.26953125" style="34" bestFit="1" customWidth="1"/>
    <col min="41" max="41" width="6.54296875" style="34" customWidth="1"/>
    <col min="42" max="42" width="11.453125" style="34" customWidth="1"/>
    <col min="43" max="124" width="11.453125" style="34"/>
    <col min="125" max="16384" width="11.453125" style="1"/>
  </cols>
  <sheetData>
    <row r="1" spans="1:179" ht="5.15" customHeight="1" thickBot="1" x14ac:dyDescent="0.3"/>
    <row r="2" spans="1:179" s="9" customFormat="1" ht="30" customHeight="1" x14ac:dyDescent="0.25">
      <c r="B2" s="95"/>
      <c r="C2" s="188"/>
      <c r="D2" s="456" t="s">
        <v>222</v>
      </c>
      <c r="E2" s="457"/>
      <c r="F2" s="457"/>
      <c r="G2" s="457"/>
      <c r="H2" s="457"/>
      <c r="I2" s="457"/>
      <c r="J2" s="457"/>
      <c r="K2" s="457"/>
      <c r="L2" s="40"/>
      <c r="M2" s="41"/>
      <c r="N2" s="463" t="s">
        <v>125</v>
      </c>
      <c r="O2" s="463"/>
      <c r="P2" s="463"/>
      <c r="Q2" s="463"/>
      <c r="R2" s="463"/>
      <c r="S2" s="463"/>
      <c r="T2" s="41"/>
      <c r="U2" s="41"/>
      <c r="V2" s="457" t="s">
        <v>14</v>
      </c>
      <c r="W2" s="458"/>
      <c r="X2" s="192"/>
      <c r="Y2" s="193"/>
      <c r="Z2" s="193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</row>
    <row r="3" spans="1:179" s="9" customFormat="1" ht="30" customHeight="1" thickBot="1" x14ac:dyDescent="0.3">
      <c r="B3" s="95"/>
      <c r="C3" s="188"/>
      <c r="D3" s="459" t="s">
        <v>241</v>
      </c>
      <c r="E3" s="460"/>
      <c r="F3" s="460"/>
      <c r="G3" s="460"/>
      <c r="H3" s="460"/>
      <c r="I3" s="460"/>
      <c r="J3" s="460"/>
      <c r="K3" s="460"/>
      <c r="L3" s="42"/>
      <c r="M3" s="42"/>
      <c r="N3" s="464"/>
      <c r="O3" s="464"/>
      <c r="P3" s="464"/>
      <c r="Q3" s="464"/>
      <c r="R3" s="464"/>
      <c r="S3" s="464"/>
      <c r="T3" s="42"/>
      <c r="U3" s="42"/>
      <c r="V3" s="461">
        <v>43647</v>
      </c>
      <c r="W3" s="462"/>
      <c r="X3" s="192"/>
      <c r="Y3" s="193"/>
      <c r="Z3" s="193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</row>
    <row r="4" spans="1:179" s="8" customFormat="1" ht="10" customHeight="1" thickBot="1" x14ac:dyDescent="0.3">
      <c r="A4" s="7"/>
      <c r="B4" s="96"/>
      <c r="C4" s="13"/>
      <c r="D4" s="14"/>
      <c r="E4" s="14"/>
      <c r="F4" s="15"/>
      <c r="G4" s="16"/>
      <c r="H4" s="17"/>
      <c r="I4" s="18"/>
      <c r="J4" s="19"/>
      <c r="K4" s="20"/>
      <c r="L4" s="21"/>
      <c r="M4" s="21"/>
      <c r="N4" s="21"/>
      <c r="O4" s="22"/>
      <c r="P4" s="21"/>
      <c r="Q4" s="21"/>
      <c r="R4" s="21"/>
      <c r="S4" s="22"/>
      <c r="T4" s="22"/>
      <c r="U4" s="23"/>
      <c r="V4" s="15"/>
      <c r="W4" s="15"/>
      <c r="X4" s="178"/>
      <c r="Y4" s="182"/>
      <c r="Z4" s="182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</row>
    <row r="5" spans="1:179" s="12" customFormat="1" ht="18" customHeight="1" thickBot="1" x14ac:dyDescent="0.3">
      <c r="A5" s="11"/>
      <c r="B5" s="97" t="s">
        <v>8</v>
      </c>
      <c r="C5" s="189" t="s">
        <v>9</v>
      </c>
      <c r="D5" s="43" t="s">
        <v>6</v>
      </c>
      <c r="E5" s="43" t="s">
        <v>39</v>
      </c>
      <c r="F5" s="455" t="s">
        <v>0</v>
      </c>
      <c r="G5" s="455"/>
      <c r="H5" s="43" t="s">
        <v>11</v>
      </c>
      <c r="I5" s="262" t="s">
        <v>10</v>
      </c>
      <c r="J5" s="44" t="s">
        <v>5</v>
      </c>
      <c r="K5" s="45" t="s">
        <v>1</v>
      </c>
      <c r="L5" s="46">
        <v>1</v>
      </c>
      <c r="M5" s="47">
        <v>2</v>
      </c>
      <c r="N5" s="47">
        <v>3</v>
      </c>
      <c r="O5" s="50" t="s">
        <v>12</v>
      </c>
      <c r="P5" s="46">
        <v>1</v>
      </c>
      <c r="Q5" s="47">
        <v>2</v>
      </c>
      <c r="R5" s="47">
        <v>3</v>
      </c>
      <c r="S5" s="50" t="s">
        <v>13</v>
      </c>
      <c r="T5" s="55" t="s">
        <v>2</v>
      </c>
      <c r="U5" s="56" t="s">
        <v>3</v>
      </c>
      <c r="V5" s="56" t="s">
        <v>7</v>
      </c>
      <c r="W5" s="57" t="s">
        <v>4</v>
      </c>
      <c r="X5" s="194" t="s">
        <v>14</v>
      </c>
      <c r="Y5" s="195" t="s">
        <v>223</v>
      </c>
      <c r="Z5" s="196" t="s">
        <v>224</v>
      </c>
      <c r="AA5" s="37"/>
      <c r="AB5" s="164" t="s">
        <v>43</v>
      </c>
      <c r="AC5" s="164" t="s">
        <v>42</v>
      </c>
      <c r="AD5" s="164" t="s">
        <v>32</v>
      </c>
      <c r="AE5" s="164" t="s">
        <v>33</v>
      </c>
      <c r="AF5" s="164" t="s">
        <v>34</v>
      </c>
      <c r="AG5" s="164" t="s">
        <v>35</v>
      </c>
      <c r="AH5" s="164" t="s">
        <v>36</v>
      </c>
      <c r="AI5" s="164" t="s">
        <v>37</v>
      </c>
      <c r="AJ5" s="164" t="s">
        <v>38</v>
      </c>
      <c r="AK5" s="165"/>
      <c r="AL5" s="166"/>
      <c r="AM5" s="166"/>
      <c r="AN5" s="166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</row>
    <row r="6" spans="1:179" s="8" customFormat="1" ht="5.15" customHeight="1" thickBot="1" x14ac:dyDescent="0.3">
      <c r="A6" s="7"/>
      <c r="B6" s="98"/>
      <c r="C6" s="63"/>
      <c r="D6" s="64"/>
      <c r="E6" s="64"/>
      <c r="F6" s="65"/>
      <c r="G6" s="66"/>
      <c r="H6" s="67"/>
      <c r="I6" s="68"/>
      <c r="J6" s="69"/>
      <c r="K6" s="70"/>
      <c r="L6" s="71"/>
      <c r="M6" s="71"/>
      <c r="N6" s="71"/>
      <c r="O6" s="72"/>
      <c r="P6" s="71"/>
      <c r="Q6" s="71"/>
      <c r="R6" s="71"/>
      <c r="S6" s="72"/>
      <c r="T6" s="72"/>
      <c r="U6" s="73"/>
      <c r="V6" s="73"/>
      <c r="W6" s="73"/>
      <c r="X6" s="179"/>
      <c r="Y6" s="183"/>
      <c r="Z6" s="183"/>
      <c r="AA6" s="167"/>
      <c r="AB6" s="164" t="s">
        <v>30</v>
      </c>
      <c r="AC6" s="164" t="s">
        <v>31</v>
      </c>
      <c r="AD6" s="164" t="s">
        <v>32</v>
      </c>
      <c r="AE6" s="164" t="s">
        <v>33</v>
      </c>
      <c r="AF6" s="164" t="s">
        <v>34</v>
      </c>
      <c r="AG6" s="164" t="s">
        <v>35</v>
      </c>
      <c r="AH6" s="164" t="s">
        <v>36</v>
      </c>
      <c r="AI6" s="164" t="s">
        <v>37</v>
      </c>
      <c r="AJ6" s="164" t="s">
        <v>38</v>
      </c>
      <c r="AK6" s="164"/>
      <c r="AL6" s="167"/>
      <c r="AM6" s="167"/>
      <c r="AN6" s="167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</row>
    <row r="7" spans="1:179" s="5" customFormat="1" ht="30" customHeight="1" x14ac:dyDescent="0.3">
      <c r="B7" s="99" t="s">
        <v>250</v>
      </c>
      <c r="C7" s="108">
        <v>360579</v>
      </c>
      <c r="D7" s="102"/>
      <c r="E7" s="144" t="s">
        <v>44</v>
      </c>
      <c r="F7" s="114" t="s">
        <v>143</v>
      </c>
      <c r="G7" s="115" t="s">
        <v>144</v>
      </c>
      <c r="H7" s="135">
        <v>2003</v>
      </c>
      <c r="I7" s="151" t="s">
        <v>266</v>
      </c>
      <c r="J7" s="102" t="s">
        <v>267</v>
      </c>
      <c r="K7" s="416">
        <v>58.6</v>
      </c>
      <c r="L7" s="107">
        <v>54</v>
      </c>
      <c r="M7" s="107">
        <v>57</v>
      </c>
      <c r="N7" s="107">
        <v>59</v>
      </c>
      <c r="O7" s="52">
        <f t="shared" ref="O7:O24" si="0">IF(E7="","",IF(MAXA(L7:N7)&lt;=0,0,MAXA(L7:N7)))</f>
        <v>59</v>
      </c>
      <c r="P7" s="107">
        <v>66</v>
      </c>
      <c r="Q7" s="107">
        <v>69</v>
      </c>
      <c r="R7" s="107">
        <v>71</v>
      </c>
      <c r="S7" s="52">
        <f t="shared" ref="S7:S24" si="1">IF(E7="","",IF(MAXA(P7:R7)&lt;=0,0,MAXA(P7:R7)))</f>
        <v>71</v>
      </c>
      <c r="T7" s="51">
        <f>IF(E7="","",IF(OR(O7=0,S7=0),0,O7+S7))</f>
        <v>130</v>
      </c>
      <c r="U7" s="48" t="str">
        <f t="shared" ref="U7:U24" si="2">+CONCATENATE(AM7," ",AN7)</f>
        <v>INTB + 5</v>
      </c>
      <c r="V7" s="48" t="str">
        <f>IF(E7=0," ",IF(E7="H",IF(H7&lt;1999,VLOOKUP(K7,Minimas!$A$15:$F$29,6),IF(AND(H7&gt;1998,H7&lt;2002),VLOOKUP(K7,Minimas!$A$15:$F$29,5),IF(AND(H7&gt;2001,H7&lt;2004),VLOOKUP(K7,Minimas!$A$15:$F$29,4),IF(AND(H7&gt;2003,H7&lt;2006),VLOOKUP(K7,Minimas!$A$15:$F$29,3),VLOOKUP(K7,Minimas!$A$15:$F$29,2))))),IF(H7&lt;1999,VLOOKUP(K7,Minimas!$G$15:$L$29,6),IF(AND(H7&gt;1998,H7&lt;2002),VLOOKUP(K7,Minimas!$G$15:$L$29,5),IF(AND(H7&gt;2001,H7&lt;2004),VLOOKUP(K7,Minimas!$G$15:$L$29,4),IF(AND(H7&gt;2003,H7&lt;2006),VLOOKUP(K7,Minimas!$G$15:$L$29,3),VLOOKUP(K7,Minimas!$G$15:$L$29,2)))))))</f>
        <v>U17 F59</v>
      </c>
      <c r="W7" s="49">
        <f t="shared" ref="W7:W24" si="3">IF(E7=" "," ",IF(E7="H",10^(0.75194503*LOG(K7/175.508)^2)*T7,IF(E7="F",10^(0.783497476* LOG(K7/153.655)^2)*T7,"")))</f>
        <v>178.34652261974026</v>
      </c>
      <c r="X7" s="431">
        <v>43485</v>
      </c>
      <c r="Y7" s="184" t="s">
        <v>253</v>
      </c>
      <c r="Z7" s="432" t="s">
        <v>268</v>
      </c>
      <c r="AA7" s="163"/>
      <c r="AB7" s="161">
        <f>T7-HLOOKUP(V7,Minimas!$C$3:$CD$12,2,FALSE)</f>
        <v>80</v>
      </c>
      <c r="AC7" s="161">
        <f>T7-HLOOKUP(V7,Minimas!$C$3:$CD$12,3,FALSE)</f>
        <v>70</v>
      </c>
      <c r="AD7" s="161">
        <f>T7-HLOOKUP(V7,Minimas!$C$3:$CD$12,4,FALSE)</f>
        <v>60</v>
      </c>
      <c r="AE7" s="161">
        <f>T7-HLOOKUP(V7,Minimas!$C$3:$CD$12,5,FALSE)</f>
        <v>48</v>
      </c>
      <c r="AF7" s="161">
        <f>T7-HLOOKUP(V7,Minimas!$C$3:$CD$12,6,FALSE)</f>
        <v>33</v>
      </c>
      <c r="AG7" s="161">
        <f>T7-HLOOKUP(V7,Minimas!$C$3:$CD$12,7,FALSE)</f>
        <v>20</v>
      </c>
      <c r="AH7" s="161">
        <f>T7-HLOOKUP(V7,Minimas!$C$3:$CD$12,8,FALSE)</f>
        <v>5</v>
      </c>
      <c r="AI7" s="161">
        <f>T7-HLOOKUP(V7,Minimas!$C$3:$CD$12,9,FALSE)</f>
        <v>-10</v>
      </c>
      <c r="AJ7" s="161">
        <f>T7-HLOOKUP(V7,Minimas!$C$3:$CD$12,10,FALSE)</f>
        <v>-70</v>
      </c>
      <c r="AK7" s="162" t="str">
        <f t="shared" ref="AK7:AK26" si="4">IF(E7=0," ",IF(AJ7&gt;=0,$AJ$5,IF(AI7&gt;=0,$AI$5,IF(AH7&gt;=0,$AH$5,IF(AG7&gt;=0,$AG$5,IF(AF7&gt;=0,$AF$5,IF(AE7&gt;=0,$AE$5,IF(AD7&gt;=0,$AD$5,IF(AC7&gt;=0,$AC$5,$AB$5)))))))))</f>
        <v>INTB +</v>
      </c>
      <c r="AL7" s="163"/>
      <c r="AM7" s="163" t="str">
        <f t="shared" ref="AM7:AM41" si="5">IF(AK7="","",AK7)</f>
        <v>INTB +</v>
      </c>
      <c r="AN7" s="163">
        <f t="shared" ref="AN7:AN41" si="6">IF(E7=0," ",IF(AJ7&gt;=0,AJ7,IF(AI7&gt;=0,AI7,IF(AH7&gt;=0,AH7,IF(AG7&gt;=0,AG7,IF(AF7&gt;=0,AF7,IF(AE7&gt;=0,AE7,IF(AD7&gt;=0,AD7,IF(AC7&gt;=0,AC7,AB7)))))))))</f>
        <v>5</v>
      </c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</row>
    <row r="8" spans="1:179" s="5" customFormat="1" ht="30" customHeight="1" x14ac:dyDescent="0.25">
      <c r="B8" s="396" t="s">
        <v>250</v>
      </c>
      <c r="C8" s="137">
        <v>450201</v>
      </c>
      <c r="D8" s="138"/>
      <c r="E8" s="270" t="s">
        <v>44</v>
      </c>
      <c r="F8" s="159" t="s">
        <v>308</v>
      </c>
      <c r="G8" s="126" t="s">
        <v>300</v>
      </c>
      <c r="H8" s="160">
        <v>2003</v>
      </c>
      <c r="I8" s="141" t="s">
        <v>129</v>
      </c>
      <c r="J8" s="139" t="s">
        <v>44</v>
      </c>
      <c r="K8" s="153">
        <v>58.9</v>
      </c>
      <c r="L8" s="130">
        <v>-20</v>
      </c>
      <c r="M8" s="110">
        <v>20</v>
      </c>
      <c r="N8" s="130">
        <v>-20</v>
      </c>
      <c r="O8" s="52">
        <f t="shared" si="0"/>
        <v>20</v>
      </c>
      <c r="P8" s="110">
        <v>25</v>
      </c>
      <c r="Q8" s="110">
        <v>27</v>
      </c>
      <c r="R8" s="110">
        <v>30</v>
      </c>
      <c r="S8" s="52">
        <f t="shared" si="1"/>
        <v>30</v>
      </c>
      <c r="T8" s="51">
        <f>IF(E8="","",IF(OR(O8=0,S8=0),0,O8+S8))</f>
        <v>50</v>
      </c>
      <c r="U8" s="48" t="str">
        <f t="shared" si="2"/>
        <v>DEB 0</v>
      </c>
      <c r="V8" s="48" t="str">
        <f>IF(E8=0," ",IF(E8="H",IF(H8&lt;1999,VLOOKUP(K8,[1]Minimas!$A$15:$F$29,6),IF(AND(H8&gt;1998,H8&lt;2002),VLOOKUP(K8,[1]Minimas!$A$15:$F$29,5),IF(AND(H8&gt;2001,H8&lt;2004),VLOOKUP(K8,[1]Minimas!$A$15:$F$29,4),IF(AND(H8&gt;2003,H8&lt;2006),VLOOKUP(K8,[1]Minimas!$A$15:$F$29,3),VLOOKUP(K8,[1]Minimas!$A$15:$F$29,2))))),IF(H8&lt;1999,VLOOKUP(K8,[1]Minimas!$G$15:$L$29,6),IF(AND(H8&gt;1998,H8&lt;2002),VLOOKUP(K8,[1]Minimas!$G$15:$L$29,5),IF(AND(H8&gt;2001,H8&lt;2004),VLOOKUP(K8,[1]Minimas!$G$15:$L$29,4),IF(AND(H8&gt;2003,H8&lt;2006),VLOOKUP(K8,[1]Minimas!$G$15:$L$29,3),VLOOKUP(K8,[1]Minimas!$G$15:$L$29,2)))))))</f>
        <v>U17 F59</v>
      </c>
      <c r="W8" s="49">
        <f t="shared" si="3"/>
        <v>68.366021530034217</v>
      </c>
      <c r="X8" s="180">
        <v>43555</v>
      </c>
      <c r="Y8" s="184" t="s">
        <v>306</v>
      </c>
      <c r="Z8" s="184" t="s">
        <v>307</v>
      </c>
      <c r="AA8" s="163"/>
      <c r="AB8" s="161">
        <f>T8-HLOOKUP(V8,[1]Minimas!$C$3:$CD$12,2,FALSE)</f>
        <v>0</v>
      </c>
      <c r="AC8" s="161">
        <f>T8-HLOOKUP(V8,[1]Minimas!$C$3:$CD$12,3,FALSE)</f>
        <v>-10</v>
      </c>
      <c r="AD8" s="161">
        <f>T8-HLOOKUP(V8,[1]Minimas!$C$3:$CD$12,4,FALSE)</f>
        <v>-20</v>
      </c>
      <c r="AE8" s="161">
        <f>T8-HLOOKUP(V8,[1]Minimas!$C$3:$CD$12,5,FALSE)</f>
        <v>-32</v>
      </c>
      <c r="AF8" s="161">
        <f>T8-HLOOKUP(V8,[1]Minimas!$C$3:$CD$12,6,FALSE)</f>
        <v>-47</v>
      </c>
      <c r="AG8" s="161">
        <f>T8-HLOOKUP(V8,[1]Minimas!$C$3:$CD$12,7,FALSE)</f>
        <v>-60</v>
      </c>
      <c r="AH8" s="161">
        <f>T8-HLOOKUP(V8,[1]Minimas!$C$3:$CD$12,8,FALSE)</f>
        <v>-75</v>
      </c>
      <c r="AI8" s="161">
        <f>T8-HLOOKUP(V8,[1]Minimas!$C$3:$CD$12,9,FALSE)</f>
        <v>-90</v>
      </c>
      <c r="AJ8" s="161">
        <f>T8-HLOOKUP(V8,[1]Minimas!$C$3:$CD$12,10,FALSE)</f>
        <v>-150</v>
      </c>
      <c r="AK8" s="162" t="str">
        <f t="shared" si="4"/>
        <v>DEB</v>
      </c>
      <c r="AL8" s="163"/>
      <c r="AM8" s="163" t="str">
        <f t="shared" si="5"/>
        <v>DEB</v>
      </c>
      <c r="AN8" s="163">
        <f t="shared" si="6"/>
        <v>0</v>
      </c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</row>
    <row r="9" spans="1:179" s="5" customFormat="1" ht="30" customHeight="1" x14ac:dyDescent="0.25">
      <c r="A9" s="1"/>
      <c r="B9" s="395" t="s">
        <v>250</v>
      </c>
      <c r="C9" s="137">
        <v>360579</v>
      </c>
      <c r="D9" s="399"/>
      <c r="E9" s="270" t="s">
        <v>44</v>
      </c>
      <c r="F9" s="159" t="s">
        <v>143</v>
      </c>
      <c r="G9" s="126" t="s">
        <v>144</v>
      </c>
      <c r="H9" s="160">
        <v>2003</v>
      </c>
      <c r="I9" s="140" t="s">
        <v>266</v>
      </c>
      <c r="J9" s="128" t="s">
        <v>44</v>
      </c>
      <c r="K9" s="153">
        <v>60.8</v>
      </c>
      <c r="L9" s="130">
        <v>-58</v>
      </c>
      <c r="M9" s="110">
        <v>58</v>
      </c>
      <c r="N9" s="110">
        <v>61</v>
      </c>
      <c r="O9" s="52">
        <f t="shared" si="0"/>
        <v>61</v>
      </c>
      <c r="P9" s="110">
        <v>68</v>
      </c>
      <c r="Q9" s="110">
        <v>71</v>
      </c>
      <c r="R9" s="130">
        <v>-73</v>
      </c>
      <c r="S9" s="52">
        <f t="shared" si="1"/>
        <v>71</v>
      </c>
      <c r="T9" s="51">
        <f>IF(E9="","",O9+S9)</f>
        <v>132</v>
      </c>
      <c r="U9" s="48" t="str">
        <f t="shared" si="2"/>
        <v>INTB + 2</v>
      </c>
      <c r="V9" s="48" t="str">
        <f>IF(E9=0," ",IF(E9="H",IF(H9&lt;1999,VLOOKUP(K9,[2]Minimas!$A$15:$F$29,6),IF(AND(H9&gt;1998,H9&lt;2002),VLOOKUP(K9,[2]Minimas!$A$15:$F$29,5),IF(AND(H9&gt;2001,H9&lt;2004),VLOOKUP(K9,[2]Minimas!$A$15:$F$29,4),IF(AND(H9&gt;2003,H9&lt;2006),VLOOKUP(K9,[2]Minimas!$A$15:$F$29,3),VLOOKUP(K9,[2]Minimas!$A$15:$F$29,2))))),IF(H9&lt;1999,VLOOKUP(K9,[2]Minimas!$G$15:$L$29,6),IF(AND(H9&gt;1998,H9&lt;2002),VLOOKUP(K9,[2]Minimas!$G$15:$L$29,5),IF(AND(H9&gt;2001,H9&lt;2004),VLOOKUP(K9,[2]Minimas!$G$15:$L$29,4),IF(AND(H9&gt;2003,H9&lt;2006),VLOOKUP(K9,[2]Minimas!$G$15:$L$29,3),VLOOKUP(K9,[2]Minimas!$G$15:$L$29,2)))))))</f>
        <v>U17 F64</v>
      </c>
      <c r="W9" s="49">
        <f t="shared" si="3"/>
        <v>176.84618756134631</v>
      </c>
      <c r="X9" s="180">
        <v>43540</v>
      </c>
      <c r="Y9" s="184" t="s">
        <v>298</v>
      </c>
      <c r="Z9" s="184" t="s">
        <v>235</v>
      </c>
      <c r="AA9" s="267"/>
      <c r="AB9" s="161">
        <f>T9-HLOOKUP(V9,Minimas!$C$3:$CD$12,2,FALSE)</f>
        <v>77</v>
      </c>
      <c r="AC9" s="161">
        <f>T9-HLOOKUP(V9,Minimas!$C$3:$CD$12,3,FALSE)</f>
        <v>67</v>
      </c>
      <c r="AD9" s="161">
        <f>T9-HLOOKUP(V9,Minimas!$C$3:$CD$12,4,FALSE)</f>
        <v>57</v>
      </c>
      <c r="AE9" s="161">
        <f>T9-HLOOKUP(V9,Minimas!$C$3:$CD$12,5,FALSE)</f>
        <v>45</v>
      </c>
      <c r="AF9" s="161">
        <f>T9-HLOOKUP(V9,Minimas!$C$3:$CD$12,6,FALSE)</f>
        <v>30</v>
      </c>
      <c r="AG9" s="161">
        <f>T9-HLOOKUP(V9,Minimas!$C$3:$CD$12,7,FALSE)</f>
        <v>17</v>
      </c>
      <c r="AH9" s="161">
        <f>T9-HLOOKUP(V9,Minimas!$C$3:$CD$12,8,FALSE)</f>
        <v>2</v>
      </c>
      <c r="AI9" s="161">
        <f>T9-HLOOKUP(V9,Minimas!$C$3:$CD$12,9,FALSE)</f>
        <v>-13</v>
      </c>
      <c r="AJ9" s="161">
        <f>T9-HLOOKUP(V9,Minimas!$C$3:$CD$12,10,FALSE)</f>
        <v>-78</v>
      </c>
      <c r="AK9" s="162" t="str">
        <f t="shared" si="4"/>
        <v>INTB +</v>
      </c>
      <c r="AL9" s="163"/>
      <c r="AM9" s="163" t="str">
        <f t="shared" si="5"/>
        <v>INTB +</v>
      </c>
      <c r="AN9" s="163">
        <f t="shared" si="6"/>
        <v>2</v>
      </c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</row>
    <row r="10" spans="1:179" s="5" customFormat="1" ht="30" customHeight="1" x14ac:dyDescent="0.25">
      <c r="A10" s="1"/>
      <c r="B10" s="395" t="s">
        <v>250</v>
      </c>
      <c r="C10" s="137" t="s">
        <v>155</v>
      </c>
      <c r="D10" s="399"/>
      <c r="E10" s="270" t="s">
        <v>44</v>
      </c>
      <c r="F10" s="125" t="s">
        <v>299</v>
      </c>
      <c r="G10" s="126" t="s">
        <v>300</v>
      </c>
      <c r="H10" s="127">
        <v>2003</v>
      </c>
      <c r="I10" s="140" t="s">
        <v>129</v>
      </c>
      <c r="J10" s="128" t="s">
        <v>44</v>
      </c>
      <c r="K10" s="153">
        <v>59.1</v>
      </c>
      <c r="L10" s="110">
        <v>20</v>
      </c>
      <c r="M10" s="130">
        <v>-23</v>
      </c>
      <c r="N10" s="130">
        <v>-23</v>
      </c>
      <c r="O10" s="52">
        <f t="shared" si="0"/>
        <v>20</v>
      </c>
      <c r="P10" s="110">
        <v>25</v>
      </c>
      <c r="Q10" s="110">
        <v>28</v>
      </c>
      <c r="R10" s="110">
        <v>30</v>
      </c>
      <c r="S10" s="52">
        <f t="shared" si="1"/>
        <v>30</v>
      </c>
      <c r="T10" s="51">
        <f>IF(E10="","",O10+S10)</f>
        <v>50</v>
      </c>
      <c r="U10" s="48" t="str">
        <f t="shared" si="2"/>
        <v>DEB -5</v>
      </c>
      <c r="V10" s="48" t="str">
        <f>IF(E10=0," ",IF(E10="H",IF(H10&lt;1999,VLOOKUP(K10,[2]Minimas!$A$15:$F$29,6),IF(AND(H10&gt;1998,H10&lt;2002),VLOOKUP(K10,[2]Minimas!$A$15:$F$29,5),IF(AND(H10&gt;2001,H10&lt;2004),VLOOKUP(K10,[2]Minimas!$A$15:$F$29,4),IF(AND(H10&gt;2003,H10&lt;2006),VLOOKUP(K10,[2]Minimas!$A$15:$F$29,3),VLOOKUP(K10,[2]Minimas!$A$15:$F$29,2))))),IF(H10&lt;1999,VLOOKUP(K10,[2]Minimas!$G$15:$L$29,6),IF(AND(H10&gt;1998,H10&lt;2002),VLOOKUP(K10,[2]Minimas!$G$15:$L$29,5),IF(AND(H10&gt;2001,H10&lt;2004),VLOOKUP(K10,[2]Minimas!$G$15:$L$29,4),IF(AND(H10&gt;2003,H10&lt;2006),VLOOKUP(K10,[2]Minimas!$G$15:$L$29,3),VLOOKUP(K10,[2]Minimas!$G$15:$L$29,2)))))))</f>
        <v>U17 F64</v>
      </c>
      <c r="W10" s="49">
        <f t="shared" si="3"/>
        <v>68.21522823497574</v>
      </c>
      <c r="X10" s="180">
        <v>43540</v>
      </c>
      <c r="Y10" s="184" t="s">
        <v>298</v>
      </c>
      <c r="Z10" s="184" t="s">
        <v>235</v>
      </c>
      <c r="AA10" s="267"/>
      <c r="AB10" s="161">
        <f>T10-HLOOKUP(V10,Minimas!$C$3:$CD$12,2,FALSE)</f>
        <v>-5</v>
      </c>
      <c r="AC10" s="161">
        <f>T10-HLOOKUP(V10,Minimas!$C$3:$CD$12,3,FALSE)</f>
        <v>-15</v>
      </c>
      <c r="AD10" s="161">
        <f>T10-HLOOKUP(V10,Minimas!$C$3:$CD$12,4,FALSE)</f>
        <v>-25</v>
      </c>
      <c r="AE10" s="161">
        <f>T10-HLOOKUP(V10,Minimas!$C$3:$CD$12,5,FALSE)</f>
        <v>-37</v>
      </c>
      <c r="AF10" s="161">
        <f>T10-HLOOKUP(V10,Minimas!$C$3:$CD$12,6,FALSE)</f>
        <v>-52</v>
      </c>
      <c r="AG10" s="161">
        <f>T10-HLOOKUP(V10,Minimas!$C$3:$CD$12,7,FALSE)</f>
        <v>-65</v>
      </c>
      <c r="AH10" s="161">
        <f>T10-HLOOKUP(V10,Minimas!$C$3:$CD$12,8,FALSE)</f>
        <v>-80</v>
      </c>
      <c r="AI10" s="161">
        <f>T10-HLOOKUP(V10,Minimas!$C$3:$CD$12,9,FALSE)</f>
        <v>-95</v>
      </c>
      <c r="AJ10" s="161">
        <f>T10-HLOOKUP(V10,Minimas!$C$3:$CD$12,10,FALSE)</f>
        <v>-160</v>
      </c>
      <c r="AK10" s="162" t="str">
        <f t="shared" si="4"/>
        <v>DEB</v>
      </c>
      <c r="AL10" s="163"/>
      <c r="AM10" s="163" t="str">
        <f t="shared" si="5"/>
        <v>DEB</v>
      </c>
      <c r="AN10" s="163">
        <f t="shared" si="6"/>
        <v>-5</v>
      </c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</row>
    <row r="11" spans="1:179" s="5" customFormat="1" ht="30" customHeight="1" x14ac:dyDescent="0.25">
      <c r="B11" s="395" t="s">
        <v>250</v>
      </c>
      <c r="C11" s="283">
        <v>402800</v>
      </c>
      <c r="D11" s="294"/>
      <c r="E11" s="270" t="s">
        <v>44</v>
      </c>
      <c r="F11" s="307" t="s">
        <v>130</v>
      </c>
      <c r="G11" s="315" t="s">
        <v>131</v>
      </c>
      <c r="H11" s="323">
        <v>2000</v>
      </c>
      <c r="I11" s="329" t="s">
        <v>129</v>
      </c>
      <c r="J11" s="128" t="s">
        <v>44</v>
      </c>
      <c r="K11" s="153">
        <v>44.6</v>
      </c>
      <c r="L11" s="110">
        <v>54</v>
      </c>
      <c r="M11" s="110">
        <v>58</v>
      </c>
      <c r="N11" s="110">
        <v>-61</v>
      </c>
      <c r="O11" s="244">
        <f t="shared" si="0"/>
        <v>58</v>
      </c>
      <c r="P11" s="110">
        <v>67</v>
      </c>
      <c r="Q11" s="110">
        <v>70</v>
      </c>
      <c r="R11" s="110">
        <v>-73</v>
      </c>
      <c r="S11" s="244">
        <f t="shared" si="1"/>
        <v>70</v>
      </c>
      <c r="T11" s="245">
        <f>IF(E11="","",IF(OR(O11=0,S11=0),0,O11+S11))</f>
        <v>128</v>
      </c>
      <c r="U11" s="246" t="str">
        <f t="shared" si="2"/>
        <v>INTB + 18</v>
      </c>
      <c r="V11" s="246" t="str">
        <f>IF(E11=0," ",IF(E11="H",IF(H11&lt;1999,VLOOKUP(K11,[3]Minimas!$A$15:$F$29,6),IF(AND(H11&gt;1998,H11&lt;2002),VLOOKUP(K11,[3]Minimas!$A$15:$F$29,5),IF(AND(H11&gt;2001,H11&lt;2004),VLOOKUP(K11,[3]Minimas!$A$15:$F$29,4),IF(AND(H11&gt;2003,H11&lt;2006),VLOOKUP(K11,[3]Minimas!$A$15:$F$29,3),VLOOKUP(K11,[3]Minimas!$A$15:$F$29,2))))),IF(H11&lt;1999,VLOOKUP(K11,[3]Minimas!$G$15:$L$29,6),IF(AND(H11&gt;1998,H11&lt;2002),VLOOKUP(K11,[3]Minimas!$G$15:$L$29,5),IF(AND(H11&gt;2001,H11&lt;2004),VLOOKUP(K11,[3]Minimas!$G$15:$L$29,4),IF(AND(H11&gt;2003,H11&lt;2006),VLOOKUP(K11,[3]Minimas!$G$15:$L$29,3),VLOOKUP(K11,[3]Minimas!$G$15:$L$29,2)))))))</f>
        <v>U20 F45</v>
      </c>
      <c r="W11" s="247">
        <f t="shared" si="3"/>
        <v>215.43915912361945</v>
      </c>
      <c r="X11" s="180">
        <v>43625</v>
      </c>
      <c r="Y11" s="184" t="s">
        <v>330</v>
      </c>
      <c r="Z11" s="184" t="s">
        <v>331</v>
      </c>
      <c r="AA11" s="163"/>
      <c r="AB11" s="161">
        <f>T11-HLOOKUP(V11,[3]Minimas!$C$3:$CD$12,2,FALSE)</f>
        <v>88</v>
      </c>
      <c r="AC11" s="161">
        <f>T11-HLOOKUP(V11,[3]Minimas!$C$3:$CD$12,3,FALSE)</f>
        <v>78</v>
      </c>
      <c r="AD11" s="161">
        <f>T11-HLOOKUP(V11,[3]Minimas!$C$3:$CD$12,4,FALSE)</f>
        <v>68</v>
      </c>
      <c r="AE11" s="161">
        <f>T11-HLOOKUP(V11,[3]Minimas!$C$3:$CD$12,5,FALSE)</f>
        <v>58</v>
      </c>
      <c r="AF11" s="161">
        <f>T11-HLOOKUP(V11,[3]Minimas!$C$3:$CD$12,6,FALSE)</f>
        <v>45</v>
      </c>
      <c r="AG11" s="161">
        <f>T11-HLOOKUP(V11,[3]Minimas!$C$3:$CD$12,7,FALSE)</f>
        <v>31</v>
      </c>
      <c r="AH11" s="161">
        <f>T11-HLOOKUP(V11,[3]Minimas!$C$3:$CD$12,8,FALSE)</f>
        <v>18</v>
      </c>
      <c r="AI11" s="161">
        <f>T11-HLOOKUP(V11,[3]Minimas!$C$3:$CD$12,9,FALSE)</f>
        <v>-2</v>
      </c>
      <c r="AJ11" s="161">
        <f>T11-HLOOKUP(V11,[3]Minimas!$C$3:$CD$12,10,FALSE)</f>
        <v>-47</v>
      </c>
      <c r="AK11" s="162" t="str">
        <f t="shared" si="4"/>
        <v>INTB +</v>
      </c>
      <c r="AL11" s="163"/>
      <c r="AM11" s="163" t="str">
        <f t="shared" si="5"/>
        <v>INTB +</v>
      </c>
      <c r="AN11" s="163">
        <f t="shared" si="6"/>
        <v>18</v>
      </c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</row>
    <row r="12" spans="1:179" s="5" customFormat="1" ht="30" customHeight="1" x14ac:dyDescent="0.25">
      <c r="B12" s="393" t="s">
        <v>250</v>
      </c>
      <c r="C12" s="137">
        <v>417751</v>
      </c>
      <c r="D12" s="142"/>
      <c r="E12" s="270" t="s">
        <v>44</v>
      </c>
      <c r="F12" s="125" t="s">
        <v>238</v>
      </c>
      <c r="G12" s="126" t="s">
        <v>150</v>
      </c>
      <c r="H12" s="127">
        <v>2001</v>
      </c>
      <c r="I12" s="143" t="s">
        <v>129</v>
      </c>
      <c r="J12" s="128" t="s">
        <v>44</v>
      </c>
      <c r="K12" s="153">
        <v>45</v>
      </c>
      <c r="L12" s="110">
        <v>35</v>
      </c>
      <c r="M12" s="110">
        <v>38</v>
      </c>
      <c r="N12" s="110">
        <v>40</v>
      </c>
      <c r="O12" s="52">
        <f t="shared" si="0"/>
        <v>40</v>
      </c>
      <c r="P12" s="110">
        <v>50</v>
      </c>
      <c r="Q12" s="110">
        <v>53</v>
      </c>
      <c r="R12" s="265">
        <v>-55</v>
      </c>
      <c r="S12" s="52">
        <f t="shared" si="1"/>
        <v>53</v>
      </c>
      <c r="T12" s="51">
        <f>IF(E12="","",IF(OR(O12=0,S12=0),0,O12+S12))</f>
        <v>93</v>
      </c>
      <c r="U12" s="48" t="str">
        <f t="shared" si="2"/>
        <v>FED + 10</v>
      </c>
      <c r="V12" s="48" t="str">
        <f>IF(E12=0," ",IF(E12="H",IF(H12&lt;1999,VLOOKUP(K12,[4]Minimas!$A$15:$F$29,6),IF(AND(H12&gt;1998,H12&lt;2002),VLOOKUP(K12,[4]Minimas!$A$15:$F$29,5),IF(AND(H12&gt;2001,H12&lt;2004),VLOOKUP(K12,[4]Minimas!$A$15:$F$29,4),IF(AND(H12&gt;2003,H12&lt;2006),VLOOKUP(K12,[4]Minimas!$A$15:$F$29,3),VLOOKUP(K12,[4]Minimas!$A$15:$F$29,2))))),IF(H12&lt;1999,VLOOKUP(K12,[4]Minimas!$G$15:$L$29,6),IF(AND(H12&gt;1998,H12&lt;2002),VLOOKUP(K12,[4]Minimas!$G$15:$L$29,5),IF(AND(H12&gt;2001,H12&lt;2004),VLOOKUP(K12,[4]Minimas!$G$15:$L$29,4),IF(AND(H12&gt;2003,H12&lt;2006),VLOOKUP(K12,[4]Minimas!$G$15:$L$29,3),VLOOKUP(K12,[4]Minimas!$G$15:$L$29,2)))))))</f>
        <v>U20 F45</v>
      </c>
      <c r="W12" s="49">
        <f t="shared" si="3"/>
        <v>155.36212869014665</v>
      </c>
      <c r="X12" s="180">
        <v>43492</v>
      </c>
      <c r="Y12" s="184" t="s">
        <v>288</v>
      </c>
      <c r="Z12" s="184" t="s">
        <v>289</v>
      </c>
      <c r="AA12" s="163"/>
      <c r="AB12" s="161">
        <f>T12-HLOOKUP(V12,[3]Minimas!$C$3:$CD$12,2,FALSE)</f>
        <v>53</v>
      </c>
      <c r="AC12" s="161">
        <f>T12-HLOOKUP(V12,[3]Minimas!$C$3:$CD$12,3,FALSE)</f>
        <v>43</v>
      </c>
      <c r="AD12" s="161">
        <f>T12-HLOOKUP(V12,[3]Minimas!$C$3:$CD$12,4,FALSE)</f>
        <v>33</v>
      </c>
      <c r="AE12" s="161">
        <f>T12-HLOOKUP(V12,[3]Minimas!$C$3:$CD$12,5,FALSE)</f>
        <v>23</v>
      </c>
      <c r="AF12" s="161">
        <f>T12-HLOOKUP(V12,[3]Minimas!$C$3:$CD$12,6,FALSE)</f>
        <v>10</v>
      </c>
      <c r="AG12" s="161">
        <f>T12-HLOOKUP(V12,[3]Minimas!$C$3:$CD$12,7,FALSE)</f>
        <v>-4</v>
      </c>
      <c r="AH12" s="161">
        <f>T12-HLOOKUP(V12,[3]Minimas!$C$3:$CD$12,8,FALSE)</f>
        <v>-17</v>
      </c>
      <c r="AI12" s="161">
        <f>T12-HLOOKUP(V12,[3]Minimas!$C$3:$CD$12,9,FALSE)</f>
        <v>-37</v>
      </c>
      <c r="AJ12" s="161">
        <f>T12-HLOOKUP(V12,[3]Minimas!$C$3:$CD$12,10,FALSE)</f>
        <v>-82</v>
      </c>
      <c r="AK12" s="162" t="str">
        <f t="shared" si="4"/>
        <v>FED +</v>
      </c>
      <c r="AL12" s="163"/>
      <c r="AM12" s="163" t="str">
        <f t="shared" si="5"/>
        <v>FED +</v>
      </c>
      <c r="AN12" s="163">
        <f t="shared" si="6"/>
        <v>10</v>
      </c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</row>
    <row r="13" spans="1:179" s="5" customFormat="1" ht="30" customHeight="1" x14ac:dyDescent="0.25">
      <c r="B13" s="395" t="s">
        <v>250</v>
      </c>
      <c r="C13" s="398">
        <v>402800</v>
      </c>
      <c r="D13" s="433"/>
      <c r="E13" s="272" t="s">
        <v>44</v>
      </c>
      <c r="F13" s="434" t="s">
        <v>130</v>
      </c>
      <c r="G13" s="435" t="s">
        <v>131</v>
      </c>
      <c r="H13" s="436">
        <v>2000</v>
      </c>
      <c r="I13" s="437" t="s">
        <v>129</v>
      </c>
      <c r="J13" s="132" t="s">
        <v>44</v>
      </c>
      <c r="K13" s="438">
        <v>46.7</v>
      </c>
      <c r="L13" s="134">
        <v>58</v>
      </c>
      <c r="M13" s="134">
        <v>61</v>
      </c>
      <c r="N13" s="134">
        <v>63</v>
      </c>
      <c r="O13" s="441">
        <f t="shared" si="0"/>
        <v>63</v>
      </c>
      <c r="P13" s="134">
        <v>68</v>
      </c>
      <c r="Q13" s="134">
        <v>71</v>
      </c>
      <c r="R13" s="134">
        <v>-73</v>
      </c>
      <c r="S13" s="441">
        <f t="shared" si="1"/>
        <v>71</v>
      </c>
      <c r="T13" s="442">
        <f>IF(E13="","",IF(OR(O13=0,S13=0),0,O13+S13))</f>
        <v>134</v>
      </c>
      <c r="U13" s="443" t="str">
        <f t="shared" si="2"/>
        <v>INTB + 14</v>
      </c>
      <c r="V13" s="443" t="str">
        <f>IF(E13=0," ",IF(E13="H",IF(H13&lt;1999,VLOOKUP(K13,[3]Minimas!$A$15:$F$29,6),IF(AND(H13&gt;1998,H13&lt;2002),VLOOKUP(K13,[3]Minimas!$A$15:$F$29,5),IF(AND(H13&gt;2001,H13&lt;2004),VLOOKUP(K13,[3]Minimas!$A$15:$F$29,4),IF(AND(H13&gt;2003,H13&lt;2006),VLOOKUP(K13,[3]Minimas!$A$15:$F$29,3),VLOOKUP(K13,[3]Minimas!$A$15:$F$29,2))))),IF(H13&lt;1999,VLOOKUP(K13,[3]Minimas!$G$15:$L$29,6),IF(AND(H13&gt;1998,H13&lt;2002),VLOOKUP(K13,[3]Minimas!$G$15:$L$29,5),IF(AND(H13&gt;2001,H13&lt;2004),VLOOKUP(K13,[3]Minimas!$G$15:$L$29,4),IF(AND(H13&gt;2003,H13&lt;2006),VLOOKUP(K13,[3]Minimas!$G$15:$L$29,3),VLOOKUP(K13,[3]Minimas!$G$15:$L$29,2)))))))</f>
        <v>U20 F49</v>
      </c>
      <c r="W13" s="444">
        <f t="shared" si="3"/>
        <v>217.12572381230757</v>
      </c>
      <c r="X13" s="445">
        <v>43610</v>
      </c>
      <c r="Y13" s="446" t="s">
        <v>328</v>
      </c>
      <c r="Z13" s="446" t="s">
        <v>329</v>
      </c>
      <c r="AA13" s="163"/>
      <c r="AB13" s="161">
        <f>T13-HLOOKUP(V13,[3]Minimas!$C$3:$CD$12,2,FALSE)</f>
        <v>89</v>
      </c>
      <c r="AC13" s="161">
        <f>T13-HLOOKUP(V13,[3]Minimas!$C$3:$CD$12,3,FALSE)</f>
        <v>79</v>
      </c>
      <c r="AD13" s="161">
        <f>T13-HLOOKUP(V13,[3]Minimas!$C$3:$CD$12,4,FALSE)</f>
        <v>69</v>
      </c>
      <c r="AE13" s="161">
        <f>T13-HLOOKUP(V13,[3]Minimas!$C$3:$CD$12,5,FALSE)</f>
        <v>57</v>
      </c>
      <c r="AF13" s="161">
        <f>T13-HLOOKUP(V13,[3]Minimas!$C$3:$CD$12,6,FALSE)</f>
        <v>44</v>
      </c>
      <c r="AG13" s="161">
        <f>T13-HLOOKUP(V13,[3]Minimas!$C$3:$CD$12,7,FALSE)</f>
        <v>29</v>
      </c>
      <c r="AH13" s="161">
        <f>T13-HLOOKUP(V13,[3]Minimas!$C$3:$CD$12,8,FALSE)</f>
        <v>14</v>
      </c>
      <c r="AI13" s="161">
        <f>T13-HLOOKUP(V13,[3]Minimas!$C$3:$CD$12,9,FALSE)</f>
        <v>-6</v>
      </c>
      <c r="AJ13" s="161">
        <f>T13-HLOOKUP(V13,[3]Minimas!$C$3:$CD$12,10,FALSE)</f>
        <v>-41</v>
      </c>
      <c r="AK13" s="162" t="str">
        <f t="shared" si="4"/>
        <v>INTB +</v>
      </c>
      <c r="AL13" s="163"/>
      <c r="AM13" s="163" t="str">
        <f t="shared" si="5"/>
        <v>INTB +</v>
      </c>
      <c r="AN13" s="163">
        <f t="shared" si="6"/>
        <v>14</v>
      </c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</row>
    <row r="14" spans="1:179" s="5" customFormat="1" ht="30" customHeight="1" x14ac:dyDescent="0.25">
      <c r="B14" s="395" t="s">
        <v>250</v>
      </c>
      <c r="C14" s="137">
        <v>417751</v>
      </c>
      <c r="D14" s="294"/>
      <c r="E14" s="270" t="s">
        <v>44</v>
      </c>
      <c r="F14" s="307" t="s">
        <v>238</v>
      </c>
      <c r="G14" s="315" t="s">
        <v>150</v>
      </c>
      <c r="H14" s="323">
        <v>2001</v>
      </c>
      <c r="I14" s="329" t="s">
        <v>129</v>
      </c>
      <c r="J14" s="128" t="s">
        <v>44</v>
      </c>
      <c r="K14" s="153">
        <v>47.1</v>
      </c>
      <c r="L14" s="110">
        <v>38</v>
      </c>
      <c r="M14" s="110">
        <v>40</v>
      </c>
      <c r="N14" s="110">
        <v>42</v>
      </c>
      <c r="O14" s="365">
        <f t="shared" si="0"/>
        <v>42</v>
      </c>
      <c r="P14" s="110">
        <v>52</v>
      </c>
      <c r="Q14" s="110">
        <v>54</v>
      </c>
      <c r="R14" s="110">
        <v>-56</v>
      </c>
      <c r="S14" s="365">
        <f t="shared" si="1"/>
        <v>54</v>
      </c>
      <c r="T14" s="370">
        <f>IF(E14="","",IF(OR(O14=0,S14=0),0,O14+S14))</f>
        <v>96</v>
      </c>
      <c r="U14" s="372" t="str">
        <f t="shared" si="2"/>
        <v>FED + 6</v>
      </c>
      <c r="V14" s="372" t="str">
        <f>IF(E14=0," ",IF(E14="H",IF(H14&lt;1999,VLOOKUP(K14,[3]Minimas!$A$15:$F$29,6),IF(AND(H14&gt;1998,H14&lt;2002),VLOOKUP(K14,[3]Minimas!$A$15:$F$29,5),IF(AND(H14&gt;2001,H14&lt;2004),VLOOKUP(K14,[3]Minimas!$A$15:$F$29,4),IF(AND(H14&gt;2003,H14&lt;2006),VLOOKUP(K14,[3]Minimas!$A$15:$F$29,3),VLOOKUP(K14,[3]Minimas!$A$15:$F$29,2))))),IF(H14&lt;1999,VLOOKUP(K14,[3]Minimas!$G$15:$L$29,6),IF(AND(H14&gt;1998,H14&lt;2002),VLOOKUP(K14,[3]Minimas!$G$15:$L$29,5),IF(AND(H14&gt;2001,H14&lt;2004),VLOOKUP(K14,[3]Minimas!$G$15:$L$29,4),IF(AND(H14&gt;2003,H14&lt;2006),VLOOKUP(K14,[3]Minimas!$G$15:$L$29,3),VLOOKUP(K14,[3]Minimas!$G$15:$L$29,2)))))))</f>
        <v>U20 F49</v>
      </c>
      <c r="W14" s="374">
        <f t="shared" si="3"/>
        <v>154.48501619608618</v>
      </c>
      <c r="X14" s="180">
        <v>43599</v>
      </c>
      <c r="Y14" s="184" t="s">
        <v>321</v>
      </c>
      <c r="Z14" s="184" t="s">
        <v>322</v>
      </c>
      <c r="AA14" s="163"/>
      <c r="AB14" s="161">
        <f>T14-HLOOKUP(V14,[3]Minimas!$C$3:$CD$12,2,FALSE)</f>
        <v>51</v>
      </c>
      <c r="AC14" s="161">
        <f>T14-HLOOKUP(V14,[3]Minimas!$C$3:$CD$12,3,FALSE)</f>
        <v>41</v>
      </c>
      <c r="AD14" s="161">
        <f>T14-HLOOKUP(V14,[3]Minimas!$C$3:$CD$12,4,FALSE)</f>
        <v>31</v>
      </c>
      <c r="AE14" s="161">
        <f>T14-HLOOKUP(V14,[3]Minimas!$C$3:$CD$12,5,FALSE)</f>
        <v>19</v>
      </c>
      <c r="AF14" s="161">
        <f>T14-HLOOKUP(V14,[3]Minimas!$C$3:$CD$12,6,FALSE)</f>
        <v>6</v>
      </c>
      <c r="AG14" s="161">
        <f>T14-HLOOKUP(V14,[3]Minimas!$C$3:$CD$12,7,FALSE)</f>
        <v>-9</v>
      </c>
      <c r="AH14" s="161">
        <f>T14-HLOOKUP(V14,[3]Minimas!$C$3:$CD$12,8,FALSE)</f>
        <v>-24</v>
      </c>
      <c r="AI14" s="161">
        <f>T14-HLOOKUP(V14,[3]Minimas!$C$3:$CD$12,9,FALSE)</f>
        <v>-44</v>
      </c>
      <c r="AJ14" s="161">
        <f>T14-HLOOKUP(V14,[3]Minimas!$C$3:$CD$12,10,FALSE)</f>
        <v>-79</v>
      </c>
      <c r="AK14" s="162" t="str">
        <f t="shared" si="4"/>
        <v>FED +</v>
      </c>
      <c r="AL14" s="163"/>
      <c r="AM14" s="163" t="str">
        <f t="shared" si="5"/>
        <v>FED +</v>
      </c>
      <c r="AN14" s="163">
        <f t="shared" si="6"/>
        <v>6</v>
      </c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</row>
    <row r="15" spans="1:179" s="5" customFormat="1" ht="30" customHeight="1" x14ac:dyDescent="0.25">
      <c r="A15" s="6"/>
      <c r="B15" s="395" t="s">
        <v>250</v>
      </c>
      <c r="C15" s="137">
        <v>403855</v>
      </c>
      <c r="D15" s="399"/>
      <c r="E15" s="270" t="s">
        <v>44</v>
      </c>
      <c r="F15" s="125" t="s">
        <v>138</v>
      </c>
      <c r="G15" s="126" t="s">
        <v>135</v>
      </c>
      <c r="H15" s="160">
        <v>2000</v>
      </c>
      <c r="I15" s="140" t="s">
        <v>129</v>
      </c>
      <c r="J15" s="128" t="s">
        <v>44</v>
      </c>
      <c r="K15" s="153">
        <v>54.9</v>
      </c>
      <c r="L15" s="110">
        <v>54</v>
      </c>
      <c r="M15" s="130">
        <v>-57</v>
      </c>
      <c r="N15" s="110">
        <v>57</v>
      </c>
      <c r="O15" s="154">
        <f t="shared" si="0"/>
        <v>57</v>
      </c>
      <c r="P15" s="110">
        <v>68</v>
      </c>
      <c r="Q15" s="110">
        <v>71</v>
      </c>
      <c r="R15" s="110">
        <v>74</v>
      </c>
      <c r="S15" s="154">
        <f t="shared" si="1"/>
        <v>74</v>
      </c>
      <c r="T15" s="155">
        <f>IF(E15="","",O15+S15)</f>
        <v>131</v>
      </c>
      <c r="U15" s="156" t="str">
        <f t="shared" si="2"/>
        <v>NAT + 13</v>
      </c>
      <c r="V15" s="156" t="str">
        <f>IF(E15=0," ",IF(E15="H",IF(H15&lt;1999,VLOOKUP(K15,[2]Minimas!$A$15:$F$29,6),IF(AND(H15&gt;1998,H15&lt;2002),VLOOKUP(K15,[2]Minimas!$A$15:$F$29,5),IF(AND(H15&gt;2001,H15&lt;2004),VLOOKUP(K15,[2]Minimas!$A$15:$F$29,4),IF(AND(H15&gt;2003,H15&lt;2006),VLOOKUP(K15,[2]Minimas!$A$15:$F$29,3),VLOOKUP(K15,[2]Minimas!$A$15:$F$29,2))))),IF(H15&lt;1999,VLOOKUP(K15,[2]Minimas!$G$15:$L$29,6),IF(AND(H15&gt;1998,H15&lt;2002),VLOOKUP(K15,[2]Minimas!$G$15:$L$29,5),IF(AND(H15&gt;2001,H15&lt;2004),VLOOKUP(K15,[2]Minimas!$G$15:$L$29,4),IF(AND(H15&gt;2003,H15&lt;2006),VLOOKUP(K15,[2]Minimas!$G$15:$L$29,3),VLOOKUP(K15,[2]Minimas!$G$15:$L$29,2)))))))</f>
        <v>U20 F55</v>
      </c>
      <c r="W15" s="157">
        <f t="shared" si="3"/>
        <v>187.84653073082652</v>
      </c>
      <c r="X15" s="180">
        <v>43540</v>
      </c>
      <c r="Y15" s="184" t="s">
        <v>298</v>
      </c>
      <c r="Z15" s="184" t="s">
        <v>235</v>
      </c>
      <c r="AA15" s="267"/>
      <c r="AB15" s="161">
        <f>T15-HLOOKUP(V15,Minimas!$C$3:$CD$12,2,FALSE)</f>
        <v>81</v>
      </c>
      <c r="AC15" s="161">
        <f>T15-HLOOKUP(V15,Minimas!$C$3:$CD$12,3,FALSE)</f>
        <v>69</v>
      </c>
      <c r="AD15" s="161">
        <f>T15-HLOOKUP(V15,Minimas!$C$3:$CD$12,4,FALSE)</f>
        <v>56</v>
      </c>
      <c r="AE15" s="161">
        <f>T15-HLOOKUP(V15,Minimas!$C$3:$CD$12,5,FALSE)</f>
        <v>44</v>
      </c>
      <c r="AF15" s="161">
        <f>T15-HLOOKUP(V15,Minimas!$C$3:$CD$12,6,FALSE)</f>
        <v>28</v>
      </c>
      <c r="AG15" s="161">
        <f>T15-HLOOKUP(V15,Minimas!$C$3:$CD$12,7,FALSE)</f>
        <v>13</v>
      </c>
      <c r="AH15" s="161">
        <f>T15-HLOOKUP(V15,Minimas!$C$3:$CD$12,8,FALSE)</f>
        <v>-7</v>
      </c>
      <c r="AI15" s="161">
        <f>T15-HLOOKUP(V15,Minimas!$C$3:$CD$12,9,FALSE)</f>
        <v>-29</v>
      </c>
      <c r="AJ15" s="161">
        <f>T15-HLOOKUP(V15,Minimas!$C$3:$CD$12,10,FALSE)</f>
        <v>-59</v>
      </c>
      <c r="AK15" s="162" t="str">
        <f t="shared" si="4"/>
        <v>NAT +</v>
      </c>
      <c r="AL15" s="163"/>
      <c r="AM15" s="163" t="str">
        <f t="shared" si="5"/>
        <v>NAT +</v>
      </c>
      <c r="AN15" s="163">
        <f t="shared" si="6"/>
        <v>13</v>
      </c>
      <c r="AO15" s="261"/>
      <c r="AP15" s="261"/>
      <c r="AQ15" s="261"/>
      <c r="AR15" s="261"/>
      <c r="AS15" s="261"/>
      <c r="AT15" s="261"/>
      <c r="AU15" s="261"/>
      <c r="AV15" s="261"/>
      <c r="AW15" s="261"/>
      <c r="AX15" s="261"/>
      <c r="AY15" s="261"/>
      <c r="AZ15" s="261"/>
      <c r="BA15" s="261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</row>
    <row r="16" spans="1:179" s="150" customFormat="1" ht="30" customHeight="1" x14ac:dyDescent="0.25">
      <c r="A16" s="169"/>
      <c r="B16" s="393" t="s">
        <v>250</v>
      </c>
      <c r="C16" s="137">
        <v>385815</v>
      </c>
      <c r="D16" s="142"/>
      <c r="E16" s="270" t="s">
        <v>44</v>
      </c>
      <c r="F16" s="125" t="s">
        <v>139</v>
      </c>
      <c r="G16" s="126" t="s">
        <v>140</v>
      </c>
      <c r="H16" s="127">
        <v>1999</v>
      </c>
      <c r="I16" s="143" t="s">
        <v>129</v>
      </c>
      <c r="J16" s="128" t="s">
        <v>44</v>
      </c>
      <c r="K16" s="153">
        <v>52.7</v>
      </c>
      <c r="L16" s="110">
        <v>45</v>
      </c>
      <c r="M16" s="110">
        <v>48</v>
      </c>
      <c r="N16" s="265">
        <v>-50</v>
      </c>
      <c r="O16" s="154">
        <f t="shared" si="0"/>
        <v>48</v>
      </c>
      <c r="P16" s="110">
        <v>56</v>
      </c>
      <c r="Q16" s="265">
        <v>-59</v>
      </c>
      <c r="R16" s="110">
        <v>59</v>
      </c>
      <c r="S16" s="154">
        <f t="shared" si="1"/>
        <v>59</v>
      </c>
      <c r="T16" s="155">
        <f>IF(E16="","",IF(OR(O16=0,S16=0),0,O16+S16))</f>
        <v>107</v>
      </c>
      <c r="U16" s="156" t="str">
        <f t="shared" si="2"/>
        <v>FED + 4</v>
      </c>
      <c r="V16" s="156" t="str">
        <f>IF(E16=0," ",IF(E16="H",IF(H16&lt;1999,VLOOKUP(K16,[4]Minimas!$A$15:$F$29,6),IF(AND(H16&gt;1998,H16&lt;2002),VLOOKUP(K16,[4]Minimas!$A$15:$F$29,5),IF(AND(H16&gt;2001,H16&lt;2004),VLOOKUP(K16,[4]Minimas!$A$15:$F$29,4),IF(AND(H16&gt;2003,H16&lt;2006),VLOOKUP(K16,[4]Minimas!$A$15:$F$29,3),VLOOKUP(K16,[4]Minimas!$A$15:$F$29,2))))),IF(H16&lt;1999,VLOOKUP(K16,[4]Minimas!$G$15:$L$29,6),IF(AND(H16&gt;1998,H16&lt;2002),VLOOKUP(K16,[4]Minimas!$G$15:$L$29,5),IF(AND(H16&gt;2001,H16&lt;2004),VLOOKUP(K16,[4]Minimas!$G$15:$L$29,4),IF(AND(H16&gt;2003,H16&lt;2006),VLOOKUP(K16,[4]Minimas!$G$15:$L$29,3),VLOOKUP(K16,[4]Minimas!$G$15:$L$29,2)))))))</f>
        <v>U20 F55</v>
      </c>
      <c r="W16" s="157">
        <f t="shared" si="3"/>
        <v>157.98042188342475</v>
      </c>
      <c r="X16" s="180">
        <v>43492</v>
      </c>
      <c r="Y16" s="184" t="s">
        <v>288</v>
      </c>
      <c r="Z16" s="184" t="s">
        <v>289</v>
      </c>
      <c r="AA16" s="267"/>
      <c r="AB16" s="161">
        <f>T16-HLOOKUP(V16,Minimas!$C$3:$CD$12,2,FALSE)</f>
        <v>57</v>
      </c>
      <c r="AC16" s="161">
        <f>T16-HLOOKUP(V16,Minimas!$C$3:$CD$12,3,FALSE)</f>
        <v>45</v>
      </c>
      <c r="AD16" s="161">
        <f>T16-HLOOKUP(V16,Minimas!$C$3:$CD$12,4,FALSE)</f>
        <v>32</v>
      </c>
      <c r="AE16" s="161">
        <f>T16-HLOOKUP(V16,Minimas!$C$3:$CD$12,5,FALSE)</f>
        <v>20</v>
      </c>
      <c r="AF16" s="161">
        <f>T16-HLOOKUP(V16,Minimas!$C$3:$CD$12,6,FALSE)</f>
        <v>4</v>
      </c>
      <c r="AG16" s="161">
        <f>T16-HLOOKUP(V16,Minimas!$C$3:$CD$12,7,FALSE)</f>
        <v>-11</v>
      </c>
      <c r="AH16" s="161">
        <f>T16-HLOOKUP(V16,Minimas!$C$3:$CD$12,8,FALSE)</f>
        <v>-31</v>
      </c>
      <c r="AI16" s="161">
        <f>T16-HLOOKUP(V16,Minimas!$C$3:$CD$12,9,FALSE)</f>
        <v>-53</v>
      </c>
      <c r="AJ16" s="161">
        <f>T16-HLOOKUP(V16,Minimas!$C$3:$CD$12,10,FALSE)</f>
        <v>-83</v>
      </c>
      <c r="AK16" s="162" t="str">
        <f t="shared" si="4"/>
        <v>FED +</v>
      </c>
      <c r="AL16" s="163"/>
      <c r="AM16" s="163" t="str">
        <f t="shared" si="5"/>
        <v>FED +</v>
      </c>
      <c r="AN16" s="163">
        <f t="shared" si="6"/>
        <v>4</v>
      </c>
      <c r="AO16" s="261"/>
      <c r="AP16" s="261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</row>
    <row r="17" spans="1:179" s="5" customFormat="1" ht="30" customHeight="1" x14ac:dyDescent="0.25">
      <c r="A17" s="1"/>
      <c r="B17" s="395" t="s">
        <v>250</v>
      </c>
      <c r="C17" s="137">
        <v>434688</v>
      </c>
      <c r="D17" s="399"/>
      <c r="E17" s="270" t="s">
        <v>44</v>
      </c>
      <c r="F17" s="125" t="s">
        <v>152</v>
      </c>
      <c r="G17" s="126" t="s">
        <v>237</v>
      </c>
      <c r="H17" s="127">
        <v>2001</v>
      </c>
      <c r="I17" s="140" t="s">
        <v>129</v>
      </c>
      <c r="J17" s="128" t="s">
        <v>44</v>
      </c>
      <c r="K17" s="153">
        <v>52.6</v>
      </c>
      <c r="L17" s="110">
        <v>26</v>
      </c>
      <c r="M17" s="110">
        <v>29</v>
      </c>
      <c r="N17" s="110">
        <v>32</v>
      </c>
      <c r="O17" s="171">
        <f t="shared" si="0"/>
        <v>32</v>
      </c>
      <c r="P17" s="110">
        <v>38</v>
      </c>
      <c r="Q17" s="110">
        <v>41</v>
      </c>
      <c r="R17" s="110">
        <v>45</v>
      </c>
      <c r="S17" s="154">
        <f t="shared" si="1"/>
        <v>45</v>
      </c>
      <c r="T17" s="155">
        <f>IF(E17="","",O17+S17)</f>
        <v>77</v>
      </c>
      <c r="U17" s="156" t="str">
        <f t="shared" si="2"/>
        <v>REG + 2</v>
      </c>
      <c r="V17" s="156" t="str">
        <f>IF(E17=0," ",IF(E17="H",IF(H17&lt;1999,VLOOKUP(K17,[2]Minimas!$A$15:$F$29,6),IF(AND(H17&gt;1998,H17&lt;2002),VLOOKUP(K17,[2]Minimas!$A$15:$F$29,5),IF(AND(H17&gt;2001,H17&lt;2004),VLOOKUP(K17,[2]Minimas!$A$15:$F$29,4),IF(AND(H17&gt;2003,H17&lt;2006),VLOOKUP(K17,[2]Minimas!$A$15:$F$29,3),VLOOKUP(K17,[2]Minimas!$A$15:$F$29,2))))),IF(H17&lt;1999,VLOOKUP(K17,[2]Minimas!$G$15:$L$29,6),IF(AND(H17&gt;1998,H17&lt;2002),VLOOKUP(K17,[2]Minimas!$G$15:$L$29,5),IF(AND(H17&gt;2001,H17&lt;2004),VLOOKUP(K17,[2]Minimas!$G$15:$L$29,4),IF(AND(H17&gt;2003,H17&lt;2006),VLOOKUP(K17,[2]Minimas!$G$15:$L$29,3),VLOOKUP(K17,[2]Minimas!$G$15:$L$29,2)))))))</f>
        <v>U20 F55</v>
      </c>
      <c r="W17" s="157">
        <f t="shared" si="3"/>
        <v>113.84434250111879</v>
      </c>
      <c r="X17" s="180">
        <v>43540</v>
      </c>
      <c r="Y17" s="184" t="s">
        <v>298</v>
      </c>
      <c r="Z17" s="184" t="s">
        <v>235</v>
      </c>
      <c r="AA17" s="267"/>
      <c r="AB17" s="161">
        <f>T17-HLOOKUP(V17,Minimas!$C$3:$CD$12,2,FALSE)</f>
        <v>27</v>
      </c>
      <c r="AC17" s="161">
        <f>T17-HLOOKUP(V17,Minimas!$C$3:$CD$12,3,FALSE)</f>
        <v>15</v>
      </c>
      <c r="AD17" s="161">
        <f>T17-HLOOKUP(V17,Minimas!$C$3:$CD$12,4,FALSE)</f>
        <v>2</v>
      </c>
      <c r="AE17" s="161">
        <f>T17-HLOOKUP(V17,Minimas!$C$3:$CD$12,5,FALSE)</f>
        <v>-10</v>
      </c>
      <c r="AF17" s="161">
        <f>T17-HLOOKUP(V17,Minimas!$C$3:$CD$12,6,FALSE)</f>
        <v>-26</v>
      </c>
      <c r="AG17" s="161">
        <f>T17-HLOOKUP(V17,Minimas!$C$3:$CD$12,7,FALSE)</f>
        <v>-41</v>
      </c>
      <c r="AH17" s="161">
        <f>T17-HLOOKUP(V17,Minimas!$C$3:$CD$12,8,FALSE)</f>
        <v>-61</v>
      </c>
      <c r="AI17" s="161">
        <f>T17-HLOOKUP(V17,Minimas!$C$3:$CD$12,9,FALSE)</f>
        <v>-83</v>
      </c>
      <c r="AJ17" s="161">
        <f>T17-HLOOKUP(V17,Minimas!$C$3:$CD$12,10,FALSE)</f>
        <v>-113</v>
      </c>
      <c r="AK17" s="162" t="str">
        <f t="shared" si="4"/>
        <v>REG +</v>
      </c>
      <c r="AL17" s="163"/>
      <c r="AM17" s="163" t="str">
        <f t="shared" si="5"/>
        <v>REG +</v>
      </c>
      <c r="AN17" s="163">
        <f t="shared" si="6"/>
        <v>2</v>
      </c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</row>
    <row r="18" spans="1:179" s="5" customFormat="1" ht="30" customHeight="1" x14ac:dyDescent="0.25">
      <c r="B18" s="395" t="s">
        <v>250</v>
      </c>
      <c r="C18" s="283"/>
      <c r="D18" s="294"/>
      <c r="E18" s="270" t="s">
        <v>44</v>
      </c>
      <c r="F18" s="307" t="s">
        <v>326</v>
      </c>
      <c r="G18" s="315" t="s">
        <v>327</v>
      </c>
      <c r="H18" s="323">
        <v>2001</v>
      </c>
      <c r="I18" s="329" t="s">
        <v>129</v>
      </c>
      <c r="J18" s="128" t="s">
        <v>44</v>
      </c>
      <c r="K18" s="153">
        <v>53.8</v>
      </c>
      <c r="L18" s="110">
        <v>-28</v>
      </c>
      <c r="M18" s="110">
        <v>-28</v>
      </c>
      <c r="N18" s="110">
        <v>-28</v>
      </c>
      <c r="O18" s="362">
        <f t="shared" si="0"/>
        <v>0</v>
      </c>
      <c r="P18" s="110">
        <v>33</v>
      </c>
      <c r="Q18" s="110">
        <v>36</v>
      </c>
      <c r="R18" s="110">
        <v>-38</v>
      </c>
      <c r="S18" s="365">
        <f t="shared" si="1"/>
        <v>36</v>
      </c>
      <c r="T18" s="370">
        <f t="shared" ref="T18:T24" si="7">IF(E18="","",IF(OR(O18=0,S18=0),0,O18+S18))</f>
        <v>0</v>
      </c>
      <c r="U18" s="372" t="str">
        <f t="shared" si="2"/>
        <v>DEB -50</v>
      </c>
      <c r="V18" s="372" t="str">
        <f>IF(E18=0," ",IF(E18="H",IF(H18&lt;1999,VLOOKUP(K18,[3]Minimas!$A$15:$F$29,6),IF(AND(H18&gt;1998,H18&lt;2002),VLOOKUP(K18,[3]Minimas!$A$15:$F$29,5),IF(AND(H18&gt;2001,H18&lt;2004),VLOOKUP(K18,[3]Minimas!$A$15:$F$29,4),IF(AND(H18&gt;2003,H18&lt;2006),VLOOKUP(K18,[3]Minimas!$A$15:$F$29,3),VLOOKUP(K18,[3]Minimas!$A$15:$F$29,2))))),IF(H18&lt;1999,VLOOKUP(K18,[3]Minimas!$G$15:$L$29,6),IF(AND(H18&gt;1998,H18&lt;2002),VLOOKUP(K18,[3]Minimas!$G$15:$L$29,5),IF(AND(H18&gt;2001,H18&lt;2004),VLOOKUP(K18,[3]Minimas!$G$15:$L$29,4),IF(AND(H18&gt;2003,H18&lt;2006),VLOOKUP(K18,[3]Minimas!$G$15:$L$29,3),VLOOKUP(K18,[3]Minimas!$G$15:$L$29,2)))))))</f>
        <v>U20 F55</v>
      </c>
      <c r="W18" s="374">
        <f t="shared" si="3"/>
        <v>0</v>
      </c>
      <c r="X18" s="180">
        <v>43599</v>
      </c>
      <c r="Y18" s="184" t="s">
        <v>321</v>
      </c>
      <c r="Z18" s="184" t="s">
        <v>322</v>
      </c>
      <c r="AA18" s="163"/>
      <c r="AB18" s="161">
        <f>T18-HLOOKUP(V18,[3]Minimas!$C$3:$CD$12,2,FALSE)</f>
        <v>-50</v>
      </c>
      <c r="AC18" s="161">
        <f>T18-HLOOKUP(V18,[3]Minimas!$C$3:$CD$12,3,FALSE)</f>
        <v>-62</v>
      </c>
      <c r="AD18" s="161">
        <f>T18-HLOOKUP(V18,[3]Minimas!$C$3:$CD$12,4,FALSE)</f>
        <v>-75</v>
      </c>
      <c r="AE18" s="161">
        <f>T18-HLOOKUP(V18,[3]Minimas!$C$3:$CD$12,5,FALSE)</f>
        <v>-87</v>
      </c>
      <c r="AF18" s="161">
        <f>T18-HLOOKUP(V18,[3]Minimas!$C$3:$CD$12,6,FALSE)</f>
        <v>-103</v>
      </c>
      <c r="AG18" s="161">
        <f>T18-HLOOKUP(V18,[3]Minimas!$C$3:$CD$12,7,FALSE)</f>
        <v>-118</v>
      </c>
      <c r="AH18" s="161">
        <f>T18-HLOOKUP(V18,[3]Minimas!$C$3:$CD$12,8,FALSE)</f>
        <v>-138</v>
      </c>
      <c r="AI18" s="161">
        <f>T18-HLOOKUP(V18,[3]Minimas!$C$3:$CD$12,9,FALSE)</f>
        <v>-160</v>
      </c>
      <c r="AJ18" s="161">
        <f>T18-HLOOKUP(V18,[3]Minimas!$C$3:$CD$12,10,FALSE)</f>
        <v>-190</v>
      </c>
      <c r="AK18" s="162" t="str">
        <f t="shared" si="4"/>
        <v>DEB</v>
      </c>
      <c r="AL18" s="163"/>
      <c r="AM18" s="163" t="str">
        <f t="shared" si="5"/>
        <v>DEB</v>
      </c>
      <c r="AN18" s="163">
        <f t="shared" si="6"/>
        <v>-50</v>
      </c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</row>
    <row r="19" spans="1:179" s="5" customFormat="1" ht="30" customHeight="1" x14ac:dyDescent="0.25">
      <c r="B19" s="395" t="s">
        <v>250</v>
      </c>
      <c r="C19" s="283">
        <v>429786</v>
      </c>
      <c r="D19" s="294"/>
      <c r="E19" s="270" t="s">
        <v>44</v>
      </c>
      <c r="F19" s="307" t="s">
        <v>263</v>
      </c>
      <c r="G19" s="315" t="s">
        <v>296</v>
      </c>
      <c r="H19" s="323">
        <v>2001</v>
      </c>
      <c r="I19" s="329" t="s">
        <v>145</v>
      </c>
      <c r="J19" s="128" t="s">
        <v>44</v>
      </c>
      <c r="K19" s="153">
        <v>57.93</v>
      </c>
      <c r="L19" s="110">
        <v>-50</v>
      </c>
      <c r="M19" s="110">
        <v>50</v>
      </c>
      <c r="N19" s="110">
        <v>54</v>
      </c>
      <c r="O19" s="362">
        <f t="shared" si="0"/>
        <v>54</v>
      </c>
      <c r="P19" s="110">
        <v>-63</v>
      </c>
      <c r="Q19" s="110">
        <v>63</v>
      </c>
      <c r="R19" s="110">
        <v>-71</v>
      </c>
      <c r="S19" s="365">
        <f t="shared" si="1"/>
        <v>63</v>
      </c>
      <c r="T19" s="370">
        <f t="shared" si="7"/>
        <v>117</v>
      </c>
      <c r="U19" s="372" t="str">
        <f t="shared" si="2"/>
        <v>FED + 7</v>
      </c>
      <c r="V19" s="372" t="str">
        <f>IF(E19=0," ",IF(E19="H",IF(H19&lt;1999,VLOOKUP(K19,[3]Minimas!$A$15:$F$29,6),IF(AND(H19&gt;1998,H19&lt;2002),VLOOKUP(K19,[3]Minimas!$A$15:$F$29,5),IF(AND(H19&gt;2001,H19&lt;2004),VLOOKUP(K19,[3]Minimas!$A$15:$F$29,4),IF(AND(H19&gt;2003,H19&lt;2006),VLOOKUP(K19,[3]Minimas!$A$15:$F$29,3),VLOOKUP(K19,[3]Minimas!$A$15:$F$29,2))))),IF(H19&lt;1999,VLOOKUP(K19,[3]Minimas!$G$15:$L$29,6),IF(AND(H19&gt;1998,H19&lt;2002),VLOOKUP(K19,[3]Minimas!$G$15:$L$29,5),IF(AND(H19&gt;2001,H19&lt;2004),VLOOKUP(K19,[3]Minimas!$G$15:$L$29,4),IF(AND(H19&gt;2003,H19&lt;2006),VLOOKUP(K19,[3]Minimas!$G$15:$L$29,3),VLOOKUP(K19,[3]Minimas!$G$15:$L$29,2)))))))</f>
        <v>U20 F59</v>
      </c>
      <c r="W19" s="374">
        <f t="shared" si="3"/>
        <v>161.73459404297913</v>
      </c>
      <c r="X19" s="180">
        <v>43596</v>
      </c>
      <c r="Y19" s="184" t="s">
        <v>317</v>
      </c>
      <c r="Z19" s="184" t="s">
        <v>318</v>
      </c>
      <c r="AA19" s="163"/>
      <c r="AB19" s="161">
        <f>T19-HLOOKUP(V19,[3]Minimas!$C$3:$CD$12,2,FALSE)</f>
        <v>62</v>
      </c>
      <c r="AC19" s="161">
        <f>T19-HLOOKUP(V19,[3]Minimas!$C$3:$CD$12,3,FALSE)</f>
        <v>47</v>
      </c>
      <c r="AD19" s="161">
        <f>T19-HLOOKUP(V19,[3]Minimas!$C$3:$CD$12,4,FALSE)</f>
        <v>35</v>
      </c>
      <c r="AE19" s="161">
        <f>T19-HLOOKUP(V19,[3]Minimas!$C$3:$CD$12,5,FALSE)</f>
        <v>22</v>
      </c>
      <c r="AF19" s="161">
        <f>T19-HLOOKUP(V19,[3]Minimas!$C$3:$CD$12,6,FALSE)</f>
        <v>7</v>
      </c>
      <c r="AG19" s="161">
        <f>T19-HLOOKUP(V19,[3]Minimas!$C$3:$CD$12,7,FALSE)</f>
        <v>-8</v>
      </c>
      <c r="AH19" s="161">
        <f>T19-HLOOKUP(V19,[3]Minimas!$C$3:$CD$12,8,FALSE)</f>
        <v>-28</v>
      </c>
      <c r="AI19" s="161">
        <f>T19-HLOOKUP(V19,[3]Minimas!$C$3:$CD$12,9,FALSE)</f>
        <v>-48</v>
      </c>
      <c r="AJ19" s="161">
        <f>T19-HLOOKUP(V19,[3]Minimas!$C$3:$CD$12,10,FALSE)</f>
        <v>-83</v>
      </c>
      <c r="AK19" s="162" t="str">
        <f t="shared" si="4"/>
        <v>FED +</v>
      </c>
      <c r="AL19" s="163"/>
      <c r="AM19" s="163" t="str">
        <f t="shared" si="5"/>
        <v>FED +</v>
      </c>
      <c r="AN19" s="163">
        <f t="shared" si="6"/>
        <v>7</v>
      </c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</row>
    <row r="20" spans="1:179" s="5" customFormat="1" ht="30" customHeight="1" x14ac:dyDescent="0.25">
      <c r="B20" s="395" t="s">
        <v>250</v>
      </c>
      <c r="C20" s="283"/>
      <c r="D20" s="294"/>
      <c r="E20" s="270" t="s">
        <v>44</v>
      </c>
      <c r="F20" s="307" t="s">
        <v>324</v>
      </c>
      <c r="G20" s="315" t="s">
        <v>325</v>
      </c>
      <c r="H20" s="323">
        <v>2001</v>
      </c>
      <c r="I20" s="329" t="s">
        <v>129</v>
      </c>
      <c r="J20" s="128" t="s">
        <v>44</v>
      </c>
      <c r="K20" s="153">
        <v>55.9</v>
      </c>
      <c r="L20" s="110">
        <v>28</v>
      </c>
      <c r="M20" s="110">
        <v>31</v>
      </c>
      <c r="N20" s="110">
        <v>34</v>
      </c>
      <c r="O20" s="362">
        <f t="shared" si="0"/>
        <v>34</v>
      </c>
      <c r="P20" s="110">
        <v>34</v>
      </c>
      <c r="Q20" s="110">
        <v>38</v>
      </c>
      <c r="R20" s="110">
        <v>40</v>
      </c>
      <c r="S20" s="365">
        <f t="shared" si="1"/>
        <v>40</v>
      </c>
      <c r="T20" s="370">
        <f t="shared" si="7"/>
        <v>74</v>
      </c>
      <c r="U20" s="372" t="str">
        <f t="shared" si="2"/>
        <v>DPT + 4</v>
      </c>
      <c r="V20" s="372" t="str">
        <f>IF(E20=0," ",IF(E20="H",IF(H20&lt;1999,VLOOKUP(K20,[3]Minimas!$A$15:$F$29,6),IF(AND(H20&gt;1998,H20&lt;2002),VLOOKUP(K20,[3]Minimas!$A$15:$F$29,5),IF(AND(H20&gt;2001,H20&lt;2004),VLOOKUP(K20,[3]Minimas!$A$15:$F$29,4),IF(AND(H20&gt;2003,H20&lt;2006),VLOOKUP(K20,[3]Minimas!$A$15:$F$29,3),VLOOKUP(K20,[3]Minimas!$A$15:$F$29,2))))),IF(H20&lt;1999,VLOOKUP(K20,[3]Minimas!$G$15:$L$29,6),IF(AND(H20&gt;1998,H20&lt;2002),VLOOKUP(K20,[3]Minimas!$G$15:$L$29,5),IF(AND(H20&gt;2001,H20&lt;2004),VLOOKUP(K20,[3]Minimas!$G$15:$L$29,4),IF(AND(H20&gt;2003,H20&lt;2006),VLOOKUP(K20,[3]Minimas!$G$15:$L$29,3),VLOOKUP(K20,[3]Minimas!$G$15:$L$29,2)))))))</f>
        <v>U20 F59</v>
      </c>
      <c r="W20" s="374">
        <f t="shared" si="3"/>
        <v>104.79026598274379</v>
      </c>
      <c r="X20" s="180">
        <v>43599</v>
      </c>
      <c r="Y20" s="184" t="s">
        <v>321</v>
      </c>
      <c r="Z20" s="184" t="s">
        <v>322</v>
      </c>
      <c r="AA20" s="163"/>
      <c r="AB20" s="161">
        <f>T20-HLOOKUP(V20,[3]Minimas!$C$3:$CD$12,2,FALSE)</f>
        <v>19</v>
      </c>
      <c r="AC20" s="161">
        <f>T20-HLOOKUP(V20,[3]Minimas!$C$3:$CD$12,3,FALSE)</f>
        <v>4</v>
      </c>
      <c r="AD20" s="161">
        <f>T20-HLOOKUP(V20,[3]Minimas!$C$3:$CD$12,4,FALSE)</f>
        <v>-8</v>
      </c>
      <c r="AE20" s="161">
        <f>T20-HLOOKUP(V20,[3]Minimas!$C$3:$CD$12,5,FALSE)</f>
        <v>-21</v>
      </c>
      <c r="AF20" s="161">
        <f>T20-HLOOKUP(V20,[3]Minimas!$C$3:$CD$12,6,FALSE)</f>
        <v>-36</v>
      </c>
      <c r="AG20" s="161">
        <f>T20-HLOOKUP(V20,[3]Minimas!$C$3:$CD$12,7,FALSE)</f>
        <v>-51</v>
      </c>
      <c r="AH20" s="161">
        <f>T20-HLOOKUP(V20,[3]Minimas!$C$3:$CD$12,8,FALSE)</f>
        <v>-71</v>
      </c>
      <c r="AI20" s="161">
        <f>T20-HLOOKUP(V20,[3]Minimas!$C$3:$CD$12,9,FALSE)</f>
        <v>-91</v>
      </c>
      <c r="AJ20" s="161">
        <f>T20-HLOOKUP(V20,[3]Minimas!$C$3:$CD$12,10,FALSE)</f>
        <v>-126</v>
      </c>
      <c r="AK20" s="162" t="str">
        <f t="shared" si="4"/>
        <v>DPT +</v>
      </c>
      <c r="AL20" s="163"/>
      <c r="AM20" s="163" t="str">
        <f t="shared" si="5"/>
        <v>DPT +</v>
      </c>
      <c r="AN20" s="163">
        <f t="shared" si="6"/>
        <v>4</v>
      </c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</row>
    <row r="21" spans="1:179" s="5" customFormat="1" ht="30" customHeight="1" x14ac:dyDescent="0.25">
      <c r="A21" s="392"/>
      <c r="B21" s="396" t="s">
        <v>250</v>
      </c>
      <c r="C21" s="269">
        <v>397293</v>
      </c>
      <c r="D21" s="448"/>
      <c r="E21" s="449" t="s">
        <v>44</v>
      </c>
      <c r="F21" s="450" t="s">
        <v>132</v>
      </c>
      <c r="G21" s="447" t="s">
        <v>134</v>
      </c>
      <c r="H21" s="451">
        <v>2001</v>
      </c>
      <c r="I21" s="452" t="s">
        <v>129</v>
      </c>
      <c r="J21" s="453" t="s">
        <v>44</v>
      </c>
      <c r="K21" s="454">
        <v>62.6</v>
      </c>
      <c r="L21" s="134">
        <v>58</v>
      </c>
      <c r="M21" s="134">
        <v>60</v>
      </c>
      <c r="N21" s="134">
        <v>62</v>
      </c>
      <c r="O21" s="427">
        <f t="shared" si="0"/>
        <v>62</v>
      </c>
      <c r="P21" s="130">
        <v>-70</v>
      </c>
      <c r="Q21" s="110">
        <v>70</v>
      </c>
      <c r="R21" s="110">
        <v>73</v>
      </c>
      <c r="S21" s="427">
        <f t="shared" si="1"/>
        <v>73</v>
      </c>
      <c r="T21" s="428">
        <f t="shared" si="7"/>
        <v>135</v>
      </c>
      <c r="U21" s="429" t="str">
        <f t="shared" si="2"/>
        <v>NAT + 0</v>
      </c>
      <c r="V21" s="429" t="str">
        <f>IF(E21=0," ",IF(E21="H",IF(H21&lt;1999,VLOOKUP(K21,[5]Minimas!$A$15:$F$29,6),IF(AND(H21&gt;1998,H21&lt;2002),VLOOKUP(K21,[5]Minimas!$A$15:$F$29,5),IF(AND(H21&gt;2001,H21&lt;2004),VLOOKUP(K21,[5]Minimas!$A$15:$F$29,4),IF(AND(H21&gt;2003,H21&lt;2006),VLOOKUP(K21,[5]Minimas!$A$15:$F$29,3),VLOOKUP(K21,[5]Minimas!$A$15:$F$29,2))))),IF(H21&lt;1999,VLOOKUP(K21,[5]Minimas!$G$15:$L$29,6),IF(AND(H21&gt;1998,H21&lt;2002),VLOOKUP(K21,[5]Minimas!$G$15:$L$29,5),IF(AND(H21&gt;2001,H21&lt;2004),VLOOKUP(K21,[5]Minimas!$G$15:$L$29,4),IF(AND(H21&gt;2003,H21&lt;2006),VLOOKUP(K21,[5]Minimas!$G$15:$L$29,3),VLOOKUP(K21,[5]Minimas!$G$15:$L$29,2)))))))</f>
        <v>U20 F64</v>
      </c>
      <c r="W21" s="430">
        <f t="shared" si="3"/>
        <v>177.61794697817652</v>
      </c>
      <c r="X21" s="180">
        <v>43526</v>
      </c>
      <c r="Y21" s="184" t="s">
        <v>295</v>
      </c>
      <c r="Z21" s="184" t="s">
        <v>226</v>
      </c>
      <c r="AA21" s="163"/>
      <c r="AB21" s="161">
        <f>T21-HLOOKUP(V21,[5]Minimas!$C$3:$CD$12,2,FALSE)</f>
        <v>75</v>
      </c>
      <c r="AC21" s="161">
        <f>T21-HLOOKUP(V21,[5]Minimas!$C$3:$CD$12,3,FALSE)</f>
        <v>60</v>
      </c>
      <c r="AD21" s="161">
        <f>T21-HLOOKUP(V21,[5]Minimas!$C$3:$CD$12,4,FALSE)</f>
        <v>45</v>
      </c>
      <c r="AE21" s="161">
        <f>T21-HLOOKUP(V21,[5]Minimas!$C$3:$CD$12,5,FALSE)</f>
        <v>30</v>
      </c>
      <c r="AF21" s="161">
        <f>T21-HLOOKUP(V21,[5]Minimas!$C$3:$CD$12,6,FALSE)</f>
        <v>17</v>
      </c>
      <c r="AG21" s="161">
        <f>T21-HLOOKUP(V21,[5]Minimas!$C$3:$CD$12,7,FALSE)</f>
        <v>0</v>
      </c>
      <c r="AH21" s="161">
        <f>T21-HLOOKUP(V21,[5]Minimas!$C$3:$CD$12,8,FALSE)</f>
        <v>-20</v>
      </c>
      <c r="AI21" s="161">
        <f>T21-HLOOKUP(V21,[5]Minimas!$C$3:$CD$12,9,FALSE)</f>
        <v>-40</v>
      </c>
      <c r="AJ21" s="161">
        <f>T21-HLOOKUP(V21,[5]Minimas!$C$3:$CD$12,10,FALSE)</f>
        <v>-75</v>
      </c>
      <c r="AK21" s="162" t="str">
        <f t="shared" si="4"/>
        <v>NAT +</v>
      </c>
      <c r="AL21" s="163"/>
      <c r="AM21" s="163" t="str">
        <f t="shared" si="5"/>
        <v>NAT +</v>
      </c>
      <c r="AN21" s="163">
        <f t="shared" si="6"/>
        <v>0</v>
      </c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392"/>
      <c r="DV21" s="392"/>
      <c r="DW21" s="392"/>
      <c r="DX21" s="392"/>
      <c r="DY21" s="392"/>
      <c r="DZ21" s="392"/>
      <c r="EA21" s="392"/>
      <c r="EB21" s="392"/>
      <c r="EC21" s="392"/>
      <c r="ED21" s="392"/>
      <c r="EE21" s="392"/>
      <c r="EF21" s="392"/>
      <c r="EG21" s="392"/>
      <c r="EH21" s="392"/>
      <c r="EI21" s="392"/>
      <c r="EJ21" s="392"/>
      <c r="EK21" s="392"/>
      <c r="EL21" s="392"/>
      <c r="EM21" s="392"/>
      <c r="EN21" s="392"/>
      <c r="EO21" s="392"/>
      <c r="EP21" s="392"/>
      <c r="EQ21" s="392"/>
      <c r="ER21" s="392"/>
      <c r="ES21" s="392"/>
      <c r="ET21" s="392"/>
      <c r="EU21" s="392"/>
      <c r="EV21" s="392"/>
      <c r="EW21" s="392"/>
      <c r="EX21" s="392"/>
      <c r="EY21" s="392"/>
      <c r="EZ21" s="392"/>
      <c r="FA21" s="392"/>
      <c r="FB21" s="392"/>
      <c r="FC21" s="392"/>
      <c r="FD21" s="392"/>
      <c r="FE21" s="392"/>
      <c r="FF21" s="392"/>
      <c r="FG21" s="392"/>
      <c r="FH21" s="392"/>
      <c r="FI21" s="392"/>
      <c r="FJ21" s="392"/>
      <c r="FK21" s="392"/>
      <c r="FL21" s="392"/>
      <c r="FM21" s="392"/>
      <c r="FN21" s="392"/>
      <c r="FO21" s="392"/>
      <c r="FP21" s="392"/>
      <c r="FQ21" s="392"/>
      <c r="FR21" s="392"/>
      <c r="FS21" s="392"/>
      <c r="FT21" s="392"/>
      <c r="FU21" s="392"/>
      <c r="FV21" s="392"/>
      <c r="FW21" s="392"/>
    </row>
    <row r="22" spans="1:179" s="5" customFormat="1" ht="30" customHeight="1" x14ac:dyDescent="0.3">
      <c r="B22" s="99" t="s">
        <v>250</v>
      </c>
      <c r="C22" s="108">
        <v>443414</v>
      </c>
      <c r="D22" s="111"/>
      <c r="E22" s="271" t="s">
        <v>44</v>
      </c>
      <c r="F22" s="103" t="s">
        <v>146</v>
      </c>
      <c r="G22" s="104" t="s">
        <v>153</v>
      </c>
      <c r="H22" s="105">
        <v>2001</v>
      </c>
      <c r="I22" s="112" t="s">
        <v>145</v>
      </c>
      <c r="J22" s="102" t="s">
        <v>44</v>
      </c>
      <c r="K22" s="106">
        <v>63.62</v>
      </c>
      <c r="L22" s="120">
        <v>-40</v>
      </c>
      <c r="M22" s="113">
        <v>40</v>
      </c>
      <c r="N22" s="113">
        <v>45</v>
      </c>
      <c r="O22" s="154">
        <f t="shared" si="0"/>
        <v>45</v>
      </c>
      <c r="P22" s="107">
        <v>46</v>
      </c>
      <c r="Q22" s="107">
        <v>51</v>
      </c>
      <c r="R22" s="118">
        <v>-56</v>
      </c>
      <c r="S22" s="154">
        <f t="shared" si="1"/>
        <v>51</v>
      </c>
      <c r="T22" s="155">
        <f t="shared" si="7"/>
        <v>96</v>
      </c>
      <c r="U22" s="156" t="str">
        <f t="shared" si="2"/>
        <v>REG + 6</v>
      </c>
      <c r="V22" s="156" t="str">
        <f>IF(E22=0," ",IF(E22="H",IF(H22&lt;1999,VLOOKUP(K22,Minimas!$A$15:$F$29,6),IF(AND(H22&gt;1998,H22&lt;2002),VLOOKUP(K22,Minimas!$A$15:$F$29,5),IF(AND(H22&gt;2001,H22&lt;2004),VLOOKUP(K22,Minimas!$A$15:$F$29,4),IF(AND(H22&gt;2003,H22&lt;2006),VLOOKUP(K22,Minimas!$A$15:$F$29,3),VLOOKUP(K22,Minimas!$A$15:$F$29,2))))),IF(H22&lt;1999,VLOOKUP(K22,Minimas!$G$15:$L$29,6),IF(AND(H22&gt;1998,H22&lt;2002),VLOOKUP(K22,Minimas!$G$15:$L$29,5),IF(AND(H22&gt;2001,H22&lt;2004),VLOOKUP(K22,Minimas!$G$15:$L$29,4),IF(AND(H22&gt;2003,H22&lt;2006),VLOOKUP(K22,Minimas!$G$15:$L$29,3),VLOOKUP(K22,Minimas!$G$15:$L$29,2)))))))</f>
        <v>U20 F64</v>
      </c>
      <c r="W22" s="157">
        <f t="shared" si="3"/>
        <v>125.07586292688364</v>
      </c>
      <c r="X22" s="145">
        <v>43435</v>
      </c>
      <c r="Y22" s="197" t="s">
        <v>231</v>
      </c>
      <c r="Z22" s="197" t="s">
        <v>232</v>
      </c>
      <c r="AA22" s="163"/>
      <c r="AB22" s="161">
        <f>T22-HLOOKUP(V22,Minimas!$C$3:$CD$12,2,FALSE)</f>
        <v>36</v>
      </c>
      <c r="AC22" s="161">
        <f>T22-HLOOKUP(V22,Minimas!$C$3:$CD$12,3,FALSE)</f>
        <v>21</v>
      </c>
      <c r="AD22" s="161">
        <f>T22-HLOOKUP(V22,Minimas!$C$3:$CD$12,4,FALSE)</f>
        <v>6</v>
      </c>
      <c r="AE22" s="161">
        <f>T22-HLOOKUP(V22,Minimas!$C$3:$CD$12,5,FALSE)</f>
        <v>-9</v>
      </c>
      <c r="AF22" s="161">
        <f>T22-HLOOKUP(V22,Minimas!$C$3:$CD$12,6,FALSE)</f>
        <v>-22</v>
      </c>
      <c r="AG22" s="161">
        <f>T22-HLOOKUP(V22,Minimas!$C$3:$CD$12,7,FALSE)</f>
        <v>-39</v>
      </c>
      <c r="AH22" s="161">
        <f>T22-HLOOKUP(V22,Minimas!$C$3:$CD$12,8,FALSE)</f>
        <v>-59</v>
      </c>
      <c r="AI22" s="161">
        <f>T22-HLOOKUP(V22,Minimas!$C$3:$CD$12,9,FALSE)</f>
        <v>-79</v>
      </c>
      <c r="AJ22" s="161">
        <f>T22-HLOOKUP(V22,Minimas!$C$3:$CD$12,10,FALSE)</f>
        <v>-114</v>
      </c>
      <c r="AK22" s="162" t="str">
        <f t="shared" si="4"/>
        <v>REG +</v>
      </c>
      <c r="AL22" s="163"/>
      <c r="AM22" s="163" t="str">
        <f t="shared" si="5"/>
        <v>REG +</v>
      </c>
      <c r="AN22" s="163">
        <f t="shared" si="6"/>
        <v>6</v>
      </c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</row>
    <row r="23" spans="1:179" s="5" customFormat="1" ht="30" customHeight="1" x14ac:dyDescent="0.5">
      <c r="B23" s="99" t="s">
        <v>250</v>
      </c>
      <c r="C23" s="287">
        <v>397293</v>
      </c>
      <c r="D23" s="101"/>
      <c r="E23" s="300" t="s">
        <v>44</v>
      </c>
      <c r="F23" s="401" t="s">
        <v>132</v>
      </c>
      <c r="G23" s="404" t="s">
        <v>134</v>
      </c>
      <c r="H23" s="300">
        <v>2001</v>
      </c>
      <c r="I23" s="151" t="s">
        <v>129</v>
      </c>
      <c r="J23" s="300" t="s">
        <v>44</v>
      </c>
      <c r="K23" s="415">
        <v>64.099999999999994</v>
      </c>
      <c r="L23" s="420">
        <v>58</v>
      </c>
      <c r="M23" s="425">
        <v>-60</v>
      </c>
      <c r="N23" s="423">
        <v>60</v>
      </c>
      <c r="O23" s="52">
        <f t="shared" si="0"/>
        <v>60</v>
      </c>
      <c r="P23" s="420">
        <v>67</v>
      </c>
      <c r="Q23" s="423">
        <v>70</v>
      </c>
      <c r="R23" s="423">
        <v>72</v>
      </c>
      <c r="S23" s="52">
        <f t="shared" si="1"/>
        <v>72</v>
      </c>
      <c r="T23" s="61">
        <f t="shared" si="7"/>
        <v>132</v>
      </c>
      <c r="U23" s="48" t="str">
        <f t="shared" si="2"/>
        <v>FED + 9</v>
      </c>
      <c r="V23" s="48" t="str">
        <f>IF(E23=0," ",IF(E23="H",IF(H23&lt;1999,VLOOKUP(K23,Minimas!$A$15:$F$29,6),IF(AND(H23&gt;1998,H23&lt;2002),VLOOKUP(K23,Minimas!$A$15:$F$29,5),IF(AND(H23&gt;2001,H23&lt;2004),VLOOKUP(K23,Minimas!$A$15:$F$29,4),IF(AND(H23&gt;2003,H23&lt;2006),VLOOKUP(K23,Minimas!$A$15:$F$29,3),VLOOKUP(K23,Minimas!$A$15:$F$29,2))))),IF(H23&lt;1999,VLOOKUP(K23,Minimas!$G$15:$L$29,6),IF(AND(H23&gt;1998,H23&lt;2002),VLOOKUP(K23,Minimas!$G$15:$L$29,5),IF(AND(H23&gt;2001,H23&lt;2004),VLOOKUP(K23,Minimas!$G$15:$L$29,4),IF(AND(H23&gt;2003,H23&lt;2006),VLOOKUP(K23,Minimas!$G$15:$L$29,3),VLOOKUP(K23,Minimas!$G$15:$L$29,2)))))))</f>
        <v>U20 F71</v>
      </c>
      <c r="W23" s="49">
        <f t="shared" si="3"/>
        <v>171.20863201171616</v>
      </c>
      <c r="X23" s="145">
        <v>43449</v>
      </c>
      <c r="Y23" s="197" t="s">
        <v>234</v>
      </c>
      <c r="Z23" s="197" t="s">
        <v>235</v>
      </c>
      <c r="AA23" s="268"/>
      <c r="AB23" s="161">
        <f>T23-HLOOKUP(V23,Minimas!$C$3:$CD$12,2,FALSE)</f>
        <v>67</v>
      </c>
      <c r="AC23" s="161">
        <f>T23-HLOOKUP(V23,Minimas!$C$3:$CD$12,3,FALSE)</f>
        <v>52</v>
      </c>
      <c r="AD23" s="161">
        <f>T23-HLOOKUP(V23,Minimas!$C$3:$CD$12,4,FALSE)</f>
        <v>37</v>
      </c>
      <c r="AE23" s="161">
        <f>T23-HLOOKUP(V23,Minimas!$C$3:$CD$12,5,FALSE)</f>
        <v>22</v>
      </c>
      <c r="AF23" s="161">
        <f>T23-HLOOKUP(V23,Minimas!$C$3:$CD$12,6,FALSE)</f>
        <v>9</v>
      </c>
      <c r="AG23" s="161">
        <f>T23-HLOOKUP(V23,Minimas!$C$3:$CD$12,7,FALSE)</f>
        <v>-10</v>
      </c>
      <c r="AH23" s="161">
        <f>T23-HLOOKUP(V23,Minimas!$C$3:$CD$12,8,FALSE)</f>
        <v>-30</v>
      </c>
      <c r="AI23" s="161">
        <f>T23-HLOOKUP(V23,Minimas!$C$3:$CD$12,9,FALSE)</f>
        <v>-50</v>
      </c>
      <c r="AJ23" s="161">
        <f>T23-HLOOKUP(V23,Minimas!$C$3:$CD$12,10,FALSE)</f>
        <v>-93</v>
      </c>
      <c r="AK23" s="162" t="str">
        <f t="shared" si="4"/>
        <v>FED +</v>
      </c>
      <c r="AL23" s="163"/>
      <c r="AM23" s="163" t="str">
        <f t="shared" si="5"/>
        <v>FED +</v>
      </c>
      <c r="AN23" s="163">
        <f t="shared" si="6"/>
        <v>9</v>
      </c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</row>
    <row r="24" spans="1:179" s="5" customFormat="1" ht="30" customHeight="1" x14ac:dyDescent="0.25">
      <c r="B24" s="243" t="s">
        <v>250</v>
      </c>
      <c r="C24" s="277">
        <v>508512</v>
      </c>
      <c r="D24" s="399"/>
      <c r="E24" s="270" t="s">
        <v>44</v>
      </c>
      <c r="F24" s="159" t="s">
        <v>287</v>
      </c>
      <c r="G24" s="126" t="s">
        <v>174</v>
      </c>
      <c r="H24" s="160">
        <v>2001</v>
      </c>
      <c r="I24" s="140" t="s">
        <v>247</v>
      </c>
      <c r="J24" s="139" t="s">
        <v>44</v>
      </c>
      <c r="K24" s="418">
        <v>66.61</v>
      </c>
      <c r="L24" s="211">
        <v>45</v>
      </c>
      <c r="M24" s="212">
        <v>50</v>
      </c>
      <c r="N24" s="212">
        <v>-55</v>
      </c>
      <c r="O24" s="244">
        <f t="shared" si="0"/>
        <v>50</v>
      </c>
      <c r="P24" s="211">
        <v>65</v>
      </c>
      <c r="Q24" s="212">
        <v>67</v>
      </c>
      <c r="R24" s="212">
        <v>-70</v>
      </c>
      <c r="S24" s="244">
        <f t="shared" si="1"/>
        <v>67</v>
      </c>
      <c r="T24" s="245">
        <f t="shared" si="7"/>
        <v>117</v>
      </c>
      <c r="U24" s="246" t="str">
        <f t="shared" si="2"/>
        <v>IRG + 7</v>
      </c>
      <c r="V24" s="246" t="str">
        <f>IF(E24=0," ",IF(E24="H",IF(H24&lt;1999,VLOOKUP(K24,[6]Minimas!$A$15:$F$29,6),IF(AND(H24&gt;1998,H24&lt;2002),VLOOKUP(K24,[6]Minimas!$A$15:$F$29,5),IF(AND(H24&gt;2001,H24&lt;2004),VLOOKUP(K24,[6]Minimas!$A$15:$F$29,4),IF(AND(H24&gt;2003,H24&lt;2006),VLOOKUP(K24,[6]Minimas!$A$15:$F$29,3),VLOOKUP(K24,[6]Minimas!$A$15:$F$29,2))))),IF(H24&lt;1999,VLOOKUP(K24,[6]Minimas!$G$15:$L$29,6),IF(AND(H24&gt;1998,H24&lt;2002),VLOOKUP(K24,[6]Minimas!$G$15:$L$29,5),IF(AND(H24&gt;2001,H24&lt;2004),VLOOKUP(K24,[6]Minimas!$G$15:$L$29,4),IF(AND(H24&gt;2003,H24&lt;2006),VLOOKUP(K24,[6]Minimas!$G$15:$L$29,3),VLOOKUP(K24,[6]Minimas!$G$15:$L$29,2)))))))</f>
        <v>U20 F71</v>
      </c>
      <c r="W24" s="247">
        <f t="shared" si="3"/>
        <v>148.39889673231349</v>
      </c>
      <c r="X24" s="180">
        <v>43561</v>
      </c>
      <c r="Y24" s="184" t="s">
        <v>309</v>
      </c>
      <c r="Z24" s="184" t="s">
        <v>307</v>
      </c>
      <c r="AA24" s="163"/>
      <c r="AB24" s="161">
        <f>T24-HLOOKUP(V24,[6]Minimas!$C$3:$CD$12,2,FALSE)</f>
        <v>52</v>
      </c>
      <c r="AC24" s="161">
        <f>T24-HLOOKUP(V24,[6]Minimas!$C$3:$CD$12,3,FALSE)</f>
        <v>37</v>
      </c>
      <c r="AD24" s="161">
        <f>T24-HLOOKUP(V24,[6]Minimas!$C$3:$CD$12,4,FALSE)</f>
        <v>22</v>
      </c>
      <c r="AE24" s="161">
        <f>T24-HLOOKUP(V24,[6]Minimas!$C$3:$CD$12,5,FALSE)</f>
        <v>7</v>
      </c>
      <c r="AF24" s="161">
        <f>T24-HLOOKUP(V24,[6]Minimas!$C$3:$CD$12,6,FALSE)</f>
        <v>-6</v>
      </c>
      <c r="AG24" s="161">
        <f>T24-HLOOKUP(V24,[6]Minimas!$C$3:$CD$12,7,FALSE)</f>
        <v>-25</v>
      </c>
      <c r="AH24" s="161">
        <f>T24-HLOOKUP(V24,[6]Minimas!$C$3:$CD$12,8,FALSE)</f>
        <v>-45</v>
      </c>
      <c r="AI24" s="161">
        <f>T24-HLOOKUP(V24,[6]Minimas!$C$3:$CD$12,9,FALSE)</f>
        <v>-65</v>
      </c>
      <c r="AJ24" s="161">
        <f>T24-HLOOKUP(V24,[6]Minimas!$C$3:$CD$12,10,FALSE)</f>
        <v>-108</v>
      </c>
      <c r="AK24" s="162" t="str">
        <f t="shared" si="4"/>
        <v>IRG +</v>
      </c>
      <c r="AL24" s="163"/>
      <c r="AM24" s="163" t="str">
        <f t="shared" si="5"/>
        <v>IRG +</v>
      </c>
      <c r="AN24" s="163">
        <f t="shared" si="6"/>
        <v>7</v>
      </c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</row>
    <row r="25" spans="1:179" s="5" customFormat="1" ht="30" hidden="1" customHeight="1" x14ac:dyDescent="0.25">
      <c r="B25" s="222"/>
      <c r="C25" s="137"/>
      <c r="D25" s="234"/>
      <c r="E25" s="273"/>
      <c r="F25" s="236"/>
      <c r="G25" s="109"/>
      <c r="H25" s="237"/>
      <c r="I25" s="238"/>
      <c r="J25" s="235"/>
      <c r="K25" s="239"/>
      <c r="L25" s="263"/>
      <c r="M25" s="264"/>
      <c r="N25" s="264"/>
      <c r="O25" s="240"/>
      <c r="P25" s="263"/>
      <c r="Q25" s="264"/>
      <c r="R25" s="264"/>
      <c r="S25" s="240"/>
      <c r="T25" s="241"/>
      <c r="U25" s="233"/>
      <c r="V25" s="233"/>
      <c r="W25" s="242"/>
      <c r="X25" s="180">
        <v>43526</v>
      </c>
      <c r="Y25" s="184" t="s">
        <v>295</v>
      </c>
      <c r="Z25" s="184" t="s">
        <v>226</v>
      </c>
      <c r="AA25" s="163"/>
      <c r="AB25" s="161" t="e">
        <f>T25-HLOOKUP(V25,[5]Minimas!$C$3:$CD$12,2,FALSE)</f>
        <v>#N/A</v>
      </c>
      <c r="AC25" s="161" t="e">
        <f>T25-HLOOKUP(V25,[5]Minimas!$C$3:$CD$12,3,FALSE)</f>
        <v>#N/A</v>
      </c>
      <c r="AD25" s="161" t="e">
        <f>T25-HLOOKUP(V25,[5]Minimas!$C$3:$CD$12,4,FALSE)</f>
        <v>#N/A</v>
      </c>
      <c r="AE25" s="161" t="e">
        <f>T25-HLOOKUP(V25,[5]Minimas!$C$3:$CD$12,5,FALSE)</f>
        <v>#N/A</v>
      </c>
      <c r="AF25" s="161" t="e">
        <f>T25-HLOOKUP(V25,[5]Minimas!$C$3:$CD$12,6,FALSE)</f>
        <v>#N/A</v>
      </c>
      <c r="AG25" s="161" t="e">
        <f>T25-HLOOKUP(V25,[5]Minimas!$C$3:$CD$12,7,FALSE)</f>
        <v>#N/A</v>
      </c>
      <c r="AH25" s="161" t="e">
        <f>T25-HLOOKUP(V25,[5]Minimas!$C$3:$CD$12,8,FALSE)</f>
        <v>#N/A</v>
      </c>
      <c r="AI25" s="161" t="e">
        <f>T25-HLOOKUP(V25,[5]Minimas!$C$3:$CD$12,9,FALSE)</f>
        <v>#N/A</v>
      </c>
      <c r="AJ25" s="161" t="e">
        <f>T25-HLOOKUP(V25,[5]Minimas!$C$3:$CD$12,10,FALSE)</f>
        <v>#N/A</v>
      </c>
      <c r="AK25" s="162" t="str">
        <f t="shared" si="4"/>
        <v xml:space="preserve"> </v>
      </c>
      <c r="AL25" s="163"/>
      <c r="AM25" s="163" t="str">
        <f t="shared" si="5"/>
        <v xml:space="preserve"> </v>
      </c>
      <c r="AN25" s="163" t="str">
        <f t="shared" si="6"/>
        <v xml:space="preserve"> </v>
      </c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</row>
    <row r="26" spans="1:179" s="5" customFormat="1" ht="30" customHeight="1" x14ac:dyDescent="0.25">
      <c r="B26" s="243" t="s">
        <v>250</v>
      </c>
      <c r="C26" s="283">
        <v>416680</v>
      </c>
      <c r="D26" s="294"/>
      <c r="E26" s="270" t="s">
        <v>44</v>
      </c>
      <c r="F26" s="307" t="s">
        <v>314</v>
      </c>
      <c r="G26" s="315" t="s">
        <v>315</v>
      </c>
      <c r="H26" s="323">
        <v>2001</v>
      </c>
      <c r="I26" s="329" t="s">
        <v>129</v>
      </c>
      <c r="J26" s="128" t="s">
        <v>44</v>
      </c>
      <c r="K26" s="153">
        <v>65.400000000000006</v>
      </c>
      <c r="L26" s="211">
        <v>42</v>
      </c>
      <c r="M26" s="212">
        <v>44</v>
      </c>
      <c r="N26" s="212">
        <v>-46</v>
      </c>
      <c r="O26" s="244">
        <f>IF(E26="","",IF(MAXA(L26:N26)&lt;=0,0,MAXA(L26:N26)))</f>
        <v>44</v>
      </c>
      <c r="P26" s="211">
        <v>50</v>
      </c>
      <c r="Q26" s="212">
        <v>53</v>
      </c>
      <c r="R26" s="212">
        <v>55</v>
      </c>
      <c r="S26" s="244">
        <f>IF(E26="","",IF(MAXA(P26:R26)&lt;=0,0,MAXA(P26:R26)))</f>
        <v>55</v>
      </c>
      <c r="T26" s="245">
        <f>IF(E26="","",IF(OR(O26=0,S26=0),0,O26+S26))</f>
        <v>99</v>
      </c>
      <c r="U26" s="246" t="str">
        <f t="shared" ref="U26:U41" si="8">+CONCATENATE(AM26," ",AN26)</f>
        <v>REG + 4</v>
      </c>
      <c r="V26" s="246" t="str">
        <f>IF(E26=0," ",IF(E26="H",IF(H26&lt;1999,VLOOKUP(K26,[3]Minimas!$A$15:$F$29,6),IF(AND(H26&gt;1998,H26&lt;2002),VLOOKUP(K26,[3]Minimas!$A$15:$F$29,5),IF(AND(H26&gt;2001,H26&lt;2004),VLOOKUP(K26,[3]Minimas!$A$15:$F$29,4),IF(AND(H26&gt;2003,H26&lt;2006),VLOOKUP(K26,[3]Minimas!$A$15:$F$29,3),VLOOKUP(K26,[3]Minimas!$A$15:$F$29,2))))),IF(H26&lt;1999,VLOOKUP(K26,[3]Minimas!$G$15:$L$29,6),IF(AND(H26&gt;1998,H26&lt;2002),VLOOKUP(K26,[3]Minimas!$G$15:$L$29,5),IF(AND(H26&gt;2001,H26&lt;2004),VLOOKUP(K26,[3]Minimas!$G$15:$L$29,4),IF(AND(H26&gt;2003,H26&lt;2006),VLOOKUP(K26,[3]Minimas!$G$15:$L$29,3),VLOOKUP(K26,[3]Minimas!$G$15:$L$29,2)))))))</f>
        <v>U20 F71</v>
      </c>
      <c r="W26" s="247">
        <f>IF(E26=" "," ",IF(E26="H",10^(0.75194503*LOG(K26/175.508)^2)*T26,IF(E26="F",10^(0.783497476* LOG(K26/153.655)^2)*T26,"")))</f>
        <v>126.89909345237177</v>
      </c>
      <c r="X26" s="180">
        <v>43599</v>
      </c>
      <c r="Y26" s="184" t="s">
        <v>321</v>
      </c>
      <c r="Z26" s="184" t="s">
        <v>322</v>
      </c>
      <c r="AA26" s="163"/>
      <c r="AB26" s="161">
        <f>T26-HLOOKUP(V26,[3]Minimas!$C$3:$CD$12,2,FALSE)</f>
        <v>34</v>
      </c>
      <c r="AC26" s="161">
        <f>T26-HLOOKUP(V26,[3]Minimas!$C$3:$CD$12,3,FALSE)</f>
        <v>19</v>
      </c>
      <c r="AD26" s="161">
        <f>T26-HLOOKUP(V26,[3]Minimas!$C$3:$CD$12,4,FALSE)</f>
        <v>4</v>
      </c>
      <c r="AE26" s="161">
        <f>T26-HLOOKUP(V26,[3]Minimas!$C$3:$CD$12,5,FALSE)</f>
        <v>-11</v>
      </c>
      <c r="AF26" s="161">
        <f>T26-HLOOKUP(V26,[3]Minimas!$C$3:$CD$12,6,FALSE)</f>
        <v>-24</v>
      </c>
      <c r="AG26" s="161">
        <f>T26-HLOOKUP(V26,[3]Minimas!$C$3:$CD$12,7,FALSE)</f>
        <v>-43</v>
      </c>
      <c r="AH26" s="161">
        <f>T26-HLOOKUP(V26,[3]Minimas!$C$3:$CD$12,8,FALSE)</f>
        <v>-63</v>
      </c>
      <c r="AI26" s="161">
        <f>T26-HLOOKUP(V26,[3]Minimas!$C$3:$CD$12,9,FALSE)</f>
        <v>-83</v>
      </c>
      <c r="AJ26" s="161">
        <f>T26-HLOOKUP(V26,[3]Minimas!$C$3:$CD$12,10,FALSE)</f>
        <v>-126</v>
      </c>
      <c r="AK26" s="162" t="str">
        <f t="shared" si="4"/>
        <v>REG +</v>
      </c>
      <c r="AL26" s="163"/>
      <c r="AM26" s="163" t="str">
        <f t="shared" si="5"/>
        <v>REG +</v>
      </c>
      <c r="AN26" s="163">
        <f t="shared" si="6"/>
        <v>4</v>
      </c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</row>
    <row r="27" spans="1:179" s="5" customFormat="1" ht="27.75" customHeight="1" thickBot="1" x14ac:dyDescent="0.3">
      <c r="A27" s="1"/>
      <c r="B27" s="243" t="s">
        <v>250</v>
      </c>
      <c r="C27" s="249">
        <v>363002</v>
      </c>
      <c r="D27" s="250"/>
      <c r="E27" s="270" t="s">
        <v>44</v>
      </c>
      <c r="F27" s="308" t="s">
        <v>132</v>
      </c>
      <c r="G27" s="316" t="s">
        <v>310</v>
      </c>
      <c r="H27" s="127">
        <v>1998</v>
      </c>
      <c r="I27" s="220" t="s">
        <v>129</v>
      </c>
      <c r="J27" s="128" t="s">
        <v>44</v>
      </c>
      <c r="K27" s="153">
        <v>48.5</v>
      </c>
      <c r="L27" s="419">
        <v>58</v>
      </c>
      <c r="M27" s="422">
        <v>61</v>
      </c>
      <c r="N27" s="422">
        <v>64</v>
      </c>
      <c r="O27" s="360">
        <v>64</v>
      </c>
      <c r="P27" s="419">
        <v>76</v>
      </c>
      <c r="Q27" s="422">
        <v>79</v>
      </c>
      <c r="R27" s="422">
        <v>-81</v>
      </c>
      <c r="S27" s="360">
        <v>79</v>
      </c>
      <c r="T27" s="367">
        <v>143</v>
      </c>
      <c r="U27" s="48" t="str">
        <f t="shared" si="8"/>
        <v>INTB + 3</v>
      </c>
      <c r="V27" s="48" t="str">
        <f>IF(E27=0," ",IF(E27="H",IF(H27&lt;1999,VLOOKUP(K27,[7]Minimas!$A$15:$F$29,6),IF(AND(H27&gt;1998,H27&lt;2002),VLOOKUP(K27,[7]Minimas!$A$15:$F$29,5),IF(AND(H27&gt;2001,H27&lt;2004),VLOOKUP(K27,[7]Minimas!$A$15:$F$29,4),IF(AND(H27&gt;2003,H27&lt;2006),VLOOKUP(K27,[7]Minimas!$A$15:$F$29,3),VLOOKUP(K27,[7]Minimas!$A$15:$F$29,2))))),IF(H27&lt;1999,VLOOKUP(K27,[7]Minimas!$G$15:$L$29,6),IF(AND(H27&gt;1998,H27&lt;2002),VLOOKUP(K27,[7]Minimas!$G$15:$L$29,5),IF(AND(H27&gt;2001,H27&lt;2004),VLOOKUP(K27,[7]Minimas!$G$15:$L$29,4),IF(AND(H27&gt;2003,H27&lt;2006),VLOOKUP(K27,[7]Minimas!$G$15:$L$29,3),VLOOKUP(K27,[7]Minimas!$G$15:$L$29,2)))))))</f>
        <v>SE F49</v>
      </c>
      <c r="W27" s="247">
        <v>224.82344432314264</v>
      </c>
      <c r="X27" s="180">
        <v>43560</v>
      </c>
      <c r="Y27" s="184" t="s">
        <v>311</v>
      </c>
      <c r="Z27" s="184" t="s">
        <v>312</v>
      </c>
      <c r="AA27" s="163"/>
      <c r="AB27" s="161">
        <f>T27-HLOOKUP(V27,[7]Minimas!$C$3:$CD$12,2,FALSE)</f>
        <v>88</v>
      </c>
      <c r="AC27" s="161">
        <f>T27-HLOOKUP(V27,[7]Minimas!$C$3:$CD$12,3,FALSE)</f>
        <v>76</v>
      </c>
      <c r="AD27" s="161">
        <f>T27-HLOOKUP(V27,[7]Minimas!$C$3:$CD$12,4,FALSE)</f>
        <v>63</v>
      </c>
      <c r="AE27" s="161">
        <f>T27-HLOOKUP(V27,[7]Minimas!$C$3:$CD$12,5,FALSE)</f>
        <v>51</v>
      </c>
      <c r="AF27" s="161">
        <f>T27-HLOOKUP(V27,[7]Minimas!$C$3:$CD$12,6,FALSE)</f>
        <v>36</v>
      </c>
      <c r="AG27" s="161">
        <f>T27-HLOOKUP(V27,[7]Minimas!$C$3:$CD$12,7,FALSE)</f>
        <v>21</v>
      </c>
      <c r="AH27" s="161">
        <f>T27-HLOOKUP(V27,[7]Minimas!$C$3:$CD$12,8,FALSE)</f>
        <v>3</v>
      </c>
      <c r="AI27" s="161">
        <f>T27-HLOOKUP(V27,[7]Minimas!$C$3:$CD$12,9,FALSE)</f>
        <v>-17</v>
      </c>
      <c r="AJ27" s="161">
        <f>T27-HLOOKUP(V27,[7]Minimas!$C$3:$CD$12,10,FALSE)</f>
        <v>-32</v>
      </c>
      <c r="AK27" s="162" t="str">
        <f>IF(E27=0," ",IF(AJ27&gt;=0,MASCULINS!$AJ$5,IF(AI27&gt;=0,MASCULINS!$AI$5,IF(AH27&gt;=0,MASCULINS!$AH$5,IF(AG27&gt;=0,MASCULINS!$AG$5,IF(AF27&gt;=0,MASCULINS!$AF$5,IF(AE27&gt;=0,MASCULINS!$AE$5,IF(AD27&gt;=0,MASCULINS!$AD$5,IF(AC27&gt;=0,MASCULINS!$AC$5,MASCULINS!$AB$5)))))))))</f>
        <v>INTB +</v>
      </c>
      <c r="AL27" s="163"/>
      <c r="AM27" s="163" t="str">
        <f t="shared" si="5"/>
        <v>INTB +</v>
      </c>
      <c r="AN27" s="163">
        <f t="shared" si="6"/>
        <v>3</v>
      </c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</row>
    <row r="28" spans="1:179" ht="23" customHeight="1" x14ac:dyDescent="0.5">
      <c r="A28" s="5"/>
      <c r="B28" s="394" t="s">
        <v>250</v>
      </c>
      <c r="C28" s="289">
        <v>363002</v>
      </c>
      <c r="D28" s="391"/>
      <c r="E28" s="299" t="s">
        <v>44</v>
      </c>
      <c r="F28" s="309" t="s">
        <v>132</v>
      </c>
      <c r="G28" s="317" t="s">
        <v>133</v>
      </c>
      <c r="H28" s="325">
        <v>1998</v>
      </c>
      <c r="I28" s="409" t="s">
        <v>129</v>
      </c>
      <c r="J28" s="414" t="s">
        <v>44</v>
      </c>
      <c r="K28" s="439">
        <v>49.7</v>
      </c>
      <c r="L28" s="421">
        <v>60</v>
      </c>
      <c r="M28" s="424">
        <v>63</v>
      </c>
      <c r="N28" s="426">
        <v>-65</v>
      </c>
      <c r="O28" s="60">
        <f t="shared" ref="O28:O41" si="9">IF(E28="","",IF(MAXA(L28:N28)&lt;=0,0,MAXA(L28:N28)))</f>
        <v>63</v>
      </c>
      <c r="P28" s="421">
        <v>76</v>
      </c>
      <c r="Q28" s="424">
        <v>78</v>
      </c>
      <c r="R28" s="426">
        <v>-80</v>
      </c>
      <c r="S28" s="60">
        <f t="shared" ref="S28:S41" si="10">IF(E28="","",IF(MAXA(P28:R28)&lt;=0,0,MAXA(P28:R28)))</f>
        <v>78</v>
      </c>
      <c r="T28" s="61">
        <f t="shared" ref="T28:T38" si="11">IF(E28="","",IF(OR(O28=0,S28=0),0,O28+S28))</f>
        <v>141</v>
      </c>
      <c r="U28" s="48" t="str">
        <f t="shared" si="8"/>
        <v>NAT + 3</v>
      </c>
      <c r="V28" s="48" t="str">
        <f>IF(E28=0," ",IF(E28="H",IF(H28&lt;1999,VLOOKUP(K28,Minimas!$A$15:$F$29,6),IF(AND(H28&gt;1998,H28&lt;2002),VLOOKUP(K28,Minimas!$A$15:$F$29,5),IF(AND(H28&gt;2001,H28&lt;2004),VLOOKUP(K28,Minimas!$A$15:$F$29,4),IF(AND(H28&gt;2003,H28&lt;2006),VLOOKUP(K28,Minimas!$A$15:$F$29,3),VLOOKUP(K28,Minimas!$A$15:$F$29,2))))),IF(H28&lt;1999,VLOOKUP(K28,Minimas!$G$15:$L$29,6),IF(AND(H28&gt;1998,H28&lt;2002),VLOOKUP(K28,Minimas!$G$15:$L$29,5),IF(AND(H28&gt;2001,H28&lt;2004),VLOOKUP(K28,Minimas!$G$15:$L$29,4),IF(AND(H28&gt;2003,H28&lt;2006),VLOOKUP(K28,Minimas!$G$15:$L$29,3),VLOOKUP(K28,Minimas!$G$15:$L$29,2)))))))</f>
        <v>SE F55</v>
      </c>
      <c r="W28" s="62">
        <f t="shared" ref="W28:W41" si="12">IF(E28=" "," ",IF(E28="H",10^(0.75194503*LOG(K28/175.508)^2)*T28,IF(E28="F",10^(0.783497476* LOG(K28/153.655)^2)*T28,"")))</f>
        <v>217.51189342303445</v>
      </c>
      <c r="X28" s="145">
        <v>43449</v>
      </c>
      <c r="Y28" s="197" t="s">
        <v>234</v>
      </c>
      <c r="Z28" s="197" t="s">
        <v>235</v>
      </c>
      <c r="AA28" s="268"/>
      <c r="AB28" s="161">
        <f>T28-HLOOKUP(V28,Minimas!$C$3:$CD$12,2,FALSE)</f>
        <v>81</v>
      </c>
      <c r="AC28" s="161">
        <f>T28-HLOOKUP(V28,Minimas!$C$3:$CD$12,3,FALSE)</f>
        <v>66</v>
      </c>
      <c r="AD28" s="161">
        <f>T28-HLOOKUP(V28,Minimas!$C$3:$CD$12,4,FALSE)</f>
        <v>54</v>
      </c>
      <c r="AE28" s="161">
        <f>T28-HLOOKUP(V28,Minimas!$C$3:$CD$12,5,FALSE)</f>
        <v>39</v>
      </c>
      <c r="AF28" s="161">
        <f>T28-HLOOKUP(V28,Minimas!$C$3:$CD$12,6,FALSE)</f>
        <v>18</v>
      </c>
      <c r="AG28" s="161">
        <f>T28-HLOOKUP(V28,Minimas!$C$3:$CD$12,7,FALSE)</f>
        <v>3</v>
      </c>
      <c r="AH28" s="161">
        <f>T28-HLOOKUP(V28,Minimas!$C$3:$CD$12,8,FALSE)</f>
        <v>-14</v>
      </c>
      <c r="AI28" s="161">
        <f>T28-HLOOKUP(V28,Minimas!$C$3:$CD$12,9,FALSE)</f>
        <v>-34</v>
      </c>
      <c r="AJ28" s="161">
        <f>T28-HLOOKUP(V28,Minimas!$C$3:$CD$12,10,FALSE)</f>
        <v>-49</v>
      </c>
      <c r="AK28" s="162" t="str">
        <f t="shared" ref="AK28:AK40" si="13">IF(E28=0," ",IF(AJ28&gt;=0,$AJ$5,IF(AI28&gt;=0,$AI$5,IF(AH28&gt;=0,$AH$5,IF(AG28&gt;=0,$AG$5,IF(AF28&gt;=0,$AF$5,IF(AE28&gt;=0,$AE$5,IF(AD28&gt;=0,$AD$5,IF(AC28&gt;=0,$AC$5,$AB$5)))))))))</f>
        <v>NAT +</v>
      </c>
      <c r="AL28" s="163"/>
      <c r="AM28" s="163" t="str">
        <f t="shared" si="5"/>
        <v>NAT +</v>
      </c>
      <c r="AN28" s="163">
        <f t="shared" si="6"/>
        <v>3</v>
      </c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</row>
    <row r="29" spans="1:179" ht="23" customHeight="1" x14ac:dyDescent="0.25">
      <c r="A29" s="5"/>
      <c r="B29" s="243" t="s">
        <v>250</v>
      </c>
      <c r="C29" s="249">
        <v>435579</v>
      </c>
      <c r="D29" s="250"/>
      <c r="E29" s="221" t="s">
        <v>44</v>
      </c>
      <c r="F29" s="218" t="s">
        <v>236</v>
      </c>
      <c r="G29" s="219" t="s">
        <v>301</v>
      </c>
      <c r="H29" s="213">
        <v>1988</v>
      </c>
      <c r="I29" s="220" t="s">
        <v>129</v>
      </c>
      <c r="J29" s="201" t="s">
        <v>44</v>
      </c>
      <c r="K29" s="205">
        <v>52.16</v>
      </c>
      <c r="L29" s="211">
        <v>60</v>
      </c>
      <c r="M29" s="212">
        <v>62</v>
      </c>
      <c r="N29" s="212">
        <v>64</v>
      </c>
      <c r="O29" s="244">
        <f t="shared" si="9"/>
        <v>64</v>
      </c>
      <c r="P29" s="211">
        <v>77</v>
      </c>
      <c r="Q29" s="212">
        <v>-79</v>
      </c>
      <c r="R29" s="212">
        <v>-80</v>
      </c>
      <c r="S29" s="244">
        <f t="shared" si="10"/>
        <v>77</v>
      </c>
      <c r="T29" s="369">
        <f t="shared" si="11"/>
        <v>141</v>
      </c>
      <c r="U29" s="246" t="str">
        <f t="shared" si="8"/>
        <v>NAT + 3</v>
      </c>
      <c r="V29" s="246" t="str">
        <f>IF(E29=0," ",IF(E29="H",IF(H29&lt;1999,VLOOKUP(K29,[3]Minimas!$A$15:$F$29,6),IF(AND(H29&gt;1998,H29&lt;2002),VLOOKUP(K29,[3]Minimas!$A$15:$F$29,5),IF(AND(H29&gt;2001,H29&lt;2004),VLOOKUP(K29,[3]Minimas!$A$15:$F$29,4),IF(AND(H29&gt;2003,H29&lt;2006),VLOOKUP(K29,[3]Minimas!$A$15:$F$29,3),VLOOKUP(K29,[3]Minimas!$A$15:$F$29,2))))),IF(H29&lt;1999,VLOOKUP(K29,[3]Minimas!$G$15:$L$29,6),IF(AND(H29&gt;1998,H29&lt;2002),VLOOKUP(K29,[3]Minimas!$G$15:$L$29,5),IF(AND(H29&gt;2001,H29&lt;2004),VLOOKUP(K29,[3]Minimas!$G$15:$L$29,4),IF(AND(H29&gt;2003,H29&lt;2006),VLOOKUP(K29,[3]Minimas!$G$15:$L$29,3),VLOOKUP(K29,[3]Minimas!$G$15:$L$29,2)))))))</f>
        <v>SE F55</v>
      </c>
      <c r="W29" s="247">
        <f t="shared" si="12"/>
        <v>209.75470806339524</v>
      </c>
      <c r="X29" s="180">
        <v>43625</v>
      </c>
      <c r="Y29" s="184" t="s">
        <v>330</v>
      </c>
      <c r="Z29" s="184" t="s">
        <v>331</v>
      </c>
      <c r="AA29" s="163"/>
      <c r="AB29" s="161">
        <f>T29-HLOOKUP(V29,[3]Minimas!$C$3:$CD$12,2,FALSE)</f>
        <v>81</v>
      </c>
      <c r="AC29" s="161">
        <f>T29-HLOOKUP(V29,[3]Minimas!$C$3:$CD$12,3,FALSE)</f>
        <v>66</v>
      </c>
      <c r="AD29" s="161">
        <f>T29-HLOOKUP(V29,[3]Minimas!$C$3:$CD$12,4,FALSE)</f>
        <v>54</v>
      </c>
      <c r="AE29" s="161">
        <f>T29-HLOOKUP(V29,[3]Minimas!$C$3:$CD$12,5,FALSE)</f>
        <v>39</v>
      </c>
      <c r="AF29" s="161">
        <f>T29-HLOOKUP(V29,[3]Minimas!$C$3:$CD$12,6,FALSE)</f>
        <v>18</v>
      </c>
      <c r="AG29" s="161">
        <f>T29-HLOOKUP(V29,[3]Minimas!$C$3:$CD$12,7,FALSE)</f>
        <v>3</v>
      </c>
      <c r="AH29" s="161">
        <f>T29-HLOOKUP(V29,[3]Minimas!$C$3:$CD$12,8,FALSE)</f>
        <v>-14</v>
      </c>
      <c r="AI29" s="161">
        <f>T29-HLOOKUP(V29,[3]Minimas!$C$3:$CD$12,9,FALSE)</f>
        <v>-34</v>
      </c>
      <c r="AJ29" s="161">
        <f>T29-HLOOKUP(V29,[3]Minimas!$C$3:$CD$12,10,FALSE)</f>
        <v>-49</v>
      </c>
      <c r="AK29" s="162" t="str">
        <f t="shared" si="13"/>
        <v>NAT +</v>
      </c>
      <c r="AL29" s="163"/>
      <c r="AM29" s="163" t="str">
        <f t="shared" si="5"/>
        <v>NAT +</v>
      </c>
      <c r="AN29" s="163">
        <f t="shared" si="6"/>
        <v>3</v>
      </c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</row>
    <row r="30" spans="1:179" ht="23.15" customHeight="1" x14ac:dyDescent="0.3">
      <c r="A30" s="5"/>
      <c r="B30" s="100" t="s">
        <v>250</v>
      </c>
      <c r="C30" s="223">
        <v>441734</v>
      </c>
      <c r="D30" s="138"/>
      <c r="E30" s="217" t="s">
        <v>44</v>
      </c>
      <c r="F30" s="248" t="s">
        <v>147</v>
      </c>
      <c r="G30" s="200" t="s">
        <v>135</v>
      </c>
      <c r="H30" s="324">
        <v>1990</v>
      </c>
      <c r="I30" s="328" t="s">
        <v>145</v>
      </c>
      <c r="J30" s="301" t="s">
        <v>44</v>
      </c>
      <c r="K30" s="209">
        <v>53.3</v>
      </c>
      <c r="L30" s="211">
        <v>45</v>
      </c>
      <c r="M30" s="212">
        <v>48</v>
      </c>
      <c r="N30" s="212">
        <v>51</v>
      </c>
      <c r="O30" s="60">
        <f t="shared" si="9"/>
        <v>51</v>
      </c>
      <c r="P30" s="207">
        <v>55</v>
      </c>
      <c r="Q30" s="208">
        <v>60</v>
      </c>
      <c r="R30" s="208">
        <v>65</v>
      </c>
      <c r="S30" s="60">
        <f t="shared" si="10"/>
        <v>65</v>
      </c>
      <c r="T30" s="61">
        <f t="shared" si="11"/>
        <v>116</v>
      </c>
      <c r="U30" s="48" t="str">
        <f t="shared" si="8"/>
        <v>IRG + 14</v>
      </c>
      <c r="V30" s="48" t="str">
        <f>IF(E30=0," ",IF(E30="H",IF(H30&lt;1999,VLOOKUP(K30,Minimas!$A$15:$F$29,6),IF(AND(H30&gt;1998,H30&lt;2002),VLOOKUP(K30,Minimas!$A$15:$F$29,5),IF(AND(H30&gt;2001,H30&lt;2004),VLOOKUP(K30,Minimas!$A$15:$F$29,4),IF(AND(H30&gt;2003,H30&lt;2006),VLOOKUP(K30,Minimas!$A$15:$F$29,3),VLOOKUP(K30,Minimas!$A$15:$F$29,2))))),IF(H30&lt;1999,VLOOKUP(K30,Minimas!$G$15:$L$29,6),IF(AND(H30&gt;1998,H30&lt;2002),VLOOKUP(K30,Minimas!$G$15:$L$29,5),IF(AND(H30&gt;2001,H30&lt;2004),VLOOKUP(K30,Minimas!$G$15:$L$29,4),IF(AND(H30&gt;2003,H30&lt;2006),VLOOKUP(K30,Minimas!$G$15:$L$29,3),VLOOKUP(K30,Minimas!$G$15:$L$29,2)))))))</f>
        <v>SE F55</v>
      </c>
      <c r="W30" s="62">
        <f t="shared" si="12"/>
        <v>169.86971743980328</v>
      </c>
      <c r="X30" s="145">
        <v>43484</v>
      </c>
      <c r="Y30" s="197" t="s">
        <v>252</v>
      </c>
      <c r="Z30" s="197" t="s">
        <v>235</v>
      </c>
      <c r="AA30" s="268"/>
      <c r="AB30" s="161">
        <f>T30-HLOOKUP(V30,Minimas!$C$3:$CD$12,2,FALSE)</f>
        <v>56</v>
      </c>
      <c r="AC30" s="161">
        <f>T30-HLOOKUP(V30,Minimas!$C$3:$CD$12,3,FALSE)</f>
        <v>41</v>
      </c>
      <c r="AD30" s="161">
        <f>T30-HLOOKUP(V30,Minimas!$C$3:$CD$12,4,FALSE)</f>
        <v>29</v>
      </c>
      <c r="AE30" s="161">
        <f>T30-HLOOKUP(V30,Minimas!$C$3:$CD$12,5,FALSE)</f>
        <v>14</v>
      </c>
      <c r="AF30" s="161">
        <f>T30-HLOOKUP(V30,Minimas!$C$3:$CD$12,6,FALSE)</f>
        <v>-7</v>
      </c>
      <c r="AG30" s="161">
        <f>T30-HLOOKUP(V30,Minimas!$C$3:$CD$12,7,FALSE)</f>
        <v>-22</v>
      </c>
      <c r="AH30" s="161">
        <f>T30-HLOOKUP(V30,Minimas!$C$3:$CD$12,8,FALSE)</f>
        <v>-39</v>
      </c>
      <c r="AI30" s="161">
        <f>T30-HLOOKUP(V30,Minimas!$C$3:$CD$12,9,FALSE)</f>
        <v>-59</v>
      </c>
      <c r="AJ30" s="161">
        <f>T30-HLOOKUP(V30,Minimas!$C$3:$CD$12,10,FALSE)</f>
        <v>-74</v>
      </c>
      <c r="AK30" s="162" t="str">
        <f t="shared" si="13"/>
        <v>IRG +</v>
      </c>
      <c r="AL30" s="163"/>
      <c r="AM30" s="163" t="str">
        <f t="shared" si="5"/>
        <v>IRG +</v>
      </c>
      <c r="AN30" s="163">
        <f t="shared" si="6"/>
        <v>14</v>
      </c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</row>
    <row r="31" spans="1:179" ht="23.15" customHeight="1" thickBot="1" x14ac:dyDescent="0.35">
      <c r="A31" s="392"/>
      <c r="B31" s="100" t="s">
        <v>250</v>
      </c>
      <c r="C31" s="223">
        <v>323896</v>
      </c>
      <c r="D31" s="152"/>
      <c r="E31" s="221" t="s">
        <v>44</v>
      </c>
      <c r="F31" s="202" t="s">
        <v>141</v>
      </c>
      <c r="G31" s="203" t="s">
        <v>142</v>
      </c>
      <c r="H31" s="204">
        <v>1997</v>
      </c>
      <c r="I31" s="231" t="s">
        <v>129</v>
      </c>
      <c r="J31" s="201" t="s">
        <v>44</v>
      </c>
      <c r="K31" s="205">
        <v>51.6</v>
      </c>
      <c r="L31" s="211">
        <v>45</v>
      </c>
      <c r="M31" s="212">
        <v>48</v>
      </c>
      <c r="N31" s="212">
        <v>50</v>
      </c>
      <c r="O31" s="52">
        <f t="shared" si="9"/>
        <v>50</v>
      </c>
      <c r="P31" s="211">
        <v>54</v>
      </c>
      <c r="Q31" s="212">
        <v>57</v>
      </c>
      <c r="R31" s="210">
        <v>-59</v>
      </c>
      <c r="S31" s="52">
        <f t="shared" si="10"/>
        <v>57</v>
      </c>
      <c r="T31" s="61">
        <f t="shared" si="11"/>
        <v>107</v>
      </c>
      <c r="U31" s="48" t="str">
        <f t="shared" si="8"/>
        <v>IRG + 5</v>
      </c>
      <c r="V31" s="48" t="str">
        <f>IF(E31=0," ",IF(E31="H",IF(H31&lt;1999,VLOOKUP(K31,Minimas!$A$15:$F$29,6),IF(AND(H31&gt;1998,H31&lt;2002),VLOOKUP(K31,Minimas!$A$15:$F$29,5),IF(AND(H31&gt;2001,H31&lt;2004),VLOOKUP(K31,Minimas!$A$15:$F$29,4),IF(AND(H31&gt;2003,H31&lt;2006),VLOOKUP(K31,Minimas!$A$15:$F$29,3),VLOOKUP(K31,Minimas!$A$15:$F$29,2))))),IF(H31&lt;1999,VLOOKUP(K31,Minimas!$G$15:$L$29,6),IF(AND(H31&gt;1998,H31&lt;2002),VLOOKUP(K31,Minimas!$G$15:$L$29,5),IF(AND(H31&gt;2001,H31&lt;2004),VLOOKUP(K31,Minimas!$G$15:$L$29,4),IF(AND(H31&gt;2003,H31&lt;2006),VLOOKUP(K31,Minimas!$G$15:$L$29,3),VLOOKUP(K31,Minimas!$G$15:$L$29,2)))))))</f>
        <v>SE F55</v>
      </c>
      <c r="W31" s="49">
        <f t="shared" si="12"/>
        <v>160.45023503835051</v>
      </c>
      <c r="X31" s="145">
        <v>43436</v>
      </c>
      <c r="Y31" s="146" t="s">
        <v>240</v>
      </c>
      <c r="Z31" s="197" t="s">
        <v>235</v>
      </c>
      <c r="AA31" s="268"/>
      <c r="AB31" s="161">
        <f>T31-HLOOKUP(V31,Minimas!$C$3:$CD$12,2,FALSE)</f>
        <v>47</v>
      </c>
      <c r="AC31" s="161">
        <f>T31-HLOOKUP(V31,Minimas!$C$3:$CD$12,3,FALSE)</f>
        <v>32</v>
      </c>
      <c r="AD31" s="161">
        <f>T31-HLOOKUP(V31,Minimas!$C$3:$CD$12,4,FALSE)</f>
        <v>20</v>
      </c>
      <c r="AE31" s="161">
        <f>T31-HLOOKUP(V31,Minimas!$C$3:$CD$12,5,FALSE)</f>
        <v>5</v>
      </c>
      <c r="AF31" s="161">
        <f>T31-HLOOKUP(V31,Minimas!$C$3:$CD$12,6,FALSE)</f>
        <v>-16</v>
      </c>
      <c r="AG31" s="161">
        <f>T31-HLOOKUP(V31,Minimas!$C$3:$CD$12,7,FALSE)</f>
        <v>-31</v>
      </c>
      <c r="AH31" s="161">
        <f>T31-HLOOKUP(V31,Minimas!$C$3:$CD$12,8,FALSE)</f>
        <v>-48</v>
      </c>
      <c r="AI31" s="161">
        <f>T31-HLOOKUP(V31,Minimas!$C$3:$CD$12,9,FALSE)</f>
        <v>-68</v>
      </c>
      <c r="AJ31" s="161">
        <f>T31-HLOOKUP(V31,Minimas!$C$3:$CD$12,10,FALSE)</f>
        <v>-83</v>
      </c>
      <c r="AK31" s="162" t="str">
        <f t="shared" si="13"/>
        <v>IRG +</v>
      </c>
      <c r="AL31" s="163"/>
      <c r="AM31" s="163" t="str">
        <f t="shared" si="5"/>
        <v>IRG +</v>
      </c>
      <c r="AN31" s="163">
        <f t="shared" si="6"/>
        <v>5</v>
      </c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68"/>
      <c r="CP31" s="168"/>
      <c r="CQ31" s="168"/>
      <c r="CR31" s="168"/>
      <c r="CS31" s="168"/>
      <c r="CT31" s="168"/>
      <c r="CU31" s="168"/>
      <c r="CV31" s="168"/>
      <c r="CW31" s="168"/>
      <c r="CX31" s="168"/>
      <c r="CY31" s="168"/>
      <c r="CZ31" s="168"/>
      <c r="DA31" s="168"/>
      <c r="DB31" s="168"/>
      <c r="DC31" s="168"/>
      <c r="DD31" s="168"/>
      <c r="DE31" s="168"/>
      <c r="DF31" s="168"/>
      <c r="DG31" s="168"/>
      <c r="DH31" s="168"/>
      <c r="DI31" s="168"/>
      <c r="DJ31" s="168"/>
      <c r="DK31" s="168"/>
      <c r="DL31" s="168"/>
      <c r="DM31" s="168"/>
      <c r="DN31" s="168"/>
      <c r="DO31" s="168"/>
      <c r="DP31" s="168"/>
      <c r="DQ31" s="168"/>
      <c r="DR31" s="168"/>
      <c r="DS31" s="168"/>
      <c r="DT31" s="168"/>
      <c r="DU31" s="392"/>
      <c r="DV31" s="392"/>
      <c r="DW31" s="392"/>
      <c r="DX31" s="392"/>
      <c r="DY31" s="392"/>
      <c r="DZ31" s="392"/>
      <c r="EA31" s="392"/>
      <c r="EB31" s="392"/>
      <c r="EC31" s="392"/>
      <c r="ED31" s="392"/>
      <c r="EE31" s="392"/>
      <c r="EF31" s="392"/>
      <c r="EG31" s="392"/>
      <c r="EH31" s="392"/>
      <c r="EI31" s="392"/>
      <c r="EJ31" s="392"/>
      <c r="EK31" s="392"/>
      <c r="EL31" s="392"/>
      <c r="EM31" s="392"/>
      <c r="EN31" s="392"/>
      <c r="EO31" s="392"/>
      <c r="EP31" s="392"/>
      <c r="EQ31" s="392"/>
      <c r="ER31" s="392"/>
      <c r="ES31" s="392"/>
      <c r="ET31" s="392"/>
      <c r="EU31" s="392"/>
      <c r="EV31" s="392"/>
      <c r="EW31" s="392"/>
      <c r="EX31" s="392"/>
      <c r="EY31" s="392"/>
      <c r="EZ31" s="392"/>
      <c r="FA31" s="392"/>
      <c r="FB31" s="392"/>
      <c r="FC31" s="392"/>
      <c r="FD31" s="392"/>
      <c r="FE31" s="392"/>
      <c r="FF31" s="392"/>
      <c r="FG31" s="392"/>
      <c r="FH31" s="392"/>
      <c r="FI31" s="392"/>
      <c r="FJ31" s="392"/>
      <c r="FK31" s="392"/>
      <c r="FL31" s="392"/>
      <c r="FM31" s="392"/>
      <c r="FN31" s="392"/>
      <c r="FO31" s="392"/>
      <c r="FP31" s="392"/>
      <c r="FQ31" s="392"/>
      <c r="FR31" s="392"/>
      <c r="FS31" s="392"/>
      <c r="FT31" s="392"/>
      <c r="FU31" s="392"/>
      <c r="FV31" s="392"/>
      <c r="FW31" s="392"/>
    </row>
    <row r="32" spans="1:179" s="258" customFormat="1" ht="30.25" customHeight="1" thickBot="1" x14ac:dyDescent="0.35">
      <c r="A32" s="392"/>
      <c r="B32" s="397" t="s">
        <v>250</v>
      </c>
      <c r="C32" s="290">
        <v>439589</v>
      </c>
      <c r="D32" s="440"/>
      <c r="E32" s="274" t="s">
        <v>44</v>
      </c>
      <c r="F32" s="275" t="s">
        <v>148</v>
      </c>
      <c r="G32" s="276" t="s">
        <v>149</v>
      </c>
      <c r="H32" s="253">
        <v>1993</v>
      </c>
      <c r="I32" s="254" t="s">
        <v>129</v>
      </c>
      <c r="J32" s="255" t="s">
        <v>44</v>
      </c>
      <c r="K32" s="256">
        <v>53.1</v>
      </c>
      <c r="L32" s="378">
        <v>26</v>
      </c>
      <c r="M32" s="378">
        <v>29</v>
      </c>
      <c r="N32" s="378">
        <v>31</v>
      </c>
      <c r="O32" s="361">
        <f t="shared" si="9"/>
        <v>31</v>
      </c>
      <c r="P32" s="378">
        <v>35</v>
      </c>
      <c r="Q32" s="378">
        <v>38</v>
      </c>
      <c r="R32" s="378">
        <v>40</v>
      </c>
      <c r="S32" s="361">
        <f t="shared" si="10"/>
        <v>40</v>
      </c>
      <c r="T32" s="368">
        <f t="shared" si="11"/>
        <v>71</v>
      </c>
      <c r="U32" s="48" t="str">
        <f t="shared" si="8"/>
        <v>DEB 11</v>
      </c>
      <c r="V32" s="48" t="str">
        <f>IF(E32=0," ",IF(E32="H",IF(H32&lt;1999,VLOOKUP(K32,Minimas!$A$15:$F$29,6),IF(AND(H32&gt;1998,H32&lt;2002),VLOOKUP(K32,Minimas!$A$15:$F$29,5),IF(AND(H32&gt;2001,H32&lt;2004),VLOOKUP(K32,Minimas!$A$15:$F$29,4),IF(AND(H32&gt;2003,H32&lt;2006),VLOOKUP(K32,Minimas!$A$15:$F$29,3),VLOOKUP(K32,Minimas!$A$15:$F$29,2))))),IF(H32&lt;1999,VLOOKUP(K32,Minimas!$G$15:$L$29,6),IF(AND(H32&gt;1998,H32&lt;2002),VLOOKUP(K32,Minimas!$G$15:$L$29,5),IF(AND(H32&gt;2001,H32&lt;2004),VLOOKUP(K32,Minimas!$G$15:$L$29,4),IF(AND(H32&gt;2003,H32&lt;2006),VLOOKUP(K32,Minimas!$G$15:$L$29,3),VLOOKUP(K32,Minimas!$G$15:$L$29,2)))))))</f>
        <v>SE F55</v>
      </c>
      <c r="W32" s="373">
        <f t="shared" si="12"/>
        <v>104.25450268025119</v>
      </c>
      <c r="X32" s="145">
        <v>43436</v>
      </c>
      <c r="Y32" s="146" t="s">
        <v>240</v>
      </c>
      <c r="Z32" s="197" t="s">
        <v>235</v>
      </c>
      <c r="AA32" s="268"/>
      <c r="AB32" s="161">
        <f>T32-HLOOKUP(V32,Minimas!$C$3:$CD$12,2,FALSE)</f>
        <v>11</v>
      </c>
      <c r="AC32" s="161">
        <f>T32-HLOOKUP(V32,Minimas!$C$3:$CD$12,3,FALSE)</f>
        <v>-4</v>
      </c>
      <c r="AD32" s="161">
        <f>T32-HLOOKUP(V32,Minimas!$C$3:$CD$12,4,FALSE)</f>
        <v>-16</v>
      </c>
      <c r="AE32" s="161">
        <f>T32-HLOOKUP(V32,Minimas!$C$3:$CD$12,5,FALSE)</f>
        <v>-31</v>
      </c>
      <c r="AF32" s="161">
        <f>T32-HLOOKUP(V32,Minimas!$C$3:$CD$12,6,FALSE)</f>
        <v>-52</v>
      </c>
      <c r="AG32" s="161">
        <f>T32-HLOOKUP(V32,Minimas!$C$3:$CD$12,7,FALSE)</f>
        <v>-67</v>
      </c>
      <c r="AH32" s="161">
        <f>T32-HLOOKUP(V32,Minimas!$C$3:$CD$12,8,FALSE)</f>
        <v>-84</v>
      </c>
      <c r="AI32" s="161">
        <f>T32-HLOOKUP(V32,Minimas!$C$3:$CD$12,9,FALSE)</f>
        <v>-104</v>
      </c>
      <c r="AJ32" s="161">
        <f>T32-HLOOKUP(V32,Minimas!$C$3:$CD$12,10,FALSE)</f>
        <v>-119</v>
      </c>
      <c r="AK32" s="162" t="str">
        <f t="shared" si="13"/>
        <v>DEB</v>
      </c>
      <c r="AL32" s="163"/>
      <c r="AM32" s="163" t="str">
        <f t="shared" si="5"/>
        <v>DEB</v>
      </c>
      <c r="AN32" s="163">
        <f t="shared" si="6"/>
        <v>11</v>
      </c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</row>
    <row r="33" spans="1:179" s="5" customFormat="1" ht="30" customHeight="1" x14ac:dyDescent="0.25">
      <c r="B33" s="398" t="s">
        <v>250</v>
      </c>
      <c r="C33" s="283">
        <v>440309</v>
      </c>
      <c r="D33" s="294"/>
      <c r="E33" s="270" t="s">
        <v>44</v>
      </c>
      <c r="F33" s="307" t="s">
        <v>190</v>
      </c>
      <c r="G33" s="315" t="s">
        <v>243</v>
      </c>
      <c r="H33" s="323">
        <v>1990</v>
      </c>
      <c r="I33" s="333" t="s">
        <v>202</v>
      </c>
      <c r="J33" s="128" t="s">
        <v>44</v>
      </c>
      <c r="K33" s="344">
        <v>58</v>
      </c>
      <c r="L33" s="110">
        <v>61</v>
      </c>
      <c r="M33" s="110">
        <v>63</v>
      </c>
      <c r="N33" s="110">
        <v>65</v>
      </c>
      <c r="O33" s="244">
        <f t="shared" si="9"/>
        <v>65</v>
      </c>
      <c r="P33" s="170">
        <v>-76</v>
      </c>
      <c r="Q33" s="110">
        <v>76</v>
      </c>
      <c r="R33" s="110">
        <v>80</v>
      </c>
      <c r="S33" s="244">
        <f t="shared" si="10"/>
        <v>80</v>
      </c>
      <c r="T33" s="245">
        <f t="shared" si="11"/>
        <v>145</v>
      </c>
      <c r="U33" s="246" t="str">
        <f t="shared" si="8"/>
        <v>NAT + 0</v>
      </c>
      <c r="V33" s="246" t="str">
        <f>IF(E33=0," ",IF(E33="H",IF(H33&lt;1999,VLOOKUP(K33,[8]Minimas!$A$15:$F$29,6),IF(AND(H33&gt;1998,H33&lt;2002),VLOOKUP(K33,[8]Minimas!$A$15:$F$29,5),IF(AND(H33&gt;2001,H33&lt;2004),VLOOKUP(K33,[8]Minimas!$A$15:$F$29,4),IF(AND(H33&gt;2003,H33&lt;2006),VLOOKUP(K33,[8]Minimas!$A$15:$F$29,3),VLOOKUP(K33,[8]Minimas!$A$15:$F$29,2))))),IF(H33&lt;1999,VLOOKUP(K33,[8]Minimas!$G$15:$L$29,6),IF(AND(H33&gt;1998,H33&lt;2002),VLOOKUP(K33,[8]Minimas!$G$15:$L$29,5),IF(AND(H33&gt;2001,H33&lt;2004),VLOOKUP(K33,[8]Minimas!$G$15:$L$29,4),IF(AND(H33&gt;2003,H33&lt;2006),VLOOKUP(K33,[8]Minimas!$G$15:$L$29,3),VLOOKUP(K33,[8]Minimas!$G$15:$L$29,2)))))))</f>
        <v>SE F59</v>
      </c>
      <c r="W33" s="247">
        <f t="shared" si="12"/>
        <v>200.27978401544215</v>
      </c>
      <c r="X33" s="180">
        <v>43562</v>
      </c>
      <c r="Y33" s="184" t="s">
        <v>309</v>
      </c>
      <c r="Z33" s="184" t="s">
        <v>307</v>
      </c>
      <c r="AA33" s="163"/>
      <c r="AB33" s="161">
        <f>T33-HLOOKUP(V33,[8]Minimas!$C$3:$CD$12,2,FALSE)</f>
        <v>80</v>
      </c>
      <c r="AC33" s="161">
        <f>T33-HLOOKUP(V33,[8]Minimas!$C$3:$CD$12,3,FALSE)</f>
        <v>65</v>
      </c>
      <c r="AD33" s="161">
        <f>T33-HLOOKUP(V33,[8]Minimas!$C$3:$CD$12,4,FALSE)</f>
        <v>53</v>
      </c>
      <c r="AE33" s="161">
        <f>T33-HLOOKUP(V33,[8]Minimas!$C$3:$CD$12,5,FALSE)</f>
        <v>38</v>
      </c>
      <c r="AF33" s="161">
        <f>T33-HLOOKUP(V33,[8]Minimas!$C$3:$CD$12,6,FALSE)</f>
        <v>15</v>
      </c>
      <c r="AG33" s="161">
        <f>T33-HLOOKUP(V33,[8]Minimas!$C$3:$CD$12,7,FALSE)</f>
        <v>0</v>
      </c>
      <c r="AH33" s="161">
        <f>T33-HLOOKUP(V33,[8]Minimas!$C$3:$CD$12,8,FALSE)</f>
        <v>-20</v>
      </c>
      <c r="AI33" s="161">
        <f>T33-HLOOKUP(V33,[8]Minimas!$C$3:$CD$12,9,FALSE)</f>
        <v>-40</v>
      </c>
      <c r="AJ33" s="161">
        <f>T33-HLOOKUP(V33,[8]Minimas!$C$3:$CD$12,10,FALSE)</f>
        <v>-55</v>
      </c>
      <c r="AK33" s="162" t="str">
        <f t="shared" si="13"/>
        <v>NAT +</v>
      </c>
      <c r="AL33" s="163"/>
      <c r="AM33" s="163" t="str">
        <f t="shared" si="5"/>
        <v>NAT +</v>
      </c>
      <c r="AN33" s="163">
        <f t="shared" si="6"/>
        <v>0</v>
      </c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</row>
    <row r="34" spans="1:179" s="5" customFormat="1" ht="30" customHeight="1" x14ac:dyDescent="0.3">
      <c r="B34" s="394" t="s">
        <v>250</v>
      </c>
      <c r="C34" s="285">
        <v>443624</v>
      </c>
      <c r="D34" s="292"/>
      <c r="E34" s="400" t="s">
        <v>44</v>
      </c>
      <c r="F34" s="403" t="s">
        <v>151</v>
      </c>
      <c r="G34" s="406" t="s">
        <v>154</v>
      </c>
      <c r="H34" s="408">
        <v>1991</v>
      </c>
      <c r="I34" s="411" t="s">
        <v>145</v>
      </c>
      <c r="J34" s="413" t="s">
        <v>44</v>
      </c>
      <c r="K34" s="417">
        <v>57.12</v>
      </c>
      <c r="L34" s="347">
        <v>-55</v>
      </c>
      <c r="M34" s="358">
        <v>-55</v>
      </c>
      <c r="N34" s="355">
        <v>55</v>
      </c>
      <c r="O34" s="52">
        <f t="shared" si="9"/>
        <v>55</v>
      </c>
      <c r="P34" s="347">
        <v>-65</v>
      </c>
      <c r="Q34" s="355">
        <v>65</v>
      </c>
      <c r="R34" s="355">
        <v>70</v>
      </c>
      <c r="S34" s="52">
        <f t="shared" si="10"/>
        <v>70</v>
      </c>
      <c r="T34" s="51">
        <f t="shared" si="11"/>
        <v>125</v>
      </c>
      <c r="U34" s="48" t="str">
        <f t="shared" si="8"/>
        <v>IRG + 18</v>
      </c>
      <c r="V34" s="48" t="str">
        <f>IF(E34=0," ",IF(E34="H",IF(H34&lt;1999,VLOOKUP(K34,Minimas!$A$15:$F$29,6),IF(AND(H34&gt;1998,H34&lt;2002),VLOOKUP(K34,Minimas!$A$15:$F$29,5),IF(AND(H34&gt;2001,H34&lt;2004),VLOOKUP(K34,Minimas!$A$15:$F$29,4),IF(AND(H34&gt;2003,H34&lt;2006),VLOOKUP(K34,Minimas!$A$15:$F$29,3),VLOOKUP(K34,Minimas!$A$15:$F$29,2))))),IF(H34&lt;1999,VLOOKUP(K34,Minimas!$G$15:$L$29,6),IF(AND(H34&gt;1998,H34&lt;2002),VLOOKUP(K34,Minimas!$G$15:$L$29,5),IF(AND(H34&gt;2001,H34&lt;2004),VLOOKUP(K34,Minimas!$G$15:$L$29,4),IF(AND(H34&gt;2003,H34&lt;2006),VLOOKUP(K34,Minimas!$G$15:$L$29,3),VLOOKUP(K34,Minimas!$G$15:$L$29,2)))))))</f>
        <v>SE F59</v>
      </c>
      <c r="W34" s="49">
        <f t="shared" si="12"/>
        <v>174.42792570709727</v>
      </c>
      <c r="X34" s="145">
        <v>43435</v>
      </c>
      <c r="Y34" s="197" t="s">
        <v>231</v>
      </c>
      <c r="Z34" s="197" t="s">
        <v>232</v>
      </c>
      <c r="AA34" s="163"/>
      <c r="AB34" s="161">
        <f>T34-HLOOKUP(V34,Minimas!$C$3:$CD$12,2,FALSE)</f>
        <v>60</v>
      </c>
      <c r="AC34" s="161">
        <f>T34-HLOOKUP(V34,Minimas!$C$3:$CD$12,3,FALSE)</f>
        <v>45</v>
      </c>
      <c r="AD34" s="161">
        <f>T34-HLOOKUP(V34,Minimas!$C$3:$CD$12,4,FALSE)</f>
        <v>33</v>
      </c>
      <c r="AE34" s="161">
        <f>T34-HLOOKUP(V34,Minimas!$C$3:$CD$12,5,FALSE)</f>
        <v>18</v>
      </c>
      <c r="AF34" s="161">
        <f>T34-HLOOKUP(V34,Minimas!$C$3:$CD$12,6,FALSE)</f>
        <v>-5</v>
      </c>
      <c r="AG34" s="161">
        <f>T34-HLOOKUP(V34,Minimas!$C$3:$CD$12,7,FALSE)</f>
        <v>-20</v>
      </c>
      <c r="AH34" s="161">
        <f>T34-HLOOKUP(V34,Minimas!$C$3:$CD$12,8,FALSE)</f>
        <v>-40</v>
      </c>
      <c r="AI34" s="161">
        <f>T34-HLOOKUP(V34,Minimas!$C$3:$CD$12,9,FALSE)</f>
        <v>-60</v>
      </c>
      <c r="AJ34" s="161">
        <f>T34-HLOOKUP(V34,Minimas!$C$3:$CD$12,10,FALSE)</f>
        <v>-75</v>
      </c>
      <c r="AK34" s="162" t="str">
        <f t="shared" si="13"/>
        <v>IRG +</v>
      </c>
      <c r="AL34" s="163"/>
      <c r="AM34" s="163" t="str">
        <f t="shared" si="5"/>
        <v>IRG +</v>
      </c>
      <c r="AN34" s="163">
        <f t="shared" si="6"/>
        <v>18</v>
      </c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</row>
    <row r="35" spans="1:179" s="5" customFormat="1" ht="30" customHeight="1" x14ac:dyDescent="0.3">
      <c r="B35" s="394" t="s">
        <v>250</v>
      </c>
      <c r="C35" s="223">
        <v>230430</v>
      </c>
      <c r="D35" s="224"/>
      <c r="E35" s="221" t="s">
        <v>44</v>
      </c>
      <c r="F35" s="225" t="s">
        <v>244</v>
      </c>
      <c r="G35" s="203" t="s">
        <v>128</v>
      </c>
      <c r="H35" s="226">
        <v>1991</v>
      </c>
      <c r="I35" s="227" t="s">
        <v>129</v>
      </c>
      <c r="J35" s="228" t="s">
        <v>44</v>
      </c>
      <c r="K35" s="209">
        <v>62.8</v>
      </c>
      <c r="L35" s="211">
        <v>64</v>
      </c>
      <c r="M35" s="212">
        <v>67</v>
      </c>
      <c r="N35" s="212">
        <v>70</v>
      </c>
      <c r="O35" s="52">
        <f t="shared" si="9"/>
        <v>70</v>
      </c>
      <c r="P35" s="211">
        <v>75</v>
      </c>
      <c r="Q35" s="212">
        <v>78</v>
      </c>
      <c r="R35" s="264">
        <v>-81</v>
      </c>
      <c r="S35" s="52">
        <f t="shared" si="10"/>
        <v>78</v>
      </c>
      <c r="T35" s="51">
        <f t="shared" si="11"/>
        <v>148</v>
      </c>
      <c r="U35" s="48" t="str">
        <f t="shared" si="8"/>
        <v>FED + 11</v>
      </c>
      <c r="V35" s="48" t="str">
        <f>IF(E35=0," ",IF(E35="H",IF(H35&lt;1999,VLOOKUP(K35,Minimas!$A$15:$F$29,6),IF(AND(H35&gt;1998,H35&lt;2002),VLOOKUP(K35,Minimas!$A$15:$F$29,5),IF(AND(H35&gt;2001,H35&lt;2004),VLOOKUP(K35,Minimas!$A$15:$F$29,4),IF(AND(H35&gt;2003,H35&lt;2006),VLOOKUP(K35,Minimas!$A$15:$F$29,3),VLOOKUP(K35,Minimas!$A$15:$F$29,2))))),IF(H35&lt;1999,VLOOKUP(K35,Minimas!$G$15:$L$29,6),IF(AND(H35&gt;1998,H35&lt;2002),VLOOKUP(K35,Minimas!$G$15:$L$29,5),IF(AND(H35&gt;2001,H35&lt;2004),VLOOKUP(K35,Minimas!$G$15:$L$29,4),IF(AND(H35&gt;2003,H35&lt;2006),VLOOKUP(K35,Minimas!$G$15:$L$29,3),VLOOKUP(K35,Minimas!$G$15:$L$29,2)))))))</f>
        <v>SE F64</v>
      </c>
      <c r="W35" s="49">
        <f t="shared" si="12"/>
        <v>194.34338117787695</v>
      </c>
      <c r="X35" s="145">
        <v>43484</v>
      </c>
      <c r="Y35" s="197" t="s">
        <v>252</v>
      </c>
      <c r="Z35" s="197" t="s">
        <v>235</v>
      </c>
      <c r="AA35" s="268"/>
      <c r="AB35" s="161">
        <f>T35-HLOOKUP(V35,Minimas!$C$3:$CD$12,2,FALSE)</f>
        <v>78</v>
      </c>
      <c r="AC35" s="161">
        <f>T35-HLOOKUP(V35,Minimas!$C$3:$CD$12,3,FALSE)</f>
        <v>63</v>
      </c>
      <c r="AD35" s="161">
        <f>T35-HLOOKUP(V35,Minimas!$C$3:$CD$12,4,FALSE)</f>
        <v>48</v>
      </c>
      <c r="AE35" s="161">
        <f>T35-HLOOKUP(V35,Minimas!$C$3:$CD$12,5,FALSE)</f>
        <v>31</v>
      </c>
      <c r="AF35" s="161">
        <f>T35-HLOOKUP(V35,Minimas!$C$3:$CD$12,6,FALSE)</f>
        <v>11</v>
      </c>
      <c r="AG35" s="161">
        <f>T35-HLOOKUP(V35,Minimas!$C$3:$CD$12,7,FALSE)</f>
        <v>-7</v>
      </c>
      <c r="AH35" s="161">
        <f>T35-HLOOKUP(V35,Minimas!$C$3:$CD$12,8,FALSE)</f>
        <v>-27</v>
      </c>
      <c r="AI35" s="161">
        <f>T35-HLOOKUP(V35,Minimas!$C$3:$CD$12,9,FALSE)</f>
        <v>-47</v>
      </c>
      <c r="AJ35" s="161">
        <f>T35-HLOOKUP(V35,Minimas!$C$3:$CD$12,10,FALSE)</f>
        <v>-62</v>
      </c>
      <c r="AK35" s="162" t="str">
        <f t="shared" si="13"/>
        <v>FED +</v>
      </c>
      <c r="AL35" s="163"/>
      <c r="AM35" s="163" t="str">
        <f t="shared" si="5"/>
        <v>FED +</v>
      </c>
      <c r="AN35" s="163">
        <f t="shared" si="6"/>
        <v>11</v>
      </c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</row>
    <row r="36" spans="1:179" s="5" customFormat="1" ht="30" customHeight="1" x14ac:dyDescent="0.25">
      <c r="B36" s="222" t="s">
        <v>250</v>
      </c>
      <c r="C36" s="223">
        <v>433900</v>
      </c>
      <c r="D36" s="224"/>
      <c r="E36" s="221" t="s">
        <v>44</v>
      </c>
      <c r="F36" s="225" t="s">
        <v>245</v>
      </c>
      <c r="G36" s="203" t="s">
        <v>246</v>
      </c>
      <c r="H36" s="226">
        <v>1982</v>
      </c>
      <c r="I36" s="229" t="s">
        <v>247</v>
      </c>
      <c r="J36" s="228" t="s">
        <v>44</v>
      </c>
      <c r="K36" s="209">
        <v>63.1</v>
      </c>
      <c r="L36" s="263">
        <v>-57</v>
      </c>
      <c r="M36" s="212">
        <v>58</v>
      </c>
      <c r="N36" s="212">
        <v>61</v>
      </c>
      <c r="O36" s="52">
        <f t="shared" si="9"/>
        <v>61</v>
      </c>
      <c r="P36" s="211">
        <v>74</v>
      </c>
      <c r="Q36" s="212">
        <v>77</v>
      </c>
      <c r="R36" s="212">
        <v>-80</v>
      </c>
      <c r="S36" s="52">
        <f t="shared" si="10"/>
        <v>77</v>
      </c>
      <c r="T36" s="51">
        <f t="shared" si="11"/>
        <v>138</v>
      </c>
      <c r="U36" s="48" t="str">
        <f t="shared" si="8"/>
        <v>FED + 1</v>
      </c>
      <c r="V36" s="48" t="str">
        <f>IF(E36=0," ",IF(E36="H",IF(H36&lt;1999,VLOOKUP(K36,[5]Minimas!$A$15:$F$29,6),IF(AND(H36&gt;1998,H36&lt;2002),VLOOKUP(K36,[5]Minimas!$A$15:$F$29,5),IF(AND(H36&gt;2001,H36&lt;2004),VLOOKUP(K36,[5]Minimas!$A$15:$F$29,4),IF(AND(H36&gt;2003,H36&lt;2006),VLOOKUP(K36,[5]Minimas!$A$15:$F$29,3),VLOOKUP(K36,[5]Minimas!$A$15:$F$29,2))))),IF(H36&lt;1999,VLOOKUP(K36,[5]Minimas!$G$15:$L$29,6),IF(AND(H36&gt;1998,H36&lt;2002),VLOOKUP(K36,[5]Minimas!$G$15:$L$29,5),IF(AND(H36&gt;2001,H36&lt;2004),VLOOKUP(K36,[5]Minimas!$G$15:$L$29,4),IF(AND(H36&gt;2003,H36&lt;2006),VLOOKUP(K36,[5]Minimas!$G$15:$L$29,3),VLOOKUP(K36,[5]Minimas!$G$15:$L$29,2)))))))</f>
        <v>SE F64</v>
      </c>
      <c r="W36" s="49">
        <f t="shared" si="12"/>
        <v>180.68837117706283</v>
      </c>
      <c r="X36" s="180">
        <v>43526</v>
      </c>
      <c r="Y36" s="184" t="s">
        <v>295</v>
      </c>
      <c r="Z36" s="184" t="s">
        <v>226</v>
      </c>
      <c r="AA36" s="163"/>
      <c r="AB36" s="161">
        <f>T36-HLOOKUP(V36,[5]Minimas!$C$3:$CD$12,2,FALSE)</f>
        <v>68</v>
      </c>
      <c r="AC36" s="161">
        <f>T36-HLOOKUP(V36,[5]Minimas!$C$3:$CD$12,3,FALSE)</f>
        <v>53</v>
      </c>
      <c r="AD36" s="161">
        <f>T36-HLOOKUP(V36,[5]Minimas!$C$3:$CD$12,4,FALSE)</f>
        <v>38</v>
      </c>
      <c r="AE36" s="161">
        <f>T36-HLOOKUP(V36,[5]Minimas!$C$3:$CD$12,5,FALSE)</f>
        <v>21</v>
      </c>
      <c r="AF36" s="161">
        <f>T36-HLOOKUP(V36,[5]Minimas!$C$3:$CD$12,6,FALSE)</f>
        <v>1</v>
      </c>
      <c r="AG36" s="161">
        <f>T36-HLOOKUP(V36,[5]Minimas!$C$3:$CD$12,7,FALSE)</f>
        <v>-17</v>
      </c>
      <c r="AH36" s="161">
        <f>T36-HLOOKUP(V36,[5]Minimas!$C$3:$CD$12,8,FALSE)</f>
        <v>-37</v>
      </c>
      <c r="AI36" s="161">
        <f>T36-HLOOKUP(V36,[5]Minimas!$C$3:$CD$12,9,FALSE)</f>
        <v>-57</v>
      </c>
      <c r="AJ36" s="161">
        <f>T36-HLOOKUP(V36,[5]Minimas!$C$3:$CD$12,10,FALSE)</f>
        <v>-72</v>
      </c>
      <c r="AK36" s="162" t="str">
        <f t="shared" si="13"/>
        <v>FED +</v>
      </c>
      <c r="AL36" s="163"/>
      <c r="AM36" s="163" t="str">
        <f t="shared" si="5"/>
        <v>FED +</v>
      </c>
      <c r="AN36" s="163">
        <f t="shared" si="6"/>
        <v>1</v>
      </c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</row>
    <row r="37" spans="1:179" s="5" customFormat="1" ht="30" customHeight="1" x14ac:dyDescent="0.5">
      <c r="B37" s="394" t="s">
        <v>250</v>
      </c>
      <c r="C37" s="287">
        <v>230430</v>
      </c>
      <c r="D37" s="391"/>
      <c r="E37" s="300" t="s">
        <v>44</v>
      </c>
      <c r="F37" s="402" t="s">
        <v>127</v>
      </c>
      <c r="G37" s="405" t="s">
        <v>128</v>
      </c>
      <c r="H37" s="407">
        <v>1991</v>
      </c>
      <c r="I37" s="410" t="s">
        <v>129</v>
      </c>
      <c r="J37" s="412" t="s">
        <v>44</v>
      </c>
      <c r="K37" s="415">
        <v>61.4</v>
      </c>
      <c r="L37" s="420">
        <v>58</v>
      </c>
      <c r="M37" s="423">
        <v>61</v>
      </c>
      <c r="N37" s="423">
        <v>63</v>
      </c>
      <c r="O37" s="52">
        <f t="shared" si="9"/>
        <v>63</v>
      </c>
      <c r="P37" s="420">
        <v>69</v>
      </c>
      <c r="Q37" s="423">
        <v>72</v>
      </c>
      <c r="R37" s="423">
        <v>74</v>
      </c>
      <c r="S37" s="52">
        <f t="shared" si="10"/>
        <v>74</v>
      </c>
      <c r="T37" s="51">
        <f t="shared" si="11"/>
        <v>137</v>
      </c>
      <c r="U37" s="48" t="str">
        <f t="shared" si="8"/>
        <v>FED + 0</v>
      </c>
      <c r="V37" s="48" t="str">
        <f>IF(E37=0," ",IF(E37="H",IF(H37&lt;1999,VLOOKUP(K37,Minimas!$A$15:$F$29,6),IF(AND(H37&gt;1998,H37&lt;2002),VLOOKUP(K37,Minimas!$A$15:$F$29,5),IF(AND(H37&gt;2001,H37&lt;2004),VLOOKUP(K37,Minimas!$A$15:$F$29,4),IF(AND(H37&gt;2003,H37&lt;2006),VLOOKUP(K37,Minimas!$A$15:$F$29,3),VLOOKUP(K37,Minimas!$A$15:$F$29,2))))),IF(H37&lt;1999,VLOOKUP(K37,Minimas!$G$15:$L$29,6),IF(AND(H37&gt;1998,H37&lt;2002),VLOOKUP(K37,Minimas!$G$15:$L$29,5),IF(AND(H37&gt;2001,H37&lt;2004),VLOOKUP(K37,Minimas!$G$15:$L$29,4),IF(AND(H37&gt;2003,H37&lt;2006),VLOOKUP(K37,Minimas!$G$15:$L$29,3),VLOOKUP(K37,Minimas!$G$15:$L$29,2)))))))</f>
        <v>SE F64</v>
      </c>
      <c r="W37" s="49">
        <f t="shared" si="12"/>
        <v>182.41719008846115</v>
      </c>
      <c r="X37" s="145">
        <v>43386</v>
      </c>
      <c r="Y37" s="146" t="s">
        <v>225</v>
      </c>
      <c r="Z37" s="146" t="s">
        <v>227</v>
      </c>
      <c r="AA37" s="163"/>
      <c r="AB37" s="161">
        <f>T37-HLOOKUP(V37,Minimas!$C$3:$CD$12,2,FALSE)</f>
        <v>67</v>
      </c>
      <c r="AC37" s="161">
        <f>T37-HLOOKUP(V37,Minimas!$C$3:$CD$12,3,FALSE)</f>
        <v>52</v>
      </c>
      <c r="AD37" s="161">
        <f>T37-HLOOKUP(V37,Minimas!$C$3:$CD$12,4,FALSE)</f>
        <v>37</v>
      </c>
      <c r="AE37" s="161">
        <f>T37-HLOOKUP(V37,Minimas!$C$3:$CD$12,5,FALSE)</f>
        <v>20</v>
      </c>
      <c r="AF37" s="161">
        <f>T37-HLOOKUP(V37,Minimas!$C$3:$CD$12,6,FALSE)</f>
        <v>0</v>
      </c>
      <c r="AG37" s="161">
        <f>T37-HLOOKUP(V37,Minimas!$C$3:$CD$12,7,FALSE)</f>
        <v>-18</v>
      </c>
      <c r="AH37" s="161">
        <f>T37-HLOOKUP(V37,Minimas!$C$3:$CD$12,8,FALSE)</f>
        <v>-38</v>
      </c>
      <c r="AI37" s="161">
        <f>T37-HLOOKUP(V37,Minimas!$C$3:$CD$12,9,FALSE)</f>
        <v>-58</v>
      </c>
      <c r="AJ37" s="161">
        <f>T37-HLOOKUP(V37,Minimas!$C$3:$CD$12,10,FALSE)</f>
        <v>-73</v>
      </c>
      <c r="AK37" s="162" t="str">
        <f t="shared" si="13"/>
        <v>FED +</v>
      </c>
      <c r="AL37" s="163"/>
      <c r="AM37" s="163" t="str">
        <f t="shared" si="5"/>
        <v>FED +</v>
      </c>
      <c r="AN37" s="163">
        <f t="shared" si="6"/>
        <v>0</v>
      </c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</row>
    <row r="38" spans="1:179" s="5" customFormat="1" ht="30" customHeight="1" x14ac:dyDescent="0.3">
      <c r="B38" s="394" t="s">
        <v>250</v>
      </c>
      <c r="C38" s="223">
        <v>230430</v>
      </c>
      <c r="D38" s="215"/>
      <c r="E38" s="221" t="s">
        <v>44</v>
      </c>
      <c r="F38" s="225" t="s">
        <v>127</v>
      </c>
      <c r="G38" s="203" t="s">
        <v>128</v>
      </c>
      <c r="H38" s="226">
        <v>1991</v>
      </c>
      <c r="I38" s="288" t="s">
        <v>129</v>
      </c>
      <c r="J38" s="228" t="s">
        <v>44</v>
      </c>
      <c r="K38" s="209">
        <v>64.400000000000006</v>
      </c>
      <c r="L38" s="211">
        <v>65</v>
      </c>
      <c r="M38" s="212">
        <v>68</v>
      </c>
      <c r="N38" s="212">
        <v>70</v>
      </c>
      <c r="O38" s="52">
        <f t="shared" si="9"/>
        <v>70</v>
      </c>
      <c r="P38" s="211">
        <v>75</v>
      </c>
      <c r="Q38" s="212">
        <v>78</v>
      </c>
      <c r="R38" s="212">
        <v>80</v>
      </c>
      <c r="S38" s="52">
        <f t="shared" si="10"/>
        <v>80</v>
      </c>
      <c r="T38" s="51">
        <f t="shared" si="11"/>
        <v>150</v>
      </c>
      <c r="U38" s="48" t="str">
        <f t="shared" si="8"/>
        <v>FED + 8</v>
      </c>
      <c r="V38" s="48" t="str">
        <f>IF(E38=0," ",IF(E38="H",IF(H38&lt;1999,VLOOKUP(K38,Minimas!$A$15:$F$29,6),IF(AND(H38&gt;1998,H38&lt;2002),VLOOKUP(K38,Minimas!$A$15:$F$29,5),IF(AND(H38&gt;2001,H38&lt;2004),VLOOKUP(K38,Minimas!$A$15:$F$29,4),IF(AND(H38&gt;2003,H38&lt;2006),VLOOKUP(K38,Minimas!$A$15:$F$29,3),VLOOKUP(K38,Minimas!$A$15:$F$29,2))))),IF(H38&lt;1999,VLOOKUP(K38,Minimas!$G$15:$L$29,6),IF(AND(H38&gt;1998,H38&lt;2002),VLOOKUP(K38,Minimas!$G$15:$L$29,5),IF(AND(H38&gt;2001,H38&lt;2004),VLOOKUP(K38,Minimas!$G$15:$L$29,4),IF(AND(H38&gt;2003,H38&lt;2006),VLOOKUP(K38,Minimas!$G$15:$L$29,3),VLOOKUP(K38,Minimas!$G$15:$L$29,2)))))))</f>
        <v>SE F71</v>
      </c>
      <c r="W38" s="49">
        <f t="shared" si="12"/>
        <v>194.01696370133905</v>
      </c>
      <c r="X38" s="180">
        <v>43498</v>
      </c>
      <c r="Y38" s="184" t="s">
        <v>269</v>
      </c>
      <c r="Z38" s="184" t="s">
        <v>293</v>
      </c>
      <c r="AA38" s="163"/>
      <c r="AB38" s="161">
        <f>T38-HLOOKUP(V38,Minimas!$C$3:$CD$12,2,FALSE)</f>
        <v>75</v>
      </c>
      <c r="AC38" s="161">
        <f>T38-HLOOKUP(V38,Minimas!$C$3:$CD$12,3,FALSE)</f>
        <v>60</v>
      </c>
      <c r="AD38" s="161">
        <f>T38-HLOOKUP(V38,Minimas!$C$3:$CD$12,4,FALSE)</f>
        <v>43</v>
      </c>
      <c r="AE38" s="161">
        <f>T38-HLOOKUP(V38,Minimas!$C$3:$CD$12,5,FALSE)</f>
        <v>28</v>
      </c>
      <c r="AF38" s="161">
        <f>T38-HLOOKUP(V38,Minimas!$C$3:$CD$12,6,FALSE)</f>
        <v>8</v>
      </c>
      <c r="AG38" s="161">
        <f>T38-HLOOKUP(V38,Minimas!$C$3:$CD$12,7,FALSE)</f>
        <v>-15</v>
      </c>
      <c r="AH38" s="161">
        <f>T38-HLOOKUP(V38,Minimas!$C$3:$CD$12,8,FALSE)</f>
        <v>-35</v>
      </c>
      <c r="AI38" s="161">
        <f>T38-HLOOKUP(V38,Minimas!$C$3:$CD$12,9,FALSE)</f>
        <v>-55</v>
      </c>
      <c r="AJ38" s="161">
        <f>T38-HLOOKUP(V38,Minimas!$C$3:$CD$12,10,FALSE)</f>
        <v>-75</v>
      </c>
      <c r="AK38" s="162" t="str">
        <f t="shared" si="13"/>
        <v>FED +</v>
      </c>
      <c r="AL38" s="163"/>
      <c r="AM38" s="163" t="str">
        <f t="shared" si="5"/>
        <v>FED +</v>
      </c>
      <c r="AN38" s="163">
        <f t="shared" si="6"/>
        <v>8</v>
      </c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</row>
    <row r="39" spans="1:179" s="5" customFormat="1" ht="30" customHeight="1" x14ac:dyDescent="0.3">
      <c r="B39" s="394" t="s">
        <v>250</v>
      </c>
      <c r="C39" s="223">
        <v>362268</v>
      </c>
      <c r="D39" s="215"/>
      <c r="E39" s="221" t="s">
        <v>44</v>
      </c>
      <c r="F39" s="202" t="s">
        <v>138</v>
      </c>
      <c r="G39" s="203" t="s">
        <v>272</v>
      </c>
      <c r="H39" s="321">
        <v>1998</v>
      </c>
      <c r="I39" s="288" t="s">
        <v>129</v>
      </c>
      <c r="J39" s="251" t="s">
        <v>44</v>
      </c>
      <c r="K39" s="209">
        <v>68.099999999999994</v>
      </c>
      <c r="L39" s="211">
        <v>55</v>
      </c>
      <c r="M39" s="212">
        <v>58</v>
      </c>
      <c r="N39" s="212">
        <v>61</v>
      </c>
      <c r="O39" s="52">
        <f t="shared" si="9"/>
        <v>61</v>
      </c>
      <c r="P39" s="211">
        <v>73</v>
      </c>
      <c r="Q39" s="212">
        <v>76</v>
      </c>
      <c r="R39" s="212">
        <v>79</v>
      </c>
      <c r="S39" s="52">
        <f t="shared" si="10"/>
        <v>79</v>
      </c>
      <c r="T39" s="51">
        <f>IF(E39="","",O39+S39)</f>
        <v>140</v>
      </c>
      <c r="U39" s="48" t="str">
        <f t="shared" si="8"/>
        <v>IRG + 18</v>
      </c>
      <c r="V39" s="48" t="str">
        <f>IF(E39=0," ",IF(E39="H",IF(H39&lt;1999,VLOOKUP(K39,[9]Minimas!$A$15:$F$29,6),IF(AND(H39&gt;1998,H39&lt;2002),VLOOKUP(K39,[9]Minimas!$A$15:$F$29,5),IF(AND(H39&gt;2001,H39&lt;2004),VLOOKUP(K39,[9]Minimas!$A$15:$F$29,4),IF(AND(H39&gt;2003,H39&lt;2006),VLOOKUP(K39,[9]Minimas!$A$15:$F$29,3),VLOOKUP(K39,[9]Minimas!$A$15:$F$29,2))))),IF(H39&lt;1999,VLOOKUP(K39,[9]Minimas!$G$15:$L$29,6),IF(AND(H39&gt;1998,H39&lt;2002),VLOOKUP(K39,[9]Minimas!$G$15:$L$29,5),IF(AND(H39&gt;2001,H39&lt;2004),VLOOKUP(K39,[9]Minimas!$G$15:$L$29,4),IF(AND(H39&gt;2003,H39&lt;2006),VLOOKUP(K39,[9]Minimas!$G$15:$L$29,3),VLOOKUP(K39,[9]Minimas!$G$15:$L$29,2)))))))</f>
        <v>SE F71</v>
      </c>
      <c r="W39" s="49">
        <f t="shared" si="12"/>
        <v>175.37998472553639</v>
      </c>
      <c r="X39" s="180">
        <v>43506</v>
      </c>
      <c r="Y39" s="184" t="s">
        <v>270</v>
      </c>
      <c r="Z39" s="184" t="s">
        <v>271</v>
      </c>
      <c r="AA39" s="163"/>
      <c r="AB39" s="161">
        <f>T39-HLOOKUP(V39,Minimas!$C$3:$CD$12,2,FALSE)</f>
        <v>65</v>
      </c>
      <c r="AC39" s="161">
        <f>T39-HLOOKUP(V39,Minimas!$C$3:$CD$12,3,FALSE)</f>
        <v>50</v>
      </c>
      <c r="AD39" s="161">
        <f>T39-HLOOKUP(V39,Minimas!$C$3:$CD$12,4,FALSE)</f>
        <v>33</v>
      </c>
      <c r="AE39" s="161">
        <f>T39-HLOOKUP(V39,Minimas!$C$3:$CD$12,5,FALSE)</f>
        <v>18</v>
      </c>
      <c r="AF39" s="161">
        <f>T39-HLOOKUP(V39,Minimas!$C$3:$CD$12,6,FALSE)</f>
        <v>-2</v>
      </c>
      <c r="AG39" s="161">
        <f>T39-HLOOKUP(V39,Minimas!$C$3:$CD$12,7,FALSE)</f>
        <v>-25</v>
      </c>
      <c r="AH39" s="161">
        <f>T39-HLOOKUP(V39,Minimas!$C$3:$CD$12,8,FALSE)</f>
        <v>-45</v>
      </c>
      <c r="AI39" s="161">
        <f>T39-HLOOKUP(V39,Minimas!$C$3:$CD$12,9,FALSE)</f>
        <v>-65</v>
      </c>
      <c r="AJ39" s="161">
        <f>T39-HLOOKUP(V39,Minimas!$C$3:$CD$12,10,FALSE)</f>
        <v>-85</v>
      </c>
      <c r="AK39" s="162" t="str">
        <f t="shared" si="13"/>
        <v>IRG +</v>
      </c>
      <c r="AL39" s="163"/>
      <c r="AM39" s="163" t="str">
        <f t="shared" si="5"/>
        <v>IRG +</v>
      </c>
      <c r="AN39" s="163">
        <f t="shared" si="6"/>
        <v>18</v>
      </c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</row>
    <row r="40" spans="1:179" s="5" customFormat="1" ht="30" customHeight="1" x14ac:dyDescent="0.3">
      <c r="B40" s="394" t="s">
        <v>250</v>
      </c>
      <c r="C40" s="223">
        <v>447894</v>
      </c>
      <c r="D40" s="224"/>
      <c r="E40" s="221" t="s">
        <v>44</v>
      </c>
      <c r="F40" s="225" t="s">
        <v>248</v>
      </c>
      <c r="G40" s="203" t="s">
        <v>249</v>
      </c>
      <c r="H40" s="226">
        <v>1991</v>
      </c>
      <c r="I40" s="227" t="s">
        <v>247</v>
      </c>
      <c r="J40" s="228" t="s">
        <v>44</v>
      </c>
      <c r="K40" s="209">
        <v>69.3</v>
      </c>
      <c r="L40" s="211">
        <v>55</v>
      </c>
      <c r="M40" s="212">
        <v>57</v>
      </c>
      <c r="N40" s="264">
        <v>-60</v>
      </c>
      <c r="O40" s="52">
        <f t="shared" si="9"/>
        <v>57</v>
      </c>
      <c r="P40" s="211">
        <v>73</v>
      </c>
      <c r="Q40" s="212">
        <v>77</v>
      </c>
      <c r="R40" s="264">
        <v>-80</v>
      </c>
      <c r="S40" s="52">
        <f t="shared" si="10"/>
        <v>77</v>
      </c>
      <c r="T40" s="51">
        <f>IF(E40="","",IF(OR(O40=0,S40=0),0,O40+S40))</f>
        <v>134</v>
      </c>
      <c r="U40" s="48" t="str">
        <f t="shared" si="8"/>
        <v>IRG + 12</v>
      </c>
      <c r="V40" s="48" t="str">
        <f>IF(E40=0," ",IF(E40="H",IF(H40&lt;1999,VLOOKUP(K40,Minimas!$A$15:$F$29,6),IF(AND(H40&gt;1998,H40&lt;2002),VLOOKUP(K40,Minimas!$A$15:$F$29,5),IF(AND(H40&gt;2001,H40&lt;2004),VLOOKUP(K40,Minimas!$A$15:$F$29,4),IF(AND(H40&gt;2003,H40&lt;2006),VLOOKUP(K40,Minimas!$A$15:$F$29,3),VLOOKUP(K40,Minimas!$A$15:$F$29,2))))),IF(H40&lt;1999,VLOOKUP(K40,Minimas!$G$15:$L$29,6),IF(AND(H40&gt;1998,H40&lt;2002),VLOOKUP(K40,Minimas!$G$15:$L$29,5),IF(AND(H40&gt;2001,H40&lt;2004),VLOOKUP(K40,Minimas!$G$15:$L$29,4),IF(AND(H40&gt;2003,H40&lt;2006),VLOOKUP(K40,Minimas!$G$15:$L$29,3),VLOOKUP(K40,Minimas!$G$15:$L$29,2)))))))</f>
        <v>SE F71</v>
      </c>
      <c r="W40" s="49">
        <f t="shared" si="12"/>
        <v>166.26501368911099</v>
      </c>
      <c r="X40" s="145">
        <v>43484</v>
      </c>
      <c r="Y40" s="197" t="s">
        <v>252</v>
      </c>
      <c r="Z40" s="197" t="s">
        <v>235</v>
      </c>
      <c r="AA40" s="268"/>
      <c r="AB40" s="161">
        <f>T40-HLOOKUP(V40,Minimas!$C$3:$CD$12,2,FALSE)</f>
        <v>59</v>
      </c>
      <c r="AC40" s="161">
        <f>T40-HLOOKUP(V40,Minimas!$C$3:$CD$12,3,FALSE)</f>
        <v>44</v>
      </c>
      <c r="AD40" s="161">
        <f>T40-HLOOKUP(V40,Minimas!$C$3:$CD$12,4,FALSE)</f>
        <v>27</v>
      </c>
      <c r="AE40" s="161">
        <f>T40-HLOOKUP(V40,Minimas!$C$3:$CD$12,5,FALSE)</f>
        <v>12</v>
      </c>
      <c r="AF40" s="161">
        <f>T40-HLOOKUP(V40,Minimas!$C$3:$CD$12,6,FALSE)</f>
        <v>-8</v>
      </c>
      <c r="AG40" s="161">
        <f>T40-HLOOKUP(V40,Minimas!$C$3:$CD$12,7,FALSE)</f>
        <v>-31</v>
      </c>
      <c r="AH40" s="161">
        <f>T40-HLOOKUP(V40,Minimas!$C$3:$CD$12,8,FALSE)</f>
        <v>-51</v>
      </c>
      <c r="AI40" s="161">
        <f>T40-HLOOKUP(V40,Minimas!$C$3:$CD$12,9,FALSE)</f>
        <v>-71</v>
      </c>
      <c r="AJ40" s="161">
        <f>T40-HLOOKUP(V40,Minimas!$C$3:$CD$12,10,FALSE)</f>
        <v>-91</v>
      </c>
      <c r="AK40" s="162" t="str">
        <f t="shared" si="13"/>
        <v>IRG +</v>
      </c>
      <c r="AL40" s="163"/>
      <c r="AM40" s="163" t="str">
        <f t="shared" si="5"/>
        <v>IRG +</v>
      </c>
      <c r="AN40" s="163">
        <f t="shared" si="6"/>
        <v>12</v>
      </c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</row>
    <row r="41" spans="1:179" s="5" customFormat="1" ht="30" customHeight="1" x14ac:dyDescent="0.25">
      <c r="A41" s="1"/>
      <c r="B41" s="278" t="s">
        <v>250</v>
      </c>
      <c r="C41" s="223">
        <v>365254</v>
      </c>
      <c r="D41" s="224"/>
      <c r="E41" s="221" t="s">
        <v>44</v>
      </c>
      <c r="F41" s="202" t="s">
        <v>136</v>
      </c>
      <c r="G41" s="203" t="s">
        <v>137</v>
      </c>
      <c r="H41" s="321">
        <v>1998</v>
      </c>
      <c r="I41" s="288" t="s">
        <v>129</v>
      </c>
      <c r="J41" s="251" t="s">
        <v>44</v>
      </c>
      <c r="K41" s="205">
        <v>70.5</v>
      </c>
      <c r="L41" s="211">
        <v>57</v>
      </c>
      <c r="M41" s="264">
        <v>-60</v>
      </c>
      <c r="N41" s="212">
        <v>60</v>
      </c>
      <c r="O41" s="52">
        <f t="shared" si="9"/>
        <v>60</v>
      </c>
      <c r="P41" s="211">
        <v>67</v>
      </c>
      <c r="Q41" s="212">
        <v>70</v>
      </c>
      <c r="R41" s="264">
        <v>-72</v>
      </c>
      <c r="S41" s="52">
        <f t="shared" si="10"/>
        <v>70</v>
      </c>
      <c r="T41" s="51">
        <f>IF(E41="","",O41+S41)</f>
        <v>130</v>
      </c>
      <c r="U41" s="48" t="str">
        <f t="shared" si="8"/>
        <v>IRG + 8</v>
      </c>
      <c r="V41" s="48" t="str">
        <f>IF(E41=0," ",IF(E41="H",IF(H41&lt;1999,VLOOKUP(K41,[10]Minimas!$A$15:$F$29,6),IF(AND(H41&gt;1998,H41&lt;2002),VLOOKUP(K41,[10]Minimas!$A$15:$F$29,5),IF(AND(H41&gt;2001,H41&lt;2004),VLOOKUP(K41,[10]Minimas!$A$15:$F$29,4),IF(AND(H41&gt;2003,H41&lt;2006),VLOOKUP(K41,[10]Minimas!$A$15:$F$29,3),VLOOKUP(K41,[10]Minimas!$A$15:$F$29,2))))),IF(H41&lt;1999,VLOOKUP(K41,[10]Minimas!$G$15:$L$29,6),IF(AND(H41&gt;1998,H41&lt;2002),VLOOKUP(K41,[10]Minimas!$G$15:$L$29,5),IF(AND(H41&gt;2001,H41&lt;2004),VLOOKUP(K41,[10]Minimas!$G$15:$L$29,4),IF(AND(H41&gt;2003,H41&lt;2006),VLOOKUP(K41,[10]Minimas!$G$15:$L$29,3),VLOOKUP(K41,[10]Minimas!$G$15:$L$29,2)))))))</f>
        <v>SE F71</v>
      </c>
      <c r="W41" s="49">
        <f t="shared" si="12"/>
        <v>159.82426957982588</v>
      </c>
      <c r="X41" s="180">
        <v>43540</v>
      </c>
      <c r="Y41" s="184" t="s">
        <v>298</v>
      </c>
      <c r="Z41" s="184" t="s">
        <v>235</v>
      </c>
      <c r="AA41" s="267"/>
      <c r="AB41" s="161">
        <f>T41-HLOOKUP(V41,Minimas!$C$3:$CD$12,2,FALSE)</f>
        <v>55</v>
      </c>
      <c r="AC41" s="161">
        <f>T41-HLOOKUP(V41,Minimas!$C$3:$CD$12,3,FALSE)</f>
        <v>40</v>
      </c>
      <c r="AD41" s="161">
        <f>T41-HLOOKUP(V41,Minimas!$C$3:$CD$12,4,FALSE)</f>
        <v>23</v>
      </c>
      <c r="AE41" s="161">
        <f>T41-HLOOKUP(V41,Minimas!$C$3:$CD$12,5,FALSE)</f>
        <v>8</v>
      </c>
      <c r="AF41" s="161">
        <f>T41-HLOOKUP(V41,Minimas!$C$3:$CD$12,6,FALSE)</f>
        <v>-12</v>
      </c>
      <c r="AG41" s="161">
        <f>T41-HLOOKUP(V41,Minimas!$C$3:$CD$12,7,FALSE)</f>
        <v>-35</v>
      </c>
      <c r="AH41" s="161">
        <f>T41-HLOOKUP(V41,Minimas!$C$3:$CD$12,8,FALSE)</f>
        <v>-55</v>
      </c>
      <c r="AI41" s="161">
        <f>T41-HLOOKUP(V41,Minimas!$C$3:$CD$12,9,FALSE)</f>
        <v>-75</v>
      </c>
      <c r="AJ41" s="161">
        <f>T41-HLOOKUP(V41,Minimas!$C$3:$CD$12,10,FALSE)</f>
        <v>-95</v>
      </c>
      <c r="AK41" s="162" t="str">
        <f>IF(E41=0," ",IF(AJ41&gt;=0,MASCULINS!$AJ$5,IF(AI41&gt;=0,MASCULINS!$AI$5,IF(AH41&gt;=0,MASCULINS!$AH$5,IF(AG41&gt;=0,MASCULINS!$AG$5,IF(AF41&gt;=0,MASCULINS!$AF$5,IF(AE41&gt;=0,MASCULINS!$AE$5,IF(AD41&gt;=0,MASCULINS!$AD$5,IF(AC41&gt;=0,MASCULINS!$AC$5,MASCULINS!$AB$5)))))))))</f>
        <v>IRG +</v>
      </c>
      <c r="AL41" s="163"/>
      <c r="AM41" s="163" t="str">
        <f t="shared" si="5"/>
        <v>IRG +</v>
      </c>
      <c r="AN41" s="163">
        <f t="shared" si="6"/>
        <v>8</v>
      </c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</row>
    <row r="42" spans="1:179" s="5" customFormat="1" ht="30" customHeight="1" x14ac:dyDescent="0.25">
      <c r="B42" s="243" t="s">
        <v>250</v>
      </c>
      <c r="C42" s="249"/>
      <c r="D42" s="250"/>
      <c r="E42" s="221"/>
      <c r="F42" s="218"/>
      <c r="G42" s="219"/>
      <c r="H42" s="213"/>
      <c r="I42" s="220"/>
      <c r="J42" s="251"/>
      <c r="K42" s="205"/>
      <c r="L42" s="211"/>
      <c r="M42" s="212"/>
      <c r="N42" s="212"/>
      <c r="O42" s="244" t="str">
        <f t="shared" ref="O42:O51" si="14">IF(E42="","",IF(MAXA(L42:N42)&lt;=0,0,MAXA(L42:N42)))</f>
        <v/>
      </c>
      <c r="P42" s="211"/>
      <c r="Q42" s="212"/>
      <c r="R42" s="212"/>
      <c r="S42" s="244" t="str">
        <f t="shared" ref="S42:S51" si="15">IF(E42="","",IF(MAXA(P42:R42)&lt;=0,0,MAXA(P42:R42)))</f>
        <v/>
      </c>
      <c r="T42" s="245" t="str">
        <f t="shared" ref="T42:T51" si="16">IF(E42="","",IF(OR(O42=0,S42=0),0,O42+S42))</f>
        <v/>
      </c>
      <c r="U42" s="246" t="str">
        <f t="shared" ref="U42:U51" si="17">+CONCATENATE(AM42," ",AN42)</f>
        <v xml:space="preserve">   </v>
      </c>
      <c r="V42" s="246" t="str">
        <f>IF(E42=0," ",IF(E42="H",IF(H42&lt;1999,VLOOKUP(K42,[3]Minimas!$A$15:$F$29,6),IF(AND(H42&gt;1998,H42&lt;2002),VLOOKUP(K42,[3]Minimas!$A$15:$F$29,5),IF(AND(H42&gt;2001,H42&lt;2004),VLOOKUP(K42,[3]Minimas!$A$15:$F$29,4),IF(AND(H42&gt;2003,H42&lt;2006),VLOOKUP(K42,[3]Minimas!$A$15:$F$29,3),VLOOKUP(K42,[3]Minimas!$A$15:$F$29,2))))),IF(H42&lt;1999,VLOOKUP(K42,[3]Minimas!$G$15:$L$29,6),IF(AND(H42&gt;1998,H42&lt;2002),VLOOKUP(K42,[3]Minimas!$G$15:$L$29,5),IF(AND(H42&gt;2001,H42&lt;2004),VLOOKUP(K42,[3]Minimas!$G$15:$L$29,4),IF(AND(H42&gt;2003,H42&lt;2006),VLOOKUP(K42,[3]Minimas!$G$15:$L$29,3),VLOOKUP(K42,[3]Minimas!$G$15:$L$29,2)))))))</f>
        <v xml:space="preserve"> </v>
      </c>
      <c r="W42" s="247" t="str">
        <f t="shared" ref="W42:W51" si="18">IF(E42=" "," ",IF(E42="H",10^(0.75194503*LOG(K42/175.508)^2)*T42,IF(E42="F",10^(0.783497476* LOG(K42/153.655)^2)*T42,"")))</f>
        <v/>
      </c>
      <c r="X42" s="180"/>
      <c r="Y42" s="184"/>
      <c r="Z42" s="184"/>
      <c r="AA42" s="163"/>
      <c r="AB42" s="161" t="e">
        <f>T42-HLOOKUP(V42,[3]Minimas!$C$3:$CD$12,2,FALSE)</f>
        <v>#VALUE!</v>
      </c>
      <c r="AC42" s="161" t="e">
        <f>T42-HLOOKUP(V42,[3]Minimas!$C$3:$CD$12,3,FALSE)</f>
        <v>#VALUE!</v>
      </c>
      <c r="AD42" s="161" t="e">
        <f>T42-HLOOKUP(V42,[3]Minimas!$C$3:$CD$12,4,FALSE)</f>
        <v>#VALUE!</v>
      </c>
      <c r="AE42" s="161" t="e">
        <f>T42-HLOOKUP(V42,[3]Minimas!$C$3:$CD$12,5,FALSE)</f>
        <v>#VALUE!</v>
      </c>
      <c r="AF42" s="161" t="e">
        <f>T42-HLOOKUP(V42,[3]Minimas!$C$3:$CD$12,6,FALSE)</f>
        <v>#VALUE!</v>
      </c>
      <c r="AG42" s="161" t="e">
        <f>T42-HLOOKUP(V42,[3]Minimas!$C$3:$CD$12,7,FALSE)</f>
        <v>#VALUE!</v>
      </c>
      <c r="AH42" s="161" t="e">
        <f>T42-HLOOKUP(V42,[3]Minimas!$C$3:$CD$12,8,FALSE)</f>
        <v>#VALUE!</v>
      </c>
      <c r="AI42" s="161" t="e">
        <f>T42-HLOOKUP(V42,[3]Minimas!$C$3:$CD$12,9,FALSE)</f>
        <v>#VALUE!</v>
      </c>
      <c r="AJ42" s="161" t="e">
        <f>T42-HLOOKUP(V42,[3]Minimas!$C$3:$CD$12,10,FALSE)</f>
        <v>#VALUE!</v>
      </c>
      <c r="AK42" s="162" t="str">
        <f t="shared" ref="AK42:AK51" si="19">IF(E42=0," ",IF(AJ42&gt;=0,$AJ$5,IF(AI42&gt;=0,$AI$5,IF(AH42&gt;=0,$AH$5,IF(AG42&gt;=0,$AG$5,IF(AF42&gt;=0,$AF$5,IF(AE42&gt;=0,$AE$5,IF(AD42&gt;=0,$AD$5,IF(AC42&gt;=0,$AC$5,$AB$5)))))))))</f>
        <v xml:space="preserve"> </v>
      </c>
      <c r="AL42" s="163"/>
      <c r="AM42" s="163" t="str">
        <f t="shared" ref="AM42:AM51" si="20">IF(AK42="","",AK42)</f>
        <v xml:space="preserve"> </v>
      </c>
      <c r="AN42" s="163" t="str">
        <f t="shared" ref="AN42:AN51" si="21">IF(E42=0," ",IF(AJ42&gt;=0,AJ42,IF(AI42&gt;=0,AI42,IF(AH42&gt;=0,AH42,IF(AG42&gt;=0,AG42,IF(AF42&gt;=0,AF42,IF(AE42&gt;=0,AE42,IF(AD42&gt;=0,AD42,IF(AC42&gt;=0,AC42,AB42)))))))))</f>
        <v xml:space="preserve"> </v>
      </c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</row>
    <row r="43" spans="1:179" s="5" customFormat="1" ht="30" customHeight="1" x14ac:dyDescent="0.25">
      <c r="B43" s="243" t="s">
        <v>250</v>
      </c>
      <c r="C43" s="249"/>
      <c r="D43" s="250"/>
      <c r="E43" s="221"/>
      <c r="F43" s="218"/>
      <c r="G43" s="219"/>
      <c r="H43" s="213"/>
      <c r="I43" s="220"/>
      <c r="J43" s="251"/>
      <c r="K43" s="205"/>
      <c r="L43" s="211"/>
      <c r="M43" s="212"/>
      <c r="N43" s="212"/>
      <c r="O43" s="244" t="str">
        <f t="shared" si="14"/>
        <v/>
      </c>
      <c r="P43" s="211"/>
      <c r="Q43" s="212"/>
      <c r="R43" s="212"/>
      <c r="S43" s="244" t="str">
        <f t="shared" si="15"/>
        <v/>
      </c>
      <c r="T43" s="245" t="str">
        <f t="shared" si="16"/>
        <v/>
      </c>
      <c r="U43" s="246" t="str">
        <f t="shared" si="17"/>
        <v xml:space="preserve">   </v>
      </c>
      <c r="V43" s="246" t="str">
        <f>IF(E43=0," ",IF(E43="H",IF(H43&lt;1999,VLOOKUP(K43,[3]Minimas!$A$15:$F$29,6),IF(AND(H43&gt;1998,H43&lt;2002),VLOOKUP(K43,[3]Minimas!$A$15:$F$29,5),IF(AND(H43&gt;2001,H43&lt;2004),VLOOKUP(K43,[3]Minimas!$A$15:$F$29,4),IF(AND(H43&gt;2003,H43&lt;2006),VLOOKUP(K43,[3]Minimas!$A$15:$F$29,3),VLOOKUP(K43,[3]Minimas!$A$15:$F$29,2))))),IF(H43&lt;1999,VLOOKUP(K43,[3]Minimas!$G$15:$L$29,6),IF(AND(H43&gt;1998,H43&lt;2002),VLOOKUP(K43,[3]Minimas!$G$15:$L$29,5),IF(AND(H43&gt;2001,H43&lt;2004),VLOOKUP(K43,[3]Minimas!$G$15:$L$29,4),IF(AND(H43&gt;2003,H43&lt;2006),VLOOKUP(K43,[3]Minimas!$G$15:$L$29,3),VLOOKUP(K43,[3]Minimas!$G$15:$L$29,2)))))))</f>
        <v xml:space="preserve"> </v>
      </c>
      <c r="W43" s="247" t="str">
        <f t="shared" si="18"/>
        <v/>
      </c>
      <c r="X43" s="180"/>
      <c r="Y43" s="184"/>
      <c r="Z43" s="184"/>
      <c r="AA43" s="163"/>
      <c r="AB43" s="161" t="e">
        <f>T43-HLOOKUP(V43,[3]Minimas!$C$3:$CD$12,2,FALSE)</f>
        <v>#VALUE!</v>
      </c>
      <c r="AC43" s="161" t="e">
        <f>T43-HLOOKUP(V43,[3]Minimas!$C$3:$CD$12,3,FALSE)</f>
        <v>#VALUE!</v>
      </c>
      <c r="AD43" s="161" t="e">
        <f>T43-HLOOKUP(V43,[3]Minimas!$C$3:$CD$12,4,FALSE)</f>
        <v>#VALUE!</v>
      </c>
      <c r="AE43" s="161" t="e">
        <f>T43-HLOOKUP(V43,[3]Minimas!$C$3:$CD$12,5,FALSE)</f>
        <v>#VALUE!</v>
      </c>
      <c r="AF43" s="161" t="e">
        <f>T43-HLOOKUP(V43,[3]Minimas!$C$3:$CD$12,6,FALSE)</f>
        <v>#VALUE!</v>
      </c>
      <c r="AG43" s="161" t="e">
        <f>T43-HLOOKUP(V43,[3]Minimas!$C$3:$CD$12,7,FALSE)</f>
        <v>#VALUE!</v>
      </c>
      <c r="AH43" s="161" t="e">
        <f>T43-HLOOKUP(V43,[3]Minimas!$C$3:$CD$12,8,FALSE)</f>
        <v>#VALUE!</v>
      </c>
      <c r="AI43" s="161" t="e">
        <f>T43-HLOOKUP(V43,[3]Minimas!$C$3:$CD$12,9,FALSE)</f>
        <v>#VALUE!</v>
      </c>
      <c r="AJ43" s="161" t="e">
        <f>T43-HLOOKUP(V43,[3]Minimas!$C$3:$CD$12,10,FALSE)</f>
        <v>#VALUE!</v>
      </c>
      <c r="AK43" s="162" t="str">
        <f t="shared" si="19"/>
        <v xml:space="preserve"> </v>
      </c>
      <c r="AL43" s="163"/>
      <c r="AM43" s="163" t="str">
        <f t="shared" si="20"/>
        <v xml:space="preserve"> </v>
      </c>
      <c r="AN43" s="163" t="str">
        <f t="shared" si="21"/>
        <v xml:space="preserve"> </v>
      </c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</row>
    <row r="44" spans="1:179" s="5" customFormat="1" ht="30" customHeight="1" x14ac:dyDescent="0.25">
      <c r="B44" s="243" t="s">
        <v>250</v>
      </c>
      <c r="C44" s="249"/>
      <c r="D44" s="250"/>
      <c r="E44" s="221"/>
      <c r="F44" s="218"/>
      <c r="G44" s="219"/>
      <c r="H44" s="213"/>
      <c r="I44" s="220"/>
      <c r="J44" s="251"/>
      <c r="K44" s="205"/>
      <c r="L44" s="211"/>
      <c r="M44" s="212"/>
      <c r="N44" s="212"/>
      <c r="O44" s="244" t="str">
        <f t="shared" si="14"/>
        <v/>
      </c>
      <c r="P44" s="211"/>
      <c r="Q44" s="212"/>
      <c r="R44" s="212"/>
      <c r="S44" s="244" t="str">
        <f t="shared" si="15"/>
        <v/>
      </c>
      <c r="T44" s="245" t="str">
        <f t="shared" si="16"/>
        <v/>
      </c>
      <c r="U44" s="246" t="str">
        <f t="shared" si="17"/>
        <v xml:space="preserve">   </v>
      </c>
      <c r="V44" s="246" t="str">
        <f>IF(E44=0," ",IF(E44="H",IF(H44&lt;1999,VLOOKUP(K44,[3]Minimas!$A$15:$F$29,6),IF(AND(H44&gt;1998,H44&lt;2002),VLOOKUP(K44,[3]Minimas!$A$15:$F$29,5),IF(AND(H44&gt;2001,H44&lt;2004),VLOOKUP(K44,[3]Minimas!$A$15:$F$29,4),IF(AND(H44&gt;2003,H44&lt;2006),VLOOKUP(K44,[3]Minimas!$A$15:$F$29,3),VLOOKUP(K44,[3]Minimas!$A$15:$F$29,2))))),IF(H44&lt;1999,VLOOKUP(K44,[3]Minimas!$G$15:$L$29,6),IF(AND(H44&gt;1998,H44&lt;2002),VLOOKUP(K44,[3]Minimas!$G$15:$L$29,5),IF(AND(H44&gt;2001,H44&lt;2004),VLOOKUP(K44,[3]Minimas!$G$15:$L$29,4),IF(AND(H44&gt;2003,H44&lt;2006),VLOOKUP(K44,[3]Minimas!$G$15:$L$29,3),VLOOKUP(K44,[3]Minimas!$G$15:$L$29,2)))))))</f>
        <v xml:space="preserve"> </v>
      </c>
      <c r="W44" s="247" t="str">
        <f t="shared" si="18"/>
        <v/>
      </c>
      <c r="X44" s="180"/>
      <c r="Y44" s="184"/>
      <c r="Z44" s="184"/>
      <c r="AA44" s="163"/>
      <c r="AB44" s="161" t="e">
        <f>T44-HLOOKUP(V44,[3]Minimas!$C$3:$CD$12,2,FALSE)</f>
        <v>#VALUE!</v>
      </c>
      <c r="AC44" s="161" t="e">
        <f>T44-HLOOKUP(V44,[3]Minimas!$C$3:$CD$12,3,FALSE)</f>
        <v>#VALUE!</v>
      </c>
      <c r="AD44" s="161" t="e">
        <f>T44-HLOOKUP(V44,[3]Minimas!$C$3:$CD$12,4,FALSE)</f>
        <v>#VALUE!</v>
      </c>
      <c r="AE44" s="161" t="e">
        <f>T44-HLOOKUP(V44,[3]Minimas!$C$3:$CD$12,5,FALSE)</f>
        <v>#VALUE!</v>
      </c>
      <c r="AF44" s="161" t="e">
        <f>T44-HLOOKUP(V44,[3]Minimas!$C$3:$CD$12,6,FALSE)</f>
        <v>#VALUE!</v>
      </c>
      <c r="AG44" s="161" t="e">
        <f>T44-HLOOKUP(V44,[3]Minimas!$C$3:$CD$12,7,FALSE)</f>
        <v>#VALUE!</v>
      </c>
      <c r="AH44" s="161" t="e">
        <f>T44-HLOOKUP(V44,[3]Minimas!$C$3:$CD$12,8,FALSE)</f>
        <v>#VALUE!</v>
      </c>
      <c r="AI44" s="161" t="e">
        <f>T44-HLOOKUP(V44,[3]Minimas!$C$3:$CD$12,9,FALSE)</f>
        <v>#VALUE!</v>
      </c>
      <c r="AJ44" s="161" t="e">
        <f>T44-HLOOKUP(V44,[3]Minimas!$C$3:$CD$12,10,FALSE)</f>
        <v>#VALUE!</v>
      </c>
      <c r="AK44" s="162" t="str">
        <f t="shared" si="19"/>
        <v xml:space="preserve"> </v>
      </c>
      <c r="AL44" s="163"/>
      <c r="AM44" s="163" t="str">
        <f t="shared" si="20"/>
        <v xml:space="preserve"> </v>
      </c>
      <c r="AN44" s="163" t="str">
        <f t="shared" si="21"/>
        <v xml:space="preserve"> </v>
      </c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</row>
    <row r="45" spans="1:179" s="5" customFormat="1" ht="30" customHeight="1" x14ac:dyDescent="0.25">
      <c r="B45" s="243" t="s">
        <v>250</v>
      </c>
      <c r="C45" s="249"/>
      <c r="D45" s="250"/>
      <c r="E45" s="221"/>
      <c r="F45" s="218"/>
      <c r="G45" s="219"/>
      <c r="H45" s="213"/>
      <c r="I45" s="220"/>
      <c r="J45" s="251"/>
      <c r="K45" s="205"/>
      <c r="L45" s="211"/>
      <c r="M45" s="212"/>
      <c r="N45" s="212"/>
      <c r="O45" s="244" t="str">
        <f t="shared" si="14"/>
        <v/>
      </c>
      <c r="P45" s="211"/>
      <c r="Q45" s="212"/>
      <c r="R45" s="212"/>
      <c r="S45" s="244" t="str">
        <f t="shared" si="15"/>
        <v/>
      </c>
      <c r="T45" s="245" t="str">
        <f t="shared" si="16"/>
        <v/>
      </c>
      <c r="U45" s="246" t="str">
        <f t="shared" si="17"/>
        <v xml:space="preserve">   </v>
      </c>
      <c r="V45" s="246" t="str">
        <f>IF(E45=0," ",IF(E45="H",IF(H45&lt;1999,VLOOKUP(K45,[3]Minimas!$A$15:$F$29,6),IF(AND(H45&gt;1998,H45&lt;2002),VLOOKUP(K45,[3]Minimas!$A$15:$F$29,5),IF(AND(H45&gt;2001,H45&lt;2004),VLOOKUP(K45,[3]Minimas!$A$15:$F$29,4),IF(AND(H45&gt;2003,H45&lt;2006),VLOOKUP(K45,[3]Minimas!$A$15:$F$29,3),VLOOKUP(K45,[3]Minimas!$A$15:$F$29,2))))),IF(H45&lt;1999,VLOOKUP(K45,[3]Minimas!$G$15:$L$29,6),IF(AND(H45&gt;1998,H45&lt;2002),VLOOKUP(K45,[3]Minimas!$G$15:$L$29,5),IF(AND(H45&gt;2001,H45&lt;2004),VLOOKUP(K45,[3]Minimas!$G$15:$L$29,4),IF(AND(H45&gt;2003,H45&lt;2006),VLOOKUP(K45,[3]Minimas!$G$15:$L$29,3),VLOOKUP(K45,[3]Minimas!$G$15:$L$29,2)))))))</f>
        <v xml:space="preserve"> </v>
      </c>
      <c r="W45" s="247" t="str">
        <f t="shared" si="18"/>
        <v/>
      </c>
      <c r="X45" s="180"/>
      <c r="Y45" s="184"/>
      <c r="Z45" s="184"/>
      <c r="AA45" s="163"/>
      <c r="AB45" s="161" t="e">
        <f>T45-HLOOKUP(V45,[3]Minimas!$C$3:$CD$12,2,FALSE)</f>
        <v>#VALUE!</v>
      </c>
      <c r="AC45" s="161" t="e">
        <f>T45-HLOOKUP(V45,[3]Minimas!$C$3:$CD$12,3,FALSE)</f>
        <v>#VALUE!</v>
      </c>
      <c r="AD45" s="161" t="e">
        <f>T45-HLOOKUP(V45,[3]Minimas!$C$3:$CD$12,4,FALSE)</f>
        <v>#VALUE!</v>
      </c>
      <c r="AE45" s="161" t="e">
        <f>T45-HLOOKUP(V45,[3]Minimas!$C$3:$CD$12,5,FALSE)</f>
        <v>#VALUE!</v>
      </c>
      <c r="AF45" s="161" t="e">
        <f>T45-HLOOKUP(V45,[3]Minimas!$C$3:$CD$12,6,FALSE)</f>
        <v>#VALUE!</v>
      </c>
      <c r="AG45" s="161" t="e">
        <f>T45-HLOOKUP(V45,[3]Minimas!$C$3:$CD$12,7,FALSE)</f>
        <v>#VALUE!</v>
      </c>
      <c r="AH45" s="161" t="e">
        <f>T45-HLOOKUP(V45,[3]Minimas!$C$3:$CD$12,8,FALSE)</f>
        <v>#VALUE!</v>
      </c>
      <c r="AI45" s="161" t="e">
        <f>T45-HLOOKUP(V45,[3]Minimas!$C$3:$CD$12,9,FALSE)</f>
        <v>#VALUE!</v>
      </c>
      <c r="AJ45" s="161" t="e">
        <f>T45-HLOOKUP(V45,[3]Minimas!$C$3:$CD$12,10,FALSE)</f>
        <v>#VALUE!</v>
      </c>
      <c r="AK45" s="162" t="str">
        <f t="shared" si="19"/>
        <v xml:space="preserve"> </v>
      </c>
      <c r="AL45" s="163"/>
      <c r="AM45" s="163" t="str">
        <f t="shared" si="20"/>
        <v xml:space="preserve"> </v>
      </c>
      <c r="AN45" s="163" t="str">
        <f t="shared" si="21"/>
        <v xml:space="preserve"> </v>
      </c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</row>
    <row r="46" spans="1:179" s="5" customFormat="1" ht="30" customHeight="1" x14ac:dyDescent="0.25">
      <c r="B46" s="243" t="s">
        <v>250</v>
      </c>
      <c r="C46" s="249"/>
      <c r="D46" s="250"/>
      <c r="E46" s="221"/>
      <c r="F46" s="218"/>
      <c r="G46" s="219"/>
      <c r="H46" s="213"/>
      <c r="I46" s="220"/>
      <c r="J46" s="251"/>
      <c r="K46" s="205"/>
      <c r="L46" s="211"/>
      <c r="M46" s="212"/>
      <c r="N46" s="212"/>
      <c r="O46" s="244" t="str">
        <f t="shared" si="14"/>
        <v/>
      </c>
      <c r="P46" s="211"/>
      <c r="Q46" s="212"/>
      <c r="R46" s="212"/>
      <c r="S46" s="244" t="str">
        <f t="shared" si="15"/>
        <v/>
      </c>
      <c r="T46" s="245" t="str">
        <f t="shared" si="16"/>
        <v/>
      </c>
      <c r="U46" s="246" t="str">
        <f t="shared" si="17"/>
        <v xml:space="preserve">   </v>
      </c>
      <c r="V46" s="246" t="str">
        <f>IF(E46=0," ",IF(E46="H",IF(H46&lt;1999,VLOOKUP(K46,[3]Minimas!$A$15:$F$29,6),IF(AND(H46&gt;1998,H46&lt;2002),VLOOKUP(K46,[3]Minimas!$A$15:$F$29,5),IF(AND(H46&gt;2001,H46&lt;2004),VLOOKUP(K46,[3]Minimas!$A$15:$F$29,4),IF(AND(H46&gt;2003,H46&lt;2006),VLOOKUP(K46,[3]Minimas!$A$15:$F$29,3),VLOOKUP(K46,[3]Minimas!$A$15:$F$29,2))))),IF(H46&lt;1999,VLOOKUP(K46,[3]Minimas!$G$15:$L$29,6),IF(AND(H46&gt;1998,H46&lt;2002),VLOOKUP(K46,[3]Minimas!$G$15:$L$29,5),IF(AND(H46&gt;2001,H46&lt;2004),VLOOKUP(K46,[3]Minimas!$G$15:$L$29,4),IF(AND(H46&gt;2003,H46&lt;2006),VLOOKUP(K46,[3]Minimas!$G$15:$L$29,3),VLOOKUP(K46,[3]Minimas!$G$15:$L$29,2)))))))</f>
        <v xml:space="preserve"> </v>
      </c>
      <c r="W46" s="247" t="str">
        <f t="shared" si="18"/>
        <v/>
      </c>
      <c r="X46" s="180"/>
      <c r="Y46" s="184"/>
      <c r="Z46" s="184"/>
      <c r="AA46" s="163"/>
      <c r="AB46" s="161" t="e">
        <f>T46-HLOOKUP(V46,[3]Minimas!$C$3:$CD$12,2,FALSE)</f>
        <v>#VALUE!</v>
      </c>
      <c r="AC46" s="161" t="e">
        <f>T46-HLOOKUP(V46,[3]Minimas!$C$3:$CD$12,3,FALSE)</f>
        <v>#VALUE!</v>
      </c>
      <c r="AD46" s="161" t="e">
        <f>T46-HLOOKUP(V46,[3]Minimas!$C$3:$CD$12,4,FALSE)</f>
        <v>#VALUE!</v>
      </c>
      <c r="AE46" s="161" t="e">
        <f>T46-HLOOKUP(V46,[3]Minimas!$C$3:$CD$12,5,FALSE)</f>
        <v>#VALUE!</v>
      </c>
      <c r="AF46" s="161" t="e">
        <f>T46-HLOOKUP(V46,[3]Minimas!$C$3:$CD$12,6,FALSE)</f>
        <v>#VALUE!</v>
      </c>
      <c r="AG46" s="161" t="e">
        <f>T46-HLOOKUP(V46,[3]Minimas!$C$3:$CD$12,7,FALSE)</f>
        <v>#VALUE!</v>
      </c>
      <c r="AH46" s="161" t="e">
        <f>T46-HLOOKUP(V46,[3]Minimas!$C$3:$CD$12,8,FALSE)</f>
        <v>#VALUE!</v>
      </c>
      <c r="AI46" s="161" t="e">
        <f>T46-HLOOKUP(V46,[3]Minimas!$C$3:$CD$12,9,FALSE)</f>
        <v>#VALUE!</v>
      </c>
      <c r="AJ46" s="161" t="e">
        <f>T46-HLOOKUP(V46,[3]Minimas!$C$3:$CD$12,10,FALSE)</f>
        <v>#VALUE!</v>
      </c>
      <c r="AK46" s="162" t="str">
        <f t="shared" si="19"/>
        <v xml:space="preserve"> </v>
      </c>
      <c r="AL46" s="163"/>
      <c r="AM46" s="163" t="str">
        <f t="shared" si="20"/>
        <v xml:space="preserve"> </v>
      </c>
      <c r="AN46" s="163" t="str">
        <f t="shared" si="21"/>
        <v xml:space="preserve"> </v>
      </c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</row>
    <row r="47" spans="1:179" s="5" customFormat="1" ht="30" customHeight="1" x14ac:dyDescent="0.25">
      <c r="B47" s="243" t="s">
        <v>250</v>
      </c>
      <c r="C47" s="249"/>
      <c r="D47" s="250"/>
      <c r="E47" s="221"/>
      <c r="F47" s="218"/>
      <c r="G47" s="219"/>
      <c r="H47" s="213"/>
      <c r="I47" s="220"/>
      <c r="J47" s="251"/>
      <c r="K47" s="205"/>
      <c r="L47" s="211"/>
      <c r="M47" s="212"/>
      <c r="N47" s="212"/>
      <c r="O47" s="244" t="str">
        <f t="shared" si="14"/>
        <v/>
      </c>
      <c r="P47" s="211"/>
      <c r="Q47" s="212"/>
      <c r="R47" s="212"/>
      <c r="S47" s="244" t="str">
        <f t="shared" si="15"/>
        <v/>
      </c>
      <c r="T47" s="245" t="str">
        <f t="shared" si="16"/>
        <v/>
      </c>
      <c r="U47" s="246" t="str">
        <f t="shared" si="17"/>
        <v xml:space="preserve">   </v>
      </c>
      <c r="V47" s="246" t="str">
        <f>IF(E47=0," ",IF(E47="H",IF(H47&lt;1999,VLOOKUP(K47,[3]Minimas!$A$15:$F$29,6),IF(AND(H47&gt;1998,H47&lt;2002),VLOOKUP(K47,[3]Minimas!$A$15:$F$29,5),IF(AND(H47&gt;2001,H47&lt;2004),VLOOKUP(K47,[3]Minimas!$A$15:$F$29,4),IF(AND(H47&gt;2003,H47&lt;2006),VLOOKUP(K47,[3]Minimas!$A$15:$F$29,3),VLOOKUP(K47,[3]Minimas!$A$15:$F$29,2))))),IF(H47&lt;1999,VLOOKUP(K47,[3]Minimas!$G$15:$L$29,6),IF(AND(H47&gt;1998,H47&lt;2002),VLOOKUP(K47,[3]Minimas!$G$15:$L$29,5),IF(AND(H47&gt;2001,H47&lt;2004),VLOOKUP(K47,[3]Minimas!$G$15:$L$29,4),IF(AND(H47&gt;2003,H47&lt;2006),VLOOKUP(K47,[3]Minimas!$G$15:$L$29,3),VLOOKUP(K47,[3]Minimas!$G$15:$L$29,2)))))))</f>
        <v xml:space="preserve"> </v>
      </c>
      <c r="W47" s="247" t="str">
        <f t="shared" si="18"/>
        <v/>
      </c>
      <c r="X47" s="180"/>
      <c r="Y47" s="184"/>
      <c r="Z47" s="184"/>
      <c r="AA47" s="163"/>
      <c r="AB47" s="161" t="e">
        <f>T47-HLOOKUP(V47,[3]Minimas!$C$3:$CD$12,2,FALSE)</f>
        <v>#VALUE!</v>
      </c>
      <c r="AC47" s="161" t="e">
        <f>T47-HLOOKUP(V47,[3]Minimas!$C$3:$CD$12,3,FALSE)</f>
        <v>#VALUE!</v>
      </c>
      <c r="AD47" s="161" t="e">
        <f>T47-HLOOKUP(V47,[3]Minimas!$C$3:$CD$12,4,FALSE)</f>
        <v>#VALUE!</v>
      </c>
      <c r="AE47" s="161" t="e">
        <f>T47-HLOOKUP(V47,[3]Minimas!$C$3:$CD$12,5,FALSE)</f>
        <v>#VALUE!</v>
      </c>
      <c r="AF47" s="161" t="e">
        <f>T47-HLOOKUP(V47,[3]Minimas!$C$3:$CD$12,6,FALSE)</f>
        <v>#VALUE!</v>
      </c>
      <c r="AG47" s="161" t="e">
        <f>T47-HLOOKUP(V47,[3]Minimas!$C$3:$CD$12,7,FALSE)</f>
        <v>#VALUE!</v>
      </c>
      <c r="AH47" s="161" t="e">
        <f>T47-HLOOKUP(V47,[3]Minimas!$C$3:$CD$12,8,FALSE)</f>
        <v>#VALUE!</v>
      </c>
      <c r="AI47" s="161" t="e">
        <f>T47-HLOOKUP(V47,[3]Minimas!$C$3:$CD$12,9,FALSE)</f>
        <v>#VALUE!</v>
      </c>
      <c r="AJ47" s="161" t="e">
        <f>T47-HLOOKUP(V47,[3]Minimas!$C$3:$CD$12,10,FALSE)</f>
        <v>#VALUE!</v>
      </c>
      <c r="AK47" s="162" t="str">
        <f t="shared" si="19"/>
        <v xml:space="preserve"> </v>
      </c>
      <c r="AL47" s="163"/>
      <c r="AM47" s="163" t="str">
        <f t="shared" si="20"/>
        <v xml:space="preserve"> </v>
      </c>
      <c r="AN47" s="163" t="str">
        <f t="shared" si="21"/>
        <v xml:space="preserve"> </v>
      </c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</row>
    <row r="48" spans="1:179" s="5" customFormat="1" ht="30" customHeight="1" x14ac:dyDescent="0.25">
      <c r="B48" s="243" t="s">
        <v>250</v>
      </c>
      <c r="C48" s="249"/>
      <c r="D48" s="250"/>
      <c r="E48" s="221"/>
      <c r="F48" s="218"/>
      <c r="G48" s="219"/>
      <c r="H48" s="213"/>
      <c r="I48" s="220"/>
      <c r="J48" s="251"/>
      <c r="K48" s="205"/>
      <c r="L48" s="211"/>
      <c r="M48" s="212"/>
      <c r="N48" s="212"/>
      <c r="O48" s="244" t="str">
        <f t="shared" si="14"/>
        <v/>
      </c>
      <c r="P48" s="211"/>
      <c r="Q48" s="212"/>
      <c r="R48" s="212"/>
      <c r="S48" s="244" t="str">
        <f t="shared" si="15"/>
        <v/>
      </c>
      <c r="T48" s="245" t="str">
        <f t="shared" si="16"/>
        <v/>
      </c>
      <c r="U48" s="246" t="str">
        <f t="shared" si="17"/>
        <v xml:space="preserve">   </v>
      </c>
      <c r="V48" s="246" t="str">
        <f>IF(E48=0," ",IF(E48="H",IF(H48&lt;1999,VLOOKUP(K48,[3]Minimas!$A$15:$F$29,6),IF(AND(H48&gt;1998,H48&lt;2002),VLOOKUP(K48,[3]Minimas!$A$15:$F$29,5),IF(AND(H48&gt;2001,H48&lt;2004),VLOOKUP(K48,[3]Minimas!$A$15:$F$29,4),IF(AND(H48&gt;2003,H48&lt;2006),VLOOKUP(K48,[3]Minimas!$A$15:$F$29,3),VLOOKUP(K48,[3]Minimas!$A$15:$F$29,2))))),IF(H48&lt;1999,VLOOKUP(K48,[3]Minimas!$G$15:$L$29,6),IF(AND(H48&gt;1998,H48&lt;2002),VLOOKUP(K48,[3]Minimas!$G$15:$L$29,5),IF(AND(H48&gt;2001,H48&lt;2004),VLOOKUP(K48,[3]Minimas!$G$15:$L$29,4),IF(AND(H48&gt;2003,H48&lt;2006),VLOOKUP(K48,[3]Minimas!$G$15:$L$29,3),VLOOKUP(K48,[3]Minimas!$G$15:$L$29,2)))))))</f>
        <v xml:space="preserve"> </v>
      </c>
      <c r="W48" s="247" t="str">
        <f t="shared" si="18"/>
        <v/>
      </c>
      <c r="X48" s="180"/>
      <c r="Y48" s="184"/>
      <c r="Z48" s="184"/>
      <c r="AA48" s="163"/>
      <c r="AB48" s="161" t="e">
        <f>T48-HLOOKUP(V48,[3]Minimas!$C$3:$CD$12,2,FALSE)</f>
        <v>#VALUE!</v>
      </c>
      <c r="AC48" s="161" t="e">
        <f>T48-HLOOKUP(V48,[3]Minimas!$C$3:$CD$12,3,FALSE)</f>
        <v>#VALUE!</v>
      </c>
      <c r="AD48" s="161" t="e">
        <f>T48-HLOOKUP(V48,[3]Minimas!$C$3:$CD$12,4,FALSE)</f>
        <v>#VALUE!</v>
      </c>
      <c r="AE48" s="161" t="e">
        <f>T48-HLOOKUP(V48,[3]Minimas!$C$3:$CD$12,5,FALSE)</f>
        <v>#VALUE!</v>
      </c>
      <c r="AF48" s="161" t="e">
        <f>T48-HLOOKUP(V48,[3]Minimas!$C$3:$CD$12,6,FALSE)</f>
        <v>#VALUE!</v>
      </c>
      <c r="AG48" s="161" t="e">
        <f>T48-HLOOKUP(V48,[3]Minimas!$C$3:$CD$12,7,FALSE)</f>
        <v>#VALUE!</v>
      </c>
      <c r="AH48" s="161" t="e">
        <f>T48-HLOOKUP(V48,[3]Minimas!$C$3:$CD$12,8,FALSE)</f>
        <v>#VALUE!</v>
      </c>
      <c r="AI48" s="161" t="e">
        <f>T48-HLOOKUP(V48,[3]Minimas!$C$3:$CD$12,9,FALSE)</f>
        <v>#VALUE!</v>
      </c>
      <c r="AJ48" s="161" t="e">
        <f>T48-HLOOKUP(V48,[3]Minimas!$C$3:$CD$12,10,FALSE)</f>
        <v>#VALUE!</v>
      </c>
      <c r="AK48" s="162" t="str">
        <f t="shared" si="19"/>
        <v xml:space="preserve"> </v>
      </c>
      <c r="AL48" s="163"/>
      <c r="AM48" s="163" t="str">
        <f t="shared" si="20"/>
        <v xml:space="preserve"> </v>
      </c>
      <c r="AN48" s="163" t="str">
        <f t="shared" si="21"/>
        <v xml:space="preserve"> </v>
      </c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</row>
    <row r="49" spans="2:124" s="5" customFormat="1" ht="30" customHeight="1" x14ac:dyDescent="0.25">
      <c r="B49" s="243" t="s">
        <v>250</v>
      </c>
      <c r="C49" s="249"/>
      <c r="D49" s="250"/>
      <c r="E49" s="221"/>
      <c r="F49" s="218"/>
      <c r="G49" s="219"/>
      <c r="H49" s="213"/>
      <c r="I49" s="220"/>
      <c r="J49" s="251"/>
      <c r="K49" s="205"/>
      <c r="L49" s="211"/>
      <c r="M49" s="212"/>
      <c r="N49" s="212"/>
      <c r="O49" s="244" t="str">
        <f t="shared" si="14"/>
        <v/>
      </c>
      <c r="P49" s="211"/>
      <c r="Q49" s="212"/>
      <c r="R49" s="212"/>
      <c r="S49" s="244" t="str">
        <f t="shared" si="15"/>
        <v/>
      </c>
      <c r="T49" s="245" t="str">
        <f t="shared" si="16"/>
        <v/>
      </c>
      <c r="U49" s="246" t="str">
        <f t="shared" si="17"/>
        <v xml:space="preserve">   </v>
      </c>
      <c r="V49" s="246" t="str">
        <f>IF(E49=0," ",IF(E49="H",IF(H49&lt;1999,VLOOKUP(K49,[3]Minimas!$A$15:$F$29,6),IF(AND(H49&gt;1998,H49&lt;2002),VLOOKUP(K49,[3]Minimas!$A$15:$F$29,5),IF(AND(H49&gt;2001,H49&lt;2004),VLOOKUP(K49,[3]Minimas!$A$15:$F$29,4),IF(AND(H49&gt;2003,H49&lt;2006),VLOOKUP(K49,[3]Minimas!$A$15:$F$29,3),VLOOKUP(K49,[3]Minimas!$A$15:$F$29,2))))),IF(H49&lt;1999,VLOOKUP(K49,[3]Minimas!$G$15:$L$29,6),IF(AND(H49&gt;1998,H49&lt;2002),VLOOKUP(K49,[3]Minimas!$G$15:$L$29,5),IF(AND(H49&gt;2001,H49&lt;2004),VLOOKUP(K49,[3]Minimas!$G$15:$L$29,4),IF(AND(H49&gt;2003,H49&lt;2006),VLOOKUP(K49,[3]Minimas!$G$15:$L$29,3),VLOOKUP(K49,[3]Minimas!$G$15:$L$29,2)))))))</f>
        <v xml:space="preserve"> </v>
      </c>
      <c r="W49" s="247" t="str">
        <f t="shared" si="18"/>
        <v/>
      </c>
      <c r="X49" s="180"/>
      <c r="Y49" s="184"/>
      <c r="Z49" s="184"/>
      <c r="AA49" s="163"/>
      <c r="AB49" s="161" t="e">
        <f>T49-HLOOKUP(V49,[3]Minimas!$C$3:$CD$12,2,FALSE)</f>
        <v>#VALUE!</v>
      </c>
      <c r="AC49" s="161" t="e">
        <f>T49-HLOOKUP(V49,[3]Minimas!$C$3:$CD$12,3,FALSE)</f>
        <v>#VALUE!</v>
      </c>
      <c r="AD49" s="161" t="e">
        <f>T49-HLOOKUP(V49,[3]Minimas!$C$3:$CD$12,4,FALSE)</f>
        <v>#VALUE!</v>
      </c>
      <c r="AE49" s="161" t="e">
        <f>T49-HLOOKUP(V49,[3]Minimas!$C$3:$CD$12,5,FALSE)</f>
        <v>#VALUE!</v>
      </c>
      <c r="AF49" s="161" t="e">
        <f>T49-HLOOKUP(V49,[3]Minimas!$C$3:$CD$12,6,FALSE)</f>
        <v>#VALUE!</v>
      </c>
      <c r="AG49" s="161" t="e">
        <f>T49-HLOOKUP(V49,[3]Minimas!$C$3:$CD$12,7,FALSE)</f>
        <v>#VALUE!</v>
      </c>
      <c r="AH49" s="161" t="e">
        <f>T49-HLOOKUP(V49,[3]Minimas!$C$3:$CD$12,8,FALSE)</f>
        <v>#VALUE!</v>
      </c>
      <c r="AI49" s="161" t="e">
        <f>T49-HLOOKUP(V49,[3]Minimas!$C$3:$CD$12,9,FALSE)</f>
        <v>#VALUE!</v>
      </c>
      <c r="AJ49" s="161" t="e">
        <f>T49-HLOOKUP(V49,[3]Minimas!$C$3:$CD$12,10,FALSE)</f>
        <v>#VALUE!</v>
      </c>
      <c r="AK49" s="162" t="str">
        <f t="shared" si="19"/>
        <v xml:space="preserve"> </v>
      </c>
      <c r="AL49" s="163"/>
      <c r="AM49" s="163" t="str">
        <f t="shared" si="20"/>
        <v xml:space="preserve"> </v>
      </c>
      <c r="AN49" s="163" t="str">
        <f t="shared" si="21"/>
        <v xml:space="preserve"> </v>
      </c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</row>
    <row r="50" spans="2:124" s="5" customFormat="1" ht="30" customHeight="1" x14ac:dyDescent="0.25">
      <c r="B50" s="243" t="s">
        <v>250</v>
      </c>
      <c r="C50" s="249"/>
      <c r="D50" s="250"/>
      <c r="E50" s="221"/>
      <c r="F50" s="218"/>
      <c r="G50" s="219"/>
      <c r="H50" s="213"/>
      <c r="I50" s="220"/>
      <c r="J50" s="251"/>
      <c r="K50" s="205"/>
      <c r="L50" s="211"/>
      <c r="M50" s="212"/>
      <c r="N50" s="212"/>
      <c r="O50" s="244" t="str">
        <f t="shared" si="14"/>
        <v/>
      </c>
      <c r="P50" s="211"/>
      <c r="Q50" s="212"/>
      <c r="R50" s="212"/>
      <c r="S50" s="244" t="str">
        <f t="shared" si="15"/>
        <v/>
      </c>
      <c r="T50" s="245" t="str">
        <f t="shared" si="16"/>
        <v/>
      </c>
      <c r="U50" s="246" t="str">
        <f t="shared" si="17"/>
        <v xml:space="preserve">   </v>
      </c>
      <c r="V50" s="246" t="str">
        <f>IF(E50=0," ",IF(E50="H",IF(H50&lt;1999,VLOOKUP(K50,[3]Minimas!$A$15:$F$29,6),IF(AND(H50&gt;1998,H50&lt;2002),VLOOKUP(K50,[3]Minimas!$A$15:$F$29,5),IF(AND(H50&gt;2001,H50&lt;2004),VLOOKUP(K50,[3]Minimas!$A$15:$F$29,4),IF(AND(H50&gt;2003,H50&lt;2006),VLOOKUP(K50,[3]Minimas!$A$15:$F$29,3),VLOOKUP(K50,[3]Minimas!$A$15:$F$29,2))))),IF(H50&lt;1999,VLOOKUP(K50,[3]Minimas!$G$15:$L$29,6),IF(AND(H50&gt;1998,H50&lt;2002),VLOOKUP(K50,[3]Minimas!$G$15:$L$29,5),IF(AND(H50&gt;2001,H50&lt;2004),VLOOKUP(K50,[3]Minimas!$G$15:$L$29,4),IF(AND(H50&gt;2003,H50&lt;2006),VLOOKUP(K50,[3]Minimas!$G$15:$L$29,3),VLOOKUP(K50,[3]Minimas!$G$15:$L$29,2)))))))</f>
        <v xml:space="preserve"> </v>
      </c>
      <c r="W50" s="247" t="str">
        <f t="shared" si="18"/>
        <v/>
      </c>
      <c r="X50" s="180"/>
      <c r="Y50" s="184"/>
      <c r="Z50" s="184"/>
      <c r="AA50" s="163"/>
      <c r="AB50" s="161" t="e">
        <f>T50-HLOOKUP(V50,[3]Minimas!$C$3:$CD$12,2,FALSE)</f>
        <v>#VALUE!</v>
      </c>
      <c r="AC50" s="161" t="e">
        <f>T50-HLOOKUP(V50,[3]Minimas!$C$3:$CD$12,3,FALSE)</f>
        <v>#VALUE!</v>
      </c>
      <c r="AD50" s="161" t="e">
        <f>T50-HLOOKUP(V50,[3]Minimas!$C$3:$CD$12,4,FALSE)</f>
        <v>#VALUE!</v>
      </c>
      <c r="AE50" s="161" t="e">
        <f>T50-HLOOKUP(V50,[3]Minimas!$C$3:$CD$12,5,FALSE)</f>
        <v>#VALUE!</v>
      </c>
      <c r="AF50" s="161" t="e">
        <f>T50-HLOOKUP(V50,[3]Minimas!$C$3:$CD$12,6,FALSE)</f>
        <v>#VALUE!</v>
      </c>
      <c r="AG50" s="161" t="e">
        <f>T50-HLOOKUP(V50,[3]Minimas!$C$3:$CD$12,7,FALSE)</f>
        <v>#VALUE!</v>
      </c>
      <c r="AH50" s="161" t="e">
        <f>T50-HLOOKUP(V50,[3]Minimas!$C$3:$CD$12,8,FALSE)</f>
        <v>#VALUE!</v>
      </c>
      <c r="AI50" s="161" t="e">
        <f>T50-HLOOKUP(V50,[3]Minimas!$C$3:$CD$12,9,FALSE)</f>
        <v>#VALUE!</v>
      </c>
      <c r="AJ50" s="161" t="e">
        <f>T50-HLOOKUP(V50,[3]Minimas!$C$3:$CD$12,10,FALSE)</f>
        <v>#VALUE!</v>
      </c>
      <c r="AK50" s="162" t="str">
        <f t="shared" si="19"/>
        <v xml:space="preserve"> </v>
      </c>
      <c r="AL50" s="163"/>
      <c r="AM50" s="163" t="str">
        <f t="shared" si="20"/>
        <v xml:space="preserve"> </v>
      </c>
      <c r="AN50" s="163" t="str">
        <f t="shared" si="21"/>
        <v xml:space="preserve"> </v>
      </c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</row>
    <row r="51" spans="2:124" s="5" customFormat="1" ht="30" customHeight="1" x14ac:dyDescent="0.25">
      <c r="B51" s="243" t="s">
        <v>250</v>
      </c>
      <c r="C51" s="249"/>
      <c r="D51" s="250"/>
      <c r="E51" s="221"/>
      <c r="F51" s="218"/>
      <c r="G51" s="219"/>
      <c r="H51" s="213"/>
      <c r="I51" s="220"/>
      <c r="J51" s="251"/>
      <c r="K51" s="205"/>
      <c r="L51" s="211"/>
      <c r="M51" s="212"/>
      <c r="N51" s="212"/>
      <c r="O51" s="244" t="str">
        <f t="shared" si="14"/>
        <v/>
      </c>
      <c r="P51" s="211"/>
      <c r="Q51" s="212"/>
      <c r="R51" s="212"/>
      <c r="S51" s="244" t="str">
        <f t="shared" si="15"/>
        <v/>
      </c>
      <c r="T51" s="245" t="str">
        <f t="shared" si="16"/>
        <v/>
      </c>
      <c r="U51" s="246" t="str">
        <f t="shared" si="17"/>
        <v xml:space="preserve">   </v>
      </c>
      <c r="V51" s="246" t="str">
        <f>IF(E51=0," ",IF(E51="H",IF(H51&lt;1999,VLOOKUP(K51,[3]Minimas!$A$15:$F$29,6),IF(AND(H51&gt;1998,H51&lt;2002),VLOOKUP(K51,[3]Minimas!$A$15:$F$29,5),IF(AND(H51&gt;2001,H51&lt;2004),VLOOKUP(K51,[3]Minimas!$A$15:$F$29,4),IF(AND(H51&gt;2003,H51&lt;2006),VLOOKUP(K51,[3]Minimas!$A$15:$F$29,3),VLOOKUP(K51,[3]Minimas!$A$15:$F$29,2))))),IF(H51&lt;1999,VLOOKUP(K51,[3]Minimas!$G$15:$L$29,6),IF(AND(H51&gt;1998,H51&lt;2002),VLOOKUP(K51,[3]Minimas!$G$15:$L$29,5),IF(AND(H51&gt;2001,H51&lt;2004),VLOOKUP(K51,[3]Minimas!$G$15:$L$29,4),IF(AND(H51&gt;2003,H51&lt;2006),VLOOKUP(K51,[3]Minimas!$G$15:$L$29,3),VLOOKUP(K51,[3]Minimas!$G$15:$L$29,2)))))))</f>
        <v xml:space="preserve"> </v>
      </c>
      <c r="W51" s="247" t="str">
        <f t="shared" si="18"/>
        <v/>
      </c>
      <c r="X51" s="180"/>
      <c r="Y51" s="184"/>
      <c r="Z51" s="184"/>
      <c r="AA51" s="163"/>
      <c r="AB51" s="161" t="e">
        <f>T51-HLOOKUP(V51,[3]Minimas!$C$3:$CD$12,2,FALSE)</f>
        <v>#VALUE!</v>
      </c>
      <c r="AC51" s="161" t="e">
        <f>T51-HLOOKUP(V51,[3]Minimas!$C$3:$CD$12,3,FALSE)</f>
        <v>#VALUE!</v>
      </c>
      <c r="AD51" s="161" t="e">
        <f>T51-HLOOKUP(V51,[3]Minimas!$C$3:$CD$12,4,FALSE)</f>
        <v>#VALUE!</v>
      </c>
      <c r="AE51" s="161" t="e">
        <f>T51-HLOOKUP(V51,[3]Minimas!$C$3:$CD$12,5,FALSE)</f>
        <v>#VALUE!</v>
      </c>
      <c r="AF51" s="161" t="e">
        <f>T51-HLOOKUP(V51,[3]Minimas!$C$3:$CD$12,6,FALSE)</f>
        <v>#VALUE!</v>
      </c>
      <c r="AG51" s="161" t="e">
        <f>T51-HLOOKUP(V51,[3]Minimas!$C$3:$CD$12,7,FALSE)</f>
        <v>#VALUE!</v>
      </c>
      <c r="AH51" s="161" t="e">
        <f>T51-HLOOKUP(V51,[3]Minimas!$C$3:$CD$12,8,FALSE)</f>
        <v>#VALUE!</v>
      </c>
      <c r="AI51" s="161" t="e">
        <f>T51-HLOOKUP(V51,[3]Minimas!$C$3:$CD$12,9,FALSE)</f>
        <v>#VALUE!</v>
      </c>
      <c r="AJ51" s="161" t="e">
        <f>T51-HLOOKUP(V51,[3]Minimas!$C$3:$CD$12,10,FALSE)</f>
        <v>#VALUE!</v>
      </c>
      <c r="AK51" s="162" t="str">
        <f t="shared" si="19"/>
        <v xml:space="preserve"> </v>
      </c>
      <c r="AL51" s="163"/>
      <c r="AM51" s="163" t="str">
        <f t="shared" si="20"/>
        <v xml:space="preserve"> </v>
      </c>
      <c r="AN51" s="163" t="str">
        <f t="shared" si="21"/>
        <v xml:space="preserve"> </v>
      </c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</row>
    <row r="52" spans="2:124" s="5" customFormat="1" ht="30" customHeight="1" x14ac:dyDescent="0.25">
      <c r="B52" s="243" t="s">
        <v>250</v>
      </c>
      <c r="C52" s="249"/>
      <c r="D52" s="250"/>
      <c r="E52" s="221"/>
      <c r="F52" s="218"/>
      <c r="G52" s="219"/>
      <c r="H52" s="213"/>
      <c r="I52" s="220"/>
      <c r="J52" s="251"/>
      <c r="K52" s="205"/>
      <c r="L52" s="211"/>
      <c r="M52" s="212"/>
      <c r="N52" s="212"/>
      <c r="O52" s="244" t="str">
        <f t="shared" ref="O52:O54" si="22">IF(E52="","",IF(MAXA(L52:N52)&lt;=0,0,MAXA(L52:N52)))</f>
        <v/>
      </c>
      <c r="P52" s="211"/>
      <c r="Q52" s="212"/>
      <c r="R52" s="212"/>
      <c r="S52" s="244" t="str">
        <f t="shared" ref="S52:S54" si="23">IF(E52="","",IF(MAXA(P52:R52)&lt;=0,0,MAXA(P52:R52)))</f>
        <v/>
      </c>
      <c r="T52" s="245" t="str">
        <f t="shared" ref="T52:T54" si="24">IF(E52="","",IF(OR(O52=0,S52=0),0,O52+S52))</f>
        <v/>
      </c>
      <c r="U52" s="246" t="str">
        <f t="shared" ref="U52:U54" si="25">+CONCATENATE(AM52," ",AN52)</f>
        <v xml:space="preserve">   </v>
      </c>
      <c r="V52" s="246" t="str">
        <f>IF(E52=0," ",IF(E52="H",IF(H52&lt;1999,VLOOKUP(K52,[3]Minimas!$A$15:$F$29,6),IF(AND(H52&gt;1998,H52&lt;2002),VLOOKUP(K52,[3]Minimas!$A$15:$F$29,5),IF(AND(H52&gt;2001,H52&lt;2004),VLOOKUP(K52,[3]Minimas!$A$15:$F$29,4),IF(AND(H52&gt;2003,H52&lt;2006),VLOOKUP(K52,[3]Minimas!$A$15:$F$29,3),VLOOKUP(K52,[3]Minimas!$A$15:$F$29,2))))),IF(H52&lt;1999,VLOOKUP(K52,[3]Minimas!$G$15:$L$29,6),IF(AND(H52&gt;1998,H52&lt;2002),VLOOKUP(K52,[3]Minimas!$G$15:$L$29,5),IF(AND(H52&gt;2001,H52&lt;2004),VLOOKUP(K52,[3]Minimas!$G$15:$L$29,4),IF(AND(H52&gt;2003,H52&lt;2006),VLOOKUP(K52,[3]Minimas!$G$15:$L$29,3),VLOOKUP(K52,[3]Minimas!$G$15:$L$29,2)))))))</f>
        <v xml:space="preserve"> </v>
      </c>
      <c r="W52" s="247" t="str">
        <f t="shared" ref="W52:W54" si="26">IF(E52=" "," ",IF(E52="H",10^(0.75194503*LOG(K52/175.508)^2)*T52,IF(E52="F",10^(0.783497476* LOG(K52/153.655)^2)*T52,"")))</f>
        <v/>
      </c>
      <c r="X52" s="180"/>
      <c r="Y52" s="184"/>
      <c r="Z52" s="184"/>
      <c r="AA52" s="163"/>
      <c r="AB52" s="161" t="e">
        <f>T52-HLOOKUP(V52,[3]Minimas!$C$3:$CD$12,2,FALSE)</f>
        <v>#VALUE!</v>
      </c>
      <c r="AC52" s="161" t="e">
        <f>T52-HLOOKUP(V52,[3]Minimas!$C$3:$CD$12,3,FALSE)</f>
        <v>#VALUE!</v>
      </c>
      <c r="AD52" s="161" t="e">
        <f>T52-HLOOKUP(V52,[3]Minimas!$C$3:$CD$12,4,FALSE)</f>
        <v>#VALUE!</v>
      </c>
      <c r="AE52" s="161" t="e">
        <f>T52-HLOOKUP(V52,[3]Minimas!$C$3:$CD$12,5,FALSE)</f>
        <v>#VALUE!</v>
      </c>
      <c r="AF52" s="161" t="e">
        <f>T52-HLOOKUP(V52,[3]Minimas!$C$3:$CD$12,6,FALSE)</f>
        <v>#VALUE!</v>
      </c>
      <c r="AG52" s="161" t="e">
        <f>T52-HLOOKUP(V52,[3]Minimas!$C$3:$CD$12,7,FALSE)</f>
        <v>#VALUE!</v>
      </c>
      <c r="AH52" s="161" t="e">
        <f>T52-HLOOKUP(V52,[3]Minimas!$C$3:$CD$12,8,FALSE)</f>
        <v>#VALUE!</v>
      </c>
      <c r="AI52" s="161" t="e">
        <f>T52-HLOOKUP(V52,[3]Minimas!$C$3:$CD$12,9,FALSE)</f>
        <v>#VALUE!</v>
      </c>
      <c r="AJ52" s="161" t="e">
        <f>T52-HLOOKUP(V52,[3]Minimas!$C$3:$CD$12,10,FALSE)</f>
        <v>#VALUE!</v>
      </c>
      <c r="AK52" s="162" t="str">
        <f t="shared" ref="AK52:AK54" si="27">IF(E52=0," ",IF(AJ52&gt;=0,$AJ$5,IF(AI52&gt;=0,$AI$5,IF(AH52&gt;=0,$AH$5,IF(AG52&gt;=0,$AG$5,IF(AF52&gt;=0,$AF$5,IF(AE52&gt;=0,$AE$5,IF(AD52&gt;=0,$AD$5,IF(AC52&gt;=0,$AC$5,$AB$5)))))))))</f>
        <v xml:space="preserve"> </v>
      </c>
      <c r="AL52" s="163"/>
      <c r="AM52" s="163" t="str">
        <f t="shared" ref="AM52:AM54" si="28">IF(AK52="","",AK52)</f>
        <v xml:space="preserve"> </v>
      </c>
      <c r="AN52" s="163" t="str">
        <f t="shared" ref="AN52:AN54" si="29">IF(E52=0," ",IF(AJ52&gt;=0,AJ52,IF(AI52&gt;=0,AI52,IF(AH52&gt;=0,AH52,IF(AG52&gt;=0,AG52,IF(AF52&gt;=0,AF52,IF(AE52&gt;=0,AE52,IF(AD52&gt;=0,AD52,IF(AC52&gt;=0,AC52,AB52)))))))))</f>
        <v xml:space="preserve"> </v>
      </c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</row>
    <row r="53" spans="2:124" s="5" customFormat="1" ht="30" customHeight="1" x14ac:dyDescent="0.25">
      <c r="B53" s="243" t="s">
        <v>250</v>
      </c>
      <c r="C53" s="249"/>
      <c r="D53" s="250"/>
      <c r="E53" s="221"/>
      <c r="F53" s="218"/>
      <c r="G53" s="219"/>
      <c r="H53" s="213"/>
      <c r="I53" s="220"/>
      <c r="J53" s="251"/>
      <c r="K53" s="205"/>
      <c r="L53" s="211"/>
      <c r="M53" s="212"/>
      <c r="N53" s="212"/>
      <c r="O53" s="244" t="str">
        <f t="shared" si="22"/>
        <v/>
      </c>
      <c r="P53" s="211"/>
      <c r="Q53" s="212"/>
      <c r="R53" s="212"/>
      <c r="S53" s="244" t="str">
        <f t="shared" si="23"/>
        <v/>
      </c>
      <c r="T53" s="245" t="str">
        <f t="shared" si="24"/>
        <v/>
      </c>
      <c r="U53" s="246" t="str">
        <f t="shared" si="25"/>
        <v xml:space="preserve">   </v>
      </c>
      <c r="V53" s="246" t="str">
        <f>IF(E53=0," ",IF(E53="H",IF(H53&lt;1999,VLOOKUP(K53,[3]Minimas!$A$15:$F$29,6),IF(AND(H53&gt;1998,H53&lt;2002),VLOOKUP(K53,[3]Minimas!$A$15:$F$29,5),IF(AND(H53&gt;2001,H53&lt;2004),VLOOKUP(K53,[3]Minimas!$A$15:$F$29,4),IF(AND(H53&gt;2003,H53&lt;2006),VLOOKUP(K53,[3]Minimas!$A$15:$F$29,3),VLOOKUP(K53,[3]Minimas!$A$15:$F$29,2))))),IF(H53&lt;1999,VLOOKUP(K53,[3]Minimas!$G$15:$L$29,6),IF(AND(H53&gt;1998,H53&lt;2002),VLOOKUP(K53,[3]Minimas!$G$15:$L$29,5),IF(AND(H53&gt;2001,H53&lt;2004),VLOOKUP(K53,[3]Minimas!$G$15:$L$29,4),IF(AND(H53&gt;2003,H53&lt;2006),VLOOKUP(K53,[3]Minimas!$G$15:$L$29,3),VLOOKUP(K53,[3]Minimas!$G$15:$L$29,2)))))))</f>
        <v xml:space="preserve"> </v>
      </c>
      <c r="W53" s="247" t="str">
        <f t="shared" si="26"/>
        <v/>
      </c>
      <c r="X53" s="180"/>
      <c r="Y53" s="184"/>
      <c r="Z53" s="184"/>
      <c r="AA53" s="163"/>
      <c r="AB53" s="161" t="e">
        <f>T53-HLOOKUP(V53,[3]Minimas!$C$3:$CD$12,2,FALSE)</f>
        <v>#VALUE!</v>
      </c>
      <c r="AC53" s="161" t="e">
        <f>T53-HLOOKUP(V53,[3]Minimas!$C$3:$CD$12,3,FALSE)</f>
        <v>#VALUE!</v>
      </c>
      <c r="AD53" s="161" t="e">
        <f>T53-HLOOKUP(V53,[3]Minimas!$C$3:$CD$12,4,FALSE)</f>
        <v>#VALUE!</v>
      </c>
      <c r="AE53" s="161" t="e">
        <f>T53-HLOOKUP(V53,[3]Minimas!$C$3:$CD$12,5,FALSE)</f>
        <v>#VALUE!</v>
      </c>
      <c r="AF53" s="161" t="e">
        <f>T53-HLOOKUP(V53,[3]Minimas!$C$3:$CD$12,6,FALSE)</f>
        <v>#VALUE!</v>
      </c>
      <c r="AG53" s="161" t="e">
        <f>T53-HLOOKUP(V53,[3]Minimas!$C$3:$CD$12,7,FALSE)</f>
        <v>#VALUE!</v>
      </c>
      <c r="AH53" s="161" t="e">
        <f>T53-HLOOKUP(V53,[3]Minimas!$C$3:$CD$12,8,FALSE)</f>
        <v>#VALUE!</v>
      </c>
      <c r="AI53" s="161" t="e">
        <f>T53-HLOOKUP(V53,[3]Minimas!$C$3:$CD$12,9,FALSE)</f>
        <v>#VALUE!</v>
      </c>
      <c r="AJ53" s="161" t="e">
        <f>T53-HLOOKUP(V53,[3]Minimas!$C$3:$CD$12,10,FALSE)</f>
        <v>#VALUE!</v>
      </c>
      <c r="AK53" s="162" t="str">
        <f t="shared" si="27"/>
        <v xml:space="preserve"> </v>
      </c>
      <c r="AL53" s="163"/>
      <c r="AM53" s="163" t="str">
        <f t="shared" si="28"/>
        <v xml:space="preserve"> </v>
      </c>
      <c r="AN53" s="163" t="str">
        <f t="shared" si="29"/>
        <v xml:space="preserve"> </v>
      </c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</row>
    <row r="54" spans="2:124" s="5" customFormat="1" ht="30" customHeight="1" x14ac:dyDescent="0.25">
      <c r="B54" s="243" t="s">
        <v>250</v>
      </c>
      <c r="C54" s="249"/>
      <c r="D54" s="250"/>
      <c r="E54" s="221"/>
      <c r="F54" s="218"/>
      <c r="G54" s="219"/>
      <c r="H54" s="213"/>
      <c r="I54" s="220"/>
      <c r="J54" s="251"/>
      <c r="K54" s="205"/>
      <c r="L54" s="211"/>
      <c r="M54" s="212"/>
      <c r="N54" s="212"/>
      <c r="O54" s="244" t="str">
        <f t="shared" si="22"/>
        <v/>
      </c>
      <c r="P54" s="211"/>
      <c r="Q54" s="212"/>
      <c r="R54" s="212"/>
      <c r="S54" s="244" t="str">
        <f t="shared" si="23"/>
        <v/>
      </c>
      <c r="T54" s="245" t="str">
        <f t="shared" si="24"/>
        <v/>
      </c>
      <c r="U54" s="246" t="str">
        <f t="shared" si="25"/>
        <v xml:space="preserve">   </v>
      </c>
      <c r="V54" s="246" t="str">
        <f>IF(E54=0," ",IF(E54="H",IF(H54&lt;1999,VLOOKUP(K54,[3]Minimas!$A$15:$F$29,6),IF(AND(H54&gt;1998,H54&lt;2002),VLOOKUP(K54,[3]Minimas!$A$15:$F$29,5),IF(AND(H54&gt;2001,H54&lt;2004),VLOOKUP(K54,[3]Minimas!$A$15:$F$29,4),IF(AND(H54&gt;2003,H54&lt;2006),VLOOKUP(K54,[3]Minimas!$A$15:$F$29,3),VLOOKUP(K54,[3]Minimas!$A$15:$F$29,2))))),IF(H54&lt;1999,VLOOKUP(K54,[3]Minimas!$G$15:$L$29,6),IF(AND(H54&gt;1998,H54&lt;2002),VLOOKUP(K54,[3]Minimas!$G$15:$L$29,5),IF(AND(H54&gt;2001,H54&lt;2004),VLOOKUP(K54,[3]Minimas!$G$15:$L$29,4),IF(AND(H54&gt;2003,H54&lt;2006),VLOOKUP(K54,[3]Minimas!$G$15:$L$29,3),VLOOKUP(K54,[3]Minimas!$G$15:$L$29,2)))))))</f>
        <v xml:space="preserve"> </v>
      </c>
      <c r="W54" s="247" t="str">
        <f t="shared" si="26"/>
        <v/>
      </c>
      <c r="X54" s="180"/>
      <c r="Y54" s="184"/>
      <c r="Z54" s="184"/>
      <c r="AA54" s="163"/>
      <c r="AB54" s="161" t="e">
        <f>T54-HLOOKUP(V54,[3]Minimas!$C$3:$CD$12,2,FALSE)</f>
        <v>#VALUE!</v>
      </c>
      <c r="AC54" s="161" t="e">
        <f>T54-HLOOKUP(V54,[3]Minimas!$C$3:$CD$12,3,FALSE)</f>
        <v>#VALUE!</v>
      </c>
      <c r="AD54" s="161" t="e">
        <f>T54-HLOOKUP(V54,[3]Minimas!$C$3:$CD$12,4,FALSE)</f>
        <v>#VALUE!</v>
      </c>
      <c r="AE54" s="161" t="e">
        <f>T54-HLOOKUP(V54,[3]Minimas!$C$3:$CD$12,5,FALSE)</f>
        <v>#VALUE!</v>
      </c>
      <c r="AF54" s="161" t="e">
        <f>T54-HLOOKUP(V54,[3]Minimas!$C$3:$CD$12,6,FALSE)</f>
        <v>#VALUE!</v>
      </c>
      <c r="AG54" s="161" t="e">
        <f>T54-HLOOKUP(V54,[3]Minimas!$C$3:$CD$12,7,FALSE)</f>
        <v>#VALUE!</v>
      </c>
      <c r="AH54" s="161" t="e">
        <f>T54-HLOOKUP(V54,[3]Minimas!$C$3:$CD$12,8,FALSE)</f>
        <v>#VALUE!</v>
      </c>
      <c r="AI54" s="161" t="e">
        <f>T54-HLOOKUP(V54,[3]Minimas!$C$3:$CD$12,9,FALSE)</f>
        <v>#VALUE!</v>
      </c>
      <c r="AJ54" s="161" t="e">
        <f>T54-HLOOKUP(V54,[3]Minimas!$C$3:$CD$12,10,FALSE)</f>
        <v>#VALUE!</v>
      </c>
      <c r="AK54" s="162" t="str">
        <f t="shared" si="27"/>
        <v xml:space="preserve"> </v>
      </c>
      <c r="AL54" s="163"/>
      <c r="AM54" s="163" t="str">
        <f t="shared" si="28"/>
        <v xml:space="preserve"> </v>
      </c>
      <c r="AN54" s="163" t="str">
        <f t="shared" si="29"/>
        <v xml:space="preserve"> </v>
      </c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</row>
    <row r="55" spans="2:124" x14ac:dyDescent="0.25">
      <c r="AB55" s="161" t="e">
        <f>T55-HLOOKUP(V55,Minimas!$C$3:$CD$12,2,FALSE)</f>
        <v>#N/A</v>
      </c>
      <c r="AC55" s="161" t="e">
        <f>T55-HLOOKUP(V55,Minimas!$C$3:$CD$12,3,FALSE)</f>
        <v>#N/A</v>
      </c>
      <c r="AD55" s="161" t="e">
        <f>T55-HLOOKUP(V55,Minimas!$C$3:$CD$12,4,FALSE)</f>
        <v>#N/A</v>
      </c>
      <c r="AE55" s="161" t="e">
        <f>T55-HLOOKUP(V55,Minimas!$C$3:$CD$12,5,FALSE)</f>
        <v>#N/A</v>
      </c>
      <c r="AF55" s="161" t="e">
        <f>T55-HLOOKUP(V55,Minimas!$C$3:$CD$12,6,FALSE)</f>
        <v>#N/A</v>
      </c>
      <c r="AG55" s="161" t="e">
        <f>T55-HLOOKUP(V55,Minimas!$C$3:$CD$12,7,FALSE)</f>
        <v>#N/A</v>
      </c>
      <c r="AH55" s="161" t="e">
        <f>T55-HLOOKUP(V55,Minimas!$C$3:$CD$12,8,FALSE)</f>
        <v>#N/A</v>
      </c>
      <c r="AI55" s="161" t="e">
        <f>T55-HLOOKUP(V55,Minimas!$C$3:$CD$12,9,FALSE)</f>
        <v>#N/A</v>
      </c>
      <c r="AJ55" s="161" t="e">
        <f>T55-HLOOKUP(V55,Minimas!$C$3:$CD$12,10,FALSE)</f>
        <v>#N/A</v>
      </c>
      <c r="AK55" s="162" t="str">
        <f t="shared" ref="AK55:AK93" si="30">IF(E55=0," ",IF(AJ55&gt;=0,$AJ$5,IF(AI55&gt;=0,$AI$5,IF(AH55&gt;=0,$AH$5,IF(AG55&gt;=0,$AG$5,IF(AF55&gt;=0,$AF$5,IF(AE55&gt;=0,$AE$5,IF(AD55&gt;=0,$AD$5,IF(AC55&gt;=0,$AC$5,$AB$5)))))))))</f>
        <v xml:space="preserve"> </v>
      </c>
      <c r="AL55" s="163"/>
      <c r="AM55" s="163" t="str">
        <f t="shared" ref="AM55:AM93" si="31">IF(AK55="","",AK55)</f>
        <v xml:space="preserve"> </v>
      </c>
      <c r="AN55" s="163" t="str">
        <f t="shared" ref="AN55:AN93" si="32">IF(E55=0," ",IF(AJ55&gt;=0,AJ55,IF(AI55&gt;=0,AI55,IF(AH55&gt;=0,AH55,IF(AG55&gt;=0,AG55,IF(AF55&gt;=0,AF55,IF(AE55&gt;=0,AE55,IF(AD55&gt;=0,AD55,IF(AC55&gt;=0,AC55,AB55)))))))))</f>
        <v xml:space="preserve"> </v>
      </c>
    </row>
    <row r="56" spans="2:124" x14ac:dyDescent="0.25">
      <c r="AB56" s="161" t="e">
        <f>T56-HLOOKUP(V56,Minimas!$C$3:$CD$12,2,FALSE)</f>
        <v>#N/A</v>
      </c>
      <c r="AC56" s="161" t="e">
        <f>T56-HLOOKUP(V56,Minimas!$C$3:$CD$12,3,FALSE)</f>
        <v>#N/A</v>
      </c>
      <c r="AD56" s="161" t="e">
        <f>T56-HLOOKUP(V56,Minimas!$C$3:$CD$12,4,FALSE)</f>
        <v>#N/A</v>
      </c>
      <c r="AE56" s="161" t="e">
        <f>T56-HLOOKUP(V56,Minimas!$C$3:$CD$12,5,FALSE)</f>
        <v>#N/A</v>
      </c>
      <c r="AF56" s="161" t="e">
        <f>T56-HLOOKUP(V56,Minimas!$C$3:$CD$12,6,FALSE)</f>
        <v>#N/A</v>
      </c>
      <c r="AG56" s="161" t="e">
        <f>T56-HLOOKUP(V56,Minimas!$C$3:$CD$12,7,FALSE)</f>
        <v>#N/A</v>
      </c>
      <c r="AH56" s="161" t="e">
        <f>T56-HLOOKUP(V56,Minimas!$C$3:$CD$12,8,FALSE)</f>
        <v>#N/A</v>
      </c>
      <c r="AI56" s="161" t="e">
        <f>T56-HLOOKUP(V56,Minimas!$C$3:$CD$12,9,FALSE)</f>
        <v>#N/A</v>
      </c>
      <c r="AJ56" s="161" t="e">
        <f>T56-HLOOKUP(V56,Minimas!$C$3:$CD$12,10,FALSE)</f>
        <v>#N/A</v>
      </c>
      <c r="AK56" s="162" t="str">
        <f t="shared" si="30"/>
        <v xml:space="preserve"> </v>
      </c>
      <c r="AL56" s="163"/>
      <c r="AM56" s="163" t="str">
        <f t="shared" si="31"/>
        <v xml:space="preserve"> </v>
      </c>
      <c r="AN56" s="163" t="str">
        <f t="shared" si="32"/>
        <v xml:space="preserve"> </v>
      </c>
    </row>
    <row r="57" spans="2:124" x14ac:dyDescent="0.25">
      <c r="AB57" s="161" t="e">
        <f>T57-HLOOKUP(V57,Minimas!$C$3:$CD$12,2,FALSE)</f>
        <v>#N/A</v>
      </c>
      <c r="AC57" s="161" t="e">
        <f>T57-HLOOKUP(V57,Minimas!$C$3:$CD$12,3,FALSE)</f>
        <v>#N/A</v>
      </c>
      <c r="AD57" s="161" t="e">
        <f>T57-HLOOKUP(V57,Minimas!$C$3:$CD$12,4,FALSE)</f>
        <v>#N/A</v>
      </c>
      <c r="AE57" s="161" t="e">
        <f>T57-HLOOKUP(V57,Minimas!$C$3:$CD$12,5,FALSE)</f>
        <v>#N/A</v>
      </c>
      <c r="AF57" s="161" t="e">
        <f>T57-HLOOKUP(V57,Minimas!$C$3:$CD$12,6,FALSE)</f>
        <v>#N/A</v>
      </c>
      <c r="AG57" s="161" t="e">
        <f>T57-HLOOKUP(V57,Minimas!$C$3:$CD$12,7,FALSE)</f>
        <v>#N/A</v>
      </c>
      <c r="AH57" s="161" t="e">
        <f>T57-HLOOKUP(V57,Minimas!$C$3:$CD$12,8,FALSE)</f>
        <v>#N/A</v>
      </c>
      <c r="AI57" s="161" t="e">
        <f>T57-HLOOKUP(V57,Minimas!$C$3:$CD$12,9,FALSE)</f>
        <v>#N/A</v>
      </c>
      <c r="AJ57" s="161" t="e">
        <f>T57-HLOOKUP(V57,Minimas!$C$3:$CD$12,10,FALSE)</f>
        <v>#N/A</v>
      </c>
      <c r="AK57" s="162" t="str">
        <f t="shared" si="30"/>
        <v xml:space="preserve"> </v>
      </c>
      <c r="AL57" s="163"/>
      <c r="AM57" s="163" t="str">
        <f t="shared" si="31"/>
        <v xml:space="preserve"> </v>
      </c>
      <c r="AN57" s="163" t="str">
        <f t="shared" si="32"/>
        <v xml:space="preserve"> </v>
      </c>
    </row>
    <row r="58" spans="2:124" x14ac:dyDescent="0.25">
      <c r="AB58" s="161" t="e">
        <f>T58-HLOOKUP(V58,Minimas!$C$3:$CD$12,2,FALSE)</f>
        <v>#N/A</v>
      </c>
      <c r="AC58" s="161" t="e">
        <f>T58-HLOOKUP(V58,Minimas!$C$3:$CD$12,3,FALSE)</f>
        <v>#N/A</v>
      </c>
      <c r="AD58" s="161" t="e">
        <f>T58-HLOOKUP(V58,Minimas!$C$3:$CD$12,4,FALSE)</f>
        <v>#N/A</v>
      </c>
      <c r="AE58" s="161" t="e">
        <f>T58-HLOOKUP(V58,Minimas!$C$3:$CD$12,5,FALSE)</f>
        <v>#N/A</v>
      </c>
      <c r="AF58" s="161" t="e">
        <f>T58-HLOOKUP(V58,Minimas!$C$3:$CD$12,6,FALSE)</f>
        <v>#N/A</v>
      </c>
      <c r="AG58" s="161" t="e">
        <f>T58-HLOOKUP(V58,Minimas!$C$3:$CD$12,7,FALSE)</f>
        <v>#N/A</v>
      </c>
      <c r="AH58" s="161" t="e">
        <f>T58-HLOOKUP(V58,Minimas!$C$3:$CD$12,8,FALSE)</f>
        <v>#N/A</v>
      </c>
      <c r="AI58" s="161" t="e">
        <f>T58-HLOOKUP(V58,Minimas!$C$3:$CD$12,9,FALSE)</f>
        <v>#N/A</v>
      </c>
      <c r="AJ58" s="161" t="e">
        <f>T58-HLOOKUP(V58,Minimas!$C$3:$CD$12,10,FALSE)</f>
        <v>#N/A</v>
      </c>
      <c r="AK58" s="162" t="str">
        <f t="shared" si="30"/>
        <v xml:space="preserve"> </v>
      </c>
      <c r="AL58" s="163"/>
      <c r="AM58" s="163" t="str">
        <f t="shared" si="31"/>
        <v xml:space="preserve"> </v>
      </c>
      <c r="AN58" s="163" t="str">
        <f t="shared" si="32"/>
        <v xml:space="preserve"> </v>
      </c>
    </row>
    <row r="59" spans="2:124" x14ac:dyDescent="0.25">
      <c r="AB59" s="161" t="e">
        <f>T59-HLOOKUP(V59,Minimas!$C$3:$CD$12,2,FALSE)</f>
        <v>#N/A</v>
      </c>
      <c r="AC59" s="161" t="e">
        <f>T59-HLOOKUP(V59,Minimas!$C$3:$CD$12,3,FALSE)</f>
        <v>#N/A</v>
      </c>
      <c r="AD59" s="161" t="e">
        <f>T59-HLOOKUP(V59,Minimas!$C$3:$CD$12,4,FALSE)</f>
        <v>#N/A</v>
      </c>
      <c r="AE59" s="161" t="e">
        <f>T59-HLOOKUP(V59,Minimas!$C$3:$CD$12,5,FALSE)</f>
        <v>#N/A</v>
      </c>
      <c r="AF59" s="161" t="e">
        <f>T59-HLOOKUP(V59,Minimas!$C$3:$CD$12,6,FALSE)</f>
        <v>#N/A</v>
      </c>
      <c r="AG59" s="161" t="e">
        <f>T59-HLOOKUP(V59,Minimas!$C$3:$CD$12,7,FALSE)</f>
        <v>#N/A</v>
      </c>
      <c r="AH59" s="161" t="e">
        <f>T59-HLOOKUP(V59,Minimas!$C$3:$CD$12,8,FALSE)</f>
        <v>#N/A</v>
      </c>
      <c r="AI59" s="161" t="e">
        <f>T59-HLOOKUP(V59,Minimas!$C$3:$CD$12,9,FALSE)</f>
        <v>#N/A</v>
      </c>
      <c r="AJ59" s="161" t="e">
        <f>T59-HLOOKUP(V59,Minimas!$C$3:$CD$12,10,FALSE)</f>
        <v>#N/A</v>
      </c>
      <c r="AK59" s="162" t="str">
        <f t="shared" si="30"/>
        <v xml:space="preserve"> </v>
      </c>
      <c r="AL59" s="163"/>
      <c r="AM59" s="163" t="str">
        <f t="shared" si="31"/>
        <v xml:space="preserve"> </v>
      </c>
      <c r="AN59" s="163" t="str">
        <f t="shared" si="32"/>
        <v xml:space="preserve"> </v>
      </c>
    </row>
    <row r="60" spans="2:124" x14ac:dyDescent="0.25">
      <c r="AB60" s="161" t="e">
        <f>T60-HLOOKUP(V60,Minimas!$C$3:$CD$12,2,FALSE)</f>
        <v>#N/A</v>
      </c>
      <c r="AC60" s="161" t="e">
        <f>T60-HLOOKUP(V60,Minimas!$C$3:$CD$12,3,FALSE)</f>
        <v>#N/A</v>
      </c>
      <c r="AD60" s="161" t="e">
        <f>T60-HLOOKUP(V60,Minimas!$C$3:$CD$12,4,FALSE)</f>
        <v>#N/A</v>
      </c>
      <c r="AE60" s="161" t="e">
        <f>T60-HLOOKUP(V60,Minimas!$C$3:$CD$12,5,FALSE)</f>
        <v>#N/A</v>
      </c>
      <c r="AF60" s="161" t="e">
        <f>T60-HLOOKUP(V60,Minimas!$C$3:$CD$12,6,FALSE)</f>
        <v>#N/A</v>
      </c>
      <c r="AG60" s="161" t="e">
        <f>T60-HLOOKUP(V60,Minimas!$C$3:$CD$12,7,FALSE)</f>
        <v>#N/A</v>
      </c>
      <c r="AH60" s="161" t="e">
        <f>T60-HLOOKUP(V60,Minimas!$C$3:$CD$12,8,FALSE)</f>
        <v>#N/A</v>
      </c>
      <c r="AI60" s="161" t="e">
        <f>T60-HLOOKUP(V60,Minimas!$C$3:$CD$12,9,FALSE)</f>
        <v>#N/A</v>
      </c>
      <c r="AJ60" s="161" t="e">
        <f>T60-HLOOKUP(V60,Minimas!$C$3:$CD$12,10,FALSE)</f>
        <v>#N/A</v>
      </c>
      <c r="AK60" s="162" t="str">
        <f t="shared" si="30"/>
        <v xml:space="preserve"> </v>
      </c>
      <c r="AL60" s="163"/>
      <c r="AM60" s="163" t="str">
        <f t="shared" si="31"/>
        <v xml:space="preserve"> </v>
      </c>
      <c r="AN60" s="163" t="str">
        <f t="shared" si="32"/>
        <v xml:space="preserve"> </v>
      </c>
    </row>
    <row r="61" spans="2:124" x14ac:dyDescent="0.25">
      <c r="AB61" s="161" t="e">
        <f>T61-HLOOKUP(V61,Minimas!$C$3:$CD$12,2,FALSE)</f>
        <v>#N/A</v>
      </c>
      <c r="AC61" s="161" t="e">
        <f>T61-HLOOKUP(V61,Minimas!$C$3:$CD$12,3,FALSE)</f>
        <v>#N/A</v>
      </c>
      <c r="AD61" s="161" t="e">
        <f>T61-HLOOKUP(V61,Minimas!$C$3:$CD$12,4,FALSE)</f>
        <v>#N/A</v>
      </c>
      <c r="AE61" s="161" t="e">
        <f>T61-HLOOKUP(V61,Minimas!$C$3:$CD$12,5,FALSE)</f>
        <v>#N/A</v>
      </c>
      <c r="AF61" s="161" t="e">
        <f>T61-HLOOKUP(V61,Minimas!$C$3:$CD$12,6,FALSE)</f>
        <v>#N/A</v>
      </c>
      <c r="AG61" s="161" t="e">
        <f>T61-HLOOKUP(V61,Minimas!$C$3:$CD$12,7,FALSE)</f>
        <v>#N/A</v>
      </c>
      <c r="AH61" s="161" t="e">
        <f>T61-HLOOKUP(V61,Minimas!$C$3:$CD$12,8,FALSE)</f>
        <v>#N/A</v>
      </c>
      <c r="AI61" s="161" t="e">
        <f>T61-HLOOKUP(V61,Minimas!$C$3:$CD$12,9,FALSE)</f>
        <v>#N/A</v>
      </c>
      <c r="AJ61" s="161" t="e">
        <f>T61-HLOOKUP(V61,Minimas!$C$3:$CD$12,10,FALSE)</f>
        <v>#N/A</v>
      </c>
      <c r="AK61" s="162" t="str">
        <f t="shared" si="30"/>
        <v xml:space="preserve"> </v>
      </c>
      <c r="AL61" s="163"/>
      <c r="AM61" s="163" t="str">
        <f t="shared" si="31"/>
        <v xml:space="preserve"> </v>
      </c>
      <c r="AN61" s="163" t="str">
        <f t="shared" si="32"/>
        <v xml:space="preserve"> </v>
      </c>
    </row>
    <row r="62" spans="2:124" x14ac:dyDescent="0.25">
      <c r="AB62" s="161" t="e">
        <f>T62-HLOOKUP(V62,Minimas!$C$3:$CD$12,2,FALSE)</f>
        <v>#N/A</v>
      </c>
      <c r="AC62" s="161" t="e">
        <f>T62-HLOOKUP(V62,Minimas!$C$3:$CD$12,3,FALSE)</f>
        <v>#N/A</v>
      </c>
      <c r="AD62" s="161" t="e">
        <f>T62-HLOOKUP(V62,Minimas!$C$3:$CD$12,4,FALSE)</f>
        <v>#N/A</v>
      </c>
      <c r="AE62" s="161" t="e">
        <f>T62-HLOOKUP(V62,Minimas!$C$3:$CD$12,5,FALSE)</f>
        <v>#N/A</v>
      </c>
      <c r="AF62" s="161" t="e">
        <f>T62-HLOOKUP(V62,Minimas!$C$3:$CD$12,6,FALSE)</f>
        <v>#N/A</v>
      </c>
      <c r="AG62" s="161" t="e">
        <f>T62-HLOOKUP(V62,Minimas!$C$3:$CD$12,7,FALSE)</f>
        <v>#N/A</v>
      </c>
      <c r="AH62" s="161" t="e">
        <f>T62-HLOOKUP(V62,Minimas!$C$3:$CD$12,8,FALSE)</f>
        <v>#N/A</v>
      </c>
      <c r="AI62" s="161" t="e">
        <f>T62-HLOOKUP(V62,Minimas!$C$3:$CD$12,9,FALSE)</f>
        <v>#N/A</v>
      </c>
      <c r="AJ62" s="161" t="e">
        <f>T62-HLOOKUP(V62,Minimas!$C$3:$CD$12,10,FALSE)</f>
        <v>#N/A</v>
      </c>
      <c r="AK62" s="162" t="str">
        <f t="shared" si="30"/>
        <v xml:space="preserve"> </v>
      </c>
      <c r="AL62" s="163"/>
      <c r="AM62" s="163" t="str">
        <f t="shared" si="31"/>
        <v xml:space="preserve"> </v>
      </c>
      <c r="AN62" s="163" t="str">
        <f t="shared" si="32"/>
        <v xml:space="preserve"> </v>
      </c>
    </row>
    <row r="63" spans="2:124" x14ac:dyDescent="0.25">
      <c r="AB63" s="161" t="e">
        <f>T63-HLOOKUP(V63,Minimas!$C$3:$CD$12,2,FALSE)</f>
        <v>#N/A</v>
      </c>
      <c r="AC63" s="161" t="e">
        <f>T63-HLOOKUP(V63,Minimas!$C$3:$CD$12,3,FALSE)</f>
        <v>#N/A</v>
      </c>
      <c r="AD63" s="161" t="e">
        <f>T63-HLOOKUP(V63,Minimas!$C$3:$CD$12,4,FALSE)</f>
        <v>#N/A</v>
      </c>
      <c r="AE63" s="161" t="e">
        <f>T63-HLOOKUP(V63,Minimas!$C$3:$CD$12,5,FALSE)</f>
        <v>#N/A</v>
      </c>
      <c r="AF63" s="161" t="e">
        <f>T63-HLOOKUP(V63,Minimas!$C$3:$CD$12,6,FALSE)</f>
        <v>#N/A</v>
      </c>
      <c r="AG63" s="161" t="e">
        <f>T63-HLOOKUP(V63,Minimas!$C$3:$CD$12,7,FALSE)</f>
        <v>#N/A</v>
      </c>
      <c r="AH63" s="161" t="e">
        <f>T63-HLOOKUP(V63,Minimas!$C$3:$CD$12,8,FALSE)</f>
        <v>#N/A</v>
      </c>
      <c r="AI63" s="161" t="e">
        <f>T63-HLOOKUP(V63,Minimas!$C$3:$CD$12,9,FALSE)</f>
        <v>#N/A</v>
      </c>
      <c r="AJ63" s="161" t="e">
        <f>T63-HLOOKUP(V63,Minimas!$C$3:$CD$12,10,FALSE)</f>
        <v>#N/A</v>
      </c>
      <c r="AK63" s="162" t="str">
        <f t="shared" si="30"/>
        <v xml:space="preserve"> </v>
      </c>
      <c r="AL63" s="163"/>
      <c r="AM63" s="163" t="str">
        <f t="shared" si="31"/>
        <v xml:space="preserve"> </v>
      </c>
      <c r="AN63" s="163" t="str">
        <f t="shared" si="32"/>
        <v xml:space="preserve"> </v>
      </c>
    </row>
    <row r="64" spans="2:124" x14ac:dyDescent="0.25">
      <c r="AB64" s="161" t="e">
        <f>T64-HLOOKUP(V64,Minimas!$C$3:$CD$12,2,FALSE)</f>
        <v>#N/A</v>
      </c>
      <c r="AC64" s="161" t="e">
        <f>T64-HLOOKUP(V64,Minimas!$C$3:$CD$12,3,FALSE)</f>
        <v>#N/A</v>
      </c>
      <c r="AD64" s="161" t="e">
        <f>T64-HLOOKUP(V64,Minimas!$C$3:$CD$12,4,FALSE)</f>
        <v>#N/A</v>
      </c>
      <c r="AE64" s="161" t="e">
        <f>T64-HLOOKUP(V64,Minimas!$C$3:$CD$12,5,FALSE)</f>
        <v>#N/A</v>
      </c>
      <c r="AF64" s="161" t="e">
        <f>T64-HLOOKUP(V64,Minimas!$C$3:$CD$12,6,FALSE)</f>
        <v>#N/A</v>
      </c>
      <c r="AG64" s="161" t="e">
        <f>T64-HLOOKUP(V64,Minimas!$C$3:$CD$12,7,FALSE)</f>
        <v>#N/A</v>
      </c>
      <c r="AH64" s="161" t="e">
        <f>T64-HLOOKUP(V64,Minimas!$C$3:$CD$12,8,FALSE)</f>
        <v>#N/A</v>
      </c>
      <c r="AI64" s="161" t="e">
        <f>T64-HLOOKUP(V64,Minimas!$C$3:$CD$12,9,FALSE)</f>
        <v>#N/A</v>
      </c>
      <c r="AJ64" s="161" t="e">
        <f>T64-HLOOKUP(V64,Minimas!$C$3:$CD$12,10,FALSE)</f>
        <v>#N/A</v>
      </c>
      <c r="AK64" s="162" t="str">
        <f t="shared" si="30"/>
        <v xml:space="preserve"> </v>
      </c>
      <c r="AL64" s="163"/>
      <c r="AM64" s="163" t="str">
        <f t="shared" si="31"/>
        <v xml:space="preserve"> </v>
      </c>
      <c r="AN64" s="163" t="str">
        <f t="shared" si="32"/>
        <v xml:space="preserve"> </v>
      </c>
    </row>
    <row r="65" spans="28:40" x14ac:dyDescent="0.25">
      <c r="AB65" s="161" t="e">
        <f>T65-HLOOKUP(V65,Minimas!$C$3:$CD$12,2,FALSE)</f>
        <v>#N/A</v>
      </c>
      <c r="AC65" s="161" t="e">
        <f>T65-HLOOKUP(V65,Minimas!$C$3:$CD$12,3,FALSE)</f>
        <v>#N/A</v>
      </c>
      <c r="AD65" s="161" t="e">
        <f>T65-HLOOKUP(V65,Minimas!$C$3:$CD$12,4,FALSE)</f>
        <v>#N/A</v>
      </c>
      <c r="AE65" s="161" t="e">
        <f>T65-HLOOKUP(V65,Minimas!$C$3:$CD$12,5,FALSE)</f>
        <v>#N/A</v>
      </c>
      <c r="AF65" s="161" t="e">
        <f>T65-HLOOKUP(V65,Minimas!$C$3:$CD$12,6,FALSE)</f>
        <v>#N/A</v>
      </c>
      <c r="AG65" s="161" t="e">
        <f>T65-HLOOKUP(V65,Minimas!$C$3:$CD$12,7,FALSE)</f>
        <v>#N/A</v>
      </c>
      <c r="AH65" s="161" t="e">
        <f>T65-HLOOKUP(V65,Minimas!$C$3:$CD$12,8,FALSE)</f>
        <v>#N/A</v>
      </c>
      <c r="AI65" s="161" t="e">
        <f>T65-HLOOKUP(V65,Minimas!$C$3:$CD$12,9,FALSE)</f>
        <v>#N/A</v>
      </c>
      <c r="AJ65" s="161" t="e">
        <f>T65-HLOOKUP(V65,Minimas!$C$3:$CD$12,10,FALSE)</f>
        <v>#N/A</v>
      </c>
      <c r="AK65" s="162" t="str">
        <f t="shared" si="30"/>
        <v xml:space="preserve"> </v>
      </c>
      <c r="AL65" s="163"/>
      <c r="AM65" s="163" t="str">
        <f t="shared" si="31"/>
        <v xml:space="preserve"> </v>
      </c>
      <c r="AN65" s="163" t="str">
        <f t="shared" si="32"/>
        <v xml:space="preserve"> </v>
      </c>
    </row>
    <row r="66" spans="28:40" x14ac:dyDescent="0.25">
      <c r="AB66" s="161" t="e">
        <f>T66-HLOOKUP(V66,Minimas!$C$3:$CD$12,2,FALSE)</f>
        <v>#N/A</v>
      </c>
      <c r="AC66" s="161" t="e">
        <f>T66-HLOOKUP(V66,Minimas!$C$3:$CD$12,3,FALSE)</f>
        <v>#N/A</v>
      </c>
      <c r="AD66" s="161" t="e">
        <f>T66-HLOOKUP(V66,Minimas!$C$3:$CD$12,4,FALSE)</f>
        <v>#N/A</v>
      </c>
      <c r="AE66" s="161" t="e">
        <f>T66-HLOOKUP(V66,Minimas!$C$3:$CD$12,5,FALSE)</f>
        <v>#N/A</v>
      </c>
      <c r="AF66" s="161" t="e">
        <f>T66-HLOOKUP(V66,Minimas!$C$3:$CD$12,6,FALSE)</f>
        <v>#N/A</v>
      </c>
      <c r="AG66" s="161" t="e">
        <f>T66-HLOOKUP(V66,Minimas!$C$3:$CD$12,7,FALSE)</f>
        <v>#N/A</v>
      </c>
      <c r="AH66" s="161" t="e">
        <f>T66-HLOOKUP(V66,Minimas!$C$3:$CD$12,8,FALSE)</f>
        <v>#N/A</v>
      </c>
      <c r="AI66" s="161" t="e">
        <f>T66-HLOOKUP(V66,Minimas!$C$3:$CD$12,9,FALSE)</f>
        <v>#N/A</v>
      </c>
      <c r="AJ66" s="161" t="e">
        <f>T66-HLOOKUP(V66,Minimas!$C$3:$CD$12,10,FALSE)</f>
        <v>#N/A</v>
      </c>
      <c r="AK66" s="162" t="str">
        <f t="shared" si="30"/>
        <v xml:space="preserve"> </v>
      </c>
      <c r="AL66" s="163"/>
      <c r="AM66" s="163" t="str">
        <f t="shared" si="31"/>
        <v xml:space="preserve"> </v>
      </c>
      <c r="AN66" s="163" t="str">
        <f t="shared" si="32"/>
        <v xml:space="preserve"> </v>
      </c>
    </row>
    <row r="67" spans="28:40" x14ac:dyDescent="0.25">
      <c r="AB67" s="161" t="e">
        <f>T67-HLOOKUP(V67,Minimas!$C$3:$CD$12,2,FALSE)</f>
        <v>#N/A</v>
      </c>
      <c r="AC67" s="161" t="e">
        <f>T67-HLOOKUP(V67,Minimas!$C$3:$CD$12,3,FALSE)</f>
        <v>#N/A</v>
      </c>
      <c r="AD67" s="161" t="e">
        <f>T67-HLOOKUP(V67,Minimas!$C$3:$CD$12,4,FALSE)</f>
        <v>#N/A</v>
      </c>
      <c r="AE67" s="161" t="e">
        <f>T67-HLOOKUP(V67,Minimas!$C$3:$CD$12,5,FALSE)</f>
        <v>#N/A</v>
      </c>
      <c r="AF67" s="161" t="e">
        <f>T67-HLOOKUP(V67,Minimas!$C$3:$CD$12,6,FALSE)</f>
        <v>#N/A</v>
      </c>
      <c r="AG67" s="161" t="e">
        <f>T67-HLOOKUP(V67,Minimas!$C$3:$CD$12,7,FALSE)</f>
        <v>#N/A</v>
      </c>
      <c r="AH67" s="161" t="e">
        <f>T67-HLOOKUP(V67,Minimas!$C$3:$CD$12,8,FALSE)</f>
        <v>#N/A</v>
      </c>
      <c r="AI67" s="161" t="e">
        <f>T67-HLOOKUP(V67,Minimas!$C$3:$CD$12,9,FALSE)</f>
        <v>#N/A</v>
      </c>
      <c r="AJ67" s="161" t="e">
        <f>T67-HLOOKUP(V67,Minimas!$C$3:$CD$12,10,FALSE)</f>
        <v>#N/A</v>
      </c>
      <c r="AK67" s="162" t="str">
        <f t="shared" si="30"/>
        <v xml:space="preserve"> </v>
      </c>
      <c r="AL67" s="163"/>
      <c r="AM67" s="163" t="str">
        <f t="shared" si="31"/>
        <v xml:space="preserve"> </v>
      </c>
      <c r="AN67" s="163" t="str">
        <f t="shared" si="32"/>
        <v xml:space="preserve"> </v>
      </c>
    </row>
    <row r="68" spans="28:40" x14ac:dyDescent="0.25">
      <c r="AB68" s="161" t="e">
        <f>T68-HLOOKUP(V68,Minimas!$C$3:$CD$12,2,FALSE)</f>
        <v>#N/A</v>
      </c>
      <c r="AC68" s="161" t="e">
        <f>T68-HLOOKUP(V68,Minimas!$C$3:$CD$12,3,FALSE)</f>
        <v>#N/A</v>
      </c>
      <c r="AD68" s="161" t="e">
        <f>T68-HLOOKUP(V68,Minimas!$C$3:$CD$12,4,FALSE)</f>
        <v>#N/A</v>
      </c>
      <c r="AE68" s="161" t="e">
        <f>T68-HLOOKUP(V68,Minimas!$C$3:$CD$12,5,FALSE)</f>
        <v>#N/A</v>
      </c>
      <c r="AF68" s="161" t="e">
        <f>T68-HLOOKUP(V68,Minimas!$C$3:$CD$12,6,FALSE)</f>
        <v>#N/A</v>
      </c>
      <c r="AG68" s="161" t="e">
        <f>T68-HLOOKUP(V68,Minimas!$C$3:$CD$12,7,FALSE)</f>
        <v>#N/A</v>
      </c>
      <c r="AH68" s="161" t="e">
        <f>T68-HLOOKUP(V68,Minimas!$C$3:$CD$12,8,FALSE)</f>
        <v>#N/A</v>
      </c>
      <c r="AI68" s="161" t="e">
        <f>T68-HLOOKUP(V68,Minimas!$C$3:$CD$12,9,FALSE)</f>
        <v>#N/A</v>
      </c>
      <c r="AJ68" s="161" t="e">
        <f>T68-HLOOKUP(V68,Minimas!$C$3:$CD$12,10,FALSE)</f>
        <v>#N/A</v>
      </c>
      <c r="AK68" s="162" t="str">
        <f t="shared" si="30"/>
        <v xml:space="preserve"> </v>
      </c>
      <c r="AL68" s="163"/>
      <c r="AM68" s="163" t="str">
        <f t="shared" si="31"/>
        <v xml:space="preserve"> </v>
      </c>
      <c r="AN68" s="163" t="str">
        <f t="shared" si="32"/>
        <v xml:space="preserve"> </v>
      </c>
    </row>
    <row r="69" spans="28:40" x14ac:dyDescent="0.25">
      <c r="AB69" s="161" t="e">
        <f>T69-HLOOKUP(V69,Minimas!$C$3:$CD$12,2,FALSE)</f>
        <v>#N/A</v>
      </c>
      <c r="AC69" s="161" t="e">
        <f>T69-HLOOKUP(V69,Minimas!$C$3:$CD$12,3,FALSE)</f>
        <v>#N/A</v>
      </c>
      <c r="AD69" s="161" t="e">
        <f>T69-HLOOKUP(V69,Minimas!$C$3:$CD$12,4,FALSE)</f>
        <v>#N/A</v>
      </c>
      <c r="AE69" s="161" t="e">
        <f>T69-HLOOKUP(V69,Minimas!$C$3:$CD$12,5,FALSE)</f>
        <v>#N/A</v>
      </c>
      <c r="AF69" s="161" t="e">
        <f>T69-HLOOKUP(V69,Minimas!$C$3:$CD$12,6,FALSE)</f>
        <v>#N/A</v>
      </c>
      <c r="AG69" s="161" t="e">
        <f>T69-HLOOKUP(V69,Minimas!$C$3:$CD$12,7,FALSE)</f>
        <v>#N/A</v>
      </c>
      <c r="AH69" s="161" t="e">
        <f>T69-HLOOKUP(V69,Minimas!$C$3:$CD$12,8,FALSE)</f>
        <v>#N/A</v>
      </c>
      <c r="AI69" s="161" t="e">
        <f>T69-HLOOKUP(V69,Minimas!$C$3:$CD$12,9,FALSE)</f>
        <v>#N/A</v>
      </c>
      <c r="AJ69" s="161" t="e">
        <f>T69-HLOOKUP(V69,Minimas!$C$3:$CD$12,10,FALSE)</f>
        <v>#N/A</v>
      </c>
      <c r="AK69" s="162" t="str">
        <f t="shared" si="30"/>
        <v xml:space="preserve"> </v>
      </c>
      <c r="AL69" s="163"/>
      <c r="AM69" s="163" t="str">
        <f t="shared" si="31"/>
        <v xml:space="preserve"> </v>
      </c>
      <c r="AN69" s="163" t="str">
        <f t="shared" si="32"/>
        <v xml:space="preserve"> </v>
      </c>
    </row>
    <row r="70" spans="28:40" x14ac:dyDescent="0.25">
      <c r="AB70" s="161" t="e">
        <f>T70-HLOOKUP(V70,Minimas!$C$3:$CD$12,2,FALSE)</f>
        <v>#N/A</v>
      </c>
      <c r="AC70" s="161" t="e">
        <f>T70-HLOOKUP(V70,Minimas!$C$3:$CD$12,3,FALSE)</f>
        <v>#N/A</v>
      </c>
      <c r="AD70" s="161" t="e">
        <f>T70-HLOOKUP(V70,Minimas!$C$3:$CD$12,4,FALSE)</f>
        <v>#N/A</v>
      </c>
      <c r="AE70" s="161" t="e">
        <f>T70-HLOOKUP(V70,Minimas!$C$3:$CD$12,5,FALSE)</f>
        <v>#N/A</v>
      </c>
      <c r="AF70" s="161" t="e">
        <f>T70-HLOOKUP(V70,Minimas!$C$3:$CD$12,6,FALSE)</f>
        <v>#N/A</v>
      </c>
      <c r="AG70" s="161" t="e">
        <f>T70-HLOOKUP(V70,Minimas!$C$3:$CD$12,7,FALSE)</f>
        <v>#N/A</v>
      </c>
      <c r="AH70" s="161" t="e">
        <f>T70-HLOOKUP(V70,Minimas!$C$3:$CD$12,8,FALSE)</f>
        <v>#N/A</v>
      </c>
      <c r="AI70" s="161" t="e">
        <f>T70-HLOOKUP(V70,Minimas!$C$3:$CD$12,9,FALSE)</f>
        <v>#N/A</v>
      </c>
      <c r="AJ70" s="161" t="e">
        <f>T70-HLOOKUP(V70,Minimas!$C$3:$CD$12,10,FALSE)</f>
        <v>#N/A</v>
      </c>
      <c r="AK70" s="162" t="str">
        <f t="shared" si="30"/>
        <v xml:space="preserve"> </v>
      </c>
      <c r="AL70" s="163"/>
      <c r="AM70" s="163" t="str">
        <f t="shared" si="31"/>
        <v xml:space="preserve"> </v>
      </c>
      <c r="AN70" s="163" t="str">
        <f t="shared" si="32"/>
        <v xml:space="preserve"> </v>
      </c>
    </row>
    <row r="71" spans="28:40" x14ac:dyDescent="0.25">
      <c r="AB71" s="161" t="e">
        <f>T71-HLOOKUP(V71,Minimas!$C$3:$CD$12,2,FALSE)</f>
        <v>#N/A</v>
      </c>
      <c r="AC71" s="161" t="e">
        <f>T71-HLOOKUP(V71,Minimas!$C$3:$CD$12,3,FALSE)</f>
        <v>#N/A</v>
      </c>
      <c r="AD71" s="161" t="e">
        <f>T71-HLOOKUP(V71,Minimas!$C$3:$CD$12,4,FALSE)</f>
        <v>#N/A</v>
      </c>
      <c r="AE71" s="161" t="e">
        <f>T71-HLOOKUP(V71,Minimas!$C$3:$CD$12,5,FALSE)</f>
        <v>#N/A</v>
      </c>
      <c r="AF71" s="161" t="e">
        <f>T71-HLOOKUP(V71,Minimas!$C$3:$CD$12,6,FALSE)</f>
        <v>#N/A</v>
      </c>
      <c r="AG71" s="161" t="e">
        <f>T71-HLOOKUP(V71,Minimas!$C$3:$CD$12,7,FALSE)</f>
        <v>#N/A</v>
      </c>
      <c r="AH71" s="161" t="e">
        <f>T71-HLOOKUP(V71,Minimas!$C$3:$CD$12,8,FALSE)</f>
        <v>#N/A</v>
      </c>
      <c r="AI71" s="161" t="e">
        <f>T71-HLOOKUP(V71,Minimas!$C$3:$CD$12,9,FALSE)</f>
        <v>#N/A</v>
      </c>
      <c r="AJ71" s="161" t="e">
        <f>T71-HLOOKUP(V71,Minimas!$C$3:$CD$12,10,FALSE)</f>
        <v>#N/A</v>
      </c>
      <c r="AK71" s="162" t="str">
        <f t="shared" si="30"/>
        <v xml:space="preserve"> </v>
      </c>
      <c r="AL71" s="163"/>
      <c r="AM71" s="163" t="str">
        <f t="shared" si="31"/>
        <v xml:space="preserve"> </v>
      </c>
      <c r="AN71" s="163" t="str">
        <f t="shared" si="32"/>
        <v xml:space="preserve"> </v>
      </c>
    </row>
    <row r="72" spans="28:40" x14ac:dyDescent="0.25">
      <c r="AB72" s="161" t="e">
        <f>T72-HLOOKUP(V72,Minimas!$C$3:$CD$12,2,FALSE)</f>
        <v>#N/A</v>
      </c>
      <c r="AC72" s="161" t="e">
        <f>T72-HLOOKUP(V72,Minimas!$C$3:$CD$12,3,FALSE)</f>
        <v>#N/A</v>
      </c>
      <c r="AD72" s="161" t="e">
        <f>T72-HLOOKUP(V72,Minimas!$C$3:$CD$12,4,FALSE)</f>
        <v>#N/A</v>
      </c>
      <c r="AE72" s="161" t="e">
        <f>T72-HLOOKUP(V72,Minimas!$C$3:$CD$12,5,FALSE)</f>
        <v>#N/A</v>
      </c>
      <c r="AF72" s="161" t="e">
        <f>T72-HLOOKUP(V72,Minimas!$C$3:$CD$12,6,FALSE)</f>
        <v>#N/A</v>
      </c>
      <c r="AG72" s="161" t="e">
        <f>T72-HLOOKUP(V72,Minimas!$C$3:$CD$12,7,FALSE)</f>
        <v>#N/A</v>
      </c>
      <c r="AH72" s="161" t="e">
        <f>T72-HLOOKUP(V72,Minimas!$C$3:$CD$12,8,FALSE)</f>
        <v>#N/A</v>
      </c>
      <c r="AI72" s="161" t="e">
        <f>T72-HLOOKUP(V72,Minimas!$C$3:$CD$12,9,FALSE)</f>
        <v>#N/A</v>
      </c>
      <c r="AJ72" s="161" t="e">
        <f>T72-HLOOKUP(V72,Minimas!$C$3:$CD$12,10,FALSE)</f>
        <v>#N/A</v>
      </c>
      <c r="AK72" s="162" t="str">
        <f t="shared" si="30"/>
        <v xml:space="preserve"> </v>
      </c>
      <c r="AL72" s="163"/>
      <c r="AM72" s="163" t="str">
        <f t="shared" si="31"/>
        <v xml:space="preserve"> </v>
      </c>
      <c r="AN72" s="163" t="str">
        <f t="shared" si="32"/>
        <v xml:space="preserve"> </v>
      </c>
    </row>
    <row r="73" spans="28:40" x14ac:dyDescent="0.25">
      <c r="AB73" s="161" t="e">
        <f>T73-HLOOKUP(V73,Minimas!$C$3:$CD$12,2,FALSE)</f>
        <v>#N/A</v>
      </c>
      <c r="AC73" s="161" t="e">
        <f>T73-HLOOKUP(V73,Minimas!$C$3:$CD$12,3,FALSE)</f>
        <v>#N/A</v>
      </c>
      <c r="AD73" s="161" t="e">
        <f>T73-HLOOKUP(V73,Minimas!$C$3:$CD$12,4,FALSE)</f>
        <v>#N/A</v>
      </c>
      <c r="AE73" s="161" t="e">
        <f>T73-HLOOKUP(V73,Minimas!$C$3:$CD$12,5,FALSE)</f>
        <v>#N/A</v>
      </c>
      <c r="AF73" s="161" t="e">
        <f>T73-HLOOKUP(V73,Minimas!$C$3:$CD$12,6,FALSE)</f>
        <v>#N/A</v>
      </c>
      <c r="AG73" s="161" t="e">
        <f>T73-HLOOKUP(V73,Minimas!$C$3:$CD$12,7,FALSE)</f>
        <v>#N/A</v>
      </c>
      <c r="AH73" s="161" t="e">
        <f>T73-HLOOKUP(V73,Minimas!$C$3:$CD$12,8,FALSE)</f>
        <v>#N/A</v>
      </c>
      <c r="AI73" s="161" t="e">
        <f>T73-HLOOKUP(V73,Minimas!$C$3:$CD$12,9,FALSE)</f>
        <v>#N/A</v>
      </c>
      <c r="AJ73" s="161" t="e">
        <f>T73-HLOOKUP(V73,Minimas!$C$3:$CD$12,10,FALSE)</f>
        <v>#N/A</v>
      </c>
      <c r="AK73" s="162" t="str">
        <f t="shared" si="30"/>
        <v xml:space="preserve"> </v>
      </c>
      <c r="AL73" s="163"/>
      <c r="AM73" s="163" t="str">
        <f t="shared" si="31"/>
        <v xml:space="preserve"> </v>
      </c>
      <c r="AN73" s="163" t="str">
        <f t="shared" si="32"/>
        <v xml:space="preserve"> </v>
      </c>
    </row>
    <row r="74" spans="28:40" x14ac:dyDescent="0.25">
      <c r="AB74" s="161" t="e">
        <f>T74-HLOOKUP(V74,Minimas!$C$3:$CD$12,2,FALSE)</f>
        <v>#N/A</v>
      </c>
      <c r="AC74" s="161" t="e">
        <f>T74-HLOOKUP(V74,Minimas!$C$3:$CD$12,3,FALSE)</f>
        <v>#N/A</v>
      </c>
      <c r="AD74" s="161" t="e">
        <f>T74-HLOOKUP(V74,Minimas!$C$3:$CD$12,4,FALSE)</f>
        <v>#N/A</v>
      </c>
      <c r="AE74" s="161" t="e">
        <f>T74-HLOOKUP(V74,Minimas!$C$3:$CD$12,5,FALSE)</f>
        <v>#N/A</v>
      </c>
      <c r="AF74" s="161" t="e">
        <f>T74-HLOOKUP(V74,Minimas!$C$3:$CD$12,6,FALSE)</f>
        <v>#N/A</v>
      </c>
      <c r="AG74" s="161" t="e">
        <f>T74-HLOOKUP(V74,Minimas!$C$3:$CD$12,7,FALSE)</f>
        <v>#N/A</v>
      </c>
      <c r="AH74" s="161" t="e">
        <f>T74-HLOOKUP(V74,Minimas!$C$3:$CD$12,8,FALSE)</f>
        <v>#N/A</v>
      </c>
      <c r="AI74" s="161" t="e">
        <f>T74-HLOOKUP(V74,Minimas!$C$3:$CD$12,9,FALSE)</f>
        <v>#N/A</v>
      </c>
      <c r="AJ74" s="161" t="e">
        <f>T74-HLOOKUP(V74,Minimas!$C$3:$CD$12,10,FALSE)</f>
        <v>#N/A</v>
      </c>
      <c r="AK74" s="162" t="str">
        <f t="shared" si="30"/>
        <v xml:space="preserve"> </v>
      </c>
      <c r="AL74" s="163"/>
      <c r="AM74" s="163" t="str">
        <f t="shared" si="31"/>
        <v xml:space="preserve"> </v>
      </c>
      <c r="AN74" s="163" t="str">
        <f t="shared" si="32"/>
        <v xml:space="preserve"> </v>
      </c>
    </row>
    <row r="75" spans="28:40" x14ac:dyDescent="0.25">
      <c r="AB75" s="161" t="e">
        <f>T75-HLOOKUP(V75,Minimas!$C$3:$CD$12,2,FALSE)</f>
        <v>#N/A</v>
      </c>
      <c r="AC75" s="161" t="e">
        <f>T75-HLOOKUP(V75,Minimas!$C$3:$CD$12,3,FALSE)</f>
        <v>#N/A</v>
      </c>
      <c r="AD75" s="161" t="e">
        <f>T75-HLOOKUP(V75,Minimas!$C$3:$CD$12,4,FALSE)</f>
        <v>#N/A</v>
      </c>
      <c r="AE75" s="161" t="e">
        <f>T75-HLOOKUP(V75,Minimas!$C$3:$CD$12,5,FALSE)</f>
        <v>#N/A</v>
      </c>
      <c r="AF75" s="161" t="e">
        <f>T75-HLOOKUP(V75,Minimas!$C$3:$CD$12,6,FALSE)</f>
        <v>#N/A</v>
      </c>
      <c r="AG75" s="161" t="e">
        <f>T75-HLOOKUP(V75,Minimas!$C$3:$CD$12,7,FALSE)</f>
        <v>#N/A</v>
      </c>
      <c r="AH75" s="161" t="e">
        <f>T75-HLOOKUP(V75,Minimas!$C$3:$CD$12,8,FALSE)</f>
        <v>#N/A</v>
      </c>
      <c r="AI75" s="161" t="e">
        <f>T75-HLOOKUP(V75,Minimas!$C$3:$CD$12,9,FALSE)</f>
        <v>#N/A</v>
      </c>
      <c r="AJ75" s="161" t="e">
        <f>T75-HLOOKUP(V75,Minimas!$C$3:$CD$12,10,FALSE)</f>
        <v>#N/A</v>
      </c>
      <c r="AK75" s="162" t="str">
        <f t="shared" si="30"/>
        <v xml:space="preserve"> </v>
      </c>
      <c r="AL75" s="163"/>
      <c r="AM75" s="163" t="str">
        <f t="shared" si="31"/>
        <v xml:space="preserve"> </v>
      </c>
      <c r="AN75" s="163" t="str">
        <f t="shared" si="32"/>
        <v xml:space="preserve"> </v>
      </c>
    </row>
    <row r="76" spans="28:40" x14ac:dyDescent="0.25">
      <c r="AB76" s="161" t="e">
        <f>T76-HLOOKUP(V76,Minimas!$C$3:$CD$12,2,FALSE)</f>
        <v>#N/A</v>
      </c>
      <c r="AC76" s="161" t="e">
        <f>T76-HLOOKUP(V76,Minimas!$C$3:$CD$12,3,FALSE)</f>
        <v>#N/A</v>
      </c>
      <c r="AD76" s="161" t="e">
        <f>T76-HLOOKUP(V76,Minimas!$C$3:$CD$12,4,FALSE)</f>
        <v>#N/A</v>
      </c>
      <c r="AE76" s="161" t="e">
        <f>T76-HLOOKUP(V76,Minimas!$C$3:$CD$12,5,FALSE)</f>
        <v>#N/A</v>
      </c>
      <c r="AF76" s="161" t="e">
        <f>T76-HLOOKUP(V76,Minimas!$C$3:$CD$12,6,FALSE)</f>
        <v>#N/A</v>
      </c>
      <c r="AG76" s="161" t="e">
        <f>T76-HLOOKUP(V76,Minimas!$C$3:$CD$12,7,FALSE)</f>
        <v>#N/A</v>
      </c>
      <c r="AH76" s="161" t="e">
        <f>T76-HLOOKUP(V76,Minimas!$C$3:$CD$12,8,FALSE)</f>
        <v>#N/A</v>
      </c>
      <c r="AI76" s="161" t="e">
        <f>T76-HLOOKUP(V76,Minimas!$C$3:$CD$12,9,FALSE)</f>
        <v>#N/A</v>
      </c>
      <c r="AJ76" s="161" t="e">
        <f>T76-HLOOKUP(V76,Minimas!$C$3:$CD$12,10,FALSE)</f>
        <v>#N/A</v>
      </c>
      <c r="AK76" s="162" t="str">
        <f t="shared" si="30"/>
        <v xml:space="preserve"> </v>
      </c>
      <c r="AL76" s="163"/>
      <c r="AM76" s="163" t="str">
        <f t="shared" si="31"/>
        <v xml:space="preserve"> </v>
      </c>
      <c r="AN76" s="163" t="str">
        <f t="shared" si="32"/>
        <v xml:space="preserve"> </v>
      </c>
    </row>
    <row r="77" spans="28:40" x14ac:dyDescent="0.25">
      <c r="AB77" s="161" t="e">
        <f>T77-HLOOKUP(V77,Minimas!$C$3:$CD$12,2,FALSE)</f>
        <v>#N/A</v>
      </c>
      <c r="AC77" s="161" t="e">
        <f>T77-HLOOKUP(V77,Minimas!$C$3:$CD$12,3,FALSE)</f>
        <v>#N/A</v>
      </c>
      <c r="AD77" s="161" t="e">
        <f>T77-HLOOKUP(V77,Minimas!$C$3:$CD$12,4,FALSE)</f>
        <v>#N/A</v>
      </c>
      <c r="AE77" s="161" t="e">
        <f>T77-HLOOKUP(V77,Minimas!$C$3:$CD$12,5,FALSE)</f>
        <v>#N/A</v>
      </c>
      <c r="AF77" s="161" t="e">
        <f>T77-HLOOKUP(V77,Minimas!$C$3:$CD$12,6,FALSE)</f>
        <v>#N/A</v>
      </c>
      <c r="AG77" s="161" t="e">
        <f>T77-HLOOKUP(V77,Minimas!$C$3:$CD$12,7,FALSE)</f>
        <v>#N/A</v>
      </c>
      <c r="AH77" s="161" t="e">
        <f>T77-HLOOKUP(V77,Minimas!$C$3:$CD$12,8,FALSE)</f>
        <v>#N/A</v>
      </c>
      <c r="AI77" s="161" t="e">
        <f>T77-HLOOKUP(V77,Minimas!$C$3:$CD$12,9,FALSE)</f>
        <v>#N/A</v>
      </c>
      <c r="AJ77" s="161" t="e">
        <f>T77-HLOOKUP(V77,Minimas!$C$3:$CD$12,10,FALSE)</f>
        <v>#N/A</v>
      </c>
      <c r="AK77" s="162" t="str">
        <f t="shared" si="30"/>
        <v xml:space="preserve"> </v>
      </c>
      <c r="AL77" s="163"/>
      <c r="AM77" s="163" t="str">
        <f t="shared" si="31"/>
        <v xml:space="preserve"> </v>
      </c>
      <c r="AN77" s="163" t="str">
        <f t="shared" si="32"/>
        <v xml:space="preserve"> </v>
      </c>
    </row>
    <row r="78" spans="28:40" x14ac:dyDescent="0.25">
      <c r="AB78" s="161" t="e">
        <f>T78-HLOOKUP(V78,Minimas!$C$3:$CD$12,2,FALSE)</f>
        <v>#N/A</v>
      </c>
      <c r="AC78" s="161" t="e">
        <f>T78-HLOOKUP(V78,Minimas!$C$3:$CD$12,3,FALSE)</f>
        <v>#N/A</v>
      </c>
      <c r="AD78" s="161" t="e">
        <f>T78-HLOOKUP(V78,Minimas!$C$3:$CD$12,4,FALSE)</f>
        <v>#N/A</v>
      </c>
      <c r="AE78" s="161" t="e">
        <f>T78-HLOOKUP(V78,Minimas!$C$3:$CD$12,5,FALSE)</f>
        <v>#N/A</v>
      </c>
      <c r="AF78" s="161" t="e">
        <f>T78-HLOOKUP(V78,Minimas!$C$3:$CD$12,6,FALSE)</f>
        <v>#N/A</v>
      </c>
      <c r="AG78" s="161" t="e">
        <f>T78-HLOOKUP(V78,Minimas!$C$3:$CD$12,7,FALSE)</f>
        <v>#N/A</v>
      </c>
      <c r="AH78" s="161" t="e">
        <f>T78-HLOOKUP(V78,Minimas!$C$3:$CD$12,8,FALSE)</f>
        <v>#N/A</v>
      </c>
      <c r="AI78" s="161" t="e">
        <f>T78-HLOOKUP(V78,Minimas!$C$3:$CD$12,9,FALSE)</f>
        <v>#N/A</v>
      </c>
      <c r="AJ78" s="161" t="e">
        <f>T78-HLOOKUP(V78,Minimas!$C$3:$CD$12,10,FALSE)</f>
        <v>#N/A</v>
      </c>
      <c r="AK78" s="162" t="str">
        <f t="shared" si="30"/>
        <v xml:space="preserve"> </v>
      </c>
      <c r="AL78" s="163"/>
      <c r="AM78" s="163" t="str">
        <f t="shared" si="31"/>
        <v xml:space="preserve"> </v>
      </c>
      <c r="AN78" s="163" t="str">
        <f t="shared" si="32"/>
        <v xml:space="preserve"> </v>
      </c>
    </row>
    <row r="79" spans="28:40" x14ac:dyDescent="0.25">
      <c r="AB79" s="161" t="e">
        <f>T79-HLOOKUP(V79,Minimas!$C$3:$CD$12,2,FALSE)</f>
        <v>#N/A</v>
      </c>
      <c r="AC79" s="161" t="e">
        <f>T79-HLOOKUP(V79,Minimas!$C$3:$CD$12,3,FALSE)</f>
        <v>#N/A</v>
      </c>
      <c r="AD79" s="161" t="e">
        <f>T79-HLOOKUP(V79,Minimas!$C$3:$CD$12,4,FALSE)</f>
        <v>#N/A</v>
      </c>
      <c r="AE79" s="161" t="e">
        <f>T79-HLOOKUP(V79,Minimas!$C$3:$CD$12,5,FALSE)</f>
        <v>#N/A</v>
      </c>
      <c r="AF79" s="161" t="e">
        <f>T79-HLOOKUP(V79,Minimas!$C$3:$CD$12,6,FALSE)</f>
        <v>#N/A</v>
      </c>
      <c r="AG79" s="161" t="e">
        <f>T79-HLOOKUP(V79,Minimas!$C$3:$CD$12,7,FALSE)</f>
        <v>#N/A</v>
      </c>
      <c r="AH79" s="161" t="e">
        <f>T79-HLOOKUP(V79,Minimas!$C$3:$CD$12,8,FALSE)</f>
        <v>#N/A</v>
      </c>
      <c r="AI79" s="161" t="e">
        <f>T79-HLOOKUP(V79,Minimas!$C$3:$CD$12,9,FALSE)</f>
        <v>#N/A</v>
      </c>
      <c r="AJ79" s="161" t="e">
        <f>T79-HLOOKUP(V79,Minimas!$C$3:$CD$12,10,FALSE)</f>
        <v>#N/A</v>
      </c>
      <c r="AK79" s="162" t="str">
        <f t="shared" si="30"/>
        <v xml:space="preserve"> </v>
      </c>
      <c r="AL79" s="163"/>
      <c r="AM79" s="163" t="str">
        <f t="shared" si="31"/>
        <v xml:space="preserve"> </v>
      </c>
      <c r="AN79" s="163" t="str">
        <f t="shared" si="32"/>
        <v xml:space="preserve"> </v>
      </c>
    </row>
    <row r="80" spans="28:40" x14ac:dyDescent="0.25">
      <c r="AB80" s="161" t="e">
        <f>T80-HLOOKUP(V80,Minimas!$C$3:$CD$12,2,FALSE)</f>
        <v>#N/A</v>
      </c>
      <c r="AC80" s="161" t="e">
        <f>T80-HLOOKUP(V80,Minimas!$C$3:$CD$12,3,FALSE)</f>
        <v>#N/A</v>
      </c>
      <c r="AD80" s="161" t="e">
        <f>T80-HLOOKUP(V80,Minimas!$C$3:$CD$12,4,FALSE)</f>
        <v>#N/A</v>
      </c>
      <c r="AE80" s="161" t="e">
        <f>T80-HLOOKUP(V80,Minimas!$C$3:$CD$12,5,FALSE)</f>
        <v>#N/A</v>
      </c>
      <c r="AF80" s="161" t="e">
        <f>T80-HLOOKUP(V80,Minimas!$C$3:$CD$12,6,FALSE)</f>
        <v>#N/A</v>
      </c>
      <c r="AG80" s="161" t="e">
        <f>T80-HLOOKUP(V80,Minimas!$C$3:$CD$12,7,FALSE)</f>
        <v>#N/A</v>
      </c>
      <c r="AH80" s="161" t="e">
        <f>T80-HLOOKUP(V80,Minimas!$C$3:$CD$12,8,FALSE)</f>
        <v>#N/A</v>
      </c>
      <c r="AI80" s="161" t="e">
        <f>T80-HLOOKUP(V80,Minimas!$C$3:$CD$12,9,FALSE)</f>
        <v>#N/A</v>
      </c>
      <c r="AJ80" s="161" t="e">
        <f>T80-HLOOKUP(V80,Minimas!$C$3:$CD$12,10,FALSE)</f>
        <v>#N/A</v>
      </c>
      <c r="AK80" s="162" t="str">
        <f t="shared" si="30"/>
        <v xml:space="preserve"> </v>
      </c>
      <c r="AL80" s="163"/>
      <c r="AM80" s="163" t="str">
        <f t="shared" si="31"/>
        <v xml:space="preserve"> </v>
      </c>
      <c r="AN80" s="163" t="str">
        <f t="shared" si="32"/>
        <v xml:space="preserve"> </v>
      </c>
    </row>
    <row r="81" spans="28:40" x14ac:dyDescent="0.25">
      <c r="AB81" s="161" t="e">
        <f>T81-HLOOKUP(V81,Minimas!$C$3:$CD$12,2,FALSE)</f>
        <v>#N/A</v>
      </c>
      <c r="AC81" s="161" t="e">
        <f>T81-HLOOKUP(V81,Minimas!$C$3:$CD$12,3,FALSE)</f>
        <v>#N/A</v>
      </c>
      <c r="AD81" s="161" t="e">
        <f>T81-HLOOKUP(V81,Minimas!$C$3:$CD$12,4,FALSE)</f>
        <v>#N/A</v>
      </c>
      <c r="AE81" s="161" t="e">
        <f>T81-HLOOKUP(V81,Minimas!$C$3:$CD$12,5,FALSE)</f>
        <v>#N/A</v>
      </c>
      <c r="AF81" s="161" t="e">
        <f>T81-HLOOKUP(V81,Minimas!$C$3:$CD$12,6,FALSE)</f>
        <v>#N/A</v>
      </c>
      <c r="AG81" s="161" t="e">
        <f>T81-HLOOKUP(V81,Minimas!$C$3:$CD$12,7,FALSE)</f>
        <v>#N/A</v>
      </c>
      <c r="AH81" s="161" t="e">
        <f>T81-HLOOKUP(V81,Minimas!$C$3:$CD$12,8,FALSE)</f>
        <v>#N/A</v>
      </c>
      <c r="AI81" s="161" t="e">
        <f>T81-HLOOKUP(V81,Minimas!$C$3:$CD$12,9,FALSE)</f>
        <v>#N/A</v>
      </c>
      <c r="AJ81" s="161" t="e">
        <f>T81-HLOOKUP(V81,Minimas!$C$3:$CD$12,10,FALSE)</f>
        <v>#N/A</v>
      </c>
      <c r="AK81" s="162" t="str">
        <f t="shared" si="30"/>
        <v xml:space="preserve"> </v>
      </c>
      <c r="AL81" s="163"/>
      <c r="AM81" s="163" t="str">
        <f t="shared" si="31"/>
        <v xml:space="preserve"> </v>
      </c>
      <c r="AN81" s="163" t="str">
        <f t="shared" si="32"/>
        <v xml:space="preserve"> </v>
      </c>
    </row>
    <row r="82" spans="28:40" x14ac:dyDescent="0.25">
      <c r="AB82" s="161" t="e">
        <f>T82-HLOOKUP(V82,Minimas!$C$3:$CD$12,2,FALSE)</f>
        <v>#N/A</v>
      </c>
      <c r="AC82" s="161" t="e">
        <f>T82-HLOOKUP(V82,Minimas!$C$3:$CD$12,3,FALSE)</f>
        <v>#N/A</v>
      </c>
      <c r="AD82" s="161" t="e">
        <f>T82-HLOOKUP(V82,Minimas!$C$3:$CD$12,4,FALSE)</f>
        <v>#N/A</v>
      </c>
      <c r="AE82" s="161" t="e">
        <f>T82-HLOOKUP(V82,Minimas!$C$3:$CD$12,5,FALSE)</f>
        <v>#N/A</v>
      </c>
      <c r="AF82" s="161" t="e">
        <f>T82-HLOOKUP(V82,Minimas!$C$3:$CD$12,6,FALSE)</f>
        <v>#N/A</v>
      </c>
      <c r="AG82" s="161" t="e">
        <f>T82-HLOOKUP(V82,Minimas!$C$3:$CD$12,7,FALSE)</f>
        <v>#N/A</v>
      </c>
      <c r="AH82" s="161" t="e">
        <f>T82-HLOOKUP(V82,Minimas!$C$3:$CD$12,8,FALSE)</f>
        <v>#N/A</v>
      </c>
      <c r="AI82" s="161" t="e">
        <f>T82-HLOOKUP(V82,Minimas!$C$3:$CD$12,9,FALSE)</f>
        <v>#N/A</v>
      </c>
      <c r="AJ82" s="161" t="e">
        <f>T82-HLOOKUP(V82,Minimas!$C$3:$CD$12,10,FALSE)</f>
        <v>#N/A</v>
      </c>
      <c r="AK82" s="162" t="str">
        <f t="shared" si="30"/>
        <v xml:space="preserve"> </v>
      </c>
      <c r="AL82" s="163"/>
      <c r="AM82" s="163" t="str">
        <f t="shared" si="31"/>
        <v xml:space="preserve"> </v>
      </c>
      <c r="AN82" s="163" t="str">
        <f t="shared" si="32"/>
        <v xml:space="preserve"> </v>
      </c>
    </row>
    <row r="83" spans="28:40" x14ac:dyDescent="0.25">
      <c r="AB83" s="161" t="e">
        <f>T83-HLOOKUP(V83,Minimas!$C$3:$CD$12,2,FALSE)</f>
        <v>#N/A</v>
      </c>
      <c r="AC83" s="161" t="e">
        <f>T83-HLOOKUP(V83,Minimas!$C$3:$CD$12,3,FALSE)</f>
        <v>#N/A</v>
      </c>
      <c r="AD83" s="161" t="e">
        <f>T83-HLOOKUP(V83,Minimas!$C$3:$CD$12,4,FALSE)</f>
        <v>#N/A</v>
      </c>
      <c r="AE83" s="161" t="e">
        <f>T83-HLOOKUP(V83,Minimas!$C$3:$CD$12,5,FALSE)</f>
        <v>#N/A</v>
      </c>
      <c r="AF83" s="161" t="e">
        <f>T83-HLOOKUP(V83,Minimas!$C$3:$CD$12,6,FALSE)</f>
        <v>#N/A</v>
      </c>
      <c r="AG83" s="161" t="e">
        <f>T83-HLOOKUP(V83,Minimas!$C$3:$CD$12,7,FALSE)</f>
        <v>#N/A</v>
      </c>
      <c r="AH83" s="161" t="e">
        <f>T83-HLOOKUP(V83,Minimas!$C$3:$CD$12,8,FALSE)</f>
        <v>#N/A</v>
      </c>
      <c r="AI83" s="161" t="e">
        <f>T83-HLOOKUP(V83,Minimas!$C$3:$CD$12,9,FALSE)</f>
        <v>#N/A</v>
      </c>
      <c r="AJ83" s="161" t="e">
        <f>T83-HLOOKUP(V83,Minimas!$C$3:$CD$12,10,FALSE)</f>
        <v>#N/A</v>
      </c>
      <c r="AK83" s="162" t="str">
        <f t="shared" si="30"/>
        <v xml:space="preserve"> </v>
      </c>
      <c r="AL83" s="163"/>
      <c r="AM83" s="163" t="str">
        <f t="shared" si="31"/>
        <v xml:space="preserve"> </v>
      </c>
      <c r="AN83" s="163" t="str">
        <f t="shared" si="32"/>
        <v xml:space="preserve"> </v>
      </c>
    </row>
    <row r="84" spans="28:40" x14ac:dyDescent="0.25">
      <c r="AB84" s="161" t="e">
        <f>T84-HLOOKUP(V84,Minimas!$C$3:$CD$12,2,FALSE)</f>
        <v>#N/A</v>
      </c>
      <c r="AC84" s="161" t="e">
        <f>T84-HLOOKUP(V84,Minimas!$C$3:$CD$12,3,FALSE)</f>
        <v>#N/A</v>
      </c>
      <c r="AD84" s="161" t="e">
        <f>T84-HLOOKUP(V84,Minimas!$C$3:$CD$12,4,FALSE)</f>
        <v>#N/A</v>
      </c>
      <c r="AE84" s="161" t="e">
        <f>T84-HLOOKUP(V84,Minimas!$C$3:$CD$12,5,FALSE)</f>
        <v>#N/A</v>
      </c>
      <c r="AF84" s="161" t="e">
        <f>T84-HLOOKUP(V84,Minimas!$C$3:$CD$12,6,FALSE)</f>
        <v>#N/A</v>
      </c>
      <c r="AG84" s="161" t="e">
        <f>T84-HLOOKUP(V84,Minimas!$C$3:$CD$12,7,FALSE)</f>
        <v>#N/A</v>
      </c>
      <c r="AH84" s="161" t="e">
        <f>T84-HLOOKUP(V84,Minimas!$C$3:$CD$12,8,FALSE)</f>
        <v>#N/A</v>
      </c>
      <c r="AI84" s="161" t="e">
        <f>T84-HLOOKUP(V84,Minimas!$C$3:$CD$12,9,FALSE)</f>
        <v>#N/A</v>
      </c>
      <c r="AJ84" s="161" t="e">
        <f>T84-HLOOKUP(V84,Minimas!$C$3:$CD$12,10,FALSE)</f>
        <v>#N/A</v>
      </c>
      <c r="AK84" s="162" t="str">
        <f t="shared" si="30"/>
        <v xml:space="preserve"> </v>
      </c>
      <c r="AL84" s="163"/>
      <c r="AM84" s="163" t="str">
        <f t="shared" si="31"/>
        <v xml:space="preserve"> </v>
      </c>
      <c r="AN84" s="163" t="str">
        <f t="shared" si="32"/>
        <v xml:space="preserve"> </v>
      </c>
    </row>
    <row r="85" spans="28:40" x14ac:dyDescent="0.25">
      <c r="AB85" s="161" t="e">
        <f>T85-HLOOKUP(V85,Minimas!$C$3:$CD$12,2,FALSE)</f>
        <v>#N/A</v>
      </c>
      <c r="AC85" s="161" t="e">
        <f>T85-HLOOKUP(V85,Minimas!$C$3:$CD$12,3,FALSE)</f>
        <v>#N/A</v>
      </c>
      <c r="AD85" s="161" t="e">
        <f>T85-HLOOKUP(V85,Minimas!$C$3:$CD$12,4,FALSE)</f>
        <v>#N/A</v>
      </c>
      <c r="AE85" s="161" t="e">
        <f>T85-HLOOKUP(V85,Minimas!$C$3:$CD$12,5,FALSE)</f>
        <v>#N/A</v>
      </c>
      <c r="AF85" s="161" t="e">
        <f>T85-HLOOKUP(V85,Minimas!$C$3:$CD$12,6,FALSE)</f>
        <v>#N/A</v>
      </c>
      <c r="AG85" s="161" t="e">
        <f>T85-HLOOKUP(V85,Minimas!$C$3:$CD$12,7,FALSE)</f>
        <v>#N/A</v>
      </c>
      <c r="AH85" s="161" t="e">
        <f>T85-HLOOKUP(V85,Minimas!$C$3:$CD$12,8,FALSE)</f>
        <v>#N/A</v>
      </c>
      <c r="AI85" s="161" t="e">
        <f>T85-HLOOKUP(V85,Minimas!$C$3:$CD$12,9,FALSE)</f>
        <v>#N/A</v>
      </c>
      <c r="AJ85" s="161" t="e">
        <f>T85-HLOOKUP(V85,Minimas!$C$3:$CD$12,10,FALSE)</f>
        <v>#N/A</v>
      </c>
      <c r="AK85" s="162" t="str">
        <f t="shared" si="30"/>
        <v xml:space="preserve"> </v>
      </c>
      <c r="AL85" s="163"/>
      <c r="AM85" s="163" t="str">
        <f t="shared" si="31"/>
        <v xml:space="preserve"> </v>
      </c>
      <c r="AN85" s="163" t="str">
        <f t="shared" si="32"/>
        <v xml:space="preserve"> </v>
      </c>
    </row>
    <row r="86" spans="28:40" x14ac:dyDescent="0.25">
      <c r="AB86" s="161" t="e">
        <f>T86-HLOOKUP(V86,Minimas!$C$3:$CD$12,2,FALSE)</f>
        <v>#N/A</v>
      </c>
      <c r="AC86" s="161" t="e">
        <f>T86-HLOOKUP(V86,Minimas!$C$3:$CD$12,3,FALSE)</f>
        <v>#N/A</v>
      </c>
      <c r="AD86" s="161" t="e">
        <f>T86-HLOOKUP(V86,Minimas!$C$3:$CD$12,4,FALSE)</f>
        <v>#N/A</v>
      </c>
      <c r="AE86" s="161" t="e">
        <f>T86-HLOOKUP(V86,Minimas!$C$3:$CD$12,5,FALSE)</f>
        <v>#N/A</v>
      </c>
      <c r="AF86" s="161" t="e">
        <f>T86-HLOOKUP(V86,Minimas!$C$3:$CD$12,6,FALSE)</f>
        <v>#N/A</v>
      </c>
      <c r="AG86" s="161" t="e">
        <f>T86-HLOOKUP(V86,Minimas!$C$3:$CD$12,7,FALSE)</f>
        <v>#N/A</v>
      </c>
      <c r="AH86" s="161" t="e">
        <f>T86-HLOOKUP(V86,Minimas!$C$3:$CD$12,8,FALSE)</f>
        <v>#N/A</v>
      </c>
      <c r="AI86" s="161" t="e">
        <f>T86-HLOOKUP(V86,Minimas!$C$3:$CD$12,9,FALSE)</f>
        <v>#N/A</v>
      </c>
      <c r="AJ86" s="161" t="e">
        <f>T86-HLOOKUP(V86,Minimas!$C$3:$CD$12,10,FALSE)</f>
        <v>#N/A</v>
      </c>
      <c r="AK86" s="162" t="str">
        <f t="shared" si="30"/>
        <v xml:space="preserve"> </v>
      </c>
      <c r="AL86" s="163"/>
      <c r="AM86" s="163" t="str">
        <f t="shared" si="31"/>
        <v xml:space="preserve"> </v>
      </c>
      <c r="AN86" s="163" t="str">
        <f t="shared" si="32"/>
        <v xml:space="preserve"> </v>
      </c>
    </row>
    <row r="87" spans="28:40" x14ac:dyDescent="0.25">
      <c r="AB87" s="161" t="e">
        <f>T87-HLOOKUP(V87,Minimas!$C$3:$CD$12,2,FALSE)</f>
        <v>#N/A</v>
      </c>
      <c r="AC87" s="161" t="e">
        <f>T87-HLOOKUP(V87,Minimas!$C$3:$CD$12,3,FALSE)</f>
        <v>#N/A</v>
      </c>
      <c r="AD87" s="161" t="e">
        <f>T87-HLOOKUP(V87,Minimas!$C$3:$CD$12,4,FALSE)</f>
        <v>#N/A</v>
      </c>
      <c r="AE87" s="161" t="e">
        <f>T87-HLOOKUP(V87,Minimas!$C$3:$CD$12,5,FALSE)</f>
        <v>#N/A</v>
      </c>
      <c r="AF87" s="161" t="e">
        <f>T87-HLOOKUP(V87,Minimas!$C$3:$CD$12,6,FALSE)</f>
        <v>#N/A</v>
      </c>
      <c r="AG87" s="161" t="e">
        <f>T87-HLOOKUP(V87,Minimas!$C$3:$CD$12,7,FALSE)</f>
        <v>#N/A</v>
      </c>
      <c r="AH87" s="161" t="e">
        <f>T87-HLOOKUP(V87,Minimas!$C$3:$CD$12,8,FALSE)</f>
        <v>#N/A</v>
      </c>
      <c r="AI87" s="161" t="e">
        <f>T87-HLOOKUP(V87,Minimas!$C$3:$CD$12,9,FALSE)</f>
        <v>#N/A</v>
      </c>
      <c r="AJ87" s="161" t="e">
        <f>T87-HLOOKUP(V87,Minimas!$C$3:$CD$12,10,FALSE)</f>
        <v>#N/A</v>
      </c>
      <c r="AK87" s="162" t="str">
        <f t="shared" si="30"/>
        <v xml:space="preserve"> </v>
      </c>
      <c r="AL87" s="163"/>
      <c r="AM87" s="163" t="str">
        <f t="shared" si="31"/>
        <v xml:space="preserve"> </v>
      </c>
      <c r="AN87" s="163" t="str">
        <f t="shared" si="32"/>
        <v xml:space="preserve"> </v>
      </c>
    </row>
    <row r="88" spans="28:40" x14ac:dyDescent="0.25">
      <c r="AB88" s="161" t="e">
        <f>T88-HLOOKUP(V88,Minimas!$C$3:$CD$12,2,FALSE)</f>
        <v>#N/A</v>
      </c>
      <c r="AC88" s="161" t="e">
        <f>T88-HLOOKUP(V88,Minimas!$C$3:$CD$12,3,FALSE)</f>
        <v>#N/A</v>
      </c>
      <c r="AD88" s="161" t="e">
        <f>T88-HLOOKUP(V88,Minimas!$C$3:$CD$12,4,FALSE)</f>
        <v>#N/A</v>
      </c>
      <c r="AE88" s="161" t="e">
        <f>T88-HLOOKUP(V88,Minimas!$C$3:$CD$12,5,FALSE)</f>
        <v>#N/A</v>
      </c>
      <c r="AF88" s="161" t="e">
        <f>T88-HLOOKUP(V88,Minimas!$C$3:$CD$12,6,FALSE)</f>
        <v>#N/A</v>
      </c>
      <c r="AG88" s="161" t="e">
        <f>T88-HLOOKUP(V88,Minimas!$C$3:$CD$12,7,FALSE)</f>
        <v>#N/A</v>
      </c>
      <c r="AH88" s="161" t="e">
        <f>T88-HLOOKUP(V88,Minimas!$C$3:$CD$12,8,FALSE)</f>
        <v>#N/A</v>
      </c>
      <c r="AI88" s="161" t="e">
        <f>T88-HLOOKUP(V88,Minimas!$C$3:$CD$12,9,FALSE)</f>
        <v>#N/A</v>
      </c>
      <c r="AJ88" s="161" t="e">
        <f>T88-HLOOKUP(V88,Minimas!$C$3:$CD$12,10,FALSE)</f>
        <v>#N/A</v>
      </c>
      <c r="AK88" s="162" t="str">
        <f t="shared" si="30"/>
        <v xml:space="preserve"> </v>
      </c>
      <c r="AL88" s="163"/>
      <c r="AM88" s="163" t="str">
        <f t="shared" si="31"/>
        <v xml:space="preserve"> </v>
      </c>
      <c r="AN88" s="163" t="str">
        <f t="shared" si="32"/>
        <v xml:space="preserve"> </v>
      </c>
    </row>
    <row r="89" spans="28:40" x14ac:dyDescent="0.25">
      <c r="AB89" s="161" t="e">
        <f>T89-HLOOKUP(V89,Minimas!$C$3:$CD$12,2,FALSE)</f>
        <v>#N/A</v>
      </c>
      <c r="AC89" s="161" t="e">
        <f>T89-HLOOKUP(V89,Minimas!$C$3:$CD$12,3,FALSE)</f>
        <v>#N/A</v>
      </c>
      <c r="AD89" s="161" t="e">
        <f>T89-HLOOKUP(V89,Minimas!$C$3:$CD$12,4,FALSE)</f>
        <v>#N/A</v>
      </c>
      <c r="AE89" s="161" t="e">
        <f>T89-HLOOKUP(V89,Minimas!$C$3:$CD$12,5,FALSE)</f>
        <v>#N/A</v>
      </c>
      <c r="AF89" s="161" t="e">
        <f>T89-HLOOKUP(V89,Minimas!$C$3:$CD$12,6,FALSE)</f>
        <v>#N/A</v>
      </c>
      <c r="AG89" s="161" t="e">
        <f>T89-HLOOKUP(V89,Minimas!$C$3:$CD$12,7,FALSE)</f>
        <v>#N/A</v>
      </c>
      <c r="AH89" s="161" t="e">
        <f>T89-HLOOKUP(V89,Minimas!$C$3:$CD$12,8,FALSE)</f>
        <v>#N/A</v>
      </c>
      <c r="AI89" s="161" t="e">
        <f>T89-HLOOKUP(V89,Minimas!$C$3:$CD$12,9,FALSE)</f>
        <v>#N/A</v>
      </c>
      <c r="AJ89" s="161" t="e">
        <f>T89-HLOOKUP(V89,Minimas!$C$3:$CD$12,10,FALSE)</f>
        <v>#N/A</v>
      </c>
      <c r="AK89" s="162" t="str">
        <f t="shared" si="30"/>
        <v xml:space="preserve"> </v>
      </c>
      <c r="AL89" s="163"/>
      <c r="AM89" s="163" t="str">
        <f t="shared" si="31"/>
        <v xml:space="preserve"> </v>
      </c>
      <c r="AN89" s="163" t="str">
        <f t="shared" si="32"/>
        <v xml:space="preserve"> </v>
      </c>
    </row>
    <row r="90" spans="28:40" x14ac:dyDescent="0.25">
      <c r="AB90" s="161" t="e">
        <f>T90-HLOOKUP(V90,Minimas!$C$3:$CD$12,2,FALSE)</f>
        <v>#N/A</v>
      </c>
      <c r="AC90" s="161" t="e">
        <f>T90-HLOOKUP(V90,Minimas!$C$3:$CD$12,3,FALSE)</f>
        <v>#N/A</v>
      </c>
      <c r="AD90" s="161" t="e">
        <f>T90-HLOOKUP(V90,Minimas!$C$3:$CD$12,4,FALSE)</f>
        <v>#N/A</v>
      </c>
      <c r="AE90" s="161" t="e">
        <f>T90-HLOOKUP(V90,Minimas!$C$3:$CD$12,5,FALSE)</f>
        <v>#N/A</v>
      </c>
      <c r="AF90" s="161" t="e">
        <f>T90-HLOOKUP(V90,Minimas!$C$3:$CD$12,6,FALSE)</f>
        <v>#N/A</v>
      </c>
      <c r="AG90" s="161" t="e">
        <f>T90-HLOOKUP(V90,Minimas!$C$3:$CD$12,7,FALSE)</f>
        <v>#N/A</v>
      </c>
      <c r="AH90" s="161" t="e">
        <f>T90-HLOOKUP(V90,Minimas!$C$3:$CD$12,8,FALSE)</f>
        <v>#N/A</v>
      </c>
      <c r="AI90" s="161" t="e">
        <f>T90-HLOOKUP(V90,Minimas!$C$3:$CD$12,9,FALSE)</f>
        <v>#N/A</v>
      </c>
      <c r="AJ90" s="161" t="e">
        <f>T90-HLOOKUP(V90,Minimas!$C$3:$CD$12,10,FALSE)</f>
        <v>#N/A</v>
      </c>
      <c r="AK90" s="162" t="str">
        <f t="shared" si="30"/>
        <v xml:space="preserve"> </v>
      </c>
      <c r="AL90" s="163"/>
      <c r="AM90" s="163" t="str">
        <f t="shared" si="31"/>
        <v xml:space="preserve"> </v>
      </c>
      <c r="AN90" s="163" t="str">
        <f t="shared" si="32"/>
        <v xml:space="preserve"> </v>
      </c>
    </row>
    <row r="91" spans="28:40" x14ac:dyDescent="0.25">
      <c r="AB91" s="161" t="e">
        <f>T91-HLOOKUP(V91,Minimas!$C$3:$CD$12,2,FALSE)</f>
        <v>#N/A</v>
      </c>
      <c r="AC91" s="161" t="e">
        <f>T91-HLOOKUP(V91,Minimas!$C$3:$CD$12,3,FALSE)</f>
        <v>#N/A</v>
      </c>
      <c r="AD91" s="161" t="e">
        <f>T91-HLOOKUP(V91,Minimas!$C$3:$CD$12,4,FALSE)</f>
        <v>#N/A</v>
      </c>
      <c r="AE91" s="161" t="e">
        <f>T91-HLOOKUP(V91,Minimas!$C$3:$CD$12,5,FALSE)</f>
        <v>#N/A</v>
      </c>
      <c r="AF91" s="161" t="e">
        <f>T91-HLOOKUP(V91,Minimas!$C$3:$CD$12,6,FALSE)</f>
        <v>#N/A</v>
      </c>
      <c r="AG91" s="161" t="e">
        <f>T91-HLOOKUP(V91,Minimas!$C$3:$CD$12,7,FALSE)</f>
        <v>#N/A</v>
      </c>
      <c r="AH91" s="161" t="e">
        <f>T91-HLOOKUP(V91,Minimas!$C$3:$CD$12,8,FALSE)</f>
        <v>#N/A</v>
      </c>
      <c r="AI91" s="161" t="e">
        <f>T91-HLOOKUP(V91,Minimas!$C$3:$CD$12,9,FALSE)</f>
        <v>#N/A</v>
      </c>
      <c r="AJ91" s="161" t="e">
        <f>T91-HLOOKUP(V91,Minimas!$C$3:$CD$12,10,FALSE)</f>
        <v>#N/A</v>
      </c>
      <c r="AK91" s="162" t="str">
        <f t="shared" si="30"/>
        <v xml:space="preserve"> </v>
      </c>
      <c r="AL91" s="163"/>
      <c r="AM91" s="163" t="str">
        <f t="shared" si="31"/>
        <v xml:space="preserve"> </v>
      </c>
      <c r="AN91" s="163" t="str">
        <f t="shared" si="32"/>
        <v xml:space="preserve"> </v>
      </c>
    </row>
    <row r="92" spans="28:40" x14ac:dyDescent="0.25">
      <c r="AB92" s="161" t="e">
        <f>T92-HLOOKUP(V92,Minimas!$C$3:$CD$12,2,FALSE)</f>
        <v>#N/A</v>
      </c>
      <c r="AC92" s="161" t="e">
        <f>T92-HLOOKUP(V92,Minimas!$C$3:$CD$12,3,FALSE)</f>
        <v>#N/A</v>
      </c>
      <c r="AD92" s="161" t="e">
        <f>T92-HLOOKUP(V92,Minimas!$C$3:$CD$12,4,FALSE)</f>
        <v>#N/A</v>
      </c>
      <c r="AE92" s="161" t="e">
        <f>T92-HLOOKUP(V92,Minimas!$C$3:$CD$12,5,FALSE)</f>
        <v>#N/A</v>
      </c>
      <c r="AF92" s="161" t="e">
        <f>T92-HLOOKUP(V92,Minimas!$C$3:$CD$12,6,FALSE)</f>
        <v>#N/A</v>
      </c>
      <c r="AG92" s="161" t="e">
        <f>T92-HLOOKUP(V92,Minimas!$C$3:$CD$12,7,FALSE)</f>
        <v>#N/A</v>
      </c>
      <c r="AH92" s="161" t="e">
        <f>T92-HLOOKUP(V92,Minimas!$C$3:$CD$12,8,FALSE)</f>
        <v>#N/A</v>
      </c>
      <c r="AI92" s="161" t="e">
        <f>T92-HLOOKUP(V92,Minimas!$C$3:$CD$12,9,FALSE)</f>
        <v>#N/A</v>
      </c>
      <c r="AJ92" s="161" t="e">
        <f>T92-HLOOKUP(V92,Minimas!$C$3:$CD$12,10,FALSE)</f>
        <v>#N/A</v>
      </c>
      <c r="AK92" s="162" t="str">
        <f t="shared" si="30"/>
        <v xml:space="preserve"> </v>
      </c>
      <c r="AL92" s="163"/>
      <c r="AM92" s="163" t="str">
        <f t="shared" si="31"/>
        <v xml:space="preserve"> </v>
      </c>
      <c r="AN92" s="163" t="str">
        <f t="shared" si="32"/>
        <v xml:space="preserve"> </v>
      </c>
    </row>
    <row r="93" spans="28:40" x14ac:dyDescent="0.25">
      <c r="AB93" s="161" t="e">
        <f>T93-HLOOKUP(V93,Minimas!$C$3:$CD$12,2,FALSE)</f>
        <v>#N/A</v>
      </c>
      <c r="AC93" s="161" t="e">
        <f>T93-HLOOKUP(V93,Minimas!$C$3:$CD$12,3,FALSE)</f>
        <v>#N/A</v>
      </c>
      <c r="AD93" s="161" t="e">
        <f>T93-HLOOKUP(V93,Minimas!$C$3:$CD$12,4,FALSE)</f>
        <v>#N/A</v>
      </c>
      <c r="AE93" s="161" t="e">
        <f>T93-HLOOKUP(V93,Minimas!$C$3:$CD$12,5,FALSE)</f>
        <v>#N/A</v>
      </c>
      <c r="AF93" s="161" t="e">
        <f>T93-HLOOKUP(V93,Minimas!$C$3:$CD$12,6,FALSE)</f>
        <v>#N/A</v>
      </c>
      <c r="AG93" s="161" t="e">
        <f>T93-HLOOKUP(V93,Minimas!$C$3:$CD$12,7,FALSE)</f>
        <v>#N/A</v>
      </c>
      <c r="AH93" s="161" t="e">
        <f>T93-HLOOKUP(V93,Minimas!$C$3:$CD$12,8,FALSE)</f>
        <v>#N/A</v>
      </c>
      <c r="AI93" s="161" t="e">
        <f>T93-HLOOKUP(V93,Minimas!$C$3:$CD$12,9,FALSE)</f>
        <v>#N/A</v>
      </c>
      <c r="AJ93" s="161" t="e">
        <f>T93-HLOOKUP(V93,Minimas!$C$3:$CD$12,10,FALSE)</f>
        <v>#N/A</v>
      </c>
      <c r="AK93" s="162" t="str">
        <f t="shared" si="30"/>
        <v xml:space="preserve"> </v>
      </c>
      <c r="AL93" s="163"/>
      <c r="AM93" s="163" t="str">
        <f t="shared" si="31"/>
        <v xml:space="preserve"> </v>
      </c>
      <c r="AN93" s="163" t="str">
        <f t="shared" si="32"/>
        <v xml:space="preserve"> </v>
      </c>
    </row>
    <row r="94" spans="28:40" x14ac:dyDescent="0.25">
      <c r="AB94" s="161" t="e">
        <f>T94-HLOOKUP(V94,Minimas!$C$3:$CD$12,2,FALSE)</f>
        <v>#N/A</v>
      </c>
      <c r="AC94" s="161" t="e">
        <f>T94-HLOOKUP(V94,Minimas!$C$3:$CD$12,3,FALSE)</f>
        <v>#N/A</v>
      </c>
      <c r="AD94" s="161" t="e">
        <f>T94-HLOOKUP(V94,Minimas!$C$3:$CD$12,4,FALSE)</f>
        <v>#N/A</v>
      </c>
      <c r="AE94" s="161" t="e">
        <f>T94-HLOOKUP(V94,Minimas!$C$3:$CD$12,5,FALSE)</f>
        <v>#N/A</v>
      </c>
      <c r="AF94" s="161" t="e">
        <f>T94-HLOOKUP(V94,Minimas!$C$3:$CD$12,6,FALSE)</f>
        <v>#N/A</v>
      </c>
      <c r="AG94" s="161" t="e">
        <f>T94-HLOOKUP(V94,Minimas!$C$3:$CD$12,7,FALSE)</f>
        <v>#N/A</v>
      </c>
      <c r="AH94" s="161" t="e">
        <f>T94-HLOOKUP(V94,Minimas!$C$3:$CD$12,8,FALSE)</f>
        <v>#N/A</v>
      </c>
      <c r="AI94" s="161" t="e">
        <f>T94-HLOOKUP(V94,Minimas!$C$3:$CD$12,9,FALSE)</f>
        <v>#N/A</v>
      </c>
      <c r="AJ94" s="161" t="e">
        <f>T94-HLOOKUP(V94,Minimas!$C$3:$CD$12,10,FALSE)</f>
        <v>#N/A</v>
      </c>
      <c r="AK94" s="162" t="str">
        <f t="shared" ref="AK94:AK157" si="33">IF(E94=0," ",IF(AJ94&gt;=0,$AJ$5,IF(AI94&gt;=0,$AI$5,IF(AH94&gt;=0,$AH$5,IF(AG94&gt;=0,$AG$5,IF(AF94&gt;=0,$AF$5,IF(AE94&gt;=0,$AE$5,IF(AD94&gt;=0,$AD$5,IF(AC94&gt;=0,$AC$5,$AB$5)))))))))</f>
        <v xml:space="preserve"> </v>
      </c>
      <c r="AL94" s="163"/>
      <c r="AM94" s="163" t="str">
        <f t="shared" ref="AM94:AM157" si="34">IF(AK94="","",AK94)</f>
        <v xml:space="preserve"> </v>
      </c>
      <c r="AN94" s="163" t="str">
        <f t="shared" ref="AN94:AN157" si="35">IF(E94=0," ",IF(AJ94&gt;=0,AJ94,IF(AI94&gt;=0,AI94,IF(AH94&gt;=0,AH94,IF(AG94&gt;=0,AG94,IF(AF94&gt;=0,AF94,IF(AE94&gt;=0,AE94,IF(AD94&gt;=0,AD94,IF(AC94&gt;=0,AC94,AB94)))))))))</f>
        <v xml:space="preserve"> </v>
      </c>
    </row>
    <row r="95" spans="28:40" x14ac:dyDescent="0.25">
      <c r="AB95" s="161" t="e">
        <f>T95-HLOOKUP(V95,Minimas!$C$3:$CD$12,2,FALSE)</f>
        <v>#N/A</v>
      </c>
      <c r="AC95" s="161" t="e">
        <f>T95-HLOOKUP(V95,Minimas!$C$3:$CD$12,3,FALSE)</f>
        <v>#N/A</v>
      </c>
      <c r="AD95" s="161" t="e">
        <f>T95-HLOOKUP(V95,Minimas!$C$3:$CD$12,4,FALSE)</f>
        <v>#N/A</v>
      </c>
      <c r="AE95" s="161" t="e">
        <f>T95-HLOOKUP(V95,Minimas!$C$3:$CD$12,5,FALSE)</f>
        <v>#N/A</v>
      </c>
      <c r="AF95" s="161" t="e">
        <f>T95-HLOOKUP(V95,Minimas!$C$3:$CD$12,6,FALSE)</f>
        <v>#N/A</v>
      </c>
      <c r="AG95" s="161" t="e">
        <f>T95-HLOOKUP(V95,Minimas!$C$3:$CD$12,7,FALSE)</f>
        <v>#N/A</v>
      </c>
      <c r="AH95" s="161" t="e">
        <f>T95-HLOOKUP(V95,Minimas!$C$3:$CD$12,8,FALSE)</f>
        <v>#N/A</v>
      </c>
      <c r="AI95" s="161" t="e">
        <f>T95-HLOOKUP(V95,Minimas!$C$3:$CD$12,9,FALSE)</f>
        <v>#N/A</v>
      </c>
      <c r="AJ95" s="161" t="e">
        <f>T95-HLOOKUP(V95,Minimas!$C$3:$CD$12,10,FALSE)</f>
        <v>#N/A</v>
      </c>
      <c r="AK95" s="162" t="str">
        <f t="shared" si="33"/>
        <v xml:space="preserve"> </v>
      </c>
      <c r="AL95" s="163"/>
      <c r="AM95" s="163" t="str">
        <f t="shared" si="34"/>
        <v xml:space="preserve"> </v>
      </c>
      <c r="AN95" s="163" t="str">
        <f t="shared" si="35"/>
        <v xml:space="preserve"> </v>
      </c>
    </row>
    <row r="96" spans="28:40" x14ac:dyDescent="0.25">
      <c r="AB96" s="161" t="e">
        <f>T96-HLOOKUP(V96,Minimas!$C$3:$CD$12,2,FALSE)</f>
        <v>#N/A</v>
      </c>
      <c r="AC96" s="161" t="e">
        <f>T96-HLOOKUP(V96,Minimas!$C$3:$CD$12,3,FALSE)</f>
        <v>#N/A</v>
      </c>
      <c r="AD96" s="161" t="e">
        <f>T96-HLOOKUP(V96,Minimas!$C$3:$CD$12,4,FALSE)</f>
        <v>#N/A</v>
      </c>
      <c r="AE96" s="161" t="e">
        <f>T96-HLOOKUP(V96,Minimas!$C$3:$CD$12,5,FALSE)</f>
        <v>#N/A</v>
      </c>
      <c r="AF96" s="161" t="e">
        <f>T96-HLOOKUP(V96,Minimas!$C$3:$CD$12,6,FALSE)</f>
        <v>#N/A</v>
      </c>
      <c r="AG96" s="161" t="e">
        <f>T96-HLOOKUP(V96,Minimas!$C$3:$CD$12,7,FALSE)</f>
        <v>#N/A</v>
      </c>
      <c r="AH96" s="161" t="e">
        <f>T96-HLOOKUP(V96,Minimas!$C$3:$CD$12,8,FALSE)</f>
        <v>#N/A</v>
      </c>
      <c r="AI96" s="161" t="e">
        <f>T96-HLOOKUP(V96,Minimas!$C$3:$CD$12,9,FALSE)</f>
        <v>#N/A</v>
      </c>
      <c r="AJ96" s="161" t="e">
        <f>T96-HLOOKUP(V96,Minimas!$C$3:$CD$12,10,FALSE)</f>
        <v>#N/A</v>
      </c>
      <c r="AK96" s="162" t="str">
        <f t="shared" si="33"/>
        <v xml:space="preserve"> </v>
      </c>
      <c r="AL96" s="163"/>
      <c r="AM96" s="163" t="str">
        <f t="shared" si="34"/>
        <v xml:space="preserve"> </v>
      </c>
      <c r="AN96" s="163" t="str">
        <f t="shared" si="35"/>
        <v xml:space="preserve"> </v>
      </c>
    </row>
    <row r="97" spans="28:40" x14ac:dyDescent="0.25">
      <c r="AB97" s="161" t="e">
        <f>T97-HLOOKUP(V97,Minimas!$C$3:$CD$12,2,FALSE)</f>
        <v>#N/A</v>
      </c>
      <c r="AC97" s="161" t="e">
        <f>T97-HLOOKUP(V97,Minimas!$C$3:$CD$12,3,FALSE)</f>
        <v>#N/A</v>
      </c>
      <c r="AD97" s="161" t="e">
        <f>T97-HLOOKUP(V97,Minimas!$C$3:$CD$12,4,FALSE)</f>
        <v>#N/A</v>
      </c>
      <c r="AE97" s="161" t="e">
        <f>T97-HLOOKUP(V97,Minimas!$C$3:$CD$12,5,FALSE)</f>
        <v>#N/A</v>
      </c>
      <c r="AF97" s="161" t="e">
        <f>T97-HLOOKUP(V97,Minimas!$C$3:$CD$12,6,FALSE)</f>
        <v>#N/A</v>
      </c>
      <c r="AG97" s="161" t="e">
        <f>T97-HLOOKUP(V97,Minimas!$C$3:$CD$12,7,FALSE)</f>
        <v>#N/A</v>
      </c>
      <c r="AH97" s="161" t="e">
        <f>T97-HLOOKUP(V97,Minimas!$C$3:$CD$12,8,FALSE)</f>
        <v>#N/A</v>
      </c>
      <c r="AI97" s="161" t="e">
        <f>T97-HLOOKUP(V97,Minimas!$C$3:$CD$12,9,FALSE)</f>
        <v>#N/A</v>
      </c>
      <c r="AJ97" s="161" t="e">
        <f>T97-HLOOKUP(V97,Minimas!$C$3:$CD$12,10,FALSE)</f>
        <v>#N/A</v>
      </c>
      <c r="AK97" s="162" t="str">
        <f t="shared" si="33"/>
        <v xml:space="preserve"> </v>
      </c>
      <c r="AL97" s="163"/>
      <c r="AM97" s="163" t="str">
        <f t="shared" si="34"/>
        <v xml:space="preserve"> </v>
      </c>
      <c r="AN97" s="163" t="str">
        <f t="shared" si="35"/>
        <v xml:space="preserve"> </v>
      </c>
    </row>
    <row r="98" spans="28:40" x14ac:dyDescent="0.25">
      <c r="AB98" s="161" t="e">
        <f>T98-HLOOKUP(V98,Minimas!$C$3:$CD$12,2,FALSE)</f>
        <v>#N/A</v>
      </c>
      <c r="AC98" s="161" t="e">
        <f>T98-HLOOKUP(V98,Minimas!$C$3:$CD$12,3,FALSE)</f>
        <v>#N/A</v>
      </c>
      <c r="AD98" s="161" t="e">
        <f>T98-HLOOKUP(V98,Minimas!$C$3:$CD$12,4,FALSE)</f>
        <v>#N/A</v>
      </c>
      <c r="AE98" s="161" t="e">
        <f>T98-HLOOKUP(V98,Minimas!$C$3:$CD$12,5,FALSE)</f>
        <v>#N/A</v>
      </c>
      <c r="AF98" s="161" t="e">
        <f>T98-HLOOKUP(V98,Minimas!$C$3:$CD$12,6,FALSE)</f>
        <v>#N/A</v>
      </c>
      <c r="AG98" s="161" t="e">
        <f>T98-HLOOKUP(V98,Minimas!$C$3:$CD$12,7,FALSE)</f>
        <v>#N/A</v>
      </c>
      <c r="AH98" s="161" t="e">
        <f>T98-HLOOKUP(V98,Minimas!$C$3:$CD$12,8,FALSE)</f>
        <v>#N/A</v>
      </c>
      <c r="AI98" s="161" t="e">
        <f>T98-HLOOKUP(V98,Minimas!$C$3:$CD$12,9,FALSE)</f>
        <v>#N/A</v>
      </c>
      <c r="AJ98" s="161" t="e">
        <f>T98-HLOOKUP(V98,Minimas!$C$3:$CD$12,10,FALSE)</f>
        <v>#N/A</v>
      </c>
      <c r="AK98" s="162" t="str">
        <f t="shared" si="33"/>
        <v xml:space="preserve"> </v>
      </c>
      <c r="AL98" s="163"/>
      <c r="AM98" s="163" t="str">
        <f t="shared" si="34"/>
        <v xml:space="preserve"> </v>
      </c>
      <c r="AN98" s="163" t="str">
        <f t="shared" si="35"/>
        <v xml:space="preserve"> </v>
      </c>
    </row>
    <row r="99" spans="28:40" x14ac:dyDescent="0.25">
      <c r="AB99" s="161" t="e">
        <f>T99-HLOOKUP(V99,Minimas!$C$3:$CD$12,2,FALSE)</f>
        <v>#N/A</v>
      </c>
      <c r="AC99" s="161" t="e">
        <f>T99-HLOOKUP(V99,Minimas!$C$3:$CD$12,3,FALSE)</f>
        <v>#N/A</v>
      </c>
      <c r="AD99" s="161" t="e">
        <f>T99-HLOOKUP(V99,Minimas!$C$3:$CD$12,4,FALSE)</f>
        <v>#N/A</v>
      </c>
      <c r="AE99" s="161" t="e">
        <f>T99-HLOOKUP(V99,Minimas!$C$3:$CD$12,5,FALSE)</f>
        <v>#N/A</v>
      </c>
      <c r="AF99" s="161" t="e">
        <f>T99-HLOOKUP(V99,Minimas!$C$3:$CD$12,6,FALSE)</f>
        <v>#N/A</v>
      </c>
      <c r="AG99" s="161" t="e">
        <f>T99-HLOOKUP(V99,Minimas!$C$3:$CD$12,7,FALSE)</f>
        <v>#N/A</v>
      </c>
      <c r="AH99" s="161" t="e">
        <f>T99-HLOOKUP(V99,Minimas!$C$3:$CD$12,8,FALSE)</f>
        <v>#N/A</v>
      </c>
      <c r="AI99" s="161" t="e">
        <f>T99-HLOOKUP(V99,Minimas!$C$3:$CD$12,9,FALSE)</f>
        <v>#N/A</v>
      </c>
      <c r="AJ99" s="161" t="e">
        <f>T99-HLOOKUP(V99,Minimas!$C$3:$CD$12,10,FALSE)</f>
        <v>#N/A</v>
      </c>
      <c r="AK99" s="162" t="str">
        <f t="shared" si="33"/>
        <v xml:space="preserve"> </v>
      </c>
      <c r="AL99" s="163"/>
      <c r="AM99" s="163" t="str">
        <f t="shared" si="34"/>
        <v xml:space="preserve"> </v>
      </c>
      <c r="AN99" s="163" t="str">
        <f t="shared" si="35"/>
        <v xml:space="preserve"> </v>
      </c>
    </row>
    <row r="100" spans="28:40" x14ac:dyDescent="0.25">
      <c r="AB100" s="161" t="e">
        <f>T100-HLOOKUP(V100,Minimas!$C$3:$CD$12,2,FALSE)</f>
        <v>#N/A</v>
      </c>
      <c r="AC100" s="161" t="e">
        <f>T100-HLOOKUP(V100,Minimas!$C$3:$CD$12,3,FALSE)</f>
        <v>#N/A</v>
      </c>
      <c r="AD100" s="161" t="e">
        <f>T100-HLOOKUP(V100,Minimas!$C$3:$CD$12,4,FALSE)</f>
        <v>#N/A</v>
      </c>
      <c r="AE100" s="161" t="e">
        <f>T100-HLOOKUP(V100,Minimas!$C$3:$CD$12,5,FALSE)</f>
        <v>#N/A</v>
      </c>
      <c r="AF100" s="161" t="e">
        <f>T100-HLOOKUP(V100,Minimas!$C$3:$CD$12,6,FALSE)</f>
        <v>#N/A</v>
      </c>
      <c r="AG100" s="161" t="e">
        <f>T100-HLOOKUP(V100,Minimas!$C$3:$CD$12,7,FALSE)</f>
        <v>#N/A</v>
      </c>
      <c r="AH100" s="161" t="e">
        <f>T100-HLOOKUP(V100,Minimas!$C$3:$CD$12,8,FALSE)</f>
        <v>#N/A</v>
      </c>
      <c r="AI100" s="161" t="e">
        <f>T100-HLOOKUP(V100,Minimas!$C$3:$CD$12,9,FALSE)</f>
        <v>#N/A</v>
      </c>
      <c r="AJ100" s="161" t="e">
        <f>T100-HLOOKUP(V100,Minimas!$C$3:$CD$12,10,FALSE)</f>
        <v>#N/A</v>
      </c>
      <c r="AK100" s="162" t="str">
        <f t="shared" si="33"/>
        <v xml:space="preserve"> </v>
      </c>
      <c r="AL100" s="163"/>
      <c r="AM100" s="163" t="str">
        <f t="shared" si="34"/>
        <v xml:space="preserve"> </v>
      </c>
      <c r="AN100" s="163" t="str">
        <f t="shared" si="35"/>
        <v xml:space="preserve"> </v>
      </c>
    </row>
    <row r="101" spans="28:40" x14ac:dyDescent="0.25">
      <c r="AB101" s="161" t="e">
        <f>T101-HLOOKUP(V101,Minimas!$C$3:$CD$12,2,FALSE)</f>
        <v>#N/A</v>
      </c>
      <c r="AC101" s="161" t="e">
        <f>T101-HLOOKUP(V101,Minimas!$C$3:$CD$12,3,FALSE)</f>
        <v>#N/A</v>
      </c>
      <c r="AD101" s="161" t="e">
        <f>T101-HLOOKUP(V101,Minimas!$C$3:$CD$12,4,FALSE)</f>
        <v>#N/A</v>
      </c>
      <c r="AE101" s="161" t="e">
        <f>T101-HLOOKUP(V101,Minimas!$C$3:$CD$12,5,FALSE)</f>
        <v>#N/A</v>
      </c>
      <c r="AF101" s="161" t="e">
        <f>T101-HLOOKUP(V101,Minimas!$C$3:$CD$12,6,FALSE)</f>
        <v>#N/A</v>
      </c>
      <c r="AG101" s="161" t="e">
        <f>T101-HLOOKUP(V101,Minimas!$C$3:$CD$12,7,FALSE)</f>
        <v>#N/A</v>
      </c>
      <c r="AH101" s="161" t="e">
        <f>T101-HLOOKUP(V101,Minimas!$C$3:$CD$12,8,FALSE)</f>
        <v>#N/A</v>
      </c>
      <c r="AI101" s="161" t="e">
        <f>T101-HLOOKUP(V101,Minimas!$C$3:$CD$12,9,FALSE)</f>
        <v>#N/A</v>
      </c>
      <c r="AJ101" s="161" t="e">
        <f>T101-HLOOKUP(V101,Minimas!$C$3:$CD$12,10,FALSE)</f>
        <v>#N/A</v>
      </c>
      <c r="AK101" s="162" t="str">
        <f t="shared" si="33"/>
        <v xml:space="preserve"> </v>
      </c>
      <c r="AL101" s="163"/>
      <c r="AM101" s="163" t="str">
        <f t="shared" si="34"/>
        <v xml:space="preserve"> </v>
      </c>
      <c r="AN101" s="163" t="str">
        <f t="shared" si="35"/>
        <v xml:space="preserve"> </v>
      </c>
    </row>
    <row r="102" spans="28:40" x14ac:dyDescent="0.25">
      <c r="AB102" s="161" t="e">
        <f>T102-HLOOKUP(V102,Minimas!$C$3:$CD$12,2,FALSE)</f>
        <v>#N/A</v>
      </c>
      <c r="AC102" s="161" t="e">
        <f>T102-HLOOKUP(V102,Minimas!$C$3:$CD$12,3,FALSE)</f>
        <v>#N/A</v>
      </c>
      <c r="AD102" s="161" t="e">
        <f>T102-HLOOKUP(V102,Minimas!$C$3:$CD$12,4,FALSE)</f>
        <v>#N/A</v>
      </c>
      <c r="AE102" s="161" t="e">
        <f>T102-HLOOKUP(V102,Minimas!$C$3:$CD$12,5,FALSE)</f>
        <v>#N/A</v>
      </c>
      <c r="AF102" s="161" t="e">
        <f>T102-HLOOKUP(V102,Minimas!$C$3:$CD$12,6,FALSE)</f>
        <v>#N/A</v>
      </c>
      <c r="AG102" s="161" t="e">
        <f>T102-HLOOKUP(V102,Minimas!$C$3:$CD$12,7,FALSE)</f>
        <v>#N/A</v>
      </c>
      <c r="AH102" s="161" t="e">
        <f>T102-HLOOKUP(V102,Minimas!$C$3:$CD$12,8,FALSE)</f>
        <v>#N/A</v>
      </c>
      <c r="AI102" s="161" t="e">
        <f>T102-HLOOKUP(V102,Minimas!$C$3:$CD$12,9,FALSE)</f>
        <v>#N/A</v>
      </c>
      <c r="AJ102" s="161" t="e">
        <f>T102-HLOOKUP(V102,Minimas!$C$3:$CD$12,10,FALSE)</f>
        <v>#N/A</v>
      </c>
      <c r="AK102" s="162" t="str">
        <f t="shared" si="33"/>
        <v xml:space="preserve"> </v>
      </c>
      <c r="AL102" s="163"/>
      <c r="AM102" s="163" t="str">
        <f t="shared" si="34"/>
        <v xml:space="preserve"> </v>
      </c>
      <c r="AN102" s="163" t="str">
        <f t="shared" si="35"/>
        <v xml:space="preserve"> </v>
      </c>
    </row>
    <row r="103" spans="28:40" x14ac:dyDescent="0.25">
      <c r="AB103" s="161" t="e">
        <f>T103-HLOOKUP(V103,Minimas!$C$3:$CD$12,2,FALSE)</f>
        <v>#N/A</v>
      </c>
      <c r="AC103" s="161" t="e">
        <f>T103-HLOOKUP(V103,Minimas!$C$3:$CD$12,3,FALSE)</f>
        <v>#N/A</v>
      </c>
      <c r="AD103" s="161" t="e">
        <f>T103-HLOOKUP(V103,Minimas!$C$3:$CD$12,4,FALSE)</f>
        <v>#N/A</v>
      </c>
      <c r="AE103" s="161" t="e">
        <f>T103-HLOOKUP(V103,Minimas!$C$3:$CD$12,5,FALSE)</f>
        <v>#N/A</v>
      </c>
      <c r="AF103" s="161" t="e">
        <f>T103-HLOOKUP(V103,Minimas!$C$3:$CD$12,6,FALSE)</f>
        <v>#N/A</v>
      </c>
      <c r="AG103" s="161" t="e">
        <f>T103-HLOOKUP(V103,Minimas!$C$3:$CD$12,7,FALSE)</f>
        <v>#N/A</v>
      </c>
      <c r="AH103" s="161" t="e">
        <f>T103-HLOOKUP(V103,Minimas!$C$3:$CD$12,8,FALSE)</f>
        <v>#N/A</v>
      </c>
      <c r="AI103" s="161" t="e">
        <f>T103-HLOOKUP(V103,Minimas!$C$3:$CD$12,9,FALSE)</f>
        <v>#N/A</v>
      </c>
      <c r="AJ103" s="161" t="e">
        <f>T103-HLOOKUP(V103,Minimas!$C$3:$CD$12,10,FALSE)</f>
        <v>#N/A</v>
      </c>
      <c r="AK103" s="162" t="str">
        <f t="shared" si="33"/>
        <v xml:space="preserve"> </v>
      </c>
      <c r="AL103" s="163"/>
      <c r="AM103" s="163" t="str">
        <f t="shared" si="34"/>
        <v xml:space="preserve"> </v>
      </c>
      <c r="AN103" s="163" t="str">
        <f t="shared" si="35"/>
        <v xml:space="preserve"> </v>
      </c>
    </row>
    <row r="104" spans="28:40" x14ac:dyDescent="0.25">
      <c r="AB104" s="161" t="e">
        <f>T104-HLOOKUP(V104,Minimas!$C$3:$CD$12,2,FALSE)</f>
        <v>#N/A</v>
      </c>
      <c r="AC104" s="161" t="e">
        <f>T104-HLOOKUP(V104,Minimas!$C$3:$CD$12,3,FALSE)</f>
        <v>#N/A</v>
      </c>
      <c r="AD104" s="161" t="e">
        <f>T104-HLOOKUP(V104,Minimas!$C$3:$CD$12,4,FALSE)</f>
        <v>#N/A</v>
      </c>
      <c r="AE104" s="161" t="e">
        <f>T104-HLOOKUP(V104,Minimas!$C$3:$CD$12,5,FALSE)</f>
        <v>#N/A</v>
      </c>
      <c r="AF104" s="161" t="e">
        <f>T104-HLOOKUP(V104,Minimas!$C$3:$CD$12,6,FALSE)</f>
        <v>#N/A</v>
      </c>
      <c r="AG104" s="161" t="e">
        <f>T104-HLOOKUP(V104,Minimas!$C$3:$CD$12,7,FALSE)</f>
        <v>#N/A</v>
      </c>
      <c r="AH104" s="161" t="e">
        <f>T104-HLOOKUP(V104,Minimas!$C$3:$CD$12,8,FALSE)</f>
        <v>#N/A</v>
      </c>
      <c r="AI104" s="161" t="e">
        <f>T104-HLOOKUP(V104,Minimas!$C$3:$CD$12,9,FALSE)</f>
        <v>#N/A</v>
      </c>
      <c r="AJ104" s="161" t="e">
        <f>T104-HLOOKUP(V104,Minimas!$C$3:$CD$12,10,FALSE)</f>
        <v>#N/A</v>
      </c>
      <c r="AK104" s="162" t="str">
        <f t="shared" si="33"/>
        <v xml:space="preserve"> </v>
      </c>
      <c r="AL104" s="163"/>
      <c r="AM104" s="163" t="str">
        <f t="shared" si="34"/>
        <v xml:space="preserve"> </v>
      </c>
      <c r="AN104" s="163" t="str">
        <f t="shared" si="35"/>
        <v xml:space="preserve"> </v>
      </c>
    </row>
    <row r="105" spans="28:40" x14ac:dyDescent="0.25">
      <c r="AB105" s="161" t="e">
        <f>T105-HLOOKUP(V105,Minimas!$C$3:$CD$12,2,FALSE)</f>
        <v>#N/A</v>
      </c>
      <c r="AC105" s="161" t="e">
        <f>T105-HLOOKUP(V105,Minimas!$C$3:$CD$12,3,FALSE)</f>
        <v>#N/A</v>
      </c>
      <c r="AD105" s="161" t="e">
        <f>T105-HLOOKUP(V105,Minimas!$C$3:$CD$12,4,FALSE)</f>
        <v>#N/A</v>
      </c>
      <c r="AE105" s="161" t="e">
        <f>T105-HLOOKUP(V105,Minimas!$C$3:$CD$12,5,FALSE)</f>
        <v>#N/A</v>
      </c>
      <c r="AF105" s="161" t="e">
        <f>T105-HLOOKUP(V105,Minimas!$C$3:$CD$12,6,FALSE)</f>
        <v>#N/A</v>
      </c>
      <c r="AG105" s="161" t="e">
        <f>T105-HLOOKUP(V105,Minimas!$C$3:$CD$12,7,FALSE)</f>
        <v>#N/A</v>
      </c>
      <c r="AH105" s="161" t="e">
        <f>T105-HLOOKUP(V105,Minimas!$C$3:$CD$12,8,FALSE)</f>
        <v>#N/A</v>
      </c>
      <c r="AI105" s="161" t="e">
        <f>T105-HLOOKUP(V105,Minimas!$C$3:$CD$12,9,FALSE)</f>
        <v>#N/A</v>
      </c>
      <c r="AJ105" s="161" t="e">
        <f>T105-HLOOKUP(V105,Minimas!$C$3:$CD$12,10,FALSE)</f>
        <v>#N/A</v>
      </c>
      <c r="AK105" s="162" t="str">
        <f t="shared" si="33"/>
        <v xml:space="preserve"> </v>
      </c>
      <c r="AL105" s="163"/>
      <c r="AM105" s="163" t="str">
        <f t="shared" si="34"/>
        <v xml:space="preserve"> </v>
      </c>
      <c r="AN105" s="163" t="str">
        <f t="shared" si="35"/>
        <v xml:space="preserve"> </v>
      </c>
    </row>
    <row r="106" spans="28:40" x14ac:dyDescent="0.25">
      <c r="AB106" s="161" t="e">
        <f>T106-HLOOKUP(V106,Minimas!$C$3:$CD$12,2,FALSE)</f>
        <v>#N/A</v>
      </c>
      <c r="AC106" s="161" t="e">
        <f>T106-HLOOKUP(V106,Minimas!$C$3:$CD$12,3,FALSE)</f>
        <v>#N/A</v>
      </c>
      <c r="AD106" s="161" t="e">
        <f>T106-HLOOKUP(V106,Minimas!$C$3:$CD$12,4,FALSE)</f>
        <v>#N/A</v>
      </c>
      <c r="AE106" s="161" t="e">
        <f>T106-HLOOKUP(V106,Minimas!$C$3:$CD$12,5,FALSE)</f>
        <v>#N/A</v>
      </c>
      <c r="AF106" s="161" t="e">
        <f>T106-HLOOKUP(V106,Minimas!$C$3:$CD$12,6,FALSE)</f>
        <v>#N/A</v>
      </c>
      <c r="AG106" s="161" t="e">
        <f>T106-HLOOKUP(V106,Minimas!$C$3:$CD$12,7,FALSE)</f>
        <v>#N/A</v>
      </c>
      <c r="AH106" s="161" t="e">
        <f>T106-HLOOKUP(V106,Minimas!$C$3:$CD$12,8,FALSE)</f>
        <v>#N/A</v>
      </c>
      <c r="AI106" s="161" t="e">
        <f>T106-HLOOKUP(V106,Minimas!$C$3:$CD$12,9,FALSE)</f>
        <v>#N/A</v>
      </c>
      <c r="AJ106" s="161" t="e">
        <f>T106-HLOOKUP(V106,Minimas!$C$3:$CD$12,10,FALSE)</f>
        <v>#N/A</v>
      </c>
      <c r="AK106" s="162" t="str">
        <f t="shared" si="33"/>
        <v xml:space="preserve"> </v>
      </c>
      <c r="AL106" s="163"/>
      <c r="AM106" s="163" t="str">
        <f t="shared" si="34"/>
        <v xml:space="preserve"> </v>
      </c>
      <c r="AN106" s="163" t="str">
        <f t="shared" si="35"/>
        <v xml:space="preserve"> </v>
      </c>
    </row>
    <row r="107" spans="28:40" x14ac:dyDescent="0.25">
      <c r="AB107" s="161" t="e">
        <f>T107-HLOOKUP(V107,Minimas!$C$3:$CD$12,2,FALSE)</f>
        <v>#N/A</v>
      </c>
      <c r="AC107" s="161" t="e">
        <f>T107-HLOOKUP(V107,Minimas!$C$3:$CD$12,3,FALSE)</f>
        <v>#N/A</v>
      </c>
      <c r="AD107" s="161" t="e">
        <f>T107-HLOOKUP(V107,Minimas!$C$3:$CD$12,4,FALSE)</f>
        <v>#N/A</v>
      </c>
      <c r="AE107" s="161" t="e">
        <f>T107-HLOOKUP(V107,Minimas!$C$3:$CD$12,5,FALSE)</f>
        <v>#N/A</v>
      </c>
      <c r="AF107" s="161" t="e">
        <f>T107-HLOOKUP(V107,Minimas!$C$3:$CD$12,6,FALSE)</f>
        <v>#N/A</v>
      </c>
      <c r="AG107" s="161" t="e">
        <f>T107-HLOOKUP(V107,Minimas!$C$3:$CD$12,7,FALSE)</f>
        <v>#N/A</v>
      </c>
      <c r="AH107" s="161" t="e">
        <f>T107-HLOOKUP(V107,Minimas!$C$3:$CD$12,8,FALSE)</f>
        <v>#N/A</v>
      </c>
      <c r="AI107" s="161" t="e">
        <f>T107-HLOOKUP(V107,Minimas!$C$3:$CD$12,9,FALSE)</f>
        <v>#N/A</v>
      </c>
      <c r="AJ107" s="161" t="e">
        <f>T107-HLOOKUP(V107,Minimas!$C$3:$CD$12,10,FALSE)</f>
        <v>#N/A</v>
      </c>
      <c r="AK107" s="162" t="str">
        <f t="shared" si="33"/>
        <v xml:space="preserve"> </v>
      </c>
      <c r="AL107" s="163"/>
      <c r="AM107" s="163" t="str">
        <f t="shared" si="34"/>
        <v xml:space="preserve"> </v>
      </c>
      <c r="AN107" s="163" t="str">
        <f t="shared" si="35"/>
        <v xml:space="preserve"> </v>
      </c>
    </row>
    <row r="108" spans="28:40" x14ac:dyDescent="0.25">
      <c r="AB108" s="161" t="e">
        <f>T108-HLOOKUP(V108,Minimas!$C$3:$CD$12,2,FALSE)</f>
        <v>#N/A</v>
      </c>
      <c r="AC108" s="161" t="e">
        <f>T108-HLOOKUP(V108,Minimas!$C$3:$CD$12,3,FALSE)</f>
        <v>#N/A</v>
      </c>
      <c r="AD108" s="161" t="e">
        <f>T108-HLOOKUP(V108,Minimas!$C$3:$CD$12,4,FALSE)</f>
        <v>#N/A</v>
      </c>
      <c r="AE108" s="161" t="e">
        <f>T108-HLOOKUP(V108,Minimas!$C$3:$CD$12,5,FALSE)</f>
        <v>#N/A</v>
      </c>
      <c r="AF108" s="161" t="e">
        <f>T108-HLOOKUP(V108,Minimas!$C$3:$CD$12,6,FALSE)</f>
        <v>#N/A</v>
      </c>
      <c r="AG108" s="161" t="e">
        <f>T108-HLOOKUP(V108,Minimas!$C$3:$CD$12,7,FALSE)</f>
        <v>#N/A</v>
      </c>
      <c r="AH108" s="161" t="e">
        <f>T108-HLOOKUP(V108,Minimas!$C$3:$CD$12,8,FALSE)</f>
        <v>#N/A</v>
      </c>
      <c r="AI108" s="161" t="e">
        <f>T108-HLOOKUP(V108,Minimas!$C$3:$CD$12,9,FALSE)</f>
        <v>#N/A</v>
      </c>
      <c r="AJ108" s="161" t="e">
        <f>T108-HLOOKUP(V108,Minimas!$C$3:$CD$12,10,FALSE)</f>
        <v>#N/A</v>
      </c>
      <c r="AK108" s="162" t="str">
        <f t="shared" si="33"/>
        <v xml:space="preserve"> </v>
      </c>
      <c r="AL108" s="163"/>
      <c r="AM108" s="163" t="str">
        <f t="shared" si="34"/>
        <v xml:space="preserve"> </v>
      </c>
      <c r="AN108" s="163" t="str">
        <f t="shared" si="35"/>
        <v xml:space="preserve"> </v>
      </c>
    </row>
    <row r="109" spans="28:40" x14ac:dyDescent="0.25">
      <c r="AB109" s="161" t="e">
        <f>T109-HLOOKUP(V109,Minimas!$C$3:$CD$12,2,FALSE)</f>
        <v>#N/A</v>
      </c>
      <c r="AC109" s="161" t="e">
        <f>T109-HLOOKUP(V109,Minimas!$C$3:$CD$12,3,FALSE)</f>
        <v>#N/A</v>
      </c>
      <c r="AD109" s="161" t="e">
        <f>T109-HLOOKUP(V109,Minimas!$C$3:$CD$12,4,FALSE)</f>
        <v>#N/A</v>
      </c>
      <c r="AE109" s="161" t="e">
        <f>T109-HLOOKUP(V109,Minimas!$C$3:$CD$12,5,FALSE)</f>
        <v>#N/A</v>
      </c>
      <c r="AF109" s="161" t="e">
        <f>T109-HLOOKUP(V109,Minimas!$C$3:$CD$12,6,FALSE)</f>
        <v>#N/A</v>
      </c>
      <c r="AG109" s="161" t="e">
        <f>T109-HLOOKUP(V109,Minimas!$C$3:$CD$12,7,FALSE)</f>
        <v>#N/A</v>
      </c>
      <c r="AH109" s="161" t="e">
        <f>T109-HLOOKUP(V109,Minimas!$C$3:$CD$12,8,FALSE)</f>
        <v>#N/A</v>
      </c>
      <c r="AI109" s="161" t="e">
        <f>T109-HLOOKUP(V109,Minimas!$C$3:$CD$12,9,FALSE)</f>
        <v>#N/A</v>
      </c>
      <c r="AJ109" s="161" t="e">
        <f>T109-HLOOKUP(V109,Minimas!$C$3:$CD$12,10,FALSE)</f>
        <v>#N/A</v>
      </c>
      <c r="AK109" s="162" t="str">
        <f t="shared" si="33"/>
        <v xml:space="preserve"> </v>
      </c>
      <c r="AL109" s="163"/>
      <c r="AM109" s="163" t="str">
        <f t="shared" si="34"/>
        <v xml:space="preserve"> </v>
      </c>
      <c r="AN109" s="163" t="str">
        <f t="shared" si="35"/>
        <v xml:space="preserve"> </v>
      </c>
    </row>
    <row r="110" spans="28:40" x14ac:dyDescent="0.25">
      <c r="AB110" s="161" t="e">
        <f>T110-HLOOKUP(V110,Minimas!$C$3:$CD$12,2,FALSE)</f>
        <v>#N/A</v>
      </c>
      <c r="AC110" s="161" t="e">
        <f>T110-HLOOKUP(V110,Minimas!$C$3:$CD$12,3,FALSE)</f>
        <v>#N/A</v>
      </c>
      <c r="AD110" s="161" t="e">
        <f>T110-HLOOKUP(V110,Minimas!$C$3:$CD$12,4,FALSE)</f>
        <v>#N/A</v>
      </c>
      <c r="AE110" s="161" t="e">
        <f>T110-HLOOKUP(V110,Minimas!$C$3:$CD$12,5,FALSE)</f>
        <v>#N/A</v>
      </c>
      <c r="AF110" s="161" t="e">
        <f>T110-HLOOKUP(V110,Minimas!$C$3:$CD$12,6,FALSE)</f>
        <v>#N/A</v>
      </c>
      <c r="AG110" s="161" t="e">
        <f>T110-HLOOKUP(V110,Minimas!$C$3:$CD$12,7,FALSE)</f>
        <v>#N/A</v>
      </c>
      <c r="AH110" s="161" t="e">
        <f>T110-HLOOKUP(V110,Minimas!$C$3:$CD$12,8,FALSE)</f>
        <v>#N/A</v>
      </c>
      <c r="AI110" s="161" t="e">
        <f>T110-HLOOKUP(V110,Minimas!$C$3:$CD$12,9,FALSE)</f>
        <v>#N/A</v>
      </c>
      <c r="AJ110" s="161" t="e">
        <f>T110-HLOOKUP(V110,Minimas!$C$3:$CD$12,10,FALSE)</f>
        <v>#N/A</v>
      </c>
      <c r="AK110" s="162" t="str">
        <f t="shared" si="33"/>
        <v xml:space="preserve"> </v>
      </c>
      <c r="AL110" s="163"/>
      <c r="AM110" s="163" t="str">
        <f t="shared" si="34"/>
        <v xml:space="preserve"> </v>
      </c>
      <c r="AN110" s="163" t="str">
        <f t="shared" si="35"/>
        <v xml:space="preserve"> </v>
      </c>
    </row>
    <row r="111" spans="28:40" x14ac:dyDescent="0.25">
      <c r="AB111" s="161" t="e">
        <f>T111-HLOOKUP(V111,Minimas!$C$3:$CD$12,2,FALSE)</f>
        <v>#N/A</v>
      </c>
      <c r="AC111" s="161" t="e">
        <f>T111-HLOOKUP(V111,Minimas!$C$3:$CD$12,3,FALSE)</f>
        <v>#N/A</v>
      </c>
      <c r="AD111" s="161" t="e">
        <f>T111-HLOOKUP(V111,Minimas!$C$3:$CD$12,4,FALSE)</f>
        <v>#N/A</v>
      </c>
      <c r="AE111" s="161" t="e">
        <f>T111-HLOOKUP(V111,Minimas!$C$3:$CD$12,5,FALSE)</f>
        <v>#N/A</v>
      </c>
      <c r="AF111" s="161" t="e">
        <f>T111-HLOOKUP(V111,Minimas!$C$3:$CD$12,6,FALSE)</f>
        <v>#N/A</v>
      </c>
      <c r="AG111" s="161" t="e">
        <f>T111-HLOOKUP(V111,Minimas!$C$3:$CD$12,7,FALSE)</f>
        <v>#N/A</v>
      </c>
      <c r="AH111" s="161" t="e">
        <f>T111-HLOOKUP(V111,Minimas!$C$3:$CD$12,8,FALSE)</f>
        <v>#N/A</v>
      </c>
      <c r="AI111" s="161" t="e">
        <f>T111-HLOOKUP(V111,Minimas!$C$3:$CD$12,9,FALSE)</f>
        <v>#N/A</v>
      </c>
      <c r="AJ111" s="161" t="e">
        <f>T111-HLOOKUP(V111,Minimas!$C$3:$CD$12,10,FALSE)</f>
        <v>#N/A</v>
      </c>
      <c r="AK111" s="162" t="str">
        <f t="shared" si="33"/>
        <v xml:space="preserve"> </v>
      </c>
      <c r="AL111" s="163"/>
      <c r="AM111" s="163" t="str">
        <f t="shared" si="34"/>
        <v xml:space="preserve"> </v>
      </c>
      <c r="AN111" s="163" t="str">
        <f t="shared" si="35"/>
        <v xml:space="preserve"> </v>
      </c>
    </row>
    <row r="112" spans="28:40" x14ac:dyDescent="0.25">
      <c r="AB112" s="161" t="e">
        <f>T112-HLOOKUP(V112,Minimas!$C$3:$CD$12,2,FALSE)</f>
        <v>#N/A</v>
      </c>
      <c r="AC112" s="161" t="e">
        <f>T112-HLOOKUP(V112,Minimas!$C$3:$CD$12,3,FALSE)</f>
        <v>#N/A</v>
      </c>
      <c r="AD112" s="161" t="e">
        <f>T112-HLOOKUP(V112,Minimas!$C$3:$CD$12,4,FALSE)</f>
        <v>#N/A</v>
      </c>
      <c r="AE112" s="161" t="e">
        <f>T112-HLOOKUP(V112,Minimas!$C$3:$CD$12,5,FALSE)</f>
        <v>#N/A</v>
      </c>
      <c r="AF112" s="161" t="e">
        <f>T112-HLOOKUP(V112,Minimas!$C$3:$CD$12,6,FALSE)</f>
        <v>#N/A</v>
      </c>
      <c r="AG112" s="161" t="e">
        <f>T112-HLOOKUP(V112,Minimas!$C$3:$CD$12,7,FALSE)</f>
        <v>#N/A</v>
      </c>
      <c r="AH112" s="161" t="e">
        <f>T112-HLOOKUP(V112,Minimas!$C$3:$CD$12,8,FALSE)</f>
        <v>#N/A</v>
      </c>
      <c r="AI112" s="161" t="e">
        <f>T112-HLOOKUP(V112,Minimas!$C$3:$CD$12,9,FALSE)</f>
        <v>#N/A</v>
      </c>
      <c r="AJ112" s="161" t="e">
        <f>T112-HLOOKUP(V112,Minimas!$C$3:$CD$12,10,FALSE)</f>
        <v>#N/A</v>
      </c>
      <c r="AK112" s="162" t="str">
        <f t="shared" si="33"/>
        <v xml:space="preserve"> </v>
      </c>
      <c r="AL112" s="163"/>
      <c r="AM112" s="163" t="str">
        <f t="shared" si="34"/>
        <v xml:space="preserve"> </v>
      </c>
      <c r="AN112" s="163" t="str">
        <f t="shared" si="35"/>
        <v xml:space="preserve"> </v>
      </c>
    </row>
    <row r="113" spans="28:40" x14ac:dyDescent="0.25">
      <c r="AB113" s="161" t="e">
        <f>T113-HLOOKUP(V113,Minimas!$C$3:$CD$12,2,FALSE)</f>
        <v>#N/A</v>
      </c>
      <c r="AC113" s="161" t="e">
        <f>T113-HLOOKUP(V113,Minimas!$C$3:$CD$12,3,FALSE)</f>
        <v>#N/A</v>
      </c>
      <c r="AD113" s="161" t="e">
        <f>T113-HLOOKUP(V113,Minimas!$C$3:$CD$12,4,FALSE)</f>
        <v>#N/A</v>
      </c>
      <c r="AE113" s="161" t="e">
        <f>T113-HLOOKUP(V113,Minimas!$C$3:$CD$12,5,FALSE)</f>
        <v>#N/A</v>
      </c>
      <c r="AF113" s="161" t="e">
        <f>T113-HLOOKUP(V113,Minimas!$C$3:$CD$12,6,FALSE)</f>
        <v>#N/A</v>
      </c>
      <c r="AG113" s="161" t="e">
        <f>T113-HLOOKUP(V113,Minimas!$C$3:$CD$12,7,FALSE)</f>
        <v>#N/A</v>
      </c>
      <c r="AH113" s="161" t="e">
        <f>T113-HLOOKUP(V113,Minimas!$C$3:$CD$12,8,FALSE)</f>
        <v>#N/A</v>
      </c>
      <c r="AI113" s="161" t="e">
        <f>T113-HLOOKUP(V113,Minimas!$C$3:$CD$12,9,FALSE)</f>
        <v>#N/A</v>
      </c>
      <c r="AJ113" s="161" t="e">
        <f>T113-HLOOKUP(V113,Minimas!$C$3:$CD$12,10,FALSE)</f>
        <v>#N/A</v>
      </c>
      <c r="AK113" s="162" t="str">
        <f t="shared" si="33"/>
        <v xml:space="preserve"> </v>
      </c>
      <c r="AL113" s="163"/>
      <c r="AM113" s="163" t="str">
        <f t="shared" si="34"/>
        <v xml:space="preserve"> </v>
      </c>
      <c r="AN113" s="163" t="str">
        <f t="shared" si="35"/>
        <v xml:space="preserve"> </v>
      </c>
    </row>
    <row r="114" spans="28:40" x14ac:dyDescent="0.25">
      <c r="AB114" s="161" t="e">
        <f>T114-HLOOKUP(V114,Minimas!$C$3:$CD$12,2,FALSE)</f>
        <v>#N/A</v>
      </c>
      <c r="AC114" s="161" t="e">
        <f>T114-HLOOKUP(V114,Minimas!$C$3:$CD$12,3,FALSE)</f>
        <v>#N/A</v>
      </c>
      <c r="AD114" s="161" t="e">
        <f>T114-HLOOKUP(V114,Minimas!$C$3:$CD$12,4,FALSE)</f>
        <v>#N/A</v>
      </c>
      <c r="AE114" s="161" t="e">
        <f>T114-HLOOKUP(V114,Minimas!$C$3:$CD$12,5,FALSE)</f>
        <v>#N/A</v>
      </c>
      <c r="AF114" s="161" t="e">
        <f>T114-HLOOKUP(V114,Minimas!$C$3:$CD$12,6,FALSE)</f>
        <v>#N/A</v>
      </c>
      <c r="AG114" s="161" t="e">
        <f>T114-HLOOKUP(V114,Minimas!$C$3:$CD$12,7,FALSE)</f>
        <v>#N/A</v>
      </c>
      <c r="AH114" s="161" t="e">
        <f>T114-HLOOKUP(V114,Minimas!$C$3:$CD$12,8,FALSE)</f>
        <v>#N/A</v>
      </c>
      <c r="AI114" s="161" t="e">
        <f>T114-HLOOKUP(V114,Minimas!$C$3:$CD$12,9,FALSE)</f>
        <v>#N/A</v>
      </c>
      <c r="AJ114" s="161" t="e">
        <f>T114-HLOOKUP(V114,Minimas!$C$3:$CD$12,10,FALSE)</f>
        <v>#N/A</v>
      </c>
      <c r="AK114" s="162" t="str">
        <f t="shared" si="33"/>
        <v xml:space="preserve"> </v>
      </c>
      <c r="AL114" s="163"/>
      <c r="AM114" s="163" t="str">
        <f t="shared" si="34"/>
        <v xml:space="preserve"> </v>
      </c>
      <c r="AN114" s="163" t="str">
        <f t="shared" si="35"/>
        <v xml:space="preserve"> </v>
      </c>
    </row>
    <row r="115" spans="28:40" x14ac:dyDescent="0.25">
      <c r="AB115" s="161" t="e">
        <f>T115-HLOOKUP(V115,Minimas!$C$3:$CD$12,2,FALSE)</f>
        <v>#N/A</v>
      </c>
      <c r="AC115" s="161" t="e">
        <f>T115-HLOOKUP(V115,Minimas!$C$3:$CD$12,3,FALSE)</f>
        <v>#N/A</v>
      </c>
      <c r="AD115" s="161" t="e">
        <f>T115-HLOOKUP(V115,Minimas!$C$3:$CD$12,4,FALSE)</f>
        <v>#N/A</v>
      </c>
      <c r="AE115" s="161" t="e">
        <f>T115-HLOOKUP(V115,Minimas!$C$3:$CD$12,5,FALSE)</f>
        <v>#N/A</v>
      </c>
      <c r="AF115" s="161" t="e">
        <f>T115-HLOOKUP(V115,Minimas!$C$3:$CD$12,6,FALSE)</f>
        <v>#N/A</v>
      </c>
      <c r="AG115" s="161" t="e">
        <f>T115-HLOOKUP(V115,Minimas!$C$3:$CD$12,7,FALSE)</f>
        <v>#N/A</v>
      </c>
      <c r="AH115" s="161" t="e">
        <f>T115-HLOOKUP(V115,Minimas!$C$3:$CD$12,8,FALSE)</f>
        <v>#N/A</v>
      </c>
      <c r="AI115" s="161" t="e">
        <f>T115-HLOOKUP(V115,Minimas!$C$3:$CD$12,9,FALSE)</f>
        <v>#N/A</v>
      </c>
      <c r="AJ115" s="161" t="e">
        <f>T115-HLOOKUP(V115,Minimas!$C$3:$CD$12,10,FALSE)</f>
        <v>#N/A</v>
      </c>
      <c r="AK115" s="162" t="str">
        <f t="shared" si="33"/>
        <v xml:space="preserve"> </v>
      </c>
      <c r="AL115" s="163"/>
      <c r="AM115" s="163" t="str">
        <f t="shared" si="34"/>
        <v xml:space="preserve"> </v>
      </c>
      <c r="AN115" s="163" t="str">
        <f t="shared" si="35"/>
        <v xml:space="preserve"> </v>
      </c>
    </row>
    <row r="116" spans="28:40" x14ac:dyDescent="0.25">
      <c r="AB116" s="161" t="e">
        <f>T116-HLOOKUP(V116,Minimas!$C$3:$CD$12,2,FALSE)</f>
        <v>#N/A</v>
      </c>
      <c r="AC116" s="161" t="e">
        <f>T116-HLOOKUP(V116,Minimas!$C$3:$CD$12,3,FALSE)</f>
        <v>#N/A</v>
      </c>
      <c r="AD116" s="161" t="e">
        <f>T116-HLOOKUP(V116,Minimas!$C$3:$CD$12,4,FALSE)</f>
        <v>#N/A</v>
      </c>
      <c r="AE116" s="161" t="e">
        <f>T116-HLOOKUP(V116,Minimas!$C$3:$CD$12,5,FALSE)</f>
        <v>#N/A</v>
      </c>
      <c r="AF116" s="161" t="e">
        <f>T116-HLOOKUP(V116,Minimas!$C$3:$CD$12,6,FALSE)</f>
        <v>#N/A</v>
      </c>
      <c r="AG116" s="161" t="e">
        <f>T116-HLOOKUP(V116,Minimas!$C$3:$CD$12,7,FALSE)</f>
        <v>#N/A</v>
      </c>
      <c r="AH116" s="161" t="e">
        <f>T116-HLOOKUP(V116,Minimas!$C$3:$CD$12,8,FALSE)</f>
        <v>#N/A</v>
      </c>
      <c r="AI116" s="161" t="e">
        <f>T116-HLOOKUP(V116,Minimas!$C$3:$CD$12,9,FALSE)</f>
        <v>#N/A</v>
      </c>
      <c r="AJ116" s="161" t="e">
        <f>T116-HLOOKUP(V116,Minimas!$C$3:$CD$12,10,FALSE)</f>
        <v>#N/A</v>
      </c>
      <c r="AK116" s="162" t="str">
        <f t="shared" si="33"/>
        <v xml:space="preserve"> </v>
      </c>
      <c r="AL116" s="163"/>
      <c r="AM116" s="163" t="str">
        <f t="shared" si="34"/>
        <v xml:space="preserve"> </v>
      </c>
      <c r="AN116" s="163" t="str">
        <f t="shared" si="35"/>
        <v xml:space="preserve"> </v>
      </c>
    </row>
    <row r="117" spans="28:40" x14ac:dyDescent="0.25">
      <c r="AB117" s="161" t="e">
        <f>T117-HLOOKUP(V117,Minimas!$C$3:$CD$12,2,FALSE)</f>
        <v>#N/A</v>
      </c>
      <c r="AC117" s="161" t="e">
        <f>T117-HLOOKUP(V117,Minimas!$C$3:$CD$12,3,FALSE)</f>
        <v>#N/A</v>
      </c>
      <c r="AD117" s="161" t="e">
        <f>T117-HLOOKUP(V117,Minimas!$C$3:$CD$12,4,FALSE)</f>
        <v>#N/A</v>
      </c>
      <c r="AE117" s="161" t="e">
        <f>T117-HLOOKUP(V117,Minimas!$C$3:$CD$12,5,FALSE)</f>
        <v>#N/A</v>
      </c>
      <c r="AF117" s="161" t="e">
        <f>T117-HLOOKUP(V117,Minimas!$C$3:$CD$12,6,FALSE)</f>
        <v>#N/A</v>
      </c>
      <c r="AG117" s="161" t="e">
        <f>T117-HLOOKUP(V117,Minimas!$C$3:$CD$12,7,FALSE)</f>
        <v>#N/A</v>
      </c>
      <c r="AH117" s="161" t="e">
        <f>T117-HLOOKUP(V117,Minimas!$C$3:$CD$12,8,FALSE)</f>
        <v>#N/A</v>
      </c>
      <c r="AI117" s="161" t="e">
        <f>T117-HLOOKUP(V117,Minimas!$C$3:$CD$12,9,FALSE)</f>
        <v>#N/A</v>
      </c>
      <c r="AJ117" s="161" t="e">
        <f>T117-HLOOKUP(V117,Minimas!$C$3:$CD$12,10,FALSE)</f>
        <v>#N/A</v>
      </c>
      <c r="AK117" s="162" t="str">
        <f t="shared" si="33"/>
        <v xml:space="preserve"> </v>
      </c>
      <c r="AL117" s="163"/>
      <c r="AM117" s="163" t="str">
        <f t="shared" si="34"/>
        <v xml:space="preserve"> </v>
      </c>
      <c r="AN117" s="163" t="str">
        <f t="shared" si="35"/>
        <v xml:space="preserve"> </v>
      </c>
    </row>
    <row r="118" spans="28:40" x14ac:dyDescent="0.25">
      <c r="AB118" s="161" t="e">
        <f>T118-HLOOKUP(V118,Minimas!$C$3:$CD$12,2,FALSE)</f>
        <v>#N/A</v>
      </c>
      <c r="AC118" s="161" t="e">
        <f>T118-HLOOKUP(V118,Minimas!$C$3:$CD$12,3,FALSE)</f>
        <v>#N/A</v>
      </c>
      <c r="AD118" s="161" t="e">
        <f>T118-HLOOKUP(V118,Minimas!$C$3:$CD$12,4,FALSE)</f>
        <v>#N/A</v>
      </c>
      <c r="AE118" s="161" t="e">
        <f>T118-HLOOKUP(V118,Minimas!$C$3:$CD$12,5,FALSE)</f>
        <v>#N/A</v>
      </c>
      <c r="AF118" s="161" t="e">
        <f>T118-HLOOKUP(V118,Minimas!$C$3:$CD$12,6,FALSE)</f>
        <v>#N/A</v>
      </c>
      <c r="AG118" s="161" t="e">
        <f>T118-HLOOKUP(V118,Minimas!$C$3:$CD$12,7,FALSE)</f>
        <v>#N/A</v>
      </c>
      <c r="AH118" s="161" t="e">
        <f>T118-HLOOKUP(V118,Minimas!$C$3:$CD$12,8,FALSE)</f>
        <v>#N/A</v>
      </c>
      <c r="AI118" s="161" t="e">
        <f>T118-HLOOKUP(V118,Minimas!$C$3:$CD$12,9,FALSE)</f>
        <v>#N/A</v>
      </c>
      <c r="AJ118" s="161" t="e">
        <f>T118-HLOOKUP(V118,Minimas!$C$3:$CD$12,10,FALSE)</f>
        <v>#N/A</v>
      </c>
      <c r="AK118" s="162" t="str">
        <f t="shared" si="33"/>
        <v xml:space="preserve"> </v>
      </c>
      <c r="AL118" s="163"/>
      <c r="AM118" s="163" t="str">
        <f t="shared" si="34"/>
        <v xml:space="preserve"> </v>
      </c>
      <c r="AN118" s="163" t="str">
        <f t="shared" si="35"/>
        <v xml:space="preserve"> </v>
      </c>
    </row>
    <row r="119" spans="28:40" x14ac:dyDescent="0.25">
      <c r="AB119" s="161" t="e">
        <f>T119-HLOOKUP(V119,Minimas!$C$3:$CD$12,2,FALSE)</f>
        <v>#N/A</v>
      </c>
      <c r="AC119" s="161" t="e">
        <f>T119-HLOOKUP(V119,Minimas!$C$3:$CD$12,3,FALSE)</f>
        <v>#N/A</v>
      </c>
      <c r="AD119" s="161" t="e">
        <f>T119-HLOOKUP(V119,Minimas!$C$3:$CD$12,4,FALSE)</f>
        <v>#N/A</v>
      </c>
      <c r="AE119" s="161" t="e">
        <f>T119-HLOOKUP(V119,Minimas!$C$3:$CD$12,5,FALSE)</f>
        <v>#N/A</v>
      </c>
      <c r="AF119" s="161" t="e">
        <f>T119-HLOOKUP(V119,Minimas!$C$3:$CD$12,6,FALSE)</f>
        <v>#N/A</v>
      </c>
      <c r="AG119" s="161" t="e">
        <f>T119-HLOOKUP(V119,Minimas!$C$3:$CD$12,7,FALSE)</f>
        <v>#N/A</v>
      </c>
      <c r="AH119" s="161" t="e">
        <f>T119-HLOOKUP(V119,Minimas!$C$3:$CD$12,8,FALSE)</f>
        <v>#N/A</v>
      </c>
      <c r="AI119" s="161" t="e">
        <f>T119-HLOOKUP(V119,Minimas!$C$3:$CD$12,9,FALSE)</f>
        <v>#N/A</v>
      </c>
      <c r="AJ119" s="161" t="e">
        <f>T119-HLOOKUP(V119,Minimas!$C$3:$CD$12,10,FALSE)</f>
        <v>#N/A</v>
      </c>
      <c r="AK119" s="162" t="str">
        <f t="shared" si="33"/>
        <v xml:space="preserve"> </v>
      </c>
      <c r="AL119" s="163"/>
      <c r="AM119" s="163" t="str">
        <f t="shared" si="34"/>
        <v xml:space="preserve"> </v>
      </c>
      <c r="AN119" s="163" t="str">
        <f t="shared" si="35"/>
        <v xml:space="preserve"> </v>
      </c>
    </row>
    <row r="120" spans="28:40" x14ac:dyDescent="0.25">
      <c r="AB120" s="161" t="e">
        <f>T120-HLOOKUP(V120,Minimas!$C$3:$CD$12,2,FALSE)</f>
        <v>#N/A</v>
      </c>
      <c r="AC120" s="161" t="e">
        <f>T120-HLOOKUP(V120,Minimas!$C$3:$CD$12,3,FALSE)</f>
        <v>#N/A</v>
      </c>
      <c r="AD120" s="161" t="e">
        <f>T120-HLOOKUP(V120,Minimas!$C$3:$CD$12,4,FALSE)</f>
        <v>#N/A</v>
      </c>
      <c r="AE120" s="161" t="e">
        <f>T120-HLOOKUP(V120,Minimas!$C$3:$CD$12,5,FALSE)</f>
        <v>#N/A</v>
      </c>
      <c r="AF120" s="161" t="e">
        <f>T120-HLOOKUP(V120,Minimas!$C$3:$CD$12,6,FALSE)</f>
        <v>#N/A</v>
      </c>
      <c r="AG120" s="161" t="e">
        <f>T120-HLOOKUP(V120,Minimas!$C$3:$CD$12,7,FALSE)</f>
        <v>#N/A</v>
      </c>
      <c r="AH120" s="161" t="e">
        <f>T120-HLOOKUP(V120,Minimas!$C$3:$CD$12,8,FALSE)</f>
        <v>#N/A</v>
      </c>
      <c r="AI120" s="161" t="e">
        <f>T120-HLOOKUP(V120,Minimas!$C$3:$CD$12,9,FALSE)</f>
        <v>#N/A</v>
      </c>
      <c r="AJ120" s="161" t="e">
        <f>T120-HLOOKUP(V120,Minimas!$C$3:$CD$12,10,FALSE)</f>
        <v>#N/A</v>
      </c>
      <c r="AK120" s="162" t="str">
        <f t="shared" si="33"/>
        <v xml:space="preserve"> </v>
      </c>
      <c r="AL120" s="163"/>
      <c r="AM120" s="163" t="str">
        <f t="shared" si="34"/>
        <v xml:space="preserve"> </v>
      </c>
      <c r="AN120" s="163" t="str">
        <f t="shared" si="35"/>
        <v xml:space="preserve"> </v>
      </c>
    </row>
    <row r="121" spans="28:40" x14ac:dyDescent="0.25">
      <c r="AB121" s="161" t="e">
        <f>T121-HLOOKUP(V121,Minimas!$C$3:$CD$12,2,FALSE)</f>
        <v>#N/A</v>
      </c>
      <c r="AC121" s="161" t="e">
        <f>T121-HLOOKUP(V121,Minimas!$C$3:$CD$12,3,FALSE)</f>
        <v>#N/A</v>
      </c>
      <c r="AD121" s="161" t="e">
        <f>T121-HLOOKUP(V121,Minimas!$C$3:$CD$12,4,FALSE)</f>
        <v>#N/A</v>
      </c>
      <c r="AE121" s="161" t="e">
        <f>T121-HLOOKUP(V121,Minimas!$C$3:$CD$12,5,FALSE)</f>
        <v>#N/A</v>
      </c>
      <c r="AF121" s="161" t="e">
        <f>T121-HLOOKUP(V121,Minimas!$C$3:$CD$12,6,FALSE)</f>
        <v>#N/A</v>
      </c>
      <c r="AG121" s="161" t="e">
        <f>T121-HLOOKUP(V121,Minimas!$C$3:$CD$12,7,FALSE)</f>
        <v>#N/A</v>
      </c>
      <c r="AH121" s="161" t="e">
        <f>T121-HLOOKUP(V121,Minimas!$C$3:$CD$12,8,FALSE)</f>
        <v>#N/A</v>
      </c>
      <c r="AI121" s="161" t="e">
        <f>T121-HLOOKUP(V121,Minimas!$C$3:$CD$12,9,FALSE)</f>
        <v>#N/A</v>
      </c>
      <c r="AJ121" s="161" t="e">
        <f>T121-HLOOKUP(V121,Minimas!$C$3:$CD$12,10,FALSE)</f>
        <v>#N/A</v>
      </c>
      <c r="AK121" s="162" t="str">
        <f t="shared" si="33"/>
        <v xml:space="preserve"> </v>
      </c>
      <c r="AL121" s="163"/>
      <c r="AM121" s="163" t="str">
        <f t="shared" si="34"/>
        <v xml:space="preserve"> </v>
      </c>
      <c r="AN121" s="163" t="str">
        <f t="shared" si="35"/>
        <v xml:space="preserve"> </v>
      </c>
    </row>
    <row r="122" spans="28:40" x14ac:dyDescent="0.25">
      <c r="AB122" s="161" t="e">
        <f>T122-HLOOKUP(V122,Minimas!$C$3:$CD$12,2,FALSE)</f>
        <v>#N/A</v>
      </c>
      <c r="AC122" s="161" t="e">
        <f>T122-HLOOKUP(V122,Minimas!$C$3:$CD$12,3,FALSE)</f>
        <v>#N/A</v>
      </c>
      <c r="AD122" s="161" t="e">
        <f>T122-HLOOKUP(V122,Minimas!$C$3:$CD$12,4,FALSE)</f>
        <v>#N/A</v>
      </c>
      <c r="AE122" s="161" t="e">
        <f>T122-HLOOKUP(V122,Minimas!$C$3:$CD$12,5,FALSE)</f>
        <v>#N/A</v>
      </c>
      <c r="AF122" s="161" t="e">
        <f>T122-HLOOKUP(V122,Minimas!$C$3:$CD$12,6,FALSE)</f>
        <v>#N/A</v>
      </c>
      <c r="AG122" s="161" t="e">
        <f>T122-HLOOKUP(V122,Minimas!$C$3:$CD$12,7,FALSE)</f>
        <v>#N/A</v>
      </c>
      <c r="AH122" s="161" t="e">
        <f>T122-HLOOKUP(V122,Minimas!$C$3:$CD$12,8,FALSE)</f>
        <v>#N/A</v>
      </c>
      <c r="AI122" s="161" t="e">
        <f>T122-HLOOKUP(V122,Minimas!$C$3:$CD$12,9,FALSE)</f>
        <v>#N/A</v>
      </c>
      <c r="AJ122" s="161" t="e">
        <f>T122-HLOOKUP(V122,Minimas!$C$3:$CD$12,10,FALSE)</f>
        <v>#N/A</v>
      </c>
      <c r="AK122" s="162" t="str">
        <f t="shared" si="33"/>
        <v xml:space="preserve"> </v>
      </c>
      <c r="AL122" s="163"/>
      <c r="AM122" s="163" t="str">
        <f t="shared" si="34"/>
        <v xml:space="preserve"> </v>
      </c>
      <c r="AN122" s="163" t="str">
        <f t="shared" si="35"/>
        <v xml:space="preserve"> </v>
      </c>
    </row>
    <row r="123" spans="28:40" x14ac:dyDescent="0.25">
      <c r="AB123" s="161" t="e">
        <f>T123-HLOOKUP(V123,Minimas!$C$3:$CD$12,2,FALSE)</f>
        <v>#N/A</v>
      </c>
      <c r="AC123" s="161" t="e">
        <f>T123-HLOOKUP(V123,Minimas!$C$3:$CD$12,3,FALSE)</f>
        <v>#N/A</v>
      </c>
      <c r="AD123" s="161" t="e">
        <f>T123-HLOOKUP(V123,Minimas!$C$3:$CD$12,4,FALSE)</f>
        <v>#N/A</v>
      </c>
      <c r="AE123" s="161" t="e">
        <f>T123-HLOOKUP(V123,Minimas!$C$3:$CD$12,5,FALSE)</f>
        <v>#N/A</v>
      </c>
      <c r="AF123" s="161" t="e">
        <f>T123-HLOOKUP(V123,Minimas!$C$3:$CD$12,6,FALSE)</f>
        <v>#N/A</v>
      </c>
      <c r="AG123" s="161" t="e">
        <f>T123-HLOOKUP(V123,Minimas!$C$3:$CD$12,7,FALSE)</f>
        <v>#N/A</v>
      </c>
      <c r="AH123" s="161" t="e">
        <f>T123-HLOOKUP(V123,Minimas!$C$3:$CD$12,8,FALSE)</f>
        <v>#N/A</v>
      </c>
      <c r="AI123" s="161" t="e">
        <f>T123-HLOOKUP(V123,Minimas!$C$3:$CD$12,9,FALSE)</f>
        <v>#N/A</v>
      </c>
      <c r="AJ123" s="161" t="e">
        <f>T123-HLOOKUP(V123,Minimas!$C$3:$CD$12,10,FALSE)</f>
        <v>#N/A</v>
      </c>
      <c r="AK123" s="162" t="str">
        <f t="shared" si="33"/>
        <v xml:space="preserve"> </v>
      </c>
      <c r="AL123" s="163"/>
      <c r="AM123" s="163" t="str">
        <f t="shared" si="34"/>
        <v xml:space="preserve"> </v>
      </c>
      <c r="AN123" s="163" t="str">
        <f t="shared" si="35"/>
        <v xml:space="preserve"> </v>
      </c>
    </row>
    <row r="124" spans="28:40" x14ac:dyDescent="0.25">
      <c r="AB124" s="161" t="e">
        <f>T124-HLOOKUP(V124,Minimas!$C$3:$CD$12,2,FALSE)</f>
        <v>#N/A</v>
      </c>
      <c r="AC124" s="161" t="e">
        <f>T124-HLOOKUP(V124,Minimas!$C$3:$CD$12,3,FALSE)</f>
        <v>#N/A</v>
      </c>
      <c r="AD124" s="161" t="e">
        <f>T124-HLOOKUP(V124,Minimas!$C$3:$CD$12,4,FALSE)</f>
        <v>#N/A</v>
      </c>
      <c r="AE124" s="161" t="e">
        <f>T124-HLOOKUP(V124,Minimas!$C$3:$CD$12,5,FALSE)</f>
        <v>#N/A</v>
      </c>
      <c r="AF124" s="161" t="e">
        <f>T124-HLOOKUP(V124,Minimas!$C$3:$CD$12,6,FALSE)</f>
        <v>#N/A</v>
      </c>
      <c r="AG124" s="161" t="e">
        <f>T124-HLOOKUP(V124,Minimas!$C$3:$CD$12,7,FALSE)</f>
        <v>#N/A</v>
      </c>
      <c r="AH124" s="161" t="e">
        <f>T124-HLOOKUP(V124,Minimas!$C$3:$CD$12,8,FALSE)</f>
        <v>#N/A</v>
      </c>
      <c r="AI124" s="161" t="e">
        <f>T124-HLOOKUP(V124,Minimas!$C$3:$CD$12,9,FALSE)</f>
        <v>#N/A</v>
      </c>
      <c r="AJ124" s="161" t="e">
        <f>T124-HLOOKUP(V124,Minimas!$C$3:$CD$12,10,FALSE)</f>
        <v>#N/A</v>
      </c>
      <c r="AK124" s="162" t="str">
        <f t="shared" si="33"/>
        <v xml:space="preserve"> </v>
      </c>
      <c r="AL124" s="163"/>
      <c r="AM124" s="163" t="str">
        <f t="shared" si="34"/>
        <v xml:space="preserve"> </v>
      </c>
      <c r="AN124" s="163" t="str">
        <f t="shared" si="35"/>
        <v xml:space="preserve"> </v>
      </c>
    </row>
    <row r="125" spans="28:40" x14ac:dyDescent="0.25">
      <c r="AB125" s="161" t="e">
        <f>T125-HLOOKUP(V125,Minimas!$C$3:$CD$12,2,FALSE)</f>
        <v>#N/A</v>
      </c>
      <c r="AC125" s="161" t="e">
        <f>T125-HLOOKUP(V125,Minimas!$C$3:$CD$12,3,FALSE)</f>
        <v>#N/A</v>
      </c>
      <c r="AD125" s="161" t="e">
        <f>T125-HLOOKUP(V125,Minimas!$C$3:$CD$12,4,FALSE)</f>
        <v>#N/A</v>
      </c>
      <c r="AE125" s="161" t="e">
        <f>T125-HLOOKUP(V125,Minimas!$C$3:$CD$12,5,FALSE)</f>
        <v>#N/A</v>
      </c>
      <c r="AF125" s="161" t="e">
        <f>T125-HLOOKUP(V125,Minimas!$C$3:$CD$12,6,FALSE)</f>
        <v>#N/A</v>
      </c>
      <c r="AG125" s="161" t="e">
        <f>T125-HLOOKUP(V125,Minimas!$C$3:$CD$12,7,FALSE)</f>
        <v>#N/A</v>
      </c>
      <c r="AH125" s="161" t="e">
        <f>T125-HLOOKUP(V125,Minimas!$C$3:$CD$12,8,FALSE)</f>
        <v>#N/A</v>
      </c>
      <c r="AI125" s="161" t="e">
        <f>T125-HLOOKUP(V125,Minimas!$C$3:$CD$12,9,FALSE)</f>
        <v>#N/A</v>
      </c>
      <c r="AJ125" s="161" t="e">
        <f>T125-HLOOKUP(V125,Minimas!$C$3:$CD$12,10,FALSE)</f>
        <v>#N/A</v>
      </c>
      <c r="AK125" s="162" t="str">
        <f t="shared" si="33"/>
        <v xml:space="preserve"> </v>
      </c>
      <c r="AL125" s="163"/>
      <c r="AM125" s="163" t="str">
        <f t="shared" si="34"/>
        <v xml:space="preserve"> </v>
      </c>
      <c r="AN125" s="163" t="str">
        <f t="shared" si="35"/>
        <v xml:space="preserve"> </v>
      </c>
    </row>
    <row r="126" spans="28:40" x14ac:dyDescent="0.25">
      <c r="AB126" s="161" t="e">
        <f>T126-HLOOKUP(V126,Minimas!$C$3:$CD$12,2,FALSE)</f>
        <v>#N/A</v>
      </c>
      <c r="AC126" s="161" t="e">
        <f>T126-HLOOKUP(V126,Minimas!$C$3:$CD$12,3,FALSE)</f>
        <v>#N/A</v>
      </c>
      <c r="AD126" s="161" t="e">
        <f>T126-HLOOKUP(V126,Minimas!$C$3:$CD$12,4,FALSE)</f>
        <v>#N/A</v>
      </c>
      <c r="AE126" s="161" t="e">
        <f>T126-HLOOKUP(V126,Minimas!$C$3:$CD$12,5,FALSE)</f>
        <v>#N/A</v>
      </c>
      <c r="AF126" s="161" t="e">
        <f>T126-HLOOKUP(V126,Minimas!$C$3:$CD$12,6,FALSE)</f>
        <v>#N/A</v>
      </c>
      <c r="AG126" s="161" t="e">
        <f>T126-HLOOKUP(V126,Minimas!$C$3:$CD$12,7,FALSE)</f>
        <v>#N/A</v>
      </c>
      <c r="AH126" s="161" t="e">
        <f>T126-HLOOKUP(V126,Minimas!$C$3:$CD$12,8,FALSE)</f>
        <v>#N/A</v>
      </c>
      <c r="AI126" s="161" t="e">
        <f>T126-HLOOKUP(V126,Minimas!$C$3:$CD$12,9,FALSE)</f>
        <v>#N/A</v>
      </c>
      <c r="AJ126" s="161" t="e">
        <f>T126-HLOOKUP(V126,Minimas!$C$3:$CD$12,10,FALSE)</f>
        <v>#N/A</v>
      </c>
      <c r="AK126" s="162" t="str">
        <f t="shared" si="33"/>
        <v xml:space="preserve"> </v>
      </c>
      <c r="AL126" s="163"/>
      <c r="AM126" s="163" t="str">
        <f t="shared" si="34"/>
        <v xml:space="preserve"> </v>
      </c>
      <c r="AN126" s="163" t="str">
        <f t="shared" si="35"/>
        <v xml:space="preserve"> </v>
      </c>
    </row>
    <row r="127" spans="28:40" x14ac:dyDescent="0.25">
      <c r="AB127" s="161" t="e">
        <f>T127-HLOOKUP(V127,Minimas!$C$3:$CD$12,2,FALSE)</f>
        <v>#N/A</v>
      </c>
      <c r="AC127" s="161" t="e">
        <f>T127-HLOOKUP(V127,Minimas!$C$3:$CD$12,3,FALSE)</f>
        <v>#N/A</v>
      </c>
      <c r="AD127" s="161" t="e">
        <f>T127-HLOOKUP(V127,Minimas!$C$3:$CD$12,4,FALSE)</f>
        <v>#N/A</v>
      </c>
      <c r="AE127" s="161" t="e">
        <f>T127-HLOOKUP(V127,Minimas!$C$3:$CD$12,5,FALSE)</f>
        <v>#N/A</v>
      </c>
      <c r="AF127" s="161" t="e">
        <f>T127-HLOOKUP(V127,Minimas!$C$3:$CD$12,6,FALSE)</f>
        <v>#N/A</v>
      </c>
      <c r="AG127" s="161" t="e">
        <f>T127-HLOOKUP(V127,Minimas!$C$3:$CD$12,7,FALSE)</f>
        <v>#N/A</v>
      </c>
      <c r="AH127" s="161" t="e">
        <f>T127-HLOOKUP(V127,Minimas!$C$3:$CD$12,8,FALSE)</f>
        <v>#N/A</v>
      </c>
      <c r="AI127" s="161" t="e">
        <f>T127-HLOOKUP(V127,Minimas!$C$3:$CD$12,9,FALSE)</f>
        <v>#N/A</v>
      </c>
      <c r="AJ127" s="161" t="e">
        <f>T127-HLOOKUP(V127,Minimas!$C$3:$CD$12,10,FALSE)</f>
        <v>#N/A</v>
      </c>
      <c r="AK127" s="162" t="str">
        <f t="shared" si="33"/>
        <v xml:space="preserve"> </v>
      </c>
      <c r="AL127" s="163"/>
      <c r="AM127" s="163" t="str">
        <f t="shared" si="34"/>
        <v xml:space="preserve"> </v>
      </c>
      <c r="AN127" s="163" t="str">
        <f t="shared" si="35"/>
        <v xml:space="preserve"> </v>
      </c>
    </row>
    <row r="128" spans="28:40" x14ac:dyDescent="0.25">
      <c r="AB128" s="161" t="e">
        <f>T128-HLOOKUP(V128,Minimas!$C$3:$CD$12,2,FALSE)</f>
        <v>#N/A</v>
      </c>
      <c r="AC128" s="161" t="e">
        <f>T128-HLOOKUP(V128,Minimas!$C$3:$CD$12,3,FALSE)</f>
        <v>#N/A</v>
      </c>
      <c r="AD128" s="161" t="e">
        <f>T128-HLOOKUP(V128,Minimas!$C$3:$CD$12,4,FALSE)</f>
        <v>#N/A</v>
      </c>
      <c r="AE128" s="161" t="e">
        <f>T128-HLOOKUP(V128,Minimas!$C$3:$CD$12,5,FALSE)</f>
        <v>#N/A</v>
      </c>
      <c r="AF128" s="161" t="e">
        <f>T128-HLOOKUP(V128,Minimas!$C$3:$CD$12,6,FALSE)</f>
        <v>#N/A</v>
      </c>
      <c r="AG128" s="161" t="e">
        <f>T128-HLOOKUP(V128,Minimas!$C$3:$CD$12,7,FALSE)</f>
        <v>#N/A</v>
      </c>
      <c r="AH128" s="161" t="e">
        <f>T128-HLOOKUP(V128,Minimas!$C$3:$CD$12,8,FALSE)</f>
        <v>#N/A</v>
      </c>
      <c r="AI128" s="161" t="e">
        <f>T128-HLOOKUP(V128,Minimas!$C$3:$CD$12,9,FALSE)</f>
        <v>#N/A</v>
      </c>
      <c r="AJ128" s="161" t="e">
        <f>T128-HLOOKUP(V128,Minimas!$C$3:$CD$12,10,FALSE)</f>
        <v>#N/A</v>
      </c>
      <c r="AK128" s="162" t="str">
        <f t="shared" si="33"/>
        <v xml:space="preserve"> </v>
      </c>
      <c r="AL128" s="163"/>
      <c r="AM128" s="163" t="str">
        <f t="shared" si="34"/>
        <v xml:space="preserve"> </v>
      </c>
      <c r="AN128" s="163" t="str">
        <f t="shared" si="35"/>
        <v xml:space="preserve"> </v>
      </c>
    </row>
    <row r="129" spans="28:40" x14ac:dyDescent="0.25">
      <c r="AB129" s="161" t="e">
        <f>T129-HLOOKUP(V129,Minimas!$C$3:$CD$12,2,FALSE)</f>
        <v>#N/A</v>
      </c>
      <c r="AC129" s="161" t="e">
        <f>T129-HLOOKUP(V129,Minimas!$C$3:$CD$12,3,FALSE)</f>
        <v>#N/A</v>
      </c>
      <c r="AD129" s="161" t="e">
        <f>T129-HLOOKUP(V129,Minimas!$C$3:$CD$12,4,FALSE)</f>
        <v>#N/A</v>
      </c>
      <c r="AE129" s="161" t="e">
        <f>T129-HLOOKUP(V129,Minimas!$C$3:$CD$12,5,FALSE)</f>
        <v>#N/A</v>
      </c>
      <c r="AF129" s="161" t="e">
        <f>T129-HLOOKUP(V129,Minimas!$C$3:$CD$12,6,FALSE)</f>
        <v>#N/A</v>
      </c>
      <c r="AG129" s="161" t="e">
        <f>T129-HLOOKUP(V129,Minimas!$C$3:$CD$12,7,FALSE)</f>
        <v>#N/A</v>
      </c>
      <c r="AH129" s="161" t="e">
        <f>T129-HLOOKUP(V129,Minimas!$C$3:$CD$12,8,FALSE)</f>
        <v>#N/A</v>
      </c>
      <c r="AI129" s="161" t="e">
        <f>T129-HLOOKUP(V129,Minimas!$C$3:$CD$12,9,FALSE)</f>
        <v>#N/A</v>
      </c>
      <c r="AJ129" s="161" t="e">
        <f>T129-HLOOKUP(V129,Minimas!$C$3:$CD$12,10,FALSE)</f>
        <v>#N/A</v>
      </c>
      <c r="AK129" s="162" t="str">
        <f t="shared" si="33"/>
        <v xml:space="preserve"> </v>
      </c>
      <c r="AL129" s="163"/>
      <c r="AM129" s="163" t="str">
        <f t="shared" si="34"/>
        <v xml:space="preserve"> </v>
      </c>
      <c r="AN129" s="163" t="str">
        <f t="shared" si="35"/>
        <v xml:space="preserve"> </v>
      </c>
    </row>
    <row r="130" spans="28:40" x14ac:dyDescent="0.25">
      <c r="AB130" s="161" t="e">
        <f>T130-HLOOKUP(V130,Minimas!$C$3:$CD$12,2,FALSE)</f>
        <v>#N/A</v>
      </c>
      <c r="AC130" s="161" t="e">
        <f>T130-HLOOKUP(V130,Minimas!$C$3:$CD$12,3,FALSE)</f>
        <v>#N/A</v>
      </c>
      <c r="AD130" s="161" t="e">
        <f>T130-HLOOKUP(V130,Minimas!$C$3:$CD$12,4,FALSE)</f>
        <v>#N/A</v>
      </c>
      <c r="AE130" s="161" t="e">
        <f>T130-HLOOKUP(V130,Minimas!$C$3:$CD$12,5,FALSE)</f>
        <v>#N/A</v>
      </c>
      <c r="AF130" s="161" t="e">
        <f>T130-HLOOKUP(V130,Minimas!$C$3:$CD$12,6,FALSE)</f>
        <v>#N/A</v>
      </c>
      <c r="AG130" s="161" t="e">
        <f>T130-HLOOKUP(V130,Minimas!$C$3:$CD$12,7,FALSE)</f>
        <v>#N/A</v>
      </c>
      <c r="AH130" s="161" t="e">
        <f>T130-HLOOKUP(V130,Minimas!$C$3:$CD$12,8,FALSE)</f>
        <v>#N/A</v>
      </c>
      <c r="AI130" s="161" t="e">
        <f>T130-HLOOKUP(V130,Minimas!$C$3:$CD$12,9,FALSE)</f>
        <v>#N/A</v>
      </c>
      <c r="AJ130" s="161" t="e">
        <f>T130-HLOOKUP(V130,Minimas!$C$3:$CD$12,10,FALSE)</f>
        <v>#N/A</v>
      </c>
      <c r="AK130" s="162" t="str">
        <f t="shared" si="33"/>
        <v xml:space="preserve"> </v>
      </c>
      <c r="AL130" s="163"/>
      <c r="AM130" s="163" t="str">
        <f t="shared" si="34"/>
        <v xml:space="preserve"> </v>
      </c>
      <c r="AN130" s="163" t="str">
        <f t="shared" si="35"/>
        <v xml:space="preserve"> </v>
      </c>
    </row>
    <row r="131" spans="28:40" x14ac:dyDescent="0.25">
      <c r="AB131" s="161" t="e">
        <f>T131-HLOOKUP(V131,Minimas!$C$3:$CD$12,2,FALSE)</f>
        <v>#N/A</v>
      </c>
      <c r="AC131" s="161" t="e">
        <f>T131-HLOOKUP(V131,Minimas!$C$3:$CD$12,3,FALSE)</f>
        <v>#N/A</v>
      </c>
      <c r="AD131" s="161" t="e">
        <f>T131-HLOOKUP(V131,Minimas!$C$3:$CD$12,4,FALSE)</f>
        <v>#N/A</v>
      </c>
      <c r="AE131" s="161" t="e">
        <f>T131-HLOOKUP(V131,Minimas!$C$3:$CD$12,5,FALSE)</f>
        <v>#N/A</v>
      </c>
      <c r="AF131" s="161" t="e">
        <f>T131-HLOOKUP(V131,Minimas!$C$3:$CD$12,6,FALSE)</f>
        <v>#N/A</v>
      </c>
      <c r="AG131" s="161" t="e">
        <f>T131-HLOOKUP(V131,Minimas!$C$3:$CD$12,7,FALSE)</f>
        <v>#N/A</v>
      </c>
      <c r="AH131" s="161" t="e">
        <f>T131-HLOOKUP(V131,Minimas!$C$3:$CD$12,8,FALSE)</f>
        <v>#N/A</v>
      </c>
      <c r="AI131" s="161" t="e">
        <f>T131-HLOOKUP(V131,Minimas!$C$3:$CD$12,9,FALSE)</f>
        <v>#N/A</v>
      </c>
      <c r="AJ131" s="161" t="e">
        <f>T131-HLOOKUP(V131,Minimas!$C$3:$CD$12,10,FALSE)</f>
        <v>#N/A</v>
      </c>
      <c r="AK131" s="162" t="str">
        <f t="shared" si="33"/>
        <v xml:space="preserve"> </v>
      </c>
      <c r="AL131" s="163"/>
      <c r="AM131" s="163" t="str">
        <f t="shared" si="34"/>
        <v xml:space="preserve"> </v>
      </c>
      <c r="AN131" s="163" t="str">
        <f t="shared" si="35"/>
        <v xml:space="preserve"> </v>
      </c>
    </row>
    <row r="132" spans="28:40" x14ac:dyDescent="0.25">
      <c r="AB132" s="161" t="e">
        <f>T132-HLOOKUP(V132,Minimas!$C$3:$CD$12,2,FALSE)</f>
        <v>#N/A</v>
      </c>
      <c r="AC132" s="161" t="e">
        <f>T132-HLOOKUP(V132,Minimas!$C$3:$CD$12,3,FALSE)</f>
        <v>#N/A</v>
      </c>
      <c r="AD132" s="161" t="e">
        <f>T132-HLOOKUP(V132,Minimas!$C$3:$CD$12,4,FALSE)</f>
        <v>#N/A</v>
      </c>
      <c r="AE132" s="161" t="e">
        <f>T132-HLOOKUP(V132,Minimas!$C$3:$CD$12,5,FALSE)</f>
        <v>#N/A</v>
      </c>
      <c r="AF132" s="161" t="e">
        <f>T132-HLOOKUP(V132,Minimas!$C$3:$CD$12,6,FALSE)</f>
        <v>#N/A</v>
      </c>
      <c r="AG132" s="161" t="e">
        <f>T132-HLOOKUP(V132,Minimas!$C$3:$CD$12,7,FALSE)</f>
        <v>#N/A</v>
      </c>
      <c r="AH132" s="161" t="e">
        <f>T132-HLOOKUP(V132,Minimas!$C$3:$CD$12,8,FALSE)</f>
        <v>#N/A</v>
      </c>
      <c r="AI132" s="161" t="e">
        <f>T132-HLOOKUP(V132,Minimas!$C$3:$CD$12,9,FALSE)</f>
        <v>#N/A</v>
      </c>
      <c r="AJ132" s="161" t="e">
        <f>T132-HLOOKUP(V132,Minimas!$C$3:$CD$12,10,FALSE)</f>
        <v>#N/A</v>
      </c>
      <c r="AK132" s="162" t="str">
        <f t="shared" si="33"/>
        <v xml:space="preserve"> </v>
      </c>
      <c r="AL132" s="163"/>
      <c r="AM132" s="163" t="str">
        <f t="shared" si="34"/>
        <v xml:space="preserve"> </v>
      </c>
      <c r="AN132" s="163" t="str">
        <f t="shared" si="35"/>
        <v xml:space="preserve"> </v>
      </c>
    </row>
    <row r="133" spans="28:40" x14ac:dyDescent="0.25">
      <c r="AB133" s="161" t="e">
        <f>T133-HLOOKUP(V133,Minimas!$C$3:$CD$12,2,FALSE)</f>
        <v>#N/A</v>
      </c>
      <c r="AC133" s="161" t="e">
        <f>T133-HLOOKUP(V133,Minimas!$C$3:$CD$12,3,FALSE)</f>
        <v>#N/A</v>
      </c>
      <c r="AD133" s="161" t="e">
        <f>T133-HLOOKUP(V133,Minimas!$C$3:$CD$12,4,FALSE)</f>
        <v>#N/A</v>
      </c>
      <c r="AE133" s="161" t="e">
        <f>T133-HLOOKUP(V133,Minimas!$C$3:$CD$12,5,FALSE)</f>
        <v>#N/A</v>
      </c>
      <c r="AF133" s="161" t="e">
        <f>T133-HLOOKUP(V133,Minimas!$C$3:$CD$12,6,FALSE)</f>
        <v>#N/A</v>
      </c>
      <c r="AG133" s="161" t="e">
        <f>T133-HLOOKUP(V133,Minimas!$C$3:$CD$12,7,FALSE)</f>
        <v>#N/A</v>
      </c>
      <c r="AH133" s="161" t="e">
        <f>T133-HLOOKUP(V133,Minimas!$C$3:$CD$12,8,FALSE)</f>
        <v>#N/A</v>
      </c>
      <c r="AI133" s="161" t="e">
        <f>T133-HLOOKUP(V133,Minimas!$C$3:$CD$12,9,FALSE)</f>
        <v>#N/A</v>
      </c>
      <c r="AJ133" s="161" t="e">
        <f>T133-HLOOKUP(V133,Minimas!$C$3:$CD$12,10,FALSE)</f>
        <v>#N/A</v>
      </c>
      <c r="AK133" s="162" t="str">
        <f t="shared" si="33"/>
        <v xml:space="preserve"> </v>
      </c>
      <c r="AL133" s="163"/>
      <c r="AM133" s="163" t="str">
        <f t="shared" si="34"/>
        <v xml:space="preserve"> </v>
      </c>
      <c r="AN133" s="163" t="str">
        <f t="shared" si="35"/>
        <v xml:space="preserve"> </v>
      </c>
    </row>
    <row r="134" spans="28:40" x14ac:dyDescent="0.25">
      <c r="AB134" s="161" t="e">
        <f>T134-HLOOKUP(V134,Minimas!$C$3:$CD$12,2,FALSE)</f>
        <v>#N/A</v>
      </c>
      <c r="AC134" s="161" t="e">
        <f>T134-HLOOKUP(V134,Minimas!$C$3:$CD$12,3,FALSE)</f>
        <v>#N/A</v>
      </c>
      <c r="AD134" s="161" t="e">
        <f>T134-HLOOKUP(V134,Minimas!$C$3:$CD$12,4,FALSE)</f>
        <v>#N/A</v>
      </c>
      <c r="AE134" s="161" t="e">
        <f>T134-HLOOKUP(V134,Minimas!$C$3:$CD$12,5,FALSE)</f>
        <v>#N/A</v>
      </c>
      <c r="AF134" s="161" t="e">
        <f>T134-HLOOKUP(V134,Minimas!$C$3:$CD$12,6,FALSE)</f>
        <v>#N/A</v>
      </c>
      <c r="AG134" s="161" t="e">
        <f>T134-HLOOKUP(V134,Minimas!$C$3:$CD$12,7,FALSE)</f>
        <v>#N/A</v>
      </c>
      <c r="AH134" s="161" t="e">
        <f>T134-HLOOKUP(V134,Minimas!$C$3:$CD$12,8,FALSE)</f>
        <v>#N/A</v>
      </c>
      <c r="AI134" s="161" t="e">
        <f>T134-HLOOKUP(V134,Minimas!$C$3:$CD$12,9,FALSE)</f>
        <v>#N/A</v>
      </c>
      <c r="AJ134" s="161" t="e">
        <f>T134-HLOOKUP(V134,Minimas!$C$3:$CD$12,10,FALSE)</f>
        <v>#N/A</v>
      </c>
      <c r="AK134" s="162" t="str">
        <f t="shared" si="33"/>
        <v xml:space="preserve"> </v>
      </c>
      <c r="AL134" s="163"/>
      <c r="AM134" s="163" t="str">
        <f t="shared" si="34"/>
        <v xml:space="preserve"> </v>
      </c>
      <c r="AN134" s="163" t="str">
        <f t="shared" si="35"/>
        <v xml:space="preserve"> </v>
      </c>
    </row>
    <row r="135" spans="28:40" x14ac:dyDescent="0.25">
      <c r="AB135" s="161" t="e">
        <f>T135-HLOOKUP(V135,Minimas!$C$3:$CD$12,2,FALSE)</f>
        <v>#N/A</v>
      </c>
      <c r="AC135" s="161" t="e">
        <f>T135-HLOOKUP(V135,Minimas!$C$3:$CD$12,3,FALSE)</f>
        <v>#N/A</v>
      </c>
      <c r="AD135" s="161" t="e">
        <f>T135-HLOOKUP(V135,Minimas!$C$3:$CD$12,4,FALSE)</f>
        <v>#N/A</v>
      </c>
      <c r="AE135" s="161" t="e">
        <f>T135-HLOOKUP(V135,Minimas!$C$3:$CD$12,5,FALSE)</f>
        <v>#N/A</v>
      </c>
      <c r="AF135" s="161" t="e">
        <f>T135-HLOOKUP(V135,Minimas!$C$3:$CD$12,6,FALSE)</f>
        <v>#N/A</v>
      </c>
      <c r="AG135" s="161" t="e">
        <f>T135-HLOOKUP(V135,Minimas!$C$3:$CD$12,7,FALSE)</f>
        <v>#N/A</v>
      </c>
      <c r="AH135" s="161" t="e">
        <f>T135-HLOOKUP(V135,Minimas!$C$3:$CD$12,8,FALSE)</f>
        <v>#N/A</v>
      </c>
      <c r="AI135" s="161" t="e">
        <f>T135-HLOOKUP(V135,Minimas!$C$3:$CD$12,9,FALSE)</f>
        <v>#N/A</v>
      </c>
      <c r="AJ135" s="161" t="e">
        <f>T135-HLOOKUP(V135,Minimas!$C$3:$CD$12,10,FALSE)</f>
        <v>#N/A</v>
      </c>
      <c r="AK135" s="162" t="str">
        <f t="shared" si="33"/>
        <v xml:space="preserve"> </v>
      </c>
      <c r="AL135" s="163"/>
      <c r="AM135" s="163" t="str">
        <f t="shared" si="34"/>
        <v xml:space="preserve"> </v>
      </c>
      <c r="AN135" s="163" t="str">
        <f t="shared" si="35"/>
        <v xml:space="preserve"> </v>
      </c>
    </row>
    <row r="136" spans="28:40" x14ac:dyDescent="0.25">
      <c r="AB136" s="161" t="e">
        <f>T136-HLOOKUP(V136,Minimas!$C$3:$CD$12,2,FALSE)</f>
        <v>#N/A</v>
      </c>
      <c r="AC136" s="161" t="e">
        <f>T136-HLOOKUP(V136,Minimas!$C$3:$CD$12,3,FALSE)</f>
        <v>#N/A</v>
      </c>
      <c r="AD136" s="161" t="e">
        <f>T136-HLOOKUP(V136,Minimas!$C$3:$CD$12,4,FALSE)</f>
        <v>#N/A</v>
      </c>
      <c r="AE136" s="161" t="e">
        <f>T136-HLOOKUP(V136,Minimas!$C$3:$CD$12,5,FALSE)</f>
        <v>#N/A</v>
      </c>
      <c r="AF136" s="161" t="e">
        <f>T136-HLOOKUP(V136,Minimas!$C$3:$CD$12,6,FALSE)</f>
        <v>#N/A</v>
      </c>
      <c r="AG136" s="161" t="e">
        <f>T136-HLOOKUP(V136,Minimas!$C$3:$CD$12,7,FALSE)</f>
        <v>#N/A</v>
      </c>
      <c r="AH136" s="161" t="e">
        <f>T136-HLOOKUP(V136,Minimas!$C$3:$CD$12,8,FALSE)</f>
        <v>#N/A</v>
      </c>
      <c r="AI136" s="161" t="e">
        <f>T136-HLOOKUP(V136,Minimas!$C$3:$CD$12,9,FALSE)</f>
        <v>#N/A</v>
      </c>
      <c r="AJ136" s="161" t="e">
        <f>T136-HLOOKUP(V136,Minimas!$C$3:$CD$12,10,FALSE)</f>
        <v>#N/A</v>
      </c>
      <c r="AK136" s="162" t="str">
        <f t="shared" si="33"/>
        <v xml:space="preserve"> </v>
      </c>
      <c r="AL136" s="163"/>
      <c r="AM136" s="163" t="str">
        <f t="shared" si="34"/>
        <v xml:space="preserve"> </v>
      </c>
      <c r="AN136" s="163" t="str">
        <f t="shared" si="35"/>
        <v xml:space="preserve"> </v>
      </c>
    </row>
    <row r="137" spans="28:40" x14ac:dyDescent="0.25">
      <c r="AB137" s="161" t="e">
        <f>T137-HLOOKUP(V137,Minimas!$C$3:$CD$12,2,FALSE)</f>
        <v>#N/A</v>
      </c>
      <c r="AC137" s="161" t="e">
        <f>T137-HLOOKUP(V137,Minimas!$C$3:$CD$12,3,FALSE)</f>
        <v>#N/A</v>
      </c>
      <c r="AD137" s="161" t="e">
        <f>T137-HLOOKUP(V137,Minimas!$C$3:$CD$12,4,FALSE)</f>
        <v>#N/A</v>
      </c>
      <c r="AE137" s="161" t="e">
        <f>T137-HLOOKUP(V137,Minimas!$C$3:$CD$12,5,FALSE)</f>
        <v>#N/A</v>
      </c>
      <c r="AF137" s="161" t="e">
        <f>T137-HLOOKUP(V137,Minimas!$C$3:$CD$12,6,FALSE)</f>
        <v>#N/A</v>
      </c>
      <c r="AG137" s="161" t="e">
        <f>T137-HLOOKUP(V137,Minimas!$C$3:$CD$12,7,FALSE)</f>
        <v>#N/A</v>
      </c>
      <c r="AH137" s="161" t="e">
        <f>T137-HLOOKUP(V137,Minimas!$C$3:$CD$12,8,FALSE)</f>
        <v>#N/A</v>
      </c>
      <c r="AI137" s="161" t="e">
        <f>T137-HLOOKUP(V137,Minimas!$C$3:$CD$12,9,FALSE)</f>
        <v>#N/A</v>
      </c>
      <c r="AJ137" s="161" t="e">
        <f>T137-HLOOKUP(V137,Minimas!$C$3:$CD$12,10,FALSE)</f>
        <v>#N/A</v>
      </c>
      <c r="AK137" s="162" t="str">
        <f t="shared" si="33"/>
        <v xml:space="preserve"> </v>
      </c>
      <c r="AL137" s="163"/>
      <c r="AM137" s="163" t="str">
        <f t="shared" si="34"/>
        <v xml:space="preserve"> </v>
      </c>
      <c r="AN137" s="163" t="str">
        <f t="shared" si="35"/>
        <v xml:space="preserve"> </v>
      </c>
    </row>
    <row r="138" spans="28:40" x14ac:dyDescent="0.25">
      <c r="AB138" s="161" t="e">
        <f>T138-HLOOKUP(V138,Minimas!$C$3:$CD$12,2,FALSE)</f>
        <v>#N/A</v>
      </c>
      <c r="AC138" s="161" t="e">
        <f>T138-HLOOKUP(V138,Minimas!$C$3:$CD$12,3,FALSE)</f>
        <v>#N/A</v>
      </c>
      <c r="AD138" s="161" t="e">
        <f>T138-HLOOKUP(V138,Minimas!$C$3:$CD$12,4,FALSE)</f>
        <v>#N/A</v>
      </c>
      <c r="AE138" s="161" t="e">
        <f>T138-HLOOKUP(V138,Minimas!$C$3:$CD$12,5,FALSE)</f>
        <v>#N/A</v>
      </c>
      <c r="AF138" s="161" t="e">
        <f>T138-HLOOKUP(V138,Minimas!$C$3:$CD$12,6,FALSE)</f>
        <v>#N/A</v>
      </c>
      <c r="AG138" s="161" t="e">
        <f>T138-HLOOKUP(V138,Minimas!$C$3:$CD$12,7,FALSE)</f>
        <v>#N/A</v>
      </c>
      <c r="AH138" s="161" t="e">
        <f>T138-HLOOKUP(V138,Minimas!$C$3:$CD$12,8,FALSE)</f>
        <v>#N/A</v>
      </c>
      <c r="AI138" s="161" t="e">
        <f>T138-HLOOKUP(V138,Minimas!$C$3:$CD$12,9,FALSE)</f>
        <v>#N/A</v>
      </c>
      <c r="AJ138" s="161" t="e">
        <f>T138-HLOOKUP(V138,Minimas!$C$3:$CD$12,10,FALSE)</f>
        <v>#N/A</v>
      </c>
      <c r="AK138" s="162" t="str">
        <f t="shared" si="33"/>
        <v xml:space="preserve"> </v>
      </c>
      <c r="AL138" s="163"/>
      <c r="AM138" s="163" t="str">
        <f t="shared" si="34"/>
        <v xml:space="preserve"> </v>
      </c>
      <c r="AN138" s="163" t="str">
        <f t="shared" si="35"/>
        <v xml:space="preserve"> </v>
      </c>
    </row>
    <row r="139" spans="28:40" x14ac:dyDescent="0.25">
      <c r="AB139" s="161" t="e">
        <f>T139-HLOOKUP(V139,Minimas!$C$3:$CD$12,2,FALSE)</f>
        <v>#N/A</v>
      </c>
      <c r="AC139" s="161" t="e">
        <f>T139-HLOOKUP(V139,Minimas!$C$3:$CD$12,3,FALSE)</f>
        <v>#N/A</v>
      </c>
      <c r="AD139" s="161" t="e">
        <f>T139-HLOOKUP(V139,Minimas!$C$3:$CD$12,4,FALSE)</f>
        <v>#N/A</v>
      </c>
      <c r="AE139" s="161" t="e">
        <f>T139-HLOOKUP(V139,Minimas!$C$3:$CD$12,5,FALSE)</f>
        <v>#N/A</v>
      </c>
      <c r="AF139" s="161" t="e">
        <f>T139-HLOOKUP(V139,Minimas!$C$3:$CD$12,6,FALSE)</f>
        <v>#N/A</v>
      </c>
      <c r="AG139" s="161" t="e">
        <f>T139-HLOOKUP(V139,Minimas!$C$3:$CD$12,7,FALSE)</f>
        <v>#N/A</v>
      </c>
      <c r="AH139" s="161" t="e">
        <f>T139-HLOOKUP(V139,Minimas!$C$3:$CD$12,8,FALSE)</f>
        <v>#N/A</v>
      </c>
      <c r="AI139" s="161" t="e">
        <f>T139-HLOOKUP(V139,Minimas!$C$3:$CD$12,9,FALSE)</f>
        <v>#N/A</v>
      </c>
      <c r="AJ139" s="161" t="e">
        <f>T139-HLOOKUP(V139,Minimas!$C$3:$CD$12,10,FALSE)</f>
        <v>#N/A</v>
      </c>
      <c r="AK139" s="162" t="str">
        <f t="shared" si="33"/>
        <v xml:space="preserve"> </v>
      </c>
      <c r="AL139" s="163"/>
      <c r="AM139" s="163" t="str">
        <f t="shared" si="34"/>
        <v xml:space="preserve"> </v>
      </c>
      <c r="AN139" s="163" t="str">
        <f t="shared" si="35"/>
        <v xml:space="preserve"> </v>
      </c>
    </row>
    <row r="140" spans="28:40" x14ac:dyDescent="0.25">
      <c r="AB140" s="161" t="e">
        <f>T140-HLOOKUP(V140,Minimas!$C$3:$CD$12,2,FALSE)</f>
        <v>#N/A</v>
      </c>
      <c r="AC140" s="161" t="e">
        <f>T140-HLOOKUP(V140,Minimas!$C$3:$CD$12,3,FALSE)</f>
        <v>#N/A</v>
      </c>
      <c r="AD140" s="161" t="e">
        <f>T140-HLOOKUP(V140,Minimas!$C$3:$CD$12,4,FALSE)</f>
        <v>#N/A</v>
      </c>
      <c r="AE140" s="161" t="e">
        <f>T140-HLOOKUP(V140,Minimas!$C$3:$CD$12,5,FALSE)</f>
        <v>#N/A</v>
      </c>
      <c r="AF140" s="161" t="e">
        <f>T140-HLOOKUP(V140,Minimas!$C$3:$CD$12,6,FALSE)</f>
        <v>#N/A</v>
      </c>
      <c r="AG140" s="161" t="e">
        <f>T140-HLOOKUP(V140,Minimas!$C$3:$CD$12,7,FALSE)</f>
        <v>#N/A</v>
      </c>
      <c r="AH140" s="161" t="e">
        <f>T140-HLOOKUP(V140,Minimas!$C$3:$CD$12,8,FALSE)</f>
        <v>#N/A</v>
      </c>
      <c r="AI140" s="161" t="e">
        <f>T140-HLOOKUP(V140,Minimas!$C$3:$CD$12,9,FALSE)</f>
        <v>#N/A</v>
      </c>
      <c r="AJ140" s="161" t="e">
        <f>T140-HLOOKUP(V140,Minimas!$C$3:$CD$12,10,FALSE)</f>
        <v>#N/A</v>
      </c>
      <c r="AK140" s="162" t="str">
        <f t="shared" si="33"/>
        <v xml:space="preserve"> </v>
      </c>
      <c r="AL140" s="163"/>
      <c r="AM140" s="163" t="str">
        <f t="shared" si="34"/>
        <v xml:space="preserve"> </v>
      </c>
      <c r="AN140" s="163" t="str">
        <f t="shared" si="35"/>
        <v xml:space="preserve"> </v>
      </c>
    </row>
    <row r="141" spans="28:40" x14ac:dyDescent="0.25">
      <c r="AB141" s="161" t="e">
        <f>T141-HLOOKUP(V141,Minimas!$C$3:$CD$12,2,FALSE)</f>
        <v>#N/A</v>
      </c>
      <c r="AC141" s="161" t="e">
        <f>T141-HLOOKUP(V141,Minimas!$C$3:$CD$12,3,FALSE)</f>
        <v>#N/A</v>
      </c>
      <c r="AD141" s="161" t="e">
        <f>T141-HLOOKUP(V141,Minimas!$C$3:$CD$12,4,FALSE)</f>
        <v>#N/A</v>
      </c>
      <c r="AE141" s="161" t="e">
        <f>T141-HLOOKUP(V141,Minimas!$C$3:$CD$12,5,FALSE)</f>
        <v>#N/A</v>
      </c>
      <c r="AF141" s="161" t="e">
        <f>T141-HLOOKUP(V141,Minimas!$C$3:$CD$12,6,FALSE)</f>
        <v>#N/A</v>
      </c>
      <c r="AG141" s="161" t="e">
        <f>T141-HLOOKUP(V141,Minimas!$C$3:$CD$12,7,FALSE)</f>
        <v>#N/A</v>
      </c>
      <c r="AH141" s="161" t="e">
        <f>T141-HLOOKUP(V141,Minimas!$C$3:$CD$12,8,FALSE)</f>
        <v>#N/A</v>
      </c>
      <c r="AI141" s="161" t="e">
        <f>T141-HLOOKUP(V141,Minimas!$C$3:$CD$12,9,FALSE)</f>
        <v>#N/A</v>
      </c>
      <c r="AJ141" s="161" t="e">
        <f>T141-HLOOKUP(V141,Minimas!$C$3:$CD$12,10,FALSE)</f>
        <v>#N/A</v>
      </c>
      <c r="AK141" s="162" t="str">
        <f t="shared" si="33"/>
        <v xml:space="preserve"> </v>
      </c>
      <c r="AL141" s="163"/>
      <c r="AM141" s="163" t="str">
        <f t="shared" si="34"/>
        <v xml:space="preserve"> </v>
      </c>
      <c r="AN141" s="163" t="str">
        <f t="shared" si="35"/>
        <v xml:space="preserve"> </v>
      </c>
    </row>
    <row r="142" spans="28:40" x14ac:dyDescent="0.25">
      <c r="AB142" s="161" t="e">
        <f>T142-HLOOKUP(V142,Minimas!$C$3:$CD$12,2,FALSE)</f>
        <v>#N/A</v>
      </c>
      <c r="AC142" s="161" t="e">
        <f>T142-HLOOKUP(V142,Minimas!$C$3:$CD$12,3,FALSE)</f>
        <v>#N/A</v>
      </c>
      <c r="AD142" s="161" t="e">
        <f>T142-HLOOKUP(V142,Minimas!$C$3:$CD$12,4,FALSE)</f>
        <v>#N/A</v>
      </c>
      <c r="AE142" s="161" t="e">
        <f>T142-HLOOKUP(V142,Minimas!$C$3:$CD$12,5,FALSE)</f>
        <v>#N/A</v>
      </c>
      <c r="AF142" s="161" t="e">
        <f>T142-HLOOKUP(V142,Minimas!$C$3:$CD$12,6,FALSE)</f>
        <v>#N/A</v>
      </c>
      <c r="AG142" s="161" t="e">
        <f>T142-HLOOKUP(V142,Minimas!$C$3:$CD$12,7,FALSE)</f>
        <v>#N/A</v>
      </c>
      <c r="AH142" s="161" t="e">
        <f>T142-HLOOKUP(V142,Minimas!$C$3:$CD$12,8,FALSE)</f>
        <v>#N/A</v>
      </c>
      <c r="AI142" s="161" t="e">
        <f>T142-HLOOKUP(V142,Minimas!$C$3:$CD$12,9,FALSE)</f>
        <v>#N/A</v>
      </c>
      <c r="AJ142" s="161" t="e">
        <f>T142-HLOOKUP(V142,Minimas!$C$3:$CD$12,10,FALSE)</f>
        <v>#N/A</v>
      </c>
      <c r="AK142" s="162" t="str">
        <f t="shared" si="33"/>
        <v xml:space="preserve"> </v>
      </c>
      <c r="AL142" s="163"/>
      <c r="AM142" s="163" t="str">
        <f t="shared" si="34"/>
        <v xml:space="preserve"> </v>
      </c>
      <c r="AN142" s="163" t="str">
        <f t="shared" si="35"/>
        <v xml:space="preserve"> </v>
      </c>
    </row>
    <row r="143" spans="28:40" x14ac:dyDescent="0.25">
      <c r="AB143" s="161" t="e">
        <f>T143-HLOOKUP(V143,Minimas!$C$3:$CD$12,2,FALSE)</f>
        <v>#N/A</v>
      </c>
      <c r="AC143" s="161" t="e">
        <f>T143-HLOOKUP(V143,Minimas!$C$3:$CD$12,3,FALSE)</f>
        <v>#N/A</v>
      </c>
      <c r="AD143" s="161" t="e">
        <f>T143-HLOOKUP(V143,Minimas!$C$3:$CD$12,4,FALSE)</f>
        <v>#N/A</v>
      </c>
      <c r="AE143" s="161" t="e">
        <f>T143-HLOOKUP(V143,Minimas!$C$3:$CD$12,5,FALSE)</f>
        <v>#N/A</v>
      </c>
      <c r="AF143" s="161" t="e">
        <f>T143-HLOOKUP(V143,Minimas!$C$3:$CD$12,6,FALSE)</f>
        <v>#N/A</v>
      </c>
      <c r="AG143" s="161" t="e">
        <f>T143-HLOOKUP(V143,Minimas!$C$3:$CD$12,7,FALSE)</f>
        <v>#N/A</v>
      </c>
      <c r="AH143" s="161" t="e">
        <f>T143-HLOOKUP(V143,Minimas!$C$3:$CD$12,8,FALSE)</f>
        <v>#N/A</v>
      </c>
      <c r="AI143" s="161" t="e">
        <f>T143-HLOOKUP(V143,Minimas!$C$3:$CD$12,9,FALSE)</f>
        <v>#N/A</v>
      </c>
      <c r="AJ143" s="161" t="e">
        <f>T143-HLOOKUP(V143,Minimas!$C$3:$CD$12,10,FALSE)</f>
        <v>#N/A</v>
      </c>
      <c r="AK143" s="162" t="str">
        <f t="shared" si="33"/>
        <v xml:space="preserve"> </v>
      </c>
      <c r="AL143" s="163"/>
      <c r="AM143" s="163" t="str">
        <f t="shared" si="34"/>
        <v xml:space="preserve"> </v>
      </c>
      <c r="AN143" s="163" t="str">
        <f t="shared" si="35"/>
        <v xml:space="preserve"> </v>
      </c>
    </row>
    <row r="144" spans="28:40" x14ac:dyDescent="0.25">
      <c r="AB144" s="161" t="e">
        <f>T144-HLOOKUP(V144,Minimas!$C$3:$CD$12,2,FALSE)</f>
        <v>#N/A</v>
      </c>
      <c r="AC144" s="161" t="e">
        <f>T144-HLOOKUP(V144,Minimas!$C$3:$CD$12,3,FALSE)</f>
        <v>#N/A</v>
      </c>
      <c r="AD144" s="161" t="e">
        <f>T144-HLOOKUP(V144,Minimas!$C$3:$CD$12,4,FALSE)</f>
        <v>#N/A</v>
      </c>
      <c r="AE144" s="161" t="e">
        <f>T144-HLOOKUP(V144,Minimas!$C$3:$CD$12,5,FALSE)</f>
        <v>#N/A</v>
      </c>
      <c r="AF144" s="161" t="e">
        <f>T144-HLOOKUP(V144,Minimas!$C$3:$CD$12,6,FALSE)</f>
        <v>#N/A</v>
      </c>
      <c r="AG144" s="161" t="e">
        <f>T144-HLOOKUP(V144,Minimas!$C$3:$CD$12,7,FALSE)</f>
        <v>#N/A</v>
      </c>
      <c r="AH144" s="161" t="e">
        <f>T144-HLOOKUP(V144,Minimas!$C$3:$CD$12,8,FALSE)</f>
        <v>#N/A</v>
      </c>
      <c r="AI144" s="161" t="e">
        <f>T144-HLOOKUP(V144,Minimas!$C$3:$CD$12,9,FALSE)</f>
        <v>#N/A</v>
      </c>
      <c r="AJ144" s="161" t="e">
        <f>T144-HLOOKUP(V144,Minimas!$C$3:$CD$12,10,FALSE)</f>
        <v>#N/A</v>
      </c>
      <c r="AK144" s="162" t="str">
        <f t="shared" si="33"/>
        <v xml:space="preserve"> </v>
      </c>
      <c r="AL144" s="163"/>
      <c r="AM144" s="163" t="str">
        <f t="shared" si="34"/>
        <v xml:space="preserve"> </v>
      </c>
      <c r="AN144" s="163" t="str">
        <f t="shared" si="35"/>
        <v xml:space="preserve"> </v>
      </c>
    </row>
    <row r="145" spans="28:40" x14ac:dyDescent="0.25">
      <c r="AB145" s="161" t="e">
        <f>T145-HLOOKUP(V145,Minimas!$C$3:$CD$12,2,FALSE)</f>
        <v>#N/A</v>
      </c>
      <c r="AC145" s="161" t="e">
        <f>T145-HLOOKUP(V145,Minimas!$C$3:$CD$12,3,FALSE)</f>
        <v>#N/A</v>
      </c>
      <c r="AD145" s="161" t="e">
        <f>T145-HLOOKUP(V145,Minimas!$C$3:$CD$12,4,FALSE)</f>
        <v>#N/A</v>
      </c>
      <c r="AE145" s="161" t="e">
        <f>T145-HLOOKUP(V145,Minimas!$C$3:$CD$12,5,FALSE)</f>
        <v>#N/A</v>
      </c>
      <c r="AF145" s="161" t="e">
        <f>T145-HLOOKUP(V145,Minimas!$C$3:$CD$12,6,FALSE)</f>
        <v>#N/A</v>
      </c>
      <c r="AG145" s="161" t="e">
        <f>T145-HLOOKUP(V145,Minimas!$C$3:$CD$12,7,FALSE)</f>
        <v>#N/A</v>
      </c>
      <c r="AH145" s="161" t="e">
        <f>T145-HLOOKUP(V145,Minimas!$C$3:$CD$12,8,FALSE)</f>
        <v>#N/A</v>
      </c>
      <c r="AI145" s="161" t="e">
        <f>T145-HLOOKUP(V145,Minimas!$C$3:$CD$12,9,FALSE)</f>
        <v>#N/A</v>
      </c>
      <c r="AJ145" s="161" t="e">
        <f>T145-HLOOKUP(V145,Minimas!$C$3:$CD$12,10,FALSE)</f>
        <v>#N/A</v>
      </c>
      <c r="AK145" s="162" t="str">
        <f t="shared" si="33"/>
        <v xml:space="preserve"> </v>
      </c>
      <c r="AL145" s="163"/>
      <c r="AM145" s="163" t="str">
        <f t="shared" si="34"/>
        <v xml:space="preserve"> </v>
      </c>
      <c r="AN145" s="163" t="str">
        <f t="shared" si="35"/>
        <v xml:space="preserve"> </v>
      </c>
    </row>
    <row r="146" spans="28:40" x14ac:dyDescent="0.25">
      <c r="AB146" s="161" t="e">
        <f>T146-HLOOKUP(V146,Minimas!$C$3:$CD$12,2,FALSE)</f>
        <v>#N/A</v>
      </c>
      <c r="AC146" s="161" t="e">
        <f>T146-HLOOKUP(V146,Minimas!$C$3:$CD$12,3,FALSE)</f>
        <v>#N/A</v>
      </c>
      <c r="AD146" s="161" t="e">
        <f>T146-HLOOKUP(V146,Minimas!$C$3:$CD$12,4,FALSE)</f>
        <v>#N/A</v>
      </c>
      <c r="AE146" s="161" t="e">
        <f>T146-HLOOKUP(V146,Minimas!$C$3:$CD$12,5,FALSE)</f>
        <v>#N/A</v>
      </c>
      <c r="AF146" s="161" t="e">
        <f>T146-HLOOKUP(V146,Minimas!$C$3:$CD$12,6,FALSE)</f>
        <v>#N/A</v>
      </c>
      <c r="AG146" s="161" t="e">
        <f>T146-HLOOKUP(V146,Minimas!$C$3:$CD$12,7,FALSE)</f>
        <v>#N/A</v>
      </c>
      <c r="AH146" s="161" t="e">
        <f>T146-HLOOKUP(V146,Minimas!$C$3:$CD$12,8,FALSE)</f>
        <v>#N/A</v>
      </c>
      <c r="AI146" s="161" t="e">
        <f>T146-HLOOKUP(V146,Minimas!$C$3:$CD$12,9,FALSE)</f>
        <v>#N/A</v>
      </c>
      <c r="AJ146" s="161" t="e">
        <f>T146-HLOOKUP(V146,Minimas!$C$3:$CD$12,10,FALSE)</f>
        <v>#N/A</v>
      </c>
      <c r="AK146" s="162" t="str">
        <f t="shared" si="33"/>
        <v xml:space="preserve"> </v>
      </c>
      <c r="AL146" s="163"/>
      <c r="AM146" s="163" t="str">
        <f t="shared" si="34"/>
        <v xml:space="preserve"> </v>
      </c>
      <c r="AN146" s="163" t="str">
        <f t="shared" si="35"/>
        <v xml:space="preserve"> </v>
      </c>
    </row>
    <row r="147" spans="28:40" x14ac:dyDescent="0.25">
      <c r="AB147" s="161" t="e">
        <f>T147-HLOOKUP(V147,Minimas!$C$3:$CD$12,2,FALSE)</f>
        <v>#N/A</v>
      </c>
      <c r="AC147" s="161" t="e">
        <f>T147-HLOOKUP(V147,Minimas!$C$3:$CD$12,3,FALSE)</f>
        <v>#N/A</v>
      </c>
      <c r="AD147" s="161" t="e">
        <f>T147-HLOOKUP(V147,Minimas!$C$3:$CD$12,4,FALSE)</f>
        <v>#N/A</v>
      </c>
      <c r="AE147" s="161" t="e">
        <f>T147-HLOOKUP(V147,Minimas!$C$3:$CD$12,5,FALSE)</f>
        <v>#N/A</v>
      </c>
      <c r="AF147" s="161" t="e">
        <f>T147-HLOOKUP(V147,Minimas!$C$3:$CD$12,6,FALSE)</f>
        <v>#N/A</v>
      </c>
      <c r="AG147" s="161" t="e">
        <f>T147-HLOOKUP(V147,Minimas!$C$3:$CD$12,7,FALSE)</f>
        <v>#N/A</v>
      </c>
      <c r="AH147" s="161" t="e">
        <f>T147-HLOOKUP(V147,Minimas!$C$3:$CD$12,8,FALSE)</f>
        <v>#N/A</v>
      </c>
      <c r="AI147" s="161" t="e">
        <f>T147-HLOOKUP(V147,Minimas!$C$3:$CD$12,9,FALSE)</f>
        <v>#N/A</v>
      </c>
      <c r="AJ147" s="161" t="e">
        <f>T147-HLOOKUP(V147,Minimas!$C$3:$CD$12,10,FALSE)</f>
        <v>#N/A</v>
      </c>
      <c r="AK147" s="162" t="str">
        <f t="shared" si="33"/>
        <v xml:space="preserve"> </v>
      </c>
      <c r="AL147" s="163"/>
      <c r="AM147" s="163" t="str">
        <f t="shared" si="34"/>
        <v xml:space="preserve"> </v>
      </c>
      <c r="AN147" s="163" t="str">
        <f t="shared" si="35"/>
        <v xml:space="preserve"> </v>
      </c>
    </row>
    <row r="148" spans="28:40" x14ac:dyDescent="0.25">
      <c r="AB148" s="161" t="e">
        <f>T148-HLOOKUP(V148,Minimas!$C$3:$CD$12,2,FALSE)</f>
        <v>#N/A</v>
      </c>
      <c r="AC148" s="161" t="e">
        <f>T148-HLOOKUP(V148,Minimas!$C$3:$CD$12,3,FALSE)</f>
        <v>#N/A</v>
      </c>
      <c r="AD148" s="161" t="e">
        <f>T148-HLOOKUP(V148,Minimas!$C$3:$CD$12,4,FALSE)</f>
        <v>#N/A</v>
      </c>
      <c r="AE148" s="161" t="e">
        <f>T148-HLOOKUP(V148,Minimas!$C$3:$CD$12,5,FALSE)</f>
        <v>#N/A</v>
      </c>
      <c r="AF148" s="161" t="e">
        <f>T148-HLOOKUP(V148,Minimas!$C$3:$CD$12,6,FALSE)</f>
        <v>#N/A</v>
      </c>
      <c r="AG148" s="161" t="e">
        <f>T148-HLOOKUP(V148,Minimas!$C$3:$CD$12,7,FALSE)</f>
        <v>#N/A</v>
      </c>
      <c r="AH148" s="161" t="e">
        <f>T148-HLOOKUP(V148,Minimas!$C$3:$CD$12,8,FALSE)</f>
        <v>#N/A</v>
      </c>
      <c r="AI148" s="161" t="e">
        <f>T148-HLOOKUP(V148,Minimas!$C$3:$CD$12,9,FALSE)</f>
        <v>#N/A</v>
      </c>
      <c r="AJ148" s="161" t="e">
        <f>T148-HLOOKUP(V148,Minimas!$C$3:$CD$12,10,FALSE)</f>
        <v>#N/A</v>
      </c>
      <c r="AK148" s="162" t="str">
        <f t="shared" si="33"/>
        <v xml:space="preserve"> </v>
      </c>
      <c r="AL148" s="163"/>
      <c r="AM148" s="163" t="str">
        <f t="shared" si="34"/>
        <v xml:space="preserve"> </v>
      </c>
      <c r="AN148" s="163" t="str">
        <f t="shared" si="35"/>
        <v xml:space="preserve"> </v>
      </c>
    </row>
    <row r="149" spans="28:40" x14ac:dyDescent="0.25">
      <c r="AB149" s="161" t="e">
        <f>T149-HLOOKUP(V149,Minimas!$C$3:$CD$12,2,FALSE)</f>
        <v>#N/A</v>
      </c>
      <c r="AC149" s="161" t="e">
        <f>T149-HLOOKUP(V149,Minimas!$C$3:$CD$12,3,FALSE)</f>
        <v>#N/A</v>
      </c>
      <c r="AD149" s="161" t="e">
        <f>T149-HLOOKUP(V149,Minimas!$C$3:$CD$12,4,FALSE)</f>
        <v>#N/A</v>
      </c>
      <c r="AE149" s="161" t="e">
        <f>T149-HLOOKUP(V149,Minimas!$C$3:$CD$12,5,FALSE)</f>
        <v>#N/A</v>
      </c>
      <c r="AF149" s="161" t="e">
        <f>T149-HLOOKUP(V149,Minimas!$C$3:$CD$12,6,FALSE)</f>
        <v>#N/A</v>
      </c>
      <c r="AG149" s="161" t="e">
        <f>T149-HLOOKUP(V149,Minimas!$C$3:$CD$12,7,FALSE)</f>
        <v>#N/A</v>
      </c>
      <c r="AH149" s="161" t="e">
        <f>T149-HLOOKUP(V149,Minimas!$C$3:$CD$12,8,FALSE)</f>
        <v>#N/A</v>
      </c>
      <c r="AI149" s="161" t="e">
        <f>T149-HLOOKUP(V149,Minimas!$C$3:$CD$12,9,FALSE)</f>
        <v>#N/A</v>
      </c>
      <c r="AJ149" s="161" t="e">
        <f>T149-HLOOKUP(V149,Minimas!$C$3:$CD$12,10,FALSE)</f>
        <v>#N/A</v>
      </c>
      <c r="AK149" s="162" t="str">
        <f t="shared" si="33"/>
        <v xml:space="preserve"> </v>
      </c>
      <c r="AL149" s="163"/>
      <c r="AM149" s="163" t="str">
        <f t="shared" si="34"/>
        <v xml:space="preserve"> </v>
      </c>
      <c r="AN149" s="163" t="str">
        <f t="shared" si="35"/>
        <v xml:space="preserve"> </v>
      </c>
    </row>
    <row r="150" spans="28:40" x14ac:dyDescent="0.25">
      <c r="AB150" s="161" t="e">
        <f>T150-HLOOKUP(V150,Minimas!$C$3:$CD$12,2,FALSE)</f>
        <v>#N/A</v>
      </c>
      <c r="AC150" s="161" t="e">
        <f>T150-HLOOKUP(V150,Minimas!$C$3:$CD$12,3,FALSE)</f>
        <v>#N/A</v>
      </c>
      <c r="AD150" s="161" t="e">
        <f>T150-HLOOKUP(V150,Minimas!$C$3:$CD$12,4,FALSE)</f>
        <v>#N/A</v>
      </c>
      <c r="AE150" s="161" t="e">
        <f>T150-HLOOKUP(V150,Minimas!$C$3:$CD$12,5,FALSE)</f>
        <v>#N/A</v>
      </c>
      <c r="AF150" s="161" t="e">
        <f>T150-HLOOKUP(V150,Minimas!$C$3:$CD$12,6,FALSE)</f>
        <v>#N/A</v>
      </c>
      <c r="AG150" s="161" t="e">
        <f>T150-HLOOKUP(V150,Minimas!$C$3:$CD$12,7,FALSE)</f>
        <v>#N/A</v>
      </c>
      <c r="AH150" s="161" t="e">
        <f>T150-HLOOKUP(V150,Minimas!$C$3:$CD$12,8,FALSE)</f>
        <v>#N/A</v>
      </c>
      <c r="AI150" s="161" t="e">
        <f>T150-HLOOKUP(V150,Minimas!$C$3:$CD$12,9,FALSE)</f>
        <v>#N/A</v>
      </c>
      <c r="AJ150" s="161" t="e">
        <f>T150-HLOOKUP(V150,Minimas!$C$3:$CD$12,10,FALSE)</f>
        <v>#N/A</v>
      </c>
      <c r="AK150" s="162" t="str">
        <f t="shared" si="33"/>
        <v xml:space="preserve"> </v>
      </c>
      <c r="AL150" s="163"/>
      <c r="AM150" s="163" t="str">
        <f t="shared" si="34"/>
        <v xml:space="preserve"> </v>
      </c>
      <c r="AN150" s="163" t="str">
        <f t="shared" si="35"/>
        <v xml:space="preserve"> </v>
      </c>
    </row>
    <row r="151" spans="28:40" x14ac:dyDescent="0.25">
      <c r="AB151" s="161" t="e">
        <f>T151-HLOOKUP(V151,Minimas!$C$3:$CD$12,2,FALSE)</f>
        <v>#N/A</v>
      </c>
      <c r="AC151" s="161" t="e">
        <f>T151-HLOOKUP(V151,Minimas!$C$3:$CD$12,3,FALSE)</f>
        <v>#N/A</v>
      </c>
      <c r="AD151" s="161" t="e">
        <f>T151-HLOOKUP(V151,Minimas!$C$3:$CD$12,4,FALSE)</f>
        <v>#N/A</v>
      </c>
      <c r="AE151" s="161" t="e">
        <f>T151-HLOOKUP(V151,Minimas!$C$3:$CD$12,5,FALSE)</f>
        <v>#N/A</v>
      </c>
      <c r="AF151" s="161" t="e">
        <f>T151-HLOOKUP(V151,Minimas!$C$3:$CD$12,6,FALSE)</f>
        <v>#N/A</v>
      </c>
      <c r="AG151" s="161" t="e">
        <f>T151-HLOOKUP(V151,Minimas!$C$3:$CD$12,7,FALSE)</f>
        <v>#N/A</v>
      </c>
      <c r="AH151" s="161" t="e">
        <f>T151-HLOOKUP(V151,Minimas!$C$3:$CD$12,8,FALSE)</f>
        <v>#N/A</v>
      </c>
      <c r="AI151" s="161" t="e">
        <f>T151-HLOOKUP(V151,Minimas!$C$3:$CD$12,9,FALSE)</f>
        <v>#N/A</v>
      </c>
      <c r="AJ151" s="161" t="e">
        <f>T151-HLOOKUP(V151,Minimas!$C$3:$CD$12,10,FALSE)</f>
        <v>#N/A</v>
      </c>
      <c r="AK151" s="162" t="str">
        <f t="shared" si="33"/>
        <v xml:space="preserve"> </v>
      </c>
      <c r="AL151" s="163"/>
      <c r="AM151" s="163" t="str">
        <f t="shared" si="34"/>
        <v xml:space="preserve"> </v>
      </c>
      <c r="AN151" s="163" t="str">
        <f t="shared" si="35"/>
        <v xml:space="preserve"> </v>
      </c>
    </row>
    <row r="152" spans="28:40" x14ac:dyDescent="0.25">
      <c r="AB152" s="161" t="e">
        <f>T152-HLOOKUP(V152,Minimas!$C$3:$CD$12,2,FALSE)</f>
        <v>#N/A</v>
      </c>
      <c r="AC152" s="161" t="e">
        <f>T152-HLOOKUP(V152,Minimas!$C$3:$CD$12,3,FALSE)</f>
        <v>#N/A</v>
      </c>
      <c r="AD152" s="161" t="e">
        <f>T152-HLOOKUP(V152,Minimas!$C$3:$CD$12,4,FALSE)</f>
        <v>#N/A</v>
      </c>
      <c r="AE152" s="161" t="e">
        <f>T152-HLOOKUP(V152,Minimas!$C$3:$CD$12,5,FALSE)</f>
        <v>#N/A</v>
      </c>
      <c r="AF152" s="161" t="e">
        <f>T152-HLOOKUP(V152,Minimas!$C$3:$CD$12,6,FALSE)</f>
        <v>#N/A</v>
      </c>
      <c r="AG152" s="161" t="e">
        <f>T152-HLOOKUP(V152,Minimas!$C$3:$CD$12,7,FALSE)</f>
        <v>#N/A</v>
      </c>
      <c r="AH152" s="161" t="e">
        <f>T152-HLOOKUP(V152,Minimas!$C$3:$CD$12,8,FALSE)</f>
        <v>#N/A</v>
      </c>
      <c r="AI152" s="161" t="e">
        <f>T152-HLOOKUP(V152,Minimas!$C$3:$CD$12,9,FALSE)</f>
        <v>#N/A</v>
      </c>
      <c r="AJ152" s="161" t="e">
        <f>T152-HLOOKUP(V152,Minimas!$C$3:$CD$12,10,FALSE)</f>
        <v>#N/A</v>
      </c>
      <c r="AK152" s="162" t="str">
        <f t="shared" si="33"/>
        <v xml:space="preserve"> </v>
      </c>
      <c r="AL152" s="163"/>
      <c r="AM152" s="163" t="str">
        <f t="shared" si="34"/>
        <v xml:space="preserve"> </v>
      </c>
      <c r="AN152" s="163" t="str">
        <f t="shared" si="35"/>
        <v xml:space="preserve"> </v>
      </c>
    </row>
    <row r="153" spans="28:40" x14ac:dyDescent="0.25">
      <c r="AB153" s="161" t="e">
        <f>T153-HLOOKUP(V153,Minimas!$C$3:$CD$12,2,FALSE)</f>
        <v>#N/A</v>
      </c>
      <c r="AC153" s="161" t="e">
        <f>T153-HLOOKUP(V153,Minimas!$C$3:$CD$12,3,FALSE)</f>
        <v>#N/A</v>
      </c>
      <c r="AD153" s="161" t="e">
        <f>T153-HLOOKUP(V153,Minimas!$C$3:$CD$12,4,FALSE)</f>
        <v>#N/A</v>
      </c>
      <c r="AE153" s="161" t="e">
        <f>T153-HLOOKUP(V153,Minimas!$C$3:$CD$12,5,FALSE)</f>
        <v>#N/A</v>
      </c>
      <c r="AF153" s="161" t="e">
        <f>T153-HLOOKUP(V153,Minimas!$C$3:$CD$12,6,FALSE)</f>
        <v>#N/A</v>
      </c>
      <c r="AG153" s="161" t="e">
        <f>T153-HLOOKUP(V153,Minimas!$C$3:$CD$12,7,FALSE)</f>
        <v>#N/A</v>
      </c>
      <c r="AH153" s="161" t="e">
        <f>T153-HLOOKUP(V153,Minimas!$C$3:$CD$12,8,FALSE)</f>
        <v>#N/A</v>
      </c>
      <c r="AI153" s="161" t="e">
        <f>T153-HLOOKUP(V153,Minimas!$C$3:$CD$12,9,FALSE)</f>
        <v>#N/A</v>
      </c>
      <c r="AJ153" s="161" t="e">
        <f>T153-HLOOKUP(V153,Minimas!$C$3:$CD$12,10,FALSE)</f>
        <v>#N/A</v>
      </c>
      <c r="AK153" s="162" t="str">
        <f t="shared" si="33"/>
        <v xml:space="preserve"> </v>
      </c>
      <c r="AL153" s="163"/>
      <c r="AM153" s="163" t="str">
        <f t="shared" si="34"/>
        <v xml:space="preserve"> </v>
      </c>
      <c r="AN153" s="163" t="str">
        <f t="shared" si="35"/>
        <v xml:space="preserve"> </v>
      </c>
    </row>
    <row r="154" spans="28:40" x14ac:dyDescent="0.25">
      <c r="AB154" s="161" t="e">
        <f>T154-HLOOKUP(V154,Minimas!$C$3:$CD$12,2,FALSE)</f>
        <v>#N/A</v>
      </c>
      <c r="AC154" s="161" t="e">
        <f>T154-HLOOKUP(V154,Minimas!$C$3:$CD$12,3,FALSE)</f>
        <v>#N/A</v>
      </c>
      <c r="AD154" s="161" t="e">
        <f>T154-HLOOKUP(V154,Minimas!$C$3:$CD$12,4,FALSE)</f>
        <v>#N/A</v>
      </c>
      <c r="AE154" s="161" t="e">
        <f>T154-HLOOKUP(V154,Minimas!$C$3:$CD$12,5,FALSE)</f>
        <v>#N/A</v>
      </c>
      <c r="AF154" s="161" t="e">
        <f>T154-HLOOKUP(V154,Minimas!$C$3:$CD$12,6,FALSE)</f>
        <v>#N/A</v>
      </c>
      <c r="AG154" s="161" t="e">
        <f>T154-HLOOKUP(V154,Minimas!$C$3:$CD$12,7,FALSE)</f>
        <v>#N/A</v>
      </c>
      <c r="AH154" s="161" t="e">
        <f>T154-HLOOKUP(V154,Minimas!$C$3:$CD$12,8,FALSE)</f>
        <v>#N/A</v>
      </c>
      <c r="AI154" s="161" t="e">
        <f>T154-HLOOKUP(V154,Minimas!$C$3:$CD$12,9,FALSE)</f>
        <v>#N/A</v>
      </c>
      <c r="AJ154" s="161" t="e">
        <f>T154-HLOOKUP(V154,Minimas!$C$3:$CD$12,10,FALSE)</f>
        <v>#N/A</v>
      </c>
      <c r="AK154" s="162" t="str">
        <f t="shared" si="33"/>
        <v xml:space="preserve"> </v>
      </c>
      <c r="AL154" s="163"/>
      <c r="AM154" s="163" t="str">
        <f t="shared" si="34"/>
        <v xml:space="preserve"> </v>
      </c>
      <c r="AN154" s="163" t="str">
        <f t="shared" si="35"/>
        <v xml:space="preserve"> </v>
      </c>
    </row>
    <row r="155" spans="28:40" x14ac:dyDescent="0.25">
      <c r="AB155" s="161" t="e">
        <f>T155-HLOOKUP(V155,Minimas!$C$3:$CD$12,2,FALSE)</f>
        <v>#N/A</v>
      </c>
      <c r="AC155" s="161" t="e">
        <f>T155-HLOOKUP(V155,Minimas!$C$3:$CD$12,3,FALSE)</f>
        <v>#N/A</v>
      </c>
      <c r="AD155" s="161" t="e">
        <f>T155-HLOOKUP(V155,Minimas!$C$3:$CD$12,4,FALSE)</f>
        <v>#N/A</v>
      </c>
      <c r="AE155" s="161" t="e">
        <f>T155-HLOOKUP(V155,Minimas!$C$3:$CD$12,5,FALSE)</f>
        <v>#N/A</v>
      </c>
      <c r="AF155" s="161" t="e">
        <f>T155-HLOOKUP(V155,Minimas!$C$3:$CD$12,6,FALSE)</f>
        <v>#N/A</v>
      </c>
      <c r="AG155" s="161" t="e">
        <f>T155-HLOOKUP(V155,Minimas!$C$3:$CD$12,7,FALSE)</f>
        <v>#N/A</v>
      </c>
      <c r="AH155" s="161" t="e">
        <f>T155-HLOOKUP(V155,Minimas!$C$3:$CD$12,8,FALSE)</f>
        <v>#N/A</v>
      </c>
      <c r="AI155" s="161" t="e">
        <f>T155-HLOOKUP(V155,Minimas!$C$3:$CD$12,9,FALSE)</f>
        <v>#N/A</v>
      </c>
      <c r="AJ155" s="161" t="e">
        <f>T155-HLOOKUP(V155,Minimas!$C$3:$CD$12,10,FALSE)</f>
        <v>#N/A</v>
      </c>
      <c r="AK155" s="162" t="str">
        <f t="shared" si="33"/>
        <v xml:space="preserve"> </v>
      </c>
      <c r="AL155" s="163"/>
      <c r="AM155" s="163" t="str">
        <f t="shared" si="34"/>
        <v xml:space="preserve"> </v>
      </c>
      <c r="AN155" s="163" t="str">
        <f t="shared" si="35"/>
        <v xml:space="preserve"> </v>
      </c>
    </row>
    <row r="156" spans="28:40" x14ac:dyDescent="0.25">
      <c r="AB156" s="161" t="e">
        <f>T156-HLOOKUP(V156,Minimas!$C$3:$CD$12,2,FALSE)</f>
        <v>#N/A</v>
      </c>
      <c r="AC156" s="161" t="e">
        <f>T156-HLOOKUP(V156,Minimas!$C$3:$CD$12,3,FALSE)</f>
        <v>#N/A</v>
      </c>
      <c r="AD156" s="161" t="e">
        <f>T156-HLOOKUP(V156,Minimas!$C$3:$CD$12,4,FALSE)</f>
        <v>#N/A</v>
      </c>
      <c r="AE156" s="161" t="e">
        <f>T156-HLOOKUP(V156,Minimas!$C$3:$CD$12,5,FALSE)</f>
        <v>#N/A</v>
      </c>
      <c r="AF156" s="161" t="e">
        <f>T156-HLOOKUP(V156,Minimas!$C$3:$CD$12,6,FALSE)</f>
        <v>#N/A</v>
      </c>
      <c r="AG156" s="161" t="e">
        <f>T156-HLOOKUP(V156,Minimas!$C$3:$CD$12,7,FALSE)</f>
        <v>#N/A</v>
      </c>
      <c r="AH156" s="161" t="e">
        <f>T156-HLOOKUP(V156,Minimas!$C$3:$CD$12,8,FALSE)</f>
        <v>#N/A</v>
      </c>
      <c r="AI156" s="161" t="e">
        <f>T156-HLOOKUP(V156,Minimas!$C$3:$CD$12,9,FALSE)</f>
        <v>#N/A</v>
      </c>
      <c r="AJ156" s="161" t="e">
        <f>T156-HLOOKUP(V156,Minimas!$C$3:$CD$12,10,FALSE)</f>
        <v>#N/A</v>
      </c>
      <c r="AK156" s="162" t="str">
        <f t="shared" si="33"/>
        <v xml:space="preserve"> </v>
      </c>
      <c r="AL156" s="163"/>
      <c r="AM156" s="163" t="str">
        <f t="shared" si="34"/>
        <v xml:space="preserve"> </v>
      </c>
      <c r="AN156" s="163" t="str">
        <f t="shared" si="35"/>
        <v xml:space="preserve"> </v>
      </c>
    </row>
    <row r="157" spans="28:40" x14ac:dyDescent="0.25">
      <c r="AB157" s="161" t="e">
        <f>T157-HLOOKUP(V157,Minimas!$C$3:$CD$12,2,FALSE)</f>
        <v>#N/A</v>
      </c>
      <c r="AC157" s="161" t="e">
        <f>T157-HLOOKUP(V157,Minimas!$C$3:$CD$12,3,FALSE)</f>
        <v>#N/A</v>
      </c>
      <c r="AD157" s="161" t="e">
        <f>T157-HLOOKUP(V157,Minimas!$C$3:$CD$12,4,FALSE)</f>
        <v>#N/A</v>
      </c>
      <c r="AE157" s="161" t="e">
        <f>T157-HLOOKUP(V157,Minimas!$C$3:$CD$12,5,FALSE)</f>
        <v>#N/A</v>
      </c>
      <c r="AF157" s="161" t="e">
        <f>T157-HLOOKUP(V157,Minimas!$C$3:$CD$12,6,FALSE)</f>
        <v>#N/A</v>
      </c>
      <c r="AG157" s="161" t="e">
        <f>T157-HLOOKUP(V157,Minimas!$C$3:$CD$12,7,FALSE)</f>
        <v>#N/A</v>
      </c>
      <c r="AH157" s="161" t="e">
        <f>T157-HLOOKUP(V157,Minimas!$C$3:$CD$12,8,FALSE)</f>
        <v>#N/A</v>
      </c>
      <c r="AI157" s="161" t="e">
        <f>T157-HLOOKUP(V157,Minimas!$C$3:$CD$12,9,FALSE)</f>
        <v>#N/A</v>
      </c>
      <c r="AJ157" s="161" t="e">
        <f>T157-HLOOKUP(V157,Minimas!$C$3:$CD$12,10,FALSE)</f>
        <v>#N/A</v>
      </c>
      <c r="AK157" s="162" t="str">
        <f t="shared" si="33"/>
        <v xml:space="preserve"> </v>
      </c>
      <c r="AL157" s="163"/>
      <c r="AM157" s="163" t="str">
        <f t="shared" si="34"/>
        <v xml:space="preserve"> </v>
      </c>
      <c r="AN157" s="163" t="str">
        <f t="shared" si="35"/>
        <v xml:space="preserve"> </v>
      </c>
    </row>
    <row r="158" spans="28:40" x14ac:dyDescent="0.25">
      <c r="AB158" s="161" t="e">
        <f>T158-HLOOKUP(V158,Minimas!$C$3:$CD$12,2,FALSE)</f>
        <v>#N/A</v>
      </c>
      <c r="AC158" s="161" t="e">
        <f>T158-HLOOKUP(V158,Minimas!$C$3:$CD$12,3,FALSE)</f>
        <v>#N/A</v>
      </c>
      <c r="AD158" s="161" t="e">
        <f>T158-HLOOKUP(V158,Minimas!$C$3:$CD$12,4,FALSE)</f>
        <v>#N/A</v>
      </c>
      <c r="AE158" s="161" t="e">
        <f>T158-HLOOKUP(V158,Minimas!$C$3:$CD$12,5,FALSE)</f>
        <v>#N/A</v>
      </c>
      <c r="AF158" s="161" t="e">
        <f>T158-HLOOKUP(V158,Minimas!$C$3:$CD$12,6,FALSE)</f>
        <v>#N/A</v>
      </c>
      <c r="AG158" s="161" t="e">
        <f>T158-HLOOKUP(V158,Minimas!$C$3:$CD$12,7,FALSE)</f>
        <v>#N/A</v>
      </c>
      <c r="AH158" s="161" t="e">
        <f>T158-HLOOKUP(V158,Minimas!$C$3:$CD$12,8,FALSE)</f>
        <v>#N/A</v>
      </c>
      <c r="AI158" s="161" t="e">
        <f>T158-HLOOKUP(V158,Minimas!$C$3:$CD$12,9,FALSE)</f>
        <v>#N/A</v>
      </c>
      <c r="AJ158" s="161" t="e">
        <f>T158-HLOOKUP(V158,Minimas!$C$3:$CD$12,10,FALSE)</f>
        <v>#N/A</v>
      </c>
      <c r="AK158" s="162" t="str">
        <f t="shared" ref="AK158:AK221" si="36">IF(E158=0," ",IF(AJ158&gt;=0,$AJ$5,IF(AI158&gt;=0,$AI$5,IF(AH158&gt;=0,$AH$5,IF(AG158&gt;=0,$AG$5,IF(AF158&gt;=0,$AF$5,IF(AE158&gt;=0,$AE$5,IF(AD158&gt;=0,$AD$5,IF(AC158&gt;=0,$AC$5,$AB$5)))))))))</f>
        <v xml:space="preserve"> </v>
      </c>
      <c r="AL158" s="163"/>
      <c r="AM158" s="163" t="str">
        <f t="shared" ref="AM158:AM221" si="37">IF(AK158="","",AK158)</f>
        <v xml:space="preserve"> </v>
      </c>
      <c r="AN158" s="163" t="str">
        <f t="shared" ref="AN158:AN221" si="38">IF(E158=0," ",IF(AJ158&gt;=0,AJ158,IF(AI158&gt;=0,AI158,IF(AH158&gt;=0,AH158,IF(AG158&gt;=0,AG158,IF(AF158&gt;=0,AF158,IF(AE158&gt;=0,AE158,IF(AD158&gt;=0,AD158,IF(AC158&gt;=0,AC158,AB158)))))))))</f>
        <v xml:space="preserve"> </v>
      </c>
    </row>
    <row r="159" spans="28:40" x14ac:dyDescent="0.25">
      <c r="AB159" s="161" t="e">
        <f>T159-HLOOKUP(V159,Minimas!$C$3:$CD$12,2,FALSE)</f>
        <v>#N/A</v>
      </c>
      <c r="AC159" s="161" t="e">
        <f>T159-HLOOKUP(V159,Minimas!$C$3:$CD$12,3,FALSE)</f>
        <v>#N/A</v>
      </c>
      <c r="AD159" s="161" t="e">
        <f>T159-HLOOKUP(V159,Minimas!$C$3:$CD$12,4,FALSE)</f>
        <v>#N/A</v>
      </c>
      <c r="AE159" s="161" t="e">
        <f>T159-HLOOKUP(V159,Minimas!$C$3:$CD$12,5,FALSE)</f>
        <v>#N/A</v>
      </c>
      <c r="AF159" s="161" t="e">
        <f>T159-HLOOKUP(V159,Minimas!$C$3:$CD$12,6,FALSE)</f>
        <v>#N/A</v>
      </c>
      <c r="AG159" s="161" t="e">
        <f>T159-HLOOKUP(V159,Minimas!$C$3:$CD$12,7,FALSE)</f>
        <v>#N/A</v>
      </c>
      <c r="AH159" s="161" t="e">
        <f>T159-HLOOKUP(V159,Minimas!$C$3:$CD$12,8,FALSE)</f>
        <v>#N/A</v>
      </c>
      <c r="AI159" s="161" t="e">
        <f>T159-HLOOKUP(V159,Minimas!$C$3:$CD$12,9,FALSE)</f>
        <v>#N/A</v>
      </c>
      <c r="AJ159" s="161" t="e">
        <f>T159-HLOOKUP(V159,Minimas!$C$3:$CD$12,10,FALSE)</f>
        <v>#N/A</v>
      </c>
      <c r="AK159" s="162" t="str">
        <f t="shared" si="36"/>
        <v xml:space="preserve"> </v>
      </c>
      <c r="AL159" s="163"/>
      <c r="AM159" s="163" t="str">
        <f t="shared" si="37"/>
        <v xml:space="preserve"> </v>
      </c>
      <c r="AN159" s="163" t="str">
        <f t="shared" si="38"/>
        <v xml:space="preserve"> </v>
      </c>
    </row>
    <row r="160" spans="28:40" x14ac:dyDescent="0.25">
      <c r="AB160" s="161" t="e">
        <f>T160-HLOOKUP(V160,Minimas!$C$3:$CD$12,2,FALSE)</f>
        <v>#N/A</v>
      </c>
      <c r="AC160" s="161" t="e">
        <f>T160-HLOOKUP(V160,Minimas!$C$3:$CD$12,3,FALSE)</f>
        <v>#N/A</v>
      </c>
      <c r="AD160" s="161" t="e">
        <f>T160-HLOOKUP(V160,Minimas!$C$3:$CD$12,4,FALSE)</f>
        <v>#N/A</v>
      </c>
      <c r="AE160" s="161" t="e">
        <f>T160-HLOOKUP(V160,Minimas!$C$3:$CD$12,5,FALSE)</f>
        <v>#N/A</v>
      </c>
      <c r="AF160" s="161" t="e">
        <f>T160-HLOOKUP(V160,Minimas!$C$3:$CD$12,6,FALSE)</f>
        <v>#N/A</v>
      </c>
      <c r="AG160" s="161" t="e">
        <f>T160-HLOOKUP(V160,Minimas!$C$3:$CD$12,7,FALSE)</f>
        <v>#N/A</v>
      </c>
      <c r="AH160" s="161" t="e">
        <f>T160-HLOOKUP(V160,Minimas!$C$3:$CD$12,8,FALSE)</f>
        <v>#N/A</v>
      </c>
      <c r="AI160" s="161" t="e">
        <f>T160-HLOOKUP(V160,Minimas!$C$3:$CD$12,9,FALSE)</f>
        <v>#N/A</v>
      </c>
      <c r="AJ160" s="161" t="e">
        <f>T160-HLOOKUP(V160,Minimas!$C$3:$CD$12,10,FALSE)</f>
        <v>#N/A</v>
      </c>
      <c r="AK160" s="162" t="str">
        <f t="shared" si="36"/>
        <v xml:space="preserve"> </v>
      </c>
      <c r="AL160" s="163"/>
      <c r="AM160" s="163" t="str">
        <f t="shared" si="37"/>
        <v xml:space="preserve"> </v>
      </c>
      <c r="AN160" s="163" t="str">
        <f t="shared" si="38"/>
        <v xml:space="preserve"> </v>
      </c>
    </row>
    <row r="161" spans="28:40" x14ac:dyDescent="0.25">
      <c r="AB161" s="161" t="e">
        <f>T161-HLOOKUP(V161,Minimas!$C$3:$CD$12,2,FALSE)</f>
        <v>#N/A</v>
      </c>
      <c r="AC161" s="161" t="e">
        <f>T161-HLOOKUP(V161,Minimas!$C$3:$CD$12,3,FALSE)</f>
        <v>#N/A</v>
      </c>
      <c r="AD161" s="161" t="e">
        <f>T161-HLOOKUP(V161,Minimas!$C$3:$CD$12,4,FALSE)</f>
        <v>#N/A</v>
      </c>
      <c r="AE161" s="161" t="e">
        <f>T161-HLOOKUP(V161,Minimas!$C$3:$CD$12,5,FALSE)</f>
        <v>#N/A</v>
      </c>
      <c r="AF161" s="161" t="e">
        <f>T161-HLOOKUP(V161,Minimas!$C$3:$CD$12,6,FALSE)</f>
        <v>#N/A</v>
      </c>
      <c r="AG161" s="161" t="e">
        <f>T161-HLOOKUP(V161,Minimas!$C$3:$CD$12,7,FALSE)</f>
        <v>#N/A</v>
      </c>
      <c r="AH161" s="161" t="e">
        <f>T161-HLOOKUP(V161,Minimas!$C$3:$CD$12,8,FALSE)</f>
        <v>#N/A</v>
      </c>
      <c r="AI161" s="161" t="e">
        <f>T161-HLOOKUP(V161,Minimas!$C$3:$CD$12,9,FALSE)</f>
        <v>#N/A</v>
      </c>
      <c r="AJ161" s="161" t="e">
        <f>T161-HLOOKUP(V161,Minimas!$C$3:$CD$12,10,FALSE)</f>
        <v>#N/A</v>
      </c>
      <c r="AK161" s="162" t="str">
        <f t="shared" si="36"/>
        <v xml:space="preserve"> </v>
      </c>
      <c r="AL161" s="163"/>
      <c r="AM161" s="163" t="str">
        <f t="shared" si="37"/>
        <v xml:space="preserve"> </v>
      </c>
      <c r="AN161" s="163" t="str">
        <f t="shared" si="38"/>
        <v xml:space="preserve"> </v>
      </c>
    </row>
    <row r="162" spans="28:40" x14ac:dyDescent="0.25">
      <c r="AB162" s="161" t="e">
        <f>T162-HLOOKUP(V162,Minimas!$C$3:$CD$12,2,FALSE)</f>
        <v>#N/A</v>
      </c>
      <c r="AC162" s="161" t="e">
        <f>T162-HLOOKUP(V162,Minimas!$C$3:$CD$12,3,FALSE)</f>
        <v>#N/A</v>
      </c>
      <c r="AD162" s="161" t="e">
        <f>T162-HLOOKUP(V162,Minimas!$C$3:$CD$12,4,FALSE)</f>
        <v>#N/A</v>
      </c>
      <c r="AE162" s="161" t="e">
        <f>T162-HLOOKUP(V162,Minimas!$C$3:$CD$12,5,FALSE)</f>
        <v>#N/A</v>
      </c>
      <c r="AF162" s="161" t="e">
        <f>T162-HLOOKUP(V162,Minimas!$C$3:$CD$12,6,FALSE)</f>
        <v>#N/A</v>
      </c>
      <c r="AG162" s="161" t="e">
        <f>T162-HLOOKUP(V162,Minimas!$C$3:$CD$12,7,FALSE)</f>
        <v>#N/A</v>
      </c>
      <c r="AH162" s="161" t="e">
        <f>T162-HLOOKUP(V162,Minimas!$C$3:$CD$12,8,FALSE)</f>
        <v>#N/A</v>
      </c>
      <c r="AI162" s="161" t="e">
        <f>T162-HLOOKUP(V162,Minimas!$C$3:$CD$12,9,FALSE)</f>
        <v>#N/A</v>
      </c>
      <c r="AJ162" s="161" t="e">
        <f>T162-HLOOKUP(V162,Minimas!$C$3:$CD$12,10,FALSE)</f>
        <v>#N/A</v>
      </c>
      <c r="AK162" s="162" t="str">
        <f t="shared" si="36"/>
        <v xml:space="preserve"> </v>
      </c>
      <c r="AL162" s="163"/>
      <c r="AM162" s="163" t="str">
        <f t="shared" si="37"/>
        <v xml:space="preserve"> </v>
      </c>
      <c r="AN162" s="163" t="str">
        <f t="shared" si="38"/>
        <v xml:space="preserve"> </v>
      </c>
    </row>
    <row r="163" spans="28:40" x14ac:dyDescent="0.25">
      <c r="AB163" s="161" t="e">
        <f>T163-HLOOKUP(V163,Minimas!$C$3:$CD$12,2,FALSE)</f>
        <v>#N/A</v>
      </c>
      <c r="AC163" s="161" t="e">
        <f>T163-HLOOKUP(V163,Minimas!$C$3:$CD$12,3,FALSE)</f>
        <v>#N/A</v>
      </c>
      <c r="AD163" s="161" t="e">
        <f>T163-HLOOKUP(V163,Minimas!$C$3:$CD$12,4,FALSE)</f>
        <v>#N/A</v>
      </c>
      <c r="AE163" s="161" t="e">
        <f>T163-HLOOKUP(V163,Minimas!$C$3:$CD$12,5,FALSE)</f>
        <v>#N/A</v>
      </c>
      <c r="AF163" s="161" t="e">
        <f>T163-HLOOKUP(V163,Minimas!$C$3:$CD$12,6,FALSE)</f>
        <v>#N/A</v>
      </c>
      <c r="AG163" s="161" t="e">
        <f>T163-HLOOKUP(V163,Minimas!$C$3:$CD$12,7,FALSE)</f>
        <v>#N/A</v>
      </c>
      <c r="AH163" s="161" t="e">
        <f>T163-HLOOKUP(V163,Minimas!$C$3:$CD$12,8,FALSE)</f>
        <v>#N/A</v>
      </c>
      <c r="AI163" s="161" t="e">
        <f>T163-HLOOKUP(V163,Minimas!$C$3:$CD$12,9,FALSE)</f>
        <v>#N/A</v>
      </c>
      <c r="AJ163" s="161" t="e">
        <f>T163-HLOOKUP(V163,Minimas!$C$3:$CD$12,10,FALSE)</f>
        <v>#N/A</v>
      </c>
      <c r="AK163" s="162" t="str">
        <f t="shared" si="36"/>
        <v xml:space="preserve"> </v>
      </c>
      <c r="AL163" s="163"/>
      <c r="AM163" s="163" t="str">
        <f t="shared" si="37"/>
        <v xml:space="preserve"> </v>
      </c>
      <c r="AN163" s="163" t="str">
        <f t="shared" si="38"/>
        <v xml:space="preserve"> </v>
      </c>
    </row>
    <row r="164" spans="28:40" x14ac:dyDescent="0.25">
      <c r="AB164" s="161" t="e">
        <f>T164-HLOOKUP(V164,Minimas!$C$3:$CD$12,2,FALSE)</f>
        <v>#N/A</v>
      </c>
      <c r="AC164" s="161" t="e">
        <f>T164-HLOOKUP(V164,Minimas!$C$3:$CD$12,3,FALSE)</f>
        <v>#N/A</v>
      </c>
      <c r="AD164" s="161" t="e">
        <f>T164-HLOOKUP(V164,Minimas!$C$3:$CD$12,4,FALSE)</f>
        <v>#N/A</v>
      </c>
      <c r="AE164" s="161" t="e">
        <f>T164-HLOOKUP(V164,Minimas!$C$3:$CD$12,5,FALSE)</f>
        <v>#N/A</v>
      </c>
      <c r="AF164" s="161" t="e">
        <f>T164-HLOOKUP(V164,Minimas!$C$3:$CD$12,6,FALSE)</f>
        <v>#N/A</v>
      </c>
      <c r="AG164" s="161" t="e">
        <f>T164-HLOOKUP(V164,Minimas!$C$3:$CD$12,7,FALSE)</f>
        <v>#N/A</v>
      </c>
      <c r="AH164" s="161" t="e">
        <f>T164-HLOOKUP(V164,Minimas!$C$3:$CD$12,8,FALSE)</f>
        <v>#N/A</v>
      </c>
      <c r="AI164" s="161" t="e">
        <f>T164-HLOOKUP(V164,Minimas!$C$3:$CD$12,9,FALSE)</f>
        <v>#N/A</v>
      </c>
      <c r="AJ164" s="161" t="e">
        <f>T164-HLOOKUP(V164,Minimas!$C$3:$CD$12,10,FALSE)</f>
        <v>#N/A</v>
      </c>
      <c r="AK164" s="162" t="str">
        <f t="shared" si="36"/>
        <v xml:space="preserve"> </v>
      </c>
      <c r="AL164" s="163"/>
      <c r="AM164" s="163" t="str">
        <f t="shared" si="37"/>
        <v xml:space="preserve"> </v>
      </c>
      <c r="AN164" s="163" t="str">
        <f t="shared" si="38"/>
        <v xml:space="preserve"> </v>
      </c>
    </row>
    <row r="165" spans="28:40" x14ac:dyDescent="0.25">
      <c r="AB165" s="161" t="e">
        <f>T165-HLOOKUP(V165,Minimas!$C$3:$CD$12,2,FALSE)</f>
        <v>#N/A</v>
      </c>
      <c r="AC165" s="161" t="e">
        <f>T165-HLOOKUP(V165,Minimas!$C$3:$CD$12,3,FALSE)</f>
        <v>#N/A</v>
      </c>
      <c r="AD165" s="161" t="e">
        <f>T165-HLOOKUP(V165,Minimas!$C$3:$CD$12,4,FALSE)</f>
        <v>#N/A</v>
      </c>
      <c r="AE165" s="161" t="e">
        <f>T165-HLOOKUP(V165,Minimas!$C$3:$CD$12,5,FALSE)</f>
        <v>#N/A</v>
      </c>
      <c r="AF165" s="161" t="e">
        <f>T165-HLOOKUP(V165,Minimas!$C$3:$CD$12,6,FALSE)</f>
        <v>#N/A</v>
      </c>
      <c r="AG165" s="161" t="e">
        <f>T165-HLOOKUP(V165,Minimas!$C$3:$CD$12,7,FALSE)</f>
        <v>#N/A</v>
      </c>
      <c r="AH165" s="161" t="e">
        <f>T165-HLOOKUP(V165,Minimas!$C$3:$CD$12,8,FALSE)</f>
        <v>#N/A</v>
      </c>
      <c r="AI165" s="161" t="e">
        <f>T165-HLOOKUP(V165,Minimas!$C$3:$CD$12,9,FALSE)</f>
        <v>#N/A</v>
      </c>
      <c r="AJ165" s="161" t="e">
        <f>T165-HLOOKUP(V165,Minimas!$C$3:$CD$12,10,FALSE)</f>
        <v>#N/A</v>
      </c>
      <c r="AK165" s="162" t="str">
        <f t="shared" si="36"/>
        <v xml:space="preserve"> </v>
      </c>
      <c r="AL165" s="163"/>
      <c r="AM165" s="163" t="str">
        <f t="shared" si="37"/>
        <v xml:space="preserve"> </v>
      </c>
      <c r="AN165" s="163" t="str">
        <f t="shared" si="38"/>
        <v xml:space="preserve"> </v>
      </c>
    </row>
    <row r="166" spans="28:40" x14ac:dyDescent="0.25">
      <c r="AB166" s="161" t="e">
        <f>T166-HLOOKUP(V166,Minimas!$C$3:$CD$12,2,FALSE)</f>
        <v>#N/A</v>
      </c>
      <c r="AC166" s="161" t="e">
        <f>T166-HLOOKUP(V166,Minimas!$C$3:$CD$12,3,FALSE)</f>
        <v>#N/A</v>
      </c>
      <c r="AD166" s="161" t="e">
        <f>T166-HLOOKUP(V166,Minimas!$C$3:$CD$12,4,FALSE)</f>
        <v>#N/A</v>
      </c>
      <c r="AE166" s="161" t="e">
        <f>T166-HLOOKUP(V166,Minimas!$C$3:$CD$12,5,FALSE)</f>
        <v>#N/A</v>
      </c>
      <c r="AF166" s="161" t="e">
        <f>T166-HLOOKUP(V166,Minimas!$C$3:$CD$12,6,FALSE)</f>
        <v>#N/A</v>
      </c>
      <c r="AG166" s="161" t="e">
        <f>T166-HLOOKUP(V166,Minimas!$C$3:$CD$12,7,FALSE)</f>
        <v>#N/A</v>
      </c>
      <c r="AH166" s="161" t="e">
        <f>T166-HLOOKUP(V166,Minimas!$C$3:$CD$12,8,FALSE)</f>
        <v>#N/A</v>
      </c>
      <c r="AI166" s="161" t="e">
        <f>T166-HLOOKUP(V166,Minimas!$C$3:$CD$12,9,FALSE)</f>
        <v>#N/A</v>
      </c>
      <c r="AJ166" s="161" t="e">
        <f>T166-HLOOKUP(V166,Minimas!$C$3:$CD$12,10,FALSE)</f>
        <v>#N/A</v>
      </c>
      <c r="AK166" s="162" t="str">
        <f t="shared" si="36"/>
        <v xml:space="preserve"> </v>
      </c>
      <c r="AL166" s="163"/>
      <c r="AM166" s="163" t="str">
        <f t="shared" si="37"/>
        <v xml:space="preserve"> </v>
      </c>
      <c r="AN166" s="163" t="str">
        <f t="shared" si="38"/>
        <v xml:space="preserve"> </v>
      </c>
    </row>
    <row r="167" spans="28:40" x14ac:dyDescent="0.25">
      <c r="AB167" s="161" t="e">
        <f>T167-HLOOKUP(V167,Minimas!$C$3:$CD$12,2,FALSE)</f>
        <v>#N/A</v>
      </c>
      <c r="AC167" s="161" t="e">
        <f>T167-HLOOKUP(V167,Minimas!$C$3:$CD$12,3,FALSE)</f>
        <v>#N/A</v>
      </c>
      <c r="AD167" s="161" t="e">
        <f>T167-HLOOKUP(V167,Minimas!$C$3:$CD$12,4,FALSE)</f>
        <v>#N/A</v>
      </c>
      <c r="AE167" s="161" t="e">
        <f>T167-HLOOKUP(V167,Minimas!$C$3:$CD$12,5,FALSE)</f>
        <v>#N/A</v>
      </c>
      <c r="AF167" s="161" t="e">
        <f>T167-HLOOKUP(V167,Minimas!$C$3:$CD$12,6,FALSE)</f>
        <v>#N/A</v>
      </c>
      <c r="AG167" s="161" t="e">
        <f>T167-HLOOKUP(V167,Minimas!$C$3:$CD$12,7,FALSE)</f>
        <v>#N/A</v>
      </c>
      <c r="AH167" s="161" t="e">
        <f>T167-HLOOKUP(V167,Minimas!$C$3:$CD$12,8,FALSE)</f>
        <v>#N/A</v>
      </c>
      <c r="AI167" s="161" t="e">
        <f>T167-HLOOKUP(V167,Minimas!$C$3:$CD$12,9,FALSE)</f>
        <v>#N/A</v>
      </c>
      <c r="AJ167" s="161" t="e">
        <f>T167-HLOOKUP(V167,Minimas!$C$3:$CD$12,10,FALSE)</f>
        <v>#N/A</v>
      </c>
      <c r="AK167" s="162" t="str">
        <f t="shared" si="36"/>
        <v xml:space="preserve"> </v>
      </c>
      <c r="AL167" s="163"/>
      <c r="AM167" s="163" t="str">
        <f t="shared" si="37"/>
        <v xml:space="preserve"> </v>
      </c>
      <c r="AN167" s="163" t="str">
        <f t="shared" si="38"/>
        <v xml:space="preserve"> </v>
      </c>
    </row>
    <row r="168" spans="28:40" x14ac:dyDescent="0.25">
      <c r="AB168" s="161" t="e">
        <f>T168-HLOOKUP(V168,Minimas!$C$3:$CD$12,2,FALSE)</f>
        <v>#N/A</v>
      </c>
      <c r="AC168" s="161" t="e">
        <f>T168-HLOOKUP(V168,Minimas!$C$3:$CD$12,3,FALSE)</f>
        <v>#N/A</v>
      </c>
      <c r="AD168" s="161" t="e">
        <f>T168-HLOOKUP(V168,Minimas!$C$3:$CD$12,4,FALSE)</f>
        <v>#N/A</v>
      </c>
      <c r="AE168" s="161" t="e">
        <f>T168-HLOOKUP(V168,Minimas!$C$3:$CD$12,5,FALSE)</f>
        <v>#N/A</v>
      </c>
      <c r="AF168" s="161" t="e">
        <f>T168-HLOOKUP(V168,Minimas!$C$3:$CD$12,6,FALSE)</f>
        <v>#N/A</v>
      </c>
      <c r="AG168" s="161" t="e">
        <f>T168-HLOOKUP(V168,Minimas!$C$3:$CD$12,7,FALSE)</f>
        <v>#N/A</v>
      </c>
      <c r="AH168" s="161" t="e">
        <f>T168-HLOOKUP(V168,Minimas!$C$3:$CD$12,8,FALSE)</f>
        <v>#N/A</v>
      </c>
      <c r="AI168" s="161" t="e">
        <f>T168-HLOOKUP(V168,Minimas!$C$3:$CD$12,9,FALSE)</f>
        <v>#N/A</v>
      </c>
      <c r="AJ168" s="161" t="e">
        <f>T168-HLOOKUP(V168,Minimas!$C$3:$CD$12,10,FALSE)</f>
        <v>#N/A</v>
      </c>
      <c r="AK168" s="162" t="str">
        <f t="shared" si="36"/>
        <v xml:space="preserve"> </v>
      </c>
      <c r="AL168" s="163"/>
      <c r="AM168" s="163" t="str">
        <f t="shared" si="37"/>
        <v xml:space="preserve"> </v>
      </c>
      <c r="AN168" s="163" t="str">
        <f t="shared" si="38"/>
        <v xml:space="preserve"> </v>
      </c>
    </row>
    <row r="169" spans="28:40" x14ac:dyDescent="0.25">
      <c r="AB169" s="161" t="e">
        <f>T169-HLOOKUP(V169,Minimas!$C$3:$CD$12,2,FALSE)</f>
        <v>#N/A</v>
      </c>
      <c r="AC169" s="161" t="e">
        <f>T169-HLOOKUP(V169,Minimas!$C$3:$CD$12,3,FALSE)</f>
        <v>#N/A</v>
      </c>
      <c r="AD169" s="161" t="e">
        <f>T169-HLOOKUP(V169,Minimas!$C$3:$CD$12,4,FALSE)</f>
        <v>#N/A</v>
      </c>
      <c r="AE169" s="161" t="e">
        <f>T169-HLOOKUP(V169,Minimas!$C$3:$CD$12,5,FALSE)</f>
        <v>#N/A</v>
      </c>
      <c r="AF169" s="161" t="e">
        <f>T169-HLOOKUP(V169,Minimas!$C$3:$CD$12,6,FALSE)</f>
        <v>#N/A</v>
      </c>
      <c r="AG169" s="161" t="e">
        <f>T169-HLOOKUP(V169,Minimas!$C$3:$CD$12,7,FALSE)</f>
        <v>#N/A</v>
      </c>
      <c r="AH169" s="161" t="e">
        <f>T169-HLOOKUP(V169,Minimas!$C$3:$CD$12,8,FALSE)</f>
        <v>#N/A</v>
      </c>
      <c r="AI169" s="161" t="e">
        <f>T169-HLOOKUP(V169,Minimas!$C$3:$CD$12,9,FALSE)</f>
        <v>#N/A</v>
      </c>
      <c r="AJ169" s="161" t="e">
        <f>T169-HLOOKUP(V169,Minimas!$C$3:$CD$12,10,FALSE)</f>
        <v>#N/A</v>
      </c>
      <c r="AK169" s="162" t="str">
        <f t="shared" si="36"/>
        <v xml:space="preserve"> </v>
      </c>
      <c r="AL169" s="163"/>
      <c r="AM169" s="163" t="str">
        <f t="shared" si="37"/>
        <v xml:space="preserve"> </v>
      </c>
      <c r="AN169" s="163" t="str">
        <f t="shared" si="38"/>
        <v xml:space="preserve"> </v>
      </c>
    </row>
    <row r="170" spans="28:40" x14ac:dyDescent="0.25">
      <c r="AB170" s="161" t="e">
        <f>T170-HLOOKUP(V170,Minimas!$C$3:$CD$12,2,FALSE)</f>
        <v>#N/A</v>
      </c>
      <c r="AC170" s="161" t="e">
        <f>T170-HLOOKUP(V170,Minimas!$C$3:$CD$12,3,FALSE)</f>
        <v>#N/A</v>
      </c>
      <c r="AD170" s="161" t="e">
        <f>T170-HLOOKUP(V170,Minimas!$C$3:$CD$12,4,FALSE)</f>
        <v>#N/A</v>
      </c>
      <c r="AE170" s="161" t="e">
        <f>T170-HLOOKUP(V170,Minimas!$C$3:$CD$12,5,FALSE)</f>
        <v>#N/A</v>
      </c>
      <c r="AF170" s="161" t="e">
        <f>T170-HLOOKUP(V170,Minimas!$C$3:$CD$12,6,FALSE)</f>
        <v>#N/A</v>
      </c>
      <c r="AG170" s="161" t="e">
        <f>T170-HLOOKUP(V170,Minimas!$C$3:$CD$12,7,FALSE)</f>
        <v>#N/A</v>
      </c>
      <c r="AH170" s="161" t="e">
        <f>T170-HLOOKUP(V170,Minimas!$C$3:$CD$12,8,FALSE)</f>
        <v>#N/A</v>
      </c>
      <c r="AI170" s="161" t="e">
        <f>T170-HLOOKUP(V170,Minimas!$C$3:$CD$12,9,FALSE)</f>
        <v>#N/A</v>
      </c>
      <c r="AJ170" s="161" t="e">
        <f>T170-HLOOKUP(V170,Minimas!$C$3:$CD$12,10,FALSE)</f>
        <v>#N/A</v>
      </c>
      <c r="AK170" s="162" t="str">
        <f t="shared" si="36"/>
        <v xml:space="preserve"> </v>
      </c>
      <c r="AL170" s="163"/>
      <c r="AM170" s="163" t="str">
        <f t="shared" si="37"/>
        <v xml:space="preserve"> </v>
      </c>
      <c r="AN170" s="163" t="str">
        <f t="shared" si="38"/>
        <v xml:space="preserve"> </v>
      </c>
    </row>
    <row r="171" spans="28:40" x14ac:dyDescent="0.25">
      <c r="AB171" s="161" t="e">
        <f>T171-HLOOKUP(V171,Minimas!$C$3:$CD$12,2,FALSE)</f>
        <v>#N/A</v>
      </c>
      <c r="AC171" s="161" t="e">
        <f>T171-HLOOKUP(V171,Minimas!$C$3:$CD$12,3,FALSE)</f>
        <v>#N/A</v>
      </c>
      <c r="AD171" s="161" t="e">
        <f>T171-HLOOKUP(V171,Minimas!$C$3:$CD$12,4,FALSE)</f>
        <v>#N/A</v>
      </c>
      <c r="AE171" s="161" t="e">
        <f>T171-HLOOKUP(V171,Minimas!$C$3:$CD$12,5,FALSE)</f>
        <v>#N/A</v>
      </c>
      <c r="AF171" s="161" t="e">
        <f>T171-HLOOKUP(V171,Minimas!$C$3:$CD$12,6,FALSE)</f>
        <v>#N/A</v>
      </c>
      <c r="AG171" s="161" t="e">
        <f>T171-HLOOKUP(V171,Minimas!$C$3:$CD$12,7,FALSE)</f>
        <v>#N/A</v>
      </c>
      <c r="AH171" s="161" t="e">
        <f>T171-HLOOKUP(V171,Minimas!$C$3:$CD$12,8,FALSE)</f>
        <v>#N/A</v>
      </c>
      <c r="AI171" s="161" t="e">
        <f>T171-HLOOKUP(V171,Minimas!$C$3:$CD$12,9,FALSE)</f>
        <v>#N/A</v>
      </c>
      <c r="AJ171" s="161" t="e">
        <f>T171-HLOOKUP(V171,Minimas!$C$3:$CD$12,10,FALSE)</f>
        <v>#N/A</v>
      </c>
      <c r="AK171" s="162" t="str">
        <f t="shared" si="36"/>
        <v xml:space="preserve"> </v>
      </c>
      <c r="AL171" s="163"/>
      <c r="AM171" s="163" t="str">
        <f t="shared" si="37"/>
        <v xml:space="preserve"> </v>
      </c>
      <c r="AN171" s="163" t="str">
        <f t="shared" si="38"/>
        <v xml:space="preserve"> </v>
      </c>
    </row>
    <row r="172" spans="28:40" x14ac:dyDescent="0.25">
      <c r="AB172" s="161" t="e">
        <f>T172-HLOOKUP(V172,Minimas!$C$3:$CD$12,2,FALSE)</f>
        <v>#N/A</v>
      </c>
      <c r="AC172" s="161" t="e">
        <f>T172-HLOOKUP(V172,Minimas!$C$3:$CD$12,3,FALSE)</f>
        <v>#N/A</v>
      </c>
      <c r="AD172" s="161" t="e">
        <f>T172-HLOOKUP(V172,Minimas!$C$3:$CD$12,4,FALSE)</f>
        <v>#N/A</v>
      </c>
      <c r="AE172" s="161" t="e">
        <f>T172-HLOOKUP(V172,Minimas!$C$3:$CD$12,5,FALSE)</f>
        <v>#N/A</v>
      </c>
      <c r="AF172" s="161" t="e">
        <f>T172-HLOOKUP(V172,Minimas!$C$3:$CD$12,6,FALSE)</f>
        <v>#N/A</v>
      </c>
      <c r="AG172" s="161" t="e">
        <f>T172-HLOOKUP(V172,Minimas!$C$3:$CD$12,7,FALSE)</f>
        <v>#N/A</v>
      </c>
      <c r="AH172" s="161" t="e">
        <f>T172-HLOOKUP(V172,Minimas!$C$3:$CD$12,8,FALSE)</f>
        <v>#N/A</v>
      </c>
      <c r="AI172" s="161" t="e">
        <f>T172-HLOOKUP(V172,Minimas!$C$3:$CD$12,9,FALSE)</f>
        <v>#N/A</v>
      </c>
      <c r="AJ172" s="161" t="e">
        <f>T172-HLOOKUP(V172,Minimas!$C$3:$CD$12,10,FALSE)</f>
        <v>#N/A</v>
      </c>
      <c r="AK172" s="162" t="str">
        <f t="shared" si="36"/>
        <v xml:space="preserve"> </v>
      </c>
      <c r="AL172" s="163"/>
      <c r="AM172" s="163" t="str">
        <f t="shared" si="37"/>
        <v xml:space="preserve"> </v>
      </c>
      <c r="AN172" s="163" t="str">
        <f t="shared" si="38"/>
        <v xml:space="preserve"> </v>
      </c>
    </row>
    <row r="173" spans="28:40" x14ac:dyDescent="0.25">
      <c r="AB173" s="161" t="e">
        <f>T173-HLOOKUP(V173,Minimas!$C$3:$CD$12,2,FALSE)</f>
        <v>#N/A</v>
      </c>
      <c r="AC173" s="161" t="e">
        <f>T173-HLOOKUP(V173,Minimas!$C$3:$CD$12,3,FALSE)</f>
        <v>#N/A</v>
      </c>
      <c r="AD173" s="161" t="e">
        <f>T173-HLOOKUP(V173,Minimas!$C$3:$CD$12,4,FALSE)</f>
        <v>#N/A</v>
      </c>
      <c r="AE173" s="161" t="e">
        <f>T173-HLOOKUP(V173,Minimas!$C$3:$CD$12,5,FALSE)</f>
        <v>#N/A</v>
      </c>
      <c r="AF173" s="161" t="e">
        <f>T173-HLOOKUP(V173,Minimas!$C$3:$CD$12,6,FALSE)</f>
        <v>#N/A</v>
      </c>
      <c r="AG173" s="161" t="e">
        <f>T173-HLOOKUP(V173,Minimas!$C$3:$CD$12,7,FALSE)</f>
        <v>#N/A</v>
      </c>
      <c r="AH173" s="161" t="e">
        <f>T173-HLOOKUP(V173,Minimas!$C$3:$CD$12,8,FALSE)</f>
        <v>#N/A</v>
      </c>
      <c r="AI173" s="161" t="e">
        <f>T173-HLOOKUP(V173,Minimas!$C$3:$CD$12,9,FALSE)</f>
        <v>#N/A</v>
      </c>
      <c r="AJ173" s="161" t="e">
        <f>T173-HLOOKUP(V173,Minimas!$C$3:$CD$12,10,FALSE)</f>
        <v>#N/A</v>
      </c>
      <c r="AK173" s="162" t="str">
        <f t="shared" si="36"/>
        <v xml:space="preserve"> </v>
      </c>
      <c r="AL173" s="163"/>
      <c r="AM173" s="163" t="str">
        <f t="shared" si="37"/>
        <v xml:space="preserve"> </v>
      </c>
      <c r="AN173" s="163" t="str">
        <f t="shared" si="38"/>
        <v xml:space="preserve"> </v>
      </c>
    </row>
    <row r="174" spans="28:40" x14ac:dyDescent="0.25">
      <c r="AB174" s="161" t="e">
        <f>T174-HLOOKUP(V174,Minimas!$C$3:$CD$12,2,FALSE)</f>
        <v>#N/A</v>
      </c>
      <c r="AC174" s="161" t="e">
        <f>T174-HLOOKUP(V174,Minimas!$C$3:$CD$12,3,FALSE)</f>
        <v>#N/A</v>
      </c>
      <c r="AD174" s="161" t="e">
        <f>T174-HLOOKUP(V174,Minimas!$C$3:$CD$12,4,FALSE)</f>
        <v>#N/A</v>
      </c>
      <c r="AE174" s="161" t="e">
        <f>T174-HLOOKUP(V174,Minimas!$C$3:$CD$12,5,FALSE)</f>
        <v>#N/A</v>
      </c>
      <c r="AF174" s="161" t="e">
        <f>T174-HLOOKUP(V174,Minimas!$C$3:$CD$12,6,FALSE)</f>
        <v>#N/A</v>
      </c>
      <c r="AG174" s="161" t="e">
        <f>T174-HLOOKUP(V174,Minimas!$C$3:$CD$12,7,FALSE)</f>
        <v>#N/A</v>
      </c>
      <c r="AH174" s="161" t="e">
        <f>T174-HLOOKUP(V174,Minimas!$C$3:$CD$12,8,FALSE)</f>
        <v>#N/A</v>
      </c>
      <c r="AI174" s="161" t="e">
        <f>T174-HLOOKUP(V174,Minimas!$C$3:$CD$12,9,FALSE)</f>
        <v>#N/A</v>
      </c>
      <c r="AJ174" s="161" t="e">
        <f>T174-HLOOKUP(V174,Minimas!$C$3:$CD$12,10,FALSE)</f>
        <v>#N/A</v>
      </c>
      <c r="AK174" s="162" t="str">
        <f t="shared" si="36"/>
        <v xml:space="preserve"> </v>
      </c>
      <c r="AL174" s="163"/>
      <c r="AM174" s="163" t="str">
        <f t="shared" si="37"/>
        <v xml:space="preserve"> </v>
      </c>
      <c r="AN174" s="163" t="str">
        <f t="shared" si="38"/>
        <v xml:space="preserve"> </v>
      </c>
    </row>
    <row r="175" spans="28:40" x14ac:dyDescent="0.25">
      <c r="AB175" s="161" t="e">
        <f>T175-HLOOKUP(V175,Minimas!$C$3:$CD$12,2,FALSE)</f>
        <v>#N/A</v>
      </c>
      <c r="AC175" s="161" t="e">
        <f>T175-HLOOKUP(V175,Minimas!$C$3:$CD$12,3,FALSE)</f>
        <v>#N/A</v>
      </c>
      <c r="AD175" s="161" t="e">
        <f>T175-HLOOKUP(V175,Minimas!$C$3:$CD$12,4,FALSE)</f>
        <v>#N/A</v>
      </c>
      <c r="AE175" s="161" t="e">
        <f>T175-HLOOKUP(V175,Minimas!$C$3:$CD$12,5,FALSE)</f>
        <v>#N/A</v>
      </c>
      <c r="AF175" s="161" t="e">
        <f>T175-HLOOKUP(V175,Minimas!$C$3:$CD$12,6,FALSE)</f>
        <v>#N/A</v>
      </c>
      <c r="AG175" s="161" t="e">
        <f>T175-HLOOKUP(V175,Minimas!$C$3:$CD$12,7,FALSE)</f>
        <v>#N/A</v>
      </c>
      <c r="AH175" s="161" t="e">
        <f>T175-HLOOKUP(V175,Minimas!$C$3:$CD$12,8,FALSE)</f>
        <v>#N/A</v>
      </c>
      <c r="AI175" s="161" t="e">
        <f>T175-HLOOKUP(V175,Minimas!$C$3:$CD$12,9,FALSE)</f>
        <v>#N/A</v>
      </c>
      <c r="AJ175" s="161" t="e">
        <f>T175-HLOOKUP(V175,Minimas!$C$3:$CD$12,10,FALSE)</f>
        <v>#N/A</v>
      </c>
      <c r="AK175" s="162" t="str">
        <f t="shared" si="36"/>
        <v xml:space="preserve"> </v>
      </c>
      <c r="AL175" s="163"/>
      <c r="AM175" s="163" t="str">
        <f t="shared" si="37"/>
        <v xml:space="preserve"> </v>
      </c>
      <c r="AN175" s="163" t="str">
        <f t="shared" si="38"/>
        <v xml:space="preserve"> </v>
      </c>
    </row>
    <row r="176" spans="28:40" x14ac:dyDescent="0.25">
      <c r="AB176" s="161" t="e">
        <f>T176-HLOOKUP(V176,Minimas!$C$3:$CD$12,2,FALSE)</f>
        <v>#N/A</v>
      </c>
      <c r="AC176" s="161" t="e">
        <f>T176-HLOOKUP(V176,Minimas!$C$3:$CD$12,3,FALSE)</f>
        <v>#N/A</v>
      </c>
      <c r="AD176" s="161" t="e">
        <f>T176-HLOOKUP(V176,Minimas!$C$3:$CD$12,4,FALSE)</f>
        <v>#N/A</v>
      </c>
      <c r="AE176" s="161" t="e">
        <f>T176-HLOOKUP(V176,Minimas!$C$3:$CD$12,5,FALSE)</f>
        <v>#N/A</v>
      </c>
      <c r="AF176" s="161" t="e">
        <f>T176-HLOOKUP(V176,Minimas!$C$3:$CD$12,6,FALSE)</f>
        <v>#N/A</v>
      </c>
      <c r="AG176" s="161" t="e">
        <f>T176-HLOOKUP(V176,Minimas!$C$3:$CD$12,7,FALSE)</f>
        <v>#N/A</v>
      </c>
      <c r="AH176" s="161" t="e">
        <f>T176-HLOOKUP(V176,Minimas!$C$3:$CD$12,8,FALSE)</f>
        <v>#N/A</v>
      </c>
      <c r="AI176" s="161" t="e">
        <f>T176-HLOOKUP(V176,Minimas!$C$3:$CD$12,9,FALSE)</f>
        <v>#N/A</v>
      </c>
      <c r="AJ176" s="161" t="e">
        <f>T176-HLOOKUP(V176,Minimas!$C$3:$CD$12,10,FALSE)</f>
        <v>#N/A</v>
      </c>
      <c r="AK176" s="162" t="str">
        <f t="shared" si="36"/>
        <v xml:space="preserve"> </v>
      </c>
      <c r="AL176" s="163"/>
      <c r="AM176" s="163" t="str">
        <f t="shared" si="37"/>
        <v xml:space="preserve"> </v>
      </c>
      <c r="AN176" s="163" t="str">
        <f t="shared" si="38"/>
        <v xml:space="preserve"> </v>
      </c>
    </row>
    <row r="177" spans="28:40" x14ac:dyDescent="0.25">
      <c r="AB177" s="161" t="e">
        <f>T177-HLOOKUP(V177,Minimas!$C$3:$CD$12,2,FALSE)</f>
        <v>#N/A</v>
      </c>
      <c r="AC177" s="161" t="e">
        <f>T177-HLOOKUP(V177,Minimas!$C$3:$CD$12,3,FALSE)</f>
        <v>#N/A</v>
      </c>
      <c r="AD177" s="161" t="e">
        <f>T177-HLOOKUP(V177,Minimas!$C$3:$CD$12,4,FALSE)</f>
        <v>#N/A</v>
      </c>
      <c r="AE177" s="161" t="e">
        <f>T177-HLOOKUP(V177,Minimas!$C$3:$CD$12,5,FALSE)</f>
        <v>#N/A</v>
      </c>
      <c r="AF177" s="161" t="e">
        <f>T177-HLOOKUP(V177,Minimas!$C$3:$CD$12,6,FALSE)</f>
        <v>#N/A</v>
      </c>
      <c r="AG177" s="161" t="e">
        <f>T177-HLOOKUP(V177,Minimas!$C$3:$CD$12,7,FALSE)</f>
        <v>#N/A</v>
      </c>
      <c r="AH177" s="161" t="e">
        <f>T177-HLOOKUP(V177,Minimas!$C$3:$CD$12,8,FALSE)</f>
        <v>#N/A</v>
      </c>
      <c r="AI177" s="161" t="e">
        <f>T177-HLOOKUP(V177,Minimas!$C$3:$CD$12,9,FALSE)</f>
        <v>#N/A</v>
      </c>
      <c r="AJ177" s="161" t="e">
        <f>T177-HLOOKUP(V177,Minimas!$C$3:$CD$12,10,FALSE)</f>
        <v>#N/A</v>
      </c>
      <c r="AK177" s="162" t="str">
        <f t="shared" si="36"/>
        <v xml:space="preserve"> </v>
      </c>
      <c r="AL177" s="163"/>
      <c r="AM177" s="163" t="str">
        <f t="shared" si="37"/>
        <v xml:space="preserve"> </v>
      </c>
      <c r="AN177" s="163" t="str">
        <f t="shared" si="38"/>
        <v xml:space="preserve"> </v>
      </c>
    </row>
    <row r="178" spans="28:40" x14ac:dyDescent="0.25">
      <c r="AB178" s="161" t="e">
        <f>T178-HLOOKUP(V178,Minimas!$C$3:$CD$12,2,FALSE)</f>
        <v>#N/A</v>
      </c>
      <c r="AC178" s="161" t="e">
        <f>T178-HLOOKUP(V178,Minimas!$C$3:$CD$12,3,FALSE)</f>
        <v>#N/A</v>
      </c>
      <c r="AD178" s="161" t="e">
        <f>T178-HLOOKUP(V178,Minimas!$C$3:$CD$12,4,FALSE)</f>
        <v>#N/A</v>
      </c>
      <c r="AE178" s="161" t="e">
        <f>T178-HLOOKUP(V178,Minimas!$C$3:$CD$12,5,FALSE)</f>
        <v>#N/A</v>
      </c>
      <c r="AF178" s="161" t="e">
        <f>T178-HLOOKUP(V178,Minimas!$C$3:$CD$12,6,FALSE)</f>
        <v>#N/A</v>
      </c>
      <c r="AG178" s="161" t="e">
        <f>T178-HLOOKUP(V178,Minimas!$C$3:$CD$12,7,FALSE)</f>
        <v>#N/A</v>
      </c>
      <c r="AH178" s="161" t="e">
        <f>T178-HLOOKUP(V178,Minimas!$C$3:$CD$12,8,FALSE)</f>
        <v>#N/A</v>
      </c>
      <c r="AI178" s="161" t="e">
        <f>T178-HLOOKUP(V178,Minimas!$C$3:$CD$12,9,FALSE)</f>
        <v>#N/A</v>
      </c>
      <c r="AJ178" s="161" t="e">
        <f>T178-HLOOKUP(V178,Minimas!$C$3:$CD$12,10,FALSE)</f>
        <v>#N/A</v>
      </c>
      <c r="AK178" s="162" t="str">
        <f t="shared" si="36"/>
        <v xml:space="preserve"> </v>
      </c>
      <c r="AL178" s="163"/>
      <c r="AM178" s="163" t="str">
        <f t="shared" si="37"/>
        <v xml:space="preserve"> </v>
      </c>
      <c r="AN178" s="163" t="str">
        <f t="shared" si="38"/>
        <v xml:space="preserve"> </v>
      </c>
    </row>
    <row r="179" spans="28:40" x14ac:dyDescent="0.25">
      <c r="AB179" s="161" t="e">
        <f>T179-HLOOKUP(V179,Minimas!$C$3:$CD$12,2,FALSE)</f>
        <v>#N/A</v>
      </c>
      <c r="AC179" s="161" t="e">
        <f>T179-HLOOKUP(V179,Minimas!$C$3:$CD$12,3,FALSE)</f>
        <v>#N/A</v>
      </c>
      <c r="AD179" s="161" t="e">
        <f>T179-HLOOKUP(V179,Minimas!$C$3:$CD$12,4,FALSE)</f>
        <v>#N/A</v>
      </c>
      <c r="AE179" s="161" t="e">
        <f>T179-HLOOKUP(V179,Minimas!$C$3:$CD$12,5,FALSE)</f>
        <v>#N/A</v>
      </c>
      <c r="AF179" s="161" t="e">
        <f>T179-HLOOKUP(V179,Minimas!$C$3:$CD$12,6,FALSE)</f>
        <v>#N/A</v>
      </c>
      <c r="AG179" s="161" t="e">
        <f>T179-HLOOKUP(V179,Minimas!$C$3:$CD$12,7,FALSE)</f>
        <v>#N/A</v>
      </c>
      <c r="AH179" s="161" t="e">
        <f>T179-HLOOKUP(V179,Minimas!$C$3:$CD$12,8,FALSE)</f>
        <v>#N/A</v>
      </c>
      <c r="AI179" s="161" t="e">
        <f>T179-HLOOKUP(V179,Minimas!$C$3:$CD$12,9,FALSE)</f>
        <v>#N/A</v>
      </c>
      <c r="AJ179" s="161" t="e">
        <f>T179-HLOOKUP(V179,Minimas!$C$3:$CD$12,10,FALSE)</f>
        <v>#N/A</v>
      </c>
      <c r="AK179" s="162" t="str">
        <f t="shared" si="36"/>
        <v xml:space="preserve"> </v>
      </c>
      <c r="AL179" s="163"/>
      <c r="AM179" s="163" t="str">
        <f t="shared" si="37"/>
        <v xml:space="preserve"> </v>
      </c>
      <c r="AN179" s="163" t="str">
        <f t="shared" si="38"/>
        <v xml:space="preserve"> </v>
      </c>
    </row>
    <row r="180" spans="28:40" x14ac:dyDescent="0.25">
      <c r="AB180" s="161" t="e">
        <f>T180-HLOOKUP(V180,Minimas!$C$3:$CD$12,2,FALSE)</f>
        <v>#N/A</v>
      </c>
      <c r="AC180" s="161" t="e">
        <f>T180-HLOOKUP(V180,Minimas!$C$3:$CD$12,3,FALSE)</f>
        <v>#N/A</v>
      </c>
      <c r="AD180" s="161" t="e">
        <f>T180-HLOOKUP(V180,Minimas!$C$3:$CD$12,4,FALSE)</f>
        <v>#N/A</v>
      </c>
      <c r="AE180" s="161" t="e">
        <f>T180-HLOOKUP(V180,Minimas!$C$3:$CD$12,5,FALSE)</f>
        <v>#N/A</v>
      </c>
      <c r="AF180" s="161" t="e">
        <f>T180-HLOOKUP(V180,Minimas!$C$3:$CD$12,6,FALSE)</f>
        <v>#N/A</v>
      </c>
      <c r="AG180" s="161" t="e">
        <f>T180-HLOOKUP(V180,Minimas!$C$3:$CD$12,7,FALSE)</f>
        <v>#N/A</v>
      </c>
      <c r="AH180" s="161" t="e">
        <f>T180-HLOOKUP(V180,Minimas!$C$3:$CD$12,8,FALSE)</f>
        <v>#N/A</v>
      </c>
      <c r="AI180" s="161" t="e">
        <f>T180-HLOOKUP(V180,Minimas!$C$3:$CD$12,9,FALSE)</f>
        <v>#N/A</v>
      </c>
      <c r="AJ180" s="161" t="e">
        <f>T180-HLOOKUP(V180,Minimas!$C$3:$CD$12,10,FALSE)</f>
        <v>#N/A</v>
      </c>
      <c r="AK180" s="162" t="str">
        <f t="shared" si="36"/>
        <v xml:space="preserve"> </v>
      </c>
      <c r="AL180" s="163"/>
      <c r="AM180" s="163" t="str">
        <f t="shared" si="37"/>
        <v xml:space="preserve"> </v>
      </c>
      <c r="AN180" s="163" t="str">
        <f t="shared" si="38"/>
        <v xml:space="preserve"> </v>
      </c>
    </row>
    <row r="181" spans="28:40" x14ac:dyDescent="0.25">
      <c r="AB181" s="161" t="e">
        <f>T181-HLOOKUP(V181,Minimas!$C$3:$CD$12,2,FALSE)</f>
        <v>#N/A</v>
      </c>
      <c r="AC181" s="161" t="e">
        <f>T181-HLOOKUP(V181,Minimas!$C$3:$CD$12,3,FALSE)</f>
        <v>#N/A</v>
      </c>
      <c r="AD181" s="161" t="e">
        <f>T181-HLOOKUP(V181,Minimas!$C$3:$CD$12,4,FALSE)</f>
        <v>#N/A</v>
      </c>
      <c r="AE181" s="161" t="e">
        <f>T181-HLOOKUP(V181,Minimas!$C$3:$CD$12,5,FALSE)</f>
        <v>#N/A</v>
      </c>
      <c r="AF181" s="161" t="e">
        <f>T181-HLOOKUP(V181,Minimas!$C$3:$CD$12,6,FALSE)</f>
        <v>#N/A</v>
      </c>
      <c r="AG181" s="161" t="e">
        <f>T181-HLOOKUP(V181,Minimas!$C$3:$CD$12,7,FALSE)</f>
        <v>#N/A</v>
      </c>
      <c r="AH181" s="161" t="e">
        <f>T181-HLOOKUP(V181,Minimas!$C$3:$CD$12,8,FALSE)</f>
        <v>#N/A</v>
      </c>
      <c r="AI181" s="161" t="e">
        <f>T181-HLOOKUP(V181,Minimas!$C$3:$CD$12,9,FALSE)</f>
        <v>#N/A</v>
      </c>
      <c r="AJ181" s="161" t="e">
        <f>T181-HLOOKUP(V181,Minimas!$C$3:$CD$12,10,FALSE)</f>
        <v>#N/A</v>
      </c>
      <c r="AK181" s="162" t="str">
        <f t="shared" si="36"/>
        <v xml:space="preserve"> </v>
      </c>
      <c r="AL181" s="163"/>
      <c r="AM181" s="163" t="str">
        <f t="shared" si="37"/>
        <v xml:space="preserve"> </v>
      </c>
      <c r="AN181" s="163" t="str">
        <f t="shared" si="38"/>
        <v xml:space="preserve"> </v>
      </c>
    </row>
    <row r="182" spans="28:40" x14ac:dyDescent="0.25">
      <c r="AB182" s="161" t="e">
        <f>T182-HLOOKUP(V182,Minimas!$C$3:$CD$12,2,FALSE)</f>
        <v>#N/A</v>
      </c>
      <c r="AC182" s="161" t="e">
        <f>T182-HLOOKUP(V182,Minimas!$C$3:$CD$12,3,FALSE)</f>
        <v>#N/A</v>
      </c>
      <c r="AD182" s="161" t="e">
        <f>T182-HLOOKUP(V182,Minimas!$C$3:$CD$12,4,FALSE)</f>
        <v>#N/A</v>
      </c>
      <c r="AE182" s="161" t="e">
        <f>T182-HLOOKUP(V182,Minimas!$C$3:$CD$12,5,FALSE)</f>
        <v>#N/A</v>
      </c>
      <c r="AF182" s="161" t="e">
        <f>T182-HLOOKUP(V182,Minimas!$C$3:$CD$12,6,FALSE)</f>
        <v>#N/A</v>
      </c>
      <c r="AG182" s="161" t="e">
        <f>T182-HLOOKUP(V182,Minimas!$C$3:$CD$12,7,FALSE)</f>
        <v>#N/A</v>
      </c>
      <c r="AH182" s="161" t="e">
        <f>T182-HLOOKUP(V182,Minimas!$C$3:$CD$12,8,FALSE)</f>
        <v>#N/A</v>
      </c>
      <c r="AI182" s="161" t="e">
        <f>T182-HLOOKUP(V182,Minimas!$C$3:$CD$12,9,FALSE)</f>
        <v>#N/A</v>
      </c>
      <c r="AJ182" s="161" t="e">
        <f>T182-HLOOKUP(V182,Minimas!$C$3:$CD$12,10,FALSE)</f>
        <v>#N/A</v>
      </c>
      <c r="AK182" s="162" t="str">
        <f t="shared" si="36"/>
        <v xml:space="preserve"> </v>
      </c>
      <c r="AL182" s="163"/>
      <c r="AM182" s="163" t="str">
        <f t="shared" si="37"/>
        <v xml:space="preserve"> </v>
      </c>
      <c r="AN182" s="163" t="str">
        <f t="shared" si="38"/>
        <v xml:space="preserve"> </v>
      </c>
    </row>
    <row r="183" spans="28:40" x14ac:dyDescent="0.25">
      <c r="AB183" s="161" t="e">
        <f>T183-HLOOKUP(V183,Minimas!$C$3:$CD$12,2,FALSE)</f>
        <v>#N/A</v>
      </c>
      <c r="AC183" s="161" t="e">
        <f>T183-HLOOKUP(V183,Minimas!$C$3:$CD$12,3,FALSE)</f>
        <v>#N/A</v>
      </c>
      <c r="AD183" s="161" t="e">
        <f>T183-HLOOKUP(V183,Minimas!$C$3:$CD$12,4,FALSE)</f>
        <v>#N/A</v>
      </c>
      <c r="AE183" s="161" t="e">
        <f>T183-HLOOKUP(V183,Minimas!$C$3:$CD$12,5,FALSE)</f>
        <v>#N/A</v>
      </c>
      <c r="AF183" s="161" t="e">
        <f>T183-HLOOKUP(V183,Minimas!$C$3:$CD$12,6,FALSE)</f>
        <v>#N/A</v>
      </c>
      <c r="AG183" s="161" t="e">
        <f>T183-HLOOKUP(V183,Minimas!$C$3:$CD$12,7,FALSE)</f>
        <v>#N/A</v>
      </c>
      <c r="AH183" s="161" t="e">
        <f>T183-HLOOKUP(V183,Minimas!$C$3:$CD$12,8,FALSE)</f>
        <v>#N/A</v>
      </c>
      <c r="AI183" s="161" t="e">
        <f>T183-HLOOKUP(V183,Minimas!$C$3:$CD$12,9,FALSE)</f>
        <v>#N/A</v>
      </c>
      <c r="AJ183" s="161" t="e">
        <f>T183-HLOOKUP(V183,Minimas!$C$3:$CD$12,10,FALSE)</f>
        <v>#N/A</v>
      </c>
      <c r="AK183" s="162" t="str">
        <f t="shared" si="36"/>
        <v xml:space="preserve"> </v>
      </c>
      <c r="AL183" s="163"/>
      <c r="AM183" s="163" t="str">
        <f t="shared" si="37"/>
        <v xml:space="preserve"> </v>
      </c>
      <c r="AN183" s="163" t="str">
        <f t="shared" si="38"/>
        <v xml:space="preserve"> </v>
      </c>
    </row>
    <row r="184" spans="28:40" x14ac:dyDescent="0.25">
      <c r="AB184" s="161" t="e">
        <f>T184-HLOOKUP(V184,Minimas!$C$3:$CD$12,2,FALSE)</f>
        <v>#N/A</v>
      </c>
      <c r="AC184" s="161" t="e">
        <f>T184-HLOOKUP(V184,Minimas!$C$3:$CD$12,3,FALSE)</f>
        <v>#N/A</v>
      </c>
      <c r="AD184" s="161" t="e">
        <f>T184-HLOOKUP(V184,Minimas!$C$3:$CD$12,4,FALSE)</f>
        <v>#N/A</v>
      </c>
      <c r="AE184" s="161" t="e">
        <f>T184-HLOOKUP(V184,Minimas!$C$3:$CD$12,5,FALSE)</f>
        <v>#N/A</v>
      </c>
      <c r="AF184" s="161" t="e">
        <f>T184-HLOOKUP(V184,Minimas!$C$3:$CD$12,6,FALSE)</f>
        <v>#N/A</v>
      </c>
      <c r="AG184" s="161" t="e">
        <f>T184-HLOOKUP(V184,Minimas!$C$3:$CD$12,7,FALSE)</f>
        <v>#N/A</v>
      </c>
      <c r="AH184" s="161" t="e">
        <f>T184-HLOOKUP(V184,Minimas!$C$3:$CD$12,8,FALSE)</f>
        <v>#N/A</v>
      </c>
      <c r="AI184" s="161" t="e">
        <f>T184-HLOOKUP(V184,Minimas!$C$3:$CD$12,9,FALSE)</f>
        <v>#N/A</v>
      </c>
      <c r="AJ184" s="161" t="e">
        <f>T184-HLOOKUP(V184,Minimas!$C$3:$CD$12,10,FALSE)</f>
        <v>#N/A</v>
      </c>
      <c r="AK184" s="162" t="str">
        <f t="shared" si="36"/>
        <v xml:space="preserve"> </v>
      </c>
      <c r="AL184" s="163"/>
      <c r="AM184" s="163" t="str">
        <f t="shared" si="37"/>
        <v xml:space="preserve"> </v>
      </c>
      <c r="AN184" s="163" t="str">
        <f t="shared" si="38"/>
        <v xml:space="preserve"> </v>
      </c>
    </row>
    <row r="185" spans="28:40" x14ac:dyDescent="0.25">
      <c r="AB185" s="161" t="e">
        <f>T185-HLOOKUP(V185,Minimas!$C$3:$CD$12,2,FALSE)</f>
        <v>#N/A</v>
      </c>
      <c r="AC185" s="161" t="e">
        <f>T185-HLOOKUP(V185,Minimas!$C$3:$CD$12,3,FALSE)</f>
        <v>#N/A</v>
      </c>
      <c r="AD185" s="161" t="e">
        <f>T185-HLOOKUP(V185,Minimas!$C$3:$CD$12,4,FALSE)</f>
        <v>#N/A</v>
      </c>
      <c r="AE185" s="161" t="e">
        <f>T185-HLOOKUP(V185,Minimas!$C$3:$CD$12,5,FALSE)</f>
        <v>#N/A</v>
      </c>
      <c r="AF185" s="161" t="e">
        <f>T185-HLOOKUP(V185,Minimas!$C$3:$CD$12,6,FALSE)</f>
        <v>#N/A</v>
      </c>
      <c r="AG185" s="161" t="e">
        <f>T185-HLOOKUP(V185,Minimas!$C$3:$CD$12,7,FALSE)</f>
        <v>#N/A</v>
      </c>
      <c r="AH185" s="161" t="e">
        <f>T185-HLOOKUP(V185,Minimas!$C$3:$CD$12,8,FALSE)</f>
        <v>#N/A</v>
      </c>
      <c r="AI185" s="161" t="e">
        <f>T185-HLOOKUP(V185,Minimas!$C$3:$CD$12,9,FALSE)</f>
        <v>#N/A</v>
      </c>
      <c r="AJ185" s="161" t="e">
        <f>T185-HLOOKUP(V185,Minimas!$C$3:$CD$12,10,FALSE)</f>
        <v>#N/A</v>
      </c>
      <c r="AK185" s="162" t="str">
        <f t="shared" si="36"/>
        <v xml:space="preserve"> </v>
      </c>
      <c r="AL185" s="163"/>
      <c r="AM185" s="163" t="str">
        <f t="shared" si="37"/>
        <v xml:space="preserve"> </v>
      </c>
      <c r="AN185" s="163" t="str">
        <f t="shared" si="38"/>
        <v xml:space="preserve"> </v>
      </c>
    </row>
    <row r="186" spans="28:40" x14ac:dyDescent="0.25">
      <c r="AB186" s="161" t="e">
        <f>T186-HLOOKUP(V186,Minimas!$C$3:$CD$12,2,FALSE)</f>
        <v>#N/A</v>
      </c>
      <c r="AC186" s="161" t="e">
        <f>T186-HLOOKUP(V186,Minimas!$C$3:$CD$12,3,FALSE)</f>
        <v>#N/A</v>
      </c>
      <c r="AD186" s="161" t="e">
        <f>T186-HLOOKUP(V186,Minimas!$C$3:$CD$12,4,FALSE)</f>
        <v>#N/A</v>
      </c>
      <c r="AE186" s="161" t="e">
        <f>T186-HLOOKUP(V186,Minimas!$C$3:$CD$12,5,FALSE)</f>
        <v>#N/A</v>
      </c>
      <c r="AF186" s="161" t="e">
        <f>T186-HLOOKUP(V186,Minimas!$C$3:$CD$12,6,FALSE)</f>
        <v>#N/A</v>
      </c>
      <c r="AG186" s="161" t="e">
        <f>T186-HLOOKUP(V186,Minimas!$C$3:$CD$12,7,FALSE)</f>
        <v>#N/A</v>
      </c>
      <c r="AH186" s="161" t="e">
        <f>T186-HLOOKUP(V186,Minimas!$C$3:$CD$12,8,FALSE)</f>
        <v>#N/A</v>
      </c>
      <c r="AI186" s="161" t="e">
        <f>T186-HLOOKUP(V186,Minimas!$C$3:$CD$12,9,FALSE)</f>
        <v>#N/A</v>
      </c>
      <c r="AJ186" s="161" t="e">
        <f>T186-HLOOKUP(V186,Minimas!$C$3:$CD$12,10,FALSE)</f>
        <v>#N/A</v>
      </c>
      <c r="AK186" s="162" t="str">
        <f t="shared" si="36"/>
        <v xml:space="preserve"> </v>
      </c>
      <c r="AL186" s="163"/>
      <c r="AM186" s="163" t="str">
        <f t="shared" si="37"/>
        <v xml:space="preserve"> </v>
      </c>
      <c r="AN186" s="163" t="str">
        <f t="shared" si="38"/>
        <v xml:space="preserve"> </v>
      </c>
    </row>
    <row r="187" spans="28:40" x14ac:dyDescent="0.25">
      <c r="AB187" s="161" t="e">
        <f>T187-HLOOKUP(V187,Minimas!$C$3:$CD$12,2,FALSE)</f>
        <v>#N/A</v>
      </c>
      <c r="AC187" s="161" t="e">
        <f>T187-HLOOKUP(V187,Minimas!$C$3:$CD$12,3,FALSE)</f>
        <v>#N/A</v>
      </c>
      <c r="AD187" s="161" t="e">
        <f>T187-HLOOKUP(V187,Minimas!$C$3:$CD$12,4,FALSE)</f>
        <v>#N/A</v>
      </c>
      <c r="AE187" s="161" t="e">
        <f>T187-HLOOKUP(V187,Minimas!$C$3:$CD$12,5,FALSE)</f>
        <v>#N/A</v>
      </c>
      <c r="AF187" s="161" t="e">
        <f>T187-HLOOKUP(V187,Minimas!$C$3:$CD$12,6,FALSE)</f>
        <v>#N/A</v>
      </c>
      <c r="AG187" s="161" t="e">
        <f>T187-HLOOKUP(V187,Minimas!$C$3:$CD$12,7,FALSE)</f>
        <v>#N/A</v>
      </c>
      <c r="AH187" s="161" t="e">
        <f>T187-HLOOKUP(V187,Minimas!$C$3:$CD$12,8,FALSE)</f>
        <v>#N/A</v>
      </c>
      <c r="AI187" s="161" t="e">
        <f>T187-HLOOKUP(V187,Minimas!$C$3:$CD$12,9,FALSE)</f>
        <v>#N/A</v>
      </c>
      <c r="AJ187" s="161" t="e">
        <f>T187-HLOOKUP(V187,Minimas!$C$3:$CD$12,10,FALSE)</f>
        <v>#N/A</v>
      </c>
      <c r="AK187" s="162" t="str">
        <f t="shared" si="36"/>
        <v xml:space="preserve"> </v>
      </c>
      <c r="AL187" s="163"/>
      <c r="AM187" s="163" t="str">
        <f t="shared" si="37"/>
        <v xml:space="preserve"> </v>
      </c>
      <c r="AN187" s="163" t="str">
        <f t="shared" si="38"/>
        <v xml:space="preserve"> </v>
      </c>
    </row>
    <row r="188" spans="28:40" x14ac:dyDescent="0.25">
      <c r="AB188" s="161" t="e">
        <f>T188-HLOOKUP(V188,Minimas!$C$3:$CD$12,2,FALSE)</f>
        <v>#N/A</v>
      </c>
      <c r="AC188" s="161" t="e">
        <f>T188-HLOOKUP(V188,Minimas!$C$3:$CD$12,3,FALSE)</f>
        <v>#N/A</v>
      </c>
      <c r="AD188" s="161" t="e">
        <f>T188-HLOOKUP(V188,Minimas!$C$3:$CD$12,4,FALSE)</f>
        <v>#N/A</v>
      </c>
      <c r="AE188" s="161" t="e">
        <f>T188-HLOOKUP(V188,Minimas!$C$3:$CD$12,5,FALSE)</f>
        <v>#N/A</v>
      </c>
      <c r="AF188" s="161" t="e">
        <f>T188-HLOOKUP(V188,Minimas!$C$3:$CD$12,6,FALSE)</f>
        <v>#N/A</v>
      </c>
      <c r="AG188" s="161" t="e">
        <f>T188-HLOOKUP(V188,Minimas!$C$3:$CD$12,7,FALSE)</f>
        <v>#N/A</v>
      </c>
      <c r="AH188" s="161" t="e">
        <f>T188-HLOOKUP(V188,Minimas!$C$3:$CD$12,8,FALSE)</f>
        <v>#N/A</v>
      </c>
      <c r="AI188" s="161" t="e">
        <f>T188-HLOOKUP(V188,Minimas!$C$3:$CD$12,9,FALSE)</f>
        <v>#N/A</v>
      </c>
      <c r="AJ188" s="161" t="e">
        <f>T188-HLOOKUP(V188,Minimas!$C$3:$CD$12,10,FALSE)</f>
        <v>#N/A</v>
      </c>
      <c r="AK188" s="162" t="str">
        <f t="shared" si="36"/>
        <v xml:space="preserve"> </v>
      </c>
      <c r="AL188" s="163"/>
      <c r="AM188" s="163" t="str">
        <f t="shared" si="37"/>
        <v xml:space="preserve"> </v>
      </c>
      <c r="AN188" s="163" t="str">
        <f t="shared" si="38"/>
        <v xml:space="preserve"> </v>
      </c>
    </row>
    <row r="189" spans="28:40" x14ac:dyDescent="0.25">
      <c r="AB189" s="161" t="e">
        <f>T189-HLOOKUP(V189,Minimas!$C$3:$CD$12,2,FALSE)</f>
        <v>#N/A</v>
      </c>
      <c r="AC189" s="161" t="e">
        <f>T189-HLOOKUP(V189,Minimas!$C$3:$CD$12,3,FALSE)</f>
        <v>#N/A</v>
      </c>
      <c r="AD189" s="161" t="e">
        <f>T189-HLOOKUP(V189,Minimas!$C$3:$CD$12,4,FALSE)</f>
        <v>#N/A</v>
      </c>
      <c r="AE189" s="161" t="e">
        <f>T189-HLOOKUP(V189,Minimas!$C$3:$CD$12,5,FALSE)</f>
        <v>#N/A</v>
      </c>
      <c r="AF189" s="161" t="e">
        <f>T189-HLOOKUP(V189,Minimas!$C$3:$CD$12,6,FALSE)</f>
        <v>#N/A</v>
      </c>
      <c r="AG189" s="161" t="e">
        <f>T189-HLOOKUP(V189,Minimas!$C$3:$CD$12,7,FALSE)</f>
        <v>#N/A</v>
      </c>
      <c r="AH189" s="161" t="e">
        <f>T189-HLOOKUP(V189,Minimas!$C$3:$CD$12,8,FALSE)</f>
        <v>#N/A</v>
      </c>
      <c r="AI189" s="161" t="e">
        <f>T189-HLOOKUP(V189,Minimas!$C$3:$CD$12,9,FALSE)</f>
        <v>#N/A</v>
      </c>
      <c r="AJ189" s="161" t="e">
        <f>T189-HLOOKUP(V189,Minimas!$C$3:$CD$12,10,FALSE)</f>
        <v>#N/A</v>
      </c>
      <c r="AK189" s="162" t="str">
        <f t="shared" si="36"/>
        <v xml:space="preserve"> </v>
      </c>
      <c r="AL189" s="163"/>
      <c r="AM189" s="163" t="str">
        <f t="shared" si="37"/>
        <v xml:space="preserve"> </v>
      </c>
      <c r="AN189" s="163" t="str">
        <f t="shared" si="38"/>
        <v xml:space="preserve"> </v>
      </c>
    </row>
    <row r="190" spans="28:40" x14ac:dyDescent="0.25">
      <c r="AB190" s="161" t="e">
        <f>T190-HLOOKUP(V190,Minimas!$C$3:$CD$12,2,FALSE)</f>
        <v>#N/A</v>
      </c>
      <c r="AC190" s="161" t="e">
        <f>T190-HLOOKUP(V190,Minimas!$C$3:$CD$12,3,FALSE)</f>
        <v>#N/A</v>
      </c>
      <c r="AD190" s="161" t="e">
        <f>T190-HLOOKUP(V190,Minimas!$C$3:$CD$12,4,FALSE)</f>
        <v>#N/A</v>
      </c>
      <c r="AE190" s="161" t="e">
        <f>T190-HLOOKUP(V190,Minimas!$C$3:$CD$12,5,FALSE)</f>
        <v>#N/A</v>
      </c>
      <c r="AF190" s="161" t="e">
        <f>T190-HLOOKUP(V190,Minimas!$C$3:$CD$12,6,FALSE)</f>
        <v>#N/A</v>
      </c>
      <c r="AG190" s="161" t="e">
        <f>T190-HLOOKUP(V190,Minimas!$C$3:$CD$12,7,FALSE)</f>
        <v>#N/A</v>
      </c>
      <c r="AH190" s="161" t="e">
        <f>T190-HLOOKUP(V190,Minimas!$C$3:$CD$12,8,FALSE)</f>
        <v>#N/A</v>
      </c>
      <c r="AI190" s="161" t="e">
        <f>T190-HLOOKUP(V190,Minimas!$C$3:$CD$12,9,FALSE)</f>
        <v>#N/A</v>
      </c>
      <c r="AJ190" s="161" t="e">
        <f>T190-HLOOKUP(V190,Minimas!$C$3:$CD$12,10,FALSE)</f>
        <v>#N/A</v>
      </c>
      <c r="AK190" s="162" t="str">
        <f t="shared" si="36"/>
        <v xml:space="preserve"> </v>
      </c>
      <c r="AL190" s="163"/>
      <c r="AM190" s="163" t="str">
        <f t="shared" si="37"/>
        <v xml:space="preserve"> </v>
      </c>
      <c r="AN190" s="163" t="str">
        <f t="shared" si="38"/>
        <v xml:space="preserve"> </v>
      </c>
    </row>
    <row r="191" spans="28:40" x14ac:dyDescent="0.25">
      <c r="AB191" s="161" t="e">
        <f>T191-HLOOKUP(V191,Minimas!$C$3:$CD$12,2,FALSE)</f>
        <v>#N/A</v>
      </c>
      <c r="AC191" s="161" t="e">
        <f>T191-HLOOKUP(V191,Minimas!$C$3:$CD$12,3,FALSE)</f>
        <v>#N/A</v>
      </c>
      <c r="AD191" s="161" t="e">
        <f>T191-HLOOKUP(V191,Minimas!$C$3:$CD$12,4,FALSE)</f>
        <v>#N/A</v>
      </c>
      <c r="AE191" s="161" t="e">
        <f>T191-HLOOKUP(V191,Minimas!$C$3:$CD$12,5,FALSE)</f>
        <v>#N/A</v>
      </c>
      <c r="AF191" s="161" t="e">
        <f>T191-HLOOKUP(V191,Minimas!$C$3:$CD$12,6,FALSE)</f>
        <v>#N/A</v>
      </c>
      <c r="AG191" s="161" t="e">
        <f>T191-HLOOKUP(V191,Minimas!$C$3:$CD$12,7,FALSE)</f>
        <v>#N/A</v>
      </c>
      <c r="AH191" s="161" t="e">
        <f>T191-HLOOKUP(V191,Minimas!$C$3:$CD$12,8,FALSE)</f>
        <v>#N/A</v>
      </c>
      <c r="AI191" s="161" t="e">
        <f>T191-HLOOKUP(V191,Minimas!$C$3:$CD$12,9,FALSE)</f>
        <v>#N/A</v>
      </c>
      <c r="AJ191" s="161" t="e">
        <f>T191-HLOOKUP(V191,Minimas!$C$3:$CD$12,10,FALSE)</f>
        <v>#N/A</v>
      </c>
      <c r="AK191" s="162" t="str">
        <f t="shared" si="36"/>
        <v xml:space="preserve"> </v>
      </c>
      <c r="AL191" s="163"/>
      <c r="AM191" s="163" t="str">
        <f t="shared" si="37"/>
        <v xml:space="preserve"> </v>
      </c>
      <c r="AN191" s="163" t="str">
        <f t="shared" si="38"/>
        <v xml:space="preserve"> </v>
      </c>
    </row>
    <row r="192" spans="28:40" x14ac:dyDescent="0.25">
      <c r="AB192" s="161" t="e">
        <f>T192-HLOOKUP(V192,Minimas!$C$3:$CD$12,2,FALSE)</f>
        <v>#N/A</v>
      </c>
      <c r="AC192" s="161" t="e">
        <f>T192-HLOOKUP(V192,Minimas!$C$3:$CD$12,3,FALSE)</f>
        <v>#N/A</v>
      </c>
      <c r="AD192" s="161" t="e">
        <f>T192-HLOOKUP(V192,Minimas!$C$3:$CD$12,4,FALSE)</f>
        <v>#N/A</v>
      </c>
      <c r="AE192" s="161" t="e">
        <f>T192-HLOOKUP(V192,Minimas!$C$3:$CD$12,5,FALSE)</f>
        <v>#N/A</v>
      </c>
      <c r="AF192" s="161" t="e">
        <f>T192-HLOOKUP(V192,Minimas!$C$3:$CD$12,6,FALSE)</f>
        <v>#N/A</v>
      </c>
      <c r="AG192" s="161" t="e">
        <f>T192-HLOOKUP(V192,Minimas!$C$3:$CD$12,7,FALSE)</f>
        <v>#N/A</v>
      </c>
      <c r="AH192" s="161" t="e">
        <f>T192-HLOOKUP(V192,Minimas!$C$3:$CD$12,8,FALSE)</f>
        <v>#N/A</v>
      </c>
      <c r="AI192" s="161" t="e">
        <f>T192-HLOOKUP(V192,Minimas!$C$3:$CD$12,9,FALSE)</f>
        <v>#N/A</v>
      </c>
      <c r="AJ192" s="161" t="e">
        <f>T192-HLOOKUP(V192,Minimas!$C$3:$CD$12,10,FALSE)</f>
        <v>#N/A</v>
      </c>
      <c r="AK192" s="162" t="str">
        <f t="shared" si="36"/>
        <v xml:space="preserve"> </v>
      </c>
      <c r="AL192" s="163"/>
      <c r="AM192" s="163" t="str">
        <f t="shared" si="37"/>
        <v xml:space="preserve"> </v>
      </c>
      <c r="AN192" s="163" t="str">
        <f t="shared" si="38"/>
        <v xml:space="preserve"> </v>
      </c>
    </row>
    <row r="193" spans="28:40" x14ac:dyDescent="0.25">
      <c r="AB193" s="161" t="e">
        <f>T193-HLOOKUP(V193,Minimas!$C$3:$CD$12,2,FALSE)</f>
        <v>#N/A</v>
      </c>
      <c r="AC193" s="161" t="e">
        <f>T193-HLOOKUP(V193,Minimas!$C$3:$CD$12,3,FALSE)</f>
        <v>#N/A</v>
      </c>
      <c r="AD193" s="161" t="e">
        <f>T193-HLOOKUP(V193,Minimas!$C$3:$CD$12,4,FALSE)</f>
        <v>#N/A</v>
      </c>
      <c r="AE193" s="161" t="e">
        <f>T193-HLOOKUP(V193,Minimas!$C$3:$CD$12,5,FALSE)</f>
        <v>#N/A</v>
      </c>
      <c r="AF193" s="161" t="e">
        <f>T193-HLOOKUP(V193,Minimas!$C$3:$CD$12,6,FALSE)</f>
        <v>#N/A</v>
      </c>
      <c r="AG193" s="161" t="e">
        <f>T193-HLOOKUP(V193,Minimas!$C$3:$CD$12,7,FALSE)</f>
        <v>#N/A</v>
      </c>
      <c r="AH193" s="161" t="e">
        <f>T193-HLOOKUP(V193,Minimas!$C$3:$CD$12,8,FALSE)</f>
        <v>#N/A</v>
      </c>
      <c r="AI193" s="161" t="e">
        <f>T193-HLOOKUP(V193,Minimas!$C$3:$CD$12,9,FALSE)</f>
        <v>#N/A</v>
      </c>
      <c r="AJ193" s="161" t="e">
        <f>T193-HLOOKUP(V193,Minimas!$C$3:$CD$12,10,FALSE)</f>
        <v>#N/A</v>
      </c>
      <c r="AK193" s="162" t="str">
        <f t="shared" si="36"/>
        <v xml:space="preserve"> </v>
      </c>
      <c r="AL193" s="163"/>
      <c r="AM193" s="163" t="str">
        <f t="shared" si="37"/>
        <v xml:space="preserve"> </v>
      </c>
      <c r="AN193" s="163" t="str">
        <f t="shared" si="38"/>
        <v xml:space="preserve"> </v>
      </c>
    </row>
    <row r="194" spans="28:40" x14ac:dyDescent="0.25">
      <c r="AB194" s="161" t="e">
        <f>T194-HLOOKUP(V194,Minimas!$C$3:$CD$12,2,FALSE)</f>
        <v>#N/A</v>
      </c>
      <c r="AC194" s="161" t="e">
        <f>T194-HLOOKUP(V194,Minimas!$C$3:$CD$12,3,FALSE)</f>
        <v>#N/A</v>
      </c>
      <c r="AD194" s="161" t="e">
        <f>T194-HLOOKUP(V194,Minimas!$C$3:$CD$12,4,FALSE)</f>
        <v>#N/A</v>
      </c>
      <c r="AE194" s="161" t="e">
        <f>T194-HLOOKUP(V194,Minimas!$C$3:$CD$12,5,FALSE)</f>
        <v>#N/A</v>
      </c>
      <c r="AF194" s="161" t="e">
        <f>T194-HLOOKUP(V194,Minimas!$C$3:$CD$12,6,FALSE)</f>
        <v>#N/A</v>
      </c>
      <c r="AG194" s="161" t="e">
        <f>T194-HLOOKUP(V194,Minimas!$C$3:$CD$12,7,FALSE)</f>
        <v>#N/A</v>
      </c>
      <c r="AH194" s="161" t="e">
        <f>T194-HLOOKUP(V194,Minimas!$C$3:$CD$12,8,FALSE)</f>
        <v>#N/A</v>
      </c>
      <c r="AI194" s="161" t="e">
        <f>T194-HLOOKUP(V194,Minimas!$C$3:$CD$12,9,FALSE)</f>
        <v>#N/A</v>
      </c>
      <c r="AJ194" s="161" t="e">
        <f>T194-HLOOKUP(V194,Minimas!$C$3:$CD$12,10,FALSE)</f>
        <v>#N/A</v>
      </c>
      <c r="AK194" s="162" t="str">
        <f t="shared" si="36"/>
        <v xml:space="preserve"> </v>
      </c>
      <c r="AL194" s="163"/>
      <c r="AM194" s="163" t="str">
        <f t="shared" si="37"/>
        <v xml:space="preserve"> </v>
      </c>
      <c r="AN194" s="163" t="str">
        <f t="shared" si="38"/>
        <v xml:space="preserve"> </v>
      </c>
    </row>
    <row r="195" spans="28:40" x14ac:dyDescent="0.25">
      <c r="AB195" s="161" t="e">
        <f>T195-HLOOKUP(V195,Minimas!$C$3:$CD$12,2,FALSE)</f>
        <v>#N/A</v>
      </c>
      <c r="AC195" s="161" t="e">
        <f>T195-HLOOKUP(V195,Minimas!$C$3:$CD$12,3,FALSE)</f>
        <v>#N/A</v>
      </c>
      <c r="AD195" s="161" t="e">
        <f>T195-HLOOKUP(V195,Minimas!$C$3:$CD$12,4,FALSE)</f>
        <v>#N/A</v>
      </c>
      <c r="AE195" s="161" t="e">
        <f>T195-HLOOKUP(V195,Minimas!$C$3:$CD$12,5,FALSE)</f>
        <v>#N/A</v>
      </c>
      <c r="AF195" s="161" t="e">
        <f>T195-HLOOKUP(V195,Minimas!$C$3:$CD$12,6,FALSE)</f>
        <v>#N/A</v>
      </c>
      <c r="AG195" s="161" t="e">
        <f>T195-HLOOKUP(V195,Minimas!$C$3:$CD$12,7,FALSE)</f>
        <v>#N/A</v>
      </c>
      <c r="AH195" s="161" t="e">
        <f>T195-HLOOKUP(V195,Minimas!$C$3:$CD$12,8,FALSE)</f>
        <v>#N/A</v>
      </c>
      <c r="AI195" s="161" t="e">
        <f>T195-HLOOKUP(V195,Minimas!$C$3:$CD$12,9,FALSE)</f>
        <v>#N/A</v>
      </c>
      <c r="AJ195" s="161" t="e">
        <f>T195-HLOOKUP(V195,Minimas!$C$3:$CD$12,10,FALSE)</f>
        <v>#N/A</v>
      </c>
      <c r="AK195" s="162" t="str">
        <f t="shared" si="36"/>
        <v xml:space="preserve"> </v>
      </c>
      <c r="AL195" s="163"/>
      <c r="AM195" s="163" t="str">
        <f t="shared" si="37"/>
        <v xml:space="preserve"> </v>
      </c>
      <c r="AN195" s="163" t="str">
        <f t="shared" si="38"/>
        <v xml:space="preserve"> </v>
      </c>
    </row>
    <row r="196" spans="28:40" x14ac:dyDescent="0.25">
      <c r="AB196" s="161" t="e">
        <f>T196-HLOOKUP(V196,Minimas!$C$3:$CD$12,2,FALSE)</f>
        <v>#N/A</v>
      </c>
      <c r="AC196" s="161" t="e">
        <f>T196-HLOOKUP(V196,Minimas!$C$3:$CD$12,3,FALSE)</f>
        <v>#N/A</v>
      </c>
      <c r="AD196" s="161" t="e">
        <f>T196-HLOOKUP(V196,Minimas!$C$3:$CD$12,4,FALSE)</f>
        <v>#N/A</v>
      </c>
      <c r="AE196" s="161" t="e">
        <f>T196-HLOOKUP(V196,Minimas!$C$3:$CD$12,5,FALSE)</f>
        <v>#N/A</v>
      </c>
      <c r="AF196" s="161" t="e">
        <f>T196-HLOOKUP(V196,Minimas!$C$3:$CD$12,6,FALSE)</f>
        <v>#N/A</v>
      </c>
      <c r="AG196" s="161" t="e">
        <f>T196-HLOOKUP(V196,Minimas!$C$3:$CD$12,7,FALSE)</f>
        <v>#N/A</v>
      </c>
      <c r="AH196" s="161" t="e">
        <f>T196-HLOOKUP(V196,Minimas!$C$3:$CD$12,8,FALSE)</f>
        <v>#N/A</v>
      </c>
      <c r="AI196" s="161" t="e">
        <f>T196-HLOOKUP(V196,Minimas!$C$3:$CD$12,9,FALSE)</f>
        <v>#N/A</v>
      </c>
      <c r="AJ196" s="161" t="e">
        <f>T196-HLOOKUP(V196,Minimas!$C$3:$CD$12,10,FALSE)</f>
        <v>#N/A</v>
      </c>
      <c r="AK196" s="162" t="str">
        <f t="shared" si="36"/>
        <v xml:space="preserve"> </v>
      </c>
      <c r="AL196" s="163"/>
      <c r="AM196" s="163" t="str">
        <f t="shared" si="37"/>
        <v xml:space="preserve"> </v>
      </c>
      <c r="AN196" s="163" t="str">
        <f t="shared" si="38"/>
        <v xml:space="preserve"> </v>
      </c>
    </row>
    <row r="197" spans="28:40" x14ac:dyDescent="0.25">
      <c r="AB197" s="161" t="e">
        <f>T197-HLOOKUP(V197,Minimas!$C$3:$CD$12,2,FALSE)</f>
        <v>#N/A</v>
      </c>
      <c r="AC197" s="161" t="e">
        <f>T197-HLOOKUP(V197,Minimas!$C$3:$CD$12,3,FALSE)</f>
        <v>#N/A</v>
      </c>
      <c r="AD197" s="161" t="e">
        <f>T197-HLOOKUP(V197,Minimas!$C$3:$CD$12,4,FALSE)</f>
        <v>#N/A</v>
      </c>
      <c r="AE197" s="161" t="e">
        <f>T197-HLOOKUP(V197,Minimas!$C$3:$CD$12,5,FALSE)</f>
        <v>#N/A</v>
      </c>
      <c r="AF197" s="161" t="e">
        <f>T197-HLOOKUP(V197,Minimas!$C$3:$CD$12,6,FALSE)</f>
        <v>#N/A</v>
      </c>
      <c r="AG197" s="161" t="e">
        <f>T197-HLOOKUP(V197,Minimas!$C$3:$CD$12,7,FALSE)</f>
        <v>#N/A</v>
      </c>
      <c r="AH197" s="161" t="e">
        <f>T197-HLOOKUP(V197,Minimas!$C$3:$CD$12,8,FALSE)</f>
        <v>#N/A</v>
      </c>
      <c r="AI197" s="161" t="e">
        <f>T197-HLOOKUP(V197,Minimas!$C$3:$CD$12,9,FALSE)</f>
        <v>#N/A</v>
      </c>
      <c r="AJ197" s="161" t="e">
        <f>T197-HLOOKUP(V197,Minimas!$C$3:$CD$12,10,FALSE)</f>
        <v>#N/A</v>
      </c>
      <c r="AK197" s="162" t="str">
        <f t="shared" si="36"/>
        <v xml:space="preserve"> </v>
      </c>
      <c r="AL197" s="163"/>
      <c r="AM197" s="163" t="str">
        <f t="shared" si="37"/>
        <v xml:space="preserve"> </v>
      </c>
      <c r="AN197" s="163" t="str">
        <f t="shared" si="38"/>
        <v xml:space="preserve"> </v>
      </c>
    </row>
    <row r="198" spans="28:40" x14ac:dyDescent="0.25">
      <c r="AB198" s="161" t="e">
        <f>T198-HLOOKUP(V198,Minimas!$C$3:$CD$12,2,FALSE)</f>
        <v>#N/A</v>
      </c>
      <c r="AC198" s="161" t="e">
        <f>T198-HLOOKUP(V198,Minimas!$C$3:$CD$12,3,FALSE)</f>
        <v>#N/A</v>
      </c>
      <c r="AD198" s="161" t="e">
        <f>T198-HLOOKUP(V198,Minimas!$C$3:$CD$12,4,FALSE)</f>
        <v>#N/A</v>
      </c>
      <c r="AE198" s="161" t="e">
        <f>T198-HLOOKUP(V198,Minimas!$C$3:$CD$12,5,FALSE)</f>
        <v>#N/A</v>
      </c>
      <c r="AF198" s="161" t="e">
        <f>T198-HLOOKUP(V198,Minimas!$C$3:$CD$12,6,FALSE)</f>
        <v>#N/A</v>
      </c>
      <c r="AG198" s="161" t="e">
        <f>T198-HLOOKUP(V198,Minimas!$C$3:$CD$12,7,FALSE)</f>
        <v>#N/A</v>
      </c>
      <c r="AH198" s="161" t="e">
        <f>T198-HLOOKUP(V198,Minimas!$C$3:$CD$12,8,FALSE)</f>
        <v>#N/A</v>
      </c>
      <c r="AI198" s="161" t="e">
        <f>T198-HLOOKUP(V198,Minimas!$C$3:$CD$12,9,FALSE)</f>
        <v>#N/A</v>
      </c>
      <c r="AJ198" s="161" t="e">
        <f>T198-HLOOKUP(V198,Minimas!$C$3:$CD$12,10,FALSE)</f>
        <v>#N/A</v>
      </c>
      <c r="AK198" s="162" t="str">
        <f t="shared" si="36"/>
        <v xml:space="preserve"> </v>
      </c>
      <c r="AL198" s="163"/>
      <c r="AM198" s="163" t="str">
        <f t="shared" si="37"/>
        <v xml:space="preserve"> </v>
      </c>
      <c r="AN198" s="163" t="str">
        <f t="shared" si="38"/>
        <v xml:space="preserve"> </v>
      </c>
    </row>
    <row r="199" spans="28:40" x14ac:dyDescent="0.25">
      <c r="AB199" s="161" t="e">
        <f>T199-HLOOKUP(V199,Minimas!$C$3:$CD$12,2,FALSE)</f>
        <v>#N/A</v>
      </c>
      <c r="AC199" s="161" t="e">
        <f>T199-HLOOKUP(V199,Minimas!$C$3:$CD$12,3,FALSE)</f>
        <v>#N/A</v>
      </c>
      <c r="AD199" s="161" t="e">
        <f>T199-HLOOKUP(V199,Minimas!$C$3:$CD$12,4,FALSE)</f>
        <v>#N/A</v>
      </c>
      <c r="AE199" s="161" t="e">
        <f>T199-HLOOKUP(V199,Minimas!$C$3:$CD$12,5,FALSE)</f>
        <v>#N/A</v>
      </c>
      <c r="AF199" s="161" t="e">
        <f>T199-HLOOKUP(V199,Minimas!$C$3:$CD$12,6,FALSE)</f>
        <v>#N/A</v>
      </c>
      <c r="AG199" s="161" t="e">
        <f>T199-HLOOKUP(V199,Minimas!$C$3:$CD$12,7,FALSE)</f>
        <v>#N/A</v>
      </c>
      <c r="AH199" s="161" t="e">
        <f>T199-HLOOKUP(V199,Minimas!$C$3:$CD$12,8,FALSE)</f>
        <v>#N/A</v>
      </c>
      <c r="AI199" s="161" t="e">
        <f>T199-HLOOKUP(V199,Minimas!$C$3:$CD$12,9,FALSE)</f>
        <v>#N/A</v>
      </c>
      <c r="AJ199" s="161" t="e">
        <f>T199-HLOOKUP(V199,Minimas!$C$3:$CD$12,10,FALSE)</f>
        <v>#N/A</v>
      </c>
      <c r="AK199" s="162" t="str">
        <f t="shared" si="36"/>
        <v xml:space="preserve"> </v>
      </c>
      <c r="AL199" s="163"/>
      <c r="AM199" s="163" t="str">
        <f t="shared" si="37"/>
        <v xml:space="preserve"> </v>
      </c>
      <c r="AN199" s="163" t="str">
        <f t="shared" si="38"/>
        <v xml:space="preserve"> </v>
      </c>
    </row>
    <row r="200" spans="28:40" x14ac:dyDescent="0.25">
      <c r="AB200" s="161" t="e">
        <f>T200-HLOOKUP(V200,Minimas!$C$3:$CD$12,2,FALSE)</f>
        <v>#N/A</v>
      </c>
      <c r="AC200" s="161" t="e">
        <f>T200-HLOOKUP(V200,Minimas!$C$3:$CD$12,3,FALSE)</f>
        <v>#N/A</v>
      </c>
      <c r="AD200" s="161" t="e">
        <f>T200-HLOOKUP(V200,Minimas!$C$3:$CD$12,4,FALSE)</f>
        <v>#N/A</v>
      </c>
      <c r="AE200" s="161" t="e">
        <f>T200-HLOOKUP(V200,Minimas!$C$3:$CD$12,5,FALSE)</f>
        <v>#N/A</v>
      </c>
      <c r="AF200" s="161" t="e">
        <f>T200-HLOOKUP(V200,Minimas!$C$3:$CD$12,6,FALSE)</f>
        <v>#N/A</v>
      </c>
      <c r="AG200" s="161" t="e">
        <f>T200-HLOOKUP(V200,Minimas!$C$3:$CD$12,7,FALSE)</f>
        <v>#N/A</v>
      </c>
      <c r="AH200" s="161" t="e">
        <f>T200-HLOOKUP(V200,Minimas!$C$3:$CD$12,8,FALSE)</f>
        <v>#N/A</v>
      </c>
      <c r="AI200" s="161" t="e">
        <f>T200-HLOOKUP(V200,Minimas!$C$3:$CD$12,9,FALSE)</f>
        <v>#N/A</v>
      </c>
      <c r="AJ200" s="161" t="e">
        <f>T200-HLOOKUP(V200,Minimas!$C$3:$CD$12,10,FALSE)</f>
        <v>#N/A</v>
      </c>
      <c r="AK200" s="162" t="str">
        <f t="shared" si="36"/>
        <v xml:space="preserve"> </v>
      </c>
      <c r="AL200" s="163"/>
      <c r="AM200" s="163" t="str">
        <f t="shared" si="37"/>
        <v xml:space="preserve"> </v>
      </c>
      <c r="AN200" s="163" t="str">
        <f t="shared" si="38"/>
        <v xml:space="preserve"> </v>
      </c>
    </row>
    <row r="201" spans="28:40" x14ac:dyDescent="0.25">
      <c r="AB201" s="161" t="e">
        <f>T201-HLOOKUP(V201,Minimas!$C$3:$CD$12,2,FALSE)</f>
        <v>#N/A</v>
      </c>
      <c r="AC201" s="161" t="e">
        <f>T201-HLOOKUP(V201,Minimas!$C$3:$CD$12,3,FALSE)</f>
        <v>#N/A</v>
      </c>
      <c r="AD201" s="161" t="e">
        <f>T201-HLOOKUP(V201,Minimas!$C$3:$CD$12,4,FALSE)</f>
        <v>#N/A</v>
      </c>
      <c r="AE201" s="161" t="e">
        <f>T201-HLOOKUP(V201,Minimas!$C$3:$CD$12,5,FALSE)</f>
        <v>#N/A</v>
      </c>
      <c r="AF201" s="161" t="e">
        <f>T201-HLOOKUP(V201,Minimas!$C$3:$CD$12,6,FALSE)</f>
        <v>#N/A</v>
      </c>
      <c r="AG201" s="161" t="e">
        <f>T201-HLOOKUP(V201,Minimas!$C$3:$CD$12,7,FALSE)</f>
        <v>#N/A</v>
      </c>
      <c r="AH201" s="161" t="e">
        <f>T201-HLOOKUP(V201,Minimas!$C$3:$CD$12,8,FALSE)</f>
        <v>#N/A</v>
      </c>
      <c r="AI201" s="161" t="e">
        <f>T201-HLOOKUP(V201,Minimas!$C$3:$CD$12,9,FALSE)</f>
        <v>#N/A</v>
      </c>
      <c r="AJ201" s="161" t="e">
        <f>T201-HLOOKUP(V201,Minimas!$C$3:$CD$12,10,FALSE)</f>
        <v>#N/A</v>
      </c>
      <c r="AK201" s="162" t="str">
        <f t="shared" si="36"/>
        <v xml:space="preserve"> </v>
      </c>
      <c r="AL201" s="163"/>
      <c r="AM201" s="163" t="str">
        <f t="shared" si="37"/>
        <v xml:space="preserve"> </v>
      </c>
      <c r="AN201" s="163" t="str">
        <f t="shared" si="38"/>
        <v xml:space="preserve"> </v>
      </c>
    </row>
    <row r="202" spans="28:40" x14ac:dyDescent="0.25">
      <c r="AB202" s="161" t="e">
        <f>T202-HLOOKUP(V202,Minimas!$C$3:$CD$12,2,FALSE)</f>
        <v>#N/A</v>
      </c>
      <c r="AC202" s="161" t="e">
        <f>T202-HLOOKUP(V202,Minimas!$C$3:$CD$12,3,FALSE)</f>
        <v>#N/A</v>
      </c>
      <c r="AD202" s="161" t="e">
        <f>T202-HLOOKUP(V202,Minimas!$C$3:$CD$12,4,FALSE)</f>
        <v>#N/A</v>
      </c>
      <c r="AE202" s="161" t="e">
        <f>T202-HLOOKUP(V202,Minimas!$C$3:$CD$12,5,FALSE)</f>
        <v>#N/A</v>
      </c>
      <c r="AF202" s="161" t="e">
        <f>T202-HLOOKUP(V202,Minimas!$C$3:$CD$12,6,FALSE)</f>
        <v>#N/A</v>
      </c>
      <c r="AG202" s="161" t="e">
        <f>T202-HLOOKUP(V202,Minimas!$C$3:$CD$12,7,FALSE)</f>
        <v>#N/A</v>
      </c>
      <c r="AH202" s="161" t="e">
        <f>T202-HLOOKUP(V202,Minimas!$C$3:$CD$12,8,FALSE)</f>
        <v>#N/A</v>
      </c>
      <c r="AI202" s="161" t="e">
        <f>T202-HLOOKUP(V202,Minimas!$C$3:$CD$12,9,FALSE)</f>
        <v>#N/A</v>
      </c>
      <c r="AJ202" s="161" t="e">
        <f>T202-HLOOKUP(V202,Minimas!$C$3:$CD$12,10,FALSE)</f>
        <v>#N/A</v>
      </c>
      <c r="AK202" s="162" t="str">
        <f t="shared" si="36"/>
        <v xml:space="preserve"> </v>
      </c>
      <c r="AL202" s="163"/>
      <c r="AM202" s="163" t="str">
        <f t="shared" si="37"/>
        <v xml:space="preserve"> </v>
      </c>
      <c r="AN202" s="163" t="str">
        <f t="shared" si="38"/>
        <v xml:space="preserve"> </v>
      </c>
    </row>
    <row r="203" spans="28:40" x14ac:dyDescent="0.25">
      <c r="AB203" s="161" t="e">
        <f>T203-HLOOKUP(V203,Minimas!$C$3:$CD$12,2,FALSE)</f>
        <v>#N/A</v>
      </c>
      <c r="AC203" s="161" t="e">
        <f>T203-HLOOKUP(V203,Minimas!$C$3:$CD$12,3,FALSE)</f>
        <v>#N/A</v>
      </c>
      <c r="AD203" s="161" t="e">
        <f>T203-HLOOKUP(V203,Minimas!$C$3:$CD$12,4,FALSE)</f>
        <v>#N/A</v>
      </c>
      <c r="AE203" s="161" t="e">
        <f>T203-HLOOKUP(V203,Minimas!$C$3:$CD$12,5,FALSE)</f>
        <v>#N/A</v>
      </c>
      <c r="AF203" s="161" t="e">
        <f>T203-HLOOKUP(V203,Minimas!$C$3:$CD$12,6,FALSE)</f>
        <v>#N/A</v>
      </c>
      <c r="AG203" s="161" t="e">
        <f>T203-HLOOKUP(V203,Minimas!$C$3:$CD$12,7,FALSE)</f>
        <v>#N/A</v>
      </c>
      <c r="AH203" s="161" t="e">
        <f>T203-HLOOKUP(V203,Minimas!$C$3:$CD$12,8,FALSE)</f>
        <v>#N/A</v>
      </c>
      <c r="AI203" s="161" t="e">
        <f>T203-HLOOKUP(V203,Minimas!$C$3:$CD$12,9,FALSE)</f>
        <v>#N/A</v>
      </c>
      <c r="AJ203" s="161" t="e">
        <f>T203-HLOOKUP(V203,Minimas!$C$3:$CD$12,10,FALSE)</f>
        <v>#N/A</v>
      </c>
      <c r="AK203" s="162" t="str">
        <f t="shared" si="36"/>
        <v xml:space="preserve"> </v>
      </c>
      <c r="AL203" s="163"/>
      <c r="AM203" s="163" t="str">
        <f t="shared" si="37"/>
        <v xml:space="preserve"> </v>
      </c>
      <c r="AN203" s="163" t="str">
        <f t="shared" si="38"/>
        <v xml:space="preserve"> </v>
      </c>
    </row>
    <row r="204" spans="28:40" x14ac:dyDescent="0.25">
      <c r="AB204" s="161" t="e">
        <f>T204-HLOOKUP(V204,Minimas!$C$3:$CD$12,2,FALSE)</f>
        <v>#N/A</v>
      </c>
      <c r="AC204" s="161" t="e">
        <f>T204-HLOOKUP(V204,Minimas!$C$3:$CD$12,3,FALSE)</f>
        <v>#N/A</v>
      </c>
      <c r="AD204" s="161" t="e">
        <f>T204-HLOOKUP(V204,Minimas!$C$3:$CD$12,4,FALSE)</f>
        <v>#N/A</v>
      </c>
      <c r="AE204" s="161" t="e">
        <f>T204-HLOOKUP(V204,Minimas!$C$3:$CD$12,5,FALSE)</f>
        <v>#N/A</v>
      </c>
      <c r="AF204" s="161" t="e">
        <f>T204-HLOOKUP(V204,Minimas!$C$3:$CD$12,6,FALSE)</f>
        <v>#N/A</v>
      </c>
      <c r="AG204" s="161" t="e">
        <f>T204-HLOOKUP(V204,Minimas!$C$3:$CD$12,7,FALSE)</f>
        <v>#N/A</v>
      </c>
      <c r="AH204" s="161" t="e">
        <f>T204-HLOOKUP(V204,Minimas!$C$3:$CD$12,8,FALSE)</f>
        <v>#N/A</v>
      </c>
      <c r="AI204" s="161" t="e">
        <f>T204-HLOOKUP(V204,Minimas!$C$3:$CD$12,9,FALSE)</f>
        <v>#N/A</v>
      </c>
      <c r="AJ204" s="161" t="e">
        <f>T204-HLOOKUP(V204,Minimas!$C$3:$CD$12,10,FALSE)</f>
        <v>#N/A</v>
      </c>
      <c r="AK204" s="162" t="str">
        <f t="shared" si="36"/>
        <v xml:space="preserve"> </v>
      </c>
      <c r="AL204" s="163"/>
      <c r="AM204" s="163" t="str">
        <f t="shared" si="37"/>
        <v xml:space="preserve"> </v>
      </c>
      <c r="AN204" s="163" t="str">
        <f t="shared" si="38"/>
        <v xml:space="preserve"> </v>
      </c>
    </row>
    <row r="205" spans="28:40" x14ac:dyDescent="0.25">
      <c r="AB205" s="161" t="e">
        <f>T205-HLOOKUP(V205,Minimas!$C$3:$CD$12,2,FALSE)</f>
        <v>#N/A</v>
      </c>
      <c r="AC205" s="161" t="e">
        <f>T205-HLOOKUP(V205,Minimas!$C$3:$CD$12,3,FALSE)</f>
        <v>#N/A</v>
      </c>
      <c r="AD205" s="161" t="e">
        <f>T205-HLOOKUP(V205,Minimas!$C$3:$CD$12,4,FALSE)</f>
        <v>#N/A</v>
      </c>
      <c r="AE205" s="161" t="e">
        <f>T205-HLOOKUP(V205,Minimas!$C$3:$CD$12,5,FALSE)</f>
        <v>#N/A</v>
      </c>
      <c r="AF205" s="161" t="e">
        <f>T205-HLOOKUP(V205,Minimas!$C$3:$CD$12,6,FALSE)</f>
        <v>#N/A</v>
      </c>
      <c r="AG205" s="161" t="e">
        <f>T205-HLOOKUP(V205,Minimas!$C$3:$CD$12,7,FALSE)</f>
        <v>#N/A</v>
      </c>
      <c r="AH205" s="161" t="e">
        <f>T205-HLOOKUP(V205,Minimas!$C$3:$CD$12,8,FALSE)</f>
        <v>#N/A</v>
      </c>
      <c r="AI205" s="161" t="e">
        <f>T205-HLOOKUP(V205,Minimas!$C$3:$CD$12,9,FALSE)</f>
        <v>#N/A</v>
      </c>
      <c r="AJ205" s="161" t="e">
        <f>T205-HLOOKUP(V205,Minimas!$C$3:$CD$12,10,FALSE)</f>
        <v>#N/A</v>
      </c>
      <c r="AK205" s="162" t="str">
        <f t="shared" si="36"/>
        <v xml:space="preserve"> </v>
      </c>
      <c r="AL205" s="163"/>
      <c r="AM205" s="163" t="str">
        <f t="shared" si="37"/>
        <v xml:space="preserve"> </v>
      </c>
      <c r="AN205" s="163" t="str">
        <f t="shared" si="38"/>
        <v xml:space="preserve"> </v>
      </c>
    </row>
    <row r="206" spans="28:40" x14ac:dyDescent="0.25">
      <c r="AB206" s="161" t="e">
        <f>T206-HLOOKUP(V206,Minimas!$C$3:$CD$12,2,FALSE)</f>
        <v>#N/A</v>
      </c>
      <c r="AC206" s="161" t="e">
        <f>T206-HLOOKUP(V206,Minimas!$C$3:$CD$12,3,FALSE)</f>
        <v>#N/A</v>
      </c>
      <c r="AD206" s="161" t="e">
        <f>T206-HLOOKUP(V206,Minimas!$C$3:$CD$12,4,FALSE)</f>
        <v>#N/A</v>
      </c>
      <c r="AE206" s="161" t="e">
        <f>T206-HLOOKUP(V206,Minimas!$C$3:$CD$12,5,FALSE)</f>
        <v>#N/A</v>
      </c>
      <c r="AF206" s="161" t="e">
        <f>T206-HLOOKUP(V206,Minimas!$C$3:$CD$12,6,FALSE)</f>
        <v>#N/A</v>
      </c>
      <c r="AG206" s="161" t="e">
        <f>T206-HLOOKUP(V206,Minimas!$C$3:$CD$12,7,FALSE)</f>
        <v>#N/A</v>
      </c>
      <c r="AH206" s="161" t="e">
        <f>T206-HLOOKUP(V206,Minimas!$C$3:$CD$12,8,FALSE)</f>
        <v>#N/A</v>
      </c>
      <c r="AI206" s="161" t="e">
        <f>T206-HLOOKUP(V206,Minimas!$C$3:$CD$12,9,FALSE)</f>
        <v>#N/A</v>
      </c>
      <c r="AJ206" s="161" t="e">
        <f>T206-HLOOKUP(V206,Minimas!$C$3:$CD$12,10,FALSE)</f>
        <v>#N/A</v>
      </c>
      <c r="AK206" s="162" t="str">
        <f t="shared" si="36"/>
        <v xml:space="preserve"> </v>
      </c>
      <c r="AL206" s="163"/>
      <c r="AM206" s="163" t="str">
        <f t="shared" si="37"/>
        <v xml:space="preserve"> </v>
      </c>
      <c r="AN206" s="163" t="str">
        <f t="shared" si="38"/>
        <v xml:space="preserve"> </v>
      </c>
    </row>
    <row r="207" spans="28:40" x14ac:dyDescent="0.25">
      <c r="AB207" s="161" t="e">
        <f>T207-HLOOKUP(V207,Minimas!$C$3:$CD$12,2,FALSE)</f>
        <v>#N/A</v>
      </c>
      <c r="AC207" s="161" t="e">
        <f>T207-HLOOKUP(V207,Minimas!$C$3:$CD$12,3,FALSE)</f>
        <v>#N/A</v>
      </c>
      <c r="AD207" s="161" t="e">
        <f>T207-HLOOKUP(V207,Minimas!$C$3:$CD$12,4,FALSE)</f>
        <v>#N/A</v>
      </c>
      <c r="AE207" s="161" t="e">
        <f>T207-HLOOKUP(V207,Minimas!$C$3:$CD$12,5,FALSE)</f>
        <v>#N/A</v>
      </c>
      <c r="AF207" s="161" t="e">
        <f>T207-HLOOKUP(V207,Minimas!$C$3:$CD$12,6,FALSE)</f>
        <v>#N/A</v>
      </c>
      <c r="AG207" s="161" t="e">
        <f>T207-HLOOKUP(V207,Minimas!$C$3:$CD$12,7,FALSE)</f>
        <v>#N/A</v>
      </c>
      <c r="AH207" s="161" t="e">
        <f>T207-HLOOKUP(V207,Minimas!$C$3:$CD$12,8,FALSE)</f>
        <v>#N/A</v>
      </c>
      <c r="AI207" s="161" t="e">
        <f>T207-HLOOKUP(V207,Minimas!$C$3:$CD$12,9,FALSE)</f>
        <v>#N/A</v>
      </c>
      <c r="AJ207" s="161" t="e">
        <f>T207-HLOOKUP(V207,Minimas!$C$3:$CD$12,10,FALSE)</f>
        <v>#N/A</v>
      </c>
      <c r="AK207" s="162" t="str">
        <f t="shared" si="36"/>
        <v xml:space="preserve"> </v>
      </c>
      <c r="AL207" s="163"/>
      <c r="AM207" s="163" t="str">
        <f t="shared" si="37"/>
        <v xml:space="preserve"> </v>
      </c>
      <c r="AN207" s="163" t="str">
        <f t="shared" si="38"/>
        <v xml:space="preserve"> </v>
      </c>
    </row>
    <row r="208" spans="28:40" x14ac:dyDescent="0.25">
      <c r="AB208" s="161" t="e">
        <f>T208-HLOOKUP(V208,Minimas!$C$3:$CD$12,2,FALSE)</f>
        <v>#N/A</v>
      </c>
      <c r="AC208" s="161" t="e">
        <f>T208-HLOOKUP(V208,Minimas!$C$3:$CD$12,3,FALSE)</f>
        <v>#N/A</v>
      </c>
      <c r="AD208" s="161" t="e">
        <f>T208-HLOOKUP(V208,Minimas!$C$3:$CD$12,4,FALSE)</f>
        <v>#N/A</v>
      </c>
      <c r="AE208" s="161" t="e">
        <f>T208-HLOOKUP(V208,Minimas!$C$3:$CD$12,5,FALSE)</f>
        <v>#N/A</v>
      </c>
      <c r="AF208" s="161" t="e">
        <f>T208-HLOOKUP(V208,Minimas!$C$3:$CD$12,6,FALSE)</f>
        <v>#N/A</v>
      </c>
      <c r="AG208" s="161" t="e">
        <f>T208-HLOOKUP(V208,Minimas!$C$3:$CD$12,7,FALSE)</f>
        <v>#N/A</v>
      </c>
      <c r="AH208" s="161" t="e">
        <f>T208-HLOOKUP(V208,Minimas!$C$3:$CD$12,8,FALSE)</f>
        <v>#N/A</v>
      </c>
      <c r="AI208" s="161" t="e">
        <f>T208-HLOOKUP(V208,Minimas!$C$3:$CD$12,9,FALSE)</f>
        <v>#N/A</v>
      </c>
      <c r="AJ208" s="161" t="e">
        <f>T208-HLOOKUP(V208,Minimas!$C$3:$CD$12,10,FALSE)</f>
        <v>#N/A</v>
      </c>
      <c r="AK208" s="162" t="str">
        <f t="shared" si="36"/>
        <v xml:space="preserve"> </v>
      </c>
      <c r="AL208" s="163"/>
      <c r="AM208" s="163" t="str">
        <f t="shared" si="37"/>
        <v xml:space="preserve"> </v>
      </c>
      <c r="AN208" s="163" t="str">
        <f t="shared" si="38"/>
        <v xml:space="preserve"> </v>
      </c>
    </row>
    <row r="209" spans="28:40" x14ac:dyDescent="0.25">
      <c r="AB209" s="161" t="e">
        <f>T209-HLOOKUP(V209,Minimas!$C$3:$CD$12,2,FALSE)</f>
        <v>#N/A</v>
      </c>
      <c r="AC209" s="161" t="e">
        <f>T209-HLOOKUP(V209,Minimas!$C$3:$CD$12,3,FALSE)</f>
        <v>#N/A</v>
      </c>
      <c r="AD209" s="161" t="e">
        <f>T209-HLOOKUP(V209,Minimas!$C$3:$CD$12,4,FALSE)</f>
        <v>#N/A</v>
      </c>
      <c r="AE209" s="161" t="e">
        <f>T209-HLOOKUP(V209,Minimas!$C$3:$CD$12,5,FALSE)</f>
        <v>#N/A</v>
      </c>
      <c r="AF209" s="161" t="e">
        <f>T209-HLOOKUP(V209,Minimas!$C$3:$CD$12,6,FALSE)</f>
        <v>#N/A</v>
      </c>
      <c r="AG209" s="161" t="e">
        <f>T209-HLOOKUP(V209,Minimas!$C$3:$CD$12,7,FALSE)</f>
        <v>#N/A</v>
      </c>
      <c r="AH209" s="161" t="e">
        <f>T209-HLOOKUP(V209,Minimas!$C$3:$CD$12,8,FALSE)</f>
        <v>#N/A</v>
      </c>
      <c r="AI209" s="161" t="e">
        <f>T209-HLOOKUP(V209,Minimas!$C$3:$CD$12,9,FALSE)</f>
        <v>#N/A</v>
      </c>
      <c r="AJ209" s="161" t="e">
        <f>T209-HLOOKUP(V209,Minimas!$C$3:$CD$12,10,FALSE)</f>
        <v>#N/A</v>
      </c>
      <c r="AK209" s="162" t="str">
        <f t="shared" si="36"/>
        <v xml:space="preserve"> </v>
      </c>
      <c r="AL209" s="163"/>
      <c r="AM209" s="163" t="str">
        <f t="shared" si="37"/>
        <v xml:space="preserve"> </v>
      </c>
      <c r="AN209" s="163" t="str">
        <f t="shared" si="38"/>
        <v xml:space="preserve"> </v>
      </c>
    </row>
    <row r="210" spans="28:40" x14ac:dyDescent="0.25">
      <c r="AB210" s="161" t="e">
        <f>T210-HLOOKUP(V210,Minimas!$C$3:$CD$12,2,FALSE)</f>
        <v>#N/A</v>
      </c>
      <c r="AC210" s="161" t="e">
        <f>T210-HLOOKUP(V210,Minimas!$C$3:$CD$12,3,FALSE)</f>
        <v>#N/A</v>
      </c>
      <c r="AD210" s="161" t="e">
        <f>T210-HLOOKUP(V210,Minimas!$C$3:$CD$12,4,FALSE)</f>
        <v>#N/A</v>
      </c>
      <c r="AE210" s="161" t="e">
        <f>T210-HLOOKUP(V210,Minimas!$C$3:$CD$12,5,FALSE)</f>
        <v>#N/A</v>
      </c>
      <c r="AF210" s="161" t="e">
        <f>T210-HLOOKUP(V210,Minimas!$C$3:$CD$12,6,FALSE)</f>
        <v>#N/A</v>
      </c>
      <c r="AG210" s="161" t="e">
        <f>T210-HLOOKUP(V210,Minimas!$C$3:$CD$12,7,FALSE)</f>
        <v>#N/A</v>
      </c>
      <c r="AH210" s="161" t="e">
        <f>T210-HLOOKUP(V210,Minimas!$C$3:$CD$12,8,FALSE)</f>
        <v>#N/A</v>
      </c>
      <c r="AI210" s="161" t="e">
        <f>T210-HLOOKUP(V210,Minimas!$C$3:$CD$12,9,FALSE)</f>
        <v>#N/A</v>
      </c>
      <c r="AJ210" s="161" t="e">
        <f>T210-HLOOKUP(V210,Minimas!$C$3:$CD$12,10,FALSE)</f>
        <v>#N/A</v>
      </c>
      <c r="AK210" s="162" t="str">
        <f t="shared" si="36"/>
        <v xml:space="preserve"> </v>
      </c>
      <c r="AL210" s="163"/>
      <c r="AM210" s="163" t="str">
        <f t="shared" si="37"/>
        <v xml:space="preserve"> </v>
      </c>
      <c r="AN210" s="163" t="str">
        <f t="shared" si="38"/>
        <v xml:space="preserve"> </v>
      </c>
    </row>
    <row r="211" spans="28:40" x14ac:dyDescent="0.25">
      <c r="AB211" s="161" t="e">
        <f>T211-HLOOKUP(V211,Minimas!$C$3:$CD$12,2,FALSE)</f>
        <v>#N/A</v>
      </c>
      <c r="AC211" s="161" t="e">
        <f>T211-HLOOKUP(V211,Minimas!$C$3:$CD$12,3,FALSE)</f>
        <v>#N/A</v>
      </c>
      <c r="AD211" s="161" t="e">
        <f>T211-HLOOKUP(V211,Minimas!$C$3:$CD$12,4,FALSE)</f>
        <v>#N/A</v>
      </c>
      <c r="AE211" s="161" t="e">
        <f>T211-HLOOKUP(V211,Minimas!$C$3:$CD$12,5,FALSE)</f>
        <v>#N/A</v>
      </c>
      <c r="AF211" s="161" t="e">
        <f>T211-HLOOKUP(V211,Minimas!$C$3:$CD$12,6,FALSE)</f>
        <v>#N/A</v>
      </c>
      <c r="AG211" s="161" t="e">
        <f>T211-HLOOKUP(V211,Minimas!$C$3:$CD$12,7,FALSE)</f>
        <v>#N/A</v>
      </c>
      <c r="AH211" s="161" t="e">
        <f>T211-HLOOKUP(V211,Minimas!$C$3:$CD$12,8,FALSE)</f>
        <v>#N/A</v>
      </c>
      <c r="AI211" s="161" t="e">
        <f>T211-HLOOKUP(V211,Minimas!$C$3:$CD$12,9,FALSE)</f>
        <v>#N/A</v>
      </c>
      <c r="AJ211" s="161" t="e">
        <f>T211-HLOOKUP(V211,Minimas!$C$3:$CD$12,10,FALSE)</f>
        <v>#N/A</v>
      </c>
      <c r="AK211" s="162" t="str">
        <f t="shared" si="36"/>
        <v xml:space="preserve"> </v>
      </c>
      <c r="AL211" s="163"/>
      <c r="AM211" s="163" t="str">
        <f t="shared" si="37"/>
        <v xml:space="preserve"> </v>
      </c>
      <c r="AN211" s="163" t="str">
        <f t="shared" si="38"/>
        <v xml:space="preserve"> </v>
      </c>
    </row>
    <row r="212" spans="28:40" x14ac:dyDescent="0.25">
      <c r="AB212" s="161" t="e">
        <f>T212-HLOOKUP(V212,Minimas!$C$3:$CD$12,2,FALSE)</f>
        <v>#N/A</v>
      </c>
      <c r="AC212" s="161" t="e">
        <f>T212-HLOOKUP(V212,Minimas!$C$3:$CD$12,3,FALSE)</f>
        <v>#N/A</v>
      </c>
      <c r="AD212" s="161" t="e">
        <f>T212-HLOOKUP(V212,Minimas!$C$3:$CD$12,4,FALSE)</f>
        <v>#N/A</v>
      </c>
      <c r="AE212" s="161" t="e">
        <f>T212-HLOOKUP(V212,Minimas!$C$3:$CD$12,5,FALSE)</f>
        <v>#N/A</v>
      </c>
      <c r="AF212" s="161" t="e">
        <f>T212-HLOOKUP(V212,Minimas!$C$3:$CD$12,6,FALSE)</f>
        <v>#N/A</v>
      </c>
      <c r="AG212" s="161" t="e">
        <f>T212-HLOOKUP(V212,Minimas!$C$3:$CD$12,7,FALSE)</f>
        <v>#N/A</v>
      </c>
      <c r="AH212" s="161" t="e">
        <f>T212-HLOOKUP(V212,Minimas!$C$3:$CD$12,8,FALSE)</f>
        <v>#N/A</v>
      </c>
      <c r="AI212" s="161" t="e">
        <f>T212-HLOOKUP(V212,Minimas!$C$3:$CD$12,9,FALSE)</f>
        <v>#N/A</v>
      </c>
      <c r="AJ212" s="161" t="e">
        <f>T212-HLOOKUP(V212,Minimas!$C$3:$CD$12,10,FALSE)</f>
        <v>#N/A</v>
      </c>
      <c r="AK212" s="162" t="str">
        <f t="shared" si="36"/>
        <v xml:space="preserve"> </v>
      </c>
      <c r="AL212" s="163"/>
      <c r="AM212" s="163" t="str">
        <f t="shared" si="37"/>
        <v xml:space="preserve"> </v>
      </c>
      <c r="AN212" s="163" t="str">
        <f t="shared" si="38"/>
        <v xml:space="preserve"> </v>
      </c>
    </row>
    <row r="213" spans="28:40" x14ac:dyDescent="0.25">
      <c r="AB213" s="161" t="e">
        <f>T213-HLOOKUP(V213,Minimas!$C$3:$CD$12,2,FALSE)</f>
        <v>#N/A</v>
      </c>
      <c r="AC213" s="161" t="e">
        <f>T213-HLOOKUP(V213,Minimas!$C$3:$CD$12,3,FALSE)</f>
        <v>#N/A</v>
      </c>
      <c r="AD213" s="161" t="e">
        <f>T213-HLOOKUP(V213,Minimas!$C$3:$CD$12,4,FALSE)</f>
        <v>#N/A</v>
      </c>
      <c r="AE213" s="161" t="e">
        <f>T213-HLOOKUP(V213,Minimas!$C$3:$CD$12,5,FALSE)</f>
        <v>#N/A</v>
      </c>
      <c r="AF213" s="161" t="e">
        <f>T213-HLOOKUP(V213,Minimas!$C$3:$CD$12,6,FALSE)</f>
        <v>#N/A</v>
      </c>
      <c r="AG213" s="161" t="e">
        <f>T213-HLOOKUP(V213,Minimas!$C$3:$CD$12,7,FALSE)</f>
        <v>#N/A</v>
      </c>
      <c r="AH213" s="161" t="e">
        <f>T213-HLOOKUP(V213,Minimas!$C$3:$CD$12,8,FALSE)</f>
        <v>#N/A</v>
      </c>
      <c r="AI213" s="161" t="e">
        <f>T213-HLOOKUP(V213,Minimas!$C$3:$CD$12,9,FALSE)</f>
        <v>#N/A</v>
      </c>
      <c r="AJ213" s="161" t="e">
        <f>T213-HLOOKUP(V213,Minimas!$C$3:$CD$12,10,FALSE)</f>
        <v>#N/A</v>
      </c>
      <c r="AK213" s="162" t="str">
        <f t="shared" si="36"/>
        <v xml:space="preserve"> </v>
      </c>
      <c r="AL213" s="163"/>
      <c r="AM213" s="163" t="str">
        <f t="shared" si="37"/>
        <v xml:space="preserve"> </v>
      </c>
      <c r="AN213" s="163" t="str">
        <f t="shared" si="38"/>
        <v xml:space="preserve"> </v>
      </c>
    </row>
    <row r="214" spans="28:40" x14ac:dyDescent="0.25">
      <c r="AB214" s="161" t="e">
        <f>T214-HLOOKUP(V214,Minimas!$C$3:$CD$12,2,FALSE)</f>
        <v>#N/A</v>
      </c>
      <c r="AC214" s="161" t="e">
        <f>T214-HLOOKUP(V214,Minimas!$C$3:$CD$12,3,FALSE)</f>
        <v>#N/A</v>
      </c>
      <c r="AD214" s="161" t="e">
        <f>T214-HLOOKUP(V214,Minimas!$C$3:$CD$12,4,FALSE)</f>
        <v>#N/A</v>
      </c>
      <c r="AE214" s="161" t="e">
        <f>T214-HLOOKUP(V214,Minimas!$C$3:$CD$12,5,FALSE)</f>
        <v>#N/A</v>
      </c>
      <c r="AF214" s="161" t="e">
        <f>T214-HLOOKUP(V214,Minimas!$C$3:$CD$12,6,FALSE)</f>
        <v>#N/A</v>
      </c>
      <c r="AG214" s="161" t="e">
        <f>T214-HLOOKUP(V214,Minimas!$C$3:$CD$12,7,FALSE)</f>
        <v>#N/A</v>
      </c>
      <c r="AH214" s="161" t="e">
        <f>T214-HLOOKUP(V214,Minimas!$C$3:$CD$12,8,FALSE)</f>
        <v>#N/A</v>
      </c>
      <c r="AI214" s="161" t="e">
        <f>T214-HLOOKUP(V214,Minimas!$C$3:$CD$12,9,FALSE)</f>
        <v>#N/A</v>
      </c>
      <c r="AJ214" s="161" t="e">
        <f>T214-HLOOKUP(V214,Minimas!$C$3:$CD$12,10,FALSE)</f>
        <v>#N/A</v>
      </c>
      <c r="AK214" s="162" t="str">
        <f t="shared" si="36"/>
        <v xml:space="preserve"> </v>
      </c>
      <c r="AL214" s="163"/>
      <c r="AM214" s="163" t="str">
        <f t="shared" si="37"/>
        <v xml:space="preserve"> </v>
      </c>
      <c r="AN214" s="163" t="str">
        <f t="shared" si="38"/>
        <v xml:space="preserve"> </v>
      </c>
    </row>
    <row r="215" spans="28:40" x14ac:dyDescent="0.25">
      <c r="AB215" s="161" t="e">
        <f>T215-HLOOKUP(V215,Minimas!$C$3:$CD$12,2,FALSE)</f>
        <v>#N/A</v>
      </c>
      <c r="AC215" s="161" t="e">
        <f>T215-HLOOKUP(V215,Minimas!$C$3:$CD$12,3,FALSE)</f>
        <v>#N/A</v>
      </c>
      <c r="AD215" s="161" t="e">
        <f>T215-HLOOKUP(V215,Minimas!$C$3:$CD$12,4,FALSE)</f>
        <v>#N/A</v>
      </c>
      <c r="AE215" s="161" t="e">
        <f>T215-HLOOKUP(V215,Minimas!$C$3:$CD$12,5,FALSE)</f>
        <v>#N/A</v>
      </c>
      <c r="AF215" s="161" t="e">
        <f>T215-HLOOKUP(V215,Minimas!$C$3:$CD$12,6,FALSE)</f>
        <v>#N/A</v>
      </c>
      <c r="AG215" s="161" t="e">
        <f>T215-HLOOKUP(V215,Minimas!$C$3:$CD$12,7,FALSE)</f>
        <v>#N/A</v>
      </c>
      <c r="AH215" s="161" t="e">
        <f>T215-HLOOKUP(V215,Minimas!$C$3:$CD$12,8,FALSE)</f>
        <v>#N/A</v>
      </c>
      <c r="AI215" s="161" t="e">
        <f>T215-HLOOKUP(V215,Minimas!$C$3:$CD$12,9,FALSE)</f>
        <v>#N/A</v>
      </c>
      <c r="AJ215" s="161" t="e">
        <f>T215-HLOOKUP(V215,Minimas!$C$3:$CD$12,10,FALSE)</f>
        <v>#N/A</v>
      </c>
      <c r="AK215" s="162" t="str">
        <f t="shared" si="36"/>
        <v xml:space="preserve"> </v>
      </c>
      <c r="AL215" s="163"/>
      <c r="AM215" s="163" t="str">
        <f t="shared" si="37"/>
        <v xml:space="preserve"> </v>
      </c>
      <c r="AN215" s="163" t="str">
        <f t="shared" si="38"/>
        <v xml:space="preserve"> </v>
      </c>
    </row>
    <row r="216" spans="28:40" x14ac:dyDescent="0.25">
      <c r="AB216" s="161" t="e">
        <f>T216-HLOOKUP(V216,Minimas!$C$3:$CD$12,2,FALSE)</f>
        <v>#N/A</v>
      </c>
      <c r="AC216" s="161" t="e">
        <f>T216-HLOOKUP(V216,Minimas!$C$3:$CD$12,3,FALSE)</f>
        <v>#N/A</v>
      </c>
      <c r="AD216" s="161" t="e">
        <f>T216-HLOOKUP(V216,Minimas!$C$3:$CD$12,4,FALSE)</f>
        <v>#N/A</v>
      </c>
      <c r="AE216" s="161" t="e">
        <f>T216-HLOOKUP(V216,Minimas!$C$3:$CD$12,5,FALSE)</f>
        <v>#N/A</v>
      </c>
      <c r="AF216" s="161" t="e">
        <f>T216-HLOOKUP(V216,Minimas!$C$3:$CD$12,6,FALSE)</f>
        <v>#N/A</v>
      </c>
      <c r="AG216" s="161" t="e">
        <f>T216-HLOOKUP(V216,Minimas!$C$3:$CD$12,7,FALSE)</f>
        <v>#N/A</v>
      </c>
      <c r="AH216" s="161" t="e">
        <f>T216-HLOOKUP(V216,Minimas!$C$3:$CD$12,8,FALSE)</f>
        <v>#N/A</v>
      </c>
      <c r="AI216" s="161" t="e">
        <f>T216-HLOOKUP(V216,Minimas!$C$3:$CD$12,9,FALSE)</f>
        <v>#N/A</v>
      </c>
      <c r="AJ216" s="161" t="e">
        <f>T216-HLOOKUP(V216,Minimas!$C$3:$CD$12,10,FALSE)</f>
        <v>#N/A</v>
      </c>
      <c r="AK216" s="162" t="str">
        <f t="shared" si="36"/>
        <v xml:space="preserve"> </v>
      </c>
      <c r="AL216" s="163"/>
      <c r="AM216" s="163" t="str">
        <f t="shared" si="37"/>
        <v xml:space="preserve"> </v>
      </c>
      <c r="AN216" s="163" t="str">
        <f t="shared" si="38"/>
        <v xml:space="preserve"> </v>
      </c>
    </row>
    <row r="217" spans="28:40" x14ac:dyDescent="0.25">
      <c r="AB217" s="161" t="e">
        <f>T217-HLOOKUP(V217,Minimas!$C$3:$CD$12,2,FALSE)</f>
        <v>#N/A</v>
      </c>
      <c r="AC217" s="161" t="e">
        <f>T217-HLOOKUP(V217,Minimas!$C$3:$CD$12,3,FALSE)</f>
        <v>#N/A</v>
      </c>
      <c r="AD217" s="161" t="e">
        <f>T217-HLOOKUP(V217,Minimas!$C$3:$CD$12,4,FALSE)</f>
        <v>#N/A</v>
      </c>
      <c r="AE217" s="161" t="e">
        <f>T217-HLOOKUP(V217,Minimas!$C$3:$CD$12,5,FALSE)</f>
        <v>#N/A</v>
      </c>
      <c r="AF217" s="161" t="e">
        <f>T217-HLOOKUP(V217,Minimas!$C$3:$CD$12,6,FALSE)</f>
        <v>#N/A</v>
      </c>
      <c r="AG217" s="161" t="e">
        <f>T217-HLOOKUP(V217,Minimas!$C$3:$CD$12,7,FALSE)</f>
        <v>#N/A</v>
      </c>
      <c r="AH217" s="161" t="e">
        <f>T217-HLOOKUP(V217,Minimas!$C$3:$CD$12,8,FALSE)</f>
        <v>#N/A</v>
      </c>
      <c r="AI217" s="161" t="e">
        <f>T217-HLOOKUP(V217,Minimas!$C$3:$CD$12,9,FALSE)</f>
        <v>#N/A</v>
      </c>
      <c r="AJ217" s="161" t="e">
        <f>T217-HLOOKUP(V217,Minimas!$C$3:$CD$12,10,FALSE)</f>
        <v>#N/A</v>
      </c>
      <c r="AK217" s="162" t="str">
        <f t="shared" si="36"/>
        <v xml:space="preserve"> </v>
      </c>
      <c r="AL217" s="163"/>
      <c r="AM217" s="163" t="str">
        <f t="shared" si="37"/>
        <v xml:space="preserve"> </v>
      </c>
      <c r="AN217" s="163" t="str">
        <f t="shared" si="38"/>
        <v xml:space="preserve"> </v>
      </c>
    </row>
    <row r="218" spans="28:40" x14ac:dyDescent="0.25">
      <c r="AB218" s="161" t="e">
        <f>T218-HLOOKUP(V218,Minimas!$C$3:$CD$12,2,FALSE)</f>
        <v>#N/A</v>
      </c>
      <c r="AC218" s="161" t="e">
        <f>T218-HLOOKUP(V218,Minimas!$C$3:$CD$12,3,FALSE)</f>
        <v>#N/A</v>
      </c>
      <c r="AD218" s="161" t="e">
        <f>T218-HLOOKUP(V218,Minimas!$C$3:$CD$12,4,FALSE)</f>
        <v>#N/A</v>
      </c>
      <c r="AE218" s="161" t="e">
        <f>T218-HLOOKUP(V218,Minimas!$C$3:$CD$12,5,FALSE)</f>
        <v>#N/A</v>
      </c>
      <c r="AF218" s="161" t="e">
        <f>T218-HLOOKUP(V218,Minimas!$C$3:$CD$12,6,FALSE)</f>
        <v>#N/A</v>
      </c>
      <c r="AG218" s="161" t="e">
        <f>T218-HLOOKUP(V218,Minimas!$C$3:$CD$12,7,FALSE)</f>
        <v>#N/A</v>
      </c>
      <c r="AH218" s="161" t="e">
        <f>T218-HLOOKUP(V218,Minimas!$C$3:$CD$12,8,FALSE)</f>
        <v>#N/A</v>
      </c>
      <c r="AI218" s="161" t="e">
        <f>T218-HLOOKUP(V218,Minimas!$C$3:$CD$12,9,FALSE)</f>
        <v>#N/A</v>
      </c>
      <c r="AJ218" s="161" t="e">
        <f>T218-HLOOKUP(V218,Minimas!$C$3:$CD$12,10,FALSE)</f>
        <v>#N/A</v>
      </c>
      <c r="AK218" s="162" t="str">
        <f t="shared" si="36"/>
        <v xml:space="preserve"> </v>
      </c>
      <c r="AL218" s="163"/>
      <c r="AM218" s="163" t="str">
        <f t="shared" si="37"/>
        <v xml:space="preserve"> </v>
      </c>
      <c r="AN218" s="163" t="str">
        <f t="shared" si="38"/>
        <v xml:space="preserve"> </v>
      </c>
    </row>
    <row r="219" spans="28:40" x14ac:dyDescent="0.25">
      <c r="AB219" s="161" t="e">
        <f>T219-HLOOKUP(V219,Minimas!$C$3:$CD$12,2,FALSE)</f>
        <v>#N/A</v>
      </c>
      <c r="AC219" s="161" t="e">
        <f>T219-HLOOKUP(V219,Minimas!$C$3:$CD$12,3,FALSE)</f>
        <v>#N/A</v>
      </c>
      <c r="AD219" s="161" t="e">
        <f>T219-HLOOKUP(V219,Minimas!$C$3:$CD$12,4,FALSE)</f>
        <v>#N/A</v>
      </c>
      <c r="AE219" s="161" t="e">
        <f>T219-HLOOKUP(V219,Minimas!$C$3:$CD$12,5,FALSE)</f>
        <v>#N/A</v>
      </c>
      <c r="AF219" s="161" t="e">
        <f>T219-HLOOKUP(V219,Minimas!$C$3:$CD$12,6,FALSE)</f>
        <v>#N/A</v>
      </c>
      <c r="AG219" s="161" t="e">
        <f>T219-HLOOKUP(V219,Minimas!$C$3:$CD$12,7,FALSE)</f>
        <v>#N/A</v>
      </c>
      <c r="AH219" s="161" t="e">
        <f>T219-HLOOKUP(V219,Minimas!$C$3:$CD$12,8,FALSE)</f>
        <v>#N/A</v>
      </c>
      <c r="AI219" s="161" t="e">
        <f>T219-HLOOKUP(V219,Minimas!$C$3:$CD$12,9,FALSE)</f>
        <v>#N/A</v>
      </c>
      <c r="AJ219" s="161" t="e">
        <f>T219-HLOOKUP(V219,Minimas!$C$3:$CD$12,10,FALSE)</f>
        <v>#N/A</v>
      </c>
      <c r="AK219" s="162" t="str">
        <f t="shared" si="36"/>
        <v xml:space="preserve"> </v>
      </c>
      <c r="AL219" s="163"/>
      <c r="AM219" s="163" t="str">
        <f t="shared" si="37"/>
        <v xml:space="preserve"> </v>
      </c>
      <c r="AN219" s="163" t="str">
        <f t="shared" si="38"/>
        <v xml:space="preserve"> </v>
      </c>
    </row>
    <row r="220" spans="28:40" x14ac:dyDescent="0.25">
      <c r="AB220" s="161" t="e">
        <f>T220-HLOOKUP(V220,Minimas!$C$3:$CD$12,2,FALSE)</f>
        <v>#N/A</v>
      </c>
      <c r="AC220" s="161" t="e">
        <f>T220-HLOOKUP(V220,Minimas!$C$3:$CD$12,3,FALSE)</f>
        <v>#N/A</v>
      </c>
      <c r="AD220" s="161" t="e">
        <f>T220-HLOOKUP(V220,Minimas!$C$3:$CD$12,4,FALSE)</f>
        <v>#N/A</v>
      </c>
      <c r="AE220" s="161" t="e">
        <f>T220-HLOOKUP(V220,Minimas!$C$3:$CD$12,5,FALSE)</f>
        <v>#N/A</v>
      </c>
      <c r="AF220" s="161" t="e">
        <f>T220-HLOOKUP(V220,Minimas!$C$3:$CD$12,6,FALSE)</f>
        <v>#N/A</v>
      </c>
      <c r="AG220" s="161" t="e">
        <f>T220-HLOOKUP(V220,Minimas!$C$3:$CD$12,7,FALSE)</f>
        <v>#N/A</v>
      </c>
      <c r="AH220" s="161" t="e">
        <f>T220-HLOOKUP(V220,Minimas!$C$3:$CD$12,8,FALSE)</f>
        <v>#N/A</v>
      </c>
      <c r="AI220" s="161" t="e">
        <f>T220-HLOOKUP(V220,Minimas!$C$3:$CD$12,9,FALSE)</f>
        <v>#N/A</v>
      </c>
      <c r="AJ220" s="161" t="e">
        <f>T220-HLOOKUP(V220,Minimas!$C$3:$CD$12,10,FALSE)</f>
        <v>#N/A</v>
      </c>
      <c r="AK220" s="162" t="str">
        <f t="shared" si="36"/>
        <v xml:space="preserve"> </v>
      </c>
      <c r="AL220" s="163"/>
      <c r="AM220" s="163" t="str">
        <f t="shared" si="37"/>
        <v xml:space="preserve"> </v>
      </c>
      <c r="AN220" s="163" t="str">
        <f t="shared" si="38"/>
        <v xml:space="preserve"> </v>
      </c>
    </row>
    <row r="221" spans="28:40" x14ac:dyDescent="0.25">
      <c r="AB221" s="161" t="e">
        <f>T221-HLOOKUP(V221,Minimas!$C$3:$CD$12,2,FALSE)</f>
        <v>#N/A</v>
      </c>
      <c r="AC221" s="161" t="e">
        <f>T221-HLOOKUP(V221,Minimas!$C$3:$CD$12,3,FALSE)</f>
        <v>#N/A</v>
      </c>
      <c r="AD221" s="161" t="e">
        <f>T221-HLOOKUP(V221,Minimas!$C$3:$CD$12,4,FALSE)</f>
        <v>#N/A</v>
      </c>
      <c r="AE221" s="161" t="e">
        <f>T221-HLOOKUP(V221,Minimas!$C$3:$CD$12,5,FALSE)</f>
        <v>#N/A</v>
      </c>
      <c r="AF221" s="161" t="e">
        <f>T221-HLOOKUP(V221,Minimas!$C$3:$CD$12,6,FALSE)</f>
        <v>#N/A</v>
      </c>
      <c r="AG221" s="161" t="e">
        <f>T221-HLOOKUP(V221,Minimas!$C$3:$CD$12,7,FALSE)</f>
        <v>#N/A</v>
      </c>
      <c r="AH221" s="161" t="e">
        <f>T221-HLOOKUP(V221,Minimas!$C$3:$CD$12,8,FALSE)</f>
        <v>#N/A</v>
      </c>
      <c r="AI221" s="161" t="e">
        <f>T221-HLOOKUP(V221,Minimas!$C$3:$CD$12,9,FALSE)</f>
        <v>#N/A</v>
      </c>
      <c r="AJ221" s="161" t="e">
        <f>T221-HLOOKUP(V221,Minimas!$C$3:$CD$12,10,FALSE)</f>
        <v>#N/A</v>
      </c>
      <c r="AK221" s="162" t="str">
        <f t="shared" si="36"/>
        <v xml:space="preserve"> </v>
      </c>
      <c r="AL221" s="163"/>
      <c r="AM221" s="163" t="str">
        <f t="shared" si="37"/>
        <v xml:space="preserve"> </v>
      </c>
      <c r="AN221" s="163" t="str">
        <f t="shared" si="38"/>
        <v xml:space="preserve"> </v>
      </c>
    </row>
    <row r="222" spans="28:40" x14ac:dyDescent="0.25">
      <c r="AB222" s="161" t="e">
        <f>T222-HLOOKUP(V222,Minimas!$C$3:$CD$12,2,FALSE)</f>
        <v>#N/A</v>
      </c>
      <c r="AC222" s="161" t="e">
        <f>T222-HLOOKUP(V222,Minimas!$C$3:$CD$12,3,FALSE)</f>
        <v>#N/A</v>
      </c>
      <c r="AD222" s="161" t="e">
        <f>T222-HLOOKUP(V222,Minimas!$C$3:$CD$12,4,FALSE)</f>
        <v>#N/A</v>
      </c>
      <c r="AE222" s="161" t="e">
        <f>T222-HLOOKUP(V222,Minimas!$C$3:$CD$12,5,FALSE)</f>
        <v>#N/A</v>
      </c>
      <c r="AF222" s="161" t="e">
        <f>T222-HLOOKUP(V222,Minimas!$C$3:$CD$12,6,FALSE)</f>
        <v>#N/A</v>
      </c>
      <c r="AG222" s="161" t="e">
        <f>T222-HLOOKUP(V222,Minimas!$C$3:$CD$12,7,FALSE)</f>
        <v>#N/A</v>
      </c>
      <c r="AH222" s="161" t="e">
        <f>T222-HLOOKUP(V222,Minimas!$C$3:$CD$12,8,FALSE)</f>
        <v>#N/A</v>
      </c>
      <c r="AI222" s="161" t="e">
        <f>T222-HLOOKUP(V222,Minimas!$C$3:$CD$12,9,FALSE)</f>
        <v>#N/A</v>
      </c>
      <c r="AJ222" s="161" t="e">
        <f>T222-HLOOKUP(V222,Minimas!$C$3:$CD$12,10,FALSE)</f>
        <v>#N/A</v>
      </c>
      <c r="AK222" s="162" t="str">
        <f t="shared" ref="AK222:AK285" si="39">IF(E222=0," ",IF(AJ222&gt;=0,$AJ$5,IF(AI222&gt;=0,$AI$5,IF(AH222&gt;=0,$AH$5,IF(AG222&gt;=0,$AG$5,IF(AF222&gt;=0,$AF$5,IF(AE222&gt;=0,$AE$5,IF(AD222&gt;=0,$AD$5,IF(AC222&gt;=0,$AC$5,$AB$5)))))))))</f>
        <v xml:space="preserve"> </v>
      </c>
      <c r="AL222" s="163"/>
      <c r="AM222" s="163" t="str">
        <f t="shared" ref="AM222:AM285" si="40">IF(AK222="","",AK222)</f>
        <v xml:space="preserve"> </v>
      </c>
      <c r="AN222" s="163" t="str">
        <f t="shared" ref="AN222:AN285" si="41">IF(E222=0," ",IF(AJ222&gt;=0,AJ222,IF(AI222&gt;=0,AI222,IF(AH222&gt;=0,AH222,IF(AG222&gt;=0,AG222,IF(AF222&gt;=0,AF222,IF(AE222&gt;=0,AE222,IF(AD222&gt;=0,AD222,IF(AC222&gt;=0,AC222,AB222)))))))))</f>
        <v xml:space="preserve"> </v>
      </c>
    </row>
    <row r="223" spans="28:40" x14ac:dyDescent="0.25">
      <c r="AB223" s="161" t="e">
        <f>T223-HLOOKUP(V223,Minimas!$C$3:$CD$12,2,FALSE)</f>
        <v>#N/A</v>
      </c>
      <c r="AC223" s="161" t="e">
        <f>T223-HLOOKUP(V223,Minimas!$C$3:$CD$12,3,FALSE)</f>
        <v>#N/A</v>
      </c>
      <c r="AD223" s="161" t="e">
        <f>T223-HLOOKUP(V223,Minimas!$C$3:$CD$12,4,FALSE)</f>
        <v>#N/A</v>
      </c>
      <c r="AE223" s="161" t="e">
        <f>T223-HLOOKUP(V223,Minimas!$C$3:$CD$12,5,FALSE)</f>
        <v>#N/A</v>
      </c>
      <c r="AF223" s="161" t="e">
        <f>T223-HLOOKUP(V223,Minimas!$C$3:$CD$12,6,FALSE)</f>
        <v>#N/A</v>
      </c>
      <c r="AG223" s="161" t="e">
        <f>T223-HLOOKUP(V223,Minimas!$C$3:$CD$12,7,FALSE)</f>
        <v>#N/A</v>
      </c>
      <c r="AH223" s="161" t="e">
        <f>T223-HLOOKUP(V223,Minimas!$C$3:$CD$12,8,FALSE)</f>
        <v>#N/A</v>
      </c>
      <c r="AI223" s="161" t="e">
        <f>T223-HLOOKUP(V223,Minimas!$C$3:$CD$12,9,FALSE)</f>
        <v>#N/A</v>
      </c>
      <c r="AJ223" s="161" t="e">
        <f>T223-HLOOKUP(V223,Minimas!$C$3:$CD$12,10,FALSE)</f>
        <v>#N/A</v>
      </c>
      <c r="AK223" s="162" t="str">
        <f t="shared" si="39"/>
        <v xml:space="preserve"> </v>
      </c>
      <c r="AL223" s="163"/>
      <c r="AM223" s="163" t="str">
        <f t="shared" si="40"/>
        <v xml:space="preserve"> </v>
      </c>
      <c r="AN223" s="163" t="str">
        <f t="shared" si="41"/>
        <v xml:space="preserve"> </v>
      </c>
    </row>
    <row r="224" spans="28:40" x14ac:dyDescent="0.25">
      <c r="AB224" s="161" t="e">
        <f>T224-HLOOKUP(V224,Minimas!$C$3:$CD$12,2,FALSE)</f>
        <v>#N/A</v>
      </c>
      <c r="AC224" s="161" t="e">
        <f>T224-HLOOKUP(V224,Minimas!$C$3:$CD$12,3,FALSE)</f>
        <v>#N/A</v>
      </c>
      <c r="AD224" s="161" t="e">
        <f>T224-HLOOKUP(V224,Minimas!$C$3:$CD$12,4,FALSE)</f>
        <v>#N/A</v>
      </c>
      <c r="AE224" s="161" t="e">
        <f>T224-HLOOKUP(V224,Minimas!$C$3:$CD$12,5,FALSE)</f>
        <v>#N/A</v>
      </c>
      <c r="AF224" s="161" t="e">
        <f>T224-HLOOKUP(V224,Minimas!$C$3:$CD$12,6,FALSE)</f>
        <v>#N/A</v>
      </c>
      <c r="AG224" s="161" t="e">
        <f>T224-HLOOKUP(V224,Minimas!$C$3:$CD$12,7,FALSE)</f>
        <v>#N/A</v>
      </c>
      <c r="AH224" s="161" t="e">
        <f>T224-HLOOKUP(V224,Minimas!$C$3:$CD$12,8,FALSE)</f>
        <v>#N/A</v>
      </c>
      <c r="AI224" s="161" t="e">
        <f>T224-HLOOKUP(V224,Minimas!$C$3:$CD$12,9,FALSE)</f>
        <v>#N/A</v>
      </c>
      <c r="AJ224" s="161" t="e">
        <f>T224-HLOOKUP(V224,Minimas!$C$3:$CD$12,10,FALSE)</f>
        <v>#N/A</v>
      </c>
      <c r="AK224" s="162" t="str">
        <f t="shared" si="39"/>
        <v xml:space="preserve"> </v>
      </c>
      <c r="AL224" s="163"/>
      <c r="AM224" s="163" t="str">
        <f t="shared" si="40"/>
        <v xml:space="preserve"> </v>
      </c>
      <c r="AN224" s="163" t="str">
        <f t="shared" si="41"/>
        <v xml:space="preserve"> </v>
      </c>
    </row>
    <row r="225" spans="28:40" x14ac:dyDescent="0.25">
      <c r="AB225" s="161" t="e">
        <f>T225-HLOOKUP(V225,Minimas!$C$3:$CD$12,2,FALSE)</f>
        <v>#N/A</v>
      </c>
      <c r="AC225" s="161" t="e">
        <f>T225-HLOOKUP(V225,Minimas!$C$3:$CD$12,3,FALSE)</f>
        <v>#N/A</v>
      </c>
      <c r="AD225" s="161" t="e">
        <f>T225-HLOOKUP(V225,Minimas!$C$3:$CD$12,4,FALSE)</f>
        <v>#N/A</v>
      </c>
      <c r="AE225" s="161" t="e">
        <f>T225-HLOOKUP(V225,Minimas!$C$3:$CD$12,5,FALSE)</f>
        <v>#N/A</v>
      </c>
      <c r="AF225" s="161" t="e">
        <f>T225-HLOOKUP(V225,Minimas!$C$3:$CD$12,6,FALSE)</f>
        <v>#N/A</v>
      </c>
      <c r="AG225" s="161" t="e">
        <f>T225-HLOOKUP(V225,Minimas!$C$3:$CD$12,7,FALSE)</f>
        <v>#N/A</v>
      </c>
      <c r="AH225" s="161" t="e">
        <f>T225-HLOOKUP(V225,Minimas!$C$3:$CD$12,8,FALSE)</f>
        <v>#N/A</v>
      </c>
      <c r="AI225" s="161" t="e">
        <f>T225-HLOOKUP(V225,Minimas!$C$3:$CD$12,9,FALSE)</f>
        <v>#N/A</v>
      </c>
      <c r="AJ225" s="161" t="e">
        <f>T225-HLOOKUP(V225,Minimas!$C$3:$CD$12,10,FALSE)</f>
        <v>#N/A</v>
      </c>
      <c r="AK225" s="162" t="str">
        <f t="shared" si="39"/>
        <v xml:space="preserve"> </v>
      </c>
      <c r="AL225" s="163"/>
      <c r="AM225" s="163" t="str">
        <f t="shared" si="40"/>
        <v xml:space="preserve"> </v>
      </c>
      <c r="AN225" s="163" t="str">
        <f t="shared" si="41"/>
        <v xml:space="preserve"> </v>
      </c>
    </row>
    <row r="226" spans="28:40" x14ac:dyDescent="0.25">
      <c r="AB226" s="161" t="e">
        <f>T226-HLOOKUP(V226,Minimas!$C$3:$CD$12,2,FALSE)</f>
        <v>#N/A</v>
      </c>
      <c r="AC226" s="161" t="e">
        <f>T226-HLOOKUP(V226,Minimas!$C$3:$CD$12,3,FALSE)</f>
        <v>#N/A</v>
      </c>
      <c r="AD226" s="161" t="e">
        <f>T226-HLOOKUP(V226,Minimas!$C$3:$CD$12,4,FALSE)</f>
        <v>#N/A</v>
      </c>
      <c r="AE226" s="161" t="e">
        <f>T226-HLOOKUP(V226,Minimas!$C$3:$CD$12,5,FALSE)</f>
        <v>#N/A</v>
      </c>
      <c r="AF226" s="161" t="e">
        <f>T226-HLOOKUP(V226,Minimas!$C$3:$CD$12,6,FALSE)</f>
        <v>#N/A</v>
      </c>
      <c r="AG226" s="161" t="e">
        <f>T226-HLOOKUP(V226,Minimas!$C$3:$CD$12,7,FALSE)</f>
        <v>#N/A</v>
      </c>
      <c r="AH226" s="161" t="e">
        <f>T226-HLOOKUP(V226,Minimas!$C$3:$CD$12,8,FALSE)</f>
        <v>#N/A</v>
      </c>
      <c r="AI226" s="161" t="e">
        <f>T226-HLOOKUP(V226,Minimas!$C$3:$CD$12,9,FALSE)</f>
        <v>#N/A</v>
      </c>
      <c r="AJ226" s="161" t="e">
        <f>T226-HLOOKUP(V226,Minimas!$C$3:$CD$12,10,FALSE)</f>
        <v>#N/A</v>
      </c>
      <c r="AK226" s="162" t="str">
        <f t="shared" si="39"/>
        <v xml:space="preserve"> </v>
      </c>
      <c r="AL226" s="163"/>
      <c r="AM226" s="163" t="str">
        <f t="shared" si="40"/>
        <v xml:space="preserve"> </v>
      </c>
      <c r="AN226" s="163" t="str">
        <f t="shared" si="41"/>
        <v xml:space="preserve"> </v>
      </c>
    </row>
    <row r="227" spans="28:40" x14ac:dyDescent="0.25">
      <c r="AB227" s="161" t="e">
        <f>T227-HLOOKUP(V227,Minimas!$C$3:$CD$12,2,FALSE)</f>
        <v>#N/A</v>
      </c>
      <c r="AC227" s="161" t="e">
        <f>T227-HLOOKUP(V227,Minimas!$C$3:$CD$12,3,FALSE)</f>
        <v>#N/A</v>
      </c>
      <c r="AD227" s="161" t="e">
        <f>T227-HLOOKUP(V227,Minimas!$C$3:$CD$12,4,FALSE)</f>
        <v>#N/A</v>
      </c>
      <c r="AE227" s="161" t="e">
        <f>T227-HLOOKUP(V227,Minimas!$C$3:$CD$12,5,FALSE)</f>
        <v>#N/A</v>
      </c>
      <c r="AF227" s="161" t="e">
        <f>T227-HLOOKUP(V227,Minimas!$C$3:$CD$12,6,FALSE)</f>
        <v>#N/A</v>
      </c>
      <c r="AG227" s="161" t="e">
        <f>T227-HLOOKUP(V227,Minimas!$C$3:$CD$12,7,FALSE)</f>
        <v>#N/A</v>
      </c>
      <c r="AH227" s="161" t="e">
        <f>T227-HLOOKUP(V227,Minimas!$C$3:$CD$12,8,FALSE)</f>
        <v>#N/A</v>
      </c>
      <c r="AI227" s="161" t="e">
        <f>T227-HLOOKUP(V227,Minimas!$C$3:$CD$12,9,FALSE)</f>
        <v>#N/A</v>
      </c>
      <c r="AJ227" s="161" t="e">
        <f>T227-HLOOKUP(V227,Minimas!$C$3:$CD$12,10,FALSE)</f>
        <v>#N/A</v>
      </c>
      <c r="AK227" s="162" t="str">
        <f t="shared" si="39"/>
        <v xml:space="preserve"> </v>
      </c>
      <c r="AL227" s="163"/>
      <c r="AM227" s="163" t="str">
        <f t="shared" si="40"/>
        <v xml:space="preserve"> </v>
      </c>
      <c r="AN227" s="163" t="str">
        <f t="shared" si="41"/>
        <v xml:space="preserve"> </v>
      </c>
    </row>
    <row r="228" spans="28:40" x14ac:dyDescent="0.25">
      <c r="AB228" s="161" t="e">
        <f>T228-HLOOKUP(V228,Minimas!$C$3:$CD$12,2,FALSE)</f>
        <v>#N/A</v>
      </c>
      <c r="AC228" s="161" t="e">
        <f>T228-HLOOKUP(V228,Minimas!$C$3:$CD$12,3,FALSE)</f>
        <v>#N/A</v>
      </c>
      <c r="AD228" s="161" t="e">
        <f>T228-HLOOKUP(V228,Minimas!$C$3:$CD$12,4,FALSE)</f>
        <v>#N/A</v>
      </c>
      <c r="AE228" s="161" t="e">
        <f>T228-HLOOKUP(V228,Minimas!$C$3:$CD$12,5,FALSE)</f>
        <v>#N/A</v>
      </c>
      <c r="AF228" s="161" t="e">
        <f>T228-HLOOKUP(V228,Minimas!$C$3:$CD$12,6,FALSE)</f>
        <v>#N/A</v>
      </c>
      <c r="AG228" s="161" t="e">
        <f>T228-HLOOKUP(V228,Minimas!$C$3:$CD$12,7,FALSE)</f>
        <v>#N/A</v>
      </c>
      <c r="AH228" s="161" t="e">
        <f>T228-HLOOKUP(V228,Minimas!$C$3:$CD$12,8,FALSE)</f>
        <v>#N/A</v>
      </c>
      <c r="AI228" s="161" t="e">
        <f>T228-HLOOKUP(V228,Minimas!$C$3:$CD$12,9,FALSE)</f>
        <v>#N/A</v>
      </c>
      <c r="AJ228" s="161" t="e">
        <f>T228-HLOOKUP(V228,Minimas!$C$3:$CD$12,10,FALSE)</f>
        <v>#N/A</v>
      </c>
      <c r="AK228" s="162" t="str">
        <f t="shared" si="39"/>
        <v xml:space="preserve"> </v>
      </c>
      <c r="AL228" s="163"/>
      <c r="AM228" s="163" t="str">
        <f t="shared" si="40"/>
        <v xml:space="preserve"> </v>
      </c>
      <c r="AN228" s="163" t="str">
        <f t="shared" si="41"/>
        <v xml:space="preserve"> </v>
      </c>
    </row>
    <row r="229" spans="28:40" x14ac:dyDescent="0.25">
      <c r="AB229" s="161" t="e">
        <f>T229-HLOOKUP(V229,Minimas!$C$3:$CD$12,2,FALSE)</f>
        <v>#N/A</v>
      </c>
      <c r="AC229" s="161" t="e">
        <f>T229-HLOOKUP(V229,Minimas!$C$3:$CD$12,3,FALSE)</f>
        <v>#N/A</v>
      </c>
      <c r="AD229" s="161" t="e">
        <f>T229-HLOOKUP(V229,Minimas!$C$3:$CD$12,4,FALSE)</f>
        <v>#N/A</v>
      </c>
      <c r="AE229" s="161" t="e">
        <f>T229-HLOOKUP(V229,Minimas!$C$3:$CD$12,5,FALSE)</f>
        <v>#N/A</v>
      </c>
      <c r="AF229" s="161" t="e">
        <f>T229-HLOOKUP(V229,Minimas!$C$3:$CD$12,6,FALSE)</f>
        <v>#N/A</v>
      </c>
      <c r="AG229" s="161" t="e">
        <f>T229-HLOOKUP(V229,Minimas!$C$3:$CD$12,7,FALSE)</f>
        <v>#N/A</v>
      </c>
      <c r="AH229" s="161" t="e">
        <f>T229-HLOOKUP(V229,Minimas!$C$3:$CD$12,8,FALSE)</f>
        <v>#N/A</v>
      </c>
      <c r="AI229" s="161" t="e">
        <f>T229-HLOOKUP(V229,Minimas!$C$3:$CD$12,9,FALSE)</f>
        <v>#N/A</v>
      </c>
      <c r="AJ229" s="161" t="e">
        <f>T229-HLOOKUP(V229,Minimas!$C$3:$CD$12,10,FALSE)</f>
        <v>#N/A</v>
      </c>
      <c r="AK229" s="162" t="str">
        <f t="shared" si="39"/>
        <v xml:space="preserve"> </v>
      </c>
      <c r="AL229" s="163"/>
      <c r="AM229" s="163" t="str">
        <f t="shared" si="40"/>
        <v xml:space="preserve"> </v>
      </c>
      <c r="AN229" s="163" t="str">
        <f t="shared" si="41"/>
        <v xml:space="preserve"> </v>
      </c>
    </row>
    <row r="230" spans="28:40" x14ac:dyDescent="0.25">
      <c r="AB230" s="161" t="e">
        <f>T230-HLOOKUP(V230,Minimas!$C$3:$CD$12,2,FALSE)</f>
        <v>#N/A</v>
      </c>
      <c r="AC230" s="161" t="e">
        <f>T230-HLOOKUP(V230,Minimas!$C$3:$CD$12,3,FALSE)</f>
        <v>#N/A</v>
      </c>
      <c r="AD230" s="161" t="e">
        <f>T230-HLOOKUP(V230,Minimas!$C$3:$CD$12,4,FALSE)</f>
        <v>#N/A</v>
      </c>
      <c r="AE230" s="161" t="e">
        <f>T230-HLOOKUP(V230,Minimas!$C$3:$CD$12,5,FALSE)</f>
        <v>#N/A</v>
      </c>
      <c r="AF230" s="161" t="e">
        <f>T230-HLOOKUP(V230,Minimas!$C$3:$CD$12,6,FALSE)</f>
        <v>#N/A</v>
      </c>
      <c r="AG230" s="161" t="e">
        <f>T230-HLOOKUP(V230,Minimas!$C$3:$CD$12,7,FALSE)</f>
        <v>#N/A</v>
      </c>
      <c r="AH230" s="161" t="e">
        <f>T230-HLOOKUP(V230,Minimas!$C$3:$CD$12,8,FALSE)</f>
        <v>#N/A</v>
      </c>
      <c r="AI230" s="161" t="e">
        <f>T230-HLOOKUP(V230,Minimas!$C$3:$CD$12,9,FALSE)</f>
        <v>#N/A</v>
      </c>
      <c r="AJ230" s="161" t="e">
        <f>T230-HLOOKUP(V230,Minimas!$C$3:$CD$12,10,FALSE)</f>
        <v>#N/A</v>
      </c>
      <c r="AK230" s="162" t="str">
        <f t="shared" si="39"/>
        <v xml:space="preserve"> </v>
      </c>
      <c r="AL230" s="163"/>
      <c r="AM230" s="163" t="str">
        <f t="shared" si="40"/>
        <v xml:space="preserve"> </v>
      </c>
      <c r="AN230" s="163" t="str">
        <f t="shared" si="41"/>
        <v xml:space="preserve"> </v>
      </c>
    </row>
    <row r="231" spans="28:40" x14ac:dyDescent="0.25">
      <c r="AB231" s="161" t="e">
        <f>T231-HLOOKUP(V231,Minimas!$C$3:$CD$12,2,FALSE)</f>
        <v>#N/A</v>
      </c>
      <c r="AC231" s="161" t="e">
        <f>T231-HLOOKUP(V231,Minimas!$C$3:$CD$12,3,FALSE)</f>
        <v>#N/A</v>
      </c>
      <c r="AD231" s="161" t="e">
        <f>T231-HLOOKUP(V231,Minimas!$C$3:$CD$12,4,FALSE)</f>
        <v>#N/A</v>
      </c>
      <c r="AE231" s="161" t="e">
        <f>T231-HLOOKUP(V231,Minimas!$C$3:$CD$12,5,FALSE)</f>
        <v>#N/A</v>
      </c>
      <c r="AF231" s="161" t="e">
        <f>T231-HLOOKUP(V231,Minimas!$C$3:$CD$12,6,FALSE)</f>
        <v>#N/A</v>
      </c>
      <c r="AG231" s="161" t="e">
        <f>T231-HLOOKUP(V231,Minimas!$C$3:$CD$12,7,FALSE)</f>
        <v>#N/A</v>
      </c>
      <c r="AH231" s="161" t="e">
        <f>T231-HLOOKUP(V231,Minimas!$C$3:$CD$12,8,FALSE)</f>
        <v>#N/A</v>
      </c>
      <c r="AI231" s="161" t="e">
        <f>T231-HLOOKUP(V231,Minimas!$C$3:$CD$12,9,FALSE)</f>
        <v>#N/A</v>
      </c>
      <c r="AJ231" s="161" t="e">
        <f>T231-HLOOKUP(V231,Minimas!$C$3:$CD$12,10,FALSE)</f>
        <v>#N/A</v>
      </c>
      <c r="AK231" s="162" t="str">
        <f t="shared" si="39"/>
        <v xml:space="preserve"> </v>
      </c>
      <c r="AL231" s="163"/>
      <c r="AM231" s="163" t="str">
        <f t="shared" si="40"/>
        <v xml:space="preserve"> </v>
      </c>
      <c r="AN231" s="163" t="str">
        <f t="shared" si="41"/>
        <v xml:space="preserve"> </v>
      </c>
    </row>
    <row r="232" spans="28:40" x14ac:dyDescent="0.25">
      <c r="AB232" s="161" t="e">
        <f>T232-HLOOKUP(V232,Minimas!$C$3:$CD$12,2,FALSE)</f>
        <v>#N/A</v>
      </c>
      <c r="AC232" s="161" t="e">
        <f>T232-HLOOKUP(V232,Minimas!$C$3:$CD$12,3,FALSE)</f>
        <v>#N/A</v>
      </c>
      <c r="AD232" s="161" t="e">
        <f>T232-HLOOKUP(V232,Minimas!$C$3:$CD$12,4,FALSE)</f>
        <v>#N/A</v>
      </c>
      <c r="AE232" s="161" t="e">
        <f>T232-HLOOKUP(V232,Minimas!$C$3:$CD$12,5,FALSE)</f>
        <v>#N/A</v>
      </c>
      <c r="AF232" s="161" t="e">
        <f>T232-HLOOKUP(V232,Minimas!$C$3:$CD$12,6,FALSE)</f>
        <v>#N/A</v>
      </c>
      <c r="AG232" s="161" t="e">
        <f>T232-HLOOKUP(V232,Minimas!$C$3:$CD$12,7,FALSE)</f>
        <v>#N/A</v>
      </c>
      <c r="AH232" s="161" t="e">
        <f>T232-HLOOKUP(V232,Minimas!$C$3:$CD$12,8,FALSE)</f>
        <v>#N/A</v>
      </c>
      <c r="AI232" s="161" t="e">
        <f>T232-HLOOKUP(V232,Minimas!$C$3:$CD$12,9,FALSE)</f>
        <v>#N/A</v>
      </c>
      <c r="AJ232" s="161" t="e">
        <f>T232-HLOOKUP(V232,Minimas!$C$3:$CD$12,10,FALSE)</f>
        <v>#N/A</v>
      </c>
      <c r="AK232" s="162" t="str">
        <f t="shared" si="39"/>
        <v xml:space="preserve"> </v>
      </c>
      <c r="AL232" s="163"/>
      <c r="AM232" s="163" t="str">
        <f t="shared" si="40"/>
        <v xml:space="preserve"> </v>
      </c>
      <c r="AN232" s="163" t="str">
        <f t="shared" si="41"/>
        <v xml:space="preserve"> </v>
      </c>
    </row>
    <row r="233" spans="28:40" x14ac:dyDescent="0.25">
      <c r="AB233" s="161" t="e">
        <f>T233-HLOOKUP(V233,Minimas!$C$3:$CD$12,2,FALSE)</f>
        <v>#N/A</v>
      </c>
      <c r="AC233" s="161" t="e">
        <f>T233-HLOOKUP(V233,Minimas!$C$3:$CD$12,3,FALSE)</f>
        <v>#N/A</v>
      </c>
      <c r="AD233" s="161" t="e">
        <f>T233-HLOOKUP(V233,Minimas!$C$3:$CD$12,4,FALSE)</f>
        <v>#N/A</v>
      </c>
      <c r="AE233" s="161" t="e">
        <f>T233-HLOOKUP(V233,Minimas!$C$3:$CD$12,5,FALSE)</f>
        <v>#N/A</v>
      </c>
      <c r="AF233" s="161" t="e">
        <f>T233-HLOOKUP(V233,Minimas!$C$3:$CD$12,6,FALSE)</f>
        <v>#N/A</v>
      </c>
      <c r="AG233" s="161" t="e">
        <f>T233-HLOOKUP(V233,Minimas!$C$3:$CD$12,7,FALSE)</f>
        <v>#N/A</v>
      </c>
      <c r="AH233" s="161" t="e">
        <f>T233-HLOOKUP(V233,Minimas!$C$3:$CD$12,8,FALSE)</f>
        <v>#N/A</v>
      </c>
      <c r="AI233" s="161" t="e">
        <f>T233-HLOOKUP(V233,Minimas!$C$3:$CD$12,9,FALSE)</f>
        <v>#N/A</v>
      </c>
      <c r="AJ233" s="161" t="e">
        <f>T233-HLOOKUP(V233,Minimas!$C$3:$CD$12,10,FALSE)</f>
        <v>#N/A</v>
      </c>
      <c r="AK233" s="162" t="str">
        <f t="shared" si="39"/>
        <v xml:space="preserve"> </v>
      </c>
      <c r="AL233" s="163"/>
      <c r="AM233" s="163" t="str">
        <f t="shared" si="40"/>
        <v xml:space="preserve"> </v>
      </c>
      <c r="AN233" s="163" t="str">
        <f t="shared" si="41"/>
        <v xml:space="preserve"> </v>
      </c>
    </row>
    <row r="234" spans="28:40" x14ac:dyDescent="0.25">
      <c r="AB234" s="161" t="e">
        <f>T234-HLOOKUP(V234,Minimas!$C$3:$CD$12,2,FALSE)</f>
        <v>#N/A</v>
      </c>
      <c r="AC234" s="161" t="e">
        <f>T234-HLOOKUP(V234,Minimas!$C$3:$CD$12,3,FALSE)</f>
        <v>#N/A</v>
      </c>
      <c r="AD234" s="161" t="e">
        <f>T234-HLOOKUP(V234,Minimas!$C$3:$CD$12,4,FALSE)</f>
        <v>#N/A</v>
      </c>
      <c r="AE234" s="161" t="e">
        <f>T234-HLOOKUP(V234,Minimas!$C$3:$CD$12,5,FALSE)</f>
        <v>#N/A</v>
      </c>
      <c r="AF234" s="161" t="e">
        <f>T234-HLOOKUP(V234,Minimas!$C$3:$CD$12,6,FALSE)</f>
        <v>#N/A</v>
      </c>
      <c r="AG234" s="161" t="e">
        <f>T234-HLOOKUP(V234,Minimas!$C$3:$CD$12,7,FALSE)</f>
        <v>#N/A</v>
      </c>
      <c r="AH234" s="161" t="e">
        <f>T234-HLOOKUP(V234,Minimas!$C$3:$CD$12,8,FALSE)</f>
        <v>#N/A</v>
      </c>
      <c r="AI234" s="161" t="e">
        <f>T234-HLOOKUP(V234,Minimas!$C$3:$CD$12,9,FALSE)</f>
        <v>#N/A</v>
      </c>
      <c r="AJ234" s="161" t="e">
        <f>T234-HLOOKUP(V234,Minimas!$C$3:$CD$12,10,FALSE)</f>
        <v>#N/A</v>
      </c>
      <c r="AK234" s="162" t="str">
        <f t="shared" si="39"/>
        <v xml:space="preserve"> </v>
      </c>
      <c r="AL234" s="163"/>
      <c r="AM234" s="163" t="str">
        <f t="shared" si="40"/>
        <v xml:space="preserve"> </v>
      </c>
      <c r="AN234" s="163" t="str">
        <f t="shared" si="41"/>
        <v xml:space="preserve"> </v>
      </c>
    </row>
    <row r="235" spans="28:40" x14ac:dyDescent="0.25">
      <c r="AB235" s="161" t="e">
        <f>T235-HLOOKUP(V235,Minimas!$C$3:$CD$12,2,FALSE)</f>
        <v>#N/A</v>
      </c>
      <c r="AC235" s="161" t="e">
        <f>T235-HLOOKUP(V235,Minimas!$C$3:$CD$12,3,FALSE)</f>
        <v>#N/A</v>
      </c>
      <c r="AD235" s="161" t="e">
        <f>T235-HLOOKUP(V235,Minimas!$C$3:$CD$12,4,FALSE)</f>
        <v>#N/A</v>
      </c>
      <c r="AE235" s="161" t="e">
        <f>T235-HLOOKUP(V235,Minimas!$C$3:$CD$12,5,FALSE)</f>
        <v>#N/A</v>
      </c>
      <c r="AF235" s="161" t="e">
        <f>T235-HLOOKUP(V235,Minimas!$C$3:$CD$12,6,FALSE)</f>
        <v>#N/A</v>
      </c>
      <c r="AG235" s="161" t="e">
        <f>T235-HLOOKUP(V235,Minimas!$C$3:$CD$12,7,FALSE)</f>
        <v>#N/A</v>
      </c>
      <c r="AH235" s="161" t="e">
        <f>T235-HLOOKUP(V235,Minimas!$C$3:$CD$12,8,FALSE)</f>
        <v>#N/A</v>
      </c>
      <c r="AI235" s="161" t="e">
        <f>T235-HLOOKUP(V235,Minimas!$C$3:$CD$12,9,FALSE)</f>
        <v>#N/A</v>
      </c>
      <c r="AJ235" s="161" t="e">
        <f>T235-HLOOKUP(V235,Minimas!$C$3:$CD$12,10,FALSE)</f>
        <v>#N/A</v>
      </c>
      <c r="AK235" s="162" t="str">
        <f t="shared" si="39"/>
        <v xml:space="preserve"> </v>
      </c>
      <c r="AL235" s="163"/>
      <c r="AM235" s="163" t="str">
        <f t="shared" si="40"/>
        <v xml:space="preserve"> </v>
      </c>
      <c r="AN235" s="163" t="str">
        <f t="shared" si="41"/>
        <v xml:space="preserve"> </v>
      </c>
    </row>
    <row r="236" spans="28:40" x14ac:dyDescent="0.25">
      <c r="AB236" s="161" t="e">
        <f>T236-HLOOKUP(V236,Minimas!$C$3:$CD$12,2,FALSE)</f>
        <v>#N/A</v>
      </c>
      <c r="AC236" s="161" t="e">
        <f>T236-HLOOKUP(V236,Minimas!$C$3:$CD$12,3,FALSE)</f>
        <v>#N/A</v>
      </c>
      <c r="AD236" s="161" t="e">
        <f>T236-HLOOKUP(V236,Minimas!$C$3:$CD$12,4,FALSE)</f>
        <v>#N/A</v>
      </c>
      <c r="AE236" s="161" t="e">
        <f>T236-HLOOKUP(V236,Minimas!$C$3:$CD$12,5,FALSE)</f>
        <v>#N/A</v>
      </c>
      <c r="AF236" s="161" t="e">
        <f>T236-HLOOKUP(V236,Minimas!$C$3:$CD$12,6,FALSE)</f>
        <v>#N/A</v>
      </c>
      <c r="AG236" s="161" t="e">
        <f>T236-HLOOKUP(V236,Minimas!$C$3:$CD$12,7,FALSE)</f>
        <v>#N/A</v>
      </c>
      <c r="AH236" s="161" t="e">
        <f>T236-HLOOKUP(V236,Minimas!$C$3:$CD$12,8,FALSE)</f>
        <v>#N/A</v>
      </c>
      <c r="AI236" s="161" t="e">
        <f>T236-HLOOKUP(V236,Minimas!$C$3:$CD$12,9,FALSE)</f>
        <v>#N/A</v>
      </c>
      <c r="AJ236" s="161" t="e">
        <f>T236-HLOOKUP(V236,Minimas!$C$3:$CD$12,10,FALSE)</f>
        <v>#N/A</v>
      </c>
      <c r="AK236" s="162" t="str">
        <f t="shared" si="39"/>
        <v xml:space="preserve"> </v>
      </c>
      <c r="AL236" s="163"/>
      <c r="AM236" s="163" t="str">
        <f t="shared" si="40"/>
        <v xml:space="preserve"> </v>
      </c>
      <c r="AN236" s="163" t="str">
        <f t="shared" si="41"/>
        <v xml:space="preserve"> </v>
      </c>
    </row>
    <row r="237" spans="28:40" x14ac:dyDescent="0.25">
      <c r="AB237" s="161" t="e">
        <f>T237-HLOOKUP(V237,Minimas!$C$3:$CD$12,2,FALSE)</f>
        <v>#N/A</v>
      </c>
      <c r="AC237" s="161" t="e">
        <f>T237-HLOOKUP(V237,Minimas!$C$3:$CD$12,3,FALSE)</f>
        <v>#N/A</v>
      </c>
      <c r="AD237" s="161" t="e">
        <f>T237-HLOOKUP(V237,Minimas!$C$3:$CD$12,4,FALSE)</f>
        <v>#N/A</v>
      </c>
      <c r="AE237" s="161" t="e">
        <f>T237-HLOOKUP(V237,Minimas!$C$3:$CD$12,5,FALSE)</f>
        <v>#N/A</v>
      </c>
      <c r="AF237" s="161" t="e">
        <f>T237-HLOOKUP(V237,Minimas!$C$3:$CD$12,6,FALSE)</f>
        <v>#N/A</v>
      </c>
      <c r="AG237" s="161" t="e">
        <f>T237-HLOOKUP(V237,Minimas!$C$3:$CD$12,7,FALSE)</f>
        <v>#N/A</v>
      </c>
      <c r="AH237" s="161" t="e">
        <f>T237-HLOOKUP(V237,Minimas!$C$3:$CD$12,8,FALSE)</f>
        <v>#N/A</v>
      </c>
      <c r="AI237" s="161" t="e">
        <f>T237-HLOOKUP(V237,Minimas!$C$3:$CD$12,9,FALSE)</f>
        <v>#N/A</v>
      </c>
      <c r="AJ237" s="161" t="e">
        <f>T237-HLOOKUP(V237,Minimas!$C$3:$CD$12,10,FALSE)</f>
        <v>#N/A</v>
      </c>
      <c r="AK237" s="162" t="str">
        <f t="shared" si="39"/>
        <v xml:space="preserve"> </v>
      </c>
      <c r="AL237" s="163"/>
      <c r="AM237" s="163" t="str">
        <f t="shared" si="40"/>
        <v xml:space="preserve"> </v>
      </c>
      <c r="AN237" s="163" t="str">
        <f t="shared" si="41"/>
        <v xml:space="preserve"> </v>
      </c>
    </row>
    <row r="238" spans="28:40" x14ac:dyDescent="0.25">
      <c r="AB238" s="161" t="e">
        <f>T238-HLOOKUP(V238,Minimas!$C$3:$CD$12,2,FALSE)</f>
        <v>#N/A</v>
      </c>
      <c r="AC238" s="161" t="e">
        <f>T238-HLOOKUP(V238,Minimas!$C$3:$CD$12,3,FALSE)</f>
        <v>#N/A</v>
      </c>
      <c r="AD238" s="161" t="e">
        <f>T238-HLOOKUP(V238,Minimas!$C$3:$CD$12,4,FALSE)</f>
        <v>#N/A</v>
      </c>
      <c r="AE238" s="161" t="e">
        <f>T238-HLOOKUP(V238,Minimas!$C$3:$CD$12,5,FALSE)</f>
        <v>#N/A</v>
      </c>
      <c r="AF238" s="161" t="e">
        <f>T238-HLOOKUP(V238,Minimas!$C$3:$CD$12,6,FALSE)</f>
        <v>#N/A</v>
      </c>
      <c r="AG238" s="161" t="e">
        <f>T238-HLOOKUP(V238,Minimas!$C$3:$CD$12,7,FALSE)</f>
        <v>#N/A</v>
      </c>
      <c r="AH238" s="161" t="e">
        <f>T238-HLOOKUP(V238,Minimas!$C$3:$CD$12,8,FALSE)</f>
        <v>#N/A</v>
      </c>
      <c r="AI238" s="161" t="e">
        <f>T238-HLOOKUP(V238,Minimas!$C$3:$CD$12,9,FALSE)</f>
        <v>#N/A</v>
      </c>
      <c r="AJ238" s="161" t="e">
        <f>T238-HLOOKUP(V238,Minimas!$C$3:$CD$12,10,FALSE)</f>
        <v>#N/A</v>
      </c>
      <c r="AK238" s="162" t="str">
        <f t="shared" si="39"/>
        <v xml:space="preserve"> </v>
      </c>
      <c r="AL238" s="163"/>
      <c r="AM238" s="163" t="str">
        <f t="shared" si="40"/>
        <v xml:space="preserve"> </v>
      </c>
      <c r="AN238" s="163" t="str">
        <f t="shared" si="41"/>
        <v xml:space="preserve"> </v>
      </c>
    </row>
    <row r="239" spans="28:40" x14ac:dyDescent="0.25">
      <c r="AB239" s="161" t="e">
        <f>T239-HLOOKUP(V239,Minimas!$C$3:$CD$12,2,FALSE)</f>
        <v>#N/A</v>
      </c>
      <c r="AC239" s="161" t="e">
        <f>T239-HLOOKUP(V239,Minimas!$C$3:$CD$12,3,FALSE)</f>
        <v>#N/A</v>
      </c>
      <c r="AD239" s="161" t="e">
        <f>T239-HLOOKUP(V239,Minimas!$C$3:$CD$12,4,FALSE)</f>
        <v>#N/A</v>
      </c>
      <c r="AE239" s="161" t="e">
        <f>T239-HLOOKUP(V239,Minimas!$C$3:$CD$12,5,FALSE)</f>
        <v>#N/A</v>
      </c>
      <c r="AF239" s="161" t="e">
        <f>T239-HLOOKUP(V239,Minimas!$C$3:$CD$12,6,FALSE)</f>
        <v>#N/A</v>
      </c>
      <c r="AG239" s="161" t="e">
        <f>T239-HLOOKUP(V239,Minimas!$C$3:$CD$12,7,FALSE)</f>
        <v>#N/A</v>
      </c>
      <c r="AH239" s="161" t="e">
        <f>T239-HLOOKUP(V239,Minimas!$C$3:$CD$12,8,FALSE)</f>
        <v>#N/A</v>
      </c>
      <c r="AI239" s="161" t="e">
        <f>T239-HLOOKUP(V239,Minimas!$C$3:$CD$12,9,FALSE)</f>
        <v>#N/A</v>
      </c>
      <c r="AJ239" s="161" t="e">
        <f>T239-HLOOKUP(V239,Minimas!$C$3:$CD$12,10,FALSE)</f>
        <v>#N/A</v>
      </c>
      <c r="AK239" s="162" t="str">
        <f t="shared" si="39"/>
        <v xml:space="preserve"> </v>
      </c>
      <c r="AL239" s="163"/>
      <c r="AM239" s="163" t="str">
        <f t="shared" si="40"/>
        <v xml:space="preserve"> </v>
      </c>
      <c r="AN239" s="163" t="str">
        <f t="shared" si="41"/>
        <v xml:space="preserve"> </v>
      </c>
    </row>
    <row r="240" spans="28:40" x14ac:dyDescent="0.25">
      <c r="AB240" s="161" t="e">
        <f>T240-HLOOKUP(V240,Minimas!$C$3:$CD$12,2,FALSE)</f>
        <v>#N/A</v>
      </c>
      <c r="AC240" s="161" t="e">
        <f>T240-HLOOKUP(V240,Minimas!$C$3:$CD$12,3,FALSE)</f>
        <v>#N/A</v>
      </c>
      <c r="AD240" s="161" t="e">
        <f>T240-HLOOKUP(V240,Minimas!$C$3:$CD$12,4,FALSE)</f>
        <v>#N/A</v>
      </c>
      <c r="AE240" s="161" t="e">
        <f>T240-HLOOKUP(V240,Minimas!$C$3:$CD$12,5,FALSE)</f>
        <v>#N/A</v>
      </c>
      <c r="AF240" s="161" t="e">
        <f>T240-HLOOKUP(V240,Minimas!$C$3:$CD$12,6,FALSE)</f>
        <v>#N/A</v>
      </c>
      <c r="AG240" s="161" t="e">
        <f>T240-HLOOKUP(V240,Minimas!$C$3:$CD$12,7,FALSE)</f>
        <v>#N/A</v>
      </c>
      <c r="AH240" s="161" t="e">
        <f>T240-HLOOKUP(V240,Minimas!$C$3:$CD$12,8,FALSE)</f>
        <v>#N/A</v>
      </c>
      <c r="AI240" s="161" t="e">
        <f>T240-HLOOKUP(V240,Minimas!$C$3:$CD$12,9,FALSE)</f>
        <v>#N/A</v>
      </c>
      <c r="AJ240" s="161" t="e">
        <f>T240-HLOOKUP(V240,Minimas!$C$3:$CD$12,10,FALSE)</f>
        <v>#N/A</v>
      </c>
      <c r="AK240" s="162" t="str">
        <f t="shared" si="39"/>
        <v xml:space="preserve"> </v>
      </c>
      <c r="AL240" s="163"/>
      <c r="AM240" s="163" t="str">
        <f t="shared" si="40"/>
        <v xml:space="preserve"> </v>
      </c>
      <c r="AN240" s="163" t="str">
        <f t="shared" si="41"/>
        <v xml:space="preserve"> </v>
      </c>
    </row>
    <row r="241" spans="28:40" x14ac:dyDescent="0.25">
      <c r="AB241" s="161" t="e">
        <f>T241-HLOOKUP(V241,Minimas!$C$3:$CD$12,2,FALSE)</f>
        <v>#N/A</v>
      </c>
      <c r="AC241" s="161" t="e">
        <f>T241-HLOOKUP(V241,Minimas!$C$3:$CD$12,3,FALSE)</f>
        <v>#N/A</v>
      </c>
      <c r="AD241" s="161" t="e">
        <f>T241-HLOOKUP(V241,Minimas!$C$3:$CD$12,4,FALSE)</f>
        <v>#N/A</v>
      </c>
      <c r="AE241" s="161" t="e">
        <f>T241-HLOOKUP(V241,Minimas!$C$3:$CD$12,5,FALSE)</f>
        <v>#N/A</v>
      </c>
      <c r="AF241" s="161" t="e">
        <f>T241-HLOOKUP(V241,Minimas!$C$3:$CD$12,6,FALSE)</f>
        <v>#N/A</v>
      </c>
      <c r="AG241" s="161" t="e">
        <f>T241-HLOOKUP(V241,Minimas!$C$3:$CD$12,7,FALSE)</f>
        <v>#N/A</v>
      </c>
      <c r="AH241" s="161" t="e">
        <f>T241-HLOOKUP(V241,Minimas!$C$3:$CD$12,8,FALSE)</f>
        <v>#N/A</v>
      </c>
      <c r="AI241" s="161" t="e">
        <f>T241-HLOOKUP(V241,Minimas!$C$3:$CD$12,9,FALSE)</f>
        <v>#N/A</v>
      </c>
      <c r="AJ241" s="161" t="e">
        <f>T241-HLOOKUP(V241,Minimas!$C$3:$CD$12,10,FALSE)</f>
        <v>#N/A</v>
      </c>
      <c r="AK241" s="162" t="str">
        <f t="shared" si="39"/>
        <v xml:space="preserve"> </v>
      </c>
      <c r="AL241" s="163"/>
      <c r="AM241" s="163" t="str">
        <f t="shared" si="40"/>
        <v xml:space="preserve"> </v>
      </c>
      <c r="AN241" s="163" t="str">
        <f t="shared" si="41"/>
        <v xml:space="preserve"> </v>
      </c>
    </row>
    <row r="242" spans="28:40" x14ac:dyDescent="0.25">
      <c r="AB242" s="161" t="e">
        <f>T242-HLOOKUP(V242,Minimas!$C$3:$CD$12,2,FALSE)</f>
        <v>#N/A</v>
      </c>
      <c r="AC242" s="161" t="e">
        <f>T242-HLOOKUP(V242,Minimas!$C$3:$CD$12,3,FALSE)</f>
        <v>#N/A</v>
      </c>
      <c r="AD242" s="161" t="e">
        <f>T242-HLOOKUP(V242,Minimas!$C$3:$CD$12,4,FALSE)</f>
        <v>#N/A</v>
      </c>
      <c r="AE242" s="161" t="e">
        <f>T242-HLOOKUP(V242,Minimas!$C$3:$CD$12,5,FALSE)</f>
        <v>#N/A</v>
      </c>
      <c r="AF242" s="161" t="e">
        <f>T242-HLOOKUP(V242,Minimas!$C$3:$CD$12,6,FALSE)</f>
        <v>#N/A</v>
      </c>
      <c r="AG242" s="161" t="e">
        <f>T242-HLOOKUP(V242,Minimas!$C$3:$CD$12,7,FALSE)</f>
        <v>#N/A</v>
      </c>
      <c r="AH242" s="161" t="e">
        <f>T242-HLOOKUP(V242,Minimas!$C$3:$CD$12,8,FALSE)</f>
        <v>#N/A</v>
      </c>
      <c r="AI242" s="161" t="e">
        <f>T242-HLOOKUP(V242,Minimas!$C$3:$CD$12,9,FALSE)</f>
        <v>#N/A</v>
      </c>
      <c r="AJ242" s="161" t="e">
        <f>T242-HLOOKUP(V242,Minimas!$C$3:$CD$12,10,FALSE)</f>
        <v>#N/A</v>
      </c>
      <c r="AK242" s="162" t="str">
        <f t="shared" si="39"/>
        <v xml:space="preserve"> </v>
      </c>
      <c r="AL242" s="163"/>
      <c r="AM242" s="163" t="str">
        <f t="shared" si="40"/>
        <v xml:space="preserve"> </v>
      </c>
      <c r="AN242" s="163" t="str">
        <f t="shared" si="41"/>
        <v xml:space="preserve"> </v>
      </c>
    </row>
    <row r="243" spans="28:40" x14ac:dyDescent="0.25">
      <c r="AB243" s="161" t="e">
        <f>T243-HLOOKUP(V243,Minimas!$C$3:$CD$12,2,FALSE)</f>
        <v>#N/A</v>
      </c>
      <c r="AC243" s="161" t="e">
        <f>T243-HLOOKUP(V243,Minimas!$C$3:$CD$12,3,FALSE)</f>
        <v>#N/A</v>
      </c>
      <c r="AD243" s="161" t="e">
        <f>T243-HLOOKUP(V243,Minimas!$C$3:$CD$12,4,FALSE)</f>
        <v>#N/A</v>
      </c>
      <c r="AE243" s="161" t="e">
        <f>T243-HLOOKUP(V243,Minimas!$C$3:$CD$12,5,FALSE)</f>
        <v>#N/A</v>
      </c>
      <c r="AF243" s="161" t="e">
        <f>T243-HLOOKUP(V243,Minimas!$C$3:$CD$12,6,FALSE)</f>
        <v>#N/A</v>
      </c>
      <c r="AG243" s="161" t="e">
        <f>T243-HLOOKUP(V243,Minimas!$C$3:$CD$12,7,FALSE)</f>
        <v>#N/A</v>
      </c>
      <c r="AH243" s="161" t="e">
        <f>T243-HLOOKUP(V243,Minimas!$C$3:$CD$12,8,FALSE)</f>
        <v>#N/A</v>
      </c>
      <c r="AI243" s="161" t="e">
        <f>T243-HLOOKUP(V243,Minimas!$C$3:$CD$12,9,FALSE)</f>
        <v>#N/A</v>
      </c>
      <c r="AJ243" s="161" t="e">
        <f>T243-HLOOKUP(V243,Minimas!$C$3:$CD$12,10,FALSE)</f>
        <v>#N/A</v>
      </c>
      <c r="AK243" s="162" t="str">
        <f t="shared" si="39"/>
        <v xml:space="preserve"> </v>
      </c>
      <c r="AL243" s="163"/>
      <c r="AM243" s="163" t="str">
        <f t="shared" si="40"/>
        <v xml:space="preserve"> </v>
      </c>
      <c r="AN243" s="163" t="str">
        <f t="shared" si="41"/>
        <v xml:space="preserve"> </v>
      </c>
    </row>
    <row r="244" spans="28:40" x14ac:dyDescent="0.25">
      <c r="AB244" s="161" t="e">
        <f>T244-HLOOKUP(V244,Minimas!$C$3:$CD$12,2,FALSE)</f>
        <v>#N/A</v>
      </c>
      <c r="AC244" s="161" t="e">
        <f>T244-HLOOKUP(V244,Minimas!$C$3:$CD$12,3,FALSE)</f>
        <v>#N/A</v>
      </c>
      <c r="AD244" s="161" t="e">
        <f>T244-HLOOKUP(V244,Minimas!$C$3:$CD$12,4,FALSE)</f>
        <v>#N/A</v>
      </c>
      <c r="AE244" s="161" t="e">
        <f>T244-HLOOKUP(V244,Minimas!$C$3:$CD$12,5,FALSE)</f>
        <v>#N/A</v>
      </c>
      <c r="AF244" s="161" t="e">
        <f>T244-HLOOKUP(V244,Minimas!$C$3:$CD$12,6,FALSE)</f>
        <v>#N/A</v>
      </c>
      <c r="AG244" s="161" t="e">
        <f>T244-HLOOKUP(V244,Minimas!$C$3:$CD$12,7,FALSE)</f>
        <v>#N/A</v>
      </c>
      <c r="AH244" s="161" t="e">
        <f>T244-HLOOKUP(V244,Minimas!$C$3:$CD$12,8,FALSE)</f>
        <v>#N/A</v>
      </c>
      <c r="AI244" s="161" t="e">
        <f>T244-HLOOKUP(V244,Minimas!$C$3:$CD$12,9,FALSE)</f>
        <v>#N/A</v>
      </c>
      <c r="AJ244" s="161" t="e">
        <f>T244-HLOOKUP(V244,Minimas!$C$3:$CD$12,10,FALSE)</f>
        <v>#N/A</v>
      </c>
      <c r="AK244" s="162" t="str">
        <f t="shared" si="39"/>
        <v xml:space="preserve"> </v>
      </c>
      <c r="AL244" s="163"/>
      <c r="AM244" s="163" t="str">
        <f t="shared" si="40"/>
        <v xml:space="preserve"> </v>
      </c>
      <c r="AN244" s="163" t="str">
        <f t="shared" si="41"/>
        <v xml:space="preserve"> </v>
      </c>
    </row>
    <row r="245" spans="28:40" x14ac:dyDescent="0.25">
      <c r="AB245" s="161" t="e">
        <f>T245-HLOOKUP(V245,Minimas!$C$3:$CD$12,2,FALSE)</f>
        <v>#N/A</v>
      </c>
      <c r="AC245" s="161" t="e">
        <f>T245-HLOOKUP(V245,Minimas!$C$3:$CD$12,3,FALSE)</f>
        <v>#N/A</v>
      </c>
      <c r="AD245" s="161" t="e">
        <f>T245-HLOOKUP(V245,Minimas!$C$3:$CD$12,4,FALSE)</f>
        <v>#N/A</v>
      </c>
      <c r="AE245" s="161" t="e">
        <f>T245-HLOOKUP(V245,Minimas!$C$3:$CD$12,5,FALSE)</f>
        <v>#N/A</v>
      </c>
      <c r="AF245" s="161" t="e">
        <f>T245-HLOOKUP(V245,Minimas!$C$3:$CD$12,6,FALSE)</f>
        <v>#N/A</v>
      </c>
      <c r="AG245" s="161" t="e">
        <f>T245-HLOOKUP(V245,Minimas!$C$3:$CD$12,7,FALSE)</f>
        <v>#N/A</v>
      </c>
      <c r="AH245" s="161" t="e">
        <f>T245-HLOOKUP(V245,Minimas!$C$3:$CD$12,8,FALSE)</f>
        <v>#N/A</v>
      </c>
      <c r="AI245" s="161" t="e">
        <f>T245-HLOOKUP(V245,Minimas!$C$3:$CD$12,9,FALSE)</f>
        <v>#N/A</v>
      </c>
      <c r="AJ245" s="161" t="e">
        <f>T245-HLOOKUP(V245,Minimas!$C$3:$CD$12,10,FALSE)</f>
        <v>#N/A</v>
      </c>
      <c r="AK245" s="162" t="str">
        <f t="shared" si="39"/>
        <v xml:space="preserve"> </v>
      </c>
      <c r="AL245" s="163"/>
      <c r="AM245" s="163" t="str">
        <f t="shared" si="40"/>
        <v xml:space="preserve"> </v>
      </c>
      <c r="AN245" s="163" t="str">
        <f t="shared" si="41"/>
        <v xml:space="preserve"> </v>
      </c>
    </row>
    <row r="246" spans="28:40" x14ac:dyDescent="0.25">
      <c r="AB246" s="161" t="e">
        <f>T246-HLOOKUP(V246,Minimas!$C$3:$CD$12,2,FALSE)</f>
        <v>#N/A</v>
      </c>
      <c r="AC246" s="161" t="e">
        <f>T246-HLOOKUP(V246,Minimas!$C$3:$CD$12,3,FALSE)</f>
        <v>#N/A</v>
      </c>
      <c r="AD246" s="161" t="e">
        <f>T246-HLOOKUP(V246,Minimas!$C$3:$CD$12,4,FALSE)</f>
        <v>#N/A</v>
      </c>
      <c r="AE246" s="161" t="e">
        <f>T246-HLOOKUP(V246,Minimas!$C$3:$CD$12,5,FALSE)</f>
        <v>#N/A</v>
      </c>
      <c r="AF246" s="161" t="e">
        <f>T246-HLOOKUP(V246,Minimas!$C$3:$CD$12,6,FALSE)</f>
        <v>#N/A</v>
      </c>
      <c r="AG246" s="161" t="e">
        <f>T246-HLOOKUP(V246,Minimas!$C$3:$CD$12,7,FALSE)</f>
        <v>#N/A</v>
      </c>
      <c r="AH246" s="161" t="e">
        <f>T246-HLOOKUP(V246,Minimas!$C$3:$CD$12,8,FALSE)</f>
        <v>#N/A</v>
      </c>
      <c r="AI246" s="161" t="e">
        <f>T246-HLOOKUP(V246,Minimas!$C$3:$CD$12,9,FALSE)</f>
        <v>#N/A</v>
      </c>
      <c r="AJ246" s="161" t="e">
        <f>T246-HLOOKUP(V246,Minimas!$C$3:$CD$12,10,FALSE)</f>
        <v>#N/A</v>
      </c>
      <c r="AK246" s="162" t="str">
        <f t="shared" si="39"/>
        <v xml:space="preserve"> </v>
      </c>
      <c r="AL246" s="163"/>
      <c r="AM246" s="163" t="str">
        <f t="shared" si="40"/>
        <v xml:space="preserve"> </v>
      </c>
      <c r="AN246" s="163" t="str">
        <f t="shared" si="41"/>
        <v xml:space="preserve"> </v>
      </c>
    </row>
    <row r="247" spans="28:40" x14ac:dyDescent="0.25">
      <c r="AB247" s="161" t="e">
        <f>T247-HLOOKUP(V247,Minimas!$C$3:$CD$12,2,FALSE)</f>
        <v>#N/A</v>
      </c>
      <c r="AC247" s="161" t="e">
        <f>T247-HLOOKUP(V247,Minimas!$C$3:$CD$12,3,FALSE)</f>
        <v>#N/A</v>
      </c>
      <c r="AD247" s="161" t="e">
        <f>T247-HLOOKUP(V247,Minimas!$C$3:$CD$12,4,FALSE)</f>
        <v>#N/A</v>
      </c>
      <c r="AE247" s="161" t="e">
        <f>T247-HLOOKUP(V247,Minimas!$C$3:$CD$12,5,FALSE)</f>
        <v>#N/A</v>
      </c>
      <c r="AF247" s="161" t="e">
        <f>T247-HLOOKUP(V247,Minimas!$C$3:$CD$12,6,FALSE)</f>
        <v>#N/A</v>
      </c>
      <c r="AG247" s="161" t="e">
        <f>T247-HLOOKUP(V247,Minimas!$C$3:$CD$12,7,FALSE)</f>
        <v>#N/A</v>
      </c>
      <c r="AH247" s="161" t="e">
        <f>T247-HLOOKUP(V247,Minimas!$C$3:$CD$12,8,FALSE)</f>
        <v>#N/A</v>
      </c>
      <c r="AI247" s="161" t="e">
        <f>T247-HLOOKUP(V247,Minimas!$C$3:$CD$12,9,FALSE)</f>
        <v>#N/A</v>
      </c>
      <c r="AJ247" s="161" t="e">
        <f>T247-HLOOKUP(V247,Minimas!$C$3:$CD$12,10,FALSE)</f>
        <v>#N/A</v>
      </c>
      <c r="AK247" s="162" t="str">
        <f t="shared" si="39"/>
        <v xml:space="preserve"> </v>
      </c>
      <c r="AL247" s="163"/>
      <c r="AM247" s="163" t="str">
        <f t="shared" si="40"/>
        <v xml:space="preserve"> </v>
      </c>
      <c r="AN247" s="163" t="str">
        <f t="shared" si="41"/>
        <v xml:space="preserve"> </v>
      </c>
    </row>
    <row r="248" spans="28:40" x14ac:dyDescent="0.25">
      <c r="AB248" s="161" t="e">
        <f>T248-HLOOKUP(V248,Minimas!$C$3:$CD$12,2,FALSE)</f>
        <v>#N/A</v>
      </c>
      <c r="AC248" s="161" t="e">
        <f>T248-HLOOKUP(V248,Minimas!$C$3:$CD$12,3,FALSE)</f>
        <v>#N/A</v>
      </c>
      <c r="AD248" s="161" t="e">
        <f>T248-HLOOKUP(V248,Minimas!$C$3:$CD$12,4,FALSE)</f>
        <v>#N/A</v>
      </c>
      <c r="AE248" s="161" t="e">
        <f>T248-HLOOKUP(V248,Minimas!$C$3:$CD$12,5,FALSE)</f>
        <v>#N/A</v>
      </c>
      <c r="AF248" s="161" t="e">
        <f>T248-HLOOKUP(V248,Minimas!$C$3:$CD$12,6,FALSE)</f>
        <v>#N/A</v>
      </c>
      <c r="AG248" s="161" t="e">
        <f>T248-HLOOKUP(V248,Minimas!$C$3:$CD$12,7,FALSE)</f>
        <v>#N/A</v>
      </c>
      <c r="AH248" s="161" t="e">
        <f>T248-HLOOKUP(V248,Minimas!$C$3:$CD$12,8,FALSE)</f>
        <v>#N/A</v>
      </c>
      <c r="AI248" s="161" t="e">
        <f>T248-HLOOKUP(V248,Minimas!$C$3:$CD$12,9,FALSE)</f>
        <v>#N/A</v>
      </c>
      <c r="AJ248" s="161" t="e">
        <f>T248-HLOOKUP(V248,Minimas!$C$3:$CD$12,10,FALSE)</f>
        <v>#N/A</v>
      </c>
      <c r="AK248" s="162" t="str">
        <f t="shared" si="39"/>
        <v xml:space="preserve"> </v>
      </c>
      <c r="AL248" s="163"/>
      <c r="AM248" s="163" t="str">
        <f t="shared" si="40"/>
        <v xml:space="preserve"> </v>
      </c>
      <c r="AN248" s="163" t="str">
        <f t="shared" si="41"/>
        <v xml:space="preserve"> </v>
      </c>
    </row>
    <row r="249" spans="28:40" x14ac:dyDescent="0.25">
      <c r="AB249" s="161" t="e">
        <f>T249-HLOOKUP(V249,Minimas!$C$3:$CD$12,2,FALSE)</f>
        <v>#N/A</v>
      </c>
      <c r="AC249" s="161" t="e">
        <f>T249-HLOOKUP(V249,Minimas!$C$3:$CD$12,3,FALSE)</f>
        <v>#N/A</v>
      </c>
      <c r="AD249" s="161" t="e">
        <f>T249-HLOOKUP(V249,Minimas!$C$3:$CD$12,4,FALSE)</f>
        <v>#N/A</v>
      </c>
      <c r="AE249" s="161" t="e">
        <f>T249-HLOOKUP(V249,Minimas!$C$3:$CD$12,5,FALSE)</f>
        <v>#N/A</v>
      </c>
      <c r="AF249" s="161" t="e">
        <f>T249-HLOOKUP(V249,Minimas!$C$3:$CD$12,6,FALSE)</f>
        <v>#N/A</v>
      </c>
      <c r="AG249" s="161" t="e">
        <f>T249-HLOOKUP(V249,Minimas!$C$3:$CD$12,7,FALSE)</f>
        <v>#N/A</v>
      </c>
      <c r="AH249" s="161" t="e">
        <f>T249-HLOOKUP(V249,Minimas!$C$3:$CD$12,8,FALSE)</f>
        <v>#N/A</v>
      </c>
      <c r="AI249" s="161" t="e">
        <f>T249-HLOOKUP(V249,Minimas!$C$3:$CD$12,9,FALSE)</f>
        <v>#N/A</v>
      </c>
      <c r="AJ249" s="161" t="e">
        <f>T249-HLOOKUP(V249,Minimas!$C$3:$CD$12,10,FALSE)</f>
        <v>#N/A</v>
      </c>
      <c r="AK249" s="162" t="str">
        <f t="shared" si="39"/>
        <v xml:space="preserve"> </v>
      </c>
      <c r="AL249" s="163"/>
      <c r="AM249" s="163" t="str">
        <f t="shared" si="40"/>
        <v xml:space="preserve"> </v>
      </c>
      <c r="AN249" s="163" t="str">
        <f t="shared" si="41"/>
        <v xml:space="preserve"> </v>
      </c>
    </row>
    <row r="250" spans="28:40" x14ac:dyDescent="0.25">
      <c r="AB250" s="161" t="e">
        <f>T250-HLOOKUP(V250,Minimas!$C$3:$CD$12,2,FALSE)</f>
        <v>#N/A</v>
      </c>
      <c r="AC250" s="161" t="e">
        <f>T250-HLOOKUP(V250,Minimas!$C$3:$CD$12,3,FALSE)</f>
        <v>#N/A</v>
      </c>
      <c r="AD250" s="161" t="e">
        <f>T250-HLOOKUP(V250,Minimas!$C$3:$CD$12,4,FALSE)</f>
        <v>#N/A</v>
      </c>
      <c r="AE250" s="161" t="e">
        <f>T250-HLOOKUP(V250,Minimas!$C$3:$CD$12,5,FALSE)</f>
        <v>#N/A</v>
      </c>
      <c r="AF250" s="161" t="e">
        <f>T250-HLOOKUP(V250,Minimas!$C$3:$CD$12,6,FALSE)</f>
        <v>#N/A</v>
      </c>
      <c r="AG250" s="161" t="e">
        <f>T250-HLOOKUP(V250,Minimas!$C$3:$CD$12,7,FALSE)</f>
        <v>#N/A</v>
      </c>
      <c r="AH250" s="161" t="e">
        <f>T250-HLOOKUP(V250,Minimas!$C$3:$CD$12,8,FALSE)</f>
        <v>#N/A</v>
      </c>
      <c r="AI250" s="161" t="e">
        <f>T250-HLOOKUP(V250,Minimas!$C$3:$CD$12,9,FALSE)</f>
        <v>#N/A</v>
      </c>
      <c r="AJ250" s="161" t="e">
        <f>T250-HLOOKUP(V250,Minimas!$C$3:$CD$12,10,FALSE)</f>
        <v>#N/A</v>
      </c>
      <c r="AK250" s="162" t="str">
        <f t="shared" si="39"/>
        <v xml:space="preserve"> </v>
      </c>
      <c r="AL250" s="163"/>
      <c r="AM250" s="163" t="str">
        <f t="shared" si="40"/>
        <v xml:space="preserve"> </v>
      </c>
      <c r="AN250" s="163" t="str">
        <f t="shared" si="41"/>
        <v xml:space="preserve"> </v>
      </c>
    </row>
    <row r="251" spans="28:40" x14ac:dyDescent="0.25">
      <c r="AB251" s="161" t="e">
        <f>T251-HLOOKUP(V251,Minimas!$C$3:$CD$12,2,FALSE)</f>
        <v>#N/A</v>
      </c>
      <c r="AC251" s="161" t="e">
        <f>T251-HLOOKUP(V251,Minimas!$C$3:$CD$12,3,FALSE)</f>
        <v>#N/A</v>
      </c>
      <c r="AD251" s="161" t="e">
        <f>T251-HLOOKUP(V251,Minimas!$C$3:$CD$12,4,FALSE)</f>
        <v>#N/A</v>
      </c>
      <c r="AE251" s="161" t="e">
        <f>T251-HLOOKUP(V251,Minimas!$C$3:$CD$12,5,FALSE)</f>
        <v>#N/A</v>
      </c>
      <c r="AF251" s="161" t="e">
        <f>T251-HLOOKUP(V251,Minimas!$C$3:$CD$12,6,FALSE)</f>
        <v>#N/A</v>
      </c>
      <c r="AG251" s="161" t="e">
        <f>T251-HLOOKUP(V251,Minimas!$C$3:$CD$12,7,FALSE)</f>
        <v>#N/A</v>
      </c>
      <c r="AH251" s="161" t="e">
        <f>T251-HLOOKUP(V251,Minimas!$C$3:$CD$12,8,FALSE)</f>
        <v>#N/A</v>
      </c>
      <c r="AI251" s="161" t="e">
        <f>T251-HLOOKUP(V251,Minimas!$C$3:$CD$12,9,FALSE)</f>
        <v>#N/A</v>
      </c>
      <c r="AJ251" s="161" t="e">
        <f>T251-HLOOKUP(V251,Minimas!$C$3:$CD$12,10,FALSE)</f>
        <v>#N/A</v>
      </c>
      <c r="AK251" s="162" t="str">
        <f t="shared" si="39"/>
        <v xml:space="preserve"> </v>
      </c>
      <c r="AL251" s="163"/>
      <c r="AM251" s="163" t="str">
        <f t="shared" si="40"/>
        <v xml:space="preserve"> </v>
      </c>
      <c r="AN251" s="163" t="str">
        <f t="shared" si="41"/>
        <v xml:space="preserve"> </v>
      </c>
    </row>
    <row r="252" spans="28:40" x14ac:dyDescent="0.25">
      <c r="AB252" s="161" t="e">
        <f>T252-HLOOKUP(V252,Minimas!$C$3:$CD$12,2,FALSE)</f>
        <v>#N/A</v>
      </c>
      <c r="AC252" s="161" t="e">
        <f>T252-HLOOKUP(V252,Minimas!$C$3:$CD$12,3,FALSE)</f>
        <v>#N/A</v>
      </c>
      <c r="AD252" s="161" t="e">
        <f>T252-HLOOKUP(V252,Minimas!$C$3:$CD$12,4,FALSE)</f>
        <v>#N/A</v>
      </c>
      <c r="AE252" s="161" t="e">
        <f>T252-HLOOKUP(V252,Minimas!$C$3:$CD$12,5,FALSE)</f>
        <v>#N/A</v>
      </c>
      <c r="AF252" s="161" t="e">
        <f>T252-HLOOKUP(V252,Minimas!$C$3:$CD$12,6,FALSE)</f>
        <v>#N/A</v>
      </c>
      <c r="AG252" s="161" t="e">
        <f>T252-HLOOKUP(V252,Minimas!$C$3:$CD$12,7,FALSE)</f>
        <v>#N/A</v>
      </c>
      <c r="AH252" s="161" t="e">
        <f>T252-HLOOKUP(V252,Minimas!$C$3:$CD$12,8,FALSE)</f>
        <v>#N/A</v>
      </c>
      <c r="AI252" s="161" t="e">
        <f>T252-HLOOKUP(V252,Minimas!$C$3:$CD$12,9,FALSE)</f>
        <v>#N/A</v>
      </c>
      <c r="AJ252" s="161" t="e">
        <f>T252-HLOOKUP(V252,Minimas!$C$3:$CD$12,10,FALSE)</f>
        <v>#N/A</v>
      </c>
      <c r="AK252" s="162" t="str">
        <f t="shared" si="39"/>
        <v xml:space="preserve"> </v>
      </c>
      <c r="AL252" s="163"/>
      <c r="AM252" s="163" t="str">
        <f t="shared" si="40"/>
        <v xml:space="preserve"> </v>
      </c>
      <c r="AN252" s="163" t="str">
        <f t="shared" si="41"/>
        <v xml:space="preserve"> </v>
      </c>
    </row>
    <row r="253" spans="28:40" x14ac:dyDescent="0.25">
      <c r="AB253" s="161" t="e">
        <f>T253-HLOOKUP(V253,Minimas!$C$3:$CD$12,2,FALSE)</f>
        <v>#N/A</v>
      </c>
      <c r="AC253" s="161" t="e">
        <f>T253-HLOOKUP(V253,Minimas!$C$3:$CD$12,3,FALSE)</f>
        <v>#N/A</v>
      </c>
      <c r="AD253" s="161" t="e">
        <f>T253-HLOOKUP(V253,Minimas!$C$3:$CD$12,4,FALSE)</f>
        <v>#N/A</v>
      </c>
      <c r="AE253" s="161" t="e">
        <f>T253-HLOOKUP(V253,Minimas!$C$3:$CD$12,5,FALSE)</f>
        <v>#N/A</v>
      </c>
      <c r="AF253" s="161" t="e">
        <f>T253-HLOOKUP(V253,Minimas!$C$3:$CD$12,6,FALSE)</f>
        <v>#N/A</v>
      </c>
      <c r="AG253" s="161" t="e">
        <f>T253-HLOOKUP(V253,Minimas!$C$3:$CD$12,7,FALSE)</f>
        <v>#N/A</v>
      </c>
      <c r="AH253" s="161" t="e">
        <f>T253-HLOOKUP(V253,Minimas!$C$3:$CD$12,8,FALSE)</f>
        <v>#N/A</v>
      </c>
      <c r="AI253" s="161" t="e">
        <f>T253-HLOOKUP(V253,Minimas!$C$3:$CD$12,9,FALSE)</f>
        <v>#N/A</v>
      </c>
      <c r="AJ253" s="161" t="e">
        <f>T253-HLOOKUP(V253,Minimas!$C$3:$CD$12,10,FALSE)</f>
        <v>#N/A</v>
      </c>
      <c r="AK253" s="162" t="str">
        <f t="shared" si="39"/>
        <v xml:space="preserve"> </v>
      </c>
      <c r="AL253" s="163"/>
      <c r="AM253" s="163" t="str">
        <f t="shared" si="40"/>
        <v xml:space="preserve"> </v>
      </c>
      <c r="AN253" s="163" t="str">
        <f t="shared" si="41"/>
        <v xml:space="preserve"> </v>
      </c>
    </row>
    <row r="254" spans="28:40" x14ac:dyDescent="0.25">
      <c r="AB254" s="161" t="e">
        <f>T254-HLOOKUP(V254,Minimas!$C$3:$CD$12,2,FALSE)</f>
        <v>#N/A</v>
      </c>
      <c r="AC254" s="161" t="e">
        <f>T254-HLOOKUP(V254,Minimas!$C$3:$CD$12,3,FALSE)</f>
        <v>#N/A</v>
      </c>
      <c r="AD254" s="161" t="e">
        <f>T254-HLOOKUP(V254,Minimas!$C$3:$CD$12,4,FALSE)</f>
        <v>#N/A</v>
      </c>
      <c r="AE254" s="161" t="e">
        <f>T254-HLOOKUP(V254,Minimas!$C$3:$CD$12,5,FALSE)</f>
        <v>#N/A</v>
      </c>
      <c r="AF254" s="161" t="e">
        <f>T254-HLOOKUP(V254,Minimas!$C$3:$CD$12,6,FALSE)</f>
        <v>#N/A</v>
      </c>
      <c r="AG254" s="161" t="e">
        <f>T254-HLOOKUP(V254,Minimas!$C$3:$CD$12,7,FALSE)</f>
        <v>#N/A</v>
      </c>
      <c r="AH254" s="161" t="e">
        <f>T254-HLOOKUP(V254,Minimas!$C$3:$CD$12,8,FALSE)</f>
        <v>#N/A</v>
      </c>
      <c r="AI254" s="161" t="e">
        <f>T254-HLOOKUP(V254,Minimas!$C$3:$CD$12,9,FALSE)</f>
        <v>#N/A</v>
      </c>
      <c r="AJ254" s="161" t="e">
        <f>T254-HLOOKUP(V254,Minimas!$C$3:$CD$12,10,FALSE)</f>
        <v>#N/A</v>
      </c>
      <c r="AK254" s="162" t="str">
        <f t="shared" si="39"/>
        <v xml:space="preserve"> </v>
      </c>
      <c r="AL254" s="163"/>
      <c r="AM254" s="163" t="str">
        <f t="shared" si="40"/>
        <v xml:space="preserve"> </v>
      </c>
      <c r="AN254" s="163" t="str">
        <f t="shared" si="41"/>
        <v xml:space="preserve"> </v>
      </c>
    </row>
    <row r="255" spans="28:40" x14ac:dyDescent="0.25">
      <c r="AB255" s="161" t="e">
        <f>T255-HLOOKUP(V255,Minimas!$C$3:$CD$12,2,FALSE)</f>
        <v>#N/A</v>
      </c>
      <c r="AC255" s="161" t="e">
        <f>T255-HLOOKUP(V255,Minimas!$C$3:$CD$12,3,FALSE)</f>
        <v>#N/A</v>
      </c>
      <c r="AD255" s="161" t="e">
        <f>T255-HLOOKUP(V255,Minimas!$C$3:$CD$12,4,FALSE)</f>
        <v>#N/A</v>
      </c>
      <c r="AE255" s="161" t="e">
        <f>T255-HLOOKUP(V255,Minimas!$C$3:$CD$12,5,FALSE)</f>
        <v>#N/A</v>
      </c>
      <c r="AF255" s="161" t="e">
        <f>T255-HLOOKUP(V255,Minimas!$C$3:$CD$12,6,FALSE)</f>
        <v>#N/A</v>
      </c>
      <c r="AG255" s="161" t="e">
        <f>T255-HLOOKUP(V255,Minimas!$C$3:$CD$12,7,FALSE)</f>
        <v>#N/A</v>
      </c>
      <c r="AH255" s="161" t="e">
        <f>T255-HLOOKUP(V255,Minimas!$C$3:$CD$12,8,FALSE)</f>
        <v>#N/A</v>
      </c>
      <c r="AI255" s="161" t="e">
        <f>T255-HLOOKUP(V255,Minimas!$C$3:$CD$12,9,FALSE)</f>
        <v>#N/A</v>
      </c>
      <c r="AJ255" s="161" t="e">
        <f>T255-HLOOKUP(V255,Minimas!$C$3:$CD$12,10,FALSE)</f>
        <v>#N/A</v>
      </c>
      <c r="AK255" s="162" t="str">
        <f t="shared" si="39"/>
        <v xml:space="preserve"> </v>
      </c>
      <c r="AL255" s="163"/>
      <c r="AM255" s="163" t="str">
        <f t="shared" si="40"/>
        <v xml:space="preserve"> </v>
      </c>
      <c r="AN255" s="163" t="str">
        <f t="shared" si="41"/>
        <v xml:space="preserve"> </v>
      </c>
    </row>
    <row r="256" spans="28:40" x14ac:dyDescent="0.25">
      <c r="AB256" s="161" t="e">
        <f>T256-HLOOKUP(V256,Minimas!$C$3:$CD$12,2,FALSE)</f>
        <v>#N/A</v>
      </c>
      <c r="AC256" s="161" t="e">
        <f>T256-HLOOKUP(V256,Minimas!$C$3:$CD$12,3,FALSE)</f>
        <v>#N/A</v>
      </c>
      <c r="AD256" s="161" t="e">
        <f>T256-HLOOKUP(V256,Minimas!$C$3:$CD$12,4,FALSE)</f>
        <v>#N/A</v>
      </c>
      <c r="AE256" s="161" t="e">
        <f>T256-HLOOKUP(V256,Minimas!$C$3:$CD$12,5,FALSE)</f>
        <v>#N/A</v>
      </c>
      <c r="AF256" s="161" t="e">
        <f>T256-HLOOKUP(V256,Minimas!$C$3:$CD$12,6,FALSE)</f>
        <v>#N/A</v>
      </c>
      <c r="AG256" s="161" t="e">
        <f>T256-HLOOKUP(V256,Minimas!$C$3:$CD$12,7,FALSE)</f>
        <v>#N/A</v>
      </c>
      <c r="AH256" s="161" t="e">
        <f>T256-HLOOKUP(V256,Minimas!$C$3:$CD$12,8,FALSE)</f>
        <v>#N/A</v>
      </c>
      <c r="AI256" s="161" t="e">
        <f>T256-HLOOKUP(V256,Minimas!$C$3:$CD$12,9,FALSE)</f>
        <v>#N/A</v>
      </c>
      <c r="AJ256" s="161" t="e">
        <f>T256-HLOOKUP(V256,Minimas!$C$3:$CD$12,10,FALSE)</f>
        <v>#N/A</v>
      </c>
      <c r="AK256" s="162" t="str">
        <f t="shared" si="39"/>
        <v xml:space="preserve"> </v>
      </c>
      <c r="AL256" s="163"/>
      <c r="AM256" s="163" t="str">
        <f t="shared" si="40"/>
        <v xml:space="preserve"> </v>
      </c>
      <c r="AN256" s="163" t="str">
        <f t="shared" si="41"/>
        <v xml:space="preserve"> </v>
      </c>
    </row>
    <row r="257" spans="28:40" x14ac:dyDescent="0.25">
      <c r="AB257" s="161" t="e">
        <f>T257-HLOOKUP(V257,Minimas!$C$3:$CD$12,2,FALSE)</f>
        <v>#N/A</v>
      </c>
      <c r="AC257" s="161" t="e">
        <f>T257-HLOOKUP(V257,Minimas!$C$3:$CD$12,3,FALSE)</f>
        <v>#N/A</v>
      </c>
      <c r="AD257" s="161" t="e">
        <f>T257-HLOOKUP(V257,Minimas!$C$3:$CD$12,4,FALSE)</f>
        <v>#N/A</v>
      </c>
      <c r="AE257" s="161" t="e">
        <f>T257-HLOOKUP(V257,Minimas!$C$3:$CD$12,5,FALSE)</f>
        <v>#N/A</v>
      </c>
      <c r="AF257" s="161" t="e">
        <f>T257-HLOOKUP(V257,Minimas!$C$3:$CD$12,6,FALSE)</f>
        <v>#N/A</v>
      </c>
      <c r="AG257" s="161" t="e">
        <f>T257-HLOOKUP(V257,Minimas!$C$3:$CD$12,7,FALSE)</f>
        <v>#N/A</v>
      </c>
      <c r="AH257" s="161" t="e">
        <f>T257-HLOOKUP(V257,Minimas!$C$3:$CD$12,8,FALSE)</f>
        <v>#N/A</v>
      </c>
      <c r="AI257" s="161" t="e">
        <f>T257-HLOOKUP(V257,Minimas!$C$3:$CD$12,9,FALSE)</f>
        <v>#N/A</v>
      </c>
      <c r="AJ257" s="161" t="e">
        <f>T257-HLOOKUP(V257,Minimas!$C$3:$CD$12,10,FALSE)</f>
        <v>#N/A</v>
      </c>
      <c r="AK257" s="162" t="str">
        <f t="shared" si="39"/>
        <v xml:space="preserve"> </v>
      </c>
      <c r="AL257" s="163"/>
      <c r="AM257" s="163" t="str">
        <f t="shared" si="40"/>
        <v xml:space="preserve"> </v>
      </c>
      <c r="AN257" s="163" t="str">
        <f t="shared" si="41"/>
        <v xml:space="preserve"> </v>
      </c>
    </row>
    <row r="258" spans="28:40" x14ac:dyDescent="0.25">
      <c r="AB258" s="161" t="e">
        <f>T258-HLOOKUP(V258,Minimas!$C$3:$CD$12,2,FALSE)</f>
        <v>#N/A</v>
      </c>
      <c r="AC258" s="161" t="e">
        <f>T258-HLOOKUP(V258,Minimas!$C$3:$CD$12,3,FALSE)</f>
        <v>#N/A</v>
      </c>
      <c r="AD258" s="161" t="e">
        <f>T258-HLOOKUP(V258,Minimas!$C$3:$CD$12,4,FALSE)</f>
        <v>#N/A</v>
      </c>
      <c r="AE258" s="161" t="e">
        <f>T258-HLOOKUP(V258,Minimas!$C$3:$CD$12,5,FALSE)</f>
        <v>#N/A</v>
      </c>
      <c r="AF258" s="161" t="e">
        <f>T258-HLOOKUP(V258,Minimas!$C$3:$CD$12,6,FALSE)</f>
        <v>#N/A</v>
      </c>
      <c r="AG258" s="161" t="e">
        <f>T258-HLOOKUP(V258,Minimas!$C$3:$CD$12,7,FALSE)</f>
        <v>#N/A</v>
      </c>
      <c r="AH258" s="161" t="e">
        <f>T258-HLOOKUP(V258,Minimas!$C$3:$CD$12,8,FALSE)</f>
        <v>#N/A</v>
      </c>
      <c r="AI258" s="161" t="e">
        <f>T258-HLOOKUP(V258,Minimas!$C$3:$CD$12,9,FALSE)</f>
        <v>#N/A</v>
      </c>
      <c r="AJ258" s="161" t="e">
        <f>T258-HLOOKUP(V258,Minimas!$C$3:$CD$12,10,FALSE)</f>
        <v>#N/A</v>
      </c>
      <c r="AK258" s="162" t="str">
        <f t="shared" si="39"/>
        <v xml:space="preserve"> </v>
      </c>
      <c r="AL258" s="163"/>
      <c r="AM258" s="163" t="str">
        <f t="shared" si="40"/>
        <v xml:space="preserve"> </v>
      </c>
      <c r="AN258" s="163" t="str">
        <f t="shared" si="41"/>
        <v xml:space="preserve"> </v>
      </c>
    </row>
    <row r="259" spans="28:40" x14ac:dyDescent="0.25">
      <c r="AB259" s="161" t="e">
        <f>T259-HLOOKUP(V259,Minimas!$C$3:$CD$12,2,FALSE)</f>
        <v>#N/A</v>
      </c>
      <c r="AC259" s="161" t="e">
        <f>T259-HLOOKUP(V259,Minimas!$C$3:$CD$12,3,FALSE)</f>
        <v>#N/A</v>
      </c>
      <c r="AD259" s="161" t="e">
        <f>T259-HLOOKUP(V259,Minimas!$C$3:$CD$12,4,FALSE)</f>
        <v>#N/A</v>
      </c>
      <c r="AE259" s="161" t="e">
        <f>T259-HLOOKUP(V259,Minimas!$C$3:$CD$12,5,FALSE)</f>
        <v>#N/A</v>
      </c>
      <c r="AF259" s="161" t="e">
        <f>T259-HLOOKUP(V259,Minimas!$C$3:$CD$12,6,FALSE)</f>
        <v>#N/A</v>
      </c>
      <c r="AG259" s="161" t="e">
        <f>T259-HLOOKUP(V259,Minimas!$C$3:$CD$12,7,FALSE)</f>
        <v>#N/A</v>
      </c>
      <c r="AH259" s="161" t="e">
        <f>T259-HLOOKUP(V259,Minimas!$C$3:$CD$12,8,FALSE)</f>
        <v>#N/A</v>
      </c>
      <c r="AI259" s="161" t="e">
        <f>T259-HLOOKUP(V259,Minimas!$C$3:$CD$12,9,FALSE)</f>
        <v>#N/A</v>
      </c>
      <c r="AJ259" s="161" t="e">
        <f>T259-HLOOKUP(V259,Minimas!$C$3:$CD$12,10,FALSE)</f>
        <v>#N/A</v>
      </c>
      <c r="AK259" s="162" t="str">
        <f t="shared" si="39"/>
        <v xml:space="preserve"> </v>
      </c>
      <c r="AL259" s="163"/>
      <c r="AM259" s="163" t="str">
        <f t="shared" si="40"/>
        <v xml:space="preserve"> </v>
      </c>
      <c r="AN259" s="163" t="str">
        <f t="shared" si="41"/>
        <v xml:space="preserve"> </v>
      </c>
    </row>
    <row r="260" spans="28:40" x14ac:dyDescent="0.25">
      <c r="AB260" s="161" t="e">
        <f>T260-HLOOKUP(V260,Minimas!$C$3:$CD$12,2,FALSE)</f>
        <v>#N/A</v>
      </c>
      <c r="AC260" s="161" t="e">
        <f>T260-HLOOKUP(V260,Minimas!$C$3:$CD$12,3,FALSE)</f>
        <v>#N/A</v>
      </c>
      <c r="AD260" s="161" t="e">
        <f>T260-HLOOKUP(V260,Minimas!$C$3:$CD$12,4,FALSE)</f>
        <v>#N/A</v>
      </c>
      <c r="AE260" s="161" t="e">
        <f>T260-HLOOKUP(V260,Minimas!$C$3:$CD$12,5,FALSE)</f>
        <v>#N/A</v>
      </c>
      <c r="AF260" s="161" t="e">
        <f>T260-HLOOKUP(V260,Minimas!$C$3:$CD$12,6,FALSE)</f>
        <v>#N/A</v>
      </c>
      <c r="AG260" s="161" t="e">
        <f>T260-HLOOKUP(V260,Minimas!$C$3:$CD$12,7,FALSE)</f>
        <v>#N/A</v>
      </c>
      <c r="AH260" s="161" t="e">
        <f>T260-HLOOKUP(V260,Minimas!$C$3:$CD$12,8,FALSE)</f>
        <v>#N/A</v>
      </c>
      <c r="AI260" s="161" t="e">
        <f>T260-HLOOKUP(V260,Minimas!$C$3:$CD$12,9,FALSE)</f>
        <v>#N/A</v>
      </c>
      <c r="AJ260" s="161" t="e">
        <f>T260-HLOOKUP(V260,Minimas!$C$3:$CD$12,10,FALSE)</f>
        <v>#N/A</v>
      </c>
      <c r="AK260" s="162" t="str">
        <f t="shared" si="39"/>
        <v xml:space="preserve"> </v>
      </c>
      <c r="AL260" s="163"/>
      <c r="AM260" s="163" t="str">
        <f t="shared" si="40"/>
        <v xml:space="preserve"> </v>
      </c>
      <c r="AN260" s="163" t="str">
        <f t="shared" si="41"/>
        <v xml:space="preserve"> </v>
      </c>
    </row>
    <row r="261" spans="28:40" x14ac:dyDescent="0.25">
      <c r="AB261" s="161" t="e">
        <f>T261-HLOOKUP(V261,Minimas!$C$3:$CD$12,2,FALSE)</f>
        <v>#N/A</v>
      </c>
      <c r="AC261" s="161" t="e">
        <f>T261-HLOOKUP(V261,Minimas!$C$3:$CD$12,3,FALSE)</f>
        <v>#N/A</v>
      </c>
      <c r="AD261" s="161" t="e">
        <f>T261-HLOOKUP(V261,Minimas!$C$3:$CD$12,4,FALSE)</f>
        <v>#N/A</v>
      </c>
      <c r="AE261" s="161" t="e">
        <f>T261-HLOOKUP(V261,Minimas!$C$3:$CD$12,5,FALSE)</f>
        <v>#N/A</v>
      </c>
      <c r="AF261" s="161" t="e">
        <f>T261-HLOOKUP(V261,Minimas!$C$3:$CD$12,6,FALSE)</f>
        <v>#N/A</v>
      </c>
      <c r="AG261" s="161" t="e">
        <f>T261-HLOOKUP(V261,Minimas!$C$3:$CD$12,7,FALSE)</f>
        <v>#N/A</v>
      </c>
      <c r="AH261" s="161" t="e">
        <f>T261-HLOOKUP(V261,Minimas!$C$3:$CD$12,8,FALSE)</f>
        <v>#N/A</v>
      </c>
      <c r="AI261" s="161" t="e">
        <f>T261-HLOOKUP(V261,Minimas!$C$3:$CD$12,9,FALSE)</f>
        <v>#N/A</v>
      </c>
      <c r="AJ261" s="161" t="e">
        <f>T261-HLOOKUP(V261,Minimas!$C$3:$CD$12,10,FALSE)</f>
        <v>#N/A</v>
      </c>
      <c r="AK261" s="162" t="str">
        <f t="shared" si="39"/>
        <v xml:space="preserve"> </v>
      </c>
      <c r="AL261" s="163"/>
      <c r="AM261" s="163" t="str">
        <f t="shared" si="40"/>
        <v xml:space="preserve"> </v>
      </c>
      <c r="AN261" s="163" t="str">
        <f t="shared" si="41"/>
        <v xml:space="preserve"> </v>
      </c>
    </row>
    <row r="262" spans="28:40" x14ac:dyDescent="0.25">
      <c r="AB262" s="161" t="e">
        <f>T262-HLOOKUP(V262,Minimas!$C$3:$CD$12,2,FALSE)</f>
        <v>#N/A</v>
      </c>
      <c r="AC262" s="161" t="e">
        <f>T262-HLOOKUP(V262,Minimas!$C$3:$CD$12,3,FALSE)</f>
        <v>#N/A</v>
      </c>
      <c r="AD262" s="161" t="e">
        <f>T262-HLOOKUP(V262,Minimas!$C$3:$CD$12,4,FALSE)</f>
        <v>#N/A</v>
      </c>
      <c r="AE262" s="161" t="e">
        <f>T262-HLOOKUP(V262,Minimas!$C$3:$CD$12,5,FALSE)</f>
        <v>#N/A</v>
      </c>
      <c r="AF262" s="161" t="e">
        <f>T262-HLOOKUP(V262,Minimas!$C$3:$CD$12,6,FALSE)</f>
        <v>#N/A</v>
      </c>
      <c r="AG262" s="161" t="e">
        <f>T262-HLOOKUP(V262,Minimas!$C$3:$CD$12,7,FALSE)</f>
        <v>#N/A</v>
      </c>
      <c r="AH262" s="161" t="e">
        <f>T262-HLOOKUP(V262,Minimas!$C$3:$CD$12,8,FALSE)</f>
        <v>#N/A</v>
      </c>
      <c r="AI262" s="161" t="e">
        <f>T262-HLOOKUP(V262,Minimas!$C$3:$CD$12,9,FALSE)</f>
        <v>#N/A</v>
      </c>
      <c r="AJ262" s="161" t="e">
        <f>T262-HLOOKUP(V262,Minimas!$C$3:$CD$12,10,FALSE)</f>
        <v>#N/A</v>
      </c>
      <c r="AK262" s="162" t="str">
        <f t="shared" si="39"/>
        <v xml:space="preserve"> </v>
      </c>
      <c r="AL262" s="163"/>
      <c r="AM262" s="163" t="str">
        <f t="shared" si="40"/>
        <v xml:space="preserve"> </v>
      </c>
      <c r="AN262" s="163" t="str">
        <f t="shared" si="41"/>
        <v xml:space="preserve"> </v>
      </c>
    </row>
    <row r="263" spans="28:40" x14ac:dyDescent="0.25">
      <c r="AB263" s="161" t="e">
        <f>T263-HLOOKUP(V263,Minimas!$C$3:$CD$12,2,FALSE)</f>
        <v>#N/A</v>
      </c>
      <c r="AC263" s="161" t="e">
        <f>T263-HLOOKUP(V263,Minimas!$C$3:$CD$12,3,FALSE)</f>
        <v>#N/A</v>
      </c>
      <c r="AD263" s="161" t="e">
        <f>T263-HLOOKUP(V263,Minimas!$C$3:$CD$12,4,FALSE)</f>
        <v>#N/A</v>
      </c>
      <c r="AE263" s="161" t="e">
        <f>T263-HLOOKUP(V263,Minimas!$C$3:$CD$12,5,FALSE)</f>
        <v>#N/A</v>
      </c>
      <c r="AF263" s="161" t="e">
        <f>T263-HLOOKUP(V263,Minimas!$C$3:$CD$12,6,FALSE)</f>
        <v>#N/A</v>
      </c>
      <c r="AG263" s="161" t="e">
        <f>T263-HLOOKUP(V263,Minimas!$C$3:$CD$12,7,FALSE)</f>
        <v>#N/A</v>
      </c>
      <c r="AH263" s="161" t="e">
        <f>T263-HLOOKUP(V263,Minimas!$C$3:$CD$12,8,FALSE)</f>
        <v>#N/A</v>
      </c>
      <c r="AI263" s="161" t="e">
        <f>T263-HLOOKUP(V263,Minimas!$C$3:$CD$12,9,FALSE)</f>
        <v>#N/A</v>
      </c>
      <c r="AJ263" s="161" t="e">
        <f>T263-HLOOKUP(V263,Minimas!$C$3:$CD$12,10,FALSE)</f>
        <v>#N/A</v>
      </c>
      <c r="AK263" s="162" t="str">
        <f t="shared" si="39"/>
        <v xml:space="preserve"> </v>
      </c>
      <c r="AL263" s="163"/>
      <c r="AM263" s="163" t="str">
        <f t="shared" si="40"/>
        <v xml:space="preserve"> </v>
      </c>
      <c r="AN263" s="163" t="str">
        <f t="shared" si="41"/>
        <v xml:space="preserve"> </v>
      </c>
    </row>
    <row r="264" spans="28:40" x14ac:dyDescent="0.25">
      <c r="AB264" s="161" t="e">
        <f>T264-HLOOKUP(V264,Minimas!$C$3:$CD$12,2,FALSE)</f>
        <v>#N/A</v>
      </c>
      <c r="AC264" s="161" t="e">
        <f>T264-HLOOKUP(V264,Minimas!$C$3:$CD$12,3,FALSE)</f>
        <v>#N/A</v>
      </c>
      <c r="AD264" s="161" t="e">
        <f>T264-HLOOKUP(V264,Minimas!$C$3:$CD$12,4,FALSE)</f>
        <v>#N/A</v>
      </c>
      <c r="AE264" s="161" t="e">
        <f>T264-HLOOKUP(V264,Minimas!$C$3:$CD$12,5,FALSE)</f>
        <v>#N/A</v>
      </c>
      <c r="AF264" s="161" t="e">
        <f>T264-HLOOKUP(V264,Minimas!$C$3:$CD$12,6,FALSE)</f>
        <v>#N/A</v>
      </c>
      <c r="AG264" s="161" t="e">
        <f>T264-HLOOKUP(V264,Minimas!$C$3:$CD$12,7,FALSE)</f>
        <v>#N/A</v>
      </c>
      <c r="AH264" s="161" t="e">
        <f>T264-HLOOKUP(V264,Minimas!$C$3:$CD$12,8,FALSE)</f>
        <v>#N/A</v>
      </c>
      <c r="AI264" s="161" t="e">
        <f>T264-HLOOKUP(V264,Minimas!$C$3:$CD$12,9,FALSE)</f>
        <v>#N/A</v>
      </c>
      <c r="AJ264" s="161" t="e">
        <f>T264-HLOOKUP(V264,Minimas!$C$3:$CD$12,10,FALSE)</f>
        <v>#N/A</v>
      </c>
      <c r="AK264" s="162" t="str">
        <f t="shared" si="39"/>
        <v xml:space="preserve"> </v>
      </c>
      <c r="AL264" s="163"/>
      <c r="AM264" s="163" t="str">
        <f t="shared" si="40"/>
        <v xml:space="preserve"> </v>
      </c>
      <c r="AN264" s="163" t="str">
        <f t="shared" si="41"/>
        <v xml:space="preserve"> </v>
      </c>
    </row>
    <row r="265" spans="28:40" x14ac:dyDescent="0.25">
      <c r="AB265" s="161" t="e">
        <f>T265-HLOOKUP(V265,Minimas!$C$3:$CD$12,2,FALSE)</f>
        <v>#N/A</v>
      </c>
      <c r="AC265" s="161" t="e">
        <f>T265-HLOOKUP(V265,Minimas!$C$3:$CD$12,3,FALSE)</f>
        <v>#N/A</v>
      </c>
      <c r="AD265" s="161" t="e">
        <f>T265-HLOOKUP(V265,Minimas!$C$3:$CD$12,4,FALSE)</f>
        <v>#N/A</v>
      </c>
      <c r="AE265" s="161" t="e">
        <f>T265-HLOOKUP(V265,Minimas!$C$3:$CD$12,5,FALSE)</f>
        <v>#N/A</v>
      </c>
      <c r="AF265" s="161" t="e">
        <f>T265-HLOOKUP(V265,Minimas!$C$3:$CD$12,6,FALSE)</f>
        <v>#N/A</v>
      </c>
      <c r="AG265" s="161" t="e">
        <f>T265-HLOOKUP(V265,Minimas!$C$3:$CD$12,7,FALSE)</f>
        <v>#N/A</v>
      </c>
      <c r="AH265" s="161" t="e">
        <f>T265-HLOOKUP(V265,Minimas!$C$3:$CD$12,8,FALSE)</f>
        <v>#N/A</v>
      </c>
      <c r="AI265" s="161" t="e">
        <f>T265-HLOOKUP(V265,Minimas!$C$3:$CD$12,9,FALSE)</f>
        <v>#N/A</v>
      </c>
      <c r="AJ265" s="161" t="e">
        <f>T265-HLOOKUP(V265,Minimas!$C$3:$CD$12,10,FALSE)</f>
        <v>#N/A</v>
      </c>
      <c r="AK265" s="162" t="str">
        <f t="shared" si="39"/>
        <v xml:space="preserve"> </v>
      </c>
      <c r="AL265" s="163"/>
      <c r="AM265" s="163" t="str">
        <f t="shared" si="40"/>
        <v xml:space="preserve"> </v>
      </c>
      <c r="AN265" s="163" t="str">
        <f t="shared" si="41"/>
        <v xml:space="preserve"> </v>
      </c>
    </row>
    <row r="266" spans="28:40" x14ac:dyDescent="0.25">
      <c r="AB266" s="161" t="e">
        <f>T266-HLOOKUP(V266,Minimas!$C$3:$CD$12,2,FALSE)</f>
        <v>#N/A</v>
      </c>
      <c r="AC266" s="161" t="e">
        <f>T266-HLOOKUP(V266,Minimas!$C$3:$CD$12,3,FALSE)</f>
        <v>#N/A</v>
      </c>
      <c r="AD266" s="161" t="e">
        <f>T266-HLOOKUP(V266,Minimas!$C$3:$CD$12,4,FALSE)</f>
        <v>#N/A</v>
      </c>
      <c r="AE266" s="161" t="e">
        <f>T266-HLOOKUP(V266,Minimas!$C$3:$CD$12,5,FALSE)</f>
        <v>#N/A</v>
      </c>
      <c r="AF266" s="161" t="e">
        <f>T266-HLOOKUP(V266,Minimas!$C$3:$CD$12,6,FALSE)</f>
        <v>#N/A</v>
      </c>
      <c r="AG266" s="161" t="e">
        <f>T266-HLOOKUP(V266,Minimas!$C$3:$CD$12,7,FALSE)</f>
        <v>#N/A</v>
      </c>
      <c r="AH266" s="161" t="e">
        <f>T266-HLOOKUP(V266,Minimas!$C$3:$CD$12,8,FALSE)</f>
        <v>#N/A</v>
      </c>
      <c r="AI266" s="161" t="e">
        <f>T266-HLOOKUP(V266,Minimas!$C$3:$CD$12,9,FALSE)</f>
        <v>#N/A</v>
      </c>
      <c r="AJ266" s="161" t="e">
        <f>T266-HLOOKUP(V266,Minimas!$C$3:$CD$12,10,FALSE)</f>
        <v>#N/A</v>
      </c>
      <c r="AK266" s="162" t="str">
        <f t="shared" si="39"/>
        <v xml:space="preserve"> </v>
      </c>
      <c r="AL266" s="163"/>
      <c r="AM266" s="163" t="str">
        <f t="shared" si="40"/>
        <v xml:space="preserve"> </v>
      </c>
      <c r="AN266" s="163" t="str">
        <f t="shared" si="41"/>
        <v xml:space="preserve"> </v>
      </c>
    </row>
    <row r="267" spans="28:40" x14ac:dyDescent="0.25">
      <c r="AB267" s="161" t="e">
        <f>T267-HLOOKUP(V267,Minimas!$C$3:$CD$12,2,FALSE)</f>
        <v>#N/A</v>
      </c>
      <c r="AC267" s="161" t="e">
        <f>T267-HLOOKUP(V267,Minimas!$C$3:$CD$12,3,FALSE)</f>
        <v>#N/A</v>
      </c>
      <c r="AD267" s="161" t="e">
        <f>T267-HLOOKUP(V267,Minimas!$C$3:$CD$12,4,FALSE)</f>
        <v>#N/A</v>
      </c>
      <c r="AE267" s="161" t="e">
        <f>T267-HLOOKUP(V267,Minimas!$C$3:$CD$12,5,FALSE)</f>
        <v>#N/A</v>
      </c>
      <c r="AF267" s="161" t="e">
        <f>T267-HLOOKUP(V267,Minimas!$C$3:$CD$12,6,FALSE)</f>
        <v>#N/A</v>
      </c>
      <c r="AG267" s="161" t="e">
        <f>T267-HLOOKUP(V267,Minimas!$C$3:$CD$12,7,FALSE)</f>
        <v>#N/A</v>
      </c>
      <c r="AH267" s="161" t="e">
        <f>T267-HLOOKUP(V267,Minimas!$C$3:$CD$12,8,FALSE)</f>
        <v>#N/A</v>
      </c>
      <c r="AI267" s="161" t="e">
        <f>T267-HLOOKUP(V267,Minimas!$C$3:$CD$12,9,FALSE)</f>
        <v>#N/A</v>
      </c>
      <c r="AJ267" s="161" t="e">
        <f>T267-HLOOKUP(V267,Minimas!$C$3:$CD$12,10,FALSE)</f>
        <v>#N/A</v>
      </c>
      <c r="AK267" s="162" t="str">
        <f t="shared" si="39"/>
        <v xml:space="preserve"> </v>
      </c>
      <c r="AL267" s="163"/>
      <c r="AM267" s="163" t="str">
        <f t="shared" si="40"/>
        <v xml:space="preserve"> </v>
      </c>
      <c r="AN267" s="163" t="str">
        <f t="shared" si="41"/>
        <v xml:space="preserve"> </v>
      </c>
    </row>
    <row r="268" spans="28:40" x14ac:dyDescent="0.25">
      <c r="AB268" s="161" t="e">
        <f>T268-HLOOKUP(V268,Minimas!$C$3:$CD$12,2,FALSE)</f>
        <v>#N/A</v>
      </c>
      <c r="AC268" s="161" t="e">
        <f>T268-HLOOKUP(V268,Minimas!$C$3:$CD$12,3,FALSE)</f>
        <v>#N/A</v>
      </c>
      <c r="AD268" s="161" t="e">
        <f>T268-HLOOKUP(V268,Minimas!$C$3:$CD$12,4,FALSE)</f>
        <v>#N/A</v>
      </c>
      <c r="AE268" s="161" t="e">
        <f>T268-HLOOKUP(V268,Minimas!$C$3:$CD$12,5,FALSE)</f>
        <v>#N/A</v>
      </c>
      <c r="AF268" s="161" t="e">
        <f>T268-HLOOKUP(V268,Minimas!$C$3:$CD$12,6,FALSE)</f>
        <v>#N/A</v>
      </c>
      <c r="AG268" s="161" t="e">
        <f>T268-HLOOKUP(V268,Minimas!$C$3:$CD$12,7,FALSE)</f>
        <v>#N/A</v>
      </c>
      <c r="AH268" s="161" t="e">
        <f>T268-HLOOKUP(V268,Minimas!$C$3:$CD$12,8,FALSE)</f>
        <v>#N/A</v>
      </c>
      <c r="AI268" s="161" t="e">
        <f>T268-HLOOKUP(V268,Minimas!$C$3:$CD$12,9,FALSE)</f>
        <v>#N/A</v>
      </c>
      <c r="AJ268" s="161" t="e">
        <f>T268-HLOOKUP(V268,Minimas!$C$3:$CD$12,10,FALSE)</f>
        <v>#N/A</v>
      </c>
      <c r="AK268" s="162" t="str">
        <f t="shared" si="39"/>
        <v xml:space="preserve"> </v>
      </c>
      <c r="AL268" s="163"/>
      <c r="AM268" s="163" t="str">
        <f t="shared" si="40"/>
        <v xml:space="preserve"> </v>
      </c>
      <c r="AN268" s="163" t="str">
        <f t="shared" si="41"/>
        <v xml:space="preserve"> </v>
      </c>
    </row>
    <row r="269" spans="28:40" x14ac:dyDescent="0.25">
      <c r="AB269" s="161" t="e">
        <f>T269-HLOOKUP(V269,Minimas!$C$3:$CD$12,2,FALSE)</f>
        <v>#N/A</v>
      </c>
      <c r="AC269" s="161" t="e">
        <f>T269-HLOOKUP(V269,Minimas!$C$3:$CD$12,3,FALSE)</f>
        <v>#N/A</v>
      </c>
      <c r="AD269" s="161" t="e">
        <f>T269-HLOOKUP(V269,Minimas!$C$3:$CD$12,4,FALSE)</f>
        <v>#N/A</v>
      </c>
      <c r="AE269" s="161" t="e">
        <f>T269-HLOOKUP(V269,Minimas!$C$3:$CD$12,5,FALSE)</f>
        <v>#N/A</v>
      </c>
      <c r="AF269" s="161" t="e">
        <f>T269-HLOOKUP(V269,Minimas!$C$3:$CD$12,6,FALSE)</f>
        <v>#N/A</v>
      </c>
      <c r="AG269" s="161" t="e">
        <f>T269-HLOOKUP(V269,Minimas!$C$3:$CD$12,7,FALSE)</f>
        <v>#N/A</v>
      </c>
      <c r="AH269" s="161" t="e">
        <f>T269-HLOOKUP(V269,Minimas!$C$3:$CD$12,8,FALSE)</f>
        <v>#N/A</v>
      </c>
      <c r="AI269" s="161" t="e">
        <f>T269-HLOOKUP(V269,Minimas!$C$3:$CD$12,9,FALSE)</f>
        <v>#N/A</v>
      </c>
      <c r="AJ269" s="161" t="e">
        <f>T269-HLOOKUP(V269,Minimas!$C$3:$CD$12,10,FALSE)</f>
        <v>#N/A</v>
      </c>
      <c r="AK269" s="162" t="str">
        <f t="shared" si="39"/>
        <v xml:space="preserve"> </v>
      </c>
      <c r="AL269" s="163"/>
      <c r="AM269" s="163" t="str">
        <f t="shared" si="40"/>
        <v xml:space="preserve"> </v>
      </c>
      <c r="AN269" s="163" t="str">
        <f t="shared" si="41"/>
        <v xml:space="preserve"> </v>
      </c>
    </row>
    <row r="270" spans="28:40" x14ac:dyDescent="0.25">
      <c r="AB270" s="161" t="e">
        <f>T270-HLOOKUP(V270,Minimas!$C$3:$CD$12,2,FALSE)</f>
        <v>#N/A</v>
      </c>
      <c r="AC270" s="161" t="e">
        <f>T270-HLOOKUP(V270,Minimas!$C$3:$CD$12,3,FALSE)</f>
        <v>#N/A</v>
      </c>
      <c r="AD270" s="161" t="e">
        <f>T270-HLOOKUP(V270,Minimas!$C$3:$CD$12,4,FALSE)</f>
        <v>#N/A</v>
      </c>
      <c r="AE270" s="161" t="e">
        <f>T270-HLOOKUP(V270,Minimas!$C$3:$CD$12,5,FALSE)</f>
        <v>#N/A</v>
      </c>
      <c r="AF270" s="161" t="e">
        <f>T270-HLOOKUP(V270,Minimas!$C$3:$CD$12,6,FALSE)</f>
        <v>#N/A</v>
      </c>
      <c r="AG270" s="161" t="e">
        <f>T270-HLOOKUP(V270,Minimas!$C$3:$CD$12,7,FALSE)</f>
        <v>#N/A</v>
      </c>
      <c r="AH270" s="161" t="e">
        <f>T270-HLOOKUP(V270,Minimas!$C$3:$CD$12,8,FALSE)</f>
        <v>#N/A</v>
      </c>
      <c r="AI270" s="161" t="e">
        <f>T270-HLOOKUP(V270,Minimas!$C$3:$CD$12,9,FALSE)</f>
        <v>#N/A</v>
      </c>
      <c r="AJ270" s="161" t="e">
        <f>T270-HLOOKUP(V270,Minimas!$C$3:$CD$12,10,FALSE)</f>
        <v>#N/A</v>
      </c>
      <c r="AK270" s="162" t="str">
        <f t="shared" si="39"/>
        <v xml:space="preserve"> </v>
      </c>
      <c r="AL270" s="163"/>
      <c r="AM270" s="163" t="str">
        <f t="shared" si="40"/>
        <v xml:space="preserve"> </v>
      </c>
      <c r="AN270" s="163" t="str">
        <f t="shared" si="41"/>
        <v xml:space="preserve"> </v>
      </c>
    </row>
    <row r="271" spans="28:40" x14ac:dyDescent="0.25">
      <c r="AB271" s="161" t="e">
        <f>T271-HLOOKUP(V271,Minimas!$C$3:$CD$12,2,FALSE)</f>
        <v>#N/A</v>
      </c>
      <c r="AC271" s="161" t="e">
        <f>T271-HLOOKUP(V271,Minimas!$C$3:$CD$12,3,FALSE)</f>
        <v>#N/A</v>
      </c>
      <c r="AD271" s="161" t="e">
        <f>T271-HLOOKUP(V271,Minimas!$C$3:$CD$12,4,FALSE)</f>
        <v>#N/A</v>
      </c>
      <c r="AE271" s="161" t="e">
        <f>T271-HLOOKUP(V271,Minimas!$C$3:$CD$12,5,FALSE)</f>
        <v>#N/A</v>
      </c>
      <c r="AF271" s="161" t="e">
        <f>T271-HLOOKUP(V271,Minimas!$C$3:$CD$12,6,FALSE)</f>
        <v>#N/A</v>
      </c>
      <c r="AG271" s="161" t="e">
        <f>T271-HLOOKUP(V271,Minimas!$C$3:$CD$12,7,FALSE)</f>
        <v>#N/A</v>
      </c>
      <c r="AH271" s="161" t="e">
        <f>T271-HLOOKUP(V271,Minimas!$C$3:$CD$12,8,FALSE)</f>
        <v>#N/A</v>
      </c>
      <c r="AI271" s="161" t="e">
        <f>T271-HLOOKUP(V271,Minimas!$C$3:$CD$12,9,FALSE)</f>
        <v>#N/A</v>
      </c>
      <c r="AJ271" s="161" t="e">
        <f>T271-HLOOKUP(V271,Minimas!$C$3:$CD$12,10,FALSE)</f>
        <v>#N/A</v>
      </c>
      <c r="AK271" s="162" t="str">
        <f t="shared" si="39"/>
        <v xml:space="preserve"> </v>
      </c>
      <c r="AL271" s="163"/>
      <c r="AM271" s="163" t="str">
        <f t="shared" si="40"/>
        <v xml:space="preserve"> </v>
      </c>
      <c r="AN271" s="163" t="str">
        <f t="shared" si="41"/>
        <v xml:space="preserve"> </v>
      </c>
    </row>
    <row r="272" spans="28:40" x14ac:dyDescent="0.25">
      <c r="AB272" s="161" t="e">
        <f>T272-HLOOKUP(V272,Minimas!$C$3:$CD$12,2,FALSE)</f>
        <v>#N/A</v>
      </c>
      <c r="AC272" s="161" t="e">
        <f>T272-HLOOKUP(V272,Minimas!$C$3:$CD$12,3,FALSE)</f>
        <v>#N/A</v>
      </c>
      <c r="AD272" s="161" t="e">
        <f>T272-HLOOKUP(V272,Minimas!$C$3:$CD$12,4,FALSE)</f>
        <v>#N/A</v>
      </c>
      <c r="AE272" s="161" t="e">
        <f>T272-HLOOKUP(V272,Minimas!$C$3:$CD$12,5,FALSE)</f>
        <v>#N/A</v>
      </c>
      <c r="AF272" s="161" t="e">
        <f>T272-HLOOKUP(V272,Minimas!$C$3:$CD$12,6,FALSE)</f>
        <v>#N/A</v>
      </c>
      <c r="AG272" s="161" t="e">
        <f>T272-HLOOKUP(V272,Minimas!$C$3:$CD$12,7,FALSE)</f>
        <v>#N/A</v>
      </c>
      <c r="AH272" s="161" t="e">
        <f>T272-HLOOKUP(V272,Minimas!$C$3:$CD$12,8,FALSE)</f>
        <v>#N/A</v>
      </c>
      <c r="AI272" s="161" t="e">
        <f>T272-HLOOKUP(V272,Minimas!$C$3:$CD$12,9,FALSE)</f>
        <v>#N/A</v>
      </c>
      <c r="AJ272" s="161" t="e">
        <f>T272-HLOOKUP(V272,Minimas!$C$3:$CD$12,10,FALSE)</f>
        <v>#N/A</v>
      </c>
      <c r="AK272" s="162" t="str">
        <f t="shared" si="39"/>
        <v xml:space="preserve"> </v>
      </c>
      <c r="AL272" s="163"/>
      <c r="AM272" s="163" t="str">
        <f t="shared" si="40"/>
        <v xml:space="preserve"> </v>
      </c>
      <c r="AN272" s="163" t="str">
        <f t="shared" si="41"/>
        <v xml:space="preserve"> </v>
      </c>
    </row>
    <row r="273" spans="28:40" x14ac:dyDescent="0.25">
      <c r="AB273" s="161" t="e">
        <f>T273-HLOOKUP(V273,Minimas!$C$3:$CD$12,2,FALSE)</f>
        <v>#N/A</v>
      </c>
      <c r="AC273" s="161" t="e">
        <f>T273-HLOOKUP(V273,Minimas!$C$3:$CD$12,3,FALSE)</f>
        <v>#N/A</v>
      </c>
      <c r="AD273" s="161" t="e">
        <f>T273-HLOOKUP(V273,Minimas!$C$3:$CD$12,4,FALSE)</f>
        <v>#N/A</v>
      </c>
      <c r="AE273" s="161" t="e">
        <f>T273-HLOOKUP(V273,Minimas!$C$3:$CD$12,5,FALSE)</f>
        <v>#N/A</v>
      </c>
      <c r="AF273" s="161" t="e">
        <f>T273-HLOOKUP(V273,Minimas!$C$3:$CD$12,6,FALSE)</f>
        <v>#N/A</v>
      </c>
      <c r="AG273" s="161" t="e">
        <f>T273-HLOOKUP(V273,Minimas!$C$3:$CD$12,7,FALSE)</f>
        <v>#N/A</v>
      </c>
      <c r="AH273" s="161" t="e">
        <f>T273-HLOOKUP(V273,Minimas!$C$3:$CD$12,8,FALSE)</f>
        <v>#N/A</v>
      </c>
      <c r="AI273" s="161" t="e">
        <f>T273-HLOOKUP(V273,Minimas!$C$3:$CD$12,9,FALSE)</f>
        <v>#N/A</v>
      </c>
      <c r="AJ273" s="161" t="e">
        <f>T273-HLOOKUP(V273,Minimas!$C$3:$CD$12,10,FALSE)</f>
        <v>#N/A</v>
      </c>
      <c r="AK273" s="162" t="str">
        <f t="shared" si="39"/>
        <v xml:space="preserve"> </v>
      </c>
      <c r="AL273" s="163"/>
      <c r="AM273" s="163" t="str">
        <f t="shared" si="40"/>
        <v xml:space="preserve"> </v>
      </c>
      <c r="AN273" s="163" t="str">
        <f t="shared" si="41"/>
        <v xml:space="preserve"> </v>
      </c>
    </row>
    <row r="274" spans="28:40" x14ac:dyDescent="0.25">
      <c r="AB274" s="161" t="e">
        <f>T274-HLOOKUP(V274,Minimas!$C$3:$CD$12,2,FALSE)</f>
        <v>#N/A</v>
      </c>
      <c r="AC274" s="161" t="e">
        <f>T274-HLOOKUP(V274,Minimas!$C$3:$CD$12,3,FALSE)</f>
        <v>#N/A</v>
      </c>
      <c r="AD274" s="161" t="e">
        <f>T274-HLOOKUP(V274,Minimas!$C$3:$CD$12,4,FALSE)</f>
        <v>#N/A</v>
      </c>
      <c r="AE274" s="161" t="e">
        <f>T274-HLOOKUP(V274,Minimas!$C$3:$CD$12,5,FALSE)</f>
        <v>#N/A</v>
      </c>
      <c r="AF274" s="161" t="e">
        <f>T274-HLOOKUP(V274,Minimas!$C$3:$CD$12,6,FALSE)</f>
        <v>#N/A</v>
      </c>
      <c r="AG274" s="161" t="e">
        <f>T274-HLOOKUP(V274,Minimas!$C$3:$CD$12,7,FALSE)</f>
        <v>#N/A</v>
      </c>
      <c r="AH274" s="161" t="e">
        <f>T274-HLOOKUP(V274,Minimas!$C$3:$CD$12,8,FALSE)</f>
        <v>#N/A</v>
      </c>
      <c r="AI274" s="161" t="e">
        <f>T274-HLOOKUP(V274,Minimas!$C$3:$CD$12,9,FALSE)</f>
        <v>#N/A</v>
      </c>
      <c r="AJ274" s="161" t="e">
        <f>T274-HLOOKUP(V274,Minimas!$C$3:$CD$12,10,FALSE)</f>
        <v>#N/A</v>
      </c>
      <c r="AK274" s="162" t="str">
        <f t="shared" si="39"/>
        <v xml:space="preserve"> </v>
      </c>
      <c r="AL274" s="163"/>
      <c r="AM274" s="163" t="str">
        <f t="shared" si="40"/>
        <v xml:space="preserve"> </v>
      </c>
      <c r="AN274" s="163" t="str">
        <f t="shared" si="41"/>
        <v xml:space="preserve"> </v>
      </c>
    </row>
    <row r="275" spans="28:40" x14ac:dyDescent="0.25">
      <c r="AB275" s="161" t="e">
        <f>T275-HLOOKUP(V275,Minimas!$C$3:$CD$12,2,FALSE)</f>
        <v>#N/A</v>
      </c>
      <c r="AC275" s="161" t="e">
        <f>T275-HLOOKUP(V275,Minimas!$C$3:$CD$12,3,FALSE)</f>
        <v>#N/A</v>
      </c>
      <c r="AD275" s="161" t="e">
        <f>T275-HLOOKUP(V275,Minimas!$C$3:$CD$12,4,FALSE)</f>
        <v>#N/A</v>
      </c>
      <c r="AE275" s="161" t="e">
        <f>T275-HLOOKUP(V275,Minimas!$C$3:$CD$12,5,FALSE)</f>
        <v>#N/A</v>
      </c>
      <c r="AF275" s="161" t="e">
        <f>T275-HLOOKUP(V275,Minimas!$C$3:$CD$12,6,FALSE)</f>
        <v>#N/A</v>
      </c>
      <c r="AG275" s="161" t="e">
        <f>T275-HLOOKUP(V275,Minimas!$C$3:$CD$12,7,FALSE)</f>
        <v>#N/A</v>
      </c>
      <c r="AH275" s="161" t="e">
        <f>T275-HLOOKUP(V275,Minimas!$C$3:$CD$12,8,FALSE)</f>
        <v>#N/A</v>
      </c>
      <c r="AI275" s="161" t="e">
        <f>T275-HLOOKUP(V275,Minimas!$C$3:$CD$12,9,FALSE)</f>
        <v>#N/A</v>
      </c>
      <c r="AJ275" s="161" t="e">
        <f>T275-HLOOKUP(V275,Minimas!$C$3:$CD$12,10,FALSE)</f>
        <v>#N/A</v>
      </c>
      <c r="AK275" s="162" t="str">
        <f t="shared" si="39"/>
        <v xml:space="preserve"> </v>
      </c>
      <c r="AL275" s="163"/>
      <c r="AM275" s="163" t="str">
        <f t="shared" si="40"/>
        <v xml:space="preserve"> </v>
      </c>
      <c r="AN275" s="163" t="str">
        <f t="shared" si="41"/>
        <v xml:space="preserve"> </v>
      </c>
    </row>
    <row r="276" spans="28:40" x14ac:dyDescent="0.25">
      <c r="AB276" s="161" t="e">
        <f>T276-HLOOKUP(V276,Minimas!$C$3:$CD$12,2,FALSE)</f>
        <v>#N/A</v>
      </c>
      <c r="AC276" s="161" t="e">
        <f>T276-HLOOKUP(V276,Minimas!$C$3:$CD$12,3,FALSE)</f>
        <v>#N/A</v>
      </c>
      <c r="AD276" s="161" t="e">
        <f>T276-HLOOKUP(V276,Minimas!$C$3:$CD$12,4,FALSE)</f>
        <v>#N/A</v>
      </c>
      <c r="AE276" s="161" t="e">
        <f>T276-HLOOKUP(V276,Minimas!$C$3:$CD$12,5,FALSE)</f>
        <v>#N/A</v>
      </c>
      <c r="AF276" s="161" t="e">
        <f>T276-HLOOKUP(V276,Minimas!$C$3:$CD$12,6,FALSE)</f>
        <v>#N/A</v>
      </c>
      <c r="AG276" s="161" t="e">
        <f>T276-HLOOKUP(V276,Minimas!$C$3:$CD$12,7,FALSE)</f>
        <v>#N/A</v>
      </c>
      <c r="AH276" s="161" t="e">
        <f>T276-HLOOKUP(V276,Minimas!$C$3:$CD$12,8,FALSE)</f>
        <v>#N/A</v>
      </c>
      <c r="AI276" s="161" t="e">
        <f>T276-HLOOKUP(V276,Minimas!$C$3:$CD$12,9,FALSE)</f>
        <v>#N/A</v>
      </c>
      <c r="AJ276" s="161" t="e">
        <f>T276-HLOOKUP(V276,Minimas!$C$3:$CD$12,10,FALSE)</f>
        <v>#N/A</v>
      </c>
      <c r="AK276" s="162" t="str">
        <f t="shared" si="39"/>
        <v xml:space="preserve"> </v>
      </c>
      <c r="AL276" s="163"/>
      <c r="AM276" s="163" t="str">
        <f t="shared" si="40"/>
        <v xml:space="preserve"> </v>
      </c>
      <c r="AN276" s="163" t="str">
        <f t="shared" si="41"/>
        <v xml:space="preserve"> </v>
      </c>
    </row>
    <row r="277" spans="28:40" x14ac:dyDescent="0.25">
      <c r="AB277" s="161" t="e">
        <f>T277-HLOOKUP(V277,Minimas!$C$3:$CD$12,2,FALSE)</f>
        <v>#N/A</v>
      </c>
      <c r="AC277" s="161" t="e">
        <f>T277-HLOOKUP(V277,Minimas!$C$3:$CD$12,3,FALSE)</f>
        <v>#N/A</v>
      </c>
      <c r="AD277" s="161" t="e">
        <f>T277-HLOOKUP(V277,Minimas!$C$3:$CD$12,4,FALSE)</f>
        <v>#N/A</v>
      </c>
      <c r="AE277" s="161" t="e">
        <f>T277-HLOOKUP(V277,Minimas!$C$3:$CD$12,5,FALSE)</f>
        <v>#N/A</v>
      </c>
      <c r="AF277" s="161" t="e">
        <f>T277-HLOOKUP(V277,Minimas!$C$3:$CD$12,6,FALSE)</f>
        <v>#N/A</v>
      </c>
      <c r="AG277" s="161" t="e">
        <f>T277-HLOOKUP(V277,Minimas!$C$3:$CD$12,7,FALSE)</f>
        <v>#N/A</v>
      </c>
      <c r="AH277" s="161" t="e">
        <f>T277-HLOOKUP(V277,Minimas!$C$3:$CD$12,8,FALSE)</f>
        <v>#N/A</v>
      </c>
      <c r="AI277" s="161" t="e">
        <f>T277-HLOOKUP(V277,Minimas!$C$3:$CD$12,9,FALSE)</f>
        <v>#N/A</v>
      </c>
      <c r="AJ277" s="161" t="e">
        <f>T277-HLOOKUP(V277,Minimas!$C$3:$CD$12,10,FALSE)</f>
        <v>#N/A</v>
      </c>
      <c r="AK277" s="162" t="str">
        <f t="shared" si="39"/>
        <v xml:space="preserve"> </v>
      </c>
      <c r="AL277" s="163"/>
      <c r="AM277" s="163" t="str">
        <f t="shared" si="40"/>
        <v xml:space="preserve"> </v>
      </c>
      <c r="AN277" s="163" t="str">
        <f t="shared" si="41"/>
        <v xml:space="preserve"> </v>
      </c>
    </row>
    <row r="278" spans="28:40" x14ac:dyDescent="0.25">
      <c r="AB278" s="161" t="e">
        <f>T278-HLOOKUP(V278,Minimas!$C$3:$CD$12,2,FALSE)</f>
        <v>#N/A</v>
      </c>
      <c r="AC278" s="161" t="e">
        <f>T278-HLOOKUP(V278,Minimas!$C$3:$CD$12,3,FALSE)</f>
        <v>#N/A</v>
      </c>
      <c r="AD278" s="161" t="e">
        <f>T278-HLOOKUP(V278,Minimas!$C$3:$CD$12,4,FALSE)</f>
        <v>#N/A</v>
      </c>
      <c r="AE278" s="161" t="e">
        <f>T278-HLOOKUP(V278,Minimas!$C$3:$CD$12,5,FALSE)</f>
        <v>#N/A</v>
      </c>
      <c r="AF278" s="161" t="e">
        <f>T278-HLOOKUP(V278,Minimas!$C$3:$CD$12,6,FALSE)</f>
        <v>#N/A</v>
      </c>
      <c r="AG278" s="161" t="e">
        <f>T278-HLOOKUP(V278,Minimas!$C$3:$CD$12,7,FALSE)</f>
        <v>#N/A</v>
      </c>
      <c r="AH278" s="161" t="e">
        <f>T278-HLOOKUP(V278,Minimas!$C$3:$CD$12,8,FALSE)</f>
        <v>#N/A</v>
      </c>
      <c r="AI278" s="161" t="e">
        <f>T278-HLOOKUP(V278,Minimas!$C$3:$CD$12,9,FALSE)</f>
        <v>#N/A</v>
      </c>
      <c r="AJ278" s="161" t="e">
        <f>T278-HLOOKUP(V278,Minimas!$C$3:$CD$12,10,FALSE)</f>
        <v>#N/A</v>
      </c>
      <c r="AK278" s="162" t="str">
        <f t="shared" si="39"/>
        <v xml:space="preserve"> </v>
      </c>
      <c r="AL278" s="163"/>
      <c r="AM278" s="163" t="str">
        <f t="shared" si="40"/>
        <v xml:space="preserve"> </v>
      </c>
      <c r="AN278" s="163" t="str">
        <f t="shared" si="41"/>
        <v xml:space="preserve"> </v>
      </c>
    </row>
    <row r="279" spans="28:40" x14ac:dyDescent="0.25">
      <c r="AB279" s="161" t="e">
        <f>T279-HLOOKUP(V279,Minimas!$C$3:$CD$12,2,FALSE)</f>
        <v>#N/A</v>
      </c>
      <c r="AC279" s="161" t="e">
        <f>T279-HLOOKUP(V279,Minimas!$C$3:$CD$12,3,FALSE)</f>
        <v>#N/A</v>
      </c>
      <c r="AD279" s="161" t="e">
        <f>T279-HLOOKUP(V279,Minimas!$C$3:$CD$12,4,FALSE)</f>
        <v>#N/A</v>
      </c>
      <c r="AE279" s="161" t="e">
        <f>T279-HLOOKUP(V279,Minimas!$C$3:$CD$12,5,FALSE)</f>
        <v>#N/A</v>
      </c>
      <c r="AF279" s="161" t="e">
        <f>T279-HLOOKUP(V279,Minimas!$C$3:$CD$12,6,FALSE)</f>
        <v>#N/A</v>
      </c>
      <c r="AG279" s="161" t="e">
        <f>T279-HLOOKUP(V279,Minimas!$C$3:$CD$12,7,FALSE)</f>
        <v>#N/A</v>
      </c>
      <c r="AH279" s="161" t="e">
        <f>T279-HLOOKUP(V279,Minimas!$C$3:$CD$12,8,FALSE)</f>
        <v>#N/A</v>
      </c>
      <c r="AI279" s="161" t="e">
        <f>T279-HLOOKUP(V279,Minimas!$C$3:$CD$12,9,FALSE)</f>
        <v>#N/A</v>
      </c>
      <c r="AJ279" s="161" t="e">
        <f>T279-HLOOKUP(V279,Minimas!$C$3:$CD$12,10,FALSE)</f>
        <v>#N/A</v>
      </c>
      <c r="AK279" s="162" t="str">
        <f t="shared" si="39"/>
        <v xml:space="preserve"> </v>
      </c>
      <c r="AL279" s="163"/>
      <c r="AM279" s="163" t="str">
        <f t="shared" si="40"/>
        <v xml:space="preserve"> </v>
      </c>
      <c r="AN279" s="163" t="str">
        <f t="shared" si="41"/>
        <v xml:space="preserve"> </v>
      </c>
    </row>
    <row r="280" spans="28:40" x14ac:dyDescent="0.25">
      <c r="AB280" s="161" t="e">
        <f>T280-HLOOKUP(V280,Minimas!$C$3:$CD$12,2,FALSE)</f>
        <v>#N/A</v>
      </c>
      <c r="AC280" s="161" t="e">
        <f>T280-HLOOKUP(V280,Minimas!$C$3:$CD$12,3,FALSE)</f>
        <v>#N/A</v>
      </c>
      <c r="AD280" s="161" t="e">
        <f>T280-HLOOKUP(V280,Minimas!$C$3:$CD$12,4,FALSE)</f>
        <v>#N/A</v>
      </c>
      <c r="AE280" s="161" t="e">
        <f>T280-HLOOKUP(V280,Minimas!$C$3:$CD$12,5,FALSE)</f>
        <v>#N/A</v>
      </c>
      <c r="AF280" s="161" t="e">
        <f>T280-HLOOKUP(V280,Minimas!$C$3:$CD$12,6,FALSE)</f>
        <v>#N/A</v>
      </c>
      <c r="AG280" s="161" t="e">
        <f>T280-HLOOKUP(V280,Minimas!$C$3:$CD$12,7,FALSE)</f>
        <v>#N/A</v>
      </c>
      <c r="AH280" s="161" t="e">
        <f>T280-HLOOKUP(V280,Minimas!$C$3:$CD$12,8,FALSE)</f>
        <v>#N/A</v>
      </c>
      <c r="AI280" s="161" t="e">
        <f>T280-HLOOKUP(V280,Minimas!$C$3:$CD$12,9,FALSE)</f>
        <v>#N/A</v>
      </c>
      <c r="AJ280" s="161" t="e">
        <f>T280-HLOOKUP(V280,Minimas!$C$3:$CD$12,10,FALSE)</f>
        <v>#N/A</v>
      </c>
      <c r="AK280" s="162" t="str">
        <f t="shared" si="39"/>
        <v xml:space="preserve"> </v>
      </c>
      <c r="AL280" s="163"/>
      <c r="AM280" s="163" t="str">
        <f t="shared" si="40"/>
        <v xml:space="preserve"> </v>
      </c>
      <c r="AN280" s="163" t="str">
        <f t="shared" si="41"/>
        <v xml:space="preserve"> </v>
      </c>
    </row>
    <row r="281" spans="28:40" x14ac:dyDescent="0.25">
      <c r="AB281" s="161" t="e">
        <f>T281-HLOOKUP(V281,Minimas!$C$3:$CD$12,2,FALSE)</f>
        <v>#N/A</v>
      </c>
      <c r="AC281" s="161" t="e">
        <f>T281-HLOOKUP(V281,Minimas!$C$3:$CD$12,3,FALSE)</f>
        <v>#N/A</v>
      </c>
      <c r="AD281" s="161" t="e">
        <f>T281-HLOOKUP(V281,Minimas!$C$3:$CD$12,4,FALSE)</f>
        <v>#N/A</v>
      </c>
      <c r="AE281" s="161" t="e">
        <f>T281-HLOOKUP(V281,Minimas!$C$3:$CD$12,5,FALSE)</f>
        <v>#N/A</v>
      </c>
      <c r="AF281" s="161" t="e">
        <f>T281-HLOOKUP(V281,Minimas!$C$3:$CD$12,6,FALSE)</f>
        <v>#N/A</v>
      </c>
      <c r="AG281" s="161" t="e">
        <f>T281-HLOOKUP(V281,Minimas!$C$3:$CD$12,7,FALSE)</f>
        <v>#N/A</v>
      </c>
      <c r="AH281" s="161" t="e">
        <f>T281-HLOOKUP(V281,Minimas!$C$3:$CD$12,8,FALSE)</f>
        <v>#N/A</v>
      </c>
      <c r="AI281" s="161" t="e">
        <f>T281-HLOOKUP(V281,Minimas!$C$3:$CD$12,9,FALSE)</f>
        <v>#N/A</v>
      </c>
      <c r="AJ281" s="161" t="e">
        <f>T281-HLOOKUP(V281,Minimas!$C$3:$CD$12,10,FALSE)</f>
        <v>#N/A</v>
      </c>
      <c r="AK281" s="162" t="str">
        <f t="shared" si="39"/>
        <v xml:space="preserve"> </v>
      </c>
      <c r="AL281" s="163"/>
      <c r="AM281" s="163" t="str">
        <f t="shared" si="40"/>
        <v xml:space="preserve"> </v>
      </c>
      <c r="AN281" s="163" t="str">
        <f t="shared" si="41"/>
        <v xml:space="preserve"> </v>
      </c>
    </row>
    <row r="282" spans="28:40" x14ac:dyDescent="0.25">
      <c r="AB282" s="161" t="e">
        <f>T282-HLOOKUP(V282,Minimas!$C$3:$CD$12,2,FALSE)</f>
        <v>#N/A</v>
      </c>
      <c r="AC282" s="161" t="e">
        <f>T282-HLOOKUP(V282,Minimas!$C$3:$CD$12,3,FALSE)</f>
        <v>#N/A</v>
      </c>
      <c r="AD282" s="161" t="e">
        <f>T282-HLOOKUP(V282,Minimas!$C$3:$CD$12,4,FALSE)</f>
        <v>#N/A</v>
      </c>
      <c r="AE282" s="161" t="e">
        <f>T282-HLOOKUP(V282,Minimas!$C$3:$CD$12,5,FALSE)</f>
        <v>#N/A</v>
      </c>
      <c r="AF282" s="161" t="e">
        <f>T282-HLOOKUP(V282,Minimas!$C$3:$CD$12,6,FALSE)</f>
        <v>#N/A</v>
      </c>
      <c r="AG282" s="161" t="e">
        <f>T282-HLOOKUP(V282,Minimas!$C$3:$CD$12,7,FALSE)</f>
        <v>#N/A</v>
      </c>
      <c r="AH282" s="161" t="e">
        <f>T282-HLOOKUP(V282,Minimas!$C$3:$CD$12,8,FALSE)</f>
        <v>#N/A</v>
      </c>
      <c r="AI282" s="161" t="e">
        <f>T282-HLOOKUP(V282,Minimas!$C$3:$CD$12,9,FALSE)</f>
        <v>#N/A</v>
      </c>
      <c r="AJ282" s="161" t="e">
        <f>T282-HLOOKUP(V282,Minimas!$C$3:$CD$12,10,FALSE)</f>
        <v>#N/A</v>
      </c>
      <c r="AK282" s="162" t="str">
        <f t="shared" si="39"/>
        <v xml:space="preserve"> </v>
      </c>
      <c r="AL282" s="163"/>
      <c r="AM282" s="163" t="str">
        <f t="shared" si="40"/>
        <v xml:space="preserve"> </v>
      </c>
      <c r="AN282" s="163" t="str">
        <f t="shared" si="41"/>
        <v xml:space="preserve"> </v>
      </c>
    </row>
    <row r="283" spans="28:40" x14ac:dyDescent="0.25">
      <c r="AB283" s="161" t="e">
        <f>T283-HLOOKUP(V283,Minimas!$C$3:$CD$12,2,FALSE)</f>
        <v>#N/A</v>
      </c>
      <c r="AC283" s="161" t="e">
        <f>T283-HLOOKUP(V283,Minimas!$C$3:$CD$12,3,FALSE)</f>
        <v>#N/A</v>
      </c>
      <c r="AD283" s="161" t="e">
        <f>T283-HLOOKUP(V283,Minimas!$C$3:$CD$12,4,FALSE)</f>
        <v>#N/A</v>
      </c>
      <c r="AE283" s="161" t="e">
        <f>T283-HLOOKUP(V283,Minimas!$C$3:$CD$12,5,FALSE)</f>
        <v>#N/A</v>
      </c>
      <c r="AF283" s="161" t="e">
        <f>T283-HLOOKUP(V283,Minimas!$C$3:$CD$12,6,FALSE)</f>
        <v>#N/A</v>
      </c>
      <c r="AG283" s="161" t="e">
        <f>T283-HLOOKUP(V283,Minimas!$C$3:$CD$12,7,FALSE)</f>
        <v>#N/A</v>
      </c>
      <c r="AH283" s="161" t="e">
        <f>T283-HLOOKUP(V283,Minimas!$C$3:$CD$12,8,FALSE)</f>
        <v>#N/A</v>
      </c>
      <c r="AI283" s="161" t="e">
        <f>T283-HLOOKUP(V283,Minimas!$C$3:$CD$12,9,FALSE)</f>
        <v>#N/A</v>
      </c>
      <c r="AJ283" s="161" t="e">
        <f>T283-HLOOKUP(V283,Minimas!$C$3:$CD$12,10,FALSE)</f>
        <v>#N/A</v>
      </c>
      <c r="AK283" s="162" t="str">
        <f t="shared" si="39"/>
        <v xml:space="preserve"> </v>
      </c>
      <c r="AL283" s="163"/>
      <c r="AM283" s="163" t="str">
        <f t="shared" si="40"/>
        <v xml:space="preserve"> </v>
      </c>
      <c r="AN283" s="163" t="str">
        <f t="shared" si="41"/>
        <v xml:space="preserve"> </v>
      </c>
    </row>
    <row r="284" spans="28:40" x14ac:dyDescent="0.25">
      <c r="AB284" s="161" t="e">
        <f>T284-HLOOKUP(V284,Minimas!$C$3:$CD$12,2,FALSE)</f>
        <v>#N/A</v>
      </c>
      <c r="AC284" s="161" t="e">
        <f>T284-HLOOKUP(V284,Minimas!$C$3:$CD$12,3,FALSE)</f>
        <v>#N/A</v>
      </c>
      <c r="AD284" s="161" t="e">
        <f>T284-HLOOKUP(V284,Minimas!$C$3:$CD$12,4,FALSE)</f>
        <v>#N/A</v>
      </c>
      <c r="AE284" s="161" t="e">
        <f>T284-HLOOKUP(V284,Minimas!$C$3:$CD$12,5,FALSE)</f>
        <v>#N/A</v>
      </c>
      <c r="AF284" s="161" t="e">
        <f>T284-HLOOKUP(V284,Minimas!$C$3:$CD$12,6,FALSE)</f>
        <v>#N/A</v>
      </c>
      <c r="AG284" s="161" t="e">
        <f>T284-HLOOKUP(V284,Minimas!$C$3:$CD$12,7,FALSE)</f>
        <v>#N/A</v>
      </c>
      <c r="AH284" s="161" t="e">
        <f>T284-HLOOKUP(V284,Minimas!$C$3:$CD$12,8,FALSE)</f>
        <v>#N/A</v>
      </c>
      <c r="AI284" s="161" t="e">
        <f>T284-HLOOKUP(V284,Minimas!$C$3:$CD$12,9,FALSE)</f>
        <v>#N/A</v>
      </c>
      <c r="AJ284" s="161" t="e">
        <f>T284-HLOOKUP(V284,Minimas!$C$3:$CD$12,10,FALSE)</f>
        <v>#N/A</v>
      </c>
      <c r="AK284" s="162" t="str">
        <f t="shared" si="39"/>
        <v xml:space="preserve"> </v>
      </c>
      <c r="AL284" s="163"/>
      <c r="AM284" s="163" t="str">
        <f t="shared" si="40"/>
        <v xml:space="preserve"> </v>
      </c>
      <c r="AN284" s="163" t="str">
        <f t="shared" si="41"/>
        <v xml:space="preserve"> </v>
      </c>
    </row>
    <row r="285" spans="28:40" x14ac:dyDescent="0.25">
      <c r="AB285" s="161" t="e">
        <f>T285-HLOOKUP(V285,Minimas!$C$3:$CD$12,2,FALSE)</f>
        <v>#N/A</v>
      </c>
      <c r="AC285" s="161" t="e">
        <f>T285-HLOOKUP(V285,Minimas!$C$3:$CD$12,3,FALSE)</f>
        <v>#N/A</v>
      </c>
      <c r="AD285" s="161" t="e">
        <f>T285-HLOOKUP(V285,Minimas!$C$3:$CD$12,4,FALSE)</f>
        <v>#N/A</v>
      </c>
      <c r="AE285" s="161" t="e">
        <f>T285-HLOOKUP(V285,Minimas!$C$3:$CD$12,5,FALSE)</f>
        <v>#N/A</v>
      </c>
      <c r="AF285" s="161" t="e">
        <f>T285-HLOOKUP(V285,Minimas!$C$3:$CD$12,6,FALSE)</f>
        <v>#N/A</v>
      </c>
      <c r="AG285" s="161" t="e">
        <f>T285-HLOOKUP(V285,Minimas!$C$3:$CD$12,7,FALSE)</f>
        <v>#N/A</v>
      </c>
      <c r="AH285" s="161" t="e">
        <f>T285-HLOOKUP(V285,Minimas!$C$3:$CD$12,8,FALSE)</f>
        <v>#N/A</v>
      </c>
      <c r="AI285" s="161" t="e">
        <f>T285-HLOOKUP(V285,Minimas!$C$3:$CD$12,9,FALSE)</f>
        <v>#N/A</v>
      </c>
      <c r="AJ285" s="161" t="e">
        <f>T285-HLOOKUP(V285,Minimas!$C$3:$CD$12,10,FALSE)</f>
        <v>#N/A</v>
      </c>
      <c r="AK285" s="162" t="str">
        <f t="shared" si="39"/>
        <v xml:space="preserve"> </v>
      </c>
      <c r="AL285" s="163"/>
      <c r="AM285" s="163" t="str">
        <f t="shared" si="40"/>
        <v xml:space="preserve"> </v>
      </c>
      <c r="AN285" s="163" t="str">
        <f t="shared" si="41"/>
        <v xml:space="preserve"> </v>
      </c>
    </row>
    <row r="286" spans="28:40" x14ac:dyDescent="0.25">
      <c r="AB286" s="161" t="e">
        <f>T286-HLOOKUP(V286,Minimas!$C$3:$CD$12,2,FALSE)</f>
        <v>#N/A</v>
      </c>
      <c r="AC286" s="161" t="e">
        <f>T286-HLOOKUP(V286,Minimas!$C$3:$CD$12,3,FALSE)</f>
        <v>#N/A</v>
      </c>
      <c r="AD286" s="161" t="e">
        <f>T286-HLOOKUP(V286,Minimas!$C$3:$CD$12,4,FALSE)</f>
        <v>#N/A</v>
      </c>
      <c r="AE286" s="161" t="e">
        <f>T286-HLOOKUP(V286,Minimas!$C$3:$CD$12,5,FALSE)</f>
        <v>#N/A</v>
      </c>
      <c r="AF286" s="161" t="e">
        <f>T286-HLOOKUP(V286,Minimas!$C$3:$CD$12,6,FALSE)</f>
        <v>#N/A</v>
      </c>
      <c r="AG286" s="161" t="e">
        <f>T286-HLOOKUP(V286,Minimas!$C$3:$CD$12,7,FALSE)</f>
        <v>#N/A</v>
      </c>
      <c r="AH286" s="161" t="e">
        <f>T286-HLOOKUP(V286,Minimas!$C$3:$CD$12,8,FALSE)</f>
        <v>#N/A</v>
      </c>
      <c r="AI286" s="161" t="e">
        <f>T286-HLOOKUP(V286,Minimas!$C$3:$CD$12,9,FALSE)</f>
        <v>#N/A</v>
      </c>
      <c r="AJ286" s="161" t="e">
        <f>T286-HLOOKUP(V286,Minimas!$C$3:$CD$12,10,FALSE)</f>
        <v>#N/A</v>
      </c>
      <c r="AK286" s="162" t="str">
        <f t="shared" ref="AK286:AK349" si="42">IF(E286=0," ",IF(AJ286&gt;=0,$AJ$5,IF(AI286&gt;=0,$AI$5,IF(AH286&gt;=0,$AH$5,IF(AG286&gt;=0,$AG$5,IF(AF286&gt;=0,$AF$5,IF(AE286&gt;=0,$AE$5,IF(AD286&gt;=0,$AD$5,IF(AC286&gt;=0,$AC$5,$AB$5)))))))))</f>
        <v xml:space="preserve"> </v>
      </c>
      <c r="AL286" s="163"/>
      <c r="AM286" s="163" t="str">
        <f t="shared" ref="AM286:AM349" si="43">IF(AK286="","",AK286)</f>
        <v xml:space="preserve"> </v>
      </c>
      <c r="AN286" s="163" t="str">
        <f t="shared" ref="AN286:AN349" si="44">IF(E286=0," ",IF(AJ286&gt;=0,AJ286,IF(AI286&gt;=0,AI286,IF(AH286&gt;=0,AH286,IF(AG286&gt;=0,AG286,IF(AF286&gt;=0,AF286,IF(AE286&gt;=0,AE286,IF(AD286&gt;=0,AD286,IF(AC286&gt;=0,AC286,AB286)))))))))</f>
        <v xml:space="preserve"> </v>
      </c>
    </row>
    <row r="287" spans="28:40" x14ac:dyDescent="0.25">
      <c r="AB287" s="161" t="e">
        <f>T287-HLOOKUP(V287,Minimas!$C$3:$CD$12,2,FALSE)</f>
        <v>#N/A</v>
      </c>
      <c r="AC287" s="161" t="e">
        <f>T287-HLOOKUP(V287,Minimas!$C$3:$CD$12,3,FALSE)</f>
        <v>#N/A</v>
      </c>
      <c r="AD287" s="161" t="e">
        <f>T287-HLOOKUP(V287,Minimas!$C$3:$CD$12,4,FALSE)</f>
        <v>#N/A</v>
      </c>
      <c r="AE287" s="161" t="e">
        <f>T287-HLOOKUP(V287,Minimas!$C$3:$CD$12,5,FALSE)</f>
        <v>#N/A</v>
      </c>
      <c r="AF287" s="161" t="e">
        <f>T287-HLOOKUP(V287,Minimas!$C$3:$CD$12,6,FALSE)</f>
        <v>#N/A</v>
      </c>
      <c r="AG287" s="161" t="e">
        <f>T287-HLOOKUP(V287,Minimas!$C$3:$CD$12,7,FALSE)</f>
        <v>#N/A</v>
      </c>
      <c r="AH287" s="161" t="e">
        <f>T287-HLOOKUP(V287,Minimas!$C$3:$CD$12,8,FALSE)</f>
        <v>#N/A</v>
      </c>
      <c r="AI287" s="161" t="e">
        <f>T287-HLOOKUP(V287,Minimas!$C$3:$CD$12,9,FALSE)</f>
        <v>#N/A</v>
      </c>
      <c r="AJ287" s="161" t="e">
        <f>T287-HLOOKUP(V287,Minimas!$C$3:$CD$12,10,FALSE)</f>
        <v>#N/A</v>
      </c>
      <c r="AK287" s="162" t="str">
        <f t="shared" si="42"/>
        <v xml:space="preserve"> </v>
      </c>
      <c r="AL287" s="163"/>
      <c r="AM287" s="163" t="str">
        <f t="shared" si="43"/>
        <v xml:space="preserve"> </v>
      </c>
      <c r="AN287" s="163" t="str">
        <f t="shared" si="44"/>
        <v xml:space="preserve"> </v>
      </c>
    </row>
    <row r="288" spans="28:40" x14ac:dyDescent="0.25">
      <c r="AB288" s="161" t="e">
        <f>T288-HLOOKUP(V288,Minimas!$C$3:$CD$12,2,FALSE)</f>
        <v>#N/A</v>
      </c>
      <c r="AC288" s="161" t="e">
        <f>T288-HLOOKUP(V288,Minimas!$C$3:$CD$12,3,FALSE)</f>
        <v>#N/A</v>
      </c>
      <c r="AD288" s="161" t="e">
        <f>T288-HLOOKUP(V288,Minimas!$C$3:$CD$12,4,FALSE)</f>
        <v>#N/A</v>
      </c>
      <c r="AE288" s="161" t="e">
        <f>T288-HLOOKUP(V288,Minimas!$C$3:$CD$12,5,FALSE)</f>
        <v>#N/A</v>
      </c>
      <c r="AF288" s="161" t="e">
        <f>T288-HLOOKUP(V288,Minimas!$C$3:$CD$12,6,FALSE)</f>
        <v>#N/A</v>
      </c>
      <c r="AG288" s="161" t="e">
        <f>T288-HLOOKUP(V288,Minimas!$C$3:$CD$12,7,FALSE)</f>
        <v>#N/A</v>
      </c>
      <c r="AH288" s="161" t="e">
        <f>T288-HLOOKUP(V288,Minimas!$C$3:$CD$12,8,FALSE)</f>
        <v>#N/A</v>
      </c>
      <c r="AI288" s="161" t="e">
        <f>T288-HLOOKUP(V288,Minimas!$C$3:$CD$12,9,FALSE)</f>
        <v>#N/A</v>
      </c>
      <c r="AJ288" s="161" t="e">
        <f>T288-HLOOKUP(V288,Minimas!$C$3:$CD$12,10,FALSE)</f>
        <v>#N/A</v>
      </c>
      <c r="AK288" s="162" t="str">
        <f t="shared" si="42"/>
        <v xml:space="preserve"> </v>
      </c>
      <c r="AL288" s="163"/>
      <c r="AM288" s="163" t="str">
        <f t="shared" si="43"/>
        <v xml:space="preserve"> </v>
      </c>
      <c r="AN288" s="163" t="str">
        <f t="shared" si="44"/>
        <v xml:space="preserve"> </v>
      </c>
    </row>
    <row r="289" spans="28:40" x14ac:dyDescent="0.25">
      <c r="AB289" s="161" t="e">
        <f>T289-HLOOKUP(V289,Minimas!$C$3:$CD$12,2,FALSE)</f>
        <v>#N/A</v>
      </c>
      <c r="AC289" s="161" t="e">
        <f>T289-HLOOKUP(V289,Minimas!$C$3:$CD$12,3,FALSE)</f>
        <v>#N/A</v>
      </c>
      <c r="AD289" s="161" t="e">
        <f>T289-HLOOKUP(V289,Minimas!$C$3:$CD$12,4,FALSE)</f>
        <v>#N/A</v>
      </c>
      <c r="AE289" s="161" t="e">
        <f>T289-HLOOKUP(V289,Minimas!$C$3:$CD$12,5,FALSE)</f>
        <v>#N/A</v>
      </c>
      <c r="AF289" s="161" t="e">
        <f>T289-HLOOKUP(V289,Minimas!$C$3:$CD$12,6,FALSE)</f>
        <v>#N/A</v>
      </c>
      <c r="AG289" s="161" t="e">
        <f>T289-HLOOKUP(V289,Minimas!$C$3:$CD$12,7,FALSE)</f>
        <v>#N/A</v>
      </c>
      <c r="AH289" s="161" t="e">
        <f>T289-HLOOKUP(V289,Minimas!$C$3:$CD$12,8,FALSE)</f>
        <v>#N/A</v>
      </c>
      <c r="AI289" s="161" t="e">
        <f>T289-HLOOKUP(V289,Minimas!$C$3:$CD$12,9,FALSE)</f>
        <v>#N/A</v>
      </c>
      <c r="AJ289" s="161" t="e">
        <f>T289-HLOOKUP(V289,Minimas!$C$3:$CD$12,10,FALSE)</f>
        <v>#N/A</v>
      </c>
      <c r="AK289" s="162" t="str">
        <f t="shared" si="42"/>
        <v xml:space="preserve"> </v>
      </c>
      <c r="AL289" s="163"/>
      <c r="AM289" s="163" t="str">
        <f t="shared" si="43"/>
        <v xml:space="preserve"> </v>
      </c>
      <c r="AN289" s="163" t="str">
        <f t="shared" si="44"/>
        <v xml:space="preserve"> </v>
      </c>
    </row>
    <row r="290" spans="28:40" x14ac:dyDescent="0.25">
      <c r="AB290" s="161" t="e">
        <f>T290-HLOOKUP(V290,Minimas!$C$3:$CD$12,2,FALSE)</f>
        <v>#N/A</v>
      </c>
      <c r="AC290" s="161" t="e">
        <f>T290-HLOOKUP(V290,Minimas!$C$3:$CD$12,3,FALSE)</f>
        <v>#N/A</v>
      </c>
      <c r="AD290" s="161" t="e">
        <f>T290-HLOOKUP(V290,Minimas!$C$3:$CD$12,4,FALSE)</f>
        <v>#N/A</v>
      </c>
      <c r="AE290" s="161" t="e">
        <f>T290-HLOOKUP(V290,Minimas!$C$3:$CD$12,5,FALSE)</f>
        <v>#N/A</v>
      </c>
      <c r="AF290" s="161" t="e">
        <f>T290-HLOOKUP(V290,Minimas!$C$3:$CD$12,6,FALSE)</f>
        <v>#N/A</v>
      </c>
      <c r="AG290" s="161" t="e">
        <f>T290-HLOOKUP(V290,Minimas!$C$3:$CD$12,7,FALSE)</f>
        <v>#N/A</v>
      </c>
      <c r="AH290" s="161" t="e">
        <f>T290-HLOOKUP(V290,Minimas!$C$3:$CD$12,8,FALSE)</f>
        <v>#N/A</v>
      </c>
      <c r="AI290" s="161" t="e">
        <f>T290-HLOOKUP(V290,Minimas!$C$3:$CD$12,9,FALSE)</f>
        <v>#N/A</v>
      </c>
      <c r="AJ290" s="161" t="e">
        <f>T290-HLOOKUP(V290,Minimas!$C$3:$CD$12,10,FALSE)</f>
        <v>#N/A</v>
      </c>
      <c r="AK290" s="162" t="str">
        <f t="shared" si="42"/>
        <v xml:space="preserve"> </v>
      </c>
      <c r="AL290" s="163"/>
      <c r="AM290" s="163" t="str">
        <f t="shared" si="43"/>
        <v xml:space="preserve"> </v>
      </c>
      <c r="AN290" s="163" t="str">
        <f t="shared" si="44"/>
        <v xml:space="preserve"> </v>
      </c>
    </row>
    <row r="291" spans="28:40" x14ac:dyDescent="0.25">
      <c r="AB291" s="161" t="e">
        <f>T291-HLOOKUP(V291,Minimas!$C$3:$CD$12,2,FALSE)</f>
        <v>#N/A</v>
      </c>
      <c r="AC291" s="161" t="e">
        <f>T291-HLOOKUP(V291,Minimas!$C$3:$CD$12,3,FALSE)</f>
        <v>#N/A</v>
      </c>
      <c r="AD291" s="161" t="e">
        <f>T291-HLOOKUP(V291,Minimas!$C$3:$CD$12,4,FALSE)</f>
        <v>#N/A</v>
      </c>
      <c r="AE291" s="161" t="e">
        <f>T291-HLOOKUP(V291,Minimas!$C$3:$CD$12,5,FALSE)</f>
        <v>#N/A</v>
      </c>
      <c r="AF291" s="161" t="e">
        <f>T291-HLOOKUP(V291,Minimas!$C$3:$CD$12,6,FALSE)</f>
        <v>#N/A</v>
      </c>
      <c r="AG291" s="161" t="e">
        <f>T291-HLOOKUP(V291,Minimas!$C$3:$CD$12,7,FALSE)</f>
        <v>#N/A</v>
      </c>
      <c r="AH291" s="161" t="e">
        <f>T291-HLOOKUP(V291,Minimas!$C$3:$CD$12,8,FALSE)</f>
        <v>#N/A</v>
      </c>
      <c r="AI291" s="161" t="e">
        <f>T291-HLOOKUP(V291,Minimas!$C$3:$CD$12,9,FALSE)</f>
        <v>#N/A</v>
      </c>
      <c r="AJ291" s="161" t="e">
        <f>T291-HLOOKUP(V291,Minimas!$C$3:$CD$12,10,FALSE)</f>
        <v>#N/A</v>
      </c>
      <c r="AK291" s="162" t="str">
        <f t="shared" si="42"/>
        <v xml:space="preserve"> </v>
      </c>
      <c r="AL291" s="163"/>
      <c r="AM291" s="163" t="str">
        <f t="shared" si="43"/>
        <v xml:space="preserve"> </v>
      </c>
      <c r="AN291" s="163" t="str">
        <f t="shared" si="44"/>
        <v xml:space="preserve"> </v>
      </c>
    </row>
    <row r="292" spans="28:40" x14ac:dyDescent="0.25">
      <c r="AB292" s="161" t="e">
        <f>T292-HLOOKUP(V292,Minimas!$C$3:$CD$12,2,FALSE)</f>
        <v>#N/A</v>
      </c>
      <c r="AC292" s="161" t="e">
        <f>T292-HLOOKUP(V292,Minimas!$C$3:$CD$12,3,FALSE)</f>
        <v>#N/A</v>
      </c>
      <c r="AD292" s="161" t="e">
        <f>T292-HLOOKUP(V292,Minimas!$C$3:$CD$12,4,FALSE)</f>
        <v>#N/A</v>
      </c>
      <c r="AE292" s="161" t="e">
        <f>T292-HLOOKUP(V292,Minimas!$C$3:$CD$12,5,FALSE)</f>
        <v>#N/A</v>
      </c>
      <c r="AF292" s="161" t="e">
        <f>T292-HLOOKUP(V292,Minimas!$C$3:$CD$12,6,FALSE)</f>
        <v>#N/A</v>
      </c>
      <c r="AG292" s="161" t="e">
        <f>T292-HLOOKUP(V292,Minimas!$C$3:$CD$12,7,FALSE)</f>
        <v>#N/A</v>
      </c>
      <c r="AH292" s="161" t="e">
        <f>T292-HLOOKUP(V292,Minimas!$C$3:$CD$12,8,FALSE)</f>
        <v>#N/A</v>
      </c>
      <c r="AI292" s="161" t="e">
        <f>T292-HLOOKUP(V292,Minimas!$C$3:$CD$12,9,FALSE)</f>
        <v>#N/A</v>
      </c>
      <c r="AJ292" s="161" t="e">
        <f>T292-HLOOKUP(V292,Minimas!$C$3:$CD$12,10,FALSE)</f>
        <v>#N/A</v>
      </c>
      <c r="AK292" s="162" t="str">
        <f t="shared" si="42"/>
        <v xml:space="preserve"> </v>
      </c>
      <c r="AL292" s="163"/>
      <c r="AM292" s="163" t="str">
        <f t="shared" si="43"/>
        <v xml:space="preserve"> </v>
      </c>
      <c r="AN292" s="163" t="str">
        <f t="shared" si="44"/>
        <v xml:space="preserve"> </v>
      </c>
    </row>
    <row r="293" spans="28:40" x14ac:dyDescent="0.25">
      <c r="AB293" s="161" t="e">
        <f>T293-HLOOKUP(V293,Minimas!$C$3:$CD$12,2,FALSE)</f>
        <v>#N/A</v>
      </c>
      <c r="AC293" s="161" t="e">
        <f>T293-HLOOKUP(V293,Minimas!$C$3:$CD$12,3,FALSE)</f>
        <v>#N/A</v>
      </c>
      <c r="AD293" s="161" t="e">
        <f>T293-HLOOKUP(V293,Minimas!$C$3:$CD$12,4,FALSE)</f>
        <v>#N/A</v>
      </c>
      <c r="AE293" s="161" t="e">
        <f>T293-HLOOKUP(V293,Minimas!$C$3:$CD$12,5,FALSE)</f>
        <v>#N/A</v>
      </c>
      <c r="AF293" s="161" t="e">
        <f>T293-HLOOKUP(V293,Minimas!$C$3:$CD$12,6,FALSE)</f>
        <v>#N/A</v>
      </c>
      <c r="AG293" s="161" t="e">
        <f>T293-HLOOKUP(V293,Minimas!$C$3:$CD$12,7,FALSE)</f>
        <v>#N/A</v>
      </c>
      <c r="AH293" s="161" t="e">
        <f>T293-HLOOKUP(V293,Minimas!$C$3:$CD$12,8,FALSE)</f>
        <v>#N/A</v>
      </c>
      <c r="AI293" s="161" t="e">
        <f>T293-HLOOKUP(V293,Minimas!$C$3:$CD$12,9,FALSE)</f>
        <v>#N/A</v>
      </c>
      <c r="AJ293" s="161" t="e">
        <f>T293-HLOOKUP(V293,Minimas!$C$3:$CD$12,10,FALSE)</f>
        <v>#N/A</v>
      </c>
      <c r="AK293" s="162" t="str">
        <f t="shared" si="42"/>
        <v xml:space="preserve"> </v>
      </c>
      <c r="AL293" s="163"/>
      <c r="AM293" s="163" t="str">
        <f t="shared" si="43"/>
        <v xml:space="preserve"> </v>
      </c>
      <c r="AN293" s="163" t="str">
        <f t="shared" si="44"/>
        <v xml:space="preserve"> </v>
      </c>
    </row>
    <row r="294" spans="28:40" x14ac:dyDescent="0.25">
      <c r="AB294" s="161" t="e">
        <f>T294-HLOOKUP(V294,Minimas!$C$3:$CD$12,2,FALSE)</f>
        <v>#N/A</v>
      </c>
      <c r="AC294" s="161" t="e">
        <f>T294-HLOOKUP(V294,Minimas!$C$3:$CD$12,3,FALSE)</f>
        <v>#N/A</v>
      </c>
      <c r="AD294" s="161" t="e">
        <f>T294-HLOOKUP(V294,Minimas!$C$3:$CD$12,4,FALSE)</f>
        <v>#N/A</v>
      </c>
      <c r="AE294" s="161" t="e">
        <f>T294-HLOOKUP(V294,Minimas!$C$3:$CD$12,5,FALSE)</f>
        <v>#N/A</v>
      </c>
      <c r="AF294" s="161" t="e">
        <f>T294-HLOOKUP(V294,Minimas!$C$3:$CD$12,6,FALSE)</f>
        <v>#N/A</v>
      </c>
      <c r="AG294" s="161" t="e">
        <f>T294-HLOOKUP(V294,Minimas!$C$3:$CD$12,7,FALSE)</f>
        <v>#N/A</v>
      </c>
      <c r="AH294" s="161" t="e">
        <f>T294-HLOOKUP(V294,Minimas!$C$3:$CD$12,8,FALSE)</f>
        <v>#N/A</v>
      </c>
      <c r="AI294" s="161" t="e">
        <f>T294-HLOOKUP(V294,Minimas!$C$3:$CD$12,9,FALSE)</f>
        <v>#N/A</v>
      </c>
      <c r="AJ294" s="161" t="e">
        <f>T294-HLOOKUP(V294,Minimas!$C$3:$CD$12,10,FALSE)</f>
        <v>#N/A</v>
      </c>
      <c r="AK294" s="162" t="str">
        <f t="shared" si="42"/>
        <v xml:space="preserve"> </v>
      </c>
      <c r="AL294" s="163"/>
      <c r="AM294" s="163" t="str">
        <f t="shared" si="43"/>
        <v xml:space="preserve"> </v>
      </c>
      <c r="AN294" s="163" t="str">
        <f t="shared" si="44"/>
        <v xml:space="preserve"> </v>
      </c>
    </row>
    <row r="295" spans="28:40" x14ac:dyDescent="0.25">
      <c r="AB295" s="161" t="e">
        <f>T295-HLOOKUP(V295,Minimas!$C$3:$CD$12,2,FALSE)</f>
        <v>#N/A</v>
      </c>
      <c r="AC295" s="161" t="e">
        <f>T295-HLOOKUP(V295,Minimas!$C$3:$CD$12,3,FALSE)</f>
        <v>#N/A</v>
      </c>
      <c r="AD295" s="161" t="e">
        <f>T295-HLOOKUP(V295,Minimas!$C$3:$CD$12,4,FALSE)</f>
        <v>#N/A</v>
      </c>
      <c r="AE295" s="161" t="e">
        <f>T295-HLOOKUP(V295,Minimas!$C$3:$CD$12,5,FALSE)</f>
        <v>#N/A</v>
      </c>
      <c r="AF295" s="161" t="e">
        <f>T295-HLOOKUP(V295,Minimas!$C$3:$CD$12,6,FALSE)</f>
        <v>#N/A</v>
      </c>
      <c r="AG295" s="161" t="e">
        <f>T295-HLOOKUP(V295,Minimas!$C$3:$CD$12,7,FALSE)</f>
        <v>#N/A</v>
      </c>
      <c r="AH295" s="161" t="e">
        <f>T295-HLOOKUP(V295,Minimas!$C$3:$CD$12,8,FALSE)</f>
        <v>#N/A</v>
      </c>
      <c r="AI295" s="161" t="e">
        <f>T295-HLOOKUP(V295,Minimas!$C$3:$CD$12,9,FALSE)</f>
        <v>#N/A</v>
      </c>
      <c r="AJ295" s="161" t="e">
        <f>T295-HLOOKUP(V295,Minimas!$C$3:$CD$12,10,FALSE)</f>
        <v>#N/A</v>
      </c>
      <c r="AK295" s="162" t="str">
        <f t="shared" si="42"/>
        <v xml:space="preserve"> </v>
      </c>
      <c r="AL295" s="163"/>
      <c r="AM295" s="163" t="str">
        <f t="shared" si="43"/>
        <v xml:space="preserve"> </v>
      </c>
      <c r="AN295" s="163" t="str">
        <f t="shared" si="44"/>
        <v xml:space="preserve"> </v>
      </c>
    </row>
    <row r="296" spans="28:40" x14ac:dyDescent="0.25">
      <c r="AB296" s="161" t="e">
        <f>T296-HLOOKUP(V296,Minimas!$C$3:$CD$12,2,FALSE)</f>
        <v>#N/A</v>
      </c>
      <c r="AC296" s="161" t="e">
        <f>T296-HLOOKUP(V296,Minimas!$C$3:$CD$12,3,FALSE)</f>
        <v>#N/A</v>
      </c>
      <c r="AD296" s="161" t="e">
        <f>T296-HLOOKUP(V296,Minimas!$C$3:$CD$12,4,FALSE)</f>
        <v>#N/A</v>
      </c>
      <c r="AE296" s="161" t="e">
        <f>T296-HLOOKUP(V296,Minimas!$C$3:$CD$12,5,FALSE)</f>
        <v>#N/A</v>
      </c>
      <c r="AF296" s="161" t="e">
        <f>T296-HLOOKUP(V296,Minimas!$C$3:$CD$12,6,FALSE)</f>
        <v>#N/A</v>
      </c>
      <c r="AG296" s="161" t="e">
        <f>T296-HLOOKUP(V296,Minimas!$C$3:$CD$12,7,FALSE)</f>
        <v>#N/A</v>
      </c>
      <c r="AH296" s="161" t="e">
        <f>T296-HLOOKUP(V296,Minimas!$C$3:$CD$12,8,FALSE)</f>
        <v>#N/A</v>
      </c>
      <c r="AI296" s="161" t="e">
        <f>T296-HLOOKUP(V296,Minimas!$C$3:$CD$12,9,FALSE)</f>
        <v>#N/A</v>
      </c>
      <c r="AJ296" s="161" t="e">
        <f>T296-HLOOKUP(V296,Minimas!$C$3:$CD$12,10,FALSE)</f>
        <v>#N/A</v>
      </c>
      <c r="AK296" s="162" t="str">
        <f t="shared" si="42"/>
        <v xml:space="preserve"> </v>
      </c>
      <c r="AL296" s="163"/>
      <c r="AM296" s="163" t="str">
        <f t="shared" si="43"/>
        <v xml:space="preserve"> </v>
      </c>
      <c r="AN296" s="163" t="str">
        <f t="shared" si="44"/>
        <v xml:space="preserve"> </v>
      </c>
    </row>
    <row r="297" spans="28:40" x14ac:dyDescent="0.25">
      <c r="AB297" s="161" t="e">
        <f>T297-HLOOKUP(V297,Minimas!$C$3:$CD$12,2,FALSE)</f>
        <v>#N/A</v>
      </c>
      <c r="AC297" s="161" t="e">
        <f>T297-HLOOKUP(V297,Minimas!$C$3:$CD$12,3,FALSE)</f>
        <v>#N/A</v>
      </c>
      <c r="AD297" s="161" t="e">
        <f>T297-HLOOKUP(V297,Minimas!$C$3:$CD$12,4,FALSE)</f>
        <v>#N/A</v>
      </c>
      <c r="AE297" s="161" t="e">
        <f>T297-HLOOKUP(V297,Minimas!$C$3:$CD$12,5,FALSE)</f>
        <v>#N/A</v>
      </c>
      <c r="AF297" s="161" t="e">
        <f>T297-HLOOKUP(V297,Minimas!$C$3:$CD$12,6,FALSE)</f>
        <v>#N/A</v>
      </c>
      <c r="AG297" s="161" t="e">
        <f>T297-HLOOKUP(V297,Minimas!$C$3:$CD$12,7,FALSE)</f>
        <v>#N/A</v>
      </c>
      <c r="AH297" s="161" t="e">
        <f>T297-HLOOKUP(V297,Minimas!$C$3:$CD$12,8,FALSE)</f>
        <v>#N/A</v>
      </c>
      <c r="AI297" s="161" t="e">
        <f>T297-HLOOKUP(V297,Minimas!$C$3:$CD$12,9,FALSE)</f>
        <v>#N/A</v>
      </c>
      <c r="AJ297" s="161" t="e">
        <f>T297-HLOOKUP(V297,Minimas!$C$3:$CD$12,10,FALSE)</f>
        <v>#N/A</v>
      </c>
      <c r="AK297" s="162" t="str">
        <f t="shared" si="42"/>
        <v xml:space="preserve"> </v>
      </c>
      <c r="AL297" s="163"/>
      <c r="AM297" s="163" t="str">
        <f t="shared" si="43"/>
        <v xml:space="preserve"> </v>
      </c>
      <c r="AN297" s="163" t="str">
        <f t="shared" si="44"/>
        <v xml:space="preserve"> </v>
      </c>
    </row>
    <row r="298" spans="28:40" x14ac:dyDescent="0.25">
      <c r="AB298" s="161" t="e">
        <f>T298-HLOOKUP(V298,Minimas!$C$3:$CD$12,2,FALSE)</f>
        <v>#N/A</v>
      </c>
      <c r="AC298" s="161" t="e">
        <f>T298-HLOOKUP(V298,Minimas!$C$3:$CD$12,3,FALSE)</f>
        <v>#N/A</v>
      </c>
      <c r="AD298" s="161" t="e">
        <f>T298-HLOOKUP(V298,Minimas!$C$3:$CD$12,4,FALSE)</f>
        <v>#N/A</v>
      </c>
      <c r="AE298" s="161" t="e">
        <f>T298-HLOOKUP(V298,Minimas!$C$3:$CD$12,5,FALSE)</f>
        <v>#N/A</v>
      </c>
      <c r="AF298" s="161" t="e">
        <f>T298-HLOOKUP(V298,Minimas!$C$3:$CD$12,6,FALSE)</f>
        <v>#N/A</v>
      </c>
      <c r="AG298" s="161" t="e">
        <f>T298-HLOOKUP(V298,Minimas!$C$3:$CD$12,7,FALSE)</f>
        <v>#N/A</v>
      </c>
      <c r="AH298" s="161" t="e">
        <f>T298-HLOOKUP(V298,Minimas!$C$3:$CD$12,8,FALSE)</f>
        <v>#N/A</v>
      </c>
      <c r="AI298" s="161" t="e">
        <f>T298-HLOOKUP(V298,Minimas!$C$3:$CD$12,9,FALSE)</f>
        <v>#N/A</v>
      </c>
      <c r="AJ298" s="161" t="e">
        <f>T298-HLOOKUP(V298,Minimas!$C$3:$CD$12,10,FALSE)</f>
        <v>#N/A</v>
      </c>
      <c r="AK298" s="162" t="str">
        <f t="shared" si="42"/>
        <v xml:space="preserve"> </v>
      </c>
      <c r="AL298" s="163"/>
      <c r="AM298" s="163" t="str">
        <f t="shared" si="43"/>
        <v xml:space="preserve"> </v>
      </c>
      <c r="AN298" s="163" t="str">
        <f t="shared" si="44"/>
        <v xml:space="preserve"> </v>
      </c>
    </row>
    <row r="299" spans="28:40" x14ac:dyDescent="0.25">
      <c r="AB299" s="161" t="e">
        <f>T299-HLOOKUP(V299,Minimas!$C$3:$CD$12,2,FALSE)</f>
        <v>#N/A</v>
      </c>
      <c r="AC299" s="161" t="e">
        <f>T299-HLOOKUP(V299,Minimas!$C$3:$CD$12,3,FALSE)</f>
        <v>#N/A</v>
      </c>
      <c r="AD299" s="161" t="e">
        <f>T299-HLOOKUP(V299,Minimas!$C$3:$CD$12,4,FALSE)</f>
        <v>#N/A</v>
      </c>
      <c r="AE299" s="161" t="e">
        <f>T299-HLOOKUP(V299,Minimas!$C$3:$CD$12,5,FALSE)</f>
        <v>#N/A</v>
      </c>
      <c r="AF299" s="161" t="e">
        <f>T299-HLOOKUP(V299,Minimas!$C$3:$CD$12,6,FALSE)</f>
        <v>#N/A</v>
      </c>
      <c r="AG299" s="161" t="e">
        <f>T299-HLOOKUP(V299,Minimas!$C$3:$CD$12,7,FALSE)</f>
        <v>#N/A</v>
      </c>
      <c r="AH299" s="161" t="e">
        <f>T299-HLOOKUP(V299,Minimas!$C$3:$CD$12,8,FALSE)</f>
        <v>#N/A</v>
      </c>
      <c r="AI299" s="161" t="e">
        <f>T299-HLOOKUP(V299,Minimas!$C$3:$CD$12,9,FALSE)</f>
        <v>#N/A</v>
      </c>
      <c r="AJ299" s="161" t="e">
        <f>T299-HLOOKUP(V299,Minimas!$C$3:$CD$12,10,FALSE)</f>
        <v>#N/A</v>
      </c>
      <c r="AK299" s="162" t="str">
        <f t="shared" si="42"/>
        <v xml:space="preserve"> </v>
      </c>
      <c r="AL299" s="163"/>
      <c r="AM299" s="163" t="str">
        <f t="shared" si="43"/>
        <v xml:space="preserve"> </v>
      </c>
      <c r="AN299" s="163" t="str">
        <f t="shared" si="44"/>
        <v xml:space="preserve"> </v>
      </c>
    </row>
    <row r="300" spans="28:40" x14ac:dyDescent="0.25">
      <c r="AB300" s="161" t="e">
        <f>T300-HLOOKUP(V300,Minimas!$C$3:$CD$12,2,FALSE)</f>
        <v>#N/A</v>
      </c>
      <c r="AC300" s="161" t="e">
        <f>T300-HLOOKUP(V300,Minimas!$C$3:$CD$12,3,FALSE)</f>
        <v>#N/A</v>
      </c>
      <c r="AD300" s="161" t="e">
        <f>T300-HLOOKUP(V300,Minimas!$C$3:$CD$12,4,FALSE)</f>
        <v>#N/A</v>
      </c>
      <c r="AE300" s="161" t="e">
        <f>T300-HLOOKUP(V300,Minimas!$C$3:$CD$12,5,FALSE)</f>
        <v>#N/A</v>
      </c>
      <c r="AF300" s="161" t="e">
        <f>T300-HLOOKUP(V300,Minimas!$C$3:$CD$12,6,FALSE)</f>
        <v>#N/A</v>
      </c>
      <c r="AG300" s="161" t="e">
        <f>T300-HLOOKUP(V300,Minimas!$C$3:$CD$12,7,FALSE)</f>
        <v>#N/A</v>
      </c>
      <c r="AH300" s="161" t="e">
        <f>T300-HLOOKUP(V300,Minimas!$C$3:$CD$12,8,FALSE)</f>
        <v>#N/A</v>
      </c>
      <c r="AI300" s="161" t="e">
        <f>T300-HLOOKUP(V300,Minimas!$C$3:$CD$12,9,FALSE)</f>
        <v>#N/A</v>
      </c>
      <c r="AJ300" s="161" t="e">
        <f>T300-HLOOKUP(V300,Minimas!$C$3:$CD$12,10,FALSE)</f>
        <v>#N/A</v>
      </c>
      <c r="AK300" s="162" t="str">
        <f t="shared" si="42"/>
        <v xml:space="preserve"> </v>
      </c>
      <c r="AL300" s="163"/>
      <c r="AM300" s="163" t="str">
        <f t="shared" si="43"/>
        <v xml:space="preserve"> </v>
      </c>
      <c r="AN300" s="163" t="str">
        <f t="shared" si="44"/>
        <v xml:space="preserve"> </v>
      </c>
    </row>
    <row r="301" spans="28:40" x14ac:dyDescent="0.25">
      <c r="AB301" s="161" t="e">
        <f>T301-HLOOKUP(V301,Minimas!$C$3:$CD$12,2,FALSE)</f>
        <v>#N/A</v>
      </c>
      <c r="AC301" s="161" t="e">
        <f>T301-HLOOKUP(V301,Minimas!$C$3:$CD$12,3,FALSE)</f>
        <v>#N/A</v>
      </c>
      <c r="AD301" s="161" t="e">
        <f>T301-HLOOKUP(V301,Minimas!$C$3:$CD$12,4,FALSE)</f>
        <v>#N/A</v>
      </c>
      <c r="AE301" s="161" t="e">
        <f>T301-HLOOKUP(V301,Minimas!$C$3:$CD$12,5,FALSE)</f>
        <v>#N/A</v>
      </c>
      <c r="AF301" s="161" t="e">
        <f>T301-HLOOKUP(V301,Minimas!$C$3:$CD$12,6,FALSE)</f>
        <v>#N/A</v>
      </c>
      <c r="AG301" s="161" t="e">
        <f>T301-HLOOKUP(V301,Minimas!$C$3:$CD$12,7,FALSE)</f>
        <v>#N/A</v>
      </c>
      <c r="AH301" s="161" t="e">
        <f>T301-HLOOKUP(V301,Minimas!$C$3:$CD$12,8,FALSE)</f>
        <v>#N/A</v>
      </c>
      <c r="AI301" s="161" t="e">
        <f>T301-HLOOKUP(V301,Minimas!$C$3:$CD$12,9,FALSE)</f>
        <v>#N/A</v>
      </c>
      <c r="AJ301" s="161" t="e">
        <f>T301-HLOOKUP(V301,Minimas!$C$3:$CD$12,10,FALSE)</f>
        <v>#N/A</v>
      </c>
      <c r="AK301" s="162" t="str">
        <f t="shared" si="42"/>
        <v xml:space="preserve"> </v>
      </c>
      <c r="AL301" s="163"/>
      <c r="AM301" s="163" t="str">
        <f t="shared" si="43"/>
        <v xml:space="preserve"> </v>
      </c>
      <c r="AN301" s="163" t="str">
        <f t="shared" si="44"/>
        <v xml:space="preserve"> </v>
      </c>
    </row>
    <row r="302" spans="28:40" x14ac:dyDescent="0.25">
      <c r="AB302" s="161" t="e">
        <f>T302-HLOOKUP(V302,Minimas!$C$3:$CD$12,2,FALSE)</f>
        <v>#N/A</v>
      </c>
      <c r="AC302" s="161" t="e">
        <f>T302-HLOOKUP(V302,Minimas!$C$3:$CD$12,3,FALSE)</f>
        <v>#N/A</v>
      </c>
      <c r="AD302" s="161" t="e">
        <f>T302-HLOOKUP(V302,Minimas!$C$3:$CD$12,4,FALSE)</f>
        <v>#N/A</v>
      </c>
      <c r="AE302" s="161" t="e">
        <f>T302-HLOOKUP(V302,Minimas!$C$3:$CD$12,5,FALSE)</f>
        <v>#N/A</v>
      </c>
      <c r="AF302" s="161" t="e">
        <f>T302-HLOOKUP(V302,Minimas!$C$3:$CD$12,6,FALSE)</f>
        <v>#N/A</v>
      </c>
      <c r="AG302" s="161" t="e">
        <f>T302-HLOOKUP(V302,Minimas!$C$3:$CD$12,7,FALSE)</f>
        <v>#N/A</v>
      </c>
      <c r="AH302" s="161" t="e">
        <f>T302-HLOOKUP(V302,Minimas!$C$3:$CD$12,8,FALSE)</f>
        <v>#N/A</v>
      </c>
      <c r="AI302" s="161" t="e">
        <f>T302-HLOOKUP(V302,Minimas!$C$3:$CD$12,9,FALSE)</f>
        <v>#N/A</v>
      </c>
      <c r="AJ302" s="161" t="e">
        <f>T302-HLOOKUP(V302,Minimas!$C$3:$CD$12,10,FALSE)</f>
        <v>#N/A</v>
      </c>
      <c r="AK302" s="162" t="str">
        <f t="shared" si="42"/>
        <v xml:space="preserve"> </v>
      </c>
      <c r="AL302" s="163"/>
      <c r="AM302" s="163" t="str">
        <f t="shared" si="43"/>
        <v xml:space="preserve"> </v>
      </c>
      <c r="AN302" s="163" t="str">
        <f t="shared" si="44"/>
        <v xml:space="preserve"> </v>
      </c>
    </row>
    <row r="303" spans="28:40" x14ac:dyDescent="0.25">
      <c r="AB303" s="161" t="e">
        <f>T303-HLOOKUP(V303,Minimas!$C$3:$CD$12,2,FALSE)</f>
        <v>#N/A</v>
      </c>
      <c r="AC303" s="161" t="e">
        <f>T303-HLOOKUP(V303,Minimas!$C$3:$CD$12,3,FALSE)</f>
        <v>#N/A</v>
      </c>
      <c r="AD303" s="161" t="e">
        <f>T303-HLOOKUP(V303,Minimas!$C$3:$CD$12,4,FALSE)</f>
        <v>#N/A</v>
      </c>
      <c r="AE303" s="161" t="e">
        <f>T303-HLOOKUP(V303,Minimas!$C$3:$CD$12,5,FALSE)</f>
        <v>#N/A</v>
      </c>
      <c r="AF303" s="161" t="e">
        <f>T303-HLOOKUP(V303,Minimas!$C$3:$CD$12,6,FALSE)</f>
        <v>#N/A</v>
      </c>
      <c r="AG303" s="161" t="e">
        <f>T303-HLOOKUP(V303,Minimas!$C$3:$CD$12,7,FALSE)</f>
        <v>#N/A</v>
      </c>
      <c r="AH303" s="161" t="e">
        <f>T303-HLOOKUP(V303,Minimas!$C$3:$CD$12,8,FALSE)</f>
        <v>#N/A</v>
      </c>
      <c r="AI303" s="161" t="e">
        <f>T303-HLOOKUP(V303,Minimas!$C$3:$CD$12,9,FALSE)</f>
        <v>#N/A</v>
      </c>
      <c r="AJ303" s="161" t="e">
        <f>T303-HLOOKUP(V303,Minimas!$C$3:$CD$12,10,FALSE)</f>
        <v>#N/A</v>
      </c>
      <c r="AK303" s="162" t="str">
        <f t="shared" si="42"/>
        <v xml:space="preserve"> </v>
      </c>
      <c r="AL303" s="163"/>
      <c r="AM303" s="163" t="str">
        <f t="shared" si="43"/>
        <v xml:space="preserve"> </v>
      </c>
      <c r="AN303" s="163" t="str">
        <f t="shared" si="44"/>
        <v xml:space="preserve"> </v>
      </c>
    </row>
    <row r="304" spans="28:40" x14ac:dyDescent="0.25">
      <c r="AB304" s="161" t="e">
        <f>T304-HLOOKUP(V304,Minimas!$C$3:$CD$12,2,FALSE)</f>
        <v>#N/A</v>
      </c>
      <c r="AC304" s="161" t="e">
        <f>T304-HLOOKUP(V304,Minimas!$C$3:$CD$12,3,FALSE)</f>
        <v>#N/A</v>
      </c>
      <c r="AD304" s="161" t="e">
        <f>T304-HLOOKUP(V304,Minimas!$C$3:$CD$12,4,FALSE)</f>
        <v>#N/A</v>
      </c>
      <c r="AE304" s="161" t="e">
        <f>T304-HLOOKUP(V304,Minimas!$C$3:$CD$12,5,FALSE)</f>
        <v>#N/A</v>
      </c>
      <c r="AF304" s="161" t="e">
        <f>T304-HLOOKUP(V304,Minimas!$C$3:$CD$12,6,FALSE)</f>
        <v>#N/A</v>
      </c>
      <c r="AG304" s="161" t="e">
        <f>T304-HLOOKUP(V304,Minimas!$C$3:$CD$12,7,FALSE)</f>
        <v>#N/A</v>
      </c>
      <c r="AH304" s="161" t="e">
        <f>T304-HLOOKUP(V304,Minimas!$C$3:$CD$12,8,FALSE)</f>
        <v>#N/A</v>
      </c>
      <c r="AI304" s="161" t="e">
        <f>T304-HLOOKUP(V304,Minimas!$C$3:$CD$12,9,FALSE)</f>
        <v>#N/A</v>
      </c>
      <c r="AJ304" s="161" t="e">
        <f>T304-HLOOKUP(V304,Minimas!$C$3:$CD$12,10,FALSE)</f>
        <v>#N/A</v>
      </c>
      <c r="AK304" s="162" t="str">
        <f t="shared" si="42"/>
        <v xml:space="preserve"> </v>
      </c>
      <c r="AL304" s="163"/>
      <c r="AM304" s="163" t="str">
        <f t="shared" si="43"/>
        <v xml:space="preserve"> </v>
      </c>
      <c r="AN304" s="163" t="str">
        <f t="shared" si="44"/>
        <v xml:space="preserve"> </v>
      </c>
    </row>
    <row r="305" spans="28:40" x14ac:dyDescent="0.25">
      <c r="AB305" s="161" t="e">
        <f>T305-HLOOKUP(V305,Minimas!$C$3:$CD$12,2,FALSE)</f>
        <v>#N/A</v>
      </c>
      <c r="AC305" s="161" t="e">
        <f>T305-HLOOKUP(V305,Minimas!$C$3:$CD$12,3,FALSE)</f>
        <v>#N/A</v>
      </c>
      <c r="AD305" s="161" t="e">
        <f>T305-HLOOKUP(V305,Minimas!$C$3:$CD$12,4,FALSE)</f>
        <v>#N/A</v>
      </c>
      <c r="AE305" s="161" t="e">
        <f>T305-HLOOKUP(V305,Minimas!$C$3:$CD$12,5,FALSE)</f>
        <v>#N/A</v>
      </c>
      <c r="AF305" s="161" t="e">
        <f>T305-HLOOKUP(V305,Minimas!$C$3:$CD$12,6,FALSE)</f>
        <v>#N/A</v>
      </c>
      <c r="AG305" s="161" t="e">
        <f>T305-HLOOKUP(V305,Minimas!$C$3:$CD$12,7,FALSE)</f>
        <v>#N/A</v>
      </c>
      <c r="AH305" s="161" t="e">
        <f>T305-HLOOKUP(V305,Minimas!$C$3:$CD$12,8,FALSE)</f>
        <v>#N/A</v>
      </c>
      <c r="AI305" s="161" t="e">
        <f>T305-HLOOKUP(V305,Minimas!$C$3:$CD$12,9,FALSE)</f>
        <v>#N/A</v>
      </c>
      <c r="AJ305" s="161" t="e">
        <f>T305-HLOOKUP(V305,Minimas!$C$3:$CD$12,10,FALSE)</f>
        <v>#N/A</v>
      </c>
      <c r="AK305" s="162" t="str">
        <f t="shared" si="42"/>
        <v xml:space="preserve"> </v>
      </c>
      <c r="AL305" s="163"/>
      <c r="AM305" s="163" t="str">
        <f t="shared" si="43"/>
        <v xml:space="preserve"> </v>
      </c>
      <c r="AN305" s="163" t="str">
        <f t="shared" si="44"/>
        <v xml:space="preserve"> </v>
      </c>
    </row>
    <row r="306" spans="28:40" x14ac:dyDescent="0.25">
      <c r="AB306" s="161" t="e">
        <f>T306-HLOOKUP(V306,Minimas!$C$3:$CD$12,2,FALSE)</f>
        <v>#N/A</v>
      </c>
      <c r="AC306" s="161" t="e">
        <f>T306-HLOOKUP(V306,Minimas!$C$3:$CD$12,3,FALSE)</f>
        <v>#N/A</v>
      </c>
      <c r="AD306" s="161" t="e">
        <f>T306-HLOOKUP(V306,Minimas!$C$3:$CD$12,4,FALSE)</f>
        <v>#N/A</v>
      </c>
      <c r="AE306" s="161" t="e">
        <f>T306-HLOOKUP(V306,Minimas!$C$3:$CD$12,5,FALSE)</f>
        <v>#N/A</v>
      </c>
      <c r="AF306" s="161" t="e">
        <f>T306-HLOOKUP(V306,Minimas!$C$3:$CD$12,6,FALSE)</f>
        <v>#N/A</v>
      </c>
      <c r="AG306" s="161" t="e">
        <f>T306-HLOOKUP(V306,Minimas!$C$3:$CD$12,7,FALSE)</f>
        <v>#N/A</v>
      </c>
      <c r="AH306" s="161" t="e">
        <f>T306-HLOOKUP(V306,Minimas!$C$3:$CD$12,8,FALSE)</f>
        <v>#N/A</v>
      </c>
      <c r="AI306" s="161" t="e">
        <f>T306-HLOOKUP(V306,Minimas!$C$3:$CD$12,9,FALSE)</f>
        <v>#N/A</v>
      </c>
      <c r="AJ306" s="161" t="e">
        <f>T306-HLOOKUP(V306,Minimas!$C$3:$CD$12,10,FALSE)</f>
        <v>#N/A</v>
      </c>
      <c r="AK306" s="162" t="str">
        <f t="shared" si="42"/>
        <v xml:space="preserve"> </v>
      </c>
      <c r="AL306" s="163"/>
      <c r="AM306" s="163" t="str">
        <f t="shared" si="43"/>
        <v xml:space="preserve"> </v>
      </c>
      <c r="AN306" s="163" t="str">
        <f t="shared" si="44"/>
        <v xml:space="preserve"> </v>
      </c>
    </row>
    <row r="307" spans="28:40" x14ac:dyDescent="0.25">
      <c r="AB307" s="161" t="e">
        <f>T307-HLOOKUP(V307,Minimas!$C$3:$CD$12,2,FALSE)</f>
        <v>#N/A</v>
      </c>
      <c r="AC307" s="161" t="e">
        <f>T307-HLOOKUP(V307,Minimas!$C$3:$CD$12,3,FALSE)</f>
        <v>#N/A</v>
      </c>
      <c r="AD307" s="161" t="e">
        <f>T307-HLOOKUP(V307,Minimas!$C$3:$CD$12,4,FALSE)</f>
        <v>#N/A</v>
      </c>
      <c r="AE307" s="161" t="e">
        <f>T307-HLOOKUP(V307,Minimas!$C$3:$CD$12,5,FALSE)</f>
        <v>#N/A</v>
      </c>
      <c r="AF307" s="161" t="e">
        <f>T307-HLOOKUP(V307,Minimas!$C$3:$CD$12,6,FALSE)</f>
        <v>#N/A</v>
      </c>
      <c r="AG307" s="161" t="e">
        <f>T307-HLOOKUP(V307,Minimas!$C$3:$CD$12,7,FALSE)</f>
        <v>#N/A</v>
      </c>
      <c r="AH307" s="161" t="e">
        <f>T307-HLOOKUP(V307,Minimas!$C$3:$CD$12,8,FALSE)</f>
        <v>#N/A</v>
      </c>
      <c r="AI307" s="161" t="e">
        <f>T307-HLOOKUP(V307,Minimas!$C$3:$CD$12,9,FALSE)</f>
        <v>#N/A</v>
      </c>
      <c r="AJ307" s="161" t="e">
        <f>T307-HLOOKUP(V307,Minimas!$C$3:$CD$12,10,FALSE)</f>
        <v>#N/A</v>
      </c>
      <c r="AK307" s="162" t="str">
        <f t="shared" si="42"/>
        <v xml:space="preserve"> </v>
      </c>
      <c r="AL307" s="163"/>
      <c r="AM307" s="163" t="str">
        <f t="shared" si="43"/>
        <v xml:space="preserve"> </v>
      </c>
      <c r="AN307" s="163" t="str">
        <f t="shared" si="44"/>
        <v xml:space="preserve"> </v>
      </c>
    </row>
    <row r="308" spans="28:40" x14ac:dyDescent="0.25">
      <c r="AB308" s="161" t="e">
        <f>T308-HLOOKUP(V308,Minimas!$C$3:$CD$12,2,FALSE)</f>
        <v>#N/A</v>
      </c>
      <c r="AC308" s="161" t="e">
        <f>T308-HLOOKUP(V308,Minimas!$C$3:$CD$12,3,FALSE)</f>
        <v>#N/A</v>
      </c>
      <c r="AD308" s="161" t="e">
        <f>T308-HLOOKUP(V308,Minimas!$C$3:$CD$12,4,FALSE)</f>
        <v>#N/A</v>
      </c>
      <c r="AE308" s="161" t="e">
        <f>T308-HLOOKUP(V308,Minimas!$C$3:$CD$12,5,FALSE)</f>
        <v>#N/A</v>
      </c>
      <c r="AF308" s="161" t="e">
        <f>T308-HLOOKUP(V308,Minimas!$C$3:$CD$12,6,FALSE)</f>
        <v>#N/A</v>
      </c>
      <c r="AG308" s="161" t="e">
        <f>T308-HLOOKUP(V308,Minimas!$C$3:$CD$12,7,FALSE)</f>
        <v>#N/A</v>
      </c>
      <c r="AH308" s="161" t="e">
        <f>T308-HLOOKUP(V308,Minimas!$C$3:$CD$12,8,FALSE)</f>
        <v>#N/A</v>
      </c>
      <c r="AI308" s="161" t="e">
        <f>T308-HLOOKUP(V308,Minimas!$C$3:$CD$12,9,FALSE)</f>
        <v>#N/A</v>
      </c>
      <c r="AJ308" s="161" t="e">
        <f>T308-HLOOKUP(V308,Minimas!$C$3:$CD$12,10,FALSE)</f>
        <v>#N/A</v>
      </c>
      <c r="AK308" s="162" t="str">
        <f t="shared" si="42"/>
        <v xml:space="preserve"> </v>
      </c>
      <c r="AL308" s="163"/>
      <c r="AM308" s="163" t="str">
        <f t="shared" si="43"/>
        <v xml:space="preserve"> </v>
      </c>
      <c r="AN308" s="163" t="str">
        <f t="shared" si="44"/>
        <v xml:space="preserve"> </v>
      </c>
    </row>
    <row r="309" spans="28:40" x14ac:dyDescent="0.25">
      <c r="AB309" s="161" t="e">
        <f>T309-HLOOKUP(V309,Minimas!$C$3:$CD$12,2,FALSE)</f>
        <v>#N/A</v>
      </c>
      <c r="AC309" s="161" t="e">
        <f>T309-HLOOKUP(V309,Minimas!$C$3:$CD$12,3,FALSE)</f>
        <v>#N/A</v>
      </c>
      <c r="AD309" s="161" t="e">
        <f>T309-HLOOKUP(V309,Minimas!$C$3:$CD$12,4,FALSE)</f>
        <v>#N/A</v>
      </c>
      <c r="AE309" s="161" t="e">
        <f>T309-HLOOKUP(V309,Minimas!$C$3:$CD$12,5,FALSE)</f>
        <v>#N/A</v>
      </c>
      <c r="AF309" s="161" t="e">
        <f>T309-HLOOKUP(V309,Minimas!$C$3:$CD$12,6,FALSE)</f>
        <v>#N/A</v>
      </c>
      <c r="AG309" s="161" t="e">
        <f>T309-HLOOKUP(V309,Minimas!$C$3:$CD$12,7,FALSE)</f>
        <v>#N/A</v>
      </c>
      <c r="AH309" s="161" t="e">
        <f>T309-HLOOKUP(V309,Minimas!$C$3:$CD$12,8,FALSE)</f>
        <v>#N/A</v>
      </c>
      <c r="AI309" s="161" t="e">
        <f>T309-HLOOKUP(V309,Minimas!$C$3:$CD$12,9,FALSE)</f>
        <v>#N/A</v>
      </c>
      <c r="AJ309" s="161" t="e">
        <f>T309-HLOOKUP(V309,Minimas!$C$3:$CD$12,10,FALSE)</f>
        <v>#N/A</v>
      </c>
      <c r="AK309" s="162" t="str">
        <f t="shared" si="42"/>
        <v xml:space="preserve"> </v>
      </c>
      <c r="AL309" s="163"/>
      <c r="AM309" s="163" t="str">
        <f t="shared" si="43"/>
        <v xml:space="preserve"> </v>
      </c>
      <c r="AN309" s="163" t="str">
        <f t="shared" si="44"/>
        <v xml:space="preserve"> </v>
      </c>
    </row>
    <row r="310" spans="28:40" x14ac:dyDescent="0.25">
      <c r="AB310" s="161" t="e">
        <f>T310-HLOOKUP(V310,Minimas!$C$3:$CD$12,2,FALSE)</f>
        <v>#N/A</v>
      </c>
      <c r="AC310" s="161" t="e">
        <f>T310-HLOOKUP(V310,Minimas!$C$3:$CD$12,3,FALSE)</f>
        <v>#N/A</v>
      </c>
      <c r="AD310" s="161" t="e">
        <f>T310-HLOOKUP(V310,Minimas!$C$3:$CD$12,4,FALSE)</f>
        <v>#N/A</v>
      </c>
      <c r="AE310" s="161" t="e">
        <f>T310-HLOOKUP(V310,Minimas!$C$3:$CD$12,5,FALSE)</f>
        <v>#N/A</v>
      </c>
      <c r="AF310" s="161" t="e">
        <f>T310-HLOOKUP(V310,Minimas!$C$3:$CD$12,6,FALSE)</f>
        <v>#N/A</v>
      </c>
      <c r="AG310" s="161" t="e">
        <f>T310-HLOOKUP(V310,Minimas!$C$3:$CD$12,7,FALSE)</f>
        <v>#N/A</v>
      </c>
      <c r="AH310" s="161" t="e">
        <f>T310-HLOOKUP(V310,Minimas!$C$3:$CD$12,8,FALSE)</f>
        <v>#N/A</v>
      </c>
      <c r="AI310" s="161" t="e">
        <f>T310-HLOOKUP(V310,Minimas!$C$3:$CD$12,9,FALSE)</f>
        <v>#N/A</v>
      </c>
      <c r="AJ310" s="161" t="e">
        <f>T310-HLOOKUP(V310,Minimas!$C$3:$CD$12,10,FALSE)</f>
        <v>#N/A</v>
      </c>
      <c r="AK310" s="162" t="str">
        <f t="shared" si="42"/>
        <v xml:space="preserve"> </v>
      </c>
      <c r="AL310" s="163"/>
      <c r="AM310" s="163" t="str">
        <f t="shared" si="43"/>
        <v xml:space="preserve"> </v>
      </c>
      <c r="AN310" s="163" t="str">
        <f t="shared" si="44"/>
        <v xml:space="preserve"> </v>
      </c>
    </row>
    <row r="311" spans="28:40" x14ac:dyDescent="0.25">
      <c r="AB311" s="161" t="e">
        <f>T311-HLOOKUP(V311,Minimas!$C$3:$CD$12,2,FALSE)</f>
        <v>#N/A</v>
      </c>
      <c r="AC311" s="161" t="e">
        <f>T311-HLOOKUP(V311,Minimas!$C$3:$CD$12,3,FALSE)</f>
        <v>#N/A</v>
      </c>
      <c r="AD311" s="161" t="e">
        <f>T311-HLOOKUP(V311,Minimas!$C$3:$CD$12,4,FALSE)</f>
        <v>#N/A</v>
      </c>
      <c r="AE311" s="161" t="e">
        <f>T311-HLOOKUP(V311,Minimas!$C$3:$CD$12,5,FALSE)</f>
        <v>#N/A</v>
      </c>
      <c r="AF311" s="161" t="e">
        <f>T311-HLOOKUP(V311,Minimas!$C$3:$CD$12,6,FALSE)</f>
        <v>#N/A</v>
      </c>
      <c r="AG311" s="161" t="e">
        <f>T311-HLOOKUP(V311,Minimas!$C$3:$CD$12,7,FALSE)</f>
        <v>#N/A</v>
      </c>
      <c r="AH311" s="161" t="e">
        <f>T311-HLOOKUP(V311,Minimas!$C$3:$CD$12,8,FALSE)</f>
        <v>#N/A</v>
      </c>
      <c r="AI311" s="161" t="e">
        <f>T311-HLOOKUP(V311,Minimas!$C$3:$CD$12,9,FALSE)</f>
        <v>#N/A</v>
      </c>
      <c r="AJ311" s="161" t="e">
        <f>T311-HLOOKUP(V311,Minimas!$C$3:$CD$12,10,FALSE)</f>
        <v>#N/A</v>
      </c>
      <c r="AK311" s="162" t="str">
        <f t="shared" si="42"/>
        <v xml:space="preserve"> </v>
      </c>
      <c r="AL311" s="163"/>
      <c r="AM311" s="163" t="str">
        <f t="shared" si="43"/>
        <v xml:space="preserve"> </v>
      </c>
      <c r="AN311" s="163" t="str">
        <f t="shared" si="44"/>
        <v xml:space="preserve"> </v>
      </c>
    </row>
    <row r="312" spans="28:40" x14ac:dyDescent="0.25">
      <c r="AB312" s="161" t="e">
        <f>T312-HLOOKUP(V312,Minimas!$C$3:$CD$12,2,FALSE)</f>
        <v>#N/A</v>
      </c>
      <c r="AC312" s="161" t="e">
        <f>T312-HLOOKUP(V312,Minimas!$C$3:$CD$12,3,FALSE)</f>
        <v>#N/A</v>
      </c>
      <c r="AD312" s="161" t="e">
        <f>T312-HLOOKUP(V312,Minimas!$C$3:$CD$12,4,FALSE)</f>
        <v>#N/A</v>
      </c>
      <c r="AE312" s="161" t="e">
        <f>T312-HLOOKUP(V312,Minimas!$C$3:$CD$12,5,FALSE)</f>
        <v>#N/A</v>
      </c>
      <c r="AF312" s="161" t="e">
        <f>T312-HLOOKUP(V312,Minimas!$C$3:$CD$12,6,FALSE)</f>
        <v>#N/A</v>
      </c>
      <c r="AG312" s="161" t="e">
        <f>T312-HLOOKUP(V312,Minimas!$C$3:$CD$12,7,FALSE)</f>
        <v>#N/A</v>
      </c>
      <c r="AH312" s="161" t="e">
        <f>T312-HLOOKUP(V312,Minimas!$C$3:$CD$12,8,FALSE)</f>
        <v>#N/A</v>
      </c>
      <c r="AI312" s="161" t="e">
        <f>T312-HLOOKUP(V312,Minimas!$C$3:$CD$12,9,FALSE)</f>
        <v>#N/A</v>
      </c>
      <c r="AJ312" s="161" t="e">
        <f>T312-HLOOKUP(V312,Minimas!$C$3:$CD$12,10,FALSE)</f>
        <v>#N/A</v>
      </c>
      <c r="AK312" s="162" t="str">
        <f t="shared" si="42"/>
        <v xml:space="preserve"> </v>
      </c>
      <c r="AL312" s="163"/>
      <c r="AM312" s="163" t="str">
        <f t="shared" si="43"/>
        <v xml:space="preserve"> </v>
      </c>
      <c r="AN312" s="163" t="str">
        <f t="shared" si="44"/>
        <v xml:space="preserve"> </v>
      </c>
    </row>
    <row r="313" spans="28:40" x14ac:dyDescent="0.25">
      <c r="AB313" s="161" t="e">
        <f>T313-HLOOKUP(V313,Minimas!$C$3:$CD$12,2,FALSE)</f>
        <v>#N/A</v>
      </c>
      <c r="AC313" s="161" t="e">
        <f>T313-HLOOKUP(V313,Minimas!$C$3:$CD$12,3,FALSE)</f>
        <v>#N/A</v>
      </c>
      <c r="AD313" s="161" t="e">
        <f>T313-HLOOKUP(V313,Minimas!$C$3:$CD$12,4,FALSE)</f>
        <v>#N/A</v>
      </c>
      <c r="AE313" s="161" t="e">
        <f>T313-HLOOKUP(V313,Minimas!$C$3:$CD$12,5,FALSE)</f>
        <v>#N/A</v>
      </c>
      <c r="AF313" s="161" t="e">
        <f>T313-HLOOKUP(V313,Minimas!$C$3:$CD$12,6,FALSE)</f>
        <v>#N/A</v>
      </c>
      <c r="AG313" s="161" t="e">
        <f>T313-HLOOKUP(V313,Minimas!$C$3:$CD$12,7,FALSE)</f>
        <v>#N/A</v>
      </c>
      <c r="AH313" s="161" t="e">
        <f>T313-HLOOKUP(V313,Minimas!$C$3:$CD$12,8,FALSE)</f>
        <v>#N/A</v>
      </c>
      <c r="AI313" s="161" t="e">
        <f>T313-HLOOKUP(V313,Minimas!$C$3:$CD$12,9,FALSE)</f>
        <v>#N/A</v>
      </c>
      <c r="AJ313" s="161" t="e">
        <f>T313-HLOOKUP(V313,Minimas!$C$3:$CD$12,10,FALSE)</f>
        <v>#N/A</v>
      </c>
      <c r="AK313" s="162" t="str">
        <f t="shared" si="42"/>
        <v xml:space="preserve"> </v>
      </c>
      <c r="AL313" s="163"/>
      <c r="AM313" s="163" t="str">
        <f t="shared" si="43"/>
        <v xml:space="preserve"> </v>
      </c>
      <c r="AN313" s="163" t="str">
        <f t="shared" si="44"/>
        <v xml:space="preserve"> </v>
      </c>
    </row>
    <row r="314" spans="28:40" x14ac:dyDescent="0.25">
      <c r="AB314" s="161" t="e">
        <f>T314-HLOOKUP(V314,Minimas!$C$3:$CD$12,2,FALSE)</f>
        <v>#N/A</v>
      </c>
      <c r="AC314" s="161" t="e">
        <f>T314-HLOOKUP(V314,Minimas!$C$3:$CD$12,3,FALSE)</f>
        <v>#N/A</v>
      </c>
      <c r="AD314" s="161" t="e">
        <f>T314-HLOOKUP(V314,Minimas!$C$3:$CD$12,4,FALSE)</f>
        <v>#N/A</v>
      </c>
      <c r="AE314" s="161" t="e">
        <f>T314-HLOOKUP(V314,Minimas!$C$3:$CD$12,5,FALSE)</f>
        <v>#N/A</v>
      </c>
      <c r="AF314" s="161" t="e">
        <f>T314-HLOOKUP(V314,Minimas!$C$3:$CD$12,6,FALSE)</f>
        <v>#N/A</v>
      </c>
      <c r="AG314" s="161" t="e">
        <f>T314-HLOOKUP(V314,Minimas!$C$3:$CD$12,7,FALSE)</f>
        <v>#N/A</v>
      </c>
      <c r="AH314" s="161" t="e">
        <f>T314-HLOOKUP(V314,Minimas!$C$3:$CD$12,8,FALSE)</f>
        <v>#N/A</v>
      </c>
      <c r="AI314" s="161" t="e">
        <f>T314-HLOOKUP(V314,Minimas!$C$3:$CD$12,9,FALSE)</f>
        <v>#N/A</v>
      </c>
      <c r="AJ314" s="161" t="e">
        <f>T314-HLOOKUP(V314,Minimas!$C$3:$CD$12,10,FALSE)</f>
        <v>#N/A</v>
      </c>
      <c r="AK314" s="162" t="str">
        <f t="shared" si="42"/>
        <v xml:space="preserve"> </v>
      </c>
      <c r="AL314" s="163"/>
      <c r="AM314" s="163" t="str">
        <f t="shared" si="43"/>
        <v xml:space="preserve"> </v>
      </c>
      <c r="AN314" s="163" t="str">
        <f t="shared" si="44"/>
        <v xml:space="preserve"> </v>
      </c>
    </row>
    <row r="315" spans="28:40" x14ac:dyDescent="0.25">
      <c r="AB315" s="161" t="e">
        <f>T315-HLOOKUP(V315,Minimas!$C$3:$CD$12,2,FALSE)</f>
        <v>#N/A</v>
      </c>
      <c r="AC315" s="161" t="e">
        <f>T315-HLOOKUP(V315,Minimas!$C$3:$CD$12,3,FALSE)</f>
        <v>#N/A</v>
      </c>
      <c r="AD315" s="161" t="e">
        <f>T315-HLOOKUP(V315,Minimas!$C$3:$CD$12,4,FALSE)</f>
        <v>#N/A</v>
      </c>
      <c r="AE315" s="161" t="e">
        <f>T315-HLOOKUP(V315,Minimas!$C$3:$CD$12,5,FALSE)</f>
        <v>#N/A</v>
      </c>
      <c r="AF315" s="161" t="e">
        <f>T315-HLOOKUP(V315,Minimas!$C$3:$CD$12,6,FALSE)</f>
        <v>#N/A</v>
      </c>
      <c r="AG315" s="161" t="e">
        <f>T315-HLOOKUP(V315,Minimas!$C$3:$CD$12,7,FALSE)</f>
        <v>#N/A</v>
      </c>
      <c r="AH315" s="161" t="e">
        <f>T315-HLOOKUP(V315,Minimas!$C$3:$CD$12,8,FALSE)</f>
        <v>#N/A</v>
      </c>
      <c r="AI315" s="161" t="e">
        <f>T315-HLOOKUP(V315,Minimas!$C$3:$CD$12,9,FALSE)</f>
        <v>#N/A</v>
      </c>
      <c r="AJ315" s="161" t="e">
        <f>T315-HLOOKUP(V315,Minimas!$C$3:$CD$12,10,FALSE)</f>
        <v>#N/A</v>
      </c>
      <c r="AK315" s="162" t="str">
        <f t="shared" si="42"/>
        <v xml:space="preserve"> </v>
      </c>
      <c r="AL315" s="163"/>
      <c r="AM315" s="163" t="str">
        <f t="shared" si="43"/>
        <v xml:space="preserve"> </v>
      </c>
      <c r="AN315" s="163" t="str">
        <f t="shared" si="44"/>
        <v xml:space="preserve"> </v>
      </c>
    </row>
    <row r="316" spans="28:40" x14ac:dyDescent="0.25">
      <c r="AB316" s="161" t="e">
        <f>T316-HLOOKUP(V316,Minimas!$C$3:$CD$12,2,FALSE)</f>
        <v>#N/A</v>
      </c>
      <c r="AC316" s="161" t="e">
        <f>T316-HLOOKUP(V316,Minimas!$C$3:$CD$12,3,FALSE)</f>
        <v>#N/A</v>
      </c>
      <c r="AD316" s="161" t="e">
        <f>T316-HLOOKUP(V316,Minimas!$C$3:$CD$12,4,FALSE)</f>
        <v>#N/A</v>
      </c>
      <c r="AE316" s="161" t="e">
        <f>T316-HLOOKUP(V316,Minimas!$C$3:$CD$12,5,FALSE)</f>
        <v>#N/A</v>
      </c>
      <c r="AF316" s="161" t="e">
        <f>T316-HLOOKUP(V316,Minimas!$C$3:$CD$12,6,FALSE)</f>
        <v>#N/A</v>
      </c>
      <c r="AG316" s="161" t="e">
        <f>T316-HLOOKUP(V316,Minimas!$C$3:$CD$12,7,FALSE)</f>
        <v>#N/A</v>
      </c>
      <c r="AH316" s="161" t="e">
        <f>T316-HLOOKUP(V316,Minimas!$C$3:$CD$12,8,FALSE)</f>
        <v>#N/A</v>
      </c>
      <c r="AI316" s="161" t="e">
        <f>T316-HLOOKUP(V316,Minimas!$C$3:$CD$12,9,FALSE)</f>
        <v>#N/A</v>
      </c>
      <c r="AJ316" s="161" t="e">
        <f>T316-HLOOKUP(V316,Minimas!$C$3:$CD$12,10,FALSE)</f>
        <v>#N/A</v>
      </c>
      <c r="AK316" s="162" t="str">
        <f t="shared" si="42"/>
        <v xml:space="preserve"> </v>
      </c>
      <c r="AL316" s="163"/>
      <c r="AM316" s="163" t="str">
        <f t="shared" si="43"/>
        <v xml:space="preserve"> </v>
      </c>
      <c r="AN316" s="163" t="str">
        <f t="shared" si="44"/>
        <v xml:space="preserve"> </v>
      </c>
    </row>
    <row r="317" spans="28:40" x14ac:dyDescent="0.25">
      <c r="AB317" s="161" t="e">
        <f>T317-HLOOKUP(V317,Minimas!$C$3:$CD$12,2,FALSE)</f>
        <v>#N/A</v>
      </c>
      <c r="AC317" s="161" t="e">
        <f>T317-HLOOKUP(V317,Minimas!$C$3:$CD$12,3,FALSE)</f>
        <v>#N/A</v>
      </c>
      <c r="AD317" s="161" t="e">
        <f>T317-HLOOKUP(V317,Minimas!$C$3:$CD$12,4,FALSE)</f>
        <v>#N/A</v>
      </c>
      <c r="AE317" s="161" t="e">
        <f>T317-HLOOKUP(V317,Minimas!$C$3:$CD$12,5,FALSE)</f>
        <v>#N/A</v>
      </c>
      <c r="AF317" s="161" t="e">
        <f>T317-HLOOKUP(V317,Minimas!$C$3:$CD$12,6,FALSE)</f>
        <v>#N/A</v>
      </c>
      <c r="AG317" s="161" t="e">
        <f>T317-HLOOKUP(V317,Minimas!$C$3:$CD$12,7,FALSE)</f>
        <v>#N/A</v>
      </c>
      <c r="AH317" s="161" t="e">
        <f>T317-HLOOKUP(V317,Minimas!$C$3:$CD$12,8,FALSE)</f>
        <v>#N/A</v>
      </c>
      <c r="AI317" s="161" t="e">
        <f>T317-HLOOKUP(V317,Minimas!$C$3:$CD$12,9,FALSE)</f>
        <v>#N/A</v>
      </c>
      <c r="AJ317" s="161" t="e">
        <f>T317-HLOOKUP(V317,Minimas!$C$3:$CD$12,10,FALSE)</f>
        <v>#N/A</v>
      </c>
      <c r="AK317" s="162" t="str">
        <f t="shared" si="42"/>
        <v xml:space="preserve"> </v>
      </c>
      <c r="AL317" s="163"/>
      <c r="AM317" s="163" t="str">
        <f t="shared" si="43"/>
        <v xml:space="preserve"> </v>
      </c>
      <c r="AN317" s="163" t="str">
        <f t="shared" si="44"/>
        <v xml:space="preserve"> </v>
      </c>
    </row>
    <row r="318" spans="28:40" x14ac:dyDescent="0.25">
      <c r="AB318" s="161" t="e">
        <f>T318-HLOOKUP(V318,Minimas!$C$3:$CD$12,2,FALSE)</f>
        <v>#N/A</v>
      </c>
      <c r="AC318" s="161" t="e">
        <f>T318-HLOOKUP(V318,Minimas!$C$3:$CD$12,3,FALSE)</f>
        <v>#N/A</v>
      </c>
      <c r="AD318" s="161" t="e">
        <f>T318-HLOOKUP(V318,Minimas!$C$3:$CD$12,4,FALSE)</f>
        <v>#N/A</v>
      </c>
      <c r="AE318" s="161" t="e">
        <f>T318-HLOOKUP(V318,Minimas!$C$3:$CD$12,5,FALSE)</f>
        <v>#N/A</v>
      </c>
      <c r="AF318" s="161" t="e">
        <f>T318-HLOOKUP(V318,Minimas!$C$3:$CD$12,6,FALSE)</f>
        <v>#N/A</v>
      </c>
      <c r="AG318" s="161" t="e">
        <f>T318-HLOOKUP(V318,Minimas!$C$3:$CD$12,7,FALSE)</f>
        <v>#N/A</v>
      </c>
      <c r="AH318" s="161" t="e">
        <f>T318-HLOOKUP(V318,Minimas!$C$3:$CD$12,8,FALSE)</f>
        <v>#N/A</v>
      </c>
      <c r="AI318" s="161" t="e">
        <f>T318-HLOOKUP(V318,Minimas!$C$3:$CD$12,9,FALSE)</f>
        <v>#N/A</v>
      </c>
      <c r="AJ318" s="161" t="e">
        <f>T318-HLOOKUP(V318,Minimas!$C$3:$CD$12,10,FALSE)</f>
        <v>#N/A</v>
      </c>
      <c r="AK318" s="162" t="str">
        <f t="shared" si="42"/>
        <v xml:space="preserve"> </v>
      </c>
      <c r="AL318" s="163"/>
      <c r="AM318" s="163" t="str">
        <f t="shared" si="43"/>
        <v xml:space="preserve"> </v>
      </c>
      <c r="AN318" s="163" t="str">
        <f t="shared" si="44"/>
        <v xml:space="preserve"> </v>
      </c>
    </row>
    <row r="319" spans="28:40" x14ac:dyDescent="0.25">
      <c r="AB319" s="161" t="e">
        <f>T319-HLOOKUP(V319,Minimas!$C$3:$CD$12,2,FALSE)</f>
        <v>#N/A</v>
      </c>
      <c r="AC319" s="161" t="e">
        <f>T319-HLOOKUP(V319,Minimas!$C$3:$CD$12,3,FALSE)</f>
        <v>#N/A</v>
      </c>
      <c r="AD319" s="161" t="e">
        <f>T319-HLOOKUP(V319,Minimas!$C$3:$CD$12,4,FALSE)</f>
        <v>#N/A</v>
      </c>
      <c r="AE319" s="161" t="e">
        <f>T319-HLOOKUP(V319,Minimas!$C$3:$CD$12,5,FALSE)</f>
        <v>#N/A</v>
      </c>
      <c r="AF319" s="161" t="e">
        <f>T319-HLOOKUP(V319,Minimas!$C$3:$CD$12,6,FALSE)</f>
        <v>#N/A</v>
      </c>
      <c r="AG319" s="161" t="e">
        <f>T319-HLOOKUP(V319,Minimas!$C$3:$CD$12,7,FALSE)</f>
        <v>#N/A</v>
      </c>
      <c r="AH319" s="161" t="e">
        <f>T319-HLOOKUP(V319,Minimas!$C$3:$CD$12,8,FALSE)</f>
        <v>#N/A</v>
      </c>
      <c r="AI319" s="161" t="e">
        <f>T319-HLOOKUP(V319,Minimas!$C$3:$CD$12,9,FALSE)</f>
        <v>#N/A</v>
      </c>
      <c r="AJ319" s="161" t="e">
        <f>T319-HLOOKUP(V319,Minimas!$C$3:$CD$12,10,FALSE)</f>
        <v>#N/A</v>
      </c>
      <c r="AK319" s="162" t="str">
        <f t="shared" si="42"/>
        <v xml:space="preserve"> </v>
      </c>
      <c r="AL319" s="163"/>
      <c r="AM319" s="163" t="str">
        <f t="shared" si="43"/>
        <v xml:space="preserve"> </v>
      </c>
      <c r="AN319" s="163" t="str">
        <f t="shared" si="44"/>
        <v xml:space="preserve"> </v>
      </c>
    </row>
    <row r="320" spans="28:40" x14ac:dyDescent="0.25">
      <c r="AB320" s="161" t="e">
        <f>T320-HLOOKUP(V320,Minimas!$C$3:$CD$12,2,FALSE)</f>
        <v>#N/A</v>
      </c>
      <c r="AC320" s="161" t="e">
        <f>T320-HLOOKUP(V320,Minimas!$C$3:$CD$12,3,FALSE)</f>
        <v>#N/A</v>
      </c>
      <c r="AD320" s="161" t="e">
        <f>T320-HLOOKUP(V320,Minimas!$C$3:$CD$12,4,FALSE)</f>
        <v>#N/A</v>
      </c>
      <c r="AE320" s="161" t="e">
        <f>T320-HLOOKUP(V320,Minimas!$C$3:$CD$12,5,FALSE)</f>
        <v>#N/A</v>
      </c>
      <c r="AF320" s="161" t="e">
        <f>T320-HLOOKUP(V320,Minimas!$C$3:$CD$12,6,FALSE)</f>
        <v>#N/A</v>
      </c>
      <c r="AG320" s="161" t="e">
        <f>T320-HLOOKUP(V320,Minimas!$C$3:$CD$12,7,FALSE)</f>
        <v>#N/A</v>
      </c>
      <c r="AH320" s="161" t="e">
        <f>T320-HLOOKUP(V320,Minimas!$C$3:$CD$12,8,FALSE)</f>
        <v>#N/A</v>
      </c>
      <c r="AI320" s="161" t="e">
        <f>T320-HLOOKUP(V320,Minimas!$C$3:$CD$12,9,FALSE)</f>
        <v>#N/A</v>
      </c>
      <c r="AJ320" s="161" t="e">
        <f>T320-HLOOKUP(V320,Minimas!$C$3:$CD$12,10,FALSE)</f>
        <v>#N/A</v>
      </c>
      <c r="AK320" s="162" t="str">
        <f t="shared" si="42"/>
        <v xml:space="preserve"> </v>
      </c>
      <c r="AL320" s="163"/>
      <c r="AM320" s="163" t="str">
        <f t="shared" si="43"/>
        <v xml:space="preserve"> </v>
      </c>
      <c r="AN320" s="163" t="str">
        <f t="shared" si="44"/>
        <v xml:space="preserve"> </v>
      </c>
    </row>
    <row r="321" spans="28:40" x14ac:dyDescent="0.25">
      <c r="AB321" s="161" t="e">
        <f>T321-HLOOKUP(V321,Minimas!$C$3:$CD$12,2,FALSE)</f>
        <v>#N/A</v>
      </c>
      <c r="AC321" s="161" t="e">
        <f>T321-HLOOKUP(V321,Minimas!$C$3:$CD$12,3,FALSE)</f>
        <v>#N/A</v>
      </c>
      <c r="AD321" s="161" t="e">
        <f>T321-HLOOKUP(V321,Minimas!$C$3:$CD$12,4,FALSE)</f>
        <v>#N/A</v>
      </c>
      <c r="AE321" s="161" t="e">
        <f>T321-HLOOKUP(V321,Minimas!$C$3:$CD$12,5,FALSE)</f>
        <v>#N/A</v>
      </c>
      <c r="AF321" s="161" t="e">
        <f>T321-HLOOKUP(V321,Minimas!$C$3:$CD$12,6,FALSE)</f>
        <v>#N/A</v>
      </c>
      <c r="AG321" s="161" t="e">
        <f>T321-HLOOKUP(V321,Minimas!$C$3:$CD$12,7,FALSE)</f>
        <v>#N/A</v>
      </c>
      <c r="AH321" s="161" t="e">
        <f>T321-HLOOKUP(V321,Minimas!$C$3:$CD$12,8,FALSE)</f>
        <v>#N/A</v>
      </c>
      <c r="AI321" s="161" t="e">
        <f>T321-HLOOKUP(V321,Minimas!$C$3:$CD$12,9,FALSE)</f>
        <v>#N/A</v>
      </c>
      <c r="AJ321" s="161" t="e">
        <f>T321-HLOOKUP(V321,Minimas!$C$3:$CD$12,10,FALSE)</f>
        <v>#N/A</v>
      </c>
      <c r="AK321" s="162" t="str">
        <f t="shared" si="42"/>
        <v xml:space="preserve"> </v>
      </c>
      <c r="AL321" s="163"/>
      <c r="AM321" s="163" t="str">
        <f t="shared" si="43"/>
        <v xml:space="preserve"> </v>
      </c>
      <c r="AN321" s="163" t="str">
        <f t="shared" si="44"/>
        <v xml:space="preserve"> </v>
      </c>
    </row>
    <row r="322" spans="28:40" x14ac:dyDescent="0.25">
      <c r="AB322" s="161" t="e">
        <f>T322-HLOOKUP(V322,Minimas!$C$3:$CD$12,2,FALSE)</f>
        <v>#N/A</v>
      </c>
      <c r="AC322" s="161" t="e">
        <f>T322-HLOOKUP(V322,Minimas!$C$3:$CD$12,3,FALSE)</f>
        <v>#N/A</v>
      </c>
      <c r="AD322" s="161" t="e">
        <f>T322-HLOOKUP(V322,Minimas!$C$3:$CD$12,4,FALSE)</f>
        <v>#N/A</v>
      </c>
      <c r="AE322" s="161" t="e">
        <f>T322-HLOOKUP(V322,Minimas!$C$3:$CD$12,5,FALSE)</f>
        <v>#N/A</v>
      </c>
      <c r="AF322" s="161" t="e">
        <f>T322-HLOOKUP(V322,Minimas!$C$3:$CD$12,6,FALSE)</f>
        <v>#N/A</v>
      </c>
      <c r="AG322" s="161" t="e">
        <f>T322-HLOOKUP(V322,Minimas!$C$3:$CD$12,7,FALSE)</f>
        <v>#N/A</v>
      </c>
      <c r="AH322" s="161" t="e">
        <f>T322-HLOOKUP(V322,Minimas!$C$3:$CD$12,8,FALSE)</f>
        <v>#N/A</v>
      </c>
      <c r="AI322" s="161" t="e">
        <f>T322-HLOOKUP(V322,Minimas!$C$3:$CD$12,9,FALSE)</f>
        <v>#N/A</v>
      </c>
      <c r="AJ322" s="161" t="e">
        <f>T322-HLOOKUP(V322,Minimas!$C$3:$CD$12,10,FALSE)</f>
        <v>#N/A</v>
      </c>
      <c r="AK322" s="162" t="str">
        <f t="shared" si="42"/>
        <v xml:space="preserve"> </v>
      </c>
      <c r="AL322" s="163"/>
      <c r="AM322" s="163" t="str">
        <f t="shared" si="43"/>
        <v xml:space="preserve"> </v>
      </c>
      <c r="AN322" s="163" t="str">
        <f t="shared" si="44"/>
        <v xml:space="preserve"> </v>
      </c>
    </row>
    <row r="323" spans="28:40" x14ac:dyDescent="0.25">
      <c r="AB323" s="161" t="e">
        <f>T323-HLOOKUP(V323,Minimas!$C$3:$CD$12,2,FALSE)</f>
        <v>#N/A</v>
      </c>
      <c r="AC323" s="161" t="e">
        <f>T323-HLOOKUP(V323,Minimas!$C$3:$CD$12,3,FALSE)</f>
        <v>#N/A</v>
      </c>
      <c r="AD323" s="161" t="e">
        <f>T323-HLOOKUP(V323,Minimas!$C$3:$CD$12,4,FALSE)</f>
        <v>#N/A</v>
      </c>
      <c r="AE323" s="161" t="e">
        <f>T323-HLOOKUP(V323,Minimas!$C$3:$CD$12,5,FALSE)</f>
        <v>#N/A</v>
      </c>
      <c r="AF323" s="161" t="e">
        <f>T323-HLOOKUP(V323,Minimas!$C$3:$CD$12,6,FALSE)</f>
        <v>#N/A</v>
      </c>
      <c r="AG323" s="161" t="e">
        <f>T323-HLOOKUP(V323,Minimas!$C$3:$CD$12,7,FALSE)</f>
        <v>#N/A</v>
      </c>
      <c r="AH323" s="161" t="e">
        <f>T323-HLOOKUP(V323,Minimas!$C$3:$CD$12,8,FALSE)</f>
        <v>#N/A</v>
      </c>
      <c r="AI323" s="161" t="e">
        <f>T323-HLOOKUP(V323,Minimas!$C$3:$CD$12,9,FALSE)</f>
        <v>#N/A</v>
      </c>
      <c r="AJ323" s="161" t="e">
        <f>T323-HLOOKUP(V323,Minimas!$C$3:$CD$12,10,FALSE)</f>
        <v>#N/A</v>
      </c>
      <c r="AK323" s="162" t="str">
        <f t="shared" si="42"/>
        <v xml:space="preserve"> </v>
      </c>
      <c r="AL323" s="163"/>
      <c r="AM323" s="163" t="str">
        <f t="shared" si="43"/>
        <v xml:space="preserve"> </v>
      </c>
      <c r="AN323" s="163" t="str">
        <f t="shared" si="44"/>
        <v xml:space="preserve"> </v>
      </c>
    </row>
    <row r="324" spans="28:40" x14ac:dyDescent="0.25">
      <c r="AB324" s="161" t="e">
        <f>T324-HLOOKUP(V324,Minimas!$C$3:$CD$12,2,FALSE)</f>
        <v>#N/A</v>
      </c>
      <c r="AC324" s="161" t="e">
        <f>T324-HLOOKUP(V324,Minimas!$C$3:$CD$12,3,FALSE)</f>
        <v>#N/A</v>
      </c>
      <c r="AD324" s="161" t="e">
        <f>T324-HLOOKUP(V324,Minimas!$C$3:$CD$12,4,FALSE)</f>
        <v>#N/A</v>
      </c>
      <c r="AE324" s="161" t="e">
        <f>T324-HLOOKUP(V324,Minimas!$C$3:$CD$12,5,FALSE)</f>
        <v>#N/A</v>
      </c>
      <c r="AF324" s="161" t="e">
        <f>T324-HLOOKUP(V324,Minimas!$C$3:$CD$12,6,FALSE)</f>
        <v>#N/A</v>
      </c>
      <c r="AG324" s="161" t="e">
        <f>T324-HLOOKUP(V324,Minimas!$C$3:$CD$12,7,FALSE)</f>
        <v>#N/A</v>
      </c>
      <c r="AH324" s="161" t="e">
        <f>T324-HLOOKUP(V324,Minimas!$C$3:$CD$12,8,FALSE)</f>
        <v>#N/A</v>
      </c>
      <c r="AI324" s="161" t="e">
        <f>T324-HLOOKUP(V324,Minimas!$C$3:$CD$12,9,FALSE)</f>
        <v>#N/A</v>
      </c>
      <c r="AJ324" s="161" t="e">
        <f>T324-HLOOKUP(V324,Minimas!$C$3:$CD$12,10,FALSE)</f>
        <v>#N/A</v>
      </c>
      <c r="AK324" s="162" t="str">
        <f t="shared" si="42"/>
        <v xml:space="preserve"> </v>
      </c>
      <c r="AL324" s="163"/>
      <c r="AM324" s="163" t="str">
        <f t="shared" si="43"/>
        <v xml:space="preserve"> </v>
      </c>
      <c r="AN324" s="163" t="str">
        <f t="shared" si="44"/>
        <v xml:space="preserve"> </v>
      </c>
    </row>
    <row r="325" spans="28:40" x14ac:dyDescent="0.25">
      <c r="AB325" s="161" t="e">
        <f>T325-HLOOKUP(V325,Minimas!$C$3:$CD$12,2,FALSE)</f>
        <v>#N/A</v>
      </c>
      <c r="AC325" s="161" t="e">
        <f>T325-HLOOKUP(V325,Minimas!$C$3:$CD$12,3,FALSE)</f>
        <v>#N/A</v>
      </c>
      <c r="AD325" s="161" t="e">
        <f>T325-HLOOKUP(V325,Minimas!$C$3:$CD$12,4,FALSE)</f>
        <v>#N/A</v>
      </c>
      <c r="AE325" s="161" t="e">
        <f>T325-HLOOKUP(V325,Minimas!$C$3:$CD$12,5,FALSE)</f>
        <v>#N/A</v>
      </c>
      <c r="AF325" s="161" t="e">
        <f>T325-HLOOKUP(V325,Minimas!$C$3:$CD$12,6,FALSE)</f>
        <v>#N/A</v>
      </c>
      <c r="AG325" s="161" t="e">
        <f>T325-HLOOKUP(V325,Minimas!$C$3:$CD$12,7,FALSE)</f>
        <v>#N/A</v>
      </c>
      <c r="AH325" s="161" t="e">
        <f>T325-HLOOKUP(V325,Minimas!$C$3:$CD$12,8,FALSE)</f>
        <v>#N/A</v>
      </c>
      <c r="AI325" s="161" t="e">
        <f>T325-HLOOKUP(V325,Minimas!$C$3:$CD$12,9,FALSE)</f>
        <v>#N/A</v>
      </c>
      <c r="AJ325" s="161" t="e">
        <f>T325-HLOOKUP(V325,Minimas!$C$3:$CD$12,10,FALSE)</f>
        <v>#N/A</v>
      </c>
      <c r="AK325" s="162" t="str">
        <f t="shared" si="42"/>
        <v xml:space="preserve"> </v>
      </c>
      <c r="AL325" s="163"/>
      <c r="AM325" s="163" t="str">
        <f t="shared" si="43"/>
        <v xml:space="preserve"> </v>
      </c>
      <c r="AN325" s="163" t="str">
        <f t="shared" si="44"/>
        <v xml:space="preserve"> </v>
      </c>
    </row>
    <row r="326" spans="28:40" x14ac:dyDescent="0.25">
      <c r="AB326" s="161" t="e">
        <f>T326-HLOOKUP(V326,Minimas!$C$3:$CD$12,2,FALSE)</f>
        <v>#N/A</v>
      </c>
      <c r="AC326" s="161" t="e">
        <f>T326-HLOOKUP(V326,Minimas!$C$3:$CD$12,3,FALSE)</f>
        <v>#N/A</v>
      </c>
      <c r="AD326" s="161" t="e">
        <f>T326-HLOOKUP(V326,Minimas!$C$3:$CD$12,4,FALSE)</f>
        <v>#N/A</v>
      </c>
      <c r="AE326" s="161" t="e">
        <f>T326-HLOOKUP(V326,Minimas!$C$3:$CD$12,5,FALSE)</f>
        <v>#N/A</v>
      </c>
      <c r="AF326" s="161" t="e">
        <f>T326-HLOOKUP(V326,Minimas!$C$3:$CD$12,6,FALSE)</f>
        <v>#N/A</v>
      </c>
      <c r="AG326" s="161" t="e">
        <f>T326-HLOOKUP(V326,Minimas!$C$3:$CD$12,7,FALSE)</f>
        <v>#N/A</v>
      </c>
      <c r="AH326" s="161" t="e">
        <f>T326-HLOOKUP(V326,Minimas!$C$3:$CD$12,8,FALSE)</f>
        <v>#N/A</v>
      </c>
      <c r="AI326" s="161" t="e">
        <f>T326-HLOOKUP(V326,Minimas!$C$3:$CD$12,9,FALSE)</f>
        <v>#N/A</v>
      </c>
      <c r="AJ326" s="161" t="e">
        <f>T326-HLOOKUP(V326,Minimas!$C$3:$CD$12,10,FALSE)</f>
        <v>#N/A</v>
      </c>
      <c r="AK326" s="162" t="str">
        <f t="shared" si="42"/>
        <v xml:space="preserve"> </v>
      </c>
      <c r="AL326" s="163"/>
      <c r="AM326" s="163" t="str">
        <f t="shared" si="43"/>
        <v xml:space="preserve"> </v>
      </c>
      <c r="AN326" s="163" t="str">
        <f t="shared" si="44"/>
        <v xml:space="preserve"> </v>
      </c>
    </row>
    <row r="327" spans="28:40" x14ac:dyDescent="0.25">
      <c r="AB327" s="161" t="e">
        <f>T327-HLOOKUP(V327,Minimas!$C$3:$CD$12,2,FALSE)</f>
        <v>#N/A</v>
      </c>
      <c r="AC327" s="161" t="e">
        <f>T327-HLOOKUP(V327,Minimas!$C$3:$CD$12,3,FALSE)</f>
        <v>#N/A</v>
      </c>
      <c r="AD327" s="161" t="e">
        <f>T327-HLOOKUP(V327,Minimas!$C$3:$CD$12,4,FALSE)</f>
        <v>#N/A</v>
      </c>
      <c r="AE327" s="161" t="e">
        <f>T327-HLOOKUP(V327,Minimas!$C$3:$CD$12,5,FALSE)</f>
        <v>#N/A</v>
      </c>
      <c r="AF327" s="161" t="e">
        <f>T327-HLOOKUP(V327,Minimas!$C$3:$CD$12,6,FALSE)</f>
        <v>#N/A</v>
      </c>
      <c r="AG327" s="161" t="e">
        <f>T327-HLOOKUP(V327,Minimas!$C$3:$CD$12,7,FALSE)</f>
        <v>#N/A</v>
      </c>
      <c r="AH327" s="161" t="e">
        <f>T327-HLOOKUP(V327,Minimas!$C$3:$CD$12,8,FALSE)</f>
        <v>#N/A</v>
      </c>
      <c r="AI327" s="161" t="e">
        <f>T327-HLOOKUP(V327,Minimas!$C$3:$CD$12,9,FALSE)</f>
        <v>#N/A</v>
      </c>
      <c r="AJ327" s="161" t="e">
        <f>T327-HLOOKUP(V327,Minimas!$C$3:$CD$12,10,FALSE)</f>
        <v>#N/A</v>
      </c>
      <c r="AK327" s="162" t="str">
        <f t="shared" si="42"/>
        <v xml:space="preserve"> </v>
      </c>
      <c r="AL327" s="163"/>
      <c r="AM327" s="163" t="str">
        <f t="shared" si="43"/>
        <v xml:space="preserve"> </v>
      </c>
      <c r="AN327" s="163" t="str">
        <f t="shared" si="44"/>
        <v xml:space="preserve"> </v>
      </c>
    </row>
    <row r="328" spans="28:40" x14ac:dyDescent="0.25">
      <c r="AB328" s="161" t="e">
        <f>T328-HLOOKUP(V328,Minimas!$C$3:$CD$12,2,FALSE)</f>
        <v>#N/A</v>
      </c>
      <c r="AC328" s="161" t="e">
        <f>T328-HLOOKUP(V328,Minimas!$C$3:$CD$12,3,FALSE)</f>
        <v>#N/A</v>
      </c>
      <c r="AD328" s="161" t="e">
        <f>T328-HLOOKUP(V328,Minimas!$C$3:$CD$12,4,FALSE)</f>
        <v>#N/A</v>
      </c>
      <c r="AE328" s="161" t="e">
        <f>T328-HLOOKUP(V328,Minimas!$C$3:$CD$12,5,FALSE)</f>
        <v>#N/A</v>
      </c>
      <c r="AF328" s="161" t="e">
        <f>T328-HLOOKUP(V328,Minimas!$C$3:$CD$12,6,FALSE)</f>
        <v>#N/A</v>
      </c>
      <c r="AG328" s="161" t="e">
        <f>T328-HLOOKUP(V328,Minimas!$C$3:$CD$12,7,FALSE)</f>
        <v>#N/A</v>
      </c>
      <c r="AH328" s="161" t="e">
        <f>T328-HLOOKUP(V328,Minimas!$C$3:$CD$12,8,FALSE)</f>
        <v>#N/A</v>
      </c>
      <c r="AI328" s="161" t="e">
        <f>T328-HLOOKUP(V328,Minimas!$C$3:$CD$12,9,FALSE)</f>
        <v>#N/A</v>
      </c>
      <c r="AJ328" s="161" t="e">
        <f>T328-HLOOKUP(V328,Minimas!$C$3:$CD$12,10,FALSE)</f>
        <v>#N/A</v>
      </c>
      <c r="AK328" s="162" t="str">
        <f t="shared" si="42"/>
        <v xml:space="preserve"> </v>
      </c>
      <c r="AL328" s="163"/>
      <c r="AM328" s="163" t="str">
        <f t="shared" si="43"/>
        <v xml:space="preserve"> </v>
      </c>
      <c r="AN328" s="163" t="str">
        <f t="shared" si="44"/>
        <v xml:space="preserve"> </v>
      </c>
    </row>
    <row r="329" spans="28:40" x14ac:dyDescent="0.25">
      <c r="AB329" s="161" t="e">
        <f>T329-HLOOKUP(V329,Minimas!$C$3:$CD$12,2,FALSE)</f>
        <v>#N/A</v>
      </c>
      <c r="AC329" s="161" t="e">
        <f>T329-HLOOKUP(V329,Minimas!$C$3:$CD$12,3,FALSE)</f>
        <v>#N/A</v>
      </c>
      <c r="AD329" s="161" t="e">
        <f>T329-HLOOKUP(V329,Minimas!$C$3:$CD$12,4,FALSE)</f>
        <v>#N/A</v>
      </c>
      <c r="AE329" s="161" t="e">
        <f>T329-HLOOKUP(V329,Minimas!$C$3:$CD$12,5,FALSE)</f>
        <v>#N/A</v>
      </c>
      <c r="AF329" s="161" t="e">
        <f>T329-HLOOKUP(V329,Minimas!$C$3:$CD$12,6,FALSE)</f>
        <v>#N/A</v>
      </c>
      <c r="AG329" s="161" t="e">
        <f>T329-HLOOKUP(V329,Minimas!$C$3:$CD$12,7,FALSE)</f>
        <v>#N/A</v>
      </c>
      <c r="AH329" s="161" t="e">
        <f>T329-HLOOKUP(V329,Minimas!$C$3:$CD$12,8,FALSE)</f>
        <v>#N/A</v>
      </c>
      <c r="AI329" s="161" t="e">
        <f>T329-HLOOKUP(V329,Minimas!$C$3:$CD$12,9,FALSE)</f>
        <v>#N/A</v>
      </c>
      <c r="AJ329" s="161" t="e">
        <f>T329-HLOOKUP(V329,Minimas!$C$3:$CD$12,10,FALSE)</f>
        <v>#N/A</v>
      </c>
      <c r="AK329" s="162" t="str">
        <f t="shared" si="42"/>
        <v xml:space="preserve"> </v>
      </c>
      <c r="AL329" s="163"/>
      <c r="AM329" s="163" t="str">
        <f t="shared" si="43"/>
        <v xml:space="preserve"> </v>
      </c>
      <c r="AN329" s="163" t="str">
        <f t="shared" si="44"/>
        <v xml:space="preserve"> </v>
      </c>
    </row>
    <row r="330" spans="28:40" x14ac:dyDescent="0.25">
      <c r="AB330" s="161" t="e">
        <f>T330-HLOOKUP(V330,Minimas!$C$3:$CD$12,2,FALSE)</f>
        <v>#N/A</v>
      </c>
      <c r="AC330" s="161" t="e">
        <f>T330-HLOOKUP(V330,Minimas!$C$3:$CD$12,3,FALSE)</f>
        <v>#N/A</v>
      </c>
      <c r="AD330" s="161" t="e">
        <f>T330-HLOOKUP(V330,Minimas!$C$3:$CD$12,4,FALSE)</f>
        <v>#N/A</v>
      </c>
      <c r="AE330" s="161" t="e">
        <f>T330-HLOOKUP(V330,Minimas!$C$3:$CD$12,5,FALSE)</f>
        <v>#N/A</v>
      </c>
      <c r="AF330" s="161" t="e">
        <f>T330-HLOOKUP(V330,Minimas!$C$3:$CD$12,6,FALSE)</f>
        <v>#N/A</v>
      </c>
      <c r="AG330" s="161" t="e">
        <f>T330-HLOOKUP(V330,Minimas!$C$3:$CD$12,7,FALSE)</f>
        <v>#N/A</v>
      </c>
      <c r="AH330" s="161" t="e">
        <f>T330-HLOOKUP(V330,Minimas!$C$3:$CD$12,8,FALSE)</f>
        <v>#N/A</v>
      </c>
      <c r="AI330" s="161" t="e">
        <f>T330-HLOOKUP(V330,Minimas!$C$3:$CD$12,9,FALSE)</f>
        <v>#N/A</v>
      </c>
      <c r="AJ330" s="161" t="e">
        <f>T330-HLOOKUP(V330,Minimas!$C$3:$CD$12,10,FALSE)</f>
        <v>#N/A</v>
      </c>
      <c r="AK330" s="162" t="str">
        <f t="shared" si="42"/>
        <v xml:space="preserve"> </v>
      </c>
      <c r="AL330" s="163"/>
      <c r="AM330" s="163" t="str">
        <f t="shared" si="43"/>
        <v xml:space="preserve"> </v>
      </c>
      <c r="AN330" s="163" t="str">
        <f t="shared" si="44"/>
        <v xml:space="preserve"> </v>
      </c>
    </row>
    <row r="331" spans="28:40" x14ac:dyDescent="0.25">
      <c r="AB331" s="161" t="e">
        <f>T331-HLOOKUP(V331,Minimas!$C$3:$CD$12,2,FALSE)</f>
        <v>#N/A</v>
      </c>
      <c r="AC331" s="161" t="e">
        <f>T331-HLOOKUP(V331,Minimas!$C$3:$CD$12,3,FALSE)</f>
        <v>#N/A</v>
      </c>
      <c r="AD331" s="161" t="e">
        <f>T331-HLOOKUP(V331,Minimas!$C$3:$CD$12,4,FALSE)</f>
        <v>#N/A</v>
      </c>
      <c r="AE331" s="161" t="e">
        <f>T331-HLOOKUP(V331,Minimas!$C$3:$CD$12,5,FALSE)</f>
        <v>#N/A</v>
      </c>
      <c r="AF331" s="161" t="e">
        <f>T331-HLOOKUP(V331,Minimas!$C$3:$CD$12,6,FALSE)</f>
        <v>#N/A</v>
      </c>
      <c r="AG331" s="161" t="e">
        <f>T331-HLOOKUP(V331,Minimas!$C$3:$CD$12,7,FALSE)</f>
        <v>#N/A</v>
      </c>
      <c r="AH331" s="161" t="e">
        <f>T331-HLOOKUP(V331,Minimas!$C$3:$CD$12,8,FALSE)</f>
        <v>#N/A</v>
      </c>
      <c r="AI331" s="161" t="e">
        <f>T331-HLOOKUP(V331,Minimas!$C$3:$CD$12,9,FALSE)</f>
        <v>#N/A</v>
      </c>
      <c r="AJ331" s="161" t="e">
        <f>T331-HLOOKUP(V331,Minimas!$C$3:$CD$12,10,FALSE)</f>
        <v>#N/A</v>
      </c>
      <c r="AK331" s="162" t="str">
        <f t="shared" si="42"/>
        <v xml:space="preserve"> </v>
      </c>
      <c r="AL331" s="163"/>
      <c r="AM331" s="163" t="str">
        <f t="shared" si="43"/>
        <v xml:space="preserve"> </v>
      </c>
      <c r="AN331" s="163" t="str">
        <f t="shared" si="44"/>
        <v xml:space="preserve"> </v>
      </c>
    </row>
    <row r="332" spans="28:40" x14ac:dyDescent="0.25">
      <c r="AB332" s="161" t="e">
        <f>T332-HLOOKUP(V332,Minimas!$C$3:$CD$12,2,FALSE)</f>
        <v>#N/A</v>
      </c>
      <c r="AC332" s="161" t="e">
        <f>T332-HLOOKUP(V332,Minimas!$C$3:$CD$12,3,FALSE)</f>
        <v>#N/A</v>
      </c>
      <c r="AD332" s="161" t="e">
        <f>T332-HLOOKUP(V332,Minimas!$C$3:$CD$12,4,FALSE)</f>
        <v>#N/A</v>
      </c>
      <c r="AE332" s="161" t="e">
        <f>T332-HLOOKUP(V332,Minimas!$C$3:$CD$12,5,FALSE)</f>
        <v>#N/A</v>
      </c>
      <c r="AF332" s="161" t="e">
        <f>T332-HLOOKUP(V332,Minimas!$C$3:$CD$12,6,FALSE)</f>
        <v>#N/A</v>
      </c>
      <c r="AG332" s="161" t="e">
        <f>T332-HLOOKUP(V332,Minimas!$C$3:$CD$12,7,FALSE)</f>
        <v>#N/A</v>
      </c>
      <c r="AH332" s="161" t="e">
        <f>T332-HLOOKUP(V332,Minimas!$C$3:$CD$12,8,FALSE)</f>
        <v>#N/A</v>
      </c>
      <c r="AI332" s="161" t="e">
        <f>T332-HLOOKUP(V332,Minimas!$C$3:$CD$12,9,FALSE)</f>
        <v>#N/A</v>
      </c>
      <c r="AJ332" s="161" t="e">
        <f>T332-HLOOKUP(V332,Minimas!$C$3:$CD$12,10,FALSE)</f>
        <v>#N/A</v>
      </c>
      <c r="AK332" s="162" t="str">
        <f t="shared" si="42"/>
        <v xml:space="preserve"> </v>
      </c>
      <c r="AL332" s="163"/>
      <c r="AM332" s="163" t="str">
        <f t="shared" si="43"/>
        <v xml:space="preserve"> </v>
      </c>
      <c r="AN332" s="163" t="str">
        <f t="shared" si="44"/>
        <v xml:space="preserve"> </v>
      </c>
    </row>
    <row r="333" spans="28:40" x14ac:dyDescent="0.25">
      <c r="AB333" s="161" t="e">
        <f>T333-HLOOKUP(V333,Minimas!$C$3:$CD$12,2,FALSE)</f>
        <v>#N/A</v>
      </c>
      <c r="AC333" s="161" t="e">
        <f>T333-HLOOKUP(V333,Minimas!$C$3:$CD$12,3,FALSE)</f>
        <v>#N/A</v>
      </c>
      <c r="AD333" s="161" t="e">
        <f>T333-HLOOKUP(V333,Minimas!$C$3:$CD$12,4,FALSE)</f>
        <v>#N/A</v>
      </c>
      <c r="AE333" s="161" t="e">
        <f>T333-HLOOKUP(V333,Minimas!$C$3:$CD$12,5,FALSE)</f>
        <v>#N/A</v>
      </c>
      <c r="AF333" s="161" t="e">
        <f>T333-HLOOKUP(V333,Minimas!$C$3:$CD$12,6,FALSE)</f>
        <v>#N/A</v>
      </c>
      <c r="AG333" s="161" t="e">
        <f>T333-HLOOKUP(V333,Minimas!$C$3:$CD$12,7,FALSE)</f>
        <v>#N/A</v>
      </c>
      <c r="AH333" s="161" t="e">
        <f>T333-HLOOKUP(V333,Minimas!$C$3:$CD$12,8,FALSE)</f>
        <v>#N/A</v>
      </c>
      <c r="AI333" s="161" t="e">
        <f>T333-HLOOKUP(V333,Minimas!$C$3:$CD$12,9,FALSE)</f>
        <v>#N/A</v>
      </c>
      <c r="AJ333" s="161" t="e">
        <f>T333-HLOOKUP(V333,Minimas!$C$3:$CD$12,10,FALSE)</f>
        <v>#N/A</v>
      </c>
      <c r="AK333" s="162" t="str">
        <f t="shared" si="42"/>
        <v xml:space="preserve"> </v>
      </c>
      <c r="AL333" s="163"/>
      <c r="AM333" s="163" t="str">
        <f t="shared" si="43"/>
        <v xml:space="preserve"> </v>
      </c>
      <c r="AN333" s="163" t="str">
        <f t="shared" si="44"/>
        <v xml:space="preserve"> </v>
      </c>
    </row>
    <row r="334" spans="28:40" x14ac:dyDescent="0.25">
      <c r="AB334" s="161" t="e">
        <f>T334-HLOOKUP(V334,Minimas!$C$3:$CD$12,2,FALSE)</f>
        <v>#N/A</v>
      </c>
      <c r="AC334" s="161" t="e">
        <f>T334-HLOOKUP(V334,Minimas!$C$3:$CD$12,3,FALSE)</f>
        <v>#N/A</v>
      </c>
      <c r="AD334" s="161" t="e">
        <f>T334-HLOOKUP(V334,Minimas!$C$3:$CD$12,4,FALSE)</f>
        <v>#N/A</v>
      </c>
      <c r="AE334" s="161" t="e">
        <f>T334-HLOOKUP(V334,Minimas!$C$3:$CD$12,5,FALSE)</f>
        <v>#N/A</v>
      </c>
      <c r="AF334" s="161" t="e">
        <f>T334-HLOOKUP(V334,Minimas!$C$3:$CD$12,6,FALSE)</f>
        <v>#N/A</v>
      </c>
      <c r="AG334" s="161" t="e">
        <f>T334-HLOOKUP(V334,Minimas!$C$3:$CD$12,7,FALSE)</f>
        <v>#N/A</v>
      </c>
      <c r="AH334" s="161" t="e">
        <f>T334-HLOOKUP(V334,Minimas!$C$3:$CD$12,8,FALSE)</f>
        <v>#N/A</v>
      </c>
      <c r="AI334" s="161" t="e">
        <f>T334-HLOOKUP(V334,Minimas!$C$3:$CD$12,9,FALSE)</f>
        <v>#N/A</v>
      </c>
      <c r="AJ334" s="161" t="e">
        <f>T334-HLOOKUP(V334,Minimas!$C$3:$CD$12,10,FALSE)</f>
        <v>#N/A</v>
      </c>
      <c r="AK334" s="162" t="str">
        <f t="shared" si="42"/>
        <v xml:space="preserve"> </v>
      </c>
      <c r="AL334" s="163"/>
      <c r="AM334" s="163" t="str">
        <f t="shared" si="43"/>
        <v xml:space="preserve"> </v>
      </c>
      <c r="AN334" s="163" t="str">
        <f t="shared" si="44"/>
        <v xml:space="preserve"> </v>
      </c>
    </row>
    <row r="335" spans="28:40" x14ac:dyDescent="0.25">
      <c r="AB335" s="161" t="e">
        <f>T335-HLOOKUP(V335,Minimas!$C$3:$CD$12,2,FALSE)</f>
        <v>#N/A</v>
      </c>
      <c r="AC335" s="161" t="e">
        <f>T335-HLOOKUP(V335,Minimas!$C$3:$CD$12,3,FALSE)</f>
        <v>#N/A</v>
      </c>
      <c r="AD335" s="161" t="e">
        <f>T335-HLOOKUP(V335,Minimas!$C$3:$CD$12,4,FALSE)</f>
        <v>#N/A</v>
      </c>
      <c r="AE335" s="161" t="e">
        <f>T335-HLOOKUP(V335,Minimas!$C$3:$CD$12,5,FALSE)</f>
        <v>#N/A</v>
      </c>
      <c r="AF335" s="161" t="e">
        <f>T335-HLOOKUP(V335,Minimas!$C$3:$CD$12,6,FALSE)</f>
        <v>#N/A</v>
      </c>
      <c r="AG335" s="161" t="e">
        <f>T335-HLOOKUP(V335,Minimas!$C$3:$CD$12,7,FALSE)</f>
        <v>#N/A</v>
      </c>
      <c r="AH335" s="161" t="e">
        <f>T335-HLOOKUP(V335,Minimas!$C$3:$CD$12,8,FALSE)</f>
        <v>#N/A</v>
      </c>
      <c r="AI335" s="161" t="e">
        <f>T335-HLOOKUP(V335,Minimas!$C$3:$CD$12,9,FALSE)</f>
        <v>#N/A</v>
      </c>
      <c r="AJ335" s="161" t="e">
        <f>T335-HLOOKUP(V335,Minimas!$C$3:$CD$12,10,FALSE)</f>
        <v>#N/A</v>
      </c>
      <c r="AK335" s="162" t="str">
        <f t="shared" si="42"/>
        <v xml:space="preserve"> </v>
      </c>
      <c r="AL335" s="163"/>
      <c r="AM335" s="163" t="str">
        <f t="shared" si="43"/>
        <v xml:space="preserve"> </v>
      </c>
      <c r="AN335" s="163" t="str">
        <f t="shared" si="44"/>
        <v xml:space="preserve"> </v>
      </c>
    </row>
    <row r="336" spans="28:40" x14ac:dyDescent="0.25">
      <c r="AB336" s="161" t="e">
        <f>T336-HLOOKUP(V336,Minimas!$C$3:$CD$12,2,FALSE)</f>
        <v>#N/A</v>
      </c>
      <c r="AC336" s="161" t="e">
        <f>T336-HLOOKUP(V336,Minimas!$C$3:$CD$12,3,FALSE)</f>
        <v>#N/A</v>
      </c>
      <c r="AD336" s="161" t="e">
        <f>T336-HLOOKUP(V336,Minimas!$C$3:$CD$12,4,FALSE)</f>
        <v>#N/A</v>
      </c>
      <c r="AE336" s="161" t="e">
        <f>T336-HLOOKUP(V336,Minimas!$C$3:$CD$12,5,FALSE)</f>
        <v>#N/A</v>
      </c>
      <c r="AF336" s="161" t="e">
        <f>T336-HLOOKUP(V336,Minimas!$C$3:$CD$12,6,FALSE)</f>
        <v>#N/A</v>
      </c>
      <c r="AG336" s="161" t="e">
        <f>T336-HLOOKUP(V336,Minimas!$C$3:$CD$12,7,FALSE)</f>
        <v>#N/A</v>
      </c>
      <c r="AH336" s="161" t="e">
        <f>T336-HLOOKUP(V336,Minimas!$C$3:$CD$12,8,FALSE)</f>
        <v>#N/A</v>
      </c>
      <c r="AI336" s="161" t="e">
        <f>T336-HLOOKUP(V336,Minimas!$C$3:$CD$12,9,FALSE)</f>
        <v>#N/A</v>
      </c>
      <c r="AJ336" s="161" t="e">
        <f>T336-HLOOKUP(V336,Minimas!$C$3:$CD$12,10,FALSE)</f>
        <v>#N/A</v>
      </c>
      <c r="AK336" s="162" t="str">
        <f t="shared" si="42"/>
        <v xml:space="preserve"> </v>
      </c>
      <c r="AL336" s="163"/>
      <c r="AM336" s="163" t="str">
        <f t="shared" si="43"/>
        <v xml:space="preserve"> </v>
      </c>
      <c r="AN336" s="163" t="str">
        <f t="shared" si="44"/>
        <v xml:space="preserve"> </v>
      </c>
    </row>
    <row r="337" spans="28:40" x14ac:dyDescent="0.25">
      <c r="AB337" s="161" t="e">
        <f>T337-HLOOKUP(V337,Minimas!$C$3:$CD$12,2,FALSE)</f>
        <v>#N/A</v>
      </c>
      <c r="AC337" s="161" t="e">
        <f>T337-HLOOKUP(V337,Minimas!$C$3:$CD$12,3,FALSE)</f>
        <v>#N/A</v>
      </c>
      <c r="AD337" s="161" t="e">
        <f>T337-HLOOKUP(V337,Minimas!$C$3:$CD$12,4,FALSE)</f>
        <v>#N/A</v>
      </c>
      <c r="AE337" s="161" t="e">
        <f>T337-HLOOKUP(V337,Minimas!$C$3:$CD$12,5,FALSE)</f>
        <v>#N/A</v>
      </c>
      <c r="AF337" s="161" t="e">
        <f>T337-HLOOKUP(V337,Minimas!$C$3:$CD$12,6,FALSE)</f>
        <v>#N/A</v>
      </c>
      <c r="AG337" s="161" t="e">
        <f>T337-HLOOKUP(V337,Minimas!$C$3:$CD$12,7,FALSE)</f>
        <v>#N/A</v>
      </c>
      <c r="AH337" s="161" t="e">
        <f>T337-HLOOKUP(V337,Minimas!$C$3:$CD$12,8,FALSE)</f>
        <v>#N/A</v>
      </c>
      <c r="AI337" s="161" t="e">
        <f>T337-HLOOKUP(V337,Minimas!$C$3:$CD$12,9,FALSE)</f>
        <v>#N/A</v>
      </c>
      <c r="AJ337" s="161" t="e">
        <f>T337-HLOOKUP(V337,Minimas!$C$3:$CD$12,10,FALSE)</f>
        <v>#N/A</v>
      </c>
      <c r="AK337" s="162" t="str">
        <f t="shared" si="42"/>
        <v xml:space="preserve"> </v>
      </c>
      <c r="AL337" s="163"/>
      <c r="AM337" s="163" t="str">
        <f t="shared" si="43"/>
        <v xml:space="preserve"> </v>
      </c>
      <c r="AN337" s="163" t="str">
        <f t="shared" si="44"/>
        <v xml:space="preserve"> </v>
      </c>
    </row>
    <row r="338" spans="28:40" x14ac:dyDescent="0.25">
      <c r="AB338" s="161" t="e">
        <f>T338-HLOOKUP(V338,Minimas!$C$3:$CD$12,2,FALSE)</f>
        <v>#N/A</v>
      </c>
      <c r="AC338" s="161" t="e">
        <f>T338-HLOOKUP(V338,Minimas!$C$3:$CD$12,3,FALSE)</f>
        <v>#N/A</v>
      </c>
      <c r="AD338" s="161" t="e">
        <f>T338-HLOOKUP(V338,Minimas!$C$3:$CD$12,4,FALSE)</f>
        <v>#N/A</v>
      </c>
      <c r="AE338" s="161" t="e">
        <f>T338-HLOOKUP(V338,Minimas!$C$3:$CD$12,5,FALSE)</f>
        <v>#N/A</v>
      </c>
      <c r="AF338" s="161" t="e">
        <f>T338-HLOOKUP(V338,Minimas!$C$3:$CD$12,6,FALSE)</f>
        <v>#N/A</v>
      </c>
      <c r="AG338" s="161" t="e">
        <f>T338-HLOOKUP(V338,Minimas!$C$3:$CD$12,7,FALSE)</f>
        <v>#N/A</v>
      </c>
      <c r="AH338" s="161" t="e">
        <f>T338-HLOOKUP(V338,Minimas!$C$3:$CD$12,8,FALSE)</f>
        <v>#N/A</v>
      </c>
      <c r="AI338" s="161" t="e">
        <f>T338-HLOOKUP(V338,Minimas!$C$3:$CD$12,9,FALSE)</f>
        <v>#N/A</v>
      </c>
      <c r="AJ338" s="161" t="e">
        <f>T338-HLOOKUP(V338,Minimas!$C$3:$CD$12,10,FALSE)</f>
        <v>#N/A</v>
      </c>
      <c r="AK338" s="162" t="str">
        <f t="shared" si="42"/>
        <v xml:space="preserve"> </v>
      </c>
      <c r="AL338" s="163"/>
      <c r="AM338" s="163" t="str">
        <f t="shared" si="43"/>
        <v xml:space="preserve"> </v>
      </c>
      <c r="AN338" s="163" t="str">
        <f t="shared" si="44"/>
        <v xml:space="preserve"> </v>
      </c>
    </row>
    <row r="339" spans="28:40" x14ac:dyDescent="0.25">
      <c r="AB339" s="161" t="e">
        <f>T339-HLOOKUP(V339,Minimas!$C$3:$CD$12,2,FALSE)</f>
        <v>#N/A</v>
      </c>
      <c r="AC339" s="161" t="e">
        <f>T339-HLOOKUP(V339,Minimas!$C$3:$CD$12,3,FALSE)</f>
        <v>#N/A</v>
      </c>
      <c r="AD339" s="161" t="e">
        <f>T339-HLOOKUP(V339,Minimas!$C$3:$CD$12,4,FALSE)</f>
        <v>#N/A</v>
      </c>
      <c r="AE339" s="161" t="e">
        <f>T339-HLOOKUP(V339,Minimas!$C$3:$CD$12,5,FALSE)</f>
        <v>#N/A</v>
      </c>
      <c r="AF339" s="161" t="e">
        <f>T339-HLOOKUP(V339,Minimas!$C$3:$CD$12,6,FALSE)</f>
        <v>#N/A</v>
      </c>
      <c r="AG339" s="161" t="e">
        <f>T339-HLOOKUP(V339,Minimas!$C$3:$CD$12,7,FALSE)</f>
        <v>#N/A</v>
      </c>
      <c r="AH339" s="161" t="e">
        <f>T339-HLOOKUP(V339,Minimas!$C$3:$CD$12,8,FALSE)</f>
        <v>#N/A</v>
      </c>
      <c r="AI339" s="161" t="e">
        <f>T339-HLOOKUP(V339,Minimas!$C$3:$CD$12,9,FALSE)</f>
        <v>#N/A</v>
      </c>
      <c r="AJ339" s="161" t="e">
        <f>T339-HLOOKUP(V339,Minimas!$C$3:$CD$12,10,FALSE)</f>
        <v>#N/A</v>
      </c>
      <c r="AK339" s="162" t="str">
        <f t="shared" si="42"/>
        <v xml:space="preserve"> </v>
      </c>
      <c r="AL339" s="163"/>
      <c r="AM339" s="163" t="str">
        <f t="shared" si="43"/>
        <v xml:space="preserve"> </v>
      </c>
      <c r="AN339" s="163" t="str">
        <f t="shared" si="44"/>
        <v xml:space="preserve"> </v>
      </c>
    </row>
    <row r="340" spans="28:40" x14ac:dyDescent="0.25">
      <c r="AB340" s="161" t="e">
        <f>T340-HLOOKUP(V340,Minimas!$C$3:$CD$12,2,FALSE)</f>
        <v>#N/A</v>
      </c>
      <c r="AC340" s="161" t="e">
        <f>T340-HLOOKUP(V340,Minimas!$C$3:$CD$12,3,FALSE)</f>
        <v>#N/A</v>
      </c>
      <c r="AD340" s="161" t="e">
        <f>T340-HLOOKUP(V340,Minimas!$C$3:$CD$12,4,FALSE)</f>
        <v>#N/A</v>
      </c>
      <c r="AE340" s="161" t="e">
        <f>T340-HLOOKUP(V340,Minimas!$C$3:$CD$12,5,FALSE)</f>
        <v>#N/A</v>
      </c>
      <c r="AF340" s="161" t="e">
        <f>T340-HLOOKUP(V340,Minimas!$C$3:$CD$12,6,FALSE)</f>
        <v>#N/A</v>
      </c>
      <c r="AG340" s="161" t="e">
        <f>T340-HLOOKUP(V340,Minimas!$C$3:$CD$12,7,FALSE)</f>
        <v>#N/A</v>
      </c>
      <c r="AH340" s="161" t="e">
        <f>T340-HLOOKUP(V340,Minimas!$C$3:$CD$12,8,FALSE)</f>
        <v>#N/A</v>
      </c>
      <c r="AI340" s="161" t="e">
        <f>T340-HLOOKUP(V340,Minimas!$C$3:$CD$12,9,FALSE)</f>
        <v>#N/A</v>
      </c>
      <c r="AJ340" s="161" t="e">
        <f>T340-HLOOKUP(V340,Minimas!$C$3:$CD$12,10,FALSE)</f>
        <v>#N/A</v>
      </c>
      <c r="AK340" s="162" t="str">
        <f t="shared" si="42"/>
        <v xml:space="preserve"> </v>
      </c>
      <c r="AL340" s="163"/>
      <c r="AM340" s="163" t="str">
        <f t="shared" si="43"/>
        <v xml:space="preserve"> </v>
      </c>
      <c r="AN340" s="163" t="str">
        <f t="shared" si="44"/>
        <v xml:space="preserve"> </v>
      </c>
    </row>
    <row r="341" spans="28:40" x14ac:dyDescent="0.25">
      <c r="AB341" s="161" t="e">
        <f>T341-HLOOKUP(V341,Minimas!$C$3:$CD$12,2,FALSE)</f>
        <v>#N/A</v>
      </c>
      <c r="AC341" s="161" t="e">
        <f>T341-HLOOKUP(V341,Minimas!$C$3:$CD$12,3,FALSE)</f>
        <v>#N/A</v>
      </c>
      <c r="AD341" s="161" t="e">
        <f>T341-HLOOKUP(V341,Minimas!$C$3:$CD$12,4,FALSE)</f>
        <v>#N/A</v>
      </c>
      <c r="AE341" s="161" t="e">
        <f>T341-HLOOKUP(V341,Minimas!$C$3:$CD$12,5,FALSE)</f>
        <v>#N/A</v>
      </c>
      <c r="AF341" s="161" t="e">
        <f>T341-HLOOKUP(V341,Minimas!$C$3:$CD$12,6,FALSE)</f>
        <v>#N/A</v>
      </c>
      <c r="AG341" s="161" t="e">
        <f>T341-HLOOKUP(V341,Minimas!$C$3:$CD$12,7,FALSE)</f>
        <v>#N/A</v>
      </c>
      <c r="AH341" s="161" t="e">
        <f>T341-HLOOKUP(V341,Minimas!$C$3:$CD$12,8,FALSE)</f>
        <v>#N/A</v>
      </c>
      <c r="AI341" s="161" t="e">
        <f>T341-HLOOKUP(V341,Minimas!$C$3:$CD$12,9,FALSE)</f>
        <v>#N/A</v>
      </c>
      <c r="AJ341" s="161" t="e">
        <f>T341-HLOOKUP(V341,Minimas!$C$3:$CD$12,10,FALSE)</f>
        <v>#N/A</v>
      </c>
      <c r="AK341" s="162" t="str">
        <f t="shared" si="42"/>
        <v xml:space="preserve"> </v>
      </c>
      <c r="AL341" s="163"/>
      <c r="AM341" s="163" t="str">
        <f t="shared" si="43"/>
        <v xml:space="preserve"> </v>
      </c>
      <c r="AN341" s="163" t="str">
        <f t="shared" si="44"/>
        <v xml:space="preserve"> </v>
      </c>
    </row>
    <row r="342" spans="28:40" x14ac:dyDescent="0.25">
      <c r="AB342" s="161" t="e">
        <f>T342-HLOOKUP(V342,Minimas!$C$3:$CD$12,2,FALSE)</f>
        <v>#N/A</v>
      </c>
      <c r="AC342" s="161" t="e">
        <f>T342-HLOOKUP(V342,Minimas!$C$3:$CD$12,3,FALSE)</f>
        <v>#N/A</v>
      </c>
      <c r="AD342" s="161" t="e">
        <f>T342-HLOOKUP(V342,Minimas!$C$3:$CD$12,4,FALSE)</f>
        <v>#N/A</v>
      </c>
      <c r="AE342" s="161" t="e">
        <f>T342-HLOOKUP(V342,Minimas!$C$3:$CD$12,5,FALSE)</f>
        <v>#N/A</v>
      </c>
      <c r="AF342" s="161" t="e">
        <f>T342-HLOOKUP(V342,Minimas!$C$3:$CD$12,6,FALSE)</f>
        <v>#N/A</v>
      </c>
      <c r="AG342" s="161" t="e">
        <f>T342-HLOOKUP(V342,Minimas!$C$3:$CD$12,7,FALSE)</f>
        <v>#N/A</v>
      </c>
      <c r="AH342" s="161" t="e">
        <f>T342-HLOOKUP(V342,Minimas!$C$3:$CD$12,8,FALSE)</f>
        <v>#N/A</v>
      </c>
      <c r="AI342" s="161" t="e">
        <f>T342-HLOOKUP(V342,Minimas!$C$3:$CD$12,9,FALSE)</f>
        <v>#N/A</v>
      </c>
      <c r="AJ342" s="161" t="e">
        <f>T342-HLOOKUP(V342,Minimas!$C$3:$CD$12,10,FALSE)</f>
        <v>#N/A</v>
      </c>
      <c r="AK342" s="162" t="str">
        <f t="shared" si="42"/>
        <v xml:space="preserve"> </v>
      </c>
      <c r="AL342" s="163"/>
      <c r="AM342" s="163" t="str">
        <f t="shared" si="43"/>
        <v xml:space="preserve"> </v>
      </c>
      <c r="AN342" s="163" t="str">
        <f t="shared" si="44"/>
        <v xml:space="preserve"> </v>
      </c>
    </row>
    <row r="343" spans="28:40" x14ac:dyDescent="0.25">
      <c r="AB343" s="161" t="e">
        <f>T343-HLOOKUP(V343,Minimas!$C$3:$CD$12,2,FALSE)</f>
        <v>#N/A</v>
      </c>
      <c r="AC343" s="161" t="e">
        <f>T343-HLOOKUP(V343,Minimas!$C$3:$CD$12,3,FALSE)</f>
        <v>#N/A</v>
      </c>
      <c r="AD343" s="161" t="e">
        <f>T343-HLOOKUP(V343,Minimas!$C$3:$CD$12,4,FALSE)</f>
        <v>#N/A</v>
      </c>
      <c r="AE343" s="161" t="e">
        <f>T343-HLOOKUP(V343,Minimas!$C$3:$CD$12,5,FALSE)</f>
        <v>#N/A</v>
      </c>
      <c r="AF343" s="161" t="e">
        <f>T343-HLOOKUP(V343,Minimas!$C$3:$CD$12,6,FALSE)</f>
        <v>#N/A</v>
      </c>
      <c r="AG343" s="161" t="e">
        <f>T343-HLOOKUP(V343,Minimas!$C$3:$CD$12,7,FALSE)</f>
        <v>#N/A</v>
      </c>
      <c r="AH343" s="161" t="e">
        <f>T343-HLOOKUP(V343,Minimas!$C$3:$CD$12,8,FALSE)</f>
        <v>#N/A</v>
      </c>
      <c r="AI343" s="161" t="e">
        <f>T343-HLOOKUP(V343,Minimas!$C$3:$CD$12,9,FALSE)</f>
        <v>#N/A</v>
      </c>
      <c r="AJ343" s="161" t="e">
        <f>T343-HLOOKUP(V343,Minimas!$C$3:$CD$12,10,FALSE)</f>
        <v>#N/A</v>
      </c>
      <c r="AK343" s="162" t="str">
        <f t="shared" si="42"/>
        <v xml:space="preserve"> </v>
      </c>
      <c r="AL343" s="163"/>
      <c r="AM343" s="163" t="str">
        <f t="shared" si="43"/>
        <v xml:space="preserve"> </v>
      </c>
      <c r="AN343" s="163" t="str">
        <f t="shared" si="44"/>
        <v xml:space="preserve"> </v>
      </c>
    </row>
    <row r="344" spans="28:40" x14ac:dyDescent="0.25">
      <c r="AB344" s="161" t="e">
        <f>T344-HLOOKUP(V344,Minimas!$C$3:$CD$12,2,FALSE)</f>
        <v>#N/A</v>
      </c>
      <c r="AC344" s="161" t="e">
        <f>T344-HLOOKUP(V344,Minimas!$C$3:$CD$12,3,FALSE)</f>
        <v>#N/A</v>
      </c>
      <c r="AD344" s="161" t="e">
        <f>T344-HLOOKUP(V344,Minimas!$C$3:$CD$12,4,FALSE)</f>
        <v>#N/A</v>
      </c>
      <c r="AE344" s="161" t="e">
        <f>T344-HLOOKUP(V344,Minimas!$C$3:$CD$12,5,FALSE)</f>
        <v>#N/A</v>
      </c>
      <c r="AF344" s="161" t="e">
        <f>T344-HLOOKUP(V344,Minimas!$C$3:$CD$12,6,FALSE)</f>
        <v>#N/A</v>
      </c>
      <c r="AG344" s="161" t="e">
        <f>T344-HLOOKUP(V344,Minimas!$C$3:$CD$12,7,FALSE)</f>
        <v>#N/A</v>
      </c>
      <c r="AH344" s="161" t="e">
        <f>T344-HLOOKUP(V344,Minimas!$C$3:$CD$12,8,FALSE)</f>
        <v>#N/A</v>
      </c>
      <c r="AI344" s="161" t="e">
        <f>T344-HLOOKUP(V344,Minimas!$C$3:$CD$12,9,FALSE)</f>
        <v>#N/A</v>
      </c>
      <c r="AJ344" s="161" t="e">
        <f>T344-HLOOKUP(V344,Minimas!$C$3:$CD$12,10,FALSE)</f>
        <v>#N/A</v>
      </c>
      <c r="AK344" s="162" t="str">
        <f t="shared" si="42"/>
        <v xml:space="preserve"> </v>
      </c>
      <c r="AL344" s="163"/>
      <c r="AM344" s="163" t="str">
        <f t="shared" si="43"/>
        <v xml:space="preserve"> </v>
      </c>
      <c r="AN344" s="163" t="str">
        <f t="shared" si="44"/>
        <v xml:space="preserve"> </v>
      </c>
    </row>
    <row r="345" spans="28:40" x14ac:dyDescent="0.25">
      <c r="AB345" s="161" t="e">
        <f>T345-HLOOKUP(V345,Minimas!$C$3:$CD$12,2,FALSE)</f>
        <v>#N/A</v>
      </c>
      <c r="AC345" s="161" t="e">
        <f>T345-HLOOKUP(V345,Minimas!$C$3:$CD$12,3,FALSE)</f>
        <v>#N/A</v>
      </c>
      <c r="AD345" s="161" t="e">
        <f>T345-HLOOKUP(V345,Minimas!$C$3:$CD$12,4,FALSE)</f>
        <v>#N/A</v>
      </c>
      <c r="AE345" s="161" t="e">
        <f>T345-HLOOKUP(V345,Minimas!$C$3:$CD$12,5,FALSE)</f>
        <v>#N/A</v>
      </c>
      <c r="AF345" s="161" t="e">
        <f>T345-HLOOKUP(V345,Minimas!$C$3:$CD$12,6,FALSE)</f>
        <v>#N/A</v>
      </c>
      <c r="AG345" s="161" t="e">
        <f>T345-HLOOKUP(V345,Minimas!$C$3:$CD$12,7,FALSE)</f>
        <v>#N/A</v>
      </c>
      <c r="AH345" s="161" t="e">
        <f>T345-HLOOKUP(V345,Minimas!$C$3:$CD$12,8,FALSE)</f>
        <v>#N/A</v>
      </c>
      <c r="AI345" s="161" t="e">
        <f>T345-HLOOKUP(V345,Minimas!$C$3:$CD$12,9,FALSE)</f>
        <v>#N/A</v>
      </c>
      <c r="AJ345" s="161" t="e">
        <f>T345-HLOOKUP(V345,Minimas!$C$3:$CD$12,10,FALSE)</f>
        <v>#N/A</v>
      </c>
      <c r="AK345" s="162" t="str">
        <f t="shared" si="42"/>
        <v xml:space="preserve"> </v>
      </c>
      <c r="AL345" s="163"/>
      <c r="AM345" s="163" t="str">
        <f t="shared" si="43"/>
        <v xml:space="preserve"> </v>
      </c>
      <c r="AN345" s="163" t="str">
        <f t="shared" si="44"/>
        <v xml:space="preserve"> </v>
      </c>
    </row>
    <row r="346" spans="28:40" x14ac:dyDescent="0.25">
      <c r="AB346" s="161" t="e">
        <f>T346-HLOOKUP(V346,Minimas!$C$3:$CD$12,2,FALSE)</f>
        <v>#N/A</v>
      </c>
      <c r="AC346" s="161" t="e">
        <f>T346-HLOOKUP(V346,Minimas!$C$3:$CD$12,3,FALSE)</f>
        <v>#N/A</v>
      </c>
      <c r="AD346" s="161" t="e">
        <f>T346-HLOOKUP(V346,Minimas!$C$3:$CD$12,4,FALSE)</f>
        <v>#N/A</v>
      </c>
      <c r="AE346" s="161" t="e">
        <f>T346-HLOOKUP(V346,Minimas!$C$3:$CD$12,5,FALSE)</f>
        <v>#N/A</v>
      </c>
      <c r="AF346" s="161" t="e">
        <f>T346-HLOOKUP(V346,Minimas!$C$3:$CD$12,6,FALSE)</f>
        <v>#N/A</v>
      </c>
      <c r="AG346" s="161" t="e">
        <f>T346-HLOOKUP(V346,Minimas!$C$3:$CD$12,7,FALSE)</f>
        <v>#N/A</v>
      </c>
      <c r="AH346" s="161" t="e">
        <f>T346-HLOOKUP(V346,Minimas!$C$3:$CD$12,8,FALSE)</f>
        <v>#N/A</v>
      </c>
      <c r="AI346" s="161" t="e">
        <f>T346-HLOOKUP(V346,Minimas!$C$3:$CD$12,9,FALSE)</f>
        <v>#N/A</v>
      </c>
      <c r="AJ346" s="161" t="e">
        <f>T346-HLOOKUP(V346,Minimas!$C$3:$CD$12,10,FALSE)</f>
        <v>#N/A</v>
      </c>
      <c r="AK346" s="162" t="str">
        <f t="shared" si="42"/>
        <v xml:space="preserve"> </v>
      </c>
      <c r="AL346" s="163"/>
      <c r="AM346" s="163" t="str">
        <f t="shared" si="43"/>
        <v xml:space="preserve"> </v>
      </c>
      <c r="AN346" s="163" t="str">
        <f t="shared" si="44"/>
        <v xml:space="preserve"> </v>
      </c>
    </row>
    <row r="347" spans="28:40" x14ac:dyDescent="0.25">
      <c r="AB347" s="161" t="e">
        <f>T347-HLOOKUP(V347,Minimas!$C$3:$CD$12,2,FALSE)</f>
        <v>#N/A</v>
      </c>
      <c r="AC347" s="161" t="e">
        <f>T347-HLOOKUP(V347,Minimas!$C$3:$CD$12,3,FALSE)</f>
        <v>#N/A</v>
      </c>
      <c r="AD347" s="161" t="e">
        <f>T347-HLOOKUP(V347,Minimas!$C$3:$CD$12,4,FALSE)</f>
        <v>#N/A</v>
      </c>
      <c r="AE347" s="161" t="e">
        <f>T347-HLOOKUP(V347,Minimas!$C$3:$CD$12,5,FALSE)</f>
        <v>#N/A</v>
      </c>
      <c r="AF347" s="161" t="e">
        <f>T347-HLOOKUP(V347,Minimas!$C$3:$CD$12,6,FALSE)</f>
        <v>#N/A</v>
      </c>
      <c r="AG347" s="161" t="e">
        <f>T347-HLOOKUP(V347,Minimas!$C$3:$CD$12,7,FALSE)</f>
        <v>#N/A</v>
      </c>
      <c r="AH347" s="161" t="e">
        <f>T347-HLOOKUP(V347,Minimas!$C$3:$CD$12,8,FALSE)</f>
        <v>#N/A</v>
      </c>
      <c r="AI347" s="161" t="e">
        <f>T347-HLOOKUP(V347,Minimas!$C$3:$CD$12,9,FALSE)</f>
        <v>#N/A</v>
      </c>
      <c r="AJ347" s="161" t="e">
        <f>T347-HLOOKUP(V347,Minimas!$C$3:$CD$12,10,FALSE)</f>
        <v>#N/A</v>
      </c>
      <c r="AK347" s="162" t="str">
        <f t="shared" si="42"/>
        <v xml:space="preserve"> </v>
      </c>
      <c r="AL347" s="163"/>
      <c r="AM347" s="163" t="str">
        <f t="shared" si="43"/>
        <v xml:space="preserve"> </v>
      </c>
      <c r="AN347" s="163" t="str">
        <f t="shared" si="44"/>
        <v xml:space="preserve"> </v>
      </c>
    </row>
    <row r="348" spans="28:40" x14ac:dyDescent="0.25">
      <c r="AB348" s="161" t="e">
        <f>T348-HLOOKUP(V348,Minimas!$C$3:$CD$12,2,FALSE)</f>
        <v>#N/A</v>
      </c>
      <c r="AC348" s="161" t="e">
        <f>T348-HLOOKUP(V348,Minimas!$C$3:$CD$12,3,FALSE)</f>
        <v>#N/A</v>
      </c>
      <c r="AD348" s="161" t="e">
        <f>T348-HLOOKUP(V348,Minimas!$C$3:$CD$12,4,FALSE)</f>
        <v>#N/A</v>
      </c>
      <c r="AE348" s="161" t="e">
        <f>T348-HLOOKUP(V348,Minimas!$C$3:$CD$12,5,FALSE)</f>
        <v>#N/A</v>
      </c>
      <c r="AF348" s="161" t="e">
        <f>T348-HLOOKUP(V348,Minimas!$C$3:$CD$12,6,FALSE)</f>
        <v>#N/A</v>
      </c>
      <c r="AG348" s="161" t="e">
        <f>T348-HLOOKUP(V348,Minimas!$C$3:$CD$12,7,FALSE)</f>
        <v>#N/A</v>
      </c>
      <c r="AH348" s="161" t="e">
        <f>T348-HLOOKUP(V348,Minimas!$C$3:$CD$12,8,FALSE)</f>
        <v>#N/A</v>
      </c>
      <c r="AI348" s="161" t="e">
        <f>T348-HLOOKUP(V348,Minimas!$C$3:$CD$12,9,FALSE)</f>
        <v>#N/A</v>
      </c>
      <c r="AJ348" s="161" t="e">
        <f>T348-HLOOKUP(V348,Minimas!$C$3:$CD$12,10,FALSE)</f>
        <v>#N/A</v>
      </c>
      <c r="AK348" s="162" t="str">
        <f t="shared" si="42"/>
        <v xml:space="preserve"> </v>
      </c>
      <c r="AL348" s="163"/>
      <c r="AM348" s="163" t="str">
        <f t="shared" si="43"/>
        <v xml:space="preserve"> </v>
      </c>
      <c r="AN348" s="163" t="str">
        <f t="shared" si="44"/>
        <v xml:space="preserve"> </v>
      </c>
    </row>
    <row r="349" spans="28:40" x14ac:dyDescent="0.25">
      <c r="AB349" s="161" t="e">
        <f>T349-HLOOKUP(V349,Minimas!$C$3:$CD$12,2,FALSE)</f>
        <v>#N/A</v>
      </c>
      <c r="AC349" s="161" t="e">
        <f>T349-HLOOKUP(V349,Minimas!$C$3:$CD$12,3,FALSE)</f>
        <v>#N/A</v>
      </c>
      <c r="AD349" s="161" t="e">
        <f>T349-HLOOKUP(V349,Minimas!$C$3:$CD$12,4,FALSE)</f>
        <v>#N/A</v>
      </c>
      <c r="AE349" s="161" t="e">
        <f>T349-HLOOKUP(V349,Minimas!$C$3:$CD$12,5,FALSE)</f>
        <v>#N/A</v>
      </c>
      <c r="AF349" s="161" t="e">
        <f>T349-HLOOKUP(V349,Minimas!$C$3:$CD$12,6,FALSE)</f>
        <v>#N/A</v>
      </c>
      <c r="AG349" s="161" t="e">
        <f>T349-HLOOKUP(V349,Minimas!$C$3:$CD$12,7,FALSE)</f>
        <v>#N/A</v>
      </c>
      <c r="AH349" s="161" t="e">
        <f>T349-HLOOKUP(V349,Minimas!$C$3:$CD$12,8,FALSE)</f>
        <v>#N/A</v>
      </c>
      <c r="AI349" s="161" t="e">
        <f>T349-HLOOKUP(V349,Minimas!$C$3:$CD$12,9,FALSE)</f>
        <v>#N/A</v>
      </c>
      <c r="AJ349" s="161" t="e">
        <f>T349-HLOOKUP(V349,Minimas!$C$3:$CD$12,10,FALSE)</f>
        <v>#N/A</v>
      </c>
      <c r="AK349" s="162" t="str">
        <f t="shared" si="42"/>
        <v xml:space="preserve"> </v>
      </c>
      <c r="AL349" s="163"/>
      <c r="AM349" s="163" t="str">
        <f t="shared" si="43"/>
        <v xml:space="preserve"> </v>
      </c>
      <c r="AN349" s="163" t="str">
        <f t="shared" si="44"/>
        <v xml:space="preserve"> </v>
      </c>
    </row>
    <row r="350" spans="28:40" x14ac:dyDescent="0.25">
      <c r="AB350" s="161" t="e">
        <f>T350-HLOOKUP(V350,Minimas!$C$3:$CD$12,2,FALSE)</f>
        <v>#N/A</v>
      </c>
      <c r="AC350" s="161" t="e">
        <f>T350-HLOOKUP(V350,Minimas!$C$3:$CD$12,3,FALSE)</f>
        <v>#N/A</v>
      </c>
      <c r="AD350" s="161" t="e">
        <f>T350-HLOOKUP(V350,Minimas!$C$3:$CD$12,4,FALSE)</f>
        <v>#N/A</v>
      </c>
      <c r="AE350" s="161" t="e">
        <f>T350-HLOOKUP(V350,Minimas!$C$3:$CD$12,5,FALSE)</f>
        <v>#N/A</v>
      </c>
      <c r="AF350" s="161" t="e">
        <f>T350-HLOOKUP(V350,Minimas!$C$3:$CD$12,6,FALSE)</f>
        <v>#N/A</v>
      </c>
      <c r="AG350" s="161" t="e">
        <f>T350-HLOOKUP(V350,Minimas!$C$3:$CD$12,7,FALSE)</f>
        <v>#N/A</v>
      </c>
      <c r="AH350" s="161" t="e">
        <f>T350-HLOOKUP(V350,Minimas!$C$3:$CD$12,8,FALSE)</f>
        <v>#N/A</v>
      </c>
      <c r="AI350" s="161" t="e">
        <f>T350-HLOOKUP(V350,Minimas!$C$3:$CD$12,9,FALSE)</f>
        <v>#N/A</v>
      </c>
      <c r="AJ350" s="161" t="e">
        <f>T350-HLOOKUP(V350,Minimas!$C$3:$CD$12,10,FALSE)</f>
        <v>#N/A</v>
      </c>
      <c r="AK350" s="162" t="str">
        <f t="shared" ref="AK350:AK413" si="45">IF(E350=0," ",IF(AJ350&gt;=0,$AJ$5,IF(AI350&gt;=0,$AI$5,IF(AH350&gt;=0,$AH$5,IF(AG350&gt;=0,$AG$5,IF(AF350&gt;=0,$AF$5,IF(AE350&gt;=0,$AE$5,IF(AD350&gt;=0,$AD$5,IF(AC350&gt;=0,$AC$5,$AB$5)))))))))</f>
        <v xml:space="preserve"> </v>
      </c>
      <c r="AL350" s="163"/>
      <c r="AM350" s="163" t="str">
        <f t="shared" ref="AM350:AM413" si="46">IF(AK350="","",AK350)</f>
        <v xml:space="preserve"> </v>
      </c>
      <c r="AN350" s="163" t="str">
        <f t="shared" ref="AN350:AN413" si="47">IF(E350=0," ",IF(AJ350&gt;=0,AJ350,IF(AI350&gt;=0,AI350,IF(AH350&gt;=0,AH350,IF(AG350&gt;=0,AG350,IF(AF350&gt;=0,AF350,IF(AE350&gt;=0,AE350,IF(AD350&gt;=0,AD350,IF(AC350&gt;=0,AC350,AB350)))))))))</f>
        <v xml:space="preserve"> </v>
      </c>
    </row>
    <row r="351" spans="28:40" x14ac:dyDescent="0.25">
      <c r="AB351" s="161" t="e">
        <f>T351-HLOOKUP(V351,Minimas!$C$3:$CD$12,2,FALSE)</f>
        <v>#N/A</v>
      </c>
      <c r="AC351" s="161" t="e">
        <f>T351-HLOOKUP(V351,Minimas!$C$3:$CD$12,3,FALSE)</f>
        <v>#N/A</v>
      </c>
      <c r="AD351" s="161" t="e">
        <f>T351-HLOOKUP(V351,Minimas!$C$3:$CD$12,4,FALSE)</f>
        <v>#N/A</v>
      </c>
      <c r="AE351" s="161" t="e">
        <f>T351-HLOOKUP(V351,Minimas!$C$3:$CD$12,5,FALSE)</f>
        <v>#N/A</v>
      </c>
      <c r="AF351" s="161" t="e">
        <f>T351-HLOOKUP(V351,Minimas!$C$3:$CD$12,6,FALSE)</f>
        <v>#N/A</v>
      </c>
      <c r="AG351" s="161" t="e">
        <f>T351-HLOOKUP(V351,Minimas!$C$3:$CD$12,7,FALSE)</f>
        <v>#N/A</v>
      </c>
      <c r="AH351" s="161" t="e">
        <f>T351-HLOOKUP(V351,Minimas!$C$3:$CD$12,8,FALSE)</f>
        <v>#N/A</v>
      </c>
      <c r="AI351" s="161" t="e">
        <f>T351-HLOOKUP(V351,Minimas!$C$3:$CD$12,9,FALSE)</f>
        <v>#N/A</v>
      </c>
      <c r="AJ351" s="161" t="e">
        <f>T351-HLOOKUP(V351,Minimas!$C$3:$CD$12,10,FALSE)</f>
        <v>#N/A</v>
      </c>
      <c r="AK351" s="162" t="str">
        <f t="shared" si="45"/>
        <v xml:space="preserve"> </v>
      </c>
      <c r="AL351" s="163"/>
      <c r="AM351" s="163" t="str">
        <f t="shared" si="46"/>
        <v xml:space="preserve"> </v>
      </c>
      <c r="AN351" s="163" t="str">
        <f t="shared" si="47"/>
        <v xml:space="preserve"> </v>
      </c>
    </row>
    <row r="352" spans="28:40" x14ac:dyDescent="0.25">
      <c r="AB352" s="161" t="e">
        <f>T352-HLOOKUP(V352,Minimas!$C$3:$CD$12,2,FALSE)</f>
        <v>#N/A</v>
      </c>
      <c r="AC352" s="161" t="e">
        <f>T352-HLOOKUP(V352,Minimas!$C$3:$CD$12,3,FALSE)</f>
        <v>#N/A</v>
      </c>
      <c r="AD352" s="161" t="e">
        <f>T352-HLOOKUP(V352,Minimas!$C$3:$CD$12,4,FALSE)</f>
        <v>#N/A</v>
      </c>
      <c r="AE352" s="161" t="e">
        <f>T352-HLOOKUP(V352,Minimas!$C$3:$CD$12,5,FALSE)</f>
        <v>#N/A</v>
      </c>
      <c r="AF352" s="161" t="e">
        <f>T352-HLOOKUP(V352,Minimas!$C$3:$CD$12,6,FALSE)</f>
        <v>#N/A</v>
      </c>
      <c r="AG352" s="161" t="e">
        <f>T352-HLOOKUP(V352,Minimas!$C$3:$CD$12,7,FALSE)</f>
        <v>#N/A</v>
      </c>
      <c r="AH352" s="161" t="e">
        <f>T352-HLOOKUP(V352,Minimas!$C$3:$CD$12,8,FALSE)</f>
        <v>#N/A</v>
      </c>
      <c r="AI352" s="161" t="e">
        <f>T352-HLOOKUP(V352,Minimas!$C$3:$CD$12,9,FALSE)</f>
        <v>#N/A</v>
      </c>
      <c r="AJ352" s="161" t="e">
        <f>T352-HLOOKUP(V352,Minimas!$C$3:$CD$12,10,FALSE)</f>
        <v>#N/A</v>
      </c>
      <c r="AK352" s="162" t="str">
        <f t="shared" si="45"/>
        <v xml:space="preserve"> </v>
      </c>
      <c r="AL352" s="163"/>
      <c r="AM352" s="163" t="str">
        <f t="shared" si="46"/>
        <v xml:space="preserve"> </v>
      </c>
      <c r="AN352" s="163" t="str">
        <f t="shared" si="47"/>
        <v xml:space="preserve"> </v>
      </c>
    </row>
    <row r="353" spans="28:40" x14ac:dyDescent="0.25">
      <c r="AB353" s="161" t="e">
        <f>T353-HLOOKUP(V353,Minimas!$C$3:$CD$12,2,FALSE)</f>
        <v>#N/A</v>
      </c>
      <c r="AC353" s="161" t="e">
        <f>T353-HLOOKUP(V353,Minimas!$C$3:$CD$12,3,FALSE)</f>
        <v>#N/A</v>
      </c>
      <c r="AD353" s="161" t="e">
        <f>T353-HLOOKUP(V353,Minimas!$C$3:$CD$12,4,FALSE)</f>
        <v>#N/A</v>
      </c>
      <c r="AE353" s="161" t="e">
        <f>T353-HLOOKUP(V353,Minimas!$C$3:$CD$12,5,FALSE)</f>
        <v>#N/A</v>
      </c>
      <c r="AF353" s="161" t="e">
        <f>T353-HLOOKUP(V353,Minimas!$C$3:$CD$12,6,FALSE)</f>
        <v>#N/A</v>
      </c>
      <c r="AG353" s="161" t="e">
        <f>T353-HLOOKUP(V353,Minimas!$C$3:$CD$12,7,FALSE)</f>
        <v>#N/A</v>
      </c>
      <c r="AH353" s="161" t="e">
        <f>T353-HLOOKUP(V353,Minimas!$C$3:$CD$12,8,FALSE)</f>
        <v>#N/A</v>
      </c>
      <c r="AI353" s="161" t="e">
        <f>T353-HLOOKUP(V353,Minimas!$C$3:$CD$12,9,FALSE)</f>
        <v>#N/A</v>
      </c>
      <c r="AJ353" s="161" t="e">
        <f>T353-HLOOKUP(V353,Minimas!$C$3:$CD$12,10,FALSE)</f>
        <v>#N/A</v>
      </c>
      <c r="AK353" s="162" t="str">
        <f t="shared" si="45"/>
        <v xml:space="preserve"> </v>
      </c>
      <c r="AL353" s="163"/>
      <c r="AM353" s="163" t="str">
        <f t="shared" si="46"/>
        <v xml:space="preserve"> </v>
      </c>
      <c r="AN353" s="163" t="str">
        <f t="shared" si="47"/>
        <v xml:space="preserve"> </v>
      </c>
    </row>
    <row r="354" spans="28:40" x14ac:dyDescent="0.25">
      <c r="AB354" s="161" t="e">
        <f>T354-HLOOKUP(V354,Minimas!$C$3:$CD$12,2,FALSE)</f>
        <v>#N/A</v>
      </c>
      <c r="AC354" s="161" t="e">
        <f>T354-HLOOKUP(V354,Minimas!$C$3:$CD$12,3,FALSE)</f>
        <v>#N/A</v>
      </c>
      <c r="AD354" s="161" t="e">
        <f>T354-HLOOKUP(V354,Minimas!$C$3:$CD$12,4,FALSE)</f>
        <v>#N/A</v>
      </c>
      <c r="AE354" s="161" t="e">
        <f>T354-HLOOKUP(V354,Minimas!$C$3:$CD$12,5,FALSE)</f>
        <v>#N/A</v>
      </c>
      <c r="AF354" s="161" t="e">
        <f>T354-HLOOKUP(V354,Minimas!$C$3:$CD$12,6,FALSE)</f>
        <v>#N/A</v>
      </c>
      <c r="AG354" s="161" t="e">
        <f>T354-HLOOKUP(V354,Minimas!$C$3:$CD$12,7,FALSE)</f>
        <v>#N/A</v>
      </c>
      <c r="AH354" s="161" t="e">
        <f>T354-HLOOKUP(V354,Minimas!$C$3:$CD$12,8,FALSE)</f>
        <v>#N/A</v>
      </c>
      <c r="AI354" s="161" t="e">
        <f>T354-HLOOKUP(V354,Minimas!$C$3:$CD$12,9,FALSE)</f>
        <v>#N/A</v>
      </c>
      <c r="AJ354" s="161" t="e">
        <f>T354-HLOOKUP(V354,Minimas!$C$3:$CD$12,10,FALSE)</f>
        <v>#N/A</v>
      </c>
      <c r="AK354" s="162" t="str">
        <f t="shared" si="45"/>
        <v xml:space="preserve"> </v>
      </c>
      <c r="AL354" s="163"/>
      <c r="AM354" s="163" t="str">
        <f t="shared" si="46"/>
        <v xml:space="preserve"> </v>
      </c>
      <c r="AN354" s="163" t="str">
        <f t="shared" si="47"/>
        <v xml:space="preserve"> </v>
      </c>
    </row>
    <row r="355" spans="28:40" x14ac:dyDescent="0.25">
      <c r="AB355" s="161" t="e">
        <f>T355-HLOOKUP(V355,Minimas!$C$3:$CD$12,2,FALSE)</f>
        <v>#N/A</v>
      </c>
      <c r="AC355" s="161" t="e">
        <f>T355-HLOOKUP(V355,Minimas!$C$3:$CD$12,3,FALSE)</f>
        <v>#N/A</v>
      </c>
      <c r="AD355" s="161" t="e">
        <f>T355-HLOOKUP(V355,Minimas!$C$3:$CD$12,4,FALSE)</f>
        <v>#N/A</v>
      </c>
      <c r="AE355" s="161" t="e">
        <f>T355-HLOOKUP(V355,Minimas!$C$3:$CD$12,5,FALSE)</f>
        <v>#N/A</v>
      </c>
      <c r="AF355" s="161" t="e">
        <f>T355-HLOOKUP(V355,Minimas!$C$3:$CD$12,6,FALSE)</f>
        <v>#N/A</v>
      </c>
      <c r="AG355" s="161" t="e">
        <f>T355-HLOOKUP(V355,Minimas!$C$3:$CD$12,7,FALSE)</f>
        <v>#N/A</v>
      </c>
      <c r="AH355" s="161" t="e">
        <f>T355-HLOOKUP(V355,Minimas!$C$3:$CD$12,8,FALSE)</f>
        <v>#N/A</v>
      </c>
      <c r="AI355" s="161" t="e">
        <f>T355-HLOOKUP(V355,Minimas!$C$3:$CD$12,9,FALSE)</f>
        <v>#N/A</v>
      </c>
      <c r="AJ355" s="161" t="e">
        <f>T355-HLOOKUP(V355,Minimas!$C$3:$CD$12,10,FALSE)</f>
        <v>#N/A</v>
      </c>
      <c r="AK355" s="162" t="str">
        <f t="shared" si="45"/>
        <v xml:space="preserve"> </v>
      </c>
      <c r="AL355" s="163"/>
      <c r="AM355" s="163" t="str">
        <f t="shared" si="46"/>
        <v xml:space="preserve"> </v>
      </c>
      <c r="AN355" s="163" t="str">
        <f t="shared" si="47"/>
        <v xml:space="preserve"> </v>
      </c>
    </row>
    <row r="356" spans="28:40" x14ac:dyDescent="0.25">
      <c r="AB356" s="161" t="e">
        <f>T356-HLOOKUP(V356,Minimas!$C$3:$CD$12,2,FALSE)</f>
        <v>#N/A</v>
      </c>
      <c r="AC356" s="161" t="e">
        <f>T356-HLOOKUP(V356,Minimas!$C$3:$CD$12,3,FALSE)</f>
        <v>#N/A</v>
      </c>
      <c r="AD356" s="161" t="e">
        <f>T356-HLOOKUP(V356,Minimas!$C$3:$CD$12,4,FALSE)</f>
        <v>#N/A</v>
      </c>
      <c r="AE356" s="161" t="e">
        <f>T356-HLOOKUP(V356,Minimas!$C$3:$CD$12,5,FALSE)</f>
        <v>#N/A</v>
      </c>
      <c r="AF356" s="161" t="e">
        <f>T356-HLOOKUP(V356,Minimas!$C$3:$CD$12,6,FALSE)</f>
        <v>#N/A</v>
      </c>
      <c r="AG356" s="161" t="e">
        <f>T356-HLOOKUP(V356,Minimas!$C$3:$CD$12,7,FALSE)</f>
        <v>#N/A</v>
      </c>
      <c r="AH356" s="161" t="e">
        <f>T356-HLOOKUP(V356,Minimas!$C$3:$CD$12,8,FALSE)</f>
        <v>#N/A</v>
      </c>
      <c r="AI356" s="161" t="e">
        <f>T356-HLOOKUP(V356,Minimas!$C$3:$CD$12,9,FALSE)</f>
        <v>#N/A</v>
      </c>
      <c r="AJ356" s="161" t="e">
        <f>T356-HLOOKUP(V356,Minimas!$C$3:$CD$12,10,FALSE)</f>
        <v>#N/A</v>
      </c>
      <c r="AK356" s="162" t="str">
        <f t="shared" si="45"/>
        <v xml:space="preserve"> </v>
      </c>
      <c r="AL356" s="163"/>
      <c r="AM356" s="163" t="str">
        <f t="shared" si="46"/>
        <v xml:space="preserve"> </v>
      </c>
      <c r="AN356" s="163" t="str">
        <f t="shared" si="47"/>
        <v xml:space="preserve"> </v>
      </c>
    </row>
    <row r="357" spans="28:40" x14ac:dyDescent="0.25">
      <c r="AB357" s="161" t="e">
        <f>T357-HLOOKUP(V357,Minimas!$C$3:$CD$12,2,FALSE)</f>
        <v>#N/A</v>
      </c>
      <c r="AC357" s="161" t="e">
        <f>T357-HLOOKUP(V357,Minimas!$C$3:$CD$12,3,FALSE)</f>
        <v>#N/A</v>
      </c>
      <c r="AD357" s="161" t="e">
        <f>T357-HLOOKUP(V357,Minimas!$C$3:$CD$12,4,FALSE)</f>
        <v>#N/A</v>
      </c>
      <c r="AE357" s="161" t="e">
        <f>T357-HLOOKUP(V357,Minimas!$C$3:$CD$12,5,FALSE)</f>
        <v>#N/A</v>
      </c>
      <c r="AF357" s="161" t="e">
        <f>T357-HLOOKUP(V357,Minimas!$C$3:$CD$12,6,FALSE)</f>
        <v>#N/A</v>
      </c>
      <c r="AG357" s="161" t="e">
        <f>T357-HLOOKUP(V357,Minimas!$C$3:$CD$12,7,FALSE)</f>
        <v>#N/A</v>
      </c>
      <c r="AH357" s="161" t="e">
        <f>T357-HLOOKUP(V357,Minimas!$C$3:$CD$12,8,FALSE)</f>
        <v>#N/A</v>
      </c>
      <c r="AI357" s="161" t="e">
        <f>T357-HLOOKUP(V357,Minimas!$C$3:$CD$12,9,FALSE)</f>
        <v>#N/A</v>
      </c>
      <c r="AJ357" s="161" t="e">
        <f>T357-HLOOKUP(V357,Minimas!$C$3:$CD$12,10,FALSE)</f>
        <v>#N/A</v>
      </c>
      <c r="AK357" s="162" t="str">
        <f t="shared" si="45"/>
        <v xml:space="preserve"> </v>
      </c>
      <c r="AL357" s="163"/>
      <c r="AM357" s="163" t="str">
        <f t="shared" si="46"/>
        <v xml:space="preserve"> </v>
      </c>
      <c r="AN357" s="163" t="str">
        <f t="shared" si="47"/>
        <v xml:space="preserve"> </v>
      </c>
    </row>
    <row r="358" spans="28:40" x14ac:dyDescent="0.25">
      <c r="AB358" s="161" t="e">
        <f>T358-HLOOKUP(V358,Minimas!$C$3:$CD$12,2,FALSE)</f>
        <v>#N/A</v>
      </c>
      <c r="AC358" s="161" t="e">
        <f>T358-HLOOKUP(V358,Minimas!$C$3:$CD$12,3,FALSE)</f>
        <v>#N/A</v>
      </c>
      <c r="AD358" s="161" t="e">
        <f>T358-HLOOKUP(V358,Minimas!$C$3:$CD$12,4,FALSE)</f>
        <v>#N/A</v>
      </c>
      <c r="AE358" s="161" t="e">
        <f>T358-HLOOKUP(V358,Minimas!$C$3:$CD$12,5,FALSE)</f>
        <v>#N/A</v>
      </c>
      <c r="AF358" s="161" t="e">
        <f>T358-HLOOKUP(V358,Minimas!$C$3:$CD$12,6,FALSE)</f>
        <v>#N/A</v>
      </c>
      <c r="AG358" s="161" t="e">
        <f>T358-HLOOKUP(V358,Minimas!$C$3:$CD$12,7,FALSE)</f>
        <v>#N/A</v>
      </c>
      <c r="AH358" s="161" t="e">
        <f>T358-HLOOKUP(V358,Minimas!$C$3:$CD$12,8,FALSE)</f>
        <v>#N/A</v>
      </c>
      <c r="AI358" s="161" t="e">
        <f>T358-HLOOKUP(V358,Minimas!$C$3:$CD$12,9,FALSE)</f>
        <v>#N/A</v>
      </c>
      <c r="AJ358" s="161" t="e">
        <f>T358-HLOOKUP(V358,Minimas!$C$3:$CD$12,10,FALSE)</f>
        <v>#N/A</v>
      </c>
      <c r="AK358" s="162" t="str">
        <f t="shared" si="45"/>
        <v xml:space="preserve"> </v>
      </c>
      <c r="AL358" s="163"/>
      <c r="AM358" s="163" t="str">
        <f t="shared" si="46"/>
        <v xml:space="preserve"> </v>
      </c>
      <c r="AN358" s="163" t="str">
        <f t="shared" si="47"/>
        <v xml:space="preserve"> </v>
      </c>
    </row>
    <row r="359" spans="28:40" x14ac:dyDescent="0.25">
      <c r="AB359" s="161" t="e">
        <f>T359-HLOOKUP(V359,Minimas!$C$3:$CD$12,2,FALSE)</f>
        <v>#N/A</v>
      </c>
      <c r="AC359" s="161" t="e">
        <f>T359-HLOOKUP(V359,Minimas!$C$3:$CD$12,3,FALSE)</f>
        <v>#N/A</v>
      </c>
      <c r="AD359" s="161" t="e">
        <f>T359-HLOOKUP(V359,Minimas!$C$3:$CD$12,4,FALSE)</f>
        <v>#N/A</v>
      </c>
      <c r="AE359" s="161" t="e">
        <f>T359-HLOOKUP(V359,Minimas!$C$3:$CD$12,5,FALSE)</f>
        <v>#N/A</v>
      </c>
      <c r="AF359" s="161" t="e">
        <f>T359-HLOOKUP(V359,Minimas!$C$3:$CD$12,6,FALSE)</f>
        <v>#N/A</v>
      </c>
      <c r="AG359" s="161" t="e">
        <f>T359-HLOOKUP(V359,Minimas!$C$3:$CD$12,7,FALSE)</f>
        <v>#N/A</v>
      </c>
      <c r="AH359" s="161" t="e">
        <f>T359-HLOOKUP(V359,Minimas!$C$3:$CD$12,8,FALSE)</f>
        <v>#N/A</v>
      </c>
      <c r="AI359" s="161" t="e">
        <f>T359-HLOOKUP(V359,Minimas!$C$3:$CD$12,9,FALSE)</f>
        <v>#N/A</v>
      </c>
      <c r="AJ359" s="161" t="e">
        <f>T359-HLOOKUP(V359,Minimas!$C$3:$CD$12,10,FALSE)</f>
        <v>#N/A</v>
      </c>
      <c r="AK359" s="162" t="str">
        <f t="shared" si="45"/>
        <v xml:space="preserve"> </v>
      </c>
      <c r="AL359" s="163"/>
      <c r="AM359" s="163" t="str">
        <f t="shared" si="46"/>
        <v xml:space="preserve"> </v>
      </c>
      <c r="AN359" s="163" t="str">
        <f t="shared" si="47"/>
        <v xml:space="preserve"> </v>
      </c>
    </row>
    <row r="360" spans="28:40" x14ac:dyDescent="0.25">
      <c r="AB360" s="161" t="e">
        <f>T360-HLOOKUP(V360,Minimas!$C$3:$CD$12,2,FALSE)</f>
        <v>#N/A</v>
      </c>
      <c r="AC360" s="161" t="e">
        <f>T360-HLOOKUP(V360,Minimas!$C$3:$CD$12,3,FALSE)</f>
        <v>#N/A</v>
      </c>
      <c r="AD360" s="161" t="e">
        <f>T360-HLOOKUP(V360,Minimas!$C$3:$CD$12,4,FALSE)</f>
        <v>#N/A</v>
      </c>
      <c r="AE360" s="161" t="e">
        <f>T360-HLOOKUP(V360,Minimas!$C$3:$CD$12,5,FALSE)</f>
        <v>#N/A</v>
      </c>
      <c r="AF360" s="161" t="e">
        <f>T360-HLOOKUP(V360,Minimas!$C$3:$CD$12,6,FALSE)</f>
        <v>#N/A</v>
      </c>
      <c r="AG360" s="161" t="e">
        <f>T360-HLOOKUP(V360,Minimas!$C$3:$CD$12,7,FALSE)</f>
        <v>#N/A</v>
      </c>
      <c r="AH360" s="161" t="e">
        <f>T360-HLOOKUP(V360,Minimas!$C$3:$CD$12,8,FALSE)</f>
        <v>#N/A</v>
      </c>
      <c r="AI360" s="161" t="e">
        <f>T360-HLOOKUP(V360,Minimas!$C$3:$CD$12,9,FALSE)</f>
        <v>#N/A</v>
      </c>
      <c r="AJ360" s="161" t="e">
        <f>T360-HLOOKUP(V360,Minimas!$C$3:$CD$12,10,FALSE)</f>
        <v>#N/A</v>
      </c>
      <c r="AK360" s="162" t="str">
        <f t="shared" si="45"/>
        <v xml:space="preserve"> </v>
      </c>
      <c r="AL360" s="163"/>
      <c r="AM360" s="163" t="str">
        <f t="shared" si="46"/>
        <v xml:space="preserve"> </v>
      </c>
      <c r="AN360" s="163" t="str">
        <f t="shared" si="47"/>
        <v xml:space="preserve"> </v>
      </c>
    </row>
    <row r="361" spans="28:40" x14ac:dyDescent="0.25">
      <c r="AB361" s="161" t="e">
        <f>T361-HLOOKUP(V361,Minimas!$C$3:$CD$12,2,FALSE)</f>
        <v>#N/A</v>
      </c>
      <c r="AC361" s="161" t="e">
        <f>T361-HLOOKUP(V361,Minimas!$C$3:$CD$12,3,FALSE)</f>
        <v>#N/A</v>
      </c>
      <c r="AD361" s="161" t="e">
        <f>T361-HLOOKUP(V361,Minimas!$C$3:$CD$12,4,FALSE)</f>
        <v>#N/A</v>
      </c>
      <c r="AE361" s="161" t="e">
        <f>T361-HLOOKUP(V361,Minimas!$C$3:$CD$12,5,FALSE)</f>
        <v>#N/A</v>
      </c>
      <c r="AF361" s="161" t="e">
        <f>T361-HLOOKUP(V361,Minimas!$C$3:$CD$12,6,FALSE)</f>
        <v>#N/A</v>
      </c>
      <c r="AG361" s="161" t="e">
        <f>T361-HLOOKUP(V361,Minimas!$C$3:$CD$12,7,FALSE)</f>
        <v>#N/A</v>
      </c>
      <c r="AH361" s="161" t="e">
        <f>T361-HLOOKUP(V361,Minimas!$C$3:$CD$12,8,FALSE)</f>
        <v>#N/A</v>
      </c>
      <c r="AI361" s="161" t="e">
        <f>T361-HLOOKUP(V361,Minimas!$C$3:$CD$12,9,FALSE)</f>
        <v>#N/A</v>
      </c>
      <c r="AJ361" s="161" t="e">
        <f>T361-HLOOKUP(V361,Minimas!$C$3:$CD$12,10,FALSE)</f>
        <v>#N/A</v>
      </c>
      <c r="AK361" s="162" t="str">
        <f t="shared" si="45"/>
        <v xml:space="preserve"> </v>
      </c>
      <c r="AL361" s="163"/>
      <c r="AM361" s="163" t="str">
        <f t="shared" si="46"/>
        <v xml:space="preserve"> </v>
      </c>
      <c r="AN361" s="163" t="str">
        <f t="shared" si="47"/>
        <v xml:space="preserve"> </v>
      </c>
    </row>
    <row r="362" spans="28:40" x14ac:dyDescent="0.25">
      <c r="AB362" s="161" t="e">
        <f>T362-HLOOKUP(V362,Minimas!$C$3:$CD$12,2,FALSE)</f>
        <v>#N/A</v>
      </c>
      <c r="AC362" s="161" t="e">
        <f>T362-HLOOKUP(V362,Minimas!$C$3:$CD$12,3,FALSE)</f>
        <v>#N/A</v>
      </c>
      <c r="AD362" s="161" t="e">
        <f>T362-HLOOKUP(V362,Minimas!$C$3:$CD$12,4,FALSE)</f>
        <v>#N/A</v>
      </c>
      <c r="AE362" s="161" t="e">
        <f>T362-HLOOKUP(V362,Minimas!$C$3:$CD$12,5,FALSE)</f>
        <v>#N/A</v>
      </c>
      <c r="AF362" s="161" t="e">
        <f>T362-HLOOKUP(V362,Minimas!$C$3:$CD$12,6,FALSE)</f>
        <v>#N/A</v>
      </c>
      <c r="AG362" s="161" t="e">
        <f>T362-HLOOKUP(V362,Minimas!$C$3:$CD$12,7,FALSE)</f>
        <v>#N/A</v>
      </c>
      <c r="AH362" s="161" t="e">
        <f>T362-HLOOKUP(V362,Minimas!$C$3:$CD$12,8,FALSE)</f>
        <v>#N/A</v>
      </c>
      <c r="AI362" s="161" t="e">
        <f>T362-HLOOKUP(V362,Minimas!$C$3:$CD$12,9,FALSE)</f>
        <v>#N/A</v>
      </c>
      <c r="AJ362" s="161" t="e">
        <f>T362-HLOOKUP(V362,Minimas!$C$3:$CD$12,10,FALSE)</f>
        <v>#N/A</v>
      </c>
      <c r="AK362" s="162" t="str">
        <f t="shared" si="45"/>
        <v xml:space="preserve"> </v>
      </c>
      <c r="AL362" s="163"/>
      <c r="AM362" s="163" t="str">
        <f t="shared" si="46"/>
        <v xml:space="preserve"> </v>
      </c>
      <c r="AN362" s="163" t="str">
        <f t="shared" si="47"/>
        <v xml:space="preserve"> </v>
      </c>
    </row>
    <row r="363" spans="28:40" x14ac:dyDescent="0.25">
      <c r="AB363" s="161" t="e">
        <f>T363-HLOOKUP(V363,Minimas!$C$3:$CD$12,2,FALSE)</f>
        <v>#N/A</v>
      </c>
      <c r="AC363" s="161" t="e">
        <f>T363-HLOOKUP(V363,Minimas!$C$3:$CD$12,3,FALSE)</f>
        <v>#N/A</v>
      </c>
      <c r="AD363" s="161" t="e">
        <f>T363-HLOOKUP(V363,Minimas!$C$3:$CD$12,4,FALSE)</f>
        <v>#N/A</v>
      </c>
      <c r="AE363" s="161" t="e">
        <f>T363-HLOOKUP(V363,Minimas!$C$3:$CD$12,5,FALSE)</f>
        <v>#N/A</v>
      </c>
      <c r="AF363" s="161" t="e">
        <f>T363-HLOOKUP(V363,Minimas!$C$3:$CD$12,6,FALSE)</f>
        <v>#N/A</v>
      </c>
      <c r="AG363" s="161" t="e">
        <f>T363-HLOOKUP(V363,Minimas!$C$3:$CD$12,7,FALSE)</f>
        <v>#N/A</v>
      </c>
      <c r="AH363" s="161" t="e">
        <f>T363-HLOOKUP(V363,Minimas!$C$3:$CD$12,8,FALSE)</f>
        <v>#N/A</v>
      </c>
      <c r="AI363" s="161" t="e">
        <f>T363-HLOOKUP(V363,Minimas!$C$3:$CD$12,9,FALSE)</f>
        <v>#N/A</v>
      </c>
      <c r="AJ363" s="161" t="e">
        <f>T363-HLOOKUP(V363,Minimas!$C$3:$CD$12,10,FALSE)</f>
        <v>#N/A</v>
      </c>
      <c r="AK363" s="162" t="str">
        <f t="shared" si="45"/>
        <v xml:space="preserve"> </v>
      </c>
      <c r="AL363" s="163"/>
      <c r="AM363" s="163" t="str">
        <f t="shared" si="46"/>
        <v xml:space="preserve"> </v>
      </c>
      <c r="AN363" s="163" t="str">
        <f t="shared" si="47"/>
        <v xml:space="preserve"> </v>
      </c>
    </row>
    <row r="364" spans="28:40" x14ac:dyDescent="0.25">
      <c r="AB364" s="161" t="e">
        <f>T364-HLOOKUP(V364,Minimas!$C$3:$CD$12,2,FALSE)</f>
        <v>#N/A</v>
      </c>
      <c r="AC364" s="161" t="e">
        <f>T364-HLOOKUP(V364,Minimas!$C$3:$CD$12,3,FALSE)</f>
        <v>#N/A</v>
      </c>
      <c r="AD364" s="161" t="e">
        <f>T364-HLOOKUP(V364,Minimas!$C$3:$CD$12,4,FALSE)</f>
        <v>#N/A</v>
      </c>
      <c r="AE364" s="161" t="e">
        <f>T364-HLOOKUP(V364,Minimas!$C$3:$CD$12,5,FALSE)</f>
        <v>#N/A</v>
      </c>
      <c r="AF364" s="161" t="e">
        <f>T364-HLOOKUP(V364,Minimas!$C$3:$CD$12,6,FALSE)</f>
        <v>#N/A</v>
      </c>
      <c r="AG364" s="161" t="e">
        <f>T364-HLOOKUP(V364,Minimas!$C$3:$CD$12,7,FALSE)</f>
        <v>#N/A</v>
      </c>
      <c r="AH364" s="161" t="e">
        <f>T364-HLOOKUP(V364,Minimas!$C$3:$CD$12,8,FALSE)</f>
        <v>#N/A</v>
      </c>
      <c r="AI364" s="161" t="e">
        <f>T364-HLOOKUP(V364,Minimas!$C$3:$CD$12,9,FALSE)</f>
        <v>#N/A</v>
      </c>
      <c r="AJ364" s="161" t="e">
        <f>T364-HLOOKUP(V364,Minimas!$C$3:$CD$12,10,FALSE)</f>
        <v>#N/A</v>
      </c>
      <c r="AK364" s="162" t="str">
        <f t="shared" si="45"/>
        <v xml:space="preserve"> </v>
      </c>
      <c r="AL364" s="163"/>
      <c r="AM364" s="163" t="str">
        <f t="shared" si="46"/>
        <v xml:space="preserve"> </v>
      </c>
      <c r="AN364" s="163" t="str">
        <f t="shared" si="47"/>
        <v xml:space="preserve"> </v>
      </c>
    </row>
    <row r="365" spans="28:40" x14ac:dyDescent="0.25">
      <c r="AB365" s="161" t="e">
        <f>T365-HLOOKUP(V365,Minimas!$C$3:$CD$12,2,FALSE)</f>
        <v>#N/A</v>
      </c>
      <c r="AC365" s="161" t="e">
        <f>T365-HLOOKUP(V365,Minimas!$C$3:$CD$12,3,FALSE)</f>
        <v>#N/A</v>
      </c>
      <c r="AD365" s="161" t="e">
        <f>T365-HLOOKUP(V365,Minimas!$C$3:$CD$12,4,FALSE)</f>
        <v>#N/A</v>
      </c>
      <c r="AE365" s="161" t="e">
        <f>T365-HLOOKUP(V365,Minimas!$C$3:$CD$12,5,FALSE)</f>
        <v>#N/A</v>
      </c>
      <c r="AF365" s="161" t="e">
        <f>T365-HLOOKUP(V365,Minimas!$C$3:$CD$12,6,FALSE)</f>
        <v>#N/A</v>
      </c>
      <c r="AG365" s="161" t="e">
        <f>T365-HLOOKUP(V365,Minimas!$C$3:$CD$12,7,FALSE)</f>
        <v>#N/A</v>
      </c>
      <c r="AH365" s="161" t="e">
        <f>T365-HLOOKUP(V365,Minimas!$C$3:$CD$12,8,FALSE)</f>
        <v>#N/A</v>
      </c>
      <c r="AI365" s="161" t="e">
        <f>T365-HLOOKUP(V365,Minimas!$C$3:$CD$12,9,FALSE)</f>
        <v>#N/A</v>
      </c>
      <c r="AJ365" s="161" t="e">
        <f>T365-HLOOKUP(V365,Minimas!$C$3:$CD$12,10,FALSE)</f>
        <v>#N/A</v>
      </c>
      <c r="AK365" s="162" t="str">
        <f t="shared" si="45"/>
        <v xml:space="preserve"> </v>
      </c>
      <c r="AL365" s="163"/>
      <c r="AM365" s="163" t="str">
        <f t="shared" si="46"/>
        <v xml:space="preserve"> </v>
      </c>
      <c r="AN365" s="163" t="str">
        <f t="shared" si="47"/>
        <v xml:space="preserve"> </v>
      </c>
    </row>
    <row r="366" spans="28:40" x14ac:dyDescent="0.25">
      <c r="AB366" s="161" t="e">
        <f>T366-HLOOKUP(V366,Minimas!$C$3:$CD$12,2,FALSE)</f>
        <v>#N/A</v>
      </c>
      <c r="AC366" s="161" t="e">
        <f>T366-HLOOKUP(V366,Minimas!$C$3:$CD$12,3,FALSE)</f>
        <v>#N/A</v>
      </c>
      <c r="AD366" s="161" t="e">
        <f>T366-HLOOKUP(V366,Minimas!$C$3:$CD$12,4,FALSE)</f>
        <v>#N/A</v>
      </c>
      <c r="AE366" s="161" t="e">
        <f>T366-HLOOKUP(V366,Minimas!$C$3:$CD$12,5,FALSE)</f>
        <v>#N/A</v>
      </c>
      <c r="AF366" s="161" t="e">
        <f>T366-HLOOKUP(V366,Minimas!$C$3:$CD$12,6,FALSE)</f>
        <v>#N/A</v>
      </c>
      <c r="AG366" s="161" t="e">
        <f>T366-HLOOKUP(V366,Minimas!$C$3:$CD$12,7,FALSE)</f>
        <v>#N/A</v>
      </c>
      <c r="AH366" s="161" t="e">
        <f>T366-HLOOKUP(V366,Minimas!$C$3:$CD$12,8,FALSE)</f>
        <v>#N/A</v>
      </c>
      <c r="AI366" s="161" t="e">
        <f>T366-HLOOKUP(V366,Minimas!$C$3:$CD$12,9,FALSE)</f>
        <v>#N/A</v>
      </c>
      <c r="AJ366" s="161" t="e">
        <f>T366-HLOOKUP(V366,Minimas!$C$3:$CD$12,10,FALSE)</f>
        <v>#N/A</v>
      </c>
      <c r="AK366" s="162" t="str">
        <f t="shared" si="45"/>
        <v xml:space="preserve"> </v>
      </c>
      <c r="AL366" s="163"/>
      <c r="AM366" s="163" t="str">
        <f t="shared" si="46"/>
        <v xml:space="preserve"> </v>
      </c>
      <c r="AN366" s="163" t="str">
        <f t="shared" si="47"/>
        <v xml:space="preserve"> </v>
      </c>
    </row>
    <row r="367" spans="28:40" x14ac:dyDescent="0.25">
      <c r="AB367" s="161" t="e">
        <f>T367-HLOOKUP(V367,Minimas!$C$3:$CD$12,2,FALSE)</f>
        <v>#N/A</v>
      </c>
      <c r="AC367" s="161" t="e">
        <f>T367-HLOOKUP(V367,Minimas!$C$3:$CD$12,3,FALSE)</f>
        <v>#N/A</v>
      </c>
      <c r="AD367" s="161" t="e">
        <f>T367-HLOOKUP(V367,Minimas!$C$3:$CD$12,4,FALSE)</f>
        <v>#N/A</v>
      </c>
      <c r="AE367" s="161" t="e">
        <f>T367-HLOOKUP(V367,Minimas!$C$3:$CD$12,5,FALSE)</f>
        <v>#N/A</v>
      </c>
      <c r="AF367" s="161" t="e">
        <f>T367-HLOOKUP(V367,Minimas!$C$3:$CD$12,6,FALSE)</f>
        <v>#N/A</v>
      </c>
      <c r="AG367" s="161" t="e">
        <f>T367-HLOOKUP(V367,Minimas!$C$3:$CD$12,7,FALSE)</f>
        <v>#N/A</v>
      </c>
      <c r="AH367" s="161" t="e">
        <f>T367-HLOOKUP(V367,Minimas!$C$3:$CD$12,8,FALSE)</f>
        <v>#N/A</v>
      </c>
      <c r="AI367" s="161" t="e">
        <f>T367-HLOOKUP(V367,Minimas!$C$3:$CD$12,9,FALSE)</f>
        <v>#N/A</v>
      </c>
      <c r="AJ367" s="161" t="e">
        <f>T367-HLOOKUP(V367,Minimas!$C$3:$CD$12,10,FALSE)</f>
        <v>#N/A</v>
      </c>
      <c r="AK367" s="162" t="str">
        <f t="shared" si="45"/>
        <v xml:space="preserve"> </v>
      </c>
      <c r="AL367" s="163"/>
      <c r="AM367" s="163" t="str">
        <f t="shared" si="46"/>
        <v xml:space="preserve"> </v>
      </c>
      <c r="AN367" s="163" t="str">
        <f t="shared" si="47"/>
        <v xml:space="preserve"> </v>
      </c>
    </row>
    <row r="368" spans="28:40" x14ac:dyDescent="0.25">
      <c r="AB368" s="161" t="e">
        <f>T368-HLOOKUP(V368,Minimas!$C$3:$CD$12,2,FALSE)</f>
        <v>#N/A</v>
      </c>
      <c r="AC368" s="161" t="e">
        <f>T368-HLOOKUP(V368,Minimas!$C$3:$CD$12,3,FALSE)</f>
        <v>#N/A</v>
      </c>
      <c r="AD368" s="161" t="e">
        <f>T368-HLOOKUP(V368,Minimas!$C$3:$CD$12,4,FALSE)</f>
        <v>#N/A</v>
      </c>
      <c r="AE368" s="161" t="e">
        <f>T368-HLOOKUP(V368,Minimas!$C$3:$CD$12,5,FALSE)</f>
        <v>#N/A</v>
      </c>
      <c r="AF368" s="161" t="e">
        <f>T368-HLOOKUP(V368,Minimas!$C$3:$CD$12,6,FALSE)</f>
        <v>#N/A</v>
      </c>
      <c r="AG368" s="161" t="e">
        <f>T368-HLOOKUP(V368,Minimas!$C$3:$CD$12,7,FALSE)</f>
        <v>#N/A</v>
      </c>
      <c r="AH368" s="161" t="e">
        <f>T368-HLOOKUP(V368,Minimas!$C$3:$CD$12,8,FALSE)</f>
        <v>#N/A</v>
      </c>
      <c r="AI368" s="161" t="e">
        <f>T368-HLOOKUP(V368,Minimas!$C$3:$CD$12,9,FALSE)</f>
        <v>#N/A</v>
      </c>
      <c r="AJ368" s="161" t="e">
        <f>T368-HLOOKUP(V368,Minimas!$C$3:$CD$12,10,FALSE)</f>
        <v>#N/A</v>
      </c>
      <c r="AK368" s="162" t="str">
        <f t="shared" si="45"/>
        <v xml:space="preserve"> </v>
      </c>
      <c r="AL368" s="163"/>
      <c r="AM368" s="163" t="str">
        <f t="shared" si="46"/>
        <v xml:space="preserve"> </v>
      </c>
      <c r="AN368" s="163" t="str">
        <f t="shared" si="47"/>
        <v xml:space="preserve"> </v>
      </c>
    </row>
    <row r="369" spans="28:40" x14ac:dyDescent="0.25">
      <c r="AB369" s="161" t="e">
        <f>T369-HLOOKUP(V369,Minimas!$C$3:$CD$12,2,FALSE)</f>
        <v>#N/A</v>
      </c>
      <c r="AC369" s="161" t="e">
        <f>T369-HLOOKUP(V369,Minimas!$C$3:$CD$12,3,FALSE)</f>
        <v>#N/A</v>
      </c>
      <c r="AD369" s="161" t="e">
        <f>T369-HLOOKUP(V369,Minimas!$C$3:$CD$12,4,FALSE)</f>
        <v>#N/A</v>
      </c>
      <c r="AE369" s="161" t="e">
        <f>T369-HLOOKUP(V369,Minimas!$C$3:$CD$12,5,FALSE)</f>
        <v>#N/A</v>
      </c>
      <c r="AF369" s="161" t="e">
        <f>T369-HLOOKUP(V369,Minimas!$C$3:$CD$12,6,FALSE)</f>
        <v>#N/A</v>
      </c>
      <c r="AG369" s="161" t="e">
        <f>T369-HLOOKUP(V369,Minimas!$C$3:$CD$12,7,FALSE)</f>
        <v>#N/A</v>
      </c>
      <c r="AH369" s="161" t="e">
        <f>T369-HLOOKUP(V369,Minimas!$C$3:$CD$12,8,FALSE)</f>
        <v>#N/A</v>
      </c>
      <c r="AI369" s="161" t="e">
        <f>T369-HLOOKUP(V369,Minimas!$C$3:$CD$12,9,FALSE)</f>
        <v>#N/A</v>
      </c>
      <c r="AJ369" s="161" t="e">
        <f>T369-HLOOKUP(V369,Minimas!$C$3:$CD$12,10,FALSE)</f>
        <v>#N/A</v>
      </c>
      <c r="AK369" s="162" t="str">
        <f t="shared" si="45"/>
        <v xml:space="preserve"> </v>
      </c>
      <c r="AL369" s="163"/>
      <c r="AM369" s="163" t="str">
        <f t="shared" si="46"/>
        <v xml:space="preserve"> </v>
      </c>
      <c r="AN369" s="163" t="str">
        <f t="shared" si="47"/>
        <v xml:space="preserve"> </v>
      </c>
    </row>
    <row r="370" spans="28:40" x14ac:dyDescent="0.25">
      <c r="AB370" s="161" t="e">
        <f>T370-HLOOKUP(V370,Minimas!$C$3:$CD$12,2,FALSE)</f>
        <v>#N/A</v>
      </c>
      <c r="AC370" s="161" t="e">
        <f>T370-HLOOKUP(V370,Minimas!$C$3:$CD$12,3,FALSE)</f>
        <v>#N/A</v>
      </c>
      <c r="AD370" s="161" t="e">
        <f>T370-HLOOKUP(V370,Minimas!$C$3:$CD$12,4,FALSE)</f>
        <v>#N/A</v>
      </c>
      <c r="AE370" s="161" t="e">
        <f>T370-HLOOKUP(V370,Minimas!$C$3:$CD$12,5,FALSE)</f>
        <v>#N/A</v>
      </c>
      <c r="AF370" s="161" t="e">
        <f>T370-HLOOKUP(V370,Minimas!$C$3:$CD$12,6,FALSE)</f>
        <v>#N/A</v>
      </c>
      <c r="AG370" s="161" t="e">
        <f>T370-HLOOKUP(V370,Minimas!$C$3:$CD$12,7,FALSE)</f>
        <v>#N/A</v>
      </c>
      <c r="AH370" s="161" t="e">
        <f>T370-HLOOKUP(V370,Minimas!$C$3:$CD$12,8,FALSE)</f>
        <v>#N/A</v>
      </c>
      <c r="AI370" s="161" t="e">
        <f>T370-HLOOKUP(V370,Minimas!$C$3:$CD$12,9,FALSE)</f>
        <v>#N/A</v>
      </c>
      <c r="AJ370" s="161" t="e">
        <f>T370-HLOOKUP(V370,Minimas!$C$3:$CD$12,10,FALSE)</f>
        <v>#N/A</v>
      </c>
      <c r="AK370" s="162" t="str">
        <f t="shared" si="45"/>
        <v xml:space="preserve"> </v>
      </c>
      <c r="AL370" s="163"/>
      <c r="AM370" s="163" t="str">
        <f t="shared" si="46"/>
        <v xml:space="preserve"> </v>
      </c>
      <c r="AN370" s="163" t="str">
        <f t="shared" si="47"/>
        <v xml:space="preserve"> </v>
      </c>
    </row>
    <row r="371" spans="28:40" x14ac:dyDescent="0.25">
      <c r="AB371" s="161" t="e">
        <f>T371-HLOOKUP(V371,Minimas!$C$3:$CD$12,2,FALSE)</f>
        <v>#N/A</v>
      </c>
      <c r="AC371" s="161" t="e">
        <f>T371-HLOOKUP(V371,Minimas!$C$3:$CD$12,3,FALSE)</f>
        <v>#N/A</v>
      </c>
      <c r="AD371" s="161" t="e">
        <f>T371-HLOOKUP(V371,Minimas!$C$3:$CD$12,4,FALSE)</f>
        <v>#N/A</v>
      </c>
      <c r="AE371" s="161" t="e">
        <f>T371-HLOOKUP(V371,Minimas!$C$3:$CD$12,5,FALSE)</f>
        <v>#N/A</v>
      </c>
      <c r="AF371" s="161" t="e">
        <f>T371-HLOOKUP(V371,Minimas!$C$3:$CD$12,6,FALSE)</f>
        <v>#N/A</v>
      </c>
      <c r="AG371" s="161" t="e">
        <f>T371-HLOOKUP(V371,Minimas!$C$3:$CD$12,7,FALSE)</f>
        <v>#N/A</v>
      </c>
      <c r="AH371" s="161" t="e">
        <f>T371-HLOOKUP(V371,Minimas!$C$3:$CD$12,8,FALSE)</f>
        <v>#N/A</v>
      </c>
      <c r="AI371" s="161" t="e">
        <f>T371-HLOOKUP(V371,Minimas!$C$3:$CD$12,9,FALSE)</f>
        <v>#N/A</v>
      </c>
      <c r="AJ371" s="161" t="e">
        <f>T371-HLOOKUP(V371,Minimas!$C$3:$CD$12,10,FALSE)</f>
        <v>#N/A</v>
      </c>
      <c r="AK371" s="162" t="str">
        <f t="shared" si="45"/>
        <v xml:space="preserve"> </v>
      </c>
      <c r="AL371" s="163"/>
      <c r="AM371" s="163" t="str">
        <f t="shared" si="46"/>
        <v xml:space="preserve"> </v>
      </c>
      <c r="AN371" s="163" t="str">
        <f t="shared" si="47"/>
        <v xml:space="preserve"> </v>
      </c>
    </row>
    <row r="372" spans="28:40" x14ac:dyDescent="0.25">
      <c r="AB372" s="161" t="e">
        <f>T372-HLOOKUP(V372,Minimas!$C$3:$CD$12,2,FALSE)</f>
        <v>#N/A</v>
      </c>
      <c r="AC372" s="161" t="e">
        <f>T372-HLOOKUP(V372,Minimas!$C$3:$CD$12,3,FALSE)</f>
        <v>#N/A</v>
      </c>
      <c r="AD372" s="161" t="e">
        <f>T372-HLOOKUP(V372,Minimas!$C$3:$CD$12,4,FALSE)</f>
        <v>#N/A</v>
      </c>
      <c r="AE372" s="161" t="e">
        <f>T372-HLOOKUP(V372,Minimas!$C$3:$CD$12,5,FALSE)</f>
        <v>#N/A</v>
      </c>
      <c r="AF372" s="161" t="e">
        <f>T372-HLOOKUP(V372,Minimas!$C$3:$CD$12,6,FALSE)</f>
        <v>#N/A</v>
      </c>
      <c r="AG372" s="161" t="e">
        <f>T372-HLOOKUP(V372,Minimas!$C$3:$CD$12,7,FALSE)</f>
        <v>#N/A</v>
      </c>
      <c r="AH372" s="161" t="e">
        <f>T372-HLOOKUP(V372,Minimas!$C$3:$CD$12,8,FALSE)</f>
        <v>#N/A</v>
      </c>
      <c r="AI372" s="161" t="e">
        <f>T372-HLOOKUP(V372,Minimas!$C$3:$CD$12,9,FALSE)</f>
        <v>#N/A</v>
      </c>
      <c r="AJ372" s="161" t="e">
        <f>T372-HLOOKUP(V372,Minimas!$C$3:$CD$12,10,FALSE)</f>
        <v>#N/A</v>
      </c>
      <c r="AK372" s="162" t="str">
        <f t="shared" si="45"/>
        <v xml:space="preserve"> </v>
      </c>
      <c r="AL372" s="163"/>
      <c r="AM372" s="163" t="str">
        <f t="shared" si="46"/>
        <v xml:space="preserve"> </v>
      </c>
      <c r="AN372" s="163" t="str">
        <f t="shared" si="47"/>
        <v xml:space="preserve"> </v>
      </c>
    </row>
    <row r="373" spans="28:40" x14ac:dyDescent="0.25">
      <c r="AB373" s="161" t="e">
        <f>T373-HLOOKUP(V373,Minimas!$C$3:$CD$12,2,FALSE)</f>
        <v>#N/A</v>
      </c>
      <c r="AC373" s="161" t="e">
        <f>T373-HLOOKUP(V373,Minimas!$C$3:$CD$12,3,FALSE)</f>
        <v>#N/A</v>
      </c>
      <c r="AD373" s="161" t="e">
        <f>T373-HLOOKUP(V373,Minimas!$C$3:$CD$12,4,FALSE)</f>
        <v>#N/A</v>
      </c>
      <c r="AE373" s="161" t="e">
        <f>T373-HLOOKUP(V373,Minimas!$C$3:$CD$12,5,FALSE)</f>
        <v>#N/A</v>
      </c>
      <c r="AF373" s="161" t="e">
        <f>T373-HLOOKUP(V373,Minimas!$C$3:$CD$12,6,FALSE)</f>
        <v>#N/A</v>
      </c>
      <c r="AG373" s="161" t="e">
        <f>T373-HLOOKUP(V373,Minimas!$C$3:$CD$12,7,FALSE)</f>
        <v>#N/A</v>
      </c>
      <c r="AH373" s="161" t="e">
        <f>T373-HLOOKUP(V373,Minimas!$C$3:$CD$12,8,FALSE)</f>
        <v>#N/A</v>
      </c>
      <c r="AI373" s="161" t="e">
        <f>T373-HLOOKUP(V373,Minimas!$C$3:$CD$12,9,FALSE)</f>
        <v>#N/A</v>
      </c>
      <c r="AJ373" s="161" t="e">
        <f>T373-HLOOKUP(V373,Minimas!$C$3:$CD$12,10,FALSE)</f>
        <v>#N/A</v>
      </c>
      <c r="AK373" s="162" t="str">
        <f t="shared" si="45"/>
        <v xml:space="preserve"> </v>
      </c>
      <c r="AL373" s="163"/>
      <c r="AM373" s="163" t="str">
        <f t="shared" si="46"/>
        <v xml:space="preserve"> </v>
      </c>
      <c r="AN373" s="163" t="str">
        <f t="shared" si="47"/>
        <v xml:space="preserve"> </v>
      </c>
    </row>
    <row r="374" spans="28:40" x14ac:dyDescent="0.25">
      <c r="AB374" s="161" t="e">
        <f>T374-HLOOKUP(V374,Minimas!$C$3:$CD$12,2,FALSE)</f>
        <v>#N/A</v>
      </c>
      <c r="AC374" s="161" t="e">
        <f>T374-HLOOKUP(V374,Minimas!$C$3:$CD$12,3,FALSE)</f>
        <v>#N/A</v>
      </c>
      <c r="AD374" s="161" t="e">
        <f>T374-HLOOKUP(V374,Minimas!$C$3:$CD$12,4,FALSE)</f>
        <v>#N/A</v>
      </c>
      <c r="AE374" s="161" t="e">
        <f>T374-HLOOKUP(V374,Minimas!$C$3:$CD$12,5,FALSE)</f>
        <v>#N/A</v>
      </c>
      <c r="AF374" s="161" t="e">
        <f>T374-HLOOKUP(V374,Minimas!$C$3:$CD$12,6,FALSE)</f>
        <v>#N/A</v>
      </c>
      <c r="AG374" s="161" t="e">
        <f>T374-HLOOKUP(V374,Minimas!$C$3:$CD$12,7,FALSE)</f>
        <v>#N/A</v>
      </c>
      <c r="AH374" s="161" t="e">
        <f>T374-HLOOKUP(V374,Minimas!$C$3:$CD$12,8,FALSE)</f>
        <v>#N/A</v>
      </c>
      <c r="AI374" s="161" t="e">
        <f>T374-HLOOKUP(V374,Minimas!$C$3:$CD$12,9,FALSE)</f>
        <v>#N/A</v>
      </c>
      <c r="AJ374" s="161" t="e">
        <f>T374-HLOOKUP(V374,Minimas!$C$3:$CD$12,10,FALSE)</f>
        <v>#N/A</v>
      </c>
      <c r="AK374" s="162" t="str">
        <f t="shared" si="45"/>
        <v xml:space="preserve"> </v>
      </c>
      <c r="AL374" s="163"/>
      <c r="AM374" s="163" t="str">
        <f t="shared" si="46"/>
        <v xml:space="preserve"> </v>
      </c>
      <c r="AN374" s="163" t="str">
        <f t="shared" si="47"/>
        <v xml:space="preserve"> </v>
      </c>
    </row>
    <row r="375" spans="28:40" x14ac:dyDescent="0.25">
      <c r="AB375" s="161" t="e">
        <f>T375-HLOOKUP(V375,Minimas!$C$3:$CD$12,2,FALSE)</f>
        <v>#N/A</v>
      </c>
      <c r="AC375" s="161" t="e">
        <f>T375-HLOOKUP(V375,Minimas!$C$3:$CD$12,3,FALSE)</f>
        <v>#N/A</v>
      </c>
      <c r="AD375" s="161" t="e">
        <f>T375-HLOOKUP(V375,Minimas!$C$3:$CD$12,4,FALSE)</f>
        <v>#N/A</v>
      </c>
      <c r="AE375" s="161" t="e">
        <f>T375-HLOOKUP(V375,Minimas!$C$3:$CD$12,5,FALSE)</f>
        <v>#N/A</v>
      </c>
      <c r="AF375" s="161" t="e">
        <f>T375-HLOOKUP(V375,Minimas!$C$3:$CD$12,6,FALSE)</f>
        <v>#N/A</v>
      </c>
      <c r="AG375" s="161" t="e">
        <f>T375-HLOOKUP(V375,Minimas!$C$3:$CD$12,7,FALSE)</f>
        <v>#N/A</v>
      </c>
      <c r="AH375" s="161" t="e">
        <f>T375-HLOOKUP(V375,Minimas!$C$3:$CD$12,8,FALSE)</f>
        <v>#N/A</v>
      </c>
      <c r="AI375" s="161" t="e">
        <f>T375-HLOOKUP(V375,Minimas!$C$3:$CD$12,9,FALSE)</f>
        <v>#N/A</v>
      </c>
      <c r="AJ375" s="161" t="e">
        <f>T375-HLOOKUP(V375,Minimas!$C$3:$CD$12,10,FALSE)</f>
        <v>#N/A</v>
      </c>
      <c r="AK375" s="162" t="str">
        <f t="shared" si="45"/>
        <v xml:space="preserve"> </v>
      </c>
      <c r="AL375" s="163"/>
      <c r="AM375" s="163" t="str">
        <f t="shared" si="46"/>
        <v xml:space="preserve"> </v>
      </c>
      <c r="AN375" s="163" t="str">
        <f t="shared" si="47"/>
        <v xml:space="preserve"> </v>
      </c>
    </row>
    <row r="376" spans="28:40" x14ac:dyDescent="0.25">
      <c r="AB376" s="161" t="e">
        <f>T376-HLOOKUP(V376,Minimas!$C$3:$CD$12,2,FALSE)</f>
        <v>#N/A</v>
      </c>
      <c r="AC376" s="161" t="e">
        <f>T376-HLOOKUP(V376,Minimas!$C$3:$CD$12,3,FALSE)</f>
        <v>#N/A</v>
      </c>
      <c r="AD376" s="161" t="e">
        <f>T376-HLOOKUP(V376,Minimas!$C$3:$CD$12,4,FALSE)</f>
        <v>#N/A</v>
      </c>
      <c r="AE376" s="161" t="e">
        <f>T376-HLOOKUP(V376,Minimas!$C$3:$CD$12,5,FALSE)</f>
        <v>#N/A</v>
      </c>
      <c r="AF376" s="161" t="e">
        <f>T376-HLOOKUP(V376,Minimas!$C$3:$CD$12,6,FALSE)</f>
        <v>#N/A</v>
      </c>
      <c r="AG376" s="161" t="e">
        <f>T376-HLOOKUP(V376,Minimas!$C$3:$CD$12,7,FALSE)</f>
        <v>#N/A</v>
      </c>
      <c r="AH376" s="161" t="e">
        <f>T376-HLOOKUP(V376,Minimas!$C$3:$CD$12,8,FALSE)</f>
        <v>#N/A</v>
      </c>
      <c r="AI376" s="161" t="e">
        <f>T376-HLOOKUP(V376,Minimas!$C$3:$CD$12,9,FALSE)</f>
        <v>#N/A</v>
      </c>
      <c r="AJ376" s="161" t="e">
        <f>T376-HLOOKUP(V376,Minimas!$C$3:$CD$12,10,FALSE)</f>
        <v>#N/A</v>
      </c>
      <c r="AK376" s="162" t="str">
        <f t="shared" si="45"/>
        <v xml:space="preserve"> </v>
      </c>
      <c r="AL376" s="163"/>
      <c r="AM376" s="163" t="str">
        <f t="shared" si="46"/>
        <v xml:space="preserve"> </v>
      </c>
      <c r="AN376" s="163" t="str">
        <f t="shared" si="47"/>
        <v xml:space="preserve"> </v>
      </c>
    </row>
    <row r="377" spans="28:40" x14ac:dyDescent="0.25">
      <c r="AB377" s="161" t="e">
        <f>T377-HLOOKUP(V377,Minimas!$C$3:$CD$12,2,FALSE)</f>
        <v>#N/A</v>
      </c>
      <c r="AC377" s="161" t="e">
        <f>T377-HLOOKUP(V377,Minimas!$C$3:$CD$12,3,FALSE)</f>
        <v>#N/A</v>
      </c>
      <c r="AD377" s="161" t="e">
        <f>T377-HLOOKUP(V377,Minimas!$C$3:$CD$12,4,FALSE)</f>
        <v>#N/A</v>
      </c>
      <c r="AE377" s="161" t="e">
        <f>T377-HLOOKUP(V377,Minimas!$C$3:$CD$12,5,FALSE)</f>
        <v>#N/A</v>
      </c>
      <c r="AF377" s="161" t="e">
        <f>T377-HLOOKUP(V377,Minimas!$C$3:$CD$12,6,FALSE)</f>
        <v>#N/A</v>
      </c>
      <c r="AG377" s="161" t="e">
        <f>T377-HLOOKUP(V377,Minimas!$C$3:$CD$12,7,FALSE)</f>
        <v>#N/A</v>
      </c>
      <c r="AH377" s="161" t="e">
        <f>T377-HLOOKUP(V377,Minimas!$C$3:$CD$12,8,FALSE)</f>
        <v>#N/A</v>
      </c>
      <c r="AI377" s="161" t="e">
        <f>T377-HLOOKUP(V377,Minimas!$C$3:$CD$12,9,FALSE)</f>
        <v>#N/A</v>
      </c>
      <c r="AJ377" s="161" t="e">
        <f>T377-HLOOKUP(V377,Minimas!$C$3:$CD$12,10,FALSE)</f>
        <v>#N/A</v>
      </c>
      <c r="AK377" s="162" t="str">
        <f t="shared" si="45"/>
        <v xml:space="preserve"> </v>
      </c>
      <c r="AL377" s="163"/>
      <c r="AM377" s="163" t="str">
        <f t="shared" si="46"/>
        <v xml:space="preserve"> </v>
      </c>
      <c r="AN377" s="163" t="str">
        <f t="shared" si="47"/>
        <v xml:space="preserve"> </v>
      </c>
    </row>
    <row r="378" spans="28:40" x14ac:dyDescent="0.25">
      <c r="AB378" s="161" t="e">
        <f>T378-HLOOKUP(V378,Minimas!$C$3:$CD$12,2,FALSE)</f>
        <v>#N/A</v>
      </c>
      <c r="AC378" s="161" t="e">
        <f>T378-HLOOKUP(V378,Minimas!$C$3:$CD$12,3,FALSE)</f>
        <v>#N/A</v>
      </c>
      <c r="AD378" s="161" t="e">
        <f>T378-HLOOKUP(V378,Minimas!$C$3:$CD$12,4,FALSE)</f>
        <v>#N/A</v>
      </c>
      <c r="AE378" s="161" t="e">
        <f>T378-HLOOKUP(V378,Minimas!$C$3:$CD$12,5,FALSE)</f>
        <v>#N/A</v>
      </c>
      <c r="AF378" s="161" t="e">
        <f>T378-HLOOKUP(V378,Minimas!$C$3:$CD$12,6,FALSE)</f>
        <v>#N/A</v>
      </c>
      <c r="AG378" s="161" t="e">
        <f>T378-HLOOKUP(V378,Minimas!$C$3:$CD$12,7,FALSE)</f>
        <v>#N/A</v>
      </c>
      <c r="AH378" s="161" t="e">
        <f>T378-HLOOKUP(V378,Minimas!$C$3:$CD$12,8,FALSE)</f>
        <v>#N/A</v>
      </c>
      <c r="AI378" s="161" t="e">
        <f>T378-HLOOKUP(V378,Minimas!$C$3:$CD$12,9,FALSE)</f>
        <v>#N/A</v>
      </c>
      <c r="AJ378" s="161" t="e">
        <f>T378-HLOOKUP(V378,Minimas!$C$3:$CD$12,10,FALSE)</f>
        <v>#N/A</v>
      </c>
      <c r="AK378" s="162" t="str">
        <f t="shared" si="45"/>
        <v xml:space="preserve"> </v>
      </c>
      <c r="AL378" s="163"/>
      <c r="AM378" s="163" t="str">
        <f t="shared" si="46"/>
        <v xml:space="preserve"> </v>
      </c>
      <c r="AN378" s="163" t="str">
        <f t="shared" si="47"/>
        <v xml:space="preserve"> </v>
      </c>
    </row>
    <row r="379" spans="28:40" x14ac:dyDescent="0.25">
      <c r="AB379" s="161" t="e">
        <f>T379-HLOOKUP(V379,Minimas!$C$3:$CD$12,2,FALSE)</f>
        <v>#N/A</v>
      </c>
      <c r="AC379" s="161" t="e">
        <f>T379-HLOOKUP(V379,Minimas!$C$3:$CD$12,3,FALSE)</f>
        <v>#N/A</v>
      </c>
      <c r="AD379" s="161" t="e">
        <f>T379-HLOOKUP(V379,Minimas!$C$3:$CD$12,4,FALSE)</f>
        <v>#N/A</v>
      </c>
      <c r="AE379" s="161" t="e">
        <f>T379-HLOOKUP(V379,Minimas!$C$3:$CD$12,5,FALSE)</f>
        <v>#N/A</v>
      </c>
      <c r="AF379" s="161" t="e">
        <f>T379-HLOOKUP(V379,Minimas!$C$3:$CD$12,6,FALSE)</f>
        <v>#N/A</v>
      </c>
      <c r="AG379" s="161" t="e">
        <f>T379-HLOOKUP(V379,Minimas!$C$3:$CD$12,7,FALSE)</f>
        <v>#N/A</v>
      </c>
      <c r="AH379" s="161" t="e">
        <f>T379-HLOOKUP(V379,Minimas!$C$3:$CD$12,8,FALSE)</f>
        <v>#N/A</v>
      </c>
      <c r="AI379" s="161" t="e">
        <f>T379-HLOOKUP(V379,Minimas!$C$3:$CD$12,9,FALSE)</f>
        <v>#N/A</v>
      </c>
      <c r="AJ379" s="161" t="e">
        <f>T379-HLOOKUP(V379,Minimas!$C$3:$CD$12,10,FALSE)</f>
        <v>#N/A</v>
      </c>
      <c r="AK379" s="162" t="str">
        <f t="shared" si="45"/>
        <v xml:space="preserve"> </v>
      </c>
      <c r="AL379" s="163"/>
      <c r="AM379" s="163" t="str">
        <f t="shared" si="46"/>
        <v xml:space="preserve"> </v>
      </c>
      <c r="AN379" s="163" t="str">
        <f t="shared" si="47"/>
        <v xml:space="preserve"> </v>
      </c>
    </row>
    <row r="380" spans="28:40" x14ac:dyDescent="0.25">
      <c r="AB380" s="161" t="e">
        <f>T380-HLOOKUP(V380,Minimas!$C$3:$CD$12,2,FALSE)</f>
        <v>#N/A</v>
      </c>
      <c r="AC380" s="161" t="e">
        <f>T380-HLOOKUP(V380,Minimas!$C$3:$CD$12,3,FALSE)</f>
        <v>#N/A</v>
      </c>
      <c r="AD380" s="161" t="e">
        <f>T380-HLOOKUP(V380,Minimas!$C$3:$CD$12,4,FALSE)</f>
        <v>#N/A</v>
      </c>
      <c r="AE380" s="161" t="e">
        <f>T380-HLOOKUP(V380,Minimas!$C$3:$CD$12,5,FALSE)</f>
        <v>#N/A</v>
      </c>
      <c r="AF380" s="161" t="e">
        <f>T380-HLOOKUP(V380,Minimas!$C$3:$CD$12,6,FALSE)</f>
        <v>#N/A</v>
      </c>
      <c r="AG380" s="161" t="e">
        <f>T380-HLOOKUP(V380,Minimas!$C$3:$CD$12,7,FALSE)</f>
        <v>#N/A</v>
      </c>
      <c r="AH380" s="161" t="e">
        <f>T380-HLOOKUP(V380,Minimas!$C$3:$CD$12,8,FALSE)</f>
        <v>#N/A</v>
      </c>
      <c r="AI380" s="161" t="e">
        <f>T380-HLOOKUP(V380,Minimas!$C$3:$CD$12,9,FALSE)</f>
        <v>#N/A</v>
      </c>
      <c r="AJ380" s="161" t="e">
        <f>T380-HLOOKUP(V380,Minimas!$C$3:$CD$12,10,FALSE)</f>
        <v>#N/A</v>
      </c>
      <c r="AK380" s="162" t="str">
        <f t="shared" si="45"/>
        <v xml:space="preserve"> </v>
      </c>
      <c r="AL380" s="163"/>
      <c r="AM380" s="163" t="str">
        <f t="shared" si="46"/>
        <v xml:space="preserve"> </v>
      </c>
      <c r="AN380" s="163" t="str">
        <f t="shared" si="47"/>
        <v xml:space="preserve"> </v>
      </c>
    </row>
    <row r="381" spans="28:40" x14ac:dyDescent="0.25">
      <c r="AB381" s="161" t="e">
        <f>T381-HLOOKUP(V381,Minimas!$C$3:$CD$12,2,FALSE)</f>
        <v>#N/A</v>
      </c>
      <c r="AC381" s="161" t="e">
        <f>T381-HLOOKUP(V381,Minimas!$C$3:$CD$12,3,FALSE)</f>
        <v>#N/A</v>
      </c>
      <c r="AD381" s="161" t="e">
        <f>T381-HLOOKUP(V381,Minimas!$C$3:$CD$12,4,FALSE)</f>
        <v>#N/A</v>
      </c>
      <c r="AE381" s="161" t="e">
        <f>T381-HLOOKUP(V381,Minimas!$C$3:$CD$12,5,FALSE)</f>
        <v>#N/A</v>
      </c>
      <c r="AF381" s="161" t="e">
        <f>T381-HLOOKUP(V381,Minimas!$C$3:$CD$12,6,FALSE)</f>
        <v>#N/A</v>
      </c>
      <c r="AG381" s="161" t="e">
        <f>T381-HLOOKUP(V381,Minimas!$C$3:$CD$12,7,FALSE)</f>
        <v>#N/A</v>
      </c>
      <c r="AH381" s="161" t="e">
        <f>T381-HLOOKUP(V381,Minimas!$C$3:$CD$12,8,FALSE)</f>
        <v>#N/A</v>
      </c>
      <c r="AI381" s="161" t="e">
        <f>T381-HLOOKUP(V381,Minimas!$C$3:$CD$12,9,FALSE)</f>
        <v>#N/A</v>
      </c>
      <c r="AJ381" s="161" t="e">
        <f>T381-HLOOKUP(V381,Minimas!$C$3:$CD$12,10,FALSE)</f>
        <v>#N/A</v>
      </c>
      <c r="AK381" s="162" t="str">
        <f t="shared" si="45"/>
        <v xml:space="preserve"> </v>
      </c>
      <c r="AL381" s="163"/>
      <c r="AM381" s="163" t="str">
        <f t="shared" si="46"/>
        <v xml:space="preserve"> </v>
      </c>
      <c r="AN381" s="163" t="str">
        <f t="shared" si="47"/>
        <v xml:space="preserve"> </v>
      </c>
    </row>
    <row r="382" spans="28:40" x14ac:dyDescent="0.25">
      <c r="AB382" s="161" t="e">
        <f>T382-HLOOKUP(V382,Minimas!$C$3:$CD$12,2,FALSE)</f>
        <v>#N/A</v>
      </c>
      <c r="AC382" s="161" t="e">
        <f>T382-HLOOKUP(V382,Minimas!$C$3:$CD$12,3,FALSE)</f>
        <v>#N/A</v>
      </c>
      <c r="AD382" s="161" t="e">
        <f>T382-HLOOKUP(V382,Minimas!$C$3:$CD$12,4,FALSE)</f>
        <v>#N/A</v>
      </c>
      <c r="AE382" s="161" t="e">
        <f>T382-HLOOKUP(V382,Minimas!$C$3:$CD$12,5,FALSE)</f>
        <v>#N/A</v>
      </c>
      <c r="AF382" s="161" t="e">
        <f>T382-HLOOKUP(V382,Minimas!$C$3:$CD$12,6,FALSE)</f>
        <v>#N/A</v>
      </c>
      <c r="AG382" s="161" t="e">
        <f>T382-HLOOKUP(V382,Minimas!$C$3:$CD$12,7,FALSE)</f>
        <v>#N/A</v>
      </c>
      <c r="AH382" s="161" t="e">
        <f>T382-HLOOKUP(V382,Minimas!$C$3:$CD$12,8,FALSE)</f>
        <v>#N/A</v>
      </c>
      <c r="AI382" s="161" t="e">
        <f>T382-HLOOKUP(V382,Minimas!$C$3:$CD$12,9,FALSE)</f>
        <v>#N/A</v>
      </c>
      <c r="AJ382" s="161" t="e">
        <f>T382-HLOOKUP(V382,Minimas!$C$3:$CD$12,10,FALSE)</f>
        <v>#N/A</v>
      </c>
      <c r="AK382" s="162" t="str">
        <f t="shared" si="45"/>
        <v xml:space="preserve"> </v>
      </c>
      <c r="AL382" s="163"/>
      <c r="AM382" s="163" t="str">
        <f t="shared" si="46"/>
        <v xml:space="preserve"> </v>
      </c>
      <c r="AN382" s="163" t="str">
        <f t="shared" si="47"/>
        <v xml:space="preserve"> </v>
      </c>
    </row>
    <row r="383" spans="28:40" x14ac:dyDescent="0.25">
      <c r="AB383" s="161" t="e">
        <f>T383-HLOOKUP(V383,Minimas!$C$3:$CD$12,2,FALSE)</f>
        <v>#N/A</v>
      </c>
      <c r="AC383" s="161" t="e">
        <f>T383-HLOOKUP(V383,Minimas!$C$3:$CD$12,3,FALSE)</f>
        <v>#N/A</v>
      </c>
      <c r="AD383" s="161" t="e">
        <f>T383-HLOOKUP(V383,Minimas!$C$3:$CD$12,4,FALSE)</f>
        <v>#N/A</v>
      </c>
      <c r="AE383" s="161" t="e">
        <f>T383-HLOOKUP(V383,Minimas!$C$3:$CD$12,5,FALSE)</f>
        <v>#N/A</v>
      </c>
      <c r="AF383" s="161" t="e">
        <f>T383-HLOOKUP(V383,Minimas!$C$3:$CD$12,6,FALSE)</f>
        <v>#N/A</v>
      </c>
      <c r="AG383" s="161" t="e">
        <f>T383-HLOOKUP(V383,Minimas!$C$3:$CD$12,7,FALSE)</f>
        <v>#N/A</v>
      </c>
      <c r="AH383" s="161" t="e">
        <f>T383-HLOOKUP(V383,Minimas!$C$3:$CD$12,8,FALSE)</f>
        <v>#N/A</v>
      </c>
      <c r="AI383" s="161" t="e">
        <f>T383-HLOOKUP(V383,Minimas!$C$3:$CD$12,9,FALSE)</f>
        <v>#N/A</v>
      </c>
      <c r="AJ383" s="161" t="e">
        <f>T383-HLOOKUP(V383,Minimas!$C$3:$CD$12,10,FALSE)</f>
        <v>#N/A</v>
      </c>
      <c r="AK383" s="162" t="str">
        <f t="shared" si="45"/>
        <v xml:space="preserve"> </v>
      </c>
      <c r="AL383" s="163"/>
      <c r="AM383" s="163" t="str">
        <f t="shared" si="46"/>
        <v xml:space="preserve"> </v>
      </c>
      <c r="AN383" s="163" t="str">
        <f t="shared" si="47"/>
        <v xml:space="preserve"> </v>
      </c>
    </row>
    <row r="384" spans="28:40" x14ac:dyDescent="0.25">
      <c r="AB384" s="161" t="e">
        <f>T384-HLOOKUP(V384,Minimas!$C$3:$CD$12,2,FALSE)</f>
        <v>#N/A</v>
      </c>
      <c r="AC384" s="161" t="e">
        <f>T384-HLOOKUP(V384,Minimas!$C$3:$CD$12,3,FALSE)</f>
        <v>#N/A</v>
      </c>
      <c r="AD384" s="161" t="e">
        <f>T384-HLOOKUP(V384,Minimas!$C$3:$CD$12,4,FALSE)</f>
        <v>#N/A</v>
      </c>
      <c r="AE384" s="161" t="e">
        <f>T384-HLOOKUP(V384,Minimas!$C$3:$CD$12,5,FALSE)</f>
        <v>#N/A</v>
      </c>
      <c r="AF384" s="161" t="e">
        <f>T384-HLOOKUP(V384,Minimas!$C$3:$CD$12,6,FALSE)</f>
        <v>#N/A</v>
      </c>
      <c r="AG384" s="161" t="e">
        <f>T384-HLOOKUP(V384,Minimas!$C$3:$CD$12,7,FALSE)</f>
        <v>#N/A</v>
      </c>
      <c r="AH384" s="161" t="e">
        <f>T384-HLOOKUP(V384,Minimas!$C$3:$CD$12,8,FALSE)</f>
        <v>#N/A</v>
      </c>
      <c r="AI384" s="161" t="e">
        <f>T384-HLOOKUP(V384,Minimas!$C$3:$CD$12,9,FALSE)</f>
        <v>#N/A</v>
      </c>
      <c r="AJ384" s="161" t="e">
        <f>T384-HLOOKUP(V384,Minimas!$C$3:$CD$12,10,FALSE)</f>
        <v>#N/A</v>
      </c>
      <c r="AK384" s="162" t="str">
        <f t="shared" si="45"/>
        <v xml:space="preserve"> </v>
      </c>
      <c r="AL384" s="163"/>
      <c r="AM384" s="163" t="str">
        <f t="shared" si="46"/>
        <v xml:space="preserve"> </v>
      </c>
      <c r="AN384" s="163" t="str">
        <f t="shared" si="47"/>
        <v xml:space="preserve"> </v>
      </c>
    </row>
    <row r="385" spans="28:40" x14ac:dyDescent="0.25">
      <c r="AB385" s="161" t="e">
        <f>T385-HLOOKUP(V385,Minimas!$C$3:$CD$12,2,FALSE)</f>
        <v>#N/A</v>
      </c>
      <c r="AC385" s="161" t="e">
        <f>T385-HLOOKUP(V385,Minimas!$C$3:$CD$12,3,FALSE)</f>
        <v>#N/A</v>
      </c>
      <c r="AD385" s="161" t="e">
        <f>T385-HLOOKUP(V385,Minimas!$C$3:$CD$12,4,FALSE)</f>
        <v>#N/A</v>
      </c>
      <c r="AE385" s="161" t="e">
        <f>T385-HLOOKUP(V385,Minimas!$C$3:$CD$12,5,FALSE)</f>
        <v>#N/A</v>
      </c>
      <c r="AF385" s="161" t="e">
        <f>T385-HLOOKUP(V385,Minimas!$C$3:$CD$12,6,FALSE)</f>
        <v>#N/A</v>
      </c>
      <c r="AG385" s="161" t="e">
        <f>T385-HLOOKUP(V385,Minimas!$C$3:$CD$12,7,FALSE)</f>
        <v>#N/A</v>
      </c>
      <c r="AH385" s="161" t="e">
        <f>T385-HLOOKUP(V385,Minimas!$C$3:$CD$12,8,FALSE)</f>
        <v>#N/A</v>
      </c>
      <c r="AI385" s="161" t="e">
        <f>T385-HLOOKUP(V385,Minimas!$C$3:$CD$12,9,FALSE)</f>
        <v>#N/A</v>
      </c>
      <c r="AJ385" s="161" t="e">
        <f>T385-HLOOKUP(V385,Minimas!$C$3:$CD$12,10,FALSE)</f>
        <v>#N/A</v>
      </c>
      <c r="AK385" s="162" t="str">
        <f t="shared" si="45"/>
        <v xml:space="preserve"> </v>
      </c>
      <c r="AL385" s="163"/>
      <c r="AM385" s="163" t="str">
        <f t="shared" si="46"/>
        <v xml:space="preserve"> </v>
      </c>
      <c r="AN385" s="163" t="str">
        <f t="shared" si="47"/>
        <v xml:space="preserve"> </v>
      </c>
    </row>
    <row r="386" spans="28:40" x14ac:dyDescent="0.25">
      <c r="AB386" s="161" t="e">
        <f>T386-HLOOKUP(V386,Minimas!$C$3:$CD$12,2,FALSE)</f>
        <v>#N/A</v>
      </c>
      <c r="AC386" s="161" t="e">
        <f>T386-HLOOKUP(V386,Minimas!$C$3:$CD$12,3,FALSE)</f>
        <v>#N/A</v>
      </c>
      <c r="AD386" s="161" t="e">
        <f>T386-HLOOKUP(V386,Minimas!$C$3:$CD$12,4,FALSE)</f>
        <v>#N/A</v>
      </c>
      <c r="AE386" s="161" t="e">
        <f>T386-HLOOKUP(V386,Minimas!$C$3:$CD$12,5,FALSE)</f>
        <v>#N/A</v>
      </c>
      <c r="AF386" s="161" t="e">
        <f>T386-HLOOKUP(V386,Minimas!$C$3:$CD$12,6,FALSE)</f>
        <v>#N/A</v>
      </c>
      <c r="AG386" s="161" t="e">
        <f>T386-HLOOKUP(V386,Minimas!$C$3:$CD$12,7,FALSE)</f>
        <v>#N/A</v>
      </c>
      <c r="AH386" s="161" t="e">
        <f>T386-HLOOKUP(V386,Minimas!$C$3:$CD$12,8,FALSE)</f>
        <v>#N/A</v>
      </c>
      <c r="AI386" s="161" t="e">
        <f>T386-HLOOKUP(V386,Minimas!$C$3:$CD$12,9,FALSE)</f>
        <v>#N/A</v>
      </c>
      <c r="AJ386" s="161" t="e">
        <f>T386-HLOOKUP(V386,Minimas!$C$3:$CD$12,10,FALSE)</f>
        <v>#N/A</v>
      </c>
      <c r="AK386" s="162" t="str">
        <f t="shared" si="45"/>
        <v xml:space="preserve"> </v>
      </c>
      <c r="AL386" s="163"/>
      <c r="AM386" s="163" t="str">
        <f t="shared" si="46"/>
        <v xml:space="preserve"> </v>
      </c>
      <c r="AN386" s="163" t="str">
        <f t="shared" si="47"/>
        <v xml:space="preserve"> </v>
      </c>
    </row>
    <row r="387" spans="28:40" x14ac:dyDescent="0.25">
      <c r="AB387" s="161" t="e">
        <f>T387-HLOOKUP(V387,Minimas!$C$3:$CD$12,2,FALSE)</f>
        <v>#N/A</v>
      </c>
      <c r="AC387" s="161" t="e">
        <f>T387-HLOOKUP(V387,Minimas!$C$3:$CD$12,3,FALSE)</f>
        <v>#N/A</v>
      </c>
      <c r="AD387" s="161" t="e">
        <f>T387-HLOOKUP(V387,Minimas!$C$3:$CD$12,4,FALSE)</f>
        <v>#N/A</v>
      </c>
      <c r="AE387" s="161" t="e">
        <f>T387-HLOOKUP(V387,Minimas!$C$3:$CD$12,5,FALSE)</f>
        <v>#N/A</v>
      </c>
      <c r="AF387" s="161" t="e">
        <f>T387-HLOOKUP(V387,Minimas!$C$3:$CD$12,6,FALSE)</f>
        <v>#N/A</v>
      </c>
      <c r="AG387" s="161" t="e">
        <f>T387-HLOOKUP(V387,Minimas!$C$3:$CD$12,7,FALSE)</f>
        <v>#N/A</v>
      </c>
      <c r="AH387" s="161" t="e">
        <f>T387-HLOOKUP(V387,Minimas!$C$3:$CD$12,8,FALSE)</f>
        <v>#N/A</v>
      </c>
      <c r="AI387" s="161" t="e">
        <f>T387-HLOOKUP(V387,Minimas!$C$3:$CD$12,9,FALSE)</f>
        <v>#N/A</v>
      </c>
      <c r="AJ387" s="161" t="e">
        <f>T387-HLOOKUP(V387,Minimas!$C$3:$CD$12,10,FALSE)</f>
        <v>#N/A</v>
      </c>
      <c r="AK387" s="162" t="str">
        <f t="shared" si="45"/>
        <v xml:space="preserve"> </v>
      </c>
      <c r="AL387" s="163"/>
      <c r="AM387" s="163" t="str">
        <f t="shared" si="46"/>
        <v xml:space="preserve"> </v>
      </c>
      <c r="AN387" s="163" t="str">
        <f t="shared" si="47"/>
        <v xml:space="preserve"> </v>
      </c>
    </row>
    <row r="388" spans="28:40" x14ac:dyDescent="0.25">
      <c r="AB388" s="161" t="e">
        <f>T388-HLOOKUP(V388,Minimas!$C$3:$CD$12,2,FALSE)</f>
        <v>#N/A</v>
      </c>
      <c r="AC388" s="161" t="e">
        <f>T388-HLOOKUP(V388,Minimas!$C$3:$CD$12,3,FALSE)</f>
        <v>#N/A</v>
      </c>
      <c r="AD388" s="161" t="e">
        <f>T388-HLOOKUP(V388,Minimas!$C$3:$CD$12,4,FALSE)</f>
        <v>#N/A</v>
      </c>
      <c r="AE388" s="161" t="e">
        <f>T388-HLOOKUP(V388,Minimas!$C$3:$CD$12,5,FALSE)</f>
        <v>#N/A</v>
      </c>
      <c r="AF388" s="161" t="e">
        <f>T388-HLOOKUP(V388,Minimas!$C$3:$CD$12,6,FALSE)</f>
        <v>#N/A</v>
      </c>
      <c r="AG388" s="161" t="e">
        <f>T388-HLOOKUP(V388,Minimas!$C$3:$CD$12,7,FALSE)</f>
        <v>#N/A</v>
      </c>
      <c r="AH388" s="161" t="e">
        <f>T388-HLOOKUP(V388,Minimas!$C$3:$CD$12,8,FALSE)</f>
        <v>#N/A</v>
      </c>
      <c r="AI388" s="161" t="e">
        <f>T388-HLOOKUP(V388,Minimas!$C$3:$CD$12,9,FALSE)</f>
        <v>#N/A</v>
      </c>
      <c r="AJ388" s="161" t="e">
        <f>T388-HLOOKUP(V388,Minimas!$C$3:$CD$12,10,FALSE)</f>
        <v>#N/A</v>
      </c>
      <c r="AK388" s="162" t="str">
        <f t="shared" si="45"/>
        <v xml:space="preserve"> </v>
      </c>
      <c r="AL388" s="163"/>
      <c r="AM388" s="163" t="str">
        <f t="shared" si="46"/>
        <v xml:space="preserve"> </v>
      </c>
      <c r="AN388" s="163" t="str">
        <f t="shared" si="47"/>
        <v xml:space="preserve"> </v>
      </c>
    </row>
    <row r="389" spans="28:40" x14ac:dyDescent="0.25">
      <c r="AB389" s="161" t="e">
        <f>T389-HLOOKUP(V389,Minimas!$C$3:$CD$12,2,FALSE)</f>
        <v>#N/A</v>
      </c>
      <c r="AC389" s="161" t="e">
        <f>T389-HLOOKUP(V389,Minimas!$C$3:$CD$12,3,FALSE)</f>
        <v>#N/A</v>
      </c>
      <c r="AD389" s="161" t="e">
        <f>T389-HLOOKUP(V389,Minimas!$C$3:$CD$12,4,FALSE)</f>
        <v>#N/A</v>
      </c>
      <c r="AE389" s="161" t="e">
        <f>T389-HLOOKUP(V389,Minimas!$C$3:$CD$12,5,FALSE)</f>
        <v>#N/A</v>
      </c>
      <c r="AF389" s="161" t="e">
        <f>T389-HLOOKUP(V389,Minimas!$C$3:$CD$12,6,FALSE)</f>
        <v>#N/A</v>
      </c>
      <c r="AG389" s="161" t="e">
        <f>T389-HLOOKUP(V389,Minimas!$C$3:$CD$12,7,FALSE)</f>
        <v>#N/A</v>
      </c>
      <c r="AH389" s="161" t="e">
        <f>T389-HLOOKUP(V389,Minimas!$C$3:$CD$12,8,FALSE)</f>
        <v>#N/A</v>
      </c>
      <c r="AI389" s="161" t="e">
        <f>T389-HLOOKUP(V389,Minimas!$C$3:$CD$12,9,FALSE)</f>
        <v>#N/A</v>
      </c>
      <c r="AJ389" s="161" t="e">
        <f>T389-HLOOKUP(V389,Minimas!$C$3:$CD$12,10,FALSE)</f>
        <v>#N/A</v>
      </c>
      <c r="AK389" s="162" t="str">
        <f t="shared" si="45"/>
        <v xml:space="preserve"> </v>
      </c>
      <c r="AL389" s="163"/>
      <c r="AM389" s="163" t="str">
        <f t="shared" si="46"/>
        <v xml:space="preserve"> </v>
      </c>
      <c r="AN389" s="163" t="str">
        <f t="shared" si="47"/>
        <v xml:space="preserve"> </v>
      </c>
    </row>
    <row r="390" spans="28:40" x14ac:dyDescent="0.25">
      <c r="AB390" s="161" t="e">
        <f>T390-HLOOKUP(V390,Minimas!$C$3:$CD$12,2,FALSE)</f>
        <v>#N/A</v>
      </c>
      <c r="AC390" s="161" t="e">
        <f>T390-HLOOKUP(V390,Minimas!$C$3:$CD$12,3,FALSE)</f>
        <v>#N/A</v>
      </c>
      <c r="AD390" s="161" t="e">
        <f>T390-HLOOKUP(V390,Minimas!$C$3:$CD$12,4,FALSE)</f>
        <v>#N/A</v>
      </c>
      <c r="AE390" s="161" t="e">
        <f>T390-HLOOKUP(V390,Minimas!$C$3:$CD$12,5,FALSE)</f>
        <v>#N/A</v>
      </c>
      <c r="AF390" s="161" t="e">
        <f>T390-HLOOKUP(V390,Minimas!$C$3:$CD$12,6,FALSE)</f>
        <v>#N/A</v>
      </c>
      <c r="AG390" s="161" t="e">
        <f>T390-HLOOKUP(V390,Minimas!$C$3:$CD$12,7,FALSE)</f>
        <v>#N/A</v>
      </c>
      <c r="AH390" s="161" t="e">
        <f>T390-HLOOKUP(V390,Minimas!$C$3:$CD$12,8,FALSE)</f>
        <v>#N/A</v>
      </c>
      <c r="AI390" s="161" t="e">
        <f>T390-HLOOKUP(V390,Minimas!$C$3:$CD$12,9,FALSE)</f>
        <v>#N/A</v>
      </c>
      <c r="AJ390" s="161" t="e">
        <f>T390-HLOOKUP(V390,Minimas!$C$3:$CD$12,10,FALSE)</f>
        <v>#N/A</v>
      </c>
      <c r="AK390" s="162" t="str">
        <f t="shared" si="45"/>
        <v xml:space="preserve"> </v>
      </c>
      <c r="AL390" s="163"/>
      <c r="AM390" s="163" t="str">
        <f t="shared" si="46"/>
        <v xml:space="preserve"> </v>
      </c>
      <c r="AN390" s="163" t="str">
        <f t="shared" si="47"/>
        <v xml:space="preserve"> </v>
      </c>
    </row>
    <row r="391" spans="28:40" x14ac:dyDescent="0.25">
      <c r="AB391" s="161" t="e">
        <f>T391-HLOOKUP(V391,Minimas!$C$3:$CD$12,2,FALSE)</f>
        <v>#N/A</v>
      </c>
      <c r="AC391" s="161" t="e">
        <f>T391-HLOOKUP(V391,Minimas!$C$3:$CD$12,3,FALSE)</f>
        <v>#N/A</v>
      </c>
      <c r="AD391" s="161" t="e">
        <f>T391-HLOOKUP(V391,Minimas!$C$3:$CD$12,4,FALSE)</f>
        <v>#N/A</v>
      </c>
      <c r="AE391" s="161" t="e">
        <f>T391-HLOOKUP(V391,Minimas!$C$3:$CD$12,5,FALSE)</f>
        <v>#N/A</v>
      </c>
      <c r="AF391" s="161" t="e">
        <f>T391-HLOOKUP(V391,Minimas!$C$3:$CD$12,6,FALSE)</f>
        <v>#N/A</v>
      </c>
      <c r="AG391" s="161" t="e">
        <f>T391-HLOOKUP(V391,Minimas!$C$3:$CD$12,7,FALSE)</f>
        <v>#N/A</v>
      </c>
      <c r="AH391" s="161" t="e">
        <f>T391-HLOOKUP(V391,Minimas!$C$3:$CD$12,8,FALSE)</f>
        <v>#N/A</v>
      </c>
      <c r="AI391" s="161" t="e">
        <f>T391-HLOOKUP(V391,Minimas!$C$3:$CD$12,9,FALSE)</f>
        <v>#N/A</v>
      </c>
      <c r="AJ391" s="161" t="e">
        <f>T391-HLOOKUP(V391,Minimas!$C$3:$CD$12,10,FALSE)</f>
        <v>#N/A</v>
      </c>
      <c r="AK391" s="162" t="str">
        <f t="shared" si="45"/>
        <v xml:space="preserve"> </v>
      </c>
      <c r="AL391" s="163"/>
      <c r="AM391" s="163" t="str">
        <f t="shared" si="46"/>
        <v xml:space="preserve"> </v>
      </c>
      <c r="AN391" s="163" t="str">
        <f t="shared" si="47"/>
        <v xml:space="preserve"> </v>
      </c>
    </row>
    <row r="392" spans="28:40" x14ac:dyDescent="0.25">
      <c r="AB392" s="161" t="e">
        <f>T392-HLOOKUP(V392,Minimas!$C$3:$CD$12,2,FALSE)</f>
        <v>#N/A</v>
      </c>
      <c r="AC392" s="161" t="e">
        <f>T392-HLOOKUP(V392,Minimas!$C$3:$CD$12,3,FALSE)</f>
        <v>#N/A</v>
      </c>
      <c r="AD392" s="161" t="e">
        <f>T392-HLOOKUP(V392,Minimas!$C$3:$CD$12,4,FALSE)</f>
        <v>#N/A</v>
      </c>
      <c r="AE392" s="161" t="e">
        <f>T392-HLOOKUP(V392,Minimas!$C$3:$CD$12,5,FALSE)</f>
        <v>#N/A</v>
      </c>
      <c r="AF392" s="161" t="e">
        <f>T392-HLOOKUP(V392,Minimas!$C$3:$CD$12,6,FALSE)</f>
        <v>#N/A</v>
      </c>
      <c r="AG392" s="161" t="e">
        <f>T392-HLOOKUP(V392,Minimas!$C$3:$CD$12,7,FALSE)</f>
        <v>#N/A</v>
      </c>
      <c r="AH392" s="161" t="e">
        <f>T392-HLOOKUP(V392,Minimas!$C$3:$CD$12,8,FALSE)</f>
        <v>#N/A</v>
      </c>
      <c r="AI392" s="161" t="e">
        <f>T392-HLOOKUP(V392,Minimas!$C$3:$CD$12,9,FALSE)</f>
        <v>#N/A</v>
      </c>
      <c r="AJ392" s="161" t="e">
        <f>T392-HLOOKUP(V392,Minimas!$C$3:$CD$12,10,FALSE)</f>
        <v>#N/A</v>
      </c>
      <c r="AK392" s="162" t="str">
        <f t="shared" si="45"/>
        <v xml:space="preserve"> </v>
      </c>
      <c r="AL392" s="163"/>
      <c r="AM392" s="163" t="str">
        <f t="shared" si="46"/>
        <v xml:space="preserve"> </v>
      </c>
      <c r="AN392" s="163" t="str">
        <f t="shared" si="47"/>
        <v xml:space="preserve"> </v>
      </c>
    </row>
    <row r="393" spans="28:40" x14ac:dyDescent="0.25">
      <c r="AB393" s="161" t="e">
        <f>T393-HLOOKUP(V393,Minimas!$C$3:$CD$12,2,FALSE)</f>
        <v>#N/A</v>
      </c>
      <c r="AC393" s="161" t="e">
        <f>T393-HLOOKUP(V393,Minimas!$C$3:$CD$12,3,FALSE)</f>
        <v>#N/A</v>
      </c>
      <c r="AD393" s="161" t="e">
        <f>T393-HLOOKUP(V393,Minimas!$C$3:$CD$12,4,FALSE)</f>
        <v>#N/A</v>
      </c>
      <c r="AE393" s="161" t="e">
        <f>T393-HLOOKUP(V393,Minimas!$C$3:$CD$12,5,FALSE)</f>
        <v>#N/A</v>
      </c>
      <c r="AF393" s="161" t="e">
        <f>T393-HLOOKUP(V393,Minimas!$C$3:$CD$12,6,FALSE)</f>
        <v>#N/A</v>
      </c>
      <c r="AG393" s="161" t="e">
        <f>T393-HLOOKUP(V393,Minimas!$C$3:$CD$12,7,FALSE)</f>
        <v>#N/A</v>
      </c>
      <c r="AH393" s="161" t="e">
        <f>T393-HLOOKUP(V393,Minimas!$C$3:$CD$12,8,FALSE)</f>
        <v>#N/A</v>
      </c>
      <c r="AI393" s="161" t="e">
        <f>T393-HLOOKUP(V393,Minimas!$C$3:$CD$12,9,FALSE)</f>
        <v>#N/A</v>
      </c>
      <c r="AJ393" s="161" t="e">
        <f>T393-HLOOKUP(V393,Minimas!$C$3:$CD$12,10,FALSE)</f>
        <v>#N/A</v>
      </c>
      <c r="AK393" s="162" t="str">
        <f t="shared" si="45"/>
        <v xml:space="preserve"> </v>
      </c>
      <c r="AL393" s="163"/>
      <c r="AM393" s="163" t="str">
        <f t="shared" si="46"/>
        <v xml:space="preserve"> </v>
      </c>
      <c r="AN393" s="163" t="str">
        <f t="shared" si="47"/>
        <v xml:space="preserve"> </v>
      </c>
    </row>
    <row r="394" spans="28:40" x14ac:dyDescent="0.25">
      <c r="AB394" s="161" t="e">
        <f>T394-HLOOKUP(V394,Minimas!$C$3:$CD$12,2,FALSE)</f>
        <v>#N/A</v>
      </c>
      <c r="AC394" s="161" t="e">
        <f>T394-HLOOKUP(V394,Minimas!$C$3:$CD$12,3,FALSE)</f>
        <v>#N/A</v>
      </c>
      <c r="AD394" s="161" t="e">
        <f>T394-HLOOKUP(V394,Minimas!$C$3:$CD$12,4,FALSE)</f>
        <v>#N/A</v>
      </c>
      <c r="AE394" s="161" t="e">
        <f>T394-HLOOKUP(V394,Minimas!$C$3:$CD$12,5,FALSE)</f>
        <v>#N/A</v>
      </c>
      <c r="AF394" s="161" t="e">
        <f>T394-HLOOKUP(V394,Minimas!$C$3:$CD$12,6,FALSE)</f>
        <v>#N/A</v>
      </c>
      <c r="AG394" s="161" t="e">
        <f>T394-HLOOKUP(V394,Minimas!$C$3:$CD$12,7,FALSE)</f>
        <v>#N/A</v>
      </c>
      <c r="AH394" s="161" t="e">
        <f>T394-HLOOKUP(V394,Minimas!$C$3:$CD$12,8,FALSE)</f>
        <v>#N/A</v>
      </c>
      <c r="AI394" s="161" t="e">
        <f>T394-HLOOKUP(V394,Minimas!$C$3:$CD$12,9,FALSE)</f>
        <v>#N/A</v>
      </c>
      <c r="AJ394" s="161" t="e">
        <f>T394-HLOOKUP(V394,Minimas!$C$3:$CD$12,10,FALSE)</f>
        <v>#N/A</v>
      </c>
      <c r="AK394" s="162" t="str">
        <f t="shared" si="45"/>
        <v xml:space="preserve"> </v>
      </c>
      <c r="AL394" s="163"/>
      <c r="AM394" s="163" t="str">
        <f t="shared" si="46"/>
        <v xml:space="preserve"> </v>
      </c>
      <c r="AN394" s="163" t="str">
        <f t="shared" si="47"/>
        <v xml:space="preserve"> </v>
      </c>
    </row>
    <row r="395" spans="28:40" x14ac:dyDescent="0.25">
      <c r="AB395" s="161" t="e">
        <f>T395-HLOOKUP(V395,Minimas!$C$3:$CD$12,2,FALSE)</f>
        <v>#N/A</v>
      </c>
      <c r="AC395" s="161" t="e">
        <f>T395-HLOOKUP(V395,Minimas!$C$3:$CD$12,3,FALSE)</f>
        <v>#N/A</v>
      </c>
      <c r="AD395" s="161" t="e">
        <f>T395-HLOOKUP(V395,Minimas!$C$3:$CD$12,4,FALSE)</f>
        <v>#N/A</v>
      </c>
      <c r="AE395" s="161" t="e">
        <f>T395-HLOOKUP(V395,Minimas!$C$3:$CD$12,5,FALSE)</f>
        <v>#N/A</v>
      </c>
      <c r="AF395" s="161" t="e">
        <f>T395-HLOOKUP(V395,Minimas!$C$3:$CD$12,6,FALSE)</f>
        <v>#N/A</v>
      </c>
      <c r="AG395" s="161" t="e">
        <f>T395-HLOOKUP(V395,Minimas!$C$3:$CD$12,7,FALSE)</f>
        <v>#N/A</v>
      </c>
      <c r="AH395" s="161" t="e">
        <f>T395-HLOOKUP(V395,Minimas!$C$3:$CD$12,8,FALSE)</f>
        <v>#N/A</v>
      </c>
      <c r="AI395" s="161" t="e">
        <f>T395-HLOOKUP(V395,Minimas!$C$3:$CD$12,9,FALSE)</f>
        <v>#N/A</v>
      </c>
      <c r="AJ395" s="161" t="e">
        <f>T395-HLOOKUP(V395,Minimas!$C$3:$CD$12,10,FALSE)</f>
        <v>#N/A</v>
      </c>
      <c r="AK395" s="162" t="str">
        <f t="shared" si="45"/>
        <v xml:space="preserve"> </v>
      </c>
      <c r="AL395" s="163"/>
      <c r="AM395" s="163" t="str">
        <f t="shared" si="46"/>
        <v xml:space="preserve"> </v>
      </c>
      <c r="AN395" s="163" t="str">
        <f t="shared" si="47"/>
        <v xml:space="preserve"> </v>
      </c>
    </row>
    <row r="396" spans="28:40" x14ac:dyDescent="0.25">
      <c r="AB396" s="161" t="e">
        <f>T396-HLOOKUP(V396,Minimas!$C$3:$CD$12,2,FALSE)</f>
        <v>#N/A</v>
      </c>
      <c r="AC396" s="161" t="e">
        <f>T396-HLOOKUP(V396,Minimas!$C$3:$CD$12,3,FALSE)</f>
        <v>#N/A</v>
      </c>
      <c r="AD396" s="161" t="e">
        <f>T396-HLOOKUP(V396,Minimas!$C$3:$CD$12,4,FALSE)</f>
        <v>#N/A</v>
      </c>
      <c r="AE396" s="161" t="e">
        <f>T396-HLOOKUP(V396,Minimas!$C$3:$CD$12,5,FALSE)</f>
        <v>#N/A</v>
      </c>
      <c r="AF396" s="161" t="e">
        <f>T396-HLOOKUP(V396,Minimas!$C$3:$CD$12,6,FALSE)</f>
        <v>#N/A</v>
      </c>
      <c r="AG396" s="161" t="e">
        <f>T396-HLOOKUP(V396,Minimas!$C$3:$CD$12,7,FALSE)</f>
        <v>#N/A</v>
      </c>
      <c r="AH396" s="161" t="e">
        <f>T396-HLOOKUP(V396,Minimas!$C$3:$CD$12,8,FALSE)</f>
        <v>#N/A</v>
      </c>
      <c r="AI396" s="161" t="e">
        <f>T396-HLOOKUP(V396,Minimas!$C$3:$CD$12,9,FALSE)</f>
        <v>#N/A</v>
      </c>
      <c r="AJ396" s="161" t="e">
        <f>T396-HLOOKUP(V396,Minimas!$C$3:$CD$12,10,FALSE)</f>
        <v>#N/A</v>
      </c>
      <c r="AK396" s="162" t="str">
        <f t="shared" si="45"/>
        <v xml:space="preserve"> </v>
      </c>
      <c r="AL396" s="163"/>
      <c r="AM396" s="163" t="str">
        <f t="shared" si="46"/>
        <v xml:space="preserve"> </v>
      </c>
      <c r="AN396" s="163" t="str">
        <f t="shared" si="47"/>
        <v xml:space="preserve"> </v>
      </c>
    </row>
    <row r="397" spans="28:40" x14ac:dyDescent="0.25">
      <c r="AB397" s="161" t="e">
        <f>T397-HLOOKUP(V397,Minimas!$C$3:$CD$12,2,FALSE)</f>
        <v>#N/A</v>
      </c>
      <c r="AC397" s="161" t="e">
        <f>T397-HLOOKUP(V397,Minimas!$C$3:$CD$12,3,FALSE)</f>
        <v>#N/A</v>
      </c>
      <c r="AD397" s="161" t="e">
        <f>T397-HLOOKUP(V397,Minimas!$C$3:$CD$12,4,FALSE)</f>
        <v>#N/A</v>
      </c>
      <c r="AE397" s="161" t="e">
        <f>T397-HLOOKUP(V397,Minimas!$C$3:$CD$12,5,FALSE)</f>
        <v>#N/A</v>
      </c>
      <c r="AF397" s="161" t="e">
        <f>T397-HLOOKUP(V397,Minimas!$C$3:$CD$12,6,FALSE)</f>
        <v>#N/A</v>
      </c>
      <c r="AG397" s="161" t="e">
        <f>T397-HLOOKUP(V397,Minimas!$C$3:$CD$12,7,FALSE)</f>
        <v>#N/A</v>
      </c>
      <c r="AH397" s="161" t="e">
        <f>T397-HLOOKUP(V397,Minimas!$C$3:$CD$12,8,FALSE)</f>
        <v>#N/A</v>
      </c>
      <c r="AI397" s="161" t="e">
        <f>T397-HLOOKUP(V397,Minimas!$C$3:$CD$12,9,FALSE)</f>
        <v>#N/A</v>
      </c>
      <c r="AJ397" s="161" t="e">
        <f>T397-HLOOKUP(V397,Minimas!$C$3:$CD$12,10,FALSE)</f>
        <v>#N/A</v>
      </c>
      <c r="AK397" s="162" t="str">
        <f t="shared" si="45"/>
        <v xml:space="preserve"> </v>
      </c>
      <c r="AL397" s="163"/>
      <c r="AM397" s="163" t="str">
        <f t="shared" si="46"/>
        <v xml:space="preserve"> </v>
      </c>
      <c r="AN397" s="163" t="str">
        <f t="shared" si="47"/>
        <v xml:space="preserve"> </v>
      </c>
    </row>
    <row r="398" spans="28:40" x14ac:dyDescent="0.25">
      <c r="AB398" s="161" t="e">
        <f>T398-HLOOKUP(V398,Minimas!$C$3:$CD$12,2,FALSE)</f>
        <v>#N/A</v>
      </c>
      <c r="AC398" s="161" t="e">
        <f>T398-HLOOKUP(V398,Minimas!$C$3:$CD$12,3,FALSE)</f>
        <v>#N/A</v>
      </c>
      <c r="AD398" s="161" t="e">
        <f>T398-HLOOKUP(V398,Minimas!$C$3:$CD$12,4,FALSE)</f>
        <v>#N/A</v>
      </c>
      <c r="AE398" s="161" t="e">
        <f>T398-HLOOKUP(V398,Minimas!$C$3:$CD$12,5,FALSE)</f>
        <v>#N/A</v>
      </c>
      <c r="AF398" s="161" t="e">
        <f>T398-HLOOKUP(V398,Minimas!$C$3:$CD$12,6,FALSE)</f>
        <v>#N/A</v>
      </c>
      <c r="AG398" s="161" t="e">
        <f>T398-HLOOKUP(V398,Minimas!$C$3:$CD$12,7,FALSE)</f>
        <v>#N/A</v>
      </c>
      <c r="AH398" s="161" t="e">
        <f>T398-HLOOKUP(V398,Minimas!$C$3:$CD$12,8,FALSE)</f>
        <v>#N/A</v>
      </c>
      <c r="AI398" s="161" t="e">
        <f>T398-HLOOKUP(V398,Minimas!$C$3:$CD$12,9,FALSE)</f>
        <v>#N/A</v>
      </c>
      <c r="AJ398" s="161" t="e">
        <f>T398-HLOOKUP(V398,Minimas!$C$3:$CD$12,10,FALSE)</f>
        <v>#N/A</v>
      </c>
      <c r="AK398" s="162" t="str">
        <f t="shared" si="45"/>
        <v xml:space="preserve"> </v>
      </c>
      <c r="AL398" s="163"/>
      <c r="AM398" s="163" t="str">
        <f t="shared" si="46"/>
        <v xml:space="preserve"> </v>
      </c>
      <c r="AN398" s="163" t="str">
        <f t="shared" si="47"/>
        <v xml:space="preserve"> </v>
      </c>
    </row>
    <row r="399" spans="28:40" x14ac:dyDescent="0.25">
      <c r="AB399" s="161" t="e">
        <f>T399-HLOOKUP(V399,Minimas!$C$3:$CD$12,2,FALSE)</f>
        <v>#N/A</v>
      </c>
      <c r="AC399" s="161" t="e">
        <f>T399-HLOOKUP(V399,Minimas!$C$3:$CD$12,3,FALSE)</f>
        <v>#N/A</v>
      </c>
      <c r="AD399" s="161" t="e">
        <f>T399-HLOOKUP(V399,Minimas!$C$3:$CD$12,4,FALSE)</f>
        <v>#N/A</v>
      </c>
      <c r="AE399" s="161" t="e">
        <f>T399-HLOOKUP(V399,Minimas!$C$3:$CD$12,5,FALSE)</f>
        <v>#N/A</v>
      </c>
      <c r="AF399" s="161" t="e">
        <f>T399-HLOOKUP(V399,Minimas!$C$3:$CD$12,6,FALSE)</f>
        <v>#N/A</v>
      </c>
      <c r="AG399" s="161" t="e">
        <f>T399-HLOOKUP(V399,Minimas!$C$3:$CD$12,7,FALSE)</f>
        <v>#N/A</v>
      </c>
      <c r="AH399" s="161" t="e">
        <f>T399-HLOOKUP(V399,Minimas!$C$3:$CD$12,8,FALSE)</f>
        <v>#N/A</v>
      </c>
      <c r="AI399" s="161" t="e">
        <f>T399-HLOOKUP(V399,Minimas!$C$3:$CD$12,9,FALSE)</f>
        <v>#N/A</v>
      </c>
      <c r="AJ399" s="161" t="e">
        <f>T399-HLOOKUP(V399,Minimas!$C$3:$CD$12,10,FALSE)</f>
        <v>#N/A</v>
      </c>
      <c r="AK399" s="162" t="str">
        <f t="shared" si="45"/>
        <v xml:space="preserve"> </v>
      </c>
      <c r="AL399" s="163"/>
      <c r="AM399" s="163" t="str">
        <f t="shared" si="46"/>
        <v xml:space="preserve"> </v>
      </c>
      <c r="AN399" s="163" t="str">
        <f t="shared" si="47"/>
        <v xml:space="preserve"> </v>
      </c>
    </row>
    <row r="400" spans="28:40" x14ac:dyDescent="0.25">
      <c r="AB400" s="161" t="e">
        <f>T400-HLOOKUP(V400,Minimas!$C$3:$CD$12,2,FALSE)</f>
        <v>#N/A</v>
      </c>
      <c r="AC400" s="161" t="e">
        <f>T400-HLOOKUP(V400,Minimas!$C$3:$CD$12,3,FALSE)</f>
        <v>#N/A</v>
      </c>
      <c r="AD400" s="161" t="e">
        <f>T400-HLOOKUP(V400,Minimas!$C$3:$CD$12,4,FALSE)</f>
        <v>#N/A</v>
      </c>
      <c r="AE400" s="161" t="e">
        <f>T400-HLOOKUP(V400,Minimas!$C$3:$CD$12,5,FALSE)</f>
        <v>#N/A</v>
      </c>
      <c r="AF400" s="161" t="e">
        <f>T400-HLOOKUP(V400,Minimas!$C$3:$CD$12,6,FALSE)</f>
        <v>#N/A</v>
      </c>
      <c r="AG400" s="161" t="e">
        <f>T400-HLOOKUP(V400,Minimas!$C$3:$CD$12,7,FALSE)</f>
        <v>#N/A</v>
      </c>
      <c r="AH400" s="161" t="e">
        <f>T400-HLOOKUP(V400,Minimas!$C$3:$CD$12,8,FALSE)</f>
        <v>#N/A</v>
      </c>
      <c r="AI400" s="161" t="e">
        <f>T400-HLOOKUP(V400,Minimas!$C$3:$CD$12,9,FALSE)</f>
        <v>#N/A</v>
      </c>
      <c r="AJ400" s="161" t="e">
        <f>T400-HLOOKUP(V400,Minimas!$C$3:$CD$12,10,FALSE)</f>
        <v>#N/A</v>
      </c>
      <c r="AK400" s="162" t="str">
        <f t="shared" si="45"/>
        <v xml:space="preserve"> </v>
      </c>
      <c r="AL400" s="163"/>
      <c r="AM400" s="163" t="str">
        <f t="shared" si="46"/>
        <v xml:space="preserve"> </v>
      </c>
      <c r="AN400" s="163" t="str">
        <f t="shared" si="47"/>
        <v xml:space="preserve"> </v>
      </c>
    </row>
    <row r="401" spans="28:40" x14ac:dyDescent="0.25">
      <c r="AB401" s="161" t="e">
        <f>T401-HLOOKUP(V401,Minimas!$C$3:$CD$12,2,FALSE)</f>
        <v>#N/A</v>
      </c>
      <c r="AC401" s="161" t="e">
        <f>T401-HLOOKUP(V401,Minimas!$C$3:$CD$12,3,FALSE)</f>
        <v>#N/A</v>
      </c>
      <c r="AD401" s="161" t="e">
        <f>T401-HLOOKUP(V401,Minimas!$C$3:$CD$12,4,FALSE)</f>
        <v>#N/A</v>
      </c>
      <c r="AE401" s="161" t="e">
        <f>T401-HLOOKUP(V401,Minimas!$C$3:$CD$12,5,FALSE)</f>
        <v>#N/A</v>
      </c>
      <c r="AF401" s="161" t="e">
        <f>T401-HLOOKUP(V401,Minimas!$C$3:$CD$12,6,FALSE)</f>
        <v>#N/A</v>
      </c>
      <c r="AG401" s="161" t="e">
        <f>T401-HLOOKUP(V401,Minimas!$C$3:$CD$12,7,FALSE)</f>
        <v>#N/A</v>
      </c>
      <c r="AH401" s="161" t="e">
        <f>T401-HLOOKUP(V401,Minimas!$C$3:$CD$12,8,FALSE)</f>
        <v>#N/A</v>
      </c>
      <c r="AI401" s="161" t="e">
        <f>T401-HLOOKUP(V401,Minimas!$C$3:$CD$12,9,FALSE)</f>
        <v>#N/A</v>
      </c>
      <c r="AJ401" s="161" t="e">
        <f>T401-HLOOKUP(V401,Minimas!$C$3:$CD$12,10,FALSE)</f>
        <v>#N/A</v>
      </c>
      <c r="AK401" s="162" t="str">
        <f t="shared" si="45"/>
        <v xml:space="preserve"> </v>
      </c>
      <c r="AL401" s="163"/>
      <c r="AM401" s="163" t="str">
        <f t="shared" si="46"/>
        <v xml:space="preserve"> </v>
      </c>
      <c r="AN401" s="163" t="str">
        <f t="shared" si="47"/>
        <v xml:space="preserve"> </v>
      </c>
    </row>
    <row r="402" spans="28:40" x14ac:dyDescent="0.25">
      <c r="AB402" s="161" t="e">
        <f>T402-HLOOKUP(V402,Minimas!$C$3:$CD$12,2,FALSE)</f>
        <v>#N/A</v>
      </c>
      <c r="AC402" s="161" t="e">
        <f>T402-HLOOKUP(V402,Minimas!$C$3:$CD$12,3,FALSE)</f>
        <v>#N/A</v>
      </c>
      <c r="AD402" s="161" t="e">
        <f>T402-HLOOKUP(V402,Minimas!$C$3:$CD$12,4,FALSE)</f>
        <v>#N/A</v>
      </c>
      <c r="AE402" s="161" t="e">
        <f>T402-HLOOKUP(V402,Minimas!$C$3:$CD$12,5,FALSE)</f>
        <v>#N/A</v>
      </c>
      <c r="AF402" s="161" t="e">
        <f>T402-HLOOKUP(V402,Minimas!$C$3:$CD$12,6,FALSE)</f>
        <v>#N/A</v>
      </c>
      <c r="AG402" s="161" t="e">
        <f>T402-HLOOKUP(V402,Minimas!$C$3:$CD$12,7,FALSE)</f>
        <v>#N/A</v>
      </c>
      <c r="AH402" s="161" t="e">
        <f>T402-HLOOKUP(V402,Minimas!$C$3:$CD$12,8,FALSE)</f>
        <v>#N/A</v>
      </c>
      <c r="AI402" s="161" t="e">
        <f>T402-HLOOKUP(V402,Minimas!$C$3:$CD$12,9,FALSE)</f>
        <v>#N/A</v>
      </c>
      <c r="AJ402" s="161" t="e">
        <f>T402-HLOOKUP(V402,Minimas!$C$3:$CD$12,10,FALSE)</f>
        <v>#N/A</v>
      </c>
      <c r="AK402" s="162" t="str">
        <f t="shared" si="45"/>
        <v xml:space="preserve"> </v>
      </c>
      <c r="AL402" s="163"/>
      <c r="AM402" s="163" t="str">
        <f t="shared" si="46"/>
        <v xml:space="preserve"> </v>
      </c>
      <c r="AN402" s="163" t="str">
        <f t="shared" si="47"/>
        <v xml:space="preserve"> </v>
      </c>
    </row>
    <row r="403" spans="28:40" x14ac:dyDescent="0.25">
      <c r="AB403" s="161" t="e">
        <f>T403-HLOOKUP(V403,Minimas!$C$3:$CD$12,2,FALSE)</f>
        <v>#N/A</v>
      </c>
      <c r="AC403" s="161" t="e">
        <f>T403-HLOOKUP(V403,Minimas!$C$3:$CD$12,3,FALSE)</f>
        <v>#N/A</v>
      </c>
      <c r="AD403" s="161" t="e">
        <f>T403-HLOOKUP(V403,Minimas!$C$3:$CD$12,4,FALSE)</f>
        <v>#N/A</v>
      </c>
      <c r="AE403" s="161" t="e">
        <f>T403-HLOOKUP(V403,Minimas!$C$3:$CD$12,5,FALSE)</f>
        <v>#N/A</v>
      </c>
      <c r="AF403" s="161" t="e">
        <f>T403-HLOOKUP(V403,Minimas!$C$3:$CD$12,6,FALSE)</f>
        <v>#N/A</v>
      </c>
      <c r="AG403" s="161" t="e">
        <f>T403-HLOOKUP(V403,Minimas!$C$3:$CD$12,7,FALSE)</f>
        <v>#N/A</v>
      </c>
      <c r="AH403" s="161" t="e">
        <f>T403-HLOOKUP(V403,Minimas!$C$3:$CD$12,8,FALSE)</f>
        <v>#N/A</v>
      </c>
      <c r="AI403" s="161" t="e">
        <f>T403-HLOOKUP(V403,Minimas!$C$3:$CD$12,9,FALSE)</f>
        <v>#N/A</v>
      </c>
      <c r="AJ403" s="161" t="e">
        <f>T403-HLOOKUP(V403,Minimas!$C$3:$CD$12,10,FALSE)</f>
        <v>#N/A</v>
      </c>
      <c r="AK403" s="162" t="str">
        <f t="shared" si="45"/>
        <v xml:space="preserve"> </v>
      </c>
      <c r="AL403" s="163"/>
      <c r="AM403" s="163" t="str">
        <f t="shared" si="46"/>
        <v xml:space="preserve"> </v>
      </c>
      <c r="AN403" s="163" t="str">
        <f t="shared" si="47"/>
        <v xml:space="preserve"> </v>
      </c>
    </row>
    <row r="404" spans="28:40" x14ac:dyDescent="0.25">
      <c r="AB404" s="161" t="e">
        <f>T404-HLOOKUP(V404,Minimas!$C$3:$CD$12,2,FALSE)</f>
        <v>#N/A</v>
      </c>
      <c r="AC404" s="161" t="e">
        <f>T404-HLOOKUP(V404,Minimas!$C$3:$CD$12,3,FALSE)</f>
        <v>#N/A</v>
      </c>
      <c r="AD404" s="161" t="e">
        <f>T404-HLOOKUP(V404,Minimas!$C$3:$CD$12,4,FALSE)</f>
        <v>#N/A</v>
      </c>
      <c r="AE404" s="161" t="e">
        <f>T404-HLOOKUP(V404,Minimas!$C$3:$CD$12,5,FALSE)</f>
        <v>#N/A</v>
      </c>
      <c r="AF404" s="161" t="e">
        <f>T404-HLOOKUP(V404,Minimas!$C$3:$CD$12,6,FALSE)</f>
        <v>#N/A</v>
      </c>
      <c r="AG404" s="161" t="e">
        <f>T404-HLOOKUP(V404,Minimas!$C$3:$CD$12,7,FALSE)</f>
        <v>#N/A</v>
      </c>
      <c r="AH404" s="161" t="e">
        <f>T404-HLOOKUP(V404,Minimas!$C$3:$CD$12,8,FALSE)</f>
        <v>#N/A</v>
      </c>
      <c r="AI404" s="161" t="e">
        <f>T404-HLOOKUP(V404,Minimas!$C$3:$CD$12,9,FALSE)</f>
        <v>#N/A</v>
      </c>
      <c r="AJ404" s="161" t="e">
        <f>T404-HLOOKUP(V404,Minimas!$C$3:$CD$12,10,FALSE)</f>
        <v>#N/A</v>
      </c>
      <c r="AK404" s="162" t="str">
        <f t="shared" si="45"/>
        <v xml:space="preserve"> </v>
      </c>
      <c r="AL404" s="163"/>
      <c r="AM404" s="163" t="str">
        <f t="shared" si="46"/>
        <v xml:space="preserve"> </v>
      </c>
      <c r="AN404" s="163" t="str">
        <f t="shared" si="47"/>
        <v xml:space="preserve"> </v>
      </c>
    </row>
    <row r="405" spans="28:40" x14ac:dyDescent="0.25">
      <c r="AB405" s="161" t="e">
        <f>T405-HLOOKUP(V405,Minimas!$C$3:$CD$12,2,FALSE)</f>
        <v>#N/A</v>
      </c>
      <c r="AC405" s="161" t="e">
        <f>T405-HLOOKUP(V405,Minimas!$C$3:$CD$12,3,FALSE)</f>
        <v>#N/A</v>
      </c>
      <c r="AD405" s="161" t="e">
        <f>T405-HLOOKUP(V405,Minimas!$C$3:$CD$12,4,FALSE)</f>
        <v>#N/A</v>
      </c>
      <c r="AE405" s="161" t="e">
        <f>T405-HLOOKUP(V405,Minimas!$C$3:$CD$12,5,FALSE)</f>
        <v>#N/A</v>
      </c>
      <c r="AF405" s="161" t="e">
        <f>T405-HLOOKUP(V405,Minimas!$C$3:$CD$12,6,FALSE)</f>
        <v>#N/A</v>
      </c>
      <c r="AG405" s="161" t="e">
        <f>T405-HLOOKUP(V405,Minimas!$C$3:$CD$12,7,FALSE)</f>
        <v>#N/A</v>
      </c>
      <c r="AH405" s="161" t="e">
        <f>T405-HLOOKUP(V405,Minimas!$C$3:$CD$12,8,FALSE)</f>
        <v>#N/A</v>
      </c>
      <c r="AI405" s="161" t="e">
        <f>T405-HLOOKUP(V405,Minimas!$C$3:$CD$12,9,FALSE)</f>
        <v>#N/A</v>
      </c>
      <c r="AJ405" s="161" t="e">
        <f>T405-HLOOKUP(V405,Minimas!$C$3:$CD$12,10,FALSE)</f>
        <v>#N/A</v>
      </c>
      <c r="AK405" s="162" t="str">
        <f t="shared" si="45"/>
        <v xml:space="preserve"> </v>
      </c>
      <c r="AL405" s="163"/>
      <c r="AM405" s="163" t="str">
        <f t="shared" si="46"/>
        <v xml:space="preserve"> </v>
      </c>
      <c r="AN405" s="163" t="str">
        <f t="shared" si="47"/>
        <v xml:space="preserve"> </v>
      </c>
    </row>
    <row r="406" spans="28:40" x14ac:dyDescent="0.25">
      <c r="AB406" s="161" t="e">
        <f>T406-HLOOKUP(V406,Minimas!$C$3:$CD$12,2,FALSE)</f>
        <v>#N/A</v>
      </c>
      <c r="AC406" s="161" t="e">
        <f>T406-HLOOKUP(V406,Minimas!$C$3:$CD$12,3,FALSE)</f>
        <v>#N/A</v>
      </c>
      <c r="AD406" s="161" t="e">
        <f>T406-HLOOKUP(V406,Minimas!$C$3:$CD$12,4,FALSE)</f>
        <v>#N/A</v>
      </c>
      <c r="AE406" s="161" t="e">
        <f>T406-HLOOKUP(V406,Minimas!$C$3:$CD$12,5,FALSE)</f>
        <v>#N/A</v>
      </c>
      <c r="AF406" s="161" t="e">
        <f>T406-HLOOKUP(V406,Minimas!$C$3:$CD$12,6,FALSE)</f>
        <v>#N/A</v>
      </c>
      <c r="AG406" s="161" t="e">
        <f>T406-HLOOKUP(V406,Minimas!$C$3:$CD$12,7,FALSE)</f>
        <v>#N/A</v>
      </c>
      <c r="AH406" s="161" t="e">
        <f>T406-HLOOKUP(V406,Minimas!$C$3:$CD$12,8,FALSE)</f>
        <v>#N/A</v>
      </c>
      <c r="AI406" s="161" t="e">
        <f>T406-HLOOKUP(V406,Minimas!$C$3:$CD$12,9,FALSE)</f>
        <v>#N/A</v>
      </c>
      <c r="AJ406" s="161" t="e">
        <f>T406-HLOOKUP(V406,Minimas!$C$3:$CD$12,10,FALSE)</f>
        <v>#N/A</v>
      </c>
      <c r="AK406" s="162" t="str">
        <f t="shared" si="45"/>
        <v xml:space="preserve"> </v>
      </c>
      <c r="AL406" s="163"/>
      <c r="AM406" s="163" t="str">
        <f t="shared" si="46"/>
        <v xml:space="preserve"> </v>
      </c>
      <c r="AN406" s="163" t="str">
        <f t="shared" si="47"/>
        <v xml:space="preserve"> </v>
      </c>
    </row>
    <row r="407" spans="28:40" x14ac:dyDescent="0.25">
      <c r="AB407" s="161" t="e">
        <f>T407-HLOOKUP(V407,Minimas!$C$3:$CD$12,2,FALSE)</f>
        <v>#N/A</v>
      </c>
      <c r="AC407" s="161" t="e">
        <f>T407-HLOOKUP(V407,Minimas!$C$3:$CD$12,3,FALSE)</f>
        <v>#N/A</v>
      </c>
      <c r="AD407" s="161" t="e">
        <f>T407-HLOOKUP(V407,Minimas!$C$3:$CD$12,4,FALSE)</f>
        <v>#N/A</v>
      </c>
      <c r="AE407" s="161" t="e">
        <f>T407-HLOOKUP(V407,Minimas!$C$3:$CD$12,5,FALSE)</f>
        <v>#N/A</v>
      </c>
      <c r="AF407" s="161" t="e">
        <f>T407-HLOOKUP(V407,Minimas!$C$3:$CD$12,6,FALSE)</f>
        <v>#N/A</v>
      </c>
      <c r="AG407" s="161" t="e">
        <f>T407-HLOOKUP(V407,Minimas!$C$3:$CD$12,7,FALSE)</f>
        <v>#N/A</v>
      </c>
      <c r="AH407" s="161" t="e">
        <f>T407-HLOOKUP(V407,Minimas!$C$3:$CD$12,8,FALSE)</f>
        <v>#N/A</v>
      </c>
      <c r="AI407" s="161" t="e">
        <f>T407-HLOOKUP(V407,Minimas!$C$3:$CD$12,9,FALSE)</f>
        <v>#N/A</v>
      </c>
      <c r="AJ407" s="161" t="e">
        <f>T407-HLOOKUP(V407,Minimas!$C$3:$CD$12,10,FALSE)</f>
        <v>#N/A</v>
      </c>
      <c r="AK407" s="162" t="str">
        <f t="shared" si="45"/>
        <v xml:space="preserve"> </v>
      </c>
      <c r="AL407" s="163"/>
      <c r="AM407" s="163" t="str">
        <f t="shared" si="46"/>
        <v xml:space="preserve"> </v>
      </c>
      <c r="AN407" s="163" t="str">
        <f t="shared" si="47"/>
        <v xml:space="preserve"> </v>
      </c>
    </row>
    <row r="408" spans="28:40" x14ac:dyDescent="0.25">
      <c r="AB408" s="161" t="e">
        <f>T408-HLOOKUP(V408,Minimas!$C$3:$CD$12,2,FALSE)</f>
        <v>#N/A</v>
      </c>
      <c r="AC408" s="161" t="e">
        <f>T408-HLOOKUP(V408,Minimas!$C$3:$CD$12,3,FALSE)</f>
        <v>#N/A</v>
      </c>
      <c r="AD408" s="161" t="e">
        <f>T408-HLOOKUP(V408,Minimas!$C$3:$CD$12,4,FALSE)</f>
        <v>#N/A</v>
      </c>
      <c r="AE408" s="161" t="e">
        <f>T408-HLOOKUP(V408,Minimas!$C$3:$CD$12,5,FALSE)</f>
        <v>#N/A</v>
      </c>
      <c r="AF408" s="161" t="e">
        <f>T408-HLOOKUP(V408,Minimas!$C$3:$CD$12,6,FALSE)</f>
        <v>#N/A</v>
      </c>
      <c r="AG408" s="161" t="e">
        <f>T408-HLOOKUP(V408,Minimas!$C$3:$CD$12,7,FALSE)</f>
        <v>#N/A</v>
      </c>
      <c r="AH408" s="161" t="e">
        <f>T408-HLOOKUP(V408,Minimas!$C$3:$CD$12,8,FALSE)</f>
        <v>#N/A</v>
      </c>
      <c r="AI408" s="161" t="e">
        <f>T408-HLOOKUP(V408,Minimas!$C$3:$CD$12,9,FALSE)</f>
        <v>#N/A</v>
      </c>
      <c r="AJ408" s="161" t="e">
        <f>T408-HLOOKUP(V408,Minimas!$C$3:$CD$12,10,FALSE)</f>
        <v>#N/A</v>
      </c>
      <c r="AK408" s="162" t="str">
        <f t="shared" si="45"/>
        <v xml:space="preserve"> </v>
      </c>
      <c r="AL408" s="163"/>
      <c r="AM408" s="163" t="str">
        <f t="shared" si="46"/>
        <v xml:space="preserve"> </v>
      </c>
      <c r="AN408" s="163" t="str">
        <f t="shared" si="47"/>
        <v xml:space="preserve"> </v>
      </c>
    </row>
    <row r="409" spans="28:40" x14ac:dyDescent="0.25">
      <c r="AB409" s="161" t="e">
        <f>T409-HLOOKUP(V409,Minimas!$C$3:$CD$12,2,FALSE)</f>
        <v>#N/A</v>
      </c>
      <c r="AC409" s="161" t="e">
        <f>T409-HLOOKUP(V409,Minimas!$C$3:$CD$12,3,FALSE)</f>
        <v>#N/A</v>
      </c>
      <c r="AD409" s="161" t="e">
        <f>T409-HLOOKUP(V409,Minimas!$C$3:$CD$12,4,FALSE)</f>
        <v>#N/A</v>
      </c>
      <c r="AE409" s="161" t="e">
        <f>T409-HLOOKUP(V409,Minimas!$C$3:$CD$12,5,FALSE)</f>
        <v>#N/A</v>
      </c>
      <c r="AF409" s="161" t="e">
        <f>T409-HLOOKUP(V409,Minimas!$C$3:$CD$12,6,FALSE)</f>
        <v>#N/A</v>
      </c>
      <c r="AG409" s="161" t="e">
        <f>T409-HLOOKUP(V409,Minimas!$C$3:$CD$12,7,FALSE)</f>
        <v>#N/A</v>
      </c>
      <c r="AH409" s="161" t="e">
        <f>T409-HLOOKUP(V409,Minimas!$C$3:$CD$12,8,FALSE)</f>
        <v>#N/A</v>
      </c>
      <c r="AI409" s="161" t="e">
        <f>T409-HLOOKUP(V409,Minimas!$C$3:$CD$12,9,FALSE)</f>
        <v>#N/A</v>
      </c>
      <c r="AJ409" s="161" t="e">
        <f>T409-HLOOKUP(V409,Minimas!$C$3:$CD$12,10,FALSE)</f>
        <v>#N/A</v>
      </c>
      <c r="AK409" s="162" t="str">
        <f t="shared" si="45"/>
        <v xml:space="preserve"> </v>
      </c>
      <c r="AL409" s="163"/>
      <c r="AM409" s="163" t="str">
        <f t="shared" si="46"/>
        <v xml:space="preserve"> </v>
      </c>
      <c r="AN409" s="163" t="str">
        <f t="shared" si="47"/>
        <v xml:space="preserve"> </v>
      </c>
    </row>
    <row r="410" spans="28:40" x14ac:dyDescent="0.25">
      <c r="AB410" s="161" t="e">
        <f>T410-HLOOKUP(V410,Minimas!$C$3:$CD$12,2,FALSE)</f>
        <v>#N/A</v>
      </c>
      <c r="AC410" s="161" t="e">
        <f>T410-HLOOKUP(V410,Minimas!$C$3:$CD$12,3,FALSE)</f>
        <v>#N/A</v>
      </c>
      <c r="AD410" s="161" t="e">
        <f>T410-HLOOKUP(V410,Minimas!$C$3:$CD$12,4,FALSE)</f>
        <v>#N/A</v>
      </c>
      <c r="AE410" s="161" t="e">
        <f>T410-HLOOKUP(V410,Minimas!$C$3:$CD$12,5,FALSE)</f>
        <v>#N/A</v>
      </c>
      <c r="AF410" s="161" t="e">
        <f>T410-HLOOKUP(V410,Minimas!$C$3:$CD$12,6,FALSE)</f>
        <v>#N/A</v>
      </c>
      <c r="AG410" s="161" t="e">
        <f>T410-HLOOKUP(V410,Minimas!$C$3:$CD$12,7,FALSE)</f>
        <v>#N/A</v>
      </c>
      <c r="AH410" s="161" t="e">
        <f>T410-HLOOKUP(V410,Minimas!$C$3:$CD$12,8,FALSE)</f>
        <v>#N/A</v>
      </c>
      <c r="AI410" s="161" t="e">
        <f>T410-HLOOKUP(V410,Minimas!$C$3:$CD$12,9,FALSE)</f>
        <v>#N/A</v>
      </c>
      <c r="AJ410" s="161" t="e">
        <f>T410-HLOOKUP(V410,Minimas!$C$3:$CD$12,10,FALSE)</f>
        <v>#N/A</v>
      </c>
      <c r="AK410" s="162" t="str">
        <f t="shared" si="45"/>
        <v xml:space="preserve"> </v>
      </c>
      <c r="AL410" s="163"/>
      <c r="AM410" s="163" t="str">
        <f t="shared" si="46"/>
        <v xml:space="preserve"> </v>
      </c>
      <c r="AN410" s="163" t="str">
        <f t="shared" si="47"/>
        <v xml:space="preserve"> </v>
      </c>
    </row>
    <row r="411" spans="28:40" x14ac:dyDescent="0.25">
      <c r="AB411" s="161" t="e">
        <f>T411-HLOOKUP(V411,Minimas!$C$3:$CD$12,2,FALSE)</f>
        <v>#N/A</v>
      </c>
      <c r="AC411" s="161" t="e">
        <f>T411-HLOOKUP(V411,Minimas!$C$3:$CD$12,3,FALSE)</f>
        <v>#N/A</v>
      </c>
      <c r="AD411" s="161" t="e">
        <f>T411-HLOOKUP(V411,Minimas!$C$3:$CD$12,4,FALSE)</f>
        <v>#N/A</v>
      </c>
      <c r="AE411" s="161" t="e">
        <f>T411-HLOOKUP(V411,Minimas!$C$3:$CD$12,5,FALSE)</f>
        <v>#N/A</v>
      </c>
      <c r="AF411" s="161" t="e">
        <f>T411-HLOOKUP(V411,Minimas!$C$3:$CD$12,6,FALSE)</f>
        <v>#N/A</v>
      </c>
      <c r="AG411" s="161" t="e">
        <f>T411-HLOOKUP(V411,Minimas!$C$3:$CD$12,7,FALSE)</f>
        <v>#N/A</v>
      </c>
      <c r="AH411" s="161" t="e">
        <f>T411-HLOOKUP(V411,Minimas!$C$3:$CD$12,8,FALSE)</f>
        <v>#N/A</v>
      </c>
      <c r="AI411" s="161" t="e">
        <f>T411-HLOOKUP(V411,Minimas!$C$3:$CD$12,9,FALSE)</f>
        <v>#N/A</v>
      </c>
      <c r="AJ411" s="161" t="e">
        <f>T411-HLOOKUP(V411,Minimas!$C$3:$CD$12,10,FALSE)</f>
        <v>#N/A</v>
      </c>
      <c r="AK411" s="162" t="str">
        <f t="shared" si="45"/>
        <v xml:space="preserve"> </v>
      </c>
      <c r="AL411" s="163"/>
      <c r="AM411" s="163" t="str">
        <f t="shared" si="46"/>
        <v xml:space="preserve"> </v>
      </c>
      <c r="AN411" s="163" t="str">
        <f t="shared" si="47"/>
        <v xml:space="preserve"> </v>
      </c>
    </row>
    <row r="412" spans="28:40" x14ac:dyDescent="0.25">
      <c r="AB412" s="161" t="e">
        <f>T412-HLOOKUP(V412,Minimas!$C$3:$CD$12,2,FALSE)</f>
        <v>#N/A</v>
      </c>
      <c r="AC412" s="161" t="e">
        <f>T412-HLOOKUP(V412,Minimas!$C$3:$CD$12,3,FALSE)</f>
        <v>#N/A</v>
      </c>
      <c r="AD412" s="161" t="e">
        <f>T412-HLOOKUP(V412,Minimas!$C$3:$CD$12,4,FALSE)</f>
        <v>#N/A</v>
      </c>
      <c r="AE412" s="161" t="e">
        <f>T412-HLOOKUP(V412,Minimas!$C$3:$CD$12,5,FALSE)</f>
        <v>#N/A</v>
      </c>
      <c r="AF412" s="161" t="e">
        <f>T412-HLOOKUP(V412,Minimas!$C$3:$CD$12,6,FALSE)</f>
        <v>#N/A</v>
      </c>
      <c r="AG412" s="161" t="e">
        <f>T412-HLOOKUP(V412,Minimas!$C$3:$CD$12,7,FALSE)</f>
        <v>#N/A</v>
      </c>
      <c r="AH412" s="161" t="e">
        <f>T412-HLOOKUP(V412,Minimas!$C$3:$CD$12,8,FALSE)</f>
        <v>#N/A</v>
      </c>
      <c r="AI412" s="161" t="e">
        <f>T412-HLOOKUP(V412,Minimas!$C$3:$CD$12,9,FALSE)</f>
        <v>#N/A</v>
      </c>
      <c r="AJ412" s="161" t="e">
        <f>T412-HLOOKUP(V412,Minimas!$C$3:$CD$12,10,FALSE)</f>
        <v>#N/A</v>
      </c>
      <c r="AK412" s="162" t="str">
        <f t="shared" si="45"/>
        <v xml:space="preserve"> </v>
      </c>
      <c r="AL412" s="163"/>
      <c r="AM412" s="163" t="str">
        <f t="shared" si="46"/>
        <v xml:space="preserve"> </v>
      </c>
      <c r="AN412" s="163" t="str">
        <f t="shared" si="47"/>
        <v xml:space="preserve"> </v>
      </c>
    </row>
    <row r="413" spans="28:40" x14ac:dyDescent="0.25">
      <c r="AB413" s="161" t="e">
        <f>T413-HLOOKUP(V413,Minimas!$C$3:$CD$12,2,FALSE)</f>
        <v>#N/A</v>
      </c>
      <c r="AC413" s="161" t="e">
        <f>T413-HLOOKUP(V413,Minimas!$C$3:$CD$12,3,FALSE)</f>
        <v>#N/A</v>
      </c>
      <c r="AD413" s="161" t="e">
        <f>T413-HLOOKUP(V413,Minimas!$C$3:$CD$12,4,FALSE)</f>
        <v>#N/A</v>
      </c>
      <c r="AE413" s="161" t="e">
        <f>T413-HLOOKUP(V413,Minimas!$C$3:$CD$12,5,FALSE)</f>
        <v>#N/A</v>
      </c>
      <c r="AF413" s="161" t="e">
        <f>T413-HLOOKUP(V413,Minimas!$C$3:$CD$12,6,FALSE)</f>
        <v>#N/A</v>
      </c>
      <c r="AG413" s="161" t="e">
        <f>T413-HLOOKUP(V413,Minimas!$C$3:$CD$12,7,FALSE)</f>
        <v>#N/A</v>
      </c>
      <c r="AH413" s="161" t="e">
        <f>T413-HLOOKUP(V413,Minimas!$C$3:$CD$12,8,FALSE)</f>
        <v>#N/A</v>
      </c>
      <c r="AI413" s="161" t="e">
        <f>T413-HLOOKUP(V413,Minimas!$C$3:$CD$12,9,FALSE)</f>
        <v>#N/A</v>
      </c>
      <c r="AJ413" s="161" t="e">
        <f>T413-HLOOKUP(V413,Minimas!$C$3:$CD$12,10,FALSE)</f>
        <v>#N/A</v>
      </c>
      <c r="AK413" s="162" t="str">
        <f t="shared" si="45"/>
        <v xml:space="preserve"> </v>
      </c>
      <c r="AL413" s="163"/>
      <c r="AM413" s="163" t="str">
        <f t="shared" si="46"/>
        <v xml:space="preserve"> </v>
      </c>
      <c r="AN413" s="163" t="str">
        <f t="shared" si="47"/>
        <v xml:space="preserve"> </v>
      </c>
    </row>
    <row r="414" spans="28:40" x14ac:dyDescent="0.25">
      <c r="AB414" s="161" t="e">
        <f>T414-HLOOKUP(V414,Minimas!$C$3:$CD$12,2,FALSE)</f>
        <v>#N/A</v>
      </c>
      <c r="AC414" s="161" t="e">
        <f>T414-HLOOKUP(V414,Minimas!$C$3:$CD$12,3,FALSE)</f>
        <v>#N/A</v>
      </c>
      <c r="AD414" s="161" t="e">
        <f>T414-HLOOKUP(V414,Minimas!$C$3:$CD$12,4,FALSE)</f>
        <v>#N/A</v>
      </c>
      <c r="AE414" s="161" t="e">
        <f>T414-HLOOKUP(V414,Minimas!$C$3:$CD$12,5,FALSE)</f>
        <v>#N/A</v>
      </c>
      <c r="AF414" s="161" t="e">
        <f>T414-HLOOKUP(V414,Minimas!$C$3:$CD$12,6,FALSE)</f>
        <v>#N/A</v>
      </c>
      <c r="AG414" s="161" t="e">
        <f>T414-HLOOKUP(V414,Minimas!$C$3:$CD$12,7,FALSE)</f>
        <v>#N/A</v>
      </c>
      <c r="AH414" s="161" t="e">
        <f>T414-HLOOKUP(V414,Minimas!$C$3:$CD$12,8,FALSE)</f>
        <v>#N/A</v>
      </c>
      <c r="AI414" s="161" t="e">
        <f>T414-HLOOKUP(V414,Minimas!$C$3:$CD$12,9,FALSE)</f>
        <v>#N/A</v>
      </c>
      <c r="AJ414" s="161" t="e">
        <f>T414-HLOOKUP(V414,Minimas!$C$3:$CD$12,10,FALSE)</f>
        <v>#N/A</v>
      </c>
      <c r="AK414" s="162" t="str">
        <f t="shared" ref="AK414:AK477" si="48">IF(E414=0," ",IF(AJ414&gt;=0,$AJ$5,IF(AI414&gt;=0,$AI$5,IF(AH414&gt;=0,$AH$5,IF(AG414&gt;=0,$AG$5,IF(AF414&gt;=0,$AF$5,IF(AE414&gt;=0,$AE$5,IF(AD414&gt;=0,$AD$5,IF(AC414&gt;=0,$AC$5,$AB$5)))))))))</f>
        <v xml:space="preserve"> </v>
      </c>
      <c r="AL414" s="163"/>
      <c r="AM414" s="163" t="str">
        <f t="shared" ref="AM414:AM477" si="49">IF(AK414="","",AK414)</f>
        <v xml:space="preserve"> </v>
      </c>
      <c r="AN414" s="163" t="str">
        <f t="shared" ref="AN414:AN477" si="50">IF(E414=0," ",IF(AJ414&gt;=0,AJ414,IF(AI414&gt;=0,AI414,IF(AH414&gt;=0,AH414,IF(AG414&gt;=0,AG414,IF(AF414&gt;=0,AF414,IF(AE414&gt;=0,AE414,IF(AD414&gt;=0,AD414,IF(AC414&gt;=0,AC414,AB414)))))))))</f>
        <v xml:space="preserve"> </v>
      </c>
    </row>
    <row r="415" spans="28:40" x14ac:dyDescent="0.25">
      <c r="AB415" s="161" t="e">
        <f>T415-HLOOKUP(V415,Minimas!$C$3:$CD$12,2,FALSE)</f>
        <v>#N/A</v>
      </c>
      <c r="AC415" s="161" t="e">
        <f>T415-HLOOKUP(V415,Minimas!$C$3:$CD$12,3,FALSE)</f>
        <v>#N/A</v>
      </c>
      <c r="AD415" s="161" t="e">
        <f>T415-HLOOKUP(V415,Minimas!$C$3:$CD$12,4,FALSE)</f>
        <v>#N/A</v>
      </c>
      <c r="AE415" s="161" t="e">
        <f>T415-HLOOKUP(V415,Minimas!$C$3:$CD$12,5,FALSE)</f>
        <v>#N/A</v>
      </c>
      <c r="AF415" s="161" t="e">
        <f>T415-HLOOKUP(V415,Minimas!$C$3:$CD$12,6,FALSE)</f>
        <v>#N/A</v>
      </c>
      <c r="AG415" s="161" t="e">
        <f>T415-HLOOKUP(V415,Minimas!$C$3:$CD$12,7,FALSE)</f>
        <v>#N/A</v>
      </c>
      <c r="AH415" s="161" t="e">
        <f>T415-HLOOKUP(V415,Minimas!$C$3:$CD$12,8,FALSE)</f>
        <v>#N/A</v>
      </c>
      <c r="AI415" s="161" t="e">
        <f>T415-HLOOKUP(V415,Minimas!$C$3:$CD$12,9,FALSE)</f>
        <v>#N/A</v>
      </c>
      <c r="AJ415" s="161" t="e">
        <f>T415-HLOOKUP(V415,Minimas!$C$3:$CD$12,10,FALSE)</f>
        <v>#N/A</v>
      </c>
      <c r="AK415" s="162" t="str">
        <f t="shared" si="48"/>
        <v xml:space="preserve"> </v>
      </c>
      <c r="AL415" s="163"/>
      <c r="AM415" s="163" t="str">
        <f t="shared" si="49"/>
        <v xml:space="preserve"> </v>
      </c>
      <c r="AN415" s="163" t="str">
        <f t="shared" si="50"/>
        <v xml:space="preserve"> </v>
      </c>
    </row>
    <row r="416" spans="28:40" x14ac:dyDescent="0.25">
      <c r="AB416" s="161" t="e">
        <f>T416-HLOOKUP(V416,Minimas!$C$3:$CD$12,2,FALSE)</f>
        <v>#N/A</v>
      </c>
      <c r="AC416" s="161" t="e">
        <f>T416-HLOOKUP(V416,Minimas!$C$3:$CD$12,3,FALSE)</f>
        <v>#N/A</v>
      </c>
      <c r="AD416" s="161" t="e">
        <f>T416-HLOOKUP(V416,Minimas!$C$3:$CD$12,4,FALSE)</f>
        <v>#N/A</v>
      </c>
      <c r="AE416" s="161" t="e">
        <f>T416-HLOOKUP(V416,Minimas!$C$3:$CD$12,5,FALSE)</f>
        <v>#N/A</v>
      </c>
      <c r="AF416" s="161" t="e">
        <f>T416-HLOOKUP(V416,Minimas!$C$3:$CD$12,6,FALSE)</f>
        <v>#N/A</v>
      </c>
      <c r="AG416" s="161" t="e">
        <f>T416-HLOOKUP(V416,Minimas!$C$3:$CD$12,7,FALSE)</f>
        <v>#N/A</v>
      </c>
      <c r="AH416" s="161" t="e">
        <f>T416-HLOOKUP(V416,Minimas!$C$3:$CD$12,8,FALSE)</f>
        <v>#N/A</v>
      </c>
      <c r="AI416" s="161" t="e">
        <f>T416-HLOOKUP(V416,Minimas!$C$3:$CD$12,9,FALSE)</f>
        <v>#N/A</v>
      </c>
      <c r="AJ416" s="161" t="e">
        <f>T416-HLOOKUP(V416,Minimas!$C$3:$CD$12,10,FALSE)</f>
        <v>#N/A</v>
      </c>
      <c r="AK416" s="162" t="str">
        <f t="shared" si="48"/>
        <v xml:space="preserve"> </v>
      </c>
      <c r="AL416" s="163"/>
      <c r="AM416" s="163" t="str">
        <f t="shared" si="49"/>
        <v xml:space="preserve"> </v>
      </c>
      <c r="AN416" s="163" t="str">
        <f t="shared" si="50"/>
        <v xml:space="preserve"> </v>
      </c>
    </row>
    <row r="417" spans="28:40" x14ac:dyDescent="0.25">
      <c r="AB417" s="161" t="e">
        <f>T417-HLOOKUP(V417,Minimas!$C$3:$CD$12,2,FALSE)</f>
        <v>#N/A</v>
      </c>
      <c r="AC417" s="161" t="e">
        <f>T417-HLOOKUP(V417,Minimas!$C$3:$CD$12,3,FALSE)</f>
        <v>#N/A</v>
      </c>
      <c r="AD417" s="161" t="e">
        <f>T417-HLOOKUP(V417,Minimas!$C$3:$CD$12,4,FALSE)</f>
        <v>#N/A</v>
      </c>
      <c r="AE417" s="161" t="e">
        <f>T417-HLOOKUP(V417,Minimas!$C$3:$CD$12,5,FALSE)</f>
        <v>#N/A</v>
      </c>
      <c r="AF417" s="161" t="e">
        <f>T417-HLOOKUP(V417,Minimas!$C$3:$CD$12,6,FALSE)</f>
        <v>#N/A</v>
      </c>
      <c r="AG417" s="161" t="e">
        <f>T417-HLOOKUP(V417,Minimas!$C$3:$CD$12,7,FALSE)</f>
        <v>#N/A</v>
      </c>
      <c r="AH417" s="161" t="e">
        <f>T417-HLOOKUP(V417,Minimas!$C$3:$CD$12,8,FALSE)</f>
        <v>#N/A</v>
      </c>
      <c r="AI417" s="161" t="e">
        <f>T417-HLOOKUP(V417,Minimas!$C$3:$CD$12,9,FALSE)</f>
        <v>#N/A</v>
      </c>
      <c r="AJ417" s="161" t="e">
        <f>T417-HLOOKUP(V417,Minimas!$C$3:$CD$12,10,FALSE)</f>
        <v>#N/A</v>
      </c>
      <c r="AK417" s="162" t="str">
        <f t="shared" si="48"/>
        <v xml:space="preserve"> </v>
      </c>
      <c r="AL417" s="163"/>
      <c r="AM417" s="163" t="str">
        <f t="shared" si="49"/>
        <v xml:space="preserve"> </v>
      </c>
      <c r="AN417" s="163" t="str">
        <f t="shared" si="50"/>
        <v xml:space="preserve"> </v>
      </c>
    </row>
    <row r="418" spans="28:40" x14ac:dyDescent="0.25">
      <c r="AB418" s="161" t="e">
        <f>T418-HLOOKUP(V418,Minimas!$C$3:$CD$12,2,FALSE)</f>
        <v>#N/A</v>
      </c>
      <c r="AC418" s="161" t="e">
        <f>T418-HLOOKUP(V418,Minimas!$C$3:$CD$12,3,FALSE)</f>
        <v>#N/A</v>
      </c>
      <c r="AD418" s="161" t="e">
        <f>T418-HLOOKUP(V418,Minimas!$C$3:$CD$12,4,FALSE)</f>
        <v>#N/A</v>
      </c>
      <c r="AE418" s="161" t="e">
        <f>T418-HLOOKUP(V418,Minimas!$C$3:$CD$12,5,FALSE)</f>
        <v>#N/A</v>
      </c>
      <c r="AF418" s="161" t="e">
        <f>T418-HLOOKUP(V418,Minimas!$C$3:$CD$12,6,FALSE)</f>
        <v>#N/A</v>
      </c>
      <c r="AG418" s="161" t="e">
        <f>T418-HLOOKUP(V418,Minimas!$C$3:$CD$12,7,FALSE)</f>
        <v>#N/A</v>
      </c>
      <c r="AH418" s="161" t="e">
        <f>T418-HLOOKUP(V418,Minimas!$C$3:$CD$12,8,FALSE)</f>
        <v>#N/A</v>
      </c>
      <c r="AI418" s="161" t="e">
        <f>T418-HLOOKUP(V418,Minimas!$C$3:$CD$12,9,FALSE)</f>
        <v>#N/A</v>
      </c>
      <c r="AJ418" s="161" t="e">
        <f>T418-HLOOKUP(V418,Minimas!$C$3:$CD$12,10,FALSE)</f>
        <v>#N/A</v>
      </c>
      <c r="AK418" s="162" t="str">
        <f t="shared" si="48"/>
        <v xml:space="preserve"> </v>
      </c>
      <c r="AL418" s="163"/>
      <c r="AM418" s="163" t="str">
        <f t="shared" si="49"/>
        <v xml:space="preserve"> </v>
      </c>
      <c r="AN418" s="163" t="str">
        <f t="shared" si="50"/>
        <v xml:space="preserve"> </v>
      </c>
    </row>
    <row r="419" spans="28:40" x14ac:dyDescent="0.25">
      <c r="AB419" s="161" t="e">
        <f>T419-HLOOKUP(V419,Minimas!$C$3:$CD$12,2,FALSE)</f>
        <v>#N/A</v>
      </c>
      <c r="AC419" s="161" t="e">
        <f>T419-HLOOKUP(V419,Minimas!$C$3:$CD$12,3,FALSE)</f>
        <v>#N/A</v>
      </c>
      <c r="AD419" s="161" t="e">
        <f>T419-HLOOKUP(V419,Minimas!$C$3:$CD$12,4,FALSE)</f>
        <v>#N/A</v>
      </c>
      <c r="AE419" s="161" t="e">
        <f>T419-HLOOKUP(V419,Minimas!$C$3:$CD$12,5,FALSE)</f>
        <v>#N/A</v>
      </c>
      <c r="AF419" s="161" t="e">
        <f>T419-HLOOKUP(V419,Minimas!$C$3:$CD$12,6,FALSE)</f>
        <v>#N/A</v>
      </c>
      <c r="AG419" s="161" t="e">
        <f>T419-HLOOKUP(V419,Minimas!$C$3:$CD$12,7,FALSE)</f>
        <v>#N/A</v>
      </c>
      <c r="AH419" s="161" t="e">
        <f>T419-HLOOKUP(V419,Minimas!$C$3:$CD$12,8,FALSE)</f>
        <v>#N/A</v>
      </c>
      <c r="AI419" s="161" t="e">
        <f>T419-HLOOKUP(V419,Minimas!$C$3:$CD$12,9,FALSE)</f>
        <v>#N/A</v>
      </c>
      <c r="AJ419" s="161" t="e">
        <f>T419-HLOOKUP(V419,Minimas!$C$3:$CD$12,10,FALSE)</f>
        <v>#N/A</v>
      </c>
      <c r="AK419" s="162" t="str">
        <f t="shared" si="48"/>
        <v xml:space="preserve"> </v>
      </c>
      <c r="AL419" s="163"/>
      <c r="AM419" s="163" t="str">
        <f t="shared" si="49"/>
        <v xml:space="preserve"> </v>
      </c>
      <c r="AN419" s="163" t="str">
        <f t="shared" si="50"/>
        <v xml:space="preserve"> </v>
      </c>
    </row>
    <row r="420" spans="28:40" x14ac:dyDescent="0.25">
      <c r="AB420" s="161" t="e">
        <f>T420-HLOOKUP(V420,Minimas!$C$3:$CD$12,2,FALSE)</f>
        <v>#N/A</v>
      </c>
      <c r="AC420" s="161" t="e">
        <f>T420-HLOOKUP(V420,Minimas!$C$3:$CD$12,3,FALSE)</f>
        <v>#N/A</v>
      </c>
      <c r="AD420" s="161" t="e">
        <f>T420-HLOOKUP(V420,Minimas!$C$3:$CD$12,4,FALSE)</f>
        <v>#N/A</v>
      </c>
      <c r="AE420" s="161" t="e">
        <f>T420-HLOOKUP(V420,Minimas!$C$3:$CD$12,5,FALSE)</f>
        <v>#N/A</v>
      </c>
      <c r="AF420" s="161" t="e">
        <f>T420-HLOOKUP(V420,Minimas!$C$3:$CD$12,6,FALSE)</f>
        <v>#N/A</v>
      </c>
      <c r="AG420" s="161" t="e">
        <f>T420-HLOOKUP(V420,Minimas!$C$3:$CD$12,7,FALSE)</f>
        <v>#N/A</v>
      </c>
      <c r="AH420" s="161" t="e">
        <f>T420-HLOOKUP(V420,Minimas!$C$3:$CD$12,8,FALSE)</f>
        <v>#N/A</v>
      </c>
      <c r="AI420" s="161" t="e">
        <f>T420-HLOOKUP(V420,Minimas!$C$3:$CD$12,9,FALSE)</f>
        <v>#N/A</v>
      </c>
      <c r="AJ420" s="161" t="e">
        <f>T420-HLOOKUP(V420,Minimas!$C$3:$CD$12,10,FALSE)</f>
        <v>#N/A</v>
      </c>
      <c r="AK420" s="162" t="str">
        <f t="shared" si="48"/>
        <v xml:space="preserve"> </v>
      </c>
      <c r="AL420" s="163"/>
      <c r="AM420" s="163" t="str">
        <f t="shared" si="49"/>
        <v xml:space="preserve"> </v>
      </c>
      <c r="AN420" s="163" t="str">
        <f t="shared" si="50"/>
        <v xml:space="preserve"> </v>
      </c>
    </row>
    <row r="421" spans="28:40" x14ac:dyDescent="0.25">
      <c r="AB421" s="161" t="e">
        <f>T421-HLOOKUP(V421,Minimas!$C$3:$CD$12,2,FALSE)</f>
        <v>#N/A</v>
      </c>
      <c r="AC421" s="161" t="e">
        <f>T421-HLOOKUP(V421,Minimas!$C$3:$CD$12,3,FALSE)</f>
        <v>#N/A</v>
      </c>
      <c r="AD421" s="161" t="e">
        <f>T421-HLOOKUP(V421,Minimas!$C$3:$CD$12,4,FALSE)</f>
        <v>#N/A</v>
      </c>
      <c r="AE421" s="161" t="e">
        <f>T421-HLOOKUP(V421,Minimas!$C$3:$CD$12,5,FALSE)</f>
        <v>#N/A</v>
      </c>
      <c r="AF421" s="161" t="e">
        <f>T421-HLOOKUP(V421,Minimas!$C$3:$CD$12,6,FALSE)</f>
        <v>#N/A</v>
      </c>
      <c r="AG421" s="161" t="e">
        <f>T421-HLOOKUP(V421,Minimas!$C$3:$CD$12,7,FALSE)</f>
        <v>#N/A</v>
      </c>
      <c r="AH421" s="161" t="e">
        <f>T421-HLOOKUP(V421,Minimas!$C$3:$CD$12,8,FALSE)</f>
        <v>#N/A</v>
      </c>
      <c r="AI421" s="161" t="e">
        <f>T421-HLOOKUP(V421,Minimas!$C$3:$CD$12,9,FALSE)</f>
        <v>#N/A</v>
      </c>
      <c r="AJ421" s="161" t="e">
        <f>T421-HLOOKUP(V421,Minimas!$C$3:$CD$12,10,FALSE)</f>
        <v>#N/A</v>
      </c>
      <c r="AK421" s="162" t="str">
        <f t="shared" si="48"/>
        <v xml:space="preserve"> </v>
      </c>
      <c r="AL421" s="163"/>
      <c r="AM421" s="163" t="str">
        <f t="shared" si="49"/>
        <v xml:space="preserve"> </v>
      </c>
      <c r="AN421" s="163" t="str">
        <f t="shared" si="50"/>
        <v xml:space="preserve"> </v>
      </c>
    </row>
    <row r="422" spans="28:40" x14ac:dyDescent="0.25">
      <c r="AB422" s="161" t="e">
        <f>T422-HLOOKUP(V422,Minimas!$C$3:$CD$12,2,FALSE)</f>
        <v>#N/A</v>
      </c>
      <c r="AC422" s="161" t="e">
        <f>T422-HLOOKUP(V422,Minimas!$C$3:$CD$12,3,FALSE)</f>
        <v>#N/A</v>
      </c>
      <c r="AD422" s="161" t="e">
        <f>T422-HLOOKUP(V422,Minimas!$C$3:$CD$12,4,FALSE)</f>
        <v>#N/A</v>
      </c>
      <c r="AE422" s="161" t="e">
        <f>T422-HLOOKUP(V422,Minimas!$C$3:$CD$12,5,FALSE)</f>
        <v>#N/A</v>
      </c>
      <c r="AF422" s="161" t="e">
        <f>T422-HLOOKUP(V422,Minimas!$C$3:$CD$12,6,FALSE)</f>
        <v>#N/A</v>
      </c>
      <c r="AG422" s="161" t="e">
        <f>T422-HLOOKUP(V422,Minimas!$C$3:$CD$12,7,FALSE)</f>
        <v>#N/A</v>
      </c>
      <c r="AH422" s="161" t="e">
        <f>T422-HLOOKUP(V422,Minimas!$C$3:$CD$12,8,FALSE)</f>
        <v>#N/A</v>
      </c>
      <c r="AI422" s="161" t="e">
        <f>T422-HLOOKUP(V422,Minimas!$C$3:$CD$12,9,FALSE)</f>
        <v>#N/A</v>
      </c>
      <c r="AJ422" s="161" t="e">
        <f>T422-HLOOKUP(V422,Minimas!$C$3:$CD$12,10,FALSE)</f>
        <v>#N/A</v>
      </c>
      <c r="AK422" s="162" t="str">
        <f t="shared" si="48"/>
        <v xml:space="preserve"> </v>
      </c>
      <c r="AL422" s="163"/>
      <c r="AM422" s="163" t="str">
        <f t="shared" si="49"/>
        <v xml:space="preserve"> </v>
      </c>
      <c r="AN422" s="163" t="str">
        <f t="shared" si="50"/>
        <v xml:space="preserve"> </v>
      </c>
    </row>
    <row r="423" spans="28:40" x14ac:dyDescent="0.25">
      <c r="AB423" s="161" t="e">
        <f>T423-HLOOKUP(V423,Minimas!$C$3:$CD$12,2,FALSE)</f>
        <v>#N/A</v>
      </c>
      <c r="AC423" s="161" t="e">
        <f>T423-HLOOKUP(V423,Minimas!$C$3:$CD$12,3,FALSE)</f>
        <v>#N/A</v>
      </c>
      <c r="AD423" s="161" t="e">
        <f>T423-HLOOKUP(V423,Minimas!$C$3:$CD$12,4,FALSE)</f>
        <v>#N/A</v>
      </c>
      <c r="AE423" s="161" t="e">
        <f>T423-HLOOKUP(V423,Minimas!$C$3:$CD$12,5,FALSE)</f>
        <v>#N/A</v>
      </c>
      <c r="AF423" s="161" t="e">
        <f>T423-HLOOKUP(V423,Minimas!$C$3:$CD$12,6,FALSE)</f>
        <v>#N/A</v>
      </c>
      <c r="AG423" s="161" t="e">
        <f>T423-HLOOKUP(V423,Minimas!$C$3:$CD$12,7,FALSE)</f>
        <v>#N/A</v>
      </c>
      <c r="AH423" s="161" t="e">
        <f>T423-HLOOKUP(V423,Minimas!$C$3:$CD$12,8,FALSE)</f>
        <v>#N/A</v>
      </c>
      <c r="AI423" s="161" t="e">
        <f>T423-HLOOKUP(V423,Minimas!$C$3:$CD$12,9,FALSE)</f>
        <v>#N/A</v>
      </c>
      <c r="AJ423" s="161" t="e">
        <f>T423-HLOOKUP(V423,Minimas!$C$3:$CD$12,10,FALSE)</f>
        <v>#N/A</v>
      </c>
      <c r="AK423" s="162" t="str">
        <f t="shared" si="48"/>
        <v xml:space="preserve"> </v>
      </c>
      <c r="AL423" s="163"/>
      <c r="AM423" s="163" t="str">
        <f t="shared" si="49"/>
        <v xml:space="preserve"> </v>
      </c>
      <c r="AN423" s="163" t="str">
        <f t="shared" si="50"/>
        <v xml:space="preserve"> </v>
      </c>
    </row>
    <row r="424" spans="28:40" x14ac:dyDescent="0.25">
      <c r="AB424" s="161" t="e">
        <f>T424-HLOOKUP(V424,Minimas!$C$3:$CD$12,2,FALSE)</f>
        <v>#N/A</v>
      </c>
      <c r="AC424" s="161" t="e">
        <f>T424-HLOOKUP(V424,Minimas!$C$3:$CD$12,3,FALSE)</f>
        <v>#N/A</v>
      </c>
      <c r="AD424" s="161" t="e">
        <f>T424-HLOOKUP(V424,Minimas!$C$3:$CD$12,4,FALSE)</f>
        <v>#N/A</v>
      </c>
      <c r="AE424" s="161" t="e">
        <f>T424-HLOOKUP(V424,Minimas!$C$3:$CD$12,5,FALSE)</f>
        <v>#N/A</v>
      </c>
      <c r="AF424" s="161" t="e">
        <f>T424-HLOOKUP(V424,Minimas!$C$3:$CD$12,6,FALSE)</f>
        <v>#N/A</v>
      </c>
      <c r="AG424" s="161" t="e">
        <f>T424-HLOOKUP(V424,Minimas!$C$3:$CD$12,7,FALSE)</f>
        <v>#N/A</v>
      </c>
      <c r="AH424" s="161" t="e">
        <f>T424-HLOOKUP(V424,Minimas!$C$3:$CD$12,8,FALSE)</f>
        <v>#N/A</v>
      </c>
      <c r="AI424" s="161" t="e">
        <f>T424-HLOOKUP(V424,Minimas!$C$3:$CD$12,9,FALSE)</f>
        <v>#N/A</v>
      </c>
      <c r="AJ424" s="161" t="e">
        <f>T424-HLOOKUP(V424,Minimas!$C$3:$CD$12,10,FALSE)</f>
        <v>#N/A</v>
      </c>
      <c r="AK424" s="162" t="str">
        <f t="shared" si="48"/>
        <v xml:space="preserve"> </v>
      </c>
      <c r="AL424" s="163"/>
      <c r="AM424" s="163" t="str">
        <f t="shared" si="49"/>
        <v xml:space="preserve"> </v>
      </c>
      <c r="AN424" s="163" t="str">
        <f t="shared" si="50"/>
        <v xml:space="preserve"> </v>
      </c>
    </row>
    <row r="425" spans="28:40" x14ac:dyDescent="0.25">
      <c r="AB425" s="161" t="e">
        <f>T425-HLOOKUP(V425,Minimas!$C$3:$CD$12,2,FALSE)</f>
        <v>#N/A</v>
      </c>
      <c r="AC425" s="161" t="e">
        <f>T425-HLOOKUP(V425,Minimas!$C$3:$CD$12,3,FALSE)</f>
        <v>#N/A</v>
      </c>
      <c r="AD425" s="161" t="e">
        <f>T425-HLOOKUP(V425,Minimas!$C$3:$CD$12,4,FALSE)</f>
        <v>#N/A</v>
      </c>
      <c r="AE425" s="161" t="e">
        <f>T425-HLOOKUP(V425,Minimas!$C$3:$CD$12,5,FALSE)</f>
        <v>#N/A</v>
      </c>
      <c r="AF425" s="161" t="e">
        <f>T425-HLOOKUP(V425,Minimas!$C$3:$CD$12,6,FALSE)</f>
        <v>#N/A</v>
      </c>
      <c r="AG425" s="161" t="e">
        <f>T425-HLOOKUP(V425,Minimas!$C$3:$CD$12,7,FALSE)</f>
        <v>#N/A</v>
      </c>
      <c r="AH425" s="161" t="e">
        <f>T425-HLOOKUP(V425,Minimas!$C$3:$CD$12,8,FALSE)</f>
        <v>#N/A</v>
      </c>
      <c r="AI425" s="161" t="e">
        <f>T425-HLOOKUP(V425,Minimas!$C$3:$CD$12,9,FALSE)</f>
        <v>#N/A</v>
      </c>
      <c r="AJ425" s="161" t="e">
        <f>T425-HLOOKUP(V425,Minimas!$C$3:$CD$12,10,FALSE)</f>
        <v>#N/A</v>
      </c>
      <c r="AK425" s="162" t="str">
        <f t="shared" si="48"/>
        <v xml:space="preserve"> </v>
      </c>
      <c r="AL425" s="163"/>
      <c r="AM425" s="163" t="str">
        <f t="shared" si="49"/>
        <v xml:space="preserve"> </v>
      </c>
      <c r="AN425" s="163" t="str">
        <f t="shared" si="50"/>
        <v xml:space="preserve"> </v>
      </c>
    </row>
    <row r="426" spans="28:40" x14ac:dyDescent="0.25">
      <c r="AB426" s="161" t="e">
        <f>T426-HLOOKUP(V426,Minimas!$C$3:$CD$12,2,FALSE)</f>
        <v>#N/A</v>
      </c>
      <c r="AC426" s="161" t="e">
        <f>T426-HLOOKUP(V426,Minimas!$C$3:$CD$12,3,FALSE)</f>
        <v>#N/A</v>
      </c>
      <c r="AD426" s="161" t="e">
        <f>T426-HLOOKUP(V426,Minimas!$C$3:$CD$12,4,FALSE)</f>
        <v>#N/A</v>
      </c>
      <c r="AE426" s="161" t="e">
        <f>T426-HLOOKUP(V426,Minimas!$C$3:$CD$12,5,FALSE)</f>
        <v>#N/A</v>
      </c>
      <c r="AF426" s="161" t="e">
        <f>T426-HLOOKUP(V426,Minimas!$C$3:$CD$12,6,FALSE)</f>
        <v>#N/A</v>
      </c>
      <c r="AG426" s="161" t="e">
        <f>T426-HLOOKUP(V426,Minimas!$C$3:$CD$12,7,FALSE)</f>
        <v>#N/A</v>
      </c>
      <c r="AH426" s="161" t="e">
        <f>T426-HLOOKUP(V426,Minimas!$C$3:$CD$12,8,FALSE)</f>
        <v>#N/A</v>
      </c>
      <c r="AI426" s="161" t="e">
        <f>T426-HLOOKUP(V426,Minimas!$C$3:$CD$12,9,FALSE)</f>
        <v>#N/A</v>
      </c>
      <c r="AJ426" s="161" t="e">
        <f>T426-HLOOKUP(V426,Minimas!$C$3:$CD$12,10,FALSE)</f>
        <v>#N/A</v>
      </c>
      <c r="AK426" s="162" t="str">
        <f t="shared" si="48"/>
        <v xml:space="preserve"> </v>
      </c>
      <c r="AL426" s="163"/>
      <c r="AM426" s="163" t="str">
        <f t="shared" si="49"/>
        <v xml:space="preserve"> </v>
      </c>
      <c r="AN426" s="163" t="str">
        <f t="shared" si="50"/>
        <v xml:space="preserve"> </v>
      </c>
    </row>
    <row r="427" spans="28:40" x14ac:dyDescent="0.25">
      <c r="AB427" s="161" t="e">
        <f>T427-HLOOKUP(V427,Minimas!$C$3:$CD$12,2,FALSE)</f>
        <v>#N/A</v>
      </c>
      <c r="AC427" s="161" t="e">
        <f>T427-HLOOKUP(V427,Minimas!$C$3:$CD$12,3,FALSE)</f>
        <v>#N/A</v>
      </c>
      <c r="AD427" s="161" t="e">
        <f>T427-HLOOKUP(V427,Minimas!$C$3:$CD$12,4,FALSE)</f>
        <v>#N/A</v>
      </c>
      <c r="AE427" s="161" t="e">
        <f>T427-HLOOKUP(V427,Minimas!$C$3:$CD$12,5,FALSE)</f>
        <v>#N/A</v>
      </c>
      <c r="AF427" s="161" t="e">
        <f>T427-HLOOKUP(V427,Minimas!$C$3:$CD$12,6,FALSE)</f>
        <v>#N/A</v>
      </c>
      <c r="AG427" s="161" t="e">
        <f>T427-HLOOKUP(V427,Minimas!$C$3:$CD$12,7,FALSE)</f>
        <v>#N/A</v>
      </c>
      <c r="AH427" s="161" t="e">
        <f>T427-HLOOKUP(V427,Minimas!$C$3:$CD$12,8,FALSE)</f>
        <v>#N/A</v>
      </c>
      <c r="AI427" s="161" t="e">
        <f>T427-HLOOKUP(V427,Minimas!$C$3:$CD$12,9,FALSE)</f>
        <v>#N/A</v>
      </c>
      <c r="AJ427" s="161" t="e">
        <f>T427-HLOOKUP(V427,Minimas!$C$3:$CD$12,10,FALSE)</f>
        <v>#N/A</v>
      </c>
      <c r="AK427" s="162" t="str">
        <f t="shared" si="48"/>
        <v xml:space="preserve"> </v>
      </c>
      <c r="AL427" s="163"/>
      <c r="AM427" s="163" t="str">
        <f t="shared" si="49"/>
        <v xml:space="preserve"> </v>
      </c>
      <c r="AN427" s="163" t="str">
        <f t="shared" si="50"/>
        <v xml:space="preserve"> </v>
      </c>
    </row>
    <row r="428" spans="28:40" x14ac:dyDescent="0.25">
      <c r="AB428" s="161" t="e">
        <f>T428-HLOOKUP(V428,Minimas!$C$3:$CD$12,2,FALSE)</f>
        <v>#N/A</v>
      </c>
      <c r="AC428" s="161" t="e">
        <f>T428-HLOOKUP(V428,Minimas!$C$3:$CD$12,3,FALSE)</f>
        <v>#N/A</v>
      </c>
      <c r="AD428" s="161" t="e">
        <f>T428-HLOOKUP(V428,Minimas!$C$3:$CD$12,4,FALSE)</f>
        <v>#N/A</v>
      </c>
      <c r="AE428" s="161" t="e">
        <f>T428-HLOOKUP(V428,Minimas!$C$3:$CD$12,5,FALSE)</f>
        <v>#N/A</v>
      </c>
      <c r="AF428" s="161" t="e">
        <f>T428-HLOOKUP(V428,Minimas!$C$3:$CD$12,6,FALSE)</f>
        <v>#N/A</v>
      </c>
      <c r="AG428" s="161" t="e">
        <f>T428-HLOOKUP(V428,Minimas!$C$3:$CD$12,7,FALSE)</f>
        <v>#N/A</v>
      </c>
      <c r="AH428" s="161" t="e">
        <f>T428-HLOOKUP(V428,Minimas!$C$3:$CD$12,8,FALSE)</f>
        <v>#N/A</v>
      </c>
      <c r="AI428" s="161" t="e">
        <f>T428-HLOOKUP(V428,Minimas!$C$3:$CD$12,9,FALSE)</f>
        <v>#N/A</v>
      </c>
      <c r="AJ428" s="161" t="e">
        <f>T428-HLOOKUP(V428,Minimas!$C$3:$CD$12,10,FALSE)</f>
        <v>#N/A</v>
      </c>
      <c r="AK428" s="162" t="str">
        <f t="shared" si="48"/>
        <v xml:space="preserve"> </v>
      </c>
      <c r="AL428" s="163"/>
      <c r="AM428" s="163" t="str">
        <f t="shared" si="49"/>
        <v xml:space="preserve"> </v>
      </c>
      <c r="AN428" s="163" t="str">
        <f t="shared" si="50"/>
        <v xml:space="preserve"> </v>
      </c>
    </row>
    <row r="429" spans="28:40" x14ac:dyDescent="0.25">
      <c r="AB429" s="161" t="e">
        <f>T429-HLOOKUP(V429,Minimas!$C$3:$CD$12,2,FALSE)</f>
        <v>#N/A</v>
      </c>
      <c r="AC429" s="161" t="e">
        <f>T429-HLOOKUP(V429,Minimas!$C$3:$CD$12,3,FALSE)</f>
        <v>#N/A</v>
      </c>
      <c r="AD429" s="161" t="e">
        <f>T429-HLOOKUP(V429,Minimas!$C$3:$CD$12,4,FALSE)</f>
        <v>#N/A</v>
      </c>
      <c r="AE429" s="161" t="e">
        <f>T429-HLOOKUP(V429,Minimas!$C$3:$CD$12,5,FALSE)</f>
        <v>#N/A</v>
      </c>
      <c r="AF429" s="161" t="e">
        <f>T429-HLOOKUP(V429,Minimas!$C$3:$CD$12,6,FALSE)</f>
        <v>#N/A</v>
      </c>
      <c r="AG429" s="161" t="e">
        <f>T429-HLOOKUP(V429,Minimas!$C$3:$CD$12,7,FALSE)</f>
        <v>#N/A</v>
      </c>
      <c r="AH429" s="161" t="e">
        <f>T429-HLOOKUP(V429,Minimas!$C$3:$CD$12,8,FALSE)</f>
        <v>#N/A</v>
      </c>
      <c r="AI429" s="161" t="e">
        <f>T429-HLOOKUP(V429,Minimas!$C$3:$CD$12,9,FALSE)</f>
        <v>#N/A</v>
      </c>
      <c r="AJ429" s="161" t="e">
        <f>T429-HLOOKUP(V429,Minimas!$C$3:$CD$12,10,FALSE)</f>
        <v>#N/A</v>
      </c>
      <c r="AK429" s="162" t="str">
        <f t="shared" si="48"/>
        <v xml:space="preserve"> </v>
      </c>
      <c r="AL429" s="163"/>
      <c r="AM429" s="163" t="str">
        <f t="shared" si="49"/>
        <v xml:space="preserve"> </v>
      </c>
      <c r="AN429" s="163" t="str">
        <f t="shared" si="50"/>
        <v xml:space="preserve"> </v>
      </c>
    </row>
    <row r="430" spans="28:40" x14ac:dyDescent="0.25">
      <c r="AB430" s="161" t="e">
        <f>T430-HLOOKUP(V430,Minimas!$C$3:$CD$12,2,FALSE)</f>
        <v>#N/A</v>
      </c>
      <c r="AC430" s="161" t="e">
        <f>T430-HLOOKUP(V430,Minimas!$C$3:$CD$12,3,FALSE)</f>
        <v>#N/A</v>
      </c>
      <c r="AD430" s="161" t="e">
        <f>T430-HLOOKUP(V430,Minimas!$C$3:$CD$12,4,FALSE)</f>
        <v>#N/A</v>
      </c>
      <c r="AE430" s="161" t="e">
        <f>T430-HLOOKUP(V430,Minimas!$C$3:$CD$12,5,FALSE)</f>
        <v>#N/A</v>
      </c>
      <c r="AF430" s="161" t="e">
        <f>T430-HLOOKUP(V430,Minimas!$C$3:$CD$12,6,FALSE)</f>
        <v>#N/A</v>
      </c>
      <c r="AG430" s="161" t="e">
        <f>T430-HLOOKUP(V430,Minimas!$C$3:$CD$12,7,FALSE)</f>
        <v>#N/A</v>
      </c>
      <c r="AH430" s="161" t="e">
        <f>T430-HLOOKUP(V430,Minimas!$C$3:$CD$12,8,FALSE)</f>
        <v>#N/A</v>
      </c>
      <c r="AI430" s="161" t="e">
        <f>T430-HLOOKUP(V430,Minimas!$C$3:$CD$12,9,FALSE)</f>
        <v>#N/A</v>
      </c>
      <c r="AJ430" s="161" t="e">
        <f>T430-HLOOKUP(V430,Minimas!$C$3:$CD$12,10,FALSE)</f>
        <v>#N/A</v>
      </c>
      <c r="AK430" s="162" t="str">
        <f t="shared" si="48"/>
        <v xml:space="preserve"> </v>
      </c>
      <c r="AL430" s="163"/>
      <c r="AM430" s="163" t="str">
        <f t="shared" si="49"/>
        <v xml:space="preserve"> </v>
      </c>
      <c r="AN430" s="163" t="str">
        <f t="shared" si="50"/>
        <v xml:space="preserve"> </v>
      </c>
    </row>
    <row r="431" spans="28:40" x14ac:dyDescent="0.25">
      <c r="AB431" s="161" t="e">
        <f>T431-HLOOKUP(V431,Minimas!$C$3:$CD$12,2,FALSE)</f>
        <v>#N/A</v>
      </c>
      <c r="AC431" s="161" t="e">
        <f>T431-HLOOKUP(V431,Minimas!$C$3:$CD$12,3,FALSE)</f>
        <v>#N/A</v>
      </c>
      <c r="AD431" s="161" t="e">
        <f>T431-HLOOKUP(V431,Minimas!$C$3:$CD$12,4,FALSE)</f>
        <v>#N/A</v>
      </c>
      <c r="AE431" s="161" t="e">
        <f>T431-HLOOKUP(V431,Minimas!$C$3:$CD$12,5,FALSE)</f>
        <v>#N/A</v>
      </c>
      <c r="AF431" s="161" t="e">
        <f>T431-HLOOKUP(V431,Minimas!$C$3:$CD$12,6,FALSE)</f>
        <v>#N/A</v>
      </c>
      <c r="AG431" s="161" t="e">
        <f>T431-HLOOKUP(V431,Minimas!$C$3:$CD$12,7,FALSE)</f>
        <v>#N/A</v>
      </c>
      <c r="AH431" s="161" t="e">
        <f>T431-HLOOKUP(V431,Minimas!$C$3:$CD$12,8,FALSE)</f>
        <v>#N/A</v>
      </c>
      <c r="AI431" s="161" t="e">
        <f>T431-HLOOKUP(V431,Minimas!$C$3:$CD$12,9,FALSE)</f>
        <v>#N/A</v>
      </c>
      <c r="AJ431" s="161" t="e">
        <f>T431-HLOOKUP(V431,Minimas!$C$3:$CD$12,10,FALSE)</f>
        <v>#N/A</v>
      </c>
      <c r="AK431" s="162" t="str">
        <f t="shared" si="48"/>
        <v xml:space="preserve"> </v>
      </c>
      <c r="AL431" s="163"/>
      <c r="AM431" s="163" t="str">
        <f t="shared" si="49"/>
        <v xml:space="preserve"> </v>
      </c>
      <c r="AN431" s="163" t="str">
        <f t="shared" si="50"/>
        <v xml:space="preserve"> </v>
      </c>
    </row>
    <row r="432" spans="28:40" x14ac:dyDescent="0.25">
      <c r="AB432" s="161" t="e">
        <f>T432-HLOOKUP(V432,Minimas!$C$3:$CD$12,2,FALSE)</f>
        <v>#N/A</v>
      </c>
      <c r="AC432" s="161" t="e">
        <f>T432-HLOOKUP(V432,Minimas!$C$3:$CD$12,3,FALSE)</f>
        <v>#N/A</v>
      </c>
      <c r="AD432" s="161" t="e">
        <f>T432-HLOOKUP(V432,Minimas!$C$3:$CD$12,4,FALSE)</f>
        <v>#N/A</v>
      </c>
      <c r="AE432" s="161" t="e">
        <f>T432-HLOOKUP(V432,Minimas!$C$3:$CD$12,5,FALSE)</f>
        <v>#N/A</v>
      </c>
      <c r="AF432" s="161" t="e">
        <f>T432-HLOOKUP(V432,Minimas!$C$3:$CD$12,6,FALSE)</f>
        <v>#N/A</v>
      </c>
      <c r="AG432" s="161" t="e">
        <f>T432-HLOOKUP(V432,Minimas!$C$3:$CD$12,7,FALSE)</f>
        <v>#N/A</v>
      </c>
      <c r="AH432" s="161" t="e">
        <f>T432-HLOOKUP(V432,Minimas!$C$3:$CD$12,8,FALSE)</f>
        <v>#N/A</v>
      </c>
      <c r="AI432" s="161" t="e">
        <f>T432-HLOOKUP(V432,Minimas!$C$3:$CD$12,9,FALSE)</f>
        <v>#N/A</v>
      </c>
      <c r="AJ432" s="161" t="e">
        <f>T432-HLOOKUP(V432,Minimas!$C$3:$CD$12,10,FALSE)</f>
        <v>#N/A</v>
      </c>
      <c r="AK432" s="162" t="str">
        <f t="shared" si="48"/>
        <v xml:space="preserve"> </v>
      </c>
      <c r="AL432" s="163"/>
      <c r="AM432" s="163" t="str">
        <f t="shared" si="49"/>
        <v xml:space="preserve"> </v>
      </c>
      <c r="AN432" s="163" t="str">
        <f t="shared" si="50"/>
        <v xml:space="preserve"> </v>
      </c>
    </row>
    <row r="433" spans="28:40" x14ac:dyDescent="0.25">
      <c r="AB433" s="161" t="e">
        <f>T433-HLOOKUP(V433,Minimas!$C$3:$CD$12,2,FALSE)</f>
        <v>#N/A</v>
      </c>
      <c r="AC433" s="161" t="e">
        <f>T433-HLOOKUP(V433,Minimas!$C$3:$CD$12,3,FALSE)</f>
        <v>#N/A</v>
      </c>
      <c r="AD433" s="161" t="e">
        <f>T433-HLOOKUP(V433,Minimas!$C$3:$CD$12,4,FALSE)</f>
        <v>#N/A</v>
      </c>
      <c r="AE433" s="161" t="e">
        <f>T433-HLOOKUP(V433,Minimas!$C$3:$CD$12,5,FALSE)</f>
        <v>#N/A</v>
      </c>
      <c r="AF433" s="161" t="e">
        <f>T433-HLOOKUP(V433,Minimas!$C$3:$CD$12,6,FALSE)</f>
        <v>#N/A</v>
      </c>
      <c r="AG433" s="161" t="e">
        <f>T433-HLOOKUP(V433,Minimas!$C$3:$CD$12,7,FALSE)</f>
        <v>#N/A</v>
      </c>
      <c r="AH433" s="161" t="e">
        <f>T433-HLOOKUP(V433,Minimas!$C$3:$CD$12,8,FALSE)</f>
        <v>#N/A</v>
      </c>
      <c r="AI433" s="161" t="e">
        <f>T433-HLOOKUP(V433,Minimas!$C$3:$CD$12,9,FALSE)</f>
        <v>#N/A</v>
      </c>
      <c r="AJ433" s="161" t="e">
        <f>T433-HLOOKUP(V433,Minimas!$C$3:$CD$12,10,FALSE)</f>
        <v>#N/A</v>
      </c>
      <c r="AK433" s="162" t="str">
        <f t="shared" si="48"/>
        <v xml:space="preserve"> </v>
      </c>
      <c r="AL433" s="163"/>
      <c r="AM433" s="163" t="str">
        <f t="shared" si="49"/>
        <v xml:space="preserve"> </v>
      </c>
      <c r="AN433" s="163" t="str">
        <f t="shared" si="50"/>
        <v xml:space="preserve"> </v>
      </c>
    </row>
    <row r="434" spans="28:40" x14ac:dyDescent="0.25">
      <c r="AB434" s="161" t="e">
        <f>T434-HLOOKUP(V434,Minimas!$C$3:$CD$12,2,FALSE)</f>
        <v>#N/A</v>
      </c>
      <c r="AC434" s="161" t="e">
        <f>T434-HLOOKUP(V434,Minimas!$C$3:$CD$12,3,FALSE)</f>
        <v>#N/A</v>
      </c>
      <c r="AD434" s="161" t="e">
        <f>T434-HLOOKUP(V434,Minimas!$C$3:$CD$12,4,FALSE)</f>
        <v>#N/A</v>
      </c>
      <c r="AE434" s="161" t="e">
        <f>T434-HLOOKUP(V434,Minimas!$C$3:$CD$12,5,FALSE)</f>
        <v>#N/A</v>
      </c>
      <c r="AF434" s="161" t="e">
        <f>T434-HLOOKUP(V434,Minimas!$C$3:$CD$12,6,FALSE)</f>
        <v>#N/A</v>
      </c>
      <c r="AG434" s="161" t="e">
        <f>T434-HLOOKUP(V434,Minimas!$C$3:$CD$12,7,FALSE)</f>
        <v>#N/A</v>
      </c>
      <c r="AH434" s="161" t="e">
        <f>T434-HLOOKUP(V434,Minimas!$C$3:$CD$12,8,FALSE)</f>
        <v>#N/A</v>
      </c>
      <c r="AI434" s="161" t="e">
        <f>T434-HLOOKUP(V434,Minimas!$C$3:$CD$12,9,FALSE)</f>
        <v>#N/A</v>
      </c>
      <c r="AJ434" s="161" t="e">
        <f>T434-HLOOKUP(V434,Minimas!$C$3:$CD$12,10,FALSE)</f>
        <v>#N/A</v>
      </c>
      <c r="AK434" s="162" t="str">
        <f t="shared" si="48"/>
        <v xml:space="preserve"> </v>
      </c>
      <c r="AL434" s="163"/>
      <c r="AM434" s="163" t="str">
        <f t="shared" si="49"/>
        <v xml:space="preserve"> </v>
      </c>
      <c r="AN434" s="163" t="str">
        <f t="shared" si="50"/>
        <v xml:space="preserve"> </v>
      </c>
    </row>
    <row r="435" spans="28:40" x14ac:dyDescent="0.25">
      <c r="AB435" s="161" t="e">
        <f>T435-HLOOKUP(V435,Minimas!$C$3:$CD$12,2,FALSE)</f>
        <v>#N/A</v>
      </c>
      <c r="AC435" s="161" t="e">
        <f>T435-HLOOKUP(V435,Minimas!$C$3:$CD$12,3,FALSE)</f>
        <v>#N/A</v>
      </c>
      <c r="AD435" s="161" t="e">
        <f>T435-HLOOKUP(V435,Minimas!$C$3:$CD$12,4,FALSE)</f>
        <v>#N/A</v>
      </c>
      <c r="AE435" s="161" t="e">
        <f>T435-HLOOKUP(V435,Minimas!$C$3:$CD$12,5,FALSE)</f>
        <v>#N/A</v>
      </c>
      <c r="AF435" s="161" t="e">
        <f>T435-HLOOKUP(V435,Minimas!$C$3:$CD$12,6,FALSE)</f>
        <v>#N/A</v>
      </c>
      <c r="AG435" s="161" t="e">
        <f>T435-HLOOKUP(V435,Minimas!$C$3:$CD$12,7,FALSE)</f>
        <v>#N/A</v>
      </c>
      <c r="AH435" s="161" t="e">
        <f>T435-HLOOKUP(V435,Minimas!$C$3:$CD$12,8,FALSE)</f>
        <v>#N/A</v>
      </c>
      <c r="AI435" s="161" t="e">
        <f>T435-HLOOKUP(V435,Minimas!$C$3:$CD$12,9,FALSE)</f>
        <v>#N/A</v>
      </c>
      <c r="AJ435" s="161" t="e">
        <f>T435-HLOOKUP(V435,Minimas!$C$3:$CD$12,10,FALSE)</f>
        <v>#N/A</v>
      </c>
      <c r="AK435" s="162" t="str">
        <f t="shared" si="48"/>
        <v xml:space="preserve"> </v>
      </c>
      <c r="AL435" s="163"/>
      <c r="AM435" s="163" t="str">
        <f t="shared" si="49"/>
        <v xml:space="preserve"> </v>
      </c>
      <c r="AN435" s="163" t="str">
        <f t="shared" si="50"/>
        <v xml:space="preserve"> </v>
      </c>
    </row>
    <row r="436" spans="28:40" x14ac:dyDescent="0.25">
      <c r="AB436" s="161" t="e">
        <f>T436-HLOOKUP(V436,Minimas!$C$3:$CD$12,2,FALSE)</f>
        <v>#N/A</v>
      </c>
      <c r="AC436" s="161" t="e">
        <f>T436-HLOOKUP(V436,Minimas!$C$3:$CD$12,3,FALSE)</f>
        <v>#N/A</v>
      </c>
      <c r="AD436" s="161" t="e">
        <f>T436-HLOOKUP(V436,Minimas!$C$3:$CD$12,4,FALSE)</f>
        <v>#N/A</v>
      </c>
      <c r="AE436" s="161" t="e">
        <f>T436-HLOOKUP(V436,Minimas!$C$3:$CD$12,5,FALSE)</f>
        <v>#N/A</v>
      </c>
      <c r="AF436" s="161" t="e">
        <f>T436-HLOOKUP(V436,Minimas!$C$3:$CD$12,6,FALSE)</f>
        <v>#N/A</v>
      </c>
      <c r="AG436" s="161" t="e">
        <f>T436-HLOOKUP(V436,Minimas!$C$3:$CD$12,7,FALSE)</f>
        <v>#N/A</v>
      </c>
      <c r="AH436" s="161" t="e">
        <f>T436-HLOOKUP(V436,Minimas!$C$3:$CD$12,8,FALSE)</f>
        <v>#N/A</v>
      </c>
      <c r="AI436" s="161" t="e">
        <f>T436-HLOOKUP(V436,Minimas!$C$3:$CD$12,9,FALSE)</f>
        <v>#N/A</v>
      </c>
      <c r="AJ436" s="161" t="e">
        <f>T436-HLOOKUP(V436,Minimas!$C$3:$CD$12,10,FALSE)</f>
        <v>#N/A</v>
      </c>
      <c r="AK436" s="162" t="str">
        <f t="shared" si="48"/>
        <v xml:space="preserve"> </v>
      </c>
      <c r="AL436" s="163"/>
      <c r="AM436" s="163" t="str">
        <f t="shared" si="49"/>
        <v xml:space="preserve"> </v>
      </c>
      <c r="AN436" s="163" t="str">
        <f t="shared" si="50"/>
        <v xml:space="preserve"> </v>
      </c>
    </row>
    <row r="437" spans="28:40" x14ac:dyDescent="0.25">
      <c r="AB437" s="161" t="e">
        <f>T437-HLOOKUP(V437,Minimas!$C$3:$CD$12,2,FALSE)</f>
        <v>#N/A</v>
      </c>
      <c r="AC437" s="161" t="e">
        <f>T437-HLOOKUP(V437,Minimas!$C$3:$CD$12,3,FALSE)</f>
        <v>#N/A</v>
      </c>
      <c r="AD437" s="161" t="e">
        <f>T437-HLOOKUP(V437,Minimas!$C$3:$CD$12,4,FALSE)</f>
        <v>#N/A</v>
      </c>
      <c r="AE437" s="161" t="e">
        <f>T437-HLOOKUP(V437,Minimas!$C$3:$CD$12,5,FALSE)</f>
        <v>#N/A</v>
      </c>
      <c r="AF437" s="161" t="e">
        <f>T437-HLOOKUP(V437,Minimas!$C$3:$CD$12,6,FALSE)</f>
        <v>#N/A</v>
      </c>
      <c r="AG437" s="161" t="e">
        <f>T437-HLOOKUP(V437,Minimas!$C$3:$CD$12,7,FALSE)</f>
        <v>#N/A</v>
      </c>
      <c r="AH437" s="161" t="e">
        <f>T437-HLOOKUP(V437,Minimas!$C$3:$CD$12,8,FALSE)</f>
        <v>#N/A</v>
      </c>
      <c r="AI437" s="161" t="e">
        <f>T437-HLOOKUP(V437,Minimas!$C$3:$CD$12,9,FALSE)</f>
        <v>#N/A</v>
      </c>
      <c r="AJ437" s="161" t="e">
        <f>T437-HLOOKUP(V437,Minimas!$C$3:$CD$12,10,FALSE)</f>
        <v>#N/A</v>
      </c>
      <c r="AK437" s="162" t="str">
        <f t="shared" si="48"/>
        <v xml:space="preserve"> </v>
      </c>
      <c r="AL437" s="163"/>
      <c r="AM437" s="163" t="str">
        <f t="shared" si="49"/>
        <v xml:space="preserve"> </v>
      </c>
      <c r="AN437" s="163" t="str">
        <f t="shared" si="50"/>
        <v xml:space="preserve"> </v>
      </c>
    </row>
    <row r="438" spans="28:40" x14ac:dyDescent="0.25">
      <c r="AB438" s="161" t="e">
        <f>T438-HLOOKUP(V438,Minimas!$C$3:$CD$12,2,FALSE)</f>
        <v>#N/A</v>
      </c>
      <c r="AC438" s="161" t="e">
        <f>T438-HLOOKUP(V438,Minimas!$C$3:$CD$12,3,FALSE)</f>
        <v>#N/A</v>
      </c>
      <c r="AD438" s="161" t="e">
        <f>T438-HLOOKUP(V438,Minimas!$C$3:$CD$12,4,FALSE)</f>
        <v>#N/A</v>
      </c>
      <c r="AE438" s="161" t="e">
        <f>T438-HLOOKUP(V438,Minimas!$C$3:$CD$12,5,FALSE)</f>
        <v>#N/A</v>
      </c>
      <c r="AF438" s="161" t="e">
        <f>T438-HLOOKUP(V438,Minimas!$C$3:$CD$12,6,FALSE)</f>
        <v>#N/A</v>
      </c>
      <c r="AG438" s="161" t="e">
        <f>T438-HLOOKUP(V438,Minimas!$C$3:$CD$12,7,FALSE)</f>
        <v>#N/A</v>
      </c>
      <c r="AH438" s="161" t="e">
        <f>T438-HLOOKUP(V438,Minimas!$C$3:$CD$12,8,FALSE)</f>
        <v>#N/A</v>
      </c>
      <c r="AI438" s="161" t="e">
        <f>T438-HLOOKUP(V438,Minimas!$C$3:$CD$12,9,FALSE)</f>
        <v>#N/A</v>
      </c>
      <c r="AJ438" s="161" t="e">
        <f>T438-HLOOKUP(V438,Minimas!$C$3:$CD$12,10,FALSE)</f>
        <v>#N/A</v>
      </c>
      <c r="AK438" s="162" t="str">
        <f t="shared" si="48"/>
        <v xml:space="preserve"> </v>
      </c>
      <c r="AL438" s="163"/>
      <c r="AM438" s="163" t="str">
        <f t="shared" si="49"/>
        <v xml:space="preserve"> </v>
      </c>
      <c r="AN438" s="163" t="str">
        <f t="shared" si="50"/>
        <v xml:space="preserve"> </v>
      </c>
    </row>
    <row r="439" spans="28:40" x14ac:dyDescent="0.25">
      <c r="AB439" s="161" t="e">
        <f>T439-HLOOKUP(V439,Minimas!$C$3:$CD$12,2,FALSE)</f>
        <v>#N/A</v>
      </c>
      <c r="AC439" s="161" t="e">
        <f>T439-HLOOKUP(V439,Minimas!$C$3:$CD$12,3,FALSE)</f>
        <v>#N/A</v>
      </c>
      <c r="AD439" s="161" t="e">
        <f>T439-HLOOKUP(V439,Minimas!$C$3:$CD$12,4,FALSE)</f>
        <v>#N/A</v>
      </c>
      <c r="AE439" s="161" t="e">
        <f>T439-HLOOKUP(V439,Minimas!$C$3:$CD$12,5,FALSE)</f>
        <v>#N/A</v>
      </c>
      <c r="AF439" s="161" t="e">
        <f>T439-HLOOKUP(V439,Minimas!$C$3:$CD$12,6,FALSE)</f>
        <v>#N/A</v>
      </c>
      <c r="AG439" s="161" t="e">
        <f>T439-HLOOKUP(V439,Minimas!$C$3:$CD$12,7,FALSE)</f>
        <v>#N/A</v>
      </c>
      <c r="AH439" s="161" t="e">
        <f>T439-HLOOKUP(V439,Minimas!$C$3:$CD$12,8,FALSE)</f>
        <v>#N/A</v>
      </c>
      <c r="AI439" s="161" t="e">
        <f>T439-HLOOKUP(V439,Minimas!$C$3:$CD$12,9,FALSE)</f>
        <v>#N/A</v>
      </c>
      <c r="AJ439" s="161" t="e">
        <f>T439-HLOOKUP(V439,Minimas!$C$3:$CD$12,10,FALSE)</f>
        <v>#N/A</v>
      </c>
      <c r="AK439" s="162" t="str">
        <f t="shared" si="48"/>
        <v xml:space="preserve"> </v>
      </c>
      <c r="AL439" s="163"/>
      <c r="AM439" s="163" t="str">
        <f t="shared" si="49"/>
        <v xml:space="preserve"> </v>
      </c>
      <c r="AN439" s="163" t="str">
        <f t="shared" si="50"/>
        <v xml:space="preserve"> </v>
      </c>
    </row>
    <row r="440" spans="28:40" x14ac:dyDescent="0.25">
      <c r="AB440" s="161" t="e">
        <f>T440-HLOOKUP(V440,Minimas!$C$3:$CD$12,2,FALSE)</f>
        <v>#N/A</v>
      </c>
      <c r="AC440" s="161" t="e">
        <f>T440-HLOOKUP(V440,Minimas!$C$3:$CD$12,3,FALSE)</f>
        <v>#N/A</v>
      </c>
      <c r="AD440" s="161" t="e">
        <f>T440-HLOOKUP(V440,Minimas!$C$3:$CD$12,4,FALSE)</f>
        <v>#N/A</v>
      </c>
      <c r="AE440" s="161" t="e">
        <f>T440-HLOOKUP(V440,Minimas!$C$3:$CD$12,5,FALSE)</f>
        <v>#N/A</v>
      </c>
      <c r="AF440" s="161" t="e">
        <f>T440-HLOOKUP(V440,Minimas!$C$3:$CD$12,6,FALSE)</f>
        <v>#N/A</v>
      </c>
      <c r="AG440" s="161" t="e">
        <f>T440-HLOOKUP(V440,Minimas!$C$3:$CD$12,7,FALSE)</f>
        <v>#N/A</v>
      </c>
      <c r="AH440" s="161" t="e">
        <f>T440-HLOOKUP(V440,Minimas!$C$3:$CD$12,8,FALSE)</f>
        <v>#N/A</v>
      </c>
      <c r="AI440" s="161" t="e">
        <f>T440-HLOOKUP(V440,Minimas!$C$3:$CD$12,9,FALSE)</f>
        <v>#N/A</v>
      </c>
      <c r="AJ440" s="161" t="e">
        <f>T440-HLOOKUP(V440,Minimas!$C$3:$CD$12,10,FALSE)</f>
        <v>#N/A</v>
      </c>
      <c r="AK440" s="162" t="str">
        <f t="shared" si="48"/>
        <v xml:space="preserve"> </v>
      </c>
      <c r="AL440" s="163"/>
      <c r="AM440" s="163" t="str">
        <f t="shared" si="49"/>
        <v xml:space="preserve"> </v>
      </c>
      <c r="AN440" s="163" t="str">
        <f t="shared" si="50"/>
        <v xml:space="preserve"> </v>
      </c>
    </row>
    <row r="441" spans="28:40" x14ac:dyDescent="0.25">
      <c r="AB441" s="161" t="e">
        <f>T441-HLOOKUP(V441,Minimas!$C$3:$CD$12,2,FALSE)</f>
        <v>#N/A</v>
      </c>
      <c r="AC441" s="161" t="e">
        <f>T441-HLOOKUP(V441,Minimas!$C$3:$CD$12,3,FALSE)</f>
        <v>#N/A</v>
      </c>
      <c r="AD441" s="161" t="e">
        <f>T441-HLOOKUP(V441,Minimas!$C$3:$CD$12,4,FALSE)</f>
        <v>#N/A</v>
      </c>
      <c r="AE441" s="161" t="e">
        <f>T441-HLOOKUP(V441,Minimas!$C$3:$CD$12,5,FALSE)</f>
        <v>#N/A</v>
      </c>
      <c r="AF441" s="161" t="e">
        <f>T441-HLOOKUP(V441,Minimas!$C$3:$CD$12,6,FALSE)</f>
        <v>#N/A</v>
      </c>
      <c r="AG441" s="161" t="e">
        <f>T441-HLOOKUP(V441,Minimas!$C$3:$CD$12,7,FALSE)</f>
        <v>#N/A</v>
      </c>
      <c r="AH441" s="161" t="e">
        <f>T441-HLOOKUP(V441,Minimas!$C$3:$CD$12,8,FALSE)</f>
        <v>#N/A</v>
      </c>
      <c r="AI441" s="161" t="e">
        <f>T441-HLOOKUP(V441,Minimas!$C$3:$CD$12,9,FALSE)</f>
        <v>#N/A</v>
      </c>
      <c r="AJ441" s="161" t="e">
        <f>T441-HLOOKUP(V441,Minimas!$C$3:$CD$12,10,FALSE)</f>
        <v>#N/A</v>
      </c>
      <c r="AK441" s="162" t="str">
        <f t="shared" si="48"/>
        <v xml:space="preserve"> </v>
      </c>
      <c r="AL441" s="163"/>
      <c r="AM441" s="163" t="str">
        <f t="shared" si="49"/>
        <v xml:space="preserve"> </v>
      </c>
      <c r="AN441" s="163" t="str">
        <f t="shared" si="50"/>
        <v xml:space="preserve"> </v>
      </c>
    </row>
    <row r="442" spans="28:40" x14ac:dyDescent="0.25">
      <c r="AB442" s="161" t="e">
        <f>T442-HLOOKUP(V442,Minimas!$C$3:$CD$12,2,FALSE)</f>
        <v>#N/A</v>
      </c>
      <c r="AC442" s="161" t="e">
        <f>T442-HLOOKUP(V442,Minimas!$C$3:$CD$12,3,FALSE)</f>
        <v>#N/A</v>
      </c>
      <c r="AD442" s="161" t="e">
        <f>T442-HLOOKUP(V442,Minimas!$C$3:$CD$12,4,FALSE)</f>
        <v>#N/A</v>
      </c>
      <c r="AE442" s="161" t="e">
        <f>T442-HLOOKUP(V442,Minimas!$C$3:$CD$12,5,FALSE)</f>
        <v>#N/A</v>
      </c>
      <c r="AF442" s="161" t="e">
        <f>T442-HLOOKUP(V442,Minimas!$C$3:$CD$12,6,FALSE)</f>
        <v>#N/A</v>
      </c>
      <c r="AG442" s="161" t="e">
        <f>T442-HLOOKUP(V442,Minimas!$C$3:$CD$12,7,FALSE)</f>
        <v>#N/A</v>
      </c>
      <c r="AH442" s="161" t="e">
        <f>T442-HLOOKUP(V442,Minimas!$C$3:$CD$12,8,FALSE)</f>
        <v>#N/A</v>
      </c>
      <c r="AI442" s="161" t="e">
        <f>T442-HLOOKUP(V442,Minimas!$C$3:$CD$12,9,FALSE)</f>
        <v>#N/A</v>
      </c>
      <c r="AJ442" s="161" t="e">
        <f>T442-HLOOKUP(V442,Minimas!$C$3:$CD$12,10,FALSE)</f>
        <v>#N/A</v>
      </c>
      <c r="AK442" s="162" t="str">
        <f t="shared" si="48"/>
        <v xml:space="preserve"> </v>
      </c>
      <c r="AL442" s="163"/>
      <c r="AM442" s="163" t="str">
        <f t="shared" si="49"/>
        <v xml:space="preserve"> </v>
      </c>
      <c r="AN442" s="163" t="str">
        <f t="shared" si="50"/>
        <v xml:space="preserve"> </v>
      </c>
    </row>
    <row r="443" spans="28:40" x14ac:dyDescent="0.25">
      <c r="AB443" s="161" t="e">
        <f>T443-HLOOKUP(V443,Minimas!$C$3:$CD$12,2,FALSE)</f>
        <v>#N/A</v>
      </c>
      <c r="AC443" s="161" t="e">
        <f>T443-HLOOKUP(V443,Minimas!$C$3:$CD$12,3,FALSE)</f>
        <v>#N/A</v>
      </c>
      <c r="AD443" s="161" t="e">
        <f>T443-HLOOKUP(V443,Minimas!$C$3:$CD$12,4,FALSE)</f>
        <v>#N/A</v>
      </c>
      <c r="AE443" s="161" t="e">
        <f>T443-HLOOKUP(V443,Minimas!$C$3:$CD$12,5,FALSE)</f>
        <v>#N/A</v>
      </c>
      <c r="AF443" s="161" t="e">
        <f>T443-HLOOKUP(V443,Minimas!$C$3:$CD$12,6,FALSE)</f>
        <v>#N/A</v>
      </c>
      <c r="AG443" s="161" t="e">
        <f>T443-HLOOKUP(V443,Minimas!$C$3:$CD$12,7,FALSE)</f>
        <v>#N/A</v>
      </c>
      <c r="AH443" s="161" t="e">
        <f>T443-HLOOKUP(V443,Minimas!$C$3:$CD$12,8,FALSE)</f>
        <v>#N/A</v>
      </c>
      <c r="AI443" s="161" t="e">
        <f>T443-HLOOKUP(V443,Minimas!$C$3:$CD$12,9,FALSE)</f>
        <v>#N/A</v>
      </c>
      <c r="AJ443" s="161" t="e">
        <f>T443-HLOOKUP(V443,Minimas!$C$3:$CD$12,10,FALSE)</f>
        <v>#N/A</v>
      </c>
      <c r="AK443" s="162" t="str">
        <f t="shared" si="48"/>
        <v xml:space="preserve"> </v>
      </c>
      <c r="AL443" s="163"/>
      <c r="AM443" s="163" t="str">
        <f t="shared" si="49"/>
        <v xml:space="preserve"> </v>
      </c>
      <c r="AN443" s="163" t="str">
        <f t="shared" si="50"/>
        <v xml:space="preserve"> </v>
      </c>
    </row>
    <row r="444" spans="28:40" x14ac:dyDescent="0.25">
      <c r="AB444" s="161" t="e">
        <f>T444-HLOOKUP(V444,Minimas!$C$3:$CD$12,2,FALSE)</f>
        <v>#N/A</v>
      </c>
      <c r="AC444" s="161" t="e">
        <f>T444-HLOOKUP(V444,Minimas!$C$3:$CD$12,3,FALSE)</f>
        <v>#N/A</v>
      </c>
      <c r="AD444" s="161" t="e">
        <f>T444-HLOOKUP(V444,Minimas!$C$3:$CD$12,4,FALSE)</f>
        <v>#N/A</v>
      </c>
      <c r="AE444" s="161" t="e">
        <f>T444-HLOOKUP(V444,Minimas!$C$3:$CD$12,5,FALSE)</f>
        <v>#N/A</v>
      </c>
      <c r="AF444" s="161" t="e">
        <f>T444-HLOOKUP(V444,Minimas!$C$3:$CD$12,6,FALSE)</f>
        <v>#N/A</v>
      </c>
      <c r="AG444" s="161" t="e">
        <f>T444-HLOOKUP(V444,Minimas!$C$3:$CD$12,7,FALSE)</f>
        <v>#N/A</v>
      </c>
      <c r="AH444" s="161" t="e">
        <f>T444-HLOOKUP(V444,Minimas!$C$3:$CD$12,8,FALSE)</f>
        <v>#N/A</v>
      </c>
      <c r="AI444" s="161" t="e">
        <f>T444-HLOOKUP(V444,Minimas!$C$3:$CD$12,9,FALSE)</f>
        <v>#N/A</v>
      </c>
      <c r="AJ444" s="161" t="e">
        <f>T444-HLOOKUP(V444,Minimas!$C$3:$CD$12,10,FALSE)</f>
        <v>#N/A</v>
      </c>
      <c r="AK444" s="162" t="str">
        <f t="shared" si="48"/>
        <v xml:space="preserve"> </v>
      </c>
      <c r="AL444" s="163"/>
      <c r="AM444" s="163" t="str">
        <f t="shared" si="49"/>
        <v xml:space="preserve"> </v>
      </c>
      <c r="AN444" s="163" t="str">
        <f t="shared" si="50"/>
        <v xml:space="preserve"> </v>
      </c>
    </row>
    <row r="445" spans="28:40" x14ac:dyDescent="0.25">
      <c r="AB445" s="161" t="e">
        <f>T445-HLOOKUP(V445,Minimas!$C$3:$CD$12,2,FALSE)</f>
        <v>#N/A</v>
      </c>
      <c r="AC445" s="161" t="e">
        <f>T445-HLOOKUP(V445,Minimas!$C$3:$CD$12,3,FALSE)</f>
        <v>#N/A</v>
      </c>
      <c r="AD445" s="161" t="e">
        <f>T445-HLOOKUP(V445,Minimas!$C$3:$CD$12,4,FALSE)</f>
        <v>#N/A</v>
      </c>
      <c r="AE445" s="161" t="e">
        <f>T445-HLOOKUP(V445,Minimas!$C$3:$CD$12,5,FALSE)</f>
        <v>#N/A</v>
      </c>
      <c r="AF445" s="161" t="e">
        <f>T445-HLOOKUP(V445,Minimas!$C$3:$CD$12,6,FALSE)</f>
        <v>#N/A</v>
      </c>
      <c r="AG445" s="161" t="e">
        <f>T445-HLOOKUP(V445,Minimas!$C$3:$CD$12,7,FALSE)</f>
        <v>#N/A</v>
      </c>
      <c r="AH445" s="161" t="e">
        <f>T445-HLOOKUP(V445,Minimas!$C$3:$CD$12,8,FALSE)</f>
        <v>#N/A</v>
      </c>
      <c r="AI445" s="161" t="e">
        <f>T445-HLOOKUP(V445,Minimas!$C$3:$CD$12,9,FALSE)</f>
        <v>#N/A</v>
      </c>
      <c r="AJ445" s="161" t="e">
        <f>T445-HLOOKUP(V445,Minimas!$C$3:$CD$12,10,FALSE)</f>
        <v>#N/A</v>
      </c>
      <c r="AK445" s="162" t="str">
        <f t="shared" si="48"/>
        <v xml:space="preserve"> </v>
      </c>
      <c r="AL445" s="163"/>
      <c r="AM445" s="163" t="str">
        <f t="shared" si="49"/>
        <v xml:space="preserve"> </v>
      </c>
      <c r="AN445" s="163" t="str">
        <f t="shared" si="50"/>
        <v xml:space="preserve"> </v>
      </c>
    </row>
    <row r="446" spans="28:40" x14ac:dyDescent="0.25">
      <c r="AB446" s="161" t="e">
        <f>T446-HLOOKUP(V446,Minimas!$C$3:$CD$12,2,FALSE)</f>
        <v>#N/A</v>
      </c>
      <c r="AC446" s="161" t="e">
        <f>T446-HLOOKUP(V446,Minimas!$C$3:$CD$12,3,FALSE)</f>
        <v>#N/A</v>
      </c>
      <c r="AD446" s="161" t="e">
        <f>T446-HLOOKUP(V446,Minimas!$C$3:$CD$12,4,FALSE)</f>
        <v>#N/A</v>
      </c>
      <c r="AE446" s="161" t="e">
        <f>T446-HLOOKUP(V446,Minimas!$C$3:$CD$12,5,FALSE)</f>
        <v>#N/A</v>
      </c>
      <c r="AF446" s="161" t="e">
        <f>T446-HLOOKUP(V446,Minimas!$C$3:$CD$12,6,FALSE)</f>
        <v>#N/A</v>
      </c>
      <c r="AG446" s="161" t="e">
        <f>T446-HLOOKUP(V446,Minimas!$C$3:$CD$12,7,FALSE)</f>
        <v>#N/A</v>
      </c>
      <c r="AH446" s="161" t="e">
        <f>T446-HLOOKUP(V446,Minimas!$C$3:$CD$12,8,FALSE)</f>
        <v>#N/A</v>
      </c>
      <c r="AI446" s="161" t="e">
        <f>T446-HLOOKUP(V446,Minimas!$C$3:$CD$12,9,FALSE)</f>
        <v>#N/A</v>
      </c>
      <c r="AJ446" s="161" t="e">
        <f>T446-HLOOKUP(V446,Minimas!$C$3:$CD$12,10,FALSE)</f>
        <v>#N/A</v>
      </c>
      <c r="AK446" s="162" t="str">
        <f t="shared" si="48"/>
        <v xml:space="preserve"> </v>
      </c>
      <c r="AL446" s="163"/>
      <c r="AM446" s="163" t="str">
        <f t="shared" si="49"/>
        <v xml:space="preserve"> </v>
      </c>
      <c r="AN446" s="163" t="str">
        <f t="shared" si="50"/>
        <v xml:space="preserve"> </v>
      </c>
    </row>
    <row r="447" spans="28:40" x14ac:dyDescent="0.25">
      <c r="AB447" s="161" t="e">
        <f>T447-HLOOKUP(V447,Minimas!$C$3:$CD$12,2,FALSE)</f>
        <v>#N/A</v>
      </c>
      <c r="AC447" s="161" t="e">
        <f>T447-HLOOKUP(V447,Minimas!$C$3:$CD$12,3,FALSE)</f>
        <v>#N/A</v>
      </c>
      <c r="AD447" s="161" t="e">
        <f>T447-HLOOKUP(V447,Minimas!$C$3:$CD$12,4,FALSE)</f>
        <v>#N/A</v>
      </c>
      <c r="AE447" s="161" t="e">
        <f>T447-HLOOKUP(V447,Minimas!$C$3:$CD$12,5,FALSE)</f>
        <v>#N/A</v>
      </c>
      <c r="AF447" s="161" t="e">
        <f>T447-HLOOKUP(V447,Minimas!$C$3:$CD$12,6,FALSE)</f>
        <v>#N/A</v>
      </c>
      <c r="AG447" s="161" t="e">
        <f>T447-HLOOKUP(V447,Minimas!$C$3:$CD$12,7,FALSE)</f>
        <v>#N/A</v>
      </c>
      <c r="AH447" s="161" t="e">
        <f>T447-HLOOKUP(V447,Minimas!$C$3:$CD$12,8,FALSE)</f>
        <v>#N/A</v>
      </c>
      <c r="AI447" s="161" t="e">
        <f>T447-HLOOKUP(V447,Minimas!$C$3:$CD$12,9,FALSE)</f>
        <v>#N/A</v>
      </c>
      <c r="AJ447" s="161" t="e">
        <f>T447-HLOOKUP(V447,Minimas!$C$3:$CD$12,10,FALSE)</f>
        <v>#N/A</v>
      </c>
      <c r="AK447" s="162" t="str">
        <f t="shared" si="48"/>
        <v xml:space="preserve"> </v>
      </c>
      <c r="AL447" s="163"/>
      <c r="AM447" s="163" t="str">
        <f t="shared" si="49"/>
        <v xml:space="preserve"> </v>
      </c>
      <c r="AN447" s="163" t="str">
        <f t="shared" si="50"/>
        <v xml:space="preserve"> </v>
      </c>
    </row>
    <row r="448" spans="28:40" x14ac:dyDescent="0.25">
      <c r="AB448" s="161" t="e">
        <f>T448-HLOOKUP(V448,Minimas!$C$3:$CD$12,2,FALSE)</f>
        <v>#N/A</v>
      </c>
      <c r="AC448" s="161" t="e">
        <f>T448-HLOOKUP(V448,Minimas!$C$3:$CD$12,3,FALSE)</f>
        <v>#N/A</v>
      </c>
      <c r="AD448" s="161" t="e">
        <f>T448-HLOOKUP(V448,Minimas!$C$3:$CD$12,4,FALSE)</f>
        <v>#N/A</v>
      </c>
      <c r="AE448" s="161" t="e">
        <f>T448-HLOOKUP(V448,Minimas!$C$3:$CD$12,5,FALSE)</f>
        <v>#N/A</v>
      </c>
      <c r="AF448" s="161" t="e">
        <f>T448-HLOOKUP(V448,Minimas!$C$3:$CD$12,6,FALSE)</f>
        <v>#N/A</v>
      </c>
      <c r="AG448" s="161" t="e">
        <f>T448-HLOOKUP(V448,Minimas!$C$3:$CD$12,7,FALSE)</f>
        <v>#N/A</v>
      </c>
      <c r="AH448" s="161" t="e">
        <f>T448-HLOOKUP(V448,Minimas!$C$3:$CD$12,8,FALSE)</f>
        <v>#N/A</v>
      </c>
      <c r="AI448" s="161" t="e">
        <f>T448-HLOOKUP(V448,Minimas!$C$3:$CD$12,9,FALSE)</f>
        <v>#N/A</v>
      </c>
      <c r="AJ448" s="161" t="e">
        <f>T448-HLOOKUP(V448,Minimas!$C$3:$CD$12,10,FALSE)</f>
        <v>#N/A</v>
      </c>
      <c r="AK448" s="162" t="str">
        <f t="shared" si="48"/>
        <v xml:space="preserve"> </v>
      </c>
      <c r="AL448" s="163"/>
      <c r="AM448" s="163" t="str">
        <f t="shared" si="49"/>
        <v xml:space="preserve"> </v>
      </c>
      <c r="AN448" s="163" t="str">
        <f t="shared" si="50"/>
        <v xml:space="preserve"> </v>
      </c>
    </row>
    <row r="449" spans="28:40" x14ac:dyDescent="0.25">
      <c r="AB449" s="161" t="e">
        <f>T449-HLOOKUP(V449,Minimas!$C$3:$CD$12,2,FALSE)</f>
        <v>#N/A</v>
      </c>
      <c r="AC449" s="161" t="e">
        <f>T449-HLOOKUP(V449,Minimas!$C$3:$CD$12,3,FALSE)</f>
        <v>#N/A</v>
      </c>
      <c r="AD449" s="161" t="e">
        <f>T449-HLOOKUP(V449,Minimas!$C$3:$CD$12,4,FALSE)</f>
        <v>#N/A</v>
      </c>
      <c r="AE449" s="161" t="e">
        <f>T449-HLOOKUP(V449,Minimas!$C$3:$CD$12,5,FALSE)</f>
        <v>#N/A</v>
      </c>
      <c r="AF449" s="161" t="e">
        <f>T449-HLOOKUP(V449,Minimas!$C$3:$CD$12,6,FALSE)</f>
        <v>#N/A</v>
      </c>
      <c r="AG449" s="161" t="e">
        <f>T449-HLOOKUP(V449,Minimas!$C$3:$CD$12,7,FALSE)</f>
        <v>#N/A</v>
      </c>
      <c r="AH449" s="161" t="e">
        <f>T449-HLOOKUP(V449,Minimas!$C$3:$CD$12,8,FALSE)</f>
        <v>#N/A</v>
      </c>
      <c r="AI449" s="161" t="e">
        <f>T449-HLOOKUP(V449,Minimas!$C$3:$CD$12,9,FALSE)</f>
        <v>#N/A</v>
      </c>
      <c r="AJ449" s="161" t="e">
        <f>T449-HLOOKUP(V449,Minimas!$C$3:$CD$12,10,FALSE)</f>
        <v>#N/A</v>
      </c>
      <c r="AK449" s="162" t="str">
        <f t="shared" si="48"/>
        <v xml:space="preserve"> </v>
      </c>
      <c r="AL449" s="163"/>
      <c r="AM449" s="163" t="str">
        <f t="shared" si="49"/>
        <v xml:space="preserve"> </v>
      </c>
      <c r="AN449" s="163" t="str">
        <f t="shared" si="50"/>
        <v xml:space="preserve"> </v>
      </c>
    </row>
    <row r="450" spans="28:40" x14ac:dyDescent="0.25">
      <c r="AB450" s="161" t="e">
        <f>T450-HLOOKUP(V450,Minimas!$C$3:$CD$12,2,FALSE)</f>
        <v>#N/A</v>
      </c>
      <c r="AC450" s="161" t="e">
        <f>T450-HLOOKUP(V450,Minimas!$C$3:$CD$12,3,FALSE)</f>
        <v>#N/A</v>
      </c>
      <c r="AD450" s="161" t="e">
        <f>T450-HLOOKUP(V450,Minimas!$C$3:$CD$12,4,FALSE)</f>
        <v>#N/A</v>
      </c>
      <c r="AE450" s="161" t="e">
        <f>T450-HLOOKUP(V450,Minimas!$C$3:$CD$12,5,FALSE)</f>
        <v>#N/A</v>
      </c>
      <c r="AF450" s="161" t="e">
        <f>T450-HLOOKUP(V450,Minimas!$C$3:$CD$12,6,FALSE)</f>
        <v>#N/A</v>
      </c>
      <c r="AG450" s="161" t="e">
        <f>T450-HLOOKUP(V450,Minimas!$C$3:$CD$12,7,FALSE)</f>
        <v>#N/A</v>
      </c>
      <c r="AH450" s="161" t="e">
        <f>T450-HLOOKUP(V450,Minimas!$C$3:$CD$12,8,FALSE)</f>
        <v>#N/A</v>
      </c>
      <c r="AI450" s="161" t="e">
        <f>T450-HLOOKUP(V450,Minimas!$C$3:$CD$12,9,FALSE)</f>
        <v>#N/A</v>
      </c>
      <c r="AJ450" s="161" t="e">
        <f>T450-HLOOKUP(V450,Minimas!$C$3:$CD$12,10,FALSE)</f>
        <v>#N/A</v>
      </c>
      <c r="AK450" s="162" t="str">
        <f t="shared" si="48"/>
        <v xml:space="preserve"> </v>
      </c>
      <c r="AL450" s="163"/>
      <c r="AM450" s="163" t="str">
        <f t="shared" si="49"/>
        <v xml:space="preserve"> </v>
      </c>
      <c r="AN450" s="163" t="str">
        <f t="shared" si="50"/>
        <v xml:space="preserve"> </v>
      </c>
    </row>
    <row r="451" spans="28:40" x14ac:dyDescent="0.25">
      <c r="AB451" s="161" t="e">
        <f>T451-HLOOKUP(V451,Minimas!$C$3:$CD$12,2,FALSE)</f>
        <v>#N/A</v>
      </c>
      <c r="AC451" s="161" t="e">
        <f>T451-HLOOKUP(V451,Minimas!$C$3:$CD$12,3,FALSE)</f>
        <v>#N/A</v>
      </c>
      <c r="AD451" s="161" t="e">
        <f>T451-HLOOKUP(V451,Minimas!$C$3:$CD$12,4,FALSE)</f>
        <v>#N/A</v>
      </c>
      <c r="AE451" s="161" t="e">
        <f>T451-HLOOKUP(V451,Minimas!$C$3:$CD$12,5,FALSE)</f>
        <v>#N/A</v>
      </c>
      <c r="AF451" s="161" t="e">
        <f>T451-HLOOKUP(V451,Minimas!$C$3:$CD$12,6,FALSE)</f>
        <v>#N/A</v>
      </c>
      <c r="AG451" s="161" t="e">
        <f>T451-HLOOKUP(V451,Minimas!$C$3:$CD$12,7,FALSE)</f>
        <v>#N/A</v>
      </c>
      <c r="AH451" s="161" t="e">
        <f>T451-HLOOKUP(V451,Minimas!$C$3:$CD$12,8,FALSE)</f>
        <v>#N/A</v>
      </c>
      <c r="AI451" s="161" t="e">
        <f>T451-HLOOKUP(V451,Minimas!$C$3:$CD$12,9,FALSE)</f>
        <v>#N/A</v>
      </c>
      <c r="AJ451" s="161" t="e">
        <f>T451-HLOOKUP(V451,Minimas!$C$3:$CD$12,10,FALSE)</f>
        <v>#N/A</v>
      </c>
      <c r="AK451" s="162" t="str">
        <f t="shared" si="48"/>
        <v xml:space="preserve"> </v>
      </c>
      <c r="AL451" s="163"/>
      <c r="AM451" s="163" t="str">
        <f t="shared" si="49"/>
        <v xml:space="preserve"> </v>
      </c>
      <c r="AN451" s="163" t="str">
        <f t="shared" si="50"/>
        <v xml:space="preserve"> </v>
      </c>
    </row>
    <row r="452" spans="28:40" x14ac:dyDescent="0.25">
      <c r="AB452" s="161" t="e">
        <f>T452-HLOOKUP(V452,Minimas!$C$3:$CD$12,2,FALSE)</f>
        <v>#N/A</v>
      </c>
      <c r="AC452" s="161" t="e">
        <f>T452-HLOOKUP(V452,Minimas!$C$3:$CD$12,3,FALSE)</f>
        <v>#N/A</v>
      </c>
      <c r="AD452" s="161" t="e">
        <f>T452-HLOOKUP(V452,Minimas!$C$3:$CD$12,4,FALSE)</f>
        <v>#N/A</v>
      </c>
      <c r="AE452" s="161" t="e">
        <f>T452-HLOOKUP(V452,Minimas!$C$3:$CD$12,5,FALSE)</f>
        <v>#N/A</v>
      </c>
      <c r="AF452" s="161" t="e">
        <f>T452-HLOOKUP(V452,Minimas!$C$3:$CD$12,6,FALSE)</f>
        <v>#N/A</v>
      </c>
      <c r="AG452" s="161" t="e">
        <f>T452-HLOOKUP(V452,Minimas!$C$3:$CD$12,7,FALSE)</f>
        <v>#N/A</v>
      </c>
      <c r="AH452" s="161" t="e">
        <f>T452-HLOOKUP(V452,Minimas!$C$3:$CD$12,8,FALSE)</f>
        <v>#N/A</v>
      </c>
      <c r="AI452" s="161" t="e">
        <f>T452-HLOOKUP(V452,Minimas!$C$3:$CD$12,9,FALSE)</f>
        <v>#N/A</v>
      </c>
      <c r="AJ452" s="161" t="e">
        <f>T452-HLOOKUP(V452,Minimas!$C$3:$CD$12,10,FALSE)</f>
        <v>#N/A</v>
      </c>
      <c r="AK452" s="162" t="str">
        <f t="shared" si="48"/>
        <v xml:space="preserve"> </v>
      </c>
      <c r="AL452" s="163"/>
      <c r="AM452" s="163" t="str">
        <f t="shared" si="49"/>
        <v xml:space="preserve"> </v>
      </c>
      <c r="AN452" s="163" t="str">
        <f t="shared" si="50"/>
        <v xml:space="preserve"> </v>
      </c>
    </row>
    <row r="453" spans="28:40" x14ac:dyDescent="0.25">
      <c r="AB453" s="161" t="e">
        <f>T453-HLOOKUP(V453,Minimas!$C$3:$CD$12,2,FALSE)</f>
        <v>#N/A</v>
      </c>
      <c r="AC453" s="161" t="e">
        <f>T453-HLOOKUP(V453,Minimas!$C$3:$CD$12,3,FALSE)</f>
        <v>#N/A</v>
      </c>
      <c r="AD453" s="161" t="e">
        <f>T453-HLOOKUP(V453,Minimas!$C$3:$CD$12,4,FALSE)</f>
        <v>#N/A</v>
      </c>
      <c r="AE453" s="161" t="e">
        <f>T453-HLOOKUP(V453,Minimas!$C$3:$CD$12,5,FALSE)</f>
        <v>#N/A</v>
      </c>
      <c r="AF453" s="161" t="e">
        <f>T453-HLOOKUP(V453,Minimas!$C$3:$CD$12,6,FALSE)</f>
        <v>#N/A</v>
      </c>
      <c r="AG453" s="161" t="e">
        <f>T453-HLOOKUP(V453,Minimas!$C$3:$CD$12,7,FALSE)</f>
        <v>#N/A</v>
      </c>
      <c r="AH453" s="161" t="e">
        <f>T453-HLOOKUP(V453,Minimas!$C$3:$CD$12,8,FALSE)</f>
        <v>#N/A</v>
      </c>
      <c r="AI453" s="161" t="e">
        <f>T453-HLOOKUP(V453,Minimas!$C$3:$CD$12,9,FALSE)</f>
        <v>#N/A</v>
      </c>
      <c r="AJ453" s="161" t="e">
        <f>T453-HLOOKUP(V453,Minimas!$C$3:$CD$12,10,FALSE)</f>
        <v>#N/A</v>
      </c>
      <c r="AK453" s="162" t="str">
        <f t="shared" si="48"/>
        <v xml:space="preserve"> </v>
      </c>
      <c r="AL453" s="163"/>
      <c r="AM453" s="163" t="str">
        <f t="shared" si="49"/>
        <v xml:space="preserve"> </v>
      </c>
      <c r="AN453" s="163" t="str">
        <f t="shared" si="50"/>
        <v xml:space="preserve"> </v>
      </c>
    </row>
    <row r="454" spans="28:40" x14ac:dyDescent="0.25">
      <c r="AB454" s="161" t="e">
        <f>T454-HLOOKUP(V454,Minimas!$C$3:$CD$12,2,FALSE)</f>
        <v>#N/A</v>
      </c>
      <c r="AC454" s="161" t="e">
        <f>T454-HLOOKUP(V454,Minimas!$C$3:$CD$12,3,FALSE)</f>
        <v>#N/A</v>
      </c>
      <c r="AD454" s="161" t="e">
        <f>T454-HLOOKUP(V454,Minimas!$C$3:$CD$12,4,FALSE)</f>
        <v>#N/A</v>
      </c>
      <c r="AE454" s="161" t="e">
        <f>T454-HLOOKUP(V454,Minimas!$C$3:$CD$12,5,FALSE)</f>
        <v>#N/A</v>
      </c>
      <c r="AF454" s="161" t="e">
        <f>T454-HLOOKUP(V454,Minimas!$C$3:$CD$12,6,FALSE)</f>
        <v>#N/A</v>
      </c>
      <c r="AG454" s="161" t="e">
        <f>T454-HLOOKUP(V454,Minimas!$C$3:$CD$12,7,FALSE)</f>
        <v>#N/A</v>
      </c>
      <c r="AH454" s="161" t="e">
        <f>T454-HLOOKUP(V454,Minimas!$C$3:$CD$12,8,FALSE)</f>
        <v>#N/A</v>
      </c>
      <c r="AI454" s="161" t="e">
        <f>T454-HLOOKUP(V454,Minimas!$C$3:$CD$12,9,FALSE)</f>
        <v>#N/A</v>
      </c>
      <c r="AJ454" s="161" t="e">
        <f>T454-HLOOKUP(V454,Minimas!$C$3:$CD$12,10,FALSE)</f>
        <v>#N/A</v>
      </c>
      <c r="AK454" s="162" t="str">
        <f t="shared" si="48"/>
        <v xml:space="preserve"> </v>
      </c>
      <c r="AL454" s="163"/>
      <c r="AM454" s="163" t="str">
        <f t="shared" si="49"/>
        <v xml:space="preserve"> </v>
      </c>
      <c r="AN454" s="163" t="str">
        <f t="shared" si="50"/>
        <v xml:space="preserve"> </v>
      </c>
    </row>
    <row r="455" spans="28:40" x14ac:dyDescent="0.25">
      <c r="AB455" s="161" t="e">
        <f>T455-HLOOKUP(V455,Minimas!$C$3:$CD$12,2,FALSE)</f>
        <v>#N/A</v>
      </c>
      <c r="AC455" s="161" t="e">
        <f>T455-HLOOKUP(V455,Minimas!$C$3:$CD$12,3,FALSE)</f>
        <v>#N/A</v>
      </c>
      <c r="AD455" s="161" t="e">
        <f>T455-HLOOKUP(V455,Minimas!$C$3:$CD$12,4,FALSE)</f>
        <v>#N/A</v>
      </c>
      <c r="AE455" s="161" t="e">
        <f>T455-HLOOKUP(V455,Minimas!$C$3:$CD$12,5,FALSE)</f>
        <v>#N/A</v>
      </c>
      <c r="AF455" s="161" t="e">
        <f>T455-HLOOKUP(V455,Minimas!$C$3:$CD$12,6,FALSE)</f>
        <v>#N/A</v>
      </c>
      <c r="AG455" s="161" t="e">
        <f>T455-HLOOKUP(V455,Minimas!$C$3:$CD$12,7,FALSE)</f>
        <v>#N/A</v>
      </c>
      <c r="AH455" s="161" t="e">
        <f>T455-HLOOKUP(V455,Minimas!$C$3:$CD$12,8,FALSE)</f>
        <v>#N/A</v>
      </c>
      <c r="AI455" s="161" t="e">
        <f>T455-HLOOKUP(V455,Minimas!$C$3:$CD$12,9,FALSE)</f>
        <v>#N/A</v>
      </c>
      <c r="AJ455" s="161" t="e">
        <f>T455-HLOOKUP(V455,Minimas!$C$3:$CD$12,10,FALSE)</f>
        <v>#N/A</v>
      </c>
      <c r="AK455" s="162" t="str">
        <f t="shared" si="48"/>
        <v xml:space="preserve"> </v>
      </c>
      <c r="AL455" s="163"/>
      <c r="AM455" s="163" t="str">
        <f t="shared" si="49"/>
        <v xml:space="preserve"> </v>
      </c>
      <c r="AN455" s="163" t="str">
        <f t="shared" si="50"/>
        <v xml:space="preserve"> </v>
      </c>
    </row>
    <row r="456" spans="28:40" x14ac:dyDescent="0.25">
      <c r="AB456" s="161" t="e">
        <f>T456-HLOOKUP(V456,Minimas!$C$3:$CD$12,2,FALSE)</f>
        <v>#N/A</v>
      </c>
      <c r="AC456" s="161" t="e">
        <f>T456-HLOOKUP(V456,Minimas!$C$3:$CD$12,3,FALSE)</f>
        <v>#N/A</v>
      </c>
      <c r="AD456" s="161" t="e">
        <f>T456-HLOOKUP(V456,Minimas!$C$3:$CD$12,4,FALSE)</f>
        <v>#N/A</v>
      </c>
      <c r="AE456" s="161" t="e">
        <f>T456-HLOOKUP(V456,Minimas!$C$3:$CD$12,5,FALSE)</f>
        <v>#N/A</v>
      </c>
      <c r="AF456" s="161" t="e">
        <f>T456-HLOOKUP(V456,Minimas!$C$3:$CD$12,6,FALSE)</f>
        <v>#N/A</v>
      </c>
      <c r="AG456" s="161" t="e">
        <f>T456-HLOOKUP(V456,Minimas!$C$3:$CD$12,7,FALSE)</f>
        <v>#N/A</v>
      </c>
      <c r="AH456" s="161" t="e">
        <f>T456-HLOOKUP(V456,Minimas!$C$3:$CD$12,8,FALSE)</f>
        <v>#N/A</v>
      </c>
      <c r="AI456" s="161" t="e">
        <f>T456-HLOOKUP(V456,Minimas!$C$3:$CD$12,9,FALSE)</f>
        <v>#N/A</v>
      </c>
      <c r="AJ456" s="161" t="e">
        <f>T456-HLOOKUP(V456,Minimas!$C$3:$CD$12,10,FALSE)</f>
        <v>#N/A</v>
      </c>
      <c r="AK456" s="162" t="str">
        <f t="shared" si="48"/>
        <v xml:space="preserve"> </v>
      </c>
      <c r="AL456" s="163"/>
      <c r="AM456" s="163" t="str">
        <f t="shared" si="49"/>
        <v xml:space="preserve"> </v>
      </c>
      <c r="AN456" s="163" t="str">
        <f t="shared" si="50"/>
        <v xml:space="preserve"> </v>
      </c>
    </row>
    <row r="457" spans="28:40" x14ac:dyDescent="0.25">
      <c r="AB457" s="161" t="e">
        <f>T457-HLOOKUP(V457,Minimas!$C$3:$CD$12,2,FALSE)</f>
        <v>#N/A</v>
      </c>
      <c r="AC457" s="161" t="e">
        <f>T457-HLOOKUP(V457,Minimas!$C$3:$CD$12,3,FALSE)</f>
        <v>#N/A</v>
      </c>
      <c r="AD457" s="161" t="e">
        <f>T457-HLOOKUP(V457,Minimas!$C$3:$CD$12,4,FALSE)</f>
        <v>#N/A</v>
      </c>
      <c r="AE457" s="161" t="e">
        <f>T457-HLOOKUP(V457,Minimas!$C$3:$CD$12,5,FALSE)</f>
        <v>#N/A</v>
      </c>
      <c r="AF457" s="161" t="e">
        <f>T457-HLOOKUP(V457,Minimas!$C$3:$CD$12,6,FALSE)</f>
        <v>#N/A</v>
      </c>
      <c r="AG457" s="161" t="e">
        <f>T457-HLOOKUP(V457,Minimas!$C$3:$CD$12,7,FALSE)</f>
        <v>#N/A</v>
      </c>
      <c r="AH457" s="161" t="e">
        <f>T457-HLOOKUP(V457,Minimas!$C$3:$CD$12,8,FALSE)</f>
        <v>#N/A</v>
      </c>
      <c r="AI457" s="161" t="e">
        <f>T457-HLOOKUP(V457,Minimas!$C$3:$CD$12,9,FALSE)</f>
        <v>#N/A</v>
      </c>
      <c r="AJ457" s="161" t="e">
        <f>T457-HLOOKUP(V457,Minimas!$C$3:$CD$12,10,FALSE)</f>
        <v>#N/A</v>
      </c>
      <c r="AK457" s="162" t="str">
        <f t="shared" si="48"/>
        <v xml:space="preserve"> </v>
      </c>
      <c r="AL457" s="163"/>
      <c r="AM457" s="163" t="str">
        <f t="shared" si="49"/>
        <v xml:space="preserve"> </v>
      </c>
      <c r="AN457" s="163" t="str">
        <f t="shared" si="50"/>
        <v xml:space="preserve"> </v>
      </c>
    </row>
    <row r="458" spans="28:40" x14ac:dyDescent="0.25">
      <c r="AB458" s="161" t="e">
        <f>T458-HLOOKUP(V458,Minimas!$C$3:$CD$12,2,FALSE)</f>
        <v>#N/A</v>
      </c>
      <c r="AC458" s="161" t="e">
        <f>T458-HLOOKUP(V458,Minimas!$C$3:$CD$12,3,FALSE)</f>
        <v>#N/A</v>
      </c>
      <c r="AD458" s="161" t="e">
        <f>T458-HLOOKUP(V458,Minimas!$C$3:$CD$12,4,FALSE)</f>
        <v>#N/A</v>
      </c>
      <c r="AE458" s="161" t="e">
        <f>T458-HLOOKUP(V458,Minimas!$C$3:$CD$12,5,FALSE)</f>
        <v>#N/A</v>
      </c>
      <c r="AF458" s="161" t="e">
        <f>T458-HLOOKUP(V458,Minimas!$C$3:$CD$12,6,FALSE)</f>
        <v>#N/A</v>
      </c>
      <c r="AG458" s="161" t="e">
        <f>T458-HLOOKUP(V458,Minimas!$C$3:$CD$12,7,FALSE)</f>
        <v>#N/A</v>
      </c>
      <c r="AH458" s="161" t="e">
        <f>T458-HLOOKUP(V458,Minimas!$C$3:$CD$12,8,FALSE)</f>
        <v>#N/A</v>
      </c>
      <c r="AI458" s="161" t="e">
        <f>T458-HLOOKUP(V458,Minimas!$C$3:$CD$12,9,FALSE)</f>
        <v>#N/A</v>
      </c>
      <c r="AJ458" s="161" t="e">
        <f>T458-HLOOKUP(V458,Minimas!$C$3:$CD$12,10,FALSE)</f>
        <v>#N/A</v>
      </c>
      <c r="AK458" s="162" t="str">
        <f t="shared" si="48"/>
        <v xml:space="preserve"> </v>
      </c>
      <c r="AL458" s="163"/>
      <c r="AM458" s="163" t="str">
        <f t="shared" si="49"/>
        <v xml:space="preserve"> </v>
      </c>
      <c r="AN458" s="163" t="str">
        <f t="shared" si="50"/>
        <v xml:space="preserve"> </v>
      </c>
    </row>
    <row r="459" spans="28:40" x14ac:dyDescent="0.25">
      <c r="AB459" s="161" t="e">
        <f>T459-HLOOKUP(V459,Minimas!$C$3:$CD$12,2,FALSE)</f>
        <v>#N/A</v>
      </c>
      <c r="AC459" s="161" t="e">
        <f>T459-HLOOKUP(V459,Minimas!$C$3:$CD$12,3,FALSE)</f>
        <v>#N/A</v>
      </c>
      <c r="AD459" s="161" t="e">
        <f>T459-HLOOKUP(V459,Minimas!$C$3:$CD$12,4,FALSE)</f>
        <v>#N/A</v>
      </c>
      <c r="AE459" s="161" t="e">
        <f>T459-HLOOKUP(V459,Minimas!$C$3:$CD$12,5,FALSE)</f>
        <v>#N/A</v>
      </c>
      <c r="AF459" s="161" t="e">
        <f>T459-HLOOKUP(V459,Minimas!$C$3:$CD$12,6,FALSE)</f>
        <v>#N/A</v>
      </c>
      <c r="AG459" s="161" t="e">
        <f>T459-HLOOKUP(V459,Minimas!$C$3:$CD$12,7,FALSE)</f>
        <v>#N/A</v>
      </c>
      <c r="AH459" s="161" t="e">
        <f>T459-HLOOKUP(V459,Minimas!$C$3:$CD$12,8,FALSE)</f>
        <v>#N/A</v>
      </c>
      <c r="AI459" s="161" t="e">
        <f>T459-HLOOKUP(V459,Minimas!$C$3:$CD$12,9,FALSE)</f>
        <v>#N/A</v>
      </c>
      <c r="AJ459" s="161" t="e">
        <f>T459-HLOOKUP(V459,Minimas!$C$3:$CD$12,10,FALSE)</f>
        <v>#N/A</v>
      </c>
      <c r="AK459" s="162" t="str">
        <f t="shared" si="48"/>
        <v xml:space="preserve"> </v>
      </c>
      <c r="AL459" s="163"/>
      <c r="AM459" s="163" t="str">
        <f t="shared" si="49"/>
        <v xml:space="preserve"> </v>
      </c>
      <c r="AN459" s="163" t="str">
        <f t="shared" si="50"/>
        <v xml:space="preserve"> </v>
      </c>
    </row>
    <row r="460" spans="28:40" x14ac:dyDescent="0.25">
      <c r="AB460" s="161" t="e">
        <f>T460-HLOOKUP(V460,Minimas!$C$3:$CD$12,2,FALSE)</f>
        <v>#N/A</v>
      </c>
      <c r="AC460" s="161" t="e">
        <f>T460-HLOOKUP(V460,Minimas!$C$3:$CD$12,3,FALSE)</f>
        <v>#N/A</v>
      </c>
      <c r="AD460" s="161" t="e">
        <f>T460-HLOOKUP(V460,Minimas!$C$3:$CD$12,4,FALSE)</f>
        <v>#N/A</v>
      </c>
      <c r="AE460" s="161" t="e">
        <f>T460-HLOOKUP(V460,Minimas!$C$3:$CD$12,5,FALSE)</f>
        <v>#N/A</v>
      </c>
      <c r="AF460" s="161" t="e">
        <f>T460-HLOOKUP(V460,Minimas!$C$3:$CD$12,6,FALSE)</f>
        <v>#N/A</v>
      </c>
      <c r="AG460" s="161" t="e">
        <f>T460-HLOOKUP(V460,Minimas!$C$3:$CD$12,7,FALSE)</f>
        <v>#N/A</v>
      </c>
      <c r="AH460" s="161" t="e">
        <f>T460-HLOOKUP(V460,Minimas!$C$3:$CD$12,8,FALSE)</f>
        <v>#N/A</v>
      </c>
      <c r="AI460" s="161" t="e">
        <f>T460-HLOOKUP(V460,Minimas!$C$3:$CD$12,9,FALSE)</f>
        <v>#N/A</v>
      </c>
      <c r="AJ460" s="161" t="e">
        <f>T460-HLOOKUP(V460,Minimas!$C$3:$CD$12,10,FALSE)</f>
        <v>#N/A</v>
      </c>
      <c r="AK460" s="162" t="str">
        <f t="shared" si="48"/>
        <v xml:space="preserve"> </v>
      </c>
      <c r="AL460" s="163"/>
      <c r="AM460" s="163" t="str">
        <f t="shared" si="49"/>
        <v xml:space="preserve"> </v>
      </c>
      <c r="AN460" s="163" t="str">
        <f t="shared" si="50"/>
        <v xml:space="preserve"> </v>
      </c>
    </row>
    <row r="461" spans="28:40" x14ac:dyDescent="0.25">
      <c r="AB461" s="161" t="e">
        <f>T461-HLOOKUP(V461,Minimas!$C$3:$CD$12,2,FALSE)</f>
        <v>#N/A</v>
      </c>
      <c r="AC461" s="161" t="e">
        <f>T461-HLOOKUP(V461,Minimas!$C$3:$CD$12,3,FALSE)</f>
        <v>#N/A</v>
      </c>
      <c r="AD461" s="161" t="e">
        <f>T461-HLOOKUP(V461,Minimas!$C$3:$CD$12,4,FALSE)</f>
        <v>#N/A</v>
      </c>
      <c r="AE461" s="161" t="e">
        <f>T461-HLOOKUP(V461,Minimas!$C$3:$CD$12,5,FALSE)</f>
        <v>#N/A</v>
      </c>
      <c r="AF461" s="161" t="e">
        <f>T461-HLOOKUP(V461,Minimas!$C$3:$CD$12,6,FALSE)</f>
        <v>#N/A</v>
      </c>
      <c r="AG461" s="161" t="e">
        <f>T461-HLOOKUP(V461,Minimas!$C$3:$CD$12,7,FALSE)</f>
        <v>#N/A</v>
      </c>
      <c r="AH461" s="161" t="e">
        <f>T461-HLOOKUP(V461,Minimas!$C$3:$CD$12,8,FALSE)</f>
        <v>#N/A</v>
      </c>
      <c r="AI461" s="161" t="e">
        <f>T461-HLOOKUP(V461,Minimas!$C$3:$CD$12,9,FALSE)</f>
        <v>#N/A</v>
      </c>
      <c r="AJ461" s="161" t="e">
        <f>T461-HLOOKUP(V461,Minimas!$C$3:$CD$12,10,FALSE)</f>
        <v>#N/A</v>
      </c>
      <c r="AK461" s="162" t="str">
        <f t="shared" si="48"/>
        <v xml:space="preserve"> </v>
      </c>
      <c r="AL461" s="163"/>
      <c r="AM461" s="163" t="str">
        <f t="shared" si="49"/>
        <v xml:space="preserve"> </v>
      </c>
      <c r="AN461" s="163" t="str">
        <f t="shared" si="50"/>
        <v xml:space="preserve"> </v>
      </c>
    </row>
    <row r="462" spans="28:40" x14ac:dyDescent="0.25">
      <c r="AB462" s="161" t="e">
        <f>T462-HLOOKUP(V462,Minimas!$C$3:$CD$12,2,FALSE)</f>
        <v>#N/A</v>
      </c>
      <c r="AC462" s="161" t="e">
        <f>T462-HLOOKUP(V462,Minimas!$C$3:$CD$12,3,FALSE)</f>
        <v>#N/A</v>
      </c>
      <c r="AD462" s="161" t="e">
        <f>T462-HLOOKUP(V462,Minimas!$C$3:$CD$12,4,FALSE)</f>
        <v>#N/A</v>
      </c>
      <c r="AE462" s="161" t="e">
        <f>T462-HLOOKUP(V462,Minimas!$C$3:$CD$12,5,FALSE)</f>
        <v>#N/A</v>
      </c>
      <c r="AF462" s="161" t="e">
        <f>T462-HLOOKUP(V462,Minimas!$C$3:$CD$12,6,FALSE)</f>
        <v>#N/A</v>
      </c>
      <c r="AG462" s="161" t="e">
        <f>T462-HLOOKUP(V462,Minimas!$C$3:$CD$12,7,FALSE)</f>
        <v>#N/A</v>
      </c>
      <c r="AH462" s="161" t="e">
        <f>T462-HLOOKUP(V462,Minimas!$C$3:$CD$12,8,FALSE)</f>
        <v>#N/A</v>
      </c>
      <c r="AI462" s="161" t="e">
        <f>T462-HLOOKUP(V462,Minimas!$C$3:$CD$12,9,FALSE)</f>
        <v>#N/A</v>
      </c>
      <c r="AJ462" s="161" t="e">
        <f>T462-HLOOKUP(V462,Minimas!$C$3:$CD$12,10,FALSE)</f>
        <v>#N/A</v>
      </c>
      <c r="AK462" s="162" t="str">
        <f t="shared" si="48"/>
        <v xml:space="preserve"> </v>
      </c>
      <c r="AL462" s="163"/>
      <c r="AM462" s="163" t="str">
        <f t="shared" si="49"/>
        <v xml:space="preserve"> </v>
      </c>
      <c r="AN462" s="163" t="str">
        <f t="shared" si="50"/>
        <v xml:space="preserve"> </v>
      </c>
    </row>
    <row r="463" spans="28:40" x14ac:dyDescent="0.25">
      <c r="AB463" s="161" t="e">
        <f>T463-HLOOKUP(V463,Minimas!$C$3:$CD$12,2,FALSE)</f>
        <v>#N/A</v>
      </c>
      <c r="AC463" s="161" t="e">
        <f>T463-HLOOKUP(V463,Minimas!$C$3:$CD$12,3,FALSE)</f>
        <v>#N/A</v>
      </c>
      <c r="AD463" s="161" t="e">
        <f>T463-HLOOKUP(V463,Minimas!$C$3:$CD$12,4,FALSE)</f>
        <v>#N/A</v>
      </c>
      <c r="AE463" s="161" t="e">
        <f>T463-HLOOKUP(V463,Minimas!$C$3:$CD$12,5,FALSE)</f>
        <v>#N/A</v>
      </c>
      <c r="AF463" s="161" t="e">
        <f>T463-HLOOKUP(V463,Minimas!$C$3:$CD$12,6,FALSE)</f>
        <v>#N/A</v>
      </c>
      <c r="AG463" s="161" t="e">
        <f>T463-HLOOKUP(V463,Minimas!$C$3:$CD$12,7,FALSE)</f>
        <v>#N/A</v>
      </c>
      <c r="AH463" s="161" t="e">
        <f>T463-HLOOKUP(V463,Minimas!$C$3:$CD$12,8,FALSE)</f>
        <v>#N/A</v>
      </c>
      <c r="AI463" s="161" t="e">
        <f>T463-HLOOKUP(V463,Minimas!$C$3:$CD$12,9,FALSE)</f>
        <v>#N/A</v>
      </c>
      <c r="AJ463" s="161" t="e">
        <f>T463-HLOOKUP(V463,Minimas!$C$3:$CD$12,10,FALSE)</f>
        <v>#N/A</v>
      </c>
      <c r="AK463" s="162" t="str">
        <f t="shared" si="48"/>
        <v xml:space="preserve"> </v>
      </c>
      <c r="AL463" s="163"/>
      <c r="AM463" s="163" t="str">
        <f t="shared" si="49"/>
        <v xml:space="preserve"> </v>
      </c>
      <c r="AN463" s="163" t="str">
        <f t="shared" si="50"/>
        <v xml:space="preserve"> </v>
      </c>
    </row>
    <row r="464" spans="28:40" x14ac:dyDescent="0.25">
      <c r="AB464" s="161" t="e">
        <f>T464-HLOOKUP(V464,Minimas!$C$3:$CD$12,2,FALSE)</f>
        <v>#N/A</v>
      </c>
      <c r="AC464" s="161" t="e">
        <f>T464-HLOOKUP(V464,Minimas!$C$3:$CD$12,3,FALSE)</f>
        <v>#N/A</v>
      </c>
      <c r="AD464" s="161" t="e">
        <f>T464-HLOOKUP(V464,Minimas!$C$3:$CD$12,4,FALSE)</f>
        <v>#N/A</v>
      </c>
      <c r="AE464" s="161" t="e">
        <f>T464-HLOOKUP(V464,Minimas!$C$3:$CD$12,5,FALSE)</f>
        <v>#N/A</v>
      </c>
      <c r="AF464" s="161" t="e">
        <f>T464-HLOOKUP(V464,Minimas!$C$3:$CD$12,6,FALSE)</f>
        <v>#N/A</v>
      </c>
      <c r="AG464" s="161" t="e">
        <f>T464-HLOOKUP(V464,Minimas!$C$3:$CD$12,7,FALSE)</f>
        <v>#N/A</v>
      </c>
      <c r="AH464" s="161" t="e">
        <f>T464-HLOOKUP(V464,Minimas!$C$3:$CD$12,8,FALSE)</f>
        <v>#N/A</v>
      </c>
      <c r="AI464" s="161" t="e">
        <f>T464-HLOOKUP(V464,Minimas!$C$3:$CD$12,9,FALSE)</f>
        <v>#N/A</v>
      </c>
      <c r="AJ464" s="161" t="e">
        <f>T464-HLOOKUP(V464,Minimas!$C$3:$CD$12,10,FALSE)</f>
        <v>#N/A</v>
      </c>
      <c r="AK464" s="162" t="str">
        <f t="shared" si="48"/>
        <v xml:space="preserve"> </v>
      </c>
      <c r="AL464" s="163"/>
      <c r="AM464" s="163" t="str">
        <f t="shared" si="49"/>
        <v xml:space="preserve"> </v>
      </c>
      <c r="AN464" s="163" t="str">
        <f t="shared" si="50"/>
        <v xml:space="preserve"> </v>
      </c>
    </row>
    <row r="465" spans="28:40" x14ac:dyDescent="0.25">
      <c r="AB465" s="161" t="e">
        <f>T465-HLOOKUP(V465,Minimas!$C$3:$CD$12,2,FALSE)</f>
        <v>#N/A</v>
      </c>
      <c r="AC465" s="161" t="e">
        <f>T465-HLOOKUP(V465,Minimas!$C$3:$CD$12,3,FALSE)</f>
        <v>#N/A</v>
      </c>
      <c r="AD465" s="161" t="e">
        <f>T465-HLOOKUP(V465,Minimas!$C$3:$CD$12,4,FALSE)</f>
        <v>#N/A</v>
      </c>
      <c r="AE465" s="161" t="e">
        <f>T465-HLOOKUP(V465,Minimas!$C$3:$CD$12,5,FALSE)</f>
        <v>#N/A</v>
      </c>
      <c r="AF465" s="161" t="e">
        <f>T465-HLOOKUP(V465,Minimas!$C$3:$CD$12,6,FALSE)</f>
        <v>#N/A</v>
      </c>
      <c r="AG465" s="161" t="e">
        <f>T465-HLOOKUP(V465,Minimas!$C$3:$CD$12,7,FALSE)</f>
        <v>#N/A</v>
      </c>
      <c r="AH465" s="161" t="e">
        <f>T465-HLOOKUP(V465,Minimas!$C$3:$CD$12,8,FALSE)</f>
        <v>#N/A</v>
      </c>
      <c r="AI465" s="161" t="e">
        <f>T465-HLOOKUP(V465,Minimas!$C$3:$CD$12,9,FALSE)</f>
        <v>#N/A</v>
      </c>
      <c r="AJ465" s="161" t="e">
        <f>T465-HLOOKUP(V465,Minimas!$C$3:$CD$12,10,FALSE)</f>
        <v>#N/A</v>
      </c>
      <c r="AK465" s="162" t="str">
        <f t="shared" si="48"/>
        <v xml:space="preserve"> </v>
      </c>
      <c r="AL465" s="163"/>
      <c r="AM465" s="163" t="str">
        <f t="shared" si="49"/>
        <v xml:space="preserve"> </v>
      </c>
      <c r="AN465" s="163" t="str">
        <f t="shared" si="50"/>
        <v xml:space="preserve"> </v>
      </c>
    </row>
    <row r="466" spans="28:40" x14ac:dyDescent="0.25">
      <c r="AB466" s="161" t="e">
        <f>T466-HLOOKUP(V466,Minimas!$C$3:$CD$12,2,FALSE)</f>
        <v>#N/A</v>
      </c>
      <c r="AC466" s="161" t="e">
        <f>T466-HLOOKUP(V466,Minimas!$C$3:$CD$12,3,FALSE)</f>
        <v>#N/A</v>
      </c>
      <c r="AD466" s="161" t="e">
        <f>T466-HLOOKUP(V466,Minimas!$C$3:$CD$12,4,FALSE)</f>
        <v>#N/A</v>
      </c>
      <c r="AE466" s="161" t="e">
        <f>T466-HLOOKUP(V466,Minimas!$C$3:$CD$12,5,FALSE)</f>
        <v>#N/A</v>
      </c>
      <c r="AF466" s="161" t="e">
        <f>T466-HLOOKUP(V466,Minimas!$C$3:$CD$12,6,FALSE)</f>
        <v>#N/A</v>
      </c>
      <c r="AG466" s="161" t="e">
        <f>T466-HLOOKUP(V466,Minimas!$C$3:$CD$12,7,FALSE)</f>
        <v>#N/A</v>
      </c>
      <c r="AH466" s="161" t="e">
        <f>T466-HLOOKUP(V466,Minimas!$C$3:$CD$12,8,FALSE)</f>
        <v>#N/A</v>
      </c>
      <c r="AI466" s="161" t="e">
        <f>T466-HLOOKUP(V466,Minimas!$C$3:$CD$12,9,FALSE)</f>
        <v>#N/A</v>
      </c>
      <c r="AJ466" s="161" t="e">
        <f>T466-HLOOKUP(V466,Minimas!$C$3:$CD$12,10,FALSE)</f>
        <v>#N/A</v>
      </c>
      <c r="AK466" s="162" t="str">
        <f t="shared" si="48"/>
        <v xml:space="preserve"> </v>
      </c>
      <c r="AL466" s="163"/>
      <c r="AM466" s="163" t="str">
        <f t="shared" si="49"/>
        <v xml:space="preserve"> </v>
      </c>
      <c r="AN466" s="163" t="str">
        <f t="shared" si="50"/>
        <v xml:space="preserve"> </v>
      </c>
    </row>
    <row r="467" spans="28:40" x14ac:dyDescent="0.25">
      <c r="AB467" s="161" t="e">
        <f>T467-HLOOKUP(V467,Minimas!$C$3:$CD$12,2,FALSE)</f>
        <v>#N/A</v>
      </c>
      <c r="AC467" s="161" t="e">
        <f>T467-HLOOKUP(V467,Minimas!$C$3:$CD$12,3,FALSE)</f>
        <v>#N/A</v>
      </c>
      <c r="AD467" s="161" t="e">
        <f>T467-HLOOKUP(V467,Minimas!$C$3:$CD$12,4,FALSE)</f>
        <v>#N/A</v>
      </c>
      <c r="AE467" s="161" t="e">
        <f>T467-HLOOKUP(V467,Minimas!$C$3:$CD$12,5,FALSE)</f>
        <v>#N/A</v>
      </c>
      <c r="AF467" s="161" t="e">
        <f>T467-HLOOKUP(V467,Minimas!$C$3:$CD$12,6,FALSE)</f>
        <v>#N/A</v>
      </c>
      <c r="AG467" s="161" t="e">
        <f>T467-HLOOKUP(V467,Minimas!$C$3:$CD$12,7,FALSE)</f>
        <v>#N/A</v>
      </c>
      <c r="AH467" s="161" t="e">
        <f>T467-HLOOKUP(V467,Minimas!$C$3:$CD$12,8,FALSE)</f>
        <v>#N/A</v>
      </c>
      <c r="AI467" s="161" t="e">
        <f>T467-HLOOKUP(V467,Minimas!$C$3:$CD$12,9,FALSE)</f>
        <v>#N/A</v>
      </c>
      <c r="AJ467" s="161" t="e">
        <f>T467-HLOOKUP(V467,Minimas!$C$3:$CD$12,10,FALSE)</f>
        <v>#N/A</v>
      </c>
      <c r="AK467" s="162" t="str">
        <f t="shared" si="48"/>
        <v xml:space="preserve"> </v>
      </c>
      <c r="AL467" s="163"/>
      <c r="AM467" s="163" t="str">
        <f t="shared" si="49"/>
        <v xml:space="preserve"> </v>
      </c>
      <c r="AN467" s="163" t="str">
        <f t="shared" si="50"/>
        <v xml:space="preserve"> </v>
      </c>
    </row>
    <row r="468" spans="28:40" x14ac:dyDescent="0.25">
      <c r="AB468" s="161" t="e">
        <f>T468-HLOOKUP(V468,Minimas!$C$3:$CD$12,2,FALSE)</f>
        <v>#N/A</v>
      </c>
      <c r="AC468" s="161" t="e">
        <f>T468-HLOOKUP(V468,Minimas!$C$3:$CD$12,3,FALSE)</f>
        <v>#N/A</v>
      </c>
      <c r="AD468" s="161" t="e">
        <f>T468-HLOOKUP(V468,Minimas!$C$3:$CD$12,4,FALSE)</f>
        <v>#N/A</v>
      </c>
      <c r="AE468" s="161" t="e">
        <f>T468-HLOOKUP(V468,Minimas!$C$3:$CD$12,5,FALSE)</f>
        <v>#N/A</v>
      </c>
      <c r="AF468" s="161" t="e">
        <f>T468-HLOOKUP(V468,Minimas!$C$3:$CD$12,6,FALSE)</f>
        <v>#N/A</v>
      </c>
      <c r="AG468" s="161" t="e">
        <f>T468-HLOOKUP(V468,Minimas!$C$3:$CD$12,7,FALSE)</f>
        <v>#N/A</v>
      </c>
      <c r="AH468" s="161" t="e">
        <f>T468-HLOOKUP(V468,Minimas!$C$3:$CD$12,8,FALSE)</f>
        <v>#N/A</v>
      </c>
      <c r="AI468" s="161" t="e">
        <f>T468-HLOOKUP(V468,Minimas!$C$3:$CD$12,9,FALSE)</f>
        <v>#N/A</v>
      </c>
      <c r="AJ468" s="161" t="e">
        <f>T468-HLOOKUP(V468,Minimas!$C$3:$CD$12,10,FALSE)</f>
        <v>#N/A</v>
      </c>
      <c r="AK468" s="162" t="str">
        <f t="shared" si="48"/>
        <v xml:space="preserve"> </v>
      </c>
      <c r="AL468" s="163"/>
      <c r="AM468" s="163" t="str">
        <f t="shared" si="49"/>
        <v xml:space="preserve"> </v>
      </c>
      <c r="AN468" s="163" t="str">
        <f t="shared" si="50"/>
        <v xml:space="preserve"> </v>
      </c>
    </row>
    <row r="469" spans="28:40" x14ac:dyDescent="0.25">
      <c r="AB469" s="161" t="e">
        <f>T469-HLOOKUP(V469,Minimas!$C$3:$CD$12,2,FALSE)</f>
        <v>#N/A</v>
      </c>
      <c r="AC469" s="161" t="e">
        <f>T469-HLOOKUP(V469,Minimas!$C$3:$CD$12,3,FALSE)</f>
        <v>#N/A</v>
      </c>
      <c r="AD469" s="161" t="e">
        <f>T469-HLOOKUP(V469,Minimas!$C$3:$CD$12,4,FALSE)</f>
        <v>#N/A</v>
      </c>
      <c r="AE469" s="161" t="e">
        <f>T469-HLOOKUP(V469,Minimas!$C$3:$CD$12,5,FALSE)</f>
        <v>#N/A</v>
      </c>
      <c r="AF469" s="161" t="e">
        <f>T469-HLOOKUP(V469,Minimas!$C$3:$CD$12,6,FALSE)</f>
        <v>#N/A</v>
      </c>
      <c r="AG469" s="161" t="e">
        <f>T469-HLOOKUP(V469,Minimas!$C$3:$CD$12,7,FALSE)</f>
        <v>#N/A</v>
      </c>
      <c r="AH469" s="161" t="e">
        <f>T469-HLOOKUP(V469,Minimas!$C$3:$CD$12,8,FALSE)</f>
        <v>#N/A</v>
      </c>
      <c r="AI469" s="161" t="e">
        <f>T469-HLOOKUP(V469,Minimas!$C$3:$CD$12,9,FALSE)</f>
        <v>#N/A</v>
      </c>
      <c r="AJ469" s="161" t="e">
        <f>T469-HLOOKUP(V469,Minimas!$C$3:$CD$12,10,FALSE)</f>
        <v>#N/A</v>
      </c>
      <c r="AK469" s="162" t="str">
        <f t="shared" si="48"/>
        <v xml:space="preserve"> </v>
      </c>
      <c r="AL469" s="163"/>
      <c r="AM469" s="163" t="str">
        <f t="shared" si="49"/>
        <v xml:space="preserve"> </v>
      </c>
      <c r="AN469" s="163" t="str">
        <f t="shared" si="50"/>
        <v xml:space="preserve"> </v>
      </c>
    </row>
    <row r="470" spans="28:40" x14ac:dyDescent="0.25">
      <c r="AB470" s="161" t="e">
        <f>T470-HLOOKUP(V470,Minimas!$C$3:$CD$12,2,FALSE)</f>
        <v>#N/A</v>
      </c>
      <c r="AC470" s="161" t="e">
        <f>T470-HLOOKUP(V470,Minimas!$C$3:$CD$12,3,FALSE)</f>
        <v>#N/A</v>
      </c>
      <c r="AD470" s="161" t="e">
        <f>T470-HLOOKUP(V470,Minimas!$C$3:$CD$12,4,FALSE)</f>
        <v>#N/A</v>
      </c>
      <c r="AE470" s="161" t="e">
        <f>T470-HLOOKUP(V470,Minimas!$C$3:$CD$12,5,FALSE)</f>
        <v>#N/A</v>
      </c>
      <c r="AF470" s="161" t="e">
        <f>T470-HLOOKUP(V470,Minimas!$C$3:$CD$12,6,FALSE)</f>
        <v>#N/A</v>
      </c>
      <c r="AG470" s="161" t="e">
        <f>T470-HLOOKUP(V470,Minimas!$C$3:$CD$12,7,FALSE)</f>
        <v>#N/A</v>
      </c>
      <c r="AH470" s="161" t="e">
        <f>T470-HLOOKUP(V470,Minimas!$C$3:$CD$12,8,FALSE)</f>
        <v>#N/A</v>
      </c>
      <c r="AI470" s="161" t="e">
        <f>T470-HLOOKUP(V470,Minimas!$C$3:$CD$12,9,FALSE)</f>
        <v>#N/A</v>
      </c>
      <c r="AJ470" s="161" t="e">
        <f>T470-HLOOKUP(V470,Minimas!$C$3:$CD$12,10,FALSE)</f>
        <v>#N/A</v>
      </c>
      <c r="AK470" s="162" t="str">
        <f t="shared" si="48"/>
        <v xml:space="preserve"> </v>
      </c>
      <c r="AL470" s="163"/>
      <c r="AM470" s="163" t="str">
        <f t="shared" si="49"/>
        <v xml:space="preserve"> </v>
      </c>
      <c r="AN470" s="163" t="str">
        <f t="shared" si="50"/>
        <v xml:space="preserve"> </v>
      </c>
    </row>
    <row r="471" spans="28:40" x14ac:dyDescent="0.25">
      <c r="AB471" s="161" t="e">
        <f>T471-HLOOKUP(V471,Minimas!$C$3:$CD$12,2,FALSE)</f>
        <v>#N/A</v>
      </c>
      <c r="AC471" s="161" t="e">
        <f>T471-HLOOKUP(V471,Minimas!$C$3:$CD$12,3,FALSE)</f>
        <v>#N/A</v>
      </c>
      <c r="AD471" s="161" t="e">
        <f>T471-HLOOKUP(V471,Minimas!$C$3:$CD$12,4,FALSE)</f>
        <v>#N/A</v>
      </c>
      <c r="AE471" s="161" t="e">
        <f>T471-HLOOKUP(V471,Minimas!$C$3:$CD$12,5,FALSE)</f>
        <v>#N/A</v>
      </c>
      <c r="AF471" s="161" t="e">
        <f>T471-HLOOKUP(V471,Minimas!$C$3:$CD$12,6,FALSE)</f>
        <v>#N/A</v>
      </c>
      <c r="AG471" s="161" t="e">
        <f>T471-HLOOKUP(V471,Minimas!$C$3:$CD$12,7,FALSE)</f>
        <v>#N/A</v>
      </c>
      <c r="AH471" s="161" t="e">
        <f>T471-HLOOKUP(V471,Minimas!$C$3:$CD$12,8,FALSE)</f>
        <v>#N/A</v>
      </c>
      <c r="AI471" s="161" t="e">
        <f>T471-HLOOKUP(V471,Minimas!$C$3:$CD$12,9,FALSE)</f>
        <v>#N/A</v>
      </c>
      <c r="AJ471" s="161" t="e">
        <f>T471-HLOOKUP(V471,Minimas!$C$3:$CD$12,10,FALSE)</f>
        <v>#N/A</v>
      </c>
      <c r="AK471" s="162" t="str">
        <f t="shared" si="48"/>
        <v xml:space="preserve"> </v>
      </c>
      <c r="AL471" s="163"/>
      <c r="AM471" s="163" t="str">
        <f t="shared" si="49"/>
        <v xml:space="preserve"> </v>
      </c>
      <c r="AN471" s="163" t="str">
        <f t="shared" si="50"/>
        <v xml:space="preserve"> </v>
      </c>
    </row>
    <row r="472" spans="28:40" x14ac:dyDescent="0.25">
      <c r="AB472" s="161" t="e">
        <f>T472-HLOOKUP(V472,Minimas!$C$3:$CD$12,2,FALSE)</f>
        <v>#N/A</v>
      </c>
      <c r="AC472" s="161" t="e">
        <f>T472-HLOOKUP(V472,Minimas!$C$3:$CD$12,3,FALSE)</f>
        <v>#N/A</v>
      </c>
      <c r="AD472" s="161" t="e">
        <f>T472-HLOOKUP(V472,Minimas!$C$3:$CD$12,4,FALSE)</f>
        <v>#N/A</v>
      </c>
      <c r="AE472" s="161" t="e">
        <f>T472-HLOOKUP(V472,Minimas!$C$3:$CD$12,5,FALSE)</f>
        <v>#N/A</v>
      </c>
      <c r="AF472" s="161" t="e">
        <f>T472-HLOOKUP(V472,Minimas!$C$3:$CD$12,6,FALSE)</f>
        <v>#N/A</v>
      </c>
      <c r="AG472" s="161" t="e">
        <f>T472-HLOOKUP(V472,Minimas!$C$3:$CD$12,7,FALSE)</f>
        <v>#N/A</v>
      </c>
      <c r="AH472" s="161" t="e">
        <f>T472-HLOOKUP(V472,Minimas!$C$3:$CD$12,8,FALSE)</f>
        <v>#N/A</v>
      </c>
      <c r="AI472" s="161" t="e">
        <f>T472-HLOOKUP(V472,Minimas!$C$3:$CD$12,9,FALSE)</f>
        <v>#N/A</v>
      </c>
      <c r="AJ472" s="161" t="e">
        <f>T472-HLOOKUP(V472,Minimas!$C$3:$CD$12,10,FALSE)</f>
        <v>#N/A</v>
      </c>
      <c r="AK472" s="162" t="str">
        <f t="shared" si="48"/>
        <v xml:space="preserve"> </v>
      </c>
      <c r="AL472" s="163"/>
      <c r="AM472" s="163" t="str">
        <f t="shared" si="49"/>
        <v xml:space="preserve"> </v>
      </c>
      <c r="AN472" s="163" t="str">
        <f t="shared" si="50"/>
        <v xml:space="preserve"> </v>
      </c>
    </row>
    <row r="473" spans="28:40" x14ac:dyDescent="0.25">
      <c r="AB473" s="161" t="e">
        <f>T473-HLOOKUP(V473,Minimas!$C$3:$CD$12,2,FALSE)</f>
        <v>#N/A</v>
      </c>
      <c r="AC473" s="161" t="e">
        <f>T473-HLOOKUP(V473,Minimas!$C$3:$CD$12,3,FALSE)</f>
        <v>#N/A</v>
      </c>
      <c r="AD473" s="161" t="e">
        <f>T473-HLOOKUP(V473,Minimas!$C$3:$CD$12,4,FALSE)</f>
        <v>#N/A</v>
      </c>
      <c r="AE473" s="161" t="e">
        <f>T473-HLOOKUP(V473,Minimas!$C$3:$CD$12,5,FALSE)</f>
        <v>#N/A</v>
      </c>
      <c r="AF473" s="161" t="e">
        <f>T473-HLOOKUP(V473,Minimas!$C$3:$CD$12,6,FALSE)</f>
        <v>#N/A</v>
      </c>
      <c r="AG473" s="161" t="e">
        <f>T473-HLOOKUP(V473,Minimas!$C$3:$CD$12,7,FALSE)</f>
        <v>#N/A</v>
      </c>
      <c r="AH473" s="161" t="e">
        <f>T473-HLOOKUP(V473,Minimas!$C$3:$CD$12,8,FALSE)</f>
        <v>#N/A</v>
      </c>
      <c r="AI473" s="161" t="e">
        <f>T473-HLOOKUP(V473,Minimas!$C$3:$CD$12,9,FALSE)</f>
        <v>#N/A</v>
      </c>
      <c r="AJ473" s="161" t="e">
        <f>T473-HLOOKUP(V473,Minimas!$C$3:$CD$12,10,FALSE)</f>
        <v>#N/A</v>
      </c>
      <c r="AK473" s="162" t="str">
        <f t="shared" si="48"/>
        <v xml:space="preserve"> </v>
      </c>
      <c r="AL473" s="163"/>
      <c r="AM473" s="163" t="str">
        <f t="shared" si="49"/>
        <v xml:space="preserve"> </v>
      </c>
      <c r="AN473" s="163" t="str">
        <f t="shared" si="50"/>
        <v xml:space="preserve"> </v>
      </c>
    </row>
    <row r="474" spans="28:40" x14ac:dyDescent="0.25">
      <c r="AB474" s="161" t="e">
        <f>T474-HLOOKUP(V474,Minimas!$C$3:$CD$12,2,FALSE)</f>
        <v>#N/A</v>
      </c>
      <c r="AC474" s="161" t="e">
        <f>T474-HLOOKUP(V474,Minimas!$C$3:$CD$12,3,FALSE)</f>
        <v>#N/A</v>
      </c>
      <c r="AD474" s="161" t="e">
        <f>T474-HLOOKUP(V474,Minimas!$C$3:$CD$12,4,FALSE)</f>
        <v>#N/A</v>
      </c>
      <c r="AE474" s="161" t="e">
        <f>T474-HLOOKUP(V474,Minimas!$C$3:$CD$12,5,FALSE)</f>
        <v>#N/A</v>
      </c>
      <c r="AF474" s="161" t="e">
        <f>T474-HLOOKUP(V474,Minimas!$C$3:$CD$12,6,FALSE)</f>
        <v>#N/A</v>
      </c>
      <c r="AG474" s="161" t="e">
        <f>T474-HLOOKUP(V474,Minimas!$C$3:$CD$12,7,FALSE)</f>
        <v>#N/A</v>
      </c>
      <c r="AH474" s="161" t="e">
        <f>T474-HLOOKUP(V474,Minimas!$C$3:$CD$12,8,FALSE)</f>
        <v>#N/A</v>
      </c>
      <c r="AI474" s="161" t="e">
        <f>T474-HLOOKUP(V474,Minimas!$C$3:$CD$12,9,FALSE)</f>
        <v>#N/A</v>
      </c>
      <c r="AJ474" s="161" t="e">
        <f>T474-HLOOKUP(V474,Minimas!$C$3:$CD$12,10,FALSE)</f>
        <v>#N/A</v>
      </c>
      <c r="AK474" s="162" t="str">
        <f t="shared" si="48"/>
        <v xml:space="preserve"> </v>
      </c>
      <c r="AL474" s="163"/>
      <c r="AM474" s="163" t="str">
        <f t="shared" si="49"/>
        <v xml:space="preserve"> </v>
      </c>
      <c r="AN474" s="163" t="str">
        <f t="shared" si="50"/>
        <v xml:space="preserve"> </v>
      </c>
    </row>
    <row r="475" spans="28:40" x14ac:dyDescent="0.25">
      <c r="AB475" s="161" t="e">
        <f>T475-HLOOKUP(V475,Minimas!$C$3:$CD$12,2,FALSE)</f>
        <v>#N/A</v>
      </c>
      <c r="AC475" s="161" t="e">
        <f>T475-HLOOKUP(V475,Minimas!$C$3:$CD$12,3,FALSE)</f>
        <v>#N/A</v>
      </c>
      <c r="AD475" s="161" t="e">
        <f>T475-HLOOKUP(V475,Minimas!$C$3:$CD$12,4,FALSE)</f>
        <v>#N/A</v>
      </c>
      <c r="AE475" s="161" t="e">
        <f>T475-HLOOKUP(V475,Minimas!$C$3:$CD$12,5,FALSE)</f>
        <v>#N/A</v>
      </c>
      <c r="AF475" s="161" t="e">
        <f>T475-HLOOKUP(V475,Minimas!$C$3:$CD$12,6,FALSE)</f>
        <v>#N/A</v>
      </c>
      <c r="AG475" s="161" t="e">
        <f>T475-HLOOKUP(V475,Minimas!$C$3:$CD$12,7,FALSE)</f>
        <v>#N/A</v>
      </c>
      <c r="AH475" s="161" t="e">
        <f>T475-HLOOKUP(V475,Minimas!$C$3:$CD$12,8,FALSE)</f>
        <v>#N/A</v>
      </c>
      <c r="AI475" s="161" t="e">
        <f>T475-HLOOKUP(V475,Minimas!$C$3:$CD$12,9,FALSE)</f>
        <v>#N/A</v>
      </c>
      <c r="AJ475" s="161" t="e">
        <f>T475-HLOOKUP(V475,Minimas!$C$3:$CD$12,10,FALSE)</f>
        <v>#N/A</v>
      </c>
      <c r="AK475" s="162" t="str">
        <f t="shared" si="48"/>
        <v xml:space="preserve"> </v>
      </c>
      <c r="AL475" s="163"/>
      <c r="AM475" s="163" t="str">
        <f t="shared" si="49"/>
        <v xml:space="preserve"> </v>
      </c>
      <c r="AN475" s="163" t="str">
        <f t="shared" si="50"/>
        <v xml:space="preserve"> </v>
      </c>
    </row>
    <row r="476" spans="28:40" x14ac:dyDescent="0.25">
      <c r="AB476" s="161" t="e">
        <f>T476-HLOOKUP(V476,Minimas!$C$3:$CD$12,2,FALSE)</f>
        <v>#N/A</v>
      </c>
      <c r="AC476" s="161" t="e">
        <f>T476-HLOOKUP(V476,Minimas!$C$3:$CD$12,3,FALSE)</f>
        <v>#N/A</v>
      </c>
      <c r="AD476" s="161" t="e">
        <f>T476-HLOOKUP(V476,Minimas!$C$3:$CD$12,4,FALSE)</f>
        <v>#N/A</v>
      </c>
      <c r="AE476" s="161" t="e">
        <f>T476-HLOOKUP(V476,Minimas!$C$3:$CD$12,5,FALSE)</f>
        <v>#N/A</v>
      </c>
      <c r="AF476" s="161" t="e">
        <f>T476-HLOOKUP(V476,Minimas!$C$3:$CD$12,6,FALSE)</f>
        <v>#N/A</v>
      </c>
      <c r="AG476" s="161" t="e">
        <f>T476-HLOOKUP(V476,Minimas!$C$3:$CD$12,7,FALSE)</f>
        <v>#N/A</v>
      </c>
      <c r="AH476" s="161" t="e">
        <f>T476-HLOOKUP(V476,Minimas!$C$3:$CD$12,8,FALSE)</f>
        <v>#N/A</v>
      </c>
      <c r="AI476" s="161" t="e">
        <f>T476-HLOOKUP(V476,Minimas!$C$3:$CD$12,9,FALSE)</f>
        <v>#N/A</v>
      </c>
      <c r="AJ476" s="161" t="e">
        <f>T476-HLOOKUP(V476,Minimas!$C$3:$CD$12,10,FALSE)</f>
        <v>#N/A</v>
      </c>
      <c r="AK476" s="162" t="str">
        <f t="shared" si="48"/>
        <v xml:space="preserve"> </v>
      </c>
      <c r="AL476" s="163"/>
      <c r="AM476" s="163" t="str">
        <f t="shared" si="49"/>
        <v xml:space="preserve"> </v>
      </c>
      <c r="AN476" s="163" t="str">
        <f t="shared" si="50"/>
        <v xml:space="preserve"> </v>
      </c>
    </row>
    <row r="477" spans="28:40" x14ac:dyDescent="0.25">
      <c r="AB477" s="161" t="e">
        <f>T477-HLOOKUP(V477,Minimas!$C$3:$CD$12,2,FALSE)</f>
        <v>#N/A</v>
      </c>
      <c r="AC477" s="161" t="e">
        <f>T477-HLOOKUP(V477,Minimas!$C$3:$CD$12,3,FALSE)</f>
        <v>#N/A</v>
      </c>
      <c r="AD477" s="161" t="e">
        <f>T477-HLOOKUP(V477,Minimas!$C$3:$CD$12,4,FALSE)</f>
        <v>#N/A</v>
      </c>
      <c r="AE477" s="161" t="e">
        <f>T477-HLOOKUP(V477,Minimas!$C$3:$CD$12,5,FALSE)</f>
        <v>#N/A</v>
      </c>
      <c r="AF477" s="161" t="e">
        <f>T477-HLOOKUP(V477,Minimas!$C$3:$CD$12,6,FALSE)</f>
        <v>#N/A</v>
      </c>
      <c r="AG477" s="161" t="e">
        <f>T477-HLOOKUP(V477,Minimas!$C$3:$CD$12,7,FALSE)</f>
        <v>#N/A</v>
      </c>
      <c r="AH477" s="161" t="e">
        <f>T477-HLOOKUP(V477,Minimas!$C$3:$CD$12,8,FALSE)</f>
        <v>#N/A</v>
      </c>
      <c r="AI477" s="161" t="e">
        <f>T477-HLOOKUP(V477,Minimas!$C$3:$CD$12,9,FALSE)</f>
        <v>#N/A</v>
      </c>
      <c r="AJ477" s="161" t="e">
        <f>T477-HLOOKUP(V477,Minimas!$C$3:$CD$12,10,FALSE)</f>
        <v>#N/A</v>
      </c>
      <c r="AK477" s="162" t="str">
        <f t="shared" si="48"/>
        <v xml:space="preserve"> </v>
      </c>
      <c r="AL477" s="163"/>
      <c r="AM477" s="163" t="str">
        <f t="shared" si="49"/>
        <v xml:space="preserve"> </v>
      </c>
      <c r="AN477" s="163" t="str">
        <f t="shared" si="50"/>
        <v xml:space="preserve"> </v>
      </c>
    </row>
    <row r="478" spans="28:40" x14ac:dyDescent="0.25">
      <c r="AB478" s="161" t="e">
        <f>T478-HLOOKUP(V478,Minimas!$C$3:$CD$12,2,FALSE)</f>
        <v>#N/A</v>
      </c>
      <c r="AC478" s="161" t="e">
        <f>T478-HLOOKUP(V478,Minimas!$C$3:$CD$12,3,FALSE)</f>
        <v>#N/A</v>
      </c>
      <c r="AD478" s="161" t="e">
        <f>T478-HLOOKUP(V478,Minimas!$C$3:$CD$12,4,FALSE)</f>
        <v>#N/A</v>
      </c>
      <c r="AE478" s="161" t="e">
        <f>T478-HLOOKUP(V478,Minimas!$C$3:$CD$12,5,FALSE)</f>
        <v>#N/A</v>
      </c>
      <c r="AF478" s="161" t="e">
        <f>T478-HLOOKUP(V478,Minimas!$C$3:$CD$12,6,FALSE)</f>
        <v>#N/A</v>
      </c>
      <c r="AG478" s="161" t="e">
        <f>T478-HLOOKUP(V478,Minimas!$C$3:$CD$12,7,FALSE)</f>
        <v>#N/A</v>
      </c>
      <c r="AH478" s="161" t="e">
        <f>T478-HLOOKUP(V478,Minimas!$C$3:$CD$12,8,FALSE)</f>
        <v>#N/A</v>
      </c>
      <c r="AI478" s="161" t="e">
        <f>T478-HLOOKUP(V478,Minimas!$C$3:$CD$12,9,FALSE)</f>
        <v>#N/A</v>
      </c>
      <c r="AJ478" s="161" t="e">
        <f>T478-HLOOKUP(V478,Minimas!$C$3:$CD$12,10,FALSE)</f>
        <v>#N/A</v>
      </c>
      <c r="AK478" s="162" t="str">
        <f t="shared" ref="AK478:AK541" si="51">IF(E478=0," ",IF(AJ478&gt;=0,$AJ$5,IF(AI478&gt;=0,$AI$5,IF(AH478&gt;=0,$AH$5,IF(AG478&gt;=0,$AG$5,IF(AF478&gt;=0,$AF$5,IF(AE478&gt;=0,$AE$5,IF(AD478&gt;=0,$AD$5,IF(AC478&gt;=0,$AC$5,$AB$5)))))))))</f>
        <v xml:space="preserve"> </v>
      </c>
      <c r="AL478" s="163"/>
      <c r="AM478" s="163" t="str">
        <f t="shared" ref="AM478:AM541" si="52">IF(AK478="","",AK478)</f>
        <v xml:space="preserve"> </v>
      </c>
      <c r="AN478" s="163" t="str">
        <f t="shared" ref="AN478:AN541" si="53">IF(E478=0," ",IF(AJ478&gt;=0,AJ478,IF(AI478&gt;=0,AI478,IF(AH478&gt;=0,AH478,IF(AG478&gt;=0,AG478,IF(AF478&gt;=0,AF478,IF(AE478&gt;=0,AE478,IF(AD478&gt;=0,AD478,IF(AC478&gt;=0,AC478,AB478)))))))))</f>
        <v xml:space="preserve"> </v>
      </c>
    </row>
    <row r="479" spans="28:40" x14ac:dyDescent="0.25">
      <c r="AB479" s="161" t="e">
        <f>T479-HLOOKUP(V479,Minimas!$C$3:$CD$12,2,FALSE)</f>
        <v>#N/A</v>
      </c>
      <c r="AC479" s="161" t="e">
        <f>T479-HLOOKUP(V479,Minimas!$C$3:$CD$12,3,FALSE)</f>
        <v>#N/A</v>
      </c>
      <c r="AD479" s="161" t="e">
        <f>T479-HLOOKUP(V479,Minimas!$C$3:$CD$12,4,FALSE)</f>
        <v>#N/A</v>
      </c>
      <c r="AE479" s="161" t="e">
        <f>T479-HLOOKUP(V479,Minimas!$C$3:$CD$12,5,FALSE)</f>
        <v>#N/A</v>
      </c>
      <c r="AF479" s="161" t="e">
        <f>T479-HLOOKUP(V479,Minimas!$C$3:$CD$12,6,FALSE)</f>
        <v>#N/A</v>
      </c>
      <c r="AG479" s="161" t="e">
        <f>T479-HLOOKUP(V479,Minimas!$C$3:$CD$12,7,FALSE)</f>
        <v>#N/A</v>
      </c>
      <c r="AH479" s="161" t="e">
        <f>T479-HLOOKUP(V479,Minimas!$C$3:$CD$12,8,FALSE)</f>
        <v>#N/A</v>
      </c>
      <c r="AI479" s="161" t="e">
        <f>T479-HLOOKUP(V479,Minimas!$C$3:$CD$12,9,FALSE)</f>
        <v>#N/A</v>
      </c>
      <c r="AJ479" s="161" t="e">
        <f>T479-HLOOKUP(V479,Minimas!$C$3:$CD$12,10,FALSE)</f>
        <v>#N/A</v>
      </c>
      <c r="AK479" s="162" t="str">
        <f t="shared" si="51"/>
        <v xml:space="preserve"> </v>
      </c>
      <c r="AL479" s="163"/>
      <c r="AM479" s="163" t="str">
        <f t="shared" si="52"/>
        <v xml:space="preserve"> </v>
      </c>
      <c r="AN479" s="163" t="str">
        <f t="shared" si="53"/>
        <v xml:space="preserve"> </v>
      </c>
    </row>
    <row r="480" spans="28:40" x14ac:dyDescent="0.25">
      <c r="AB480" s="161" t="e">
        <f>T480-HLOOKUP(V480,Minimas!$C$3:$CD$12,2,FALSE)</f>
        <v>#N/A</v>
      </c>
      <c r="AC480" s="161" t="e">
        <f>T480-HLOOKUP(V480,Minimas!$C$3:$CD$12,3,FALSE)</f>
        <v>#N/A</v>
      </c>
      <c r="AD480" s="161" t="e">
        <f>T480-HLOOKUP(V480,Minimas!$C$3:$CD$12,4,FALSE)</f>
        <v>#N/A</v>
      </c>
      <c r="AE480" s="161" t="e">
        <f>T480-HLOOKUP(V480,Minimas!$C$3:$CD$12,5,FALSE)</f>
        <v>#N/A</v>
      </c>
      <c r="AF480" s="161" t="e">
        <f>T480-HLOOKUP(V480,Minimas!$C$3:$CD$12,6,FALSE)</f>
        <v>#N/A</v>
      </c>
      <c r="AG480" s="161" t="e">
        <f>T480-HLOOKUP(V480,Minimas!$C$3:$CD$12,7,FALSE)</f>
        <v>#N/A</v>
      </c>
      <c r="AH480" s="161" t="e">
        <f>T480-HLOOKUP(V480,Minimas!$C$3:$CD$12,8,FALSE)</f>
        <v>#N/A</v>
      </c>
      <c r="AI480" s="161" t="e">
        <f>T480-HLOOKUP(V480,Minimas!$C$3:$CD$12,9,FALSE)</f>
        <v>#N/A</v>
      </c>
      <c r="AJ480" s="161" t="e">
        <f>T480-HLOOKUP(V480,Minimas!$C$3:$CD$12,10,FALSE)</f>
        <v>#N/A</v>
      </c>
      <c r="AK480" s="162" t="str">
        <f t="shared" si="51"/>
        <v xml:space="preserve"> </v>
      </c>
      <c r="AL480" s="163"/>
      <c r="AM480" s="163" t="str">
        <f t="shared" si="52"/>
        <v xml:space="preserve"> </v>
      </c>
      <c r="AN480" s="163" t="str">
        <f t="shared" si="53"/>
        <v xml:space="preserve"> </v>
      </c>
    </row>
    <row r="481" spans="28:40" x14ac:dyDescent="0.25">
      <c r="AB481" s="161" t="e">
        <f>T481-HLOOKUP(V481,Minimas!$C$3:$CD$12,2,FALSE)</f>
        <v>#N/A</v>
      </c>
      <c r="AC481" s="161" t="e">
        <f>T481-HLOOKUP(V481,Minimas!$C$3:$CD$12,3,FALSE)</f>
        <v>#N/A</v>
      </c>
      <c r="AD481" s="161" t="e">
        <f>T481-HLOOKUP(V481,Minimas!$C$3:$CD$12,4,FALSE)</f>
        <v>#N/A</v>
      </c>
      <c r="AE481" s="161" t="e">
        <f>T481-HLOOKUP(V481,Minimas!$C$3:$CD$12,5,FALSE)</f>
        <v>#N/A</v>
      </c>
      <c r="AF481" s="161" t="e">
        <f>T481-HLOOKUP(V481,Minimas!$C$3:$CD$12,6,FALSE)</f>
        <v>#N/A</v>
      </c>
      <c r="AG481" s="161" t="e">
        <f>T481-HLOOKUP(V481,Minimas!$C$3:$CD$12,7,FALSE)</f>
        <v>#N/A</v>
      </c>
      <c r="AH481" s="161" t="e">
        <f>T481-HLOOKUP(V481,Minimas!$C$3:$CD$12,8,FALSE)</f>
        <v>#N/A</v>
      </c>
      <c r="AI481" s="161" t="e">
        <f>T481-HLOOKUP(V481,Minimas!$C$3:$CD$12,9,FALSE)</f>
        <v>#N/A</v>
      </c>
      <c r="AJ481" s="161" t="e">
        <f>T481-HLOOKUP(V481,Minimas!$C$3:$CD$12,10,FALSE)</f>
        <v>#N/A</v>
      </c>
      <c r="AK481" s="162" t="str">
        <f t="shared" si="51"/>
        <v xml:space="preserve"> </v>
      </c>
      <c r="AL481" s="163"/>
      <c r="AM481" s="163" t="str">
        <f t="shared" si="52"/>
        <v xml:space="preserve"> </v>
      </c>
      <c r="AN481" s="163" t="str">
        <f t="shared" si="53"/>
        <v xml:space="preserve"> </v>
      </c>
    </row>
    <row r="482" spans="28:40" x14ac:dyDescent="0.25">
      <c r="AB482" s="161" t="e">
        <f>T482-HLOOKUP(V482,Minimas!$C$3:$CD$12,2,FALSE)</f>
        <v>#N/A</v>
      </c>
      <c r="AC482" s="161" t="e">
        <f>T482-HLOOKUP(V482,Minimas!$C$3:$CD$12,3,FALSE)</f>
        <v>#N/A</v>
      </c>
      <c r="AD482" s="161" t="e">
        <f>T482-HLOOKUP(V482,Minimas!$C$3:$CD$12,4,FALSE)</f>
        <v>#N/A</v>
      </c>
      <c r="AE482" s="161" t="e">
        <f>T482-HLOOKUP(V482,Minimas!$C$3:$CD$12,5,FALSE)</f>
        <v>#N/A</v>
      </c>
      <c r="AF482" s="161" t="e">
        <f>T482-HLOOKUP(V482,Minimas!$C$3:$CD$12,6,FALSE)</f>
        <v>#N/A</v>
      </c>
      <c r="AG482" s="161" t="e">
        <f>T482-HLOOKUP(V482,Minimas!$C$3:$CD$12,7,FALSE)</f>
        <v>#N/A</v>
      </c>
      <c r="AH482" s="161" t="e">
        <f>T482-HLOOKUP(V482,Minimas!$C$3:$CD$12,8,FALSE)</f>
        <v>#N/A</v>
      </c>
      <c r="AI482" s="161" t="e">
        <f>T482-HLOOKUP(V482,Minimas!$C$3:$CD$12,9,FALSE)</f>
        <v>#N/A</v>
      </c>
      <c r="AJ482" s="161" t="e">
        <f>T482-HLOOKUP(V482,Minimas!$C$3:$CD$12,10,FALSE)</f>
        <v>#N/A</v>
      </c>
      <c r="AK482" s="162" t="str">
        <f t="shared" si="51"/>
        <v xml:space="preserve"> </v>
      </c>
      <c r="AL482" s="163"/>
      <c r="AM482" s="163" t="str">
        <f t="shared" si="52"/>
        <v xml:space="preserve"> </v>
      </c>
      <c r="AN482" s="163" t="str">
        <f t="shared" si="53"/>
        <v xml:space="preserve"> </v>
      </c>
    </row>
    <row r="483" spans="28:40" x14ac:dyDescent="0.25">
      <c r="AB483" s="161" t="e">
        <f>T483-HLOOKUP(V483,Minimas!$C$3:$CD$12,2,FALSE)</f>
        <v>#N/A</v>
      </c>
      <c r="AC483" s="161" t="e">
        <f>T483-HLOOKUP(V483,Minimas!$C$3:$CD$12,3,FALSE)</f>
        <v>#N/A</v>
      </c>
      <c r="AD483" s="161" t="e">
        <f>T483-HLOOKUP(V483,Minimas!$C$3:$CD$12,4,FALSE)</f>
        <v>#N/A</v>
      </c>
      <c r="AE483" s="161" t="e">
        <f>T483-HLOOKUP(V483,Minimas!$C$3:$CD$12,5,FALSE)</f>
        <v>#N/A</v>
      </c>
      <c r="AF483" s="161" t="e">
        <f>T483-HLOOKUP(V483,Minimas!$C$3:$CD$12,6,FALSE)</f>
        <v>#N/A</v>
      </c>
      <c r="AG483" s="161" t="e">
        <f>T483-HLOOKUP(V483,Minimas!$C$3:$CD$12,7,FALSE)</f>
        <v>#N/A</v>
      </c>
      <c r="AH483" s="161" t="e">
        <f>T483-HLOOKUP(V483,Minimas!$C$3:$CD$12,8,FALSE)</f>
        <v>#N/A</v>
      </c>
      <c r="AI483" s="161" t="e">
        <f>T483-HLOOKUP(V483,Minimas!$C$3:$CD$12,9,FALSE)</f>
        <v>#N/A</v>
      </c>
      <c r="AJ483" s="161" t="e">
        <f>T483-HLOOKUP(V483,Minimas!$C$3:$CD$12,10,FALSE)</f>
        <v>#N/A</v>
      </c>
      <c r="AK483" s="162" t="str">
        <f t="shared" si="51"/>
        <v xml:space="preserve"> </v>
      </c>
      <c r="AL483" s="163"/>
      <c r="AM483" s="163" t="str">
        <f t="shared" si="52"/>
        <v xml:space="preserve"> </v>
      </c>
      <c r="AN483" s="163" t="str">
        <f t="shared" si="53"/>
        <v xml:space="preserve"> </v>
      </c>
    </row>
    <row r="484" spans="28:40" x14ac:dyDescent="0.25">
      <c r="AB484" s="161" t="e">
        <f>T484-HLOOKUP(V484,Minimas!$C$3:$CD$12,2,FALSE)</f>
        <v>#N/A</v>
      </c>
      <c r="AC484" s="161" t="e">
        <f>T484-HLOOKUP(V484,Minimas!$C$3:$CD$12,3,FALSE)</f>
        <v>#N/A</v>
      </c>
      <c r="AD484" s="161" t="e">
        <f>T484-HLOOKUP(V484,Minimas!$C$3:$CD$12,4,FALSE)</f>
        <v>#N/A</v>
      </c>
      <c r="AE484" s="161" t="e">
        <f>T484-HLOOKUP(V484,Minimas!$C$3:$CD$12,5,FALSE)</f>
        <v>#N/A</v>
      </c>
      <c r="AF484" s="161" t="e">
        <f>T484-HLOOKUP(V484,Minimas!$C$3:$CD$12,6,FALSE)</f>
        <v>#N/A</v>
      </c>
      <c r="AG484" s="161" t="e">
        <f>T484-HLOOKUP(V484,Minimas!$C$3:$CD$12,7,FALSE)</f>
        <v>#N/A</v>
      </c>
      <c r="AH484" s="161" t="e">
        <f>T484-HLOOKUP(V484,Minimas!$C$3:$CD$12,8,FALSE)</f>
        <v>#N/A</v>
      </c>
      <c r="AI484" s="161" t="e">
        <f>T484-HLOOKUP(V484,Minimas!$C$3:$CD$12,9,FALSE)</f>
        <v>#N/A</v>
      </c>
      <c r="AJ484" s="161" t="e">
        <f>T484-HLOOKUP(V484,Minimas!$C$3:$CD$12,10,FALSE)</f>
        <v>#N/A</v>
      </c>
      <c r="AK484" s="162" t="str">
        <f t="shared" si="51"/>
        <v xml:space="preserve"> </v>
      </c>
      <c r="AL484" s="163"/>
      <c r="AM484" s="163" t="str">
        <f t="shared" si="52"/>
        <v xml:space="preserve"> </v>
      </c>
      <c r="AN484" s="163" t="str">
        <f t="shared" si="53"/>
        <v xml:space="preserve"> </v>
      </c>
    </row>
    <row r="485" spans="28:40" x14ac:dyDescent="0.25">
      <c r="AB485" s="161" t="e">
        <f>T485-HLOOKUP(V485,Minimas!$C$3:$CD$12,2,FALSE)</f>
        <v>#N/A</v>
      </c>
      <c r="AC485" s="161" t="e">
        <f>T485-HLOOKUP(V485,Minimas!$C$3:$CD$12,3,FALSE)</f>
        <v>#N/A</v>
      </c>
      <c r="AD485" s="161" t="e">
        <f>T485-HLOOKUP(V485,Minimas!$C$3:$CD$12,4,FALSE)</f>
        <v>#N/A</v>
      </c>
      <c r="AE485" s="161" t="e">
        <f>T485-HLOOKUP(V485,Minimas!$C$3:$CD$12,5,FALSE)</f>
        <v>#N/A</v>
      </c>
      <c r="AF485" s="161" t="e">
        <f>T485-HLOOKUP(V485,Minimas!$C$3:$CD$12,6,FALSE)</f>
        <v>#N/A</v>
      </c>
      <c r="AG485" s="161" t="e">
        <f>T485-HLOOKUP(V485,Minimas!$C$3:$CD$12,7,FALSE)</f>
        <v>#N/A</v>
      </c>
      <c r="AH485" s="161" t="e">
        <f>T485-HLOOKUP(V485,Minimas!$C$3:$CD$12,8,FALSE)</f>
        <v>#N/A</v>
      </c>
      <c r="AI485" s="161" t="e">
        <f>T485-HLOOKUP(V485,Minimas!$C$3:$CD$12,9,FALSE)</f>
        <v>#N/A</v>
      </c>
      <c r="AJ485" s="161" t="e">
        <f>T485-HLOOKUP(V485,Minimas!$C$3:$CD$12,10,FALSE)</f>
        <v>#N/A</v>
      </c>
      <c r="AK485" s="162" t="str">
        <f t="shared" si="51"/>
        <v xml:space="preserve"> </v>
      </c>
      <c r="AL485" s="163"/>
      <c r="AM485" s="163" t="str">
        <f t="shared" si="52"/>
        <v xml:space="preserve"> </v>
      </c>
      <c r="AN485" s="163" t="str">
        <f t="shared" si="53"/>
        <v xml:space="preserve"> </v>
      </c>
    </row>
    <row r="486" spans="28:40" x14ac:dyDescent="0.25">
      <c r="AB486" s="161" t="e">
        <f>T486-HLOOKUP(V486,Minimas!$C$3:$CD$12,2,FALSE)</f>
        <v>#N/A</v>
      </c>
      <c r="AC486" s="161" t="e">
        <f>T486-HLOOKUP(V486,Minimas!$C$3:$CD$12,3,FALSE)</f>
        <v>#N/A</v>
      </c>
      <c r="AD486" s="161" t="e">
        <f>T486-HLOOKUP(V486,Minimas!$C$3:$CD$12,4,FALSE)</f>
        <v>#N/A</v>
      </c>
      <c r="AE486" s="161" t="e">
        <f>T486-HLOOKUP(V486,Minimas!$C$3:$CD$12,5,FALSE)</f>
        <v>#N/A</v>
      </c>
      <c r="AF486" s="161" t="e">
        <f>T486-HLOOKUP(V486,Minimas!$C$3:$CD$12,6,FALSE)</f>
        <v>#N/A</v>
      </c>
      <c r="AG486" s="161" t="e">
        <f>T486-HLOOKUP(V486,Minimas!$C$3:$CD$12,7,FALSE)</f>
        <v>#N/A</v>
      </c>
      <c r="AH486" s="161" t="e">
        <f>T486-HLOOKUP(V486,Minimas!$C$3:$CD$12,8,FALSE)</f>
        <v>#N/A</v>
      </c>
      <c r="AI486" s="161" t="e">
        <f>T486-HLOOKUP(V486,Minimas!$C$3:$CD$12,9,FALSE)</f>
        <v>#N/A</v>
      </c>
      <c r="AJ486" s="161" t="e">
        <f>T486-HLOOKUP(V486,Minimas!$C$3:$CD$12,10,FALSE)</f>
        <v>#N/A</v>
      </c>
      <c r="AK486" s="162" t="str">
        <f t="shared" si="51"/>
        <v xml:space="preserve"> </v>
      </c>
      <c r="AL486" s="163"/>
      <c r="AM486" s="163" t="str">
        <f t="shared" si="52"/>
        <v xml:space="preserve"> </v>
      </c>
      <c r="AN486" s="163" t="str">
        <f t="shared" si="53"/>
        <v xml:space="preserve"> </v>
      </c>
    </row>
    <row r="487" spans="28:40" x14ac:dyDescent="0.25">
      <c r="AB487" s="161" t="e">
        <f>T487-HLOOKUP(V487,Minimas!$C$3:$CD$12,2,FALSE)</f>
        <v>#N/A</v>
      </c>
      <c r="AC487" s="161" t="e">
        <f>T487-HLOOKUP(V487,Minimas!$C$3:$CD$12,3,FALSE)</f>
        <v>#N/A</v>
      </c>
      <c r="AD487" s="161" t="e">
        <f>T487-HLOOKUP(V487,Minimas!$C$3:$CD$12,4,FALSE)</f>
        <v>#N/A</v>
      </c>
      <c r="AE487" s="161" t="e">
        <f>T487-HLOOKUP(V487,Minimas!$C$3:$CD$12,5,FALSE)</f>
        <v>#N/A</v>
      </c>
      <c r="AF487" s="161" t="e">
        <f>T487-HLOOKUP(V487,Minimas!$C$3:$CD$12,6,FALSE)</f>
        <v>#N/A</v>
      </c>
      <c r="AG487" s="161" t="e">
        <f>T487-HLOOKUP(V487,Minimas!$C$3:$CD$12,7,FALSE)</f>
        <v>#N/A</v>
      </c>
      <c r="AH487" s="161" t="e">
        <f>T487-HLOOKUP(V487,Minimas!$C$3:$CD$12,8,FALSE)</f>
        <v>#N/A</v>
      </c>
      <c r="AI487" s="161" t="e">
        <f>T487-HLOOKUP(V487,Minimas!$C$3:$CD$12,9,FALSE)</f>
        <v>#N/A</v>
      </c>
      <c r="AJ487" s="161" t="e">
        <f>T487-HLOOKUP(V487,Minimas!$C$3:$CD$12,10,FALSE)</f>
        <v>#N/A</v>
      </c>
      <c r="AK487" s="162" t="str">
        <f t="shared" si="51"/>
        <v xml:space="preserve"> </v>
      </c>
      <c r="AL487" s="163"/>
      <c r="AM487" s="163" t="str">
        <f t="shared" si="52"/>
        <v xml:space="preserve"> </v>
      </c>
      <c r="AN487" s="163" t="str">
        <f t="shared" si="53"/>
        <v xml:space="preserve"> </v>
      </c>
    </row>
    <row r="488" spans="28:40" x14ac:dyDescent="0.25">
      <c r="AB488" s="161" t="e">
        <f>T488-HLOOKUP(V488,Minimas!$C$3:$CD$12,2,FALSE)</f>
        <v>#N/A</v>
      </c>
      <c r="AC488" s="161" t="e">
        <f>T488-HLOOKUP(V488,Minimas!$C$3:$CD$12,3,FALSE)</f>
        <v>#N/A</v>
      </c>
      <c r="AD488" s="161" t="e">
        <f>T488-HLOOKUP(V488,Minimas!$C$3:$CD$12,4,FALSE)</f>
        <v>#N/A</v>
      </c>
      <c r="AE488" s="161" t="e">
        <f>T488-HLOOKUP(V488,Minimas!$C$3:$CD$12,5,FALSE)</f>
        <v>#N/A</v>
      </c>
      <c r="AF488" s="161" t="e">
        <f>T488-HLOOKUP(V488,Minimas!$C$3:$CD$12,6,FALSE)</f>
        <v>#N/A</v>
      </c>
      <c r="AG488" s="161" t="e">
        <f>T488-HLOOKUP(V488,Minimas!$C$3:$CD$12,7,FALSE)</f>
        <v>#N/A</v>
      </c>
      <c r="AH488" s="161" t="e">
        <f>T488-HLOOKUP(V488,Minimas!$C$3:$CD$12,8,FALSE)</f>
        <v>#N/A</v>
      </c>
      <c r="AI488" s="161" t="e">
        <f>T488-HLOOKUP(V488,Minimas!$C$3:$CD$12,9,FALSE)</f>
        <v>#N/A</v>
      </c>
      <c r="AJ488" s="161" t="e">
        <f>T488-HLOOKUP(V488,Minimas!$C$3:$CD$12,10,FALSE)</f>
        <v>#N/A</v>
      </c>
      <c r="AK488" s="162" t="str">
        <f t="shared" si="51"/>
        <v xml:space="preserve"> </v>
      </c>
      <c r="AL488" s="163"/>
      <c r="AM488" s="163" t="str">
        <f t="shared" si="52"/>
        <v xml:space="preserve"> </v>
      </c>
      <c r="AN488" s="163" t="str">
        <f t="shared" si="53"/>
        <v xml:space="preserve"> </v>
      </c>
    </row>
    <row r="489" spans="28:40" x14ac:dyDescent="0.25">
      <c r="AB489" s="161" t="e">
        <f>T489-HLOOKUP(V489,Minimas!$C$3:$CD$12,2,FALSE)</f>
        <v>#N/A</v>
      </c>
      <c r="AC489" s="161" t="e">
        <f>T489-HLOOKUP(V489,Minimas!$C$3:$CD$12,3,FALSE)</f>
        <v>#N/A</v>
      </c>
      <c r="AD489" s="161" t="e">
        <f>T489-HLOOKUP(V489,Minimas!$C$3:$CD$12,4,FALSE)</f>
        <v>#N/A</v>
      </c>
      <c r="AE489" s="161" t="e">
        <f>T489-HLOOKUP(V489,Minimas!$C$3:$CD$12,5,FALSE)</f>
        <v>#N/A</v>
      </c>
      <c r="AF489" s="161" t="e">
        <f>T489-HLOOKUP(V489,Minimas!$C$3:$CD$12,6,FALSE)</f>
        <v>#N/A</v>
      </c>
      <c r="AG489" s="161" t="e">
        <f>T489-HLOOKUP(V489,Minimas!$C$3:$CD$12,7,FALSE)</f>
        <v>#N/A</v>
      </c>
      <c r="AH489" s="161" t="e">
        <f>T489-HLOOKUP(V489,Minimas!$C$3:$CD$12,8,FALSE)</f>
        <v>#N/A</v>
      </c>
      <c r="AI489" s="161" t="e">
        <f>T489-HLOOKUP(V489,Minimas!$C$3:$CD$12,9,FALSE)</f>
        <v>#N/A</v>
      </c>
      <c r="AJ489" s="161" t="e">
        <f>T489-HLOOKUP(V489,Minimas!$C$3:$CD$12,10,FALSE)</f>
        <v>#N/A</v>
      </c>
      <c r="AK489" s="162" t="str">
        <f t="shared" si="51"/>
        <v xml:space="preserve"> </v>
      </c>
      <c r="AL489" s="163"/>
      <c r="AM489" s="163" t="str">
        <f t="shared" si="52"/>
        <v xml:space="preserve"> </v>
      </c>
      <c r="AN489" s="163" t="str">
        <f t="shared" si="53"/>
        <v xml:space="preserve"> </v>
      </c>
    </row>
    <row r="490" spans="28:40" x14ac:dyDescent="0.25">
      <c r="AB490" s="161" t="e">
        <f>T490-HLOOKUP(V490,Minimas!$C$3:$CD$12,2,FALSE)</f>
        <v>#N/A</v>
      </c>
      <c r="AC490" s="161" t="e">
        <f>T490-HLOOKUP(V490,Minimas!$C$3:$CD$12,3,FALSE)</f>
        <v>#N/A</v>
      </c>
      <c r="AD490" s="161" t="e">
        <f>T490-HLOOKUP(V490,Minimas!$C$3:$CD$12,4,FALSE)</f>
        <v>#N/A</v>
      </c>
      <c r="AE490" s="161" t="e">
        <f>T490-HLOOKUP(V490,Minimas!$C$3:$CD$12,5,FALSE)</f>
        <v>#N/A</v>
      </c>
      <c r="AF490" s="161" t="e">
        <f>T490-HLOOKUP(V490,Minimas!$C$3:$CD$12,6,FALSE)</f>
        <v>#N/A</v>
      </c>
      <c r="AG490" s="161" t="e">
        <f>T490-HLOOKUP(V490,Minimas!$C$3:$CD$12,7,FALSE)</f>
        <v>#N/A</v>
      </c>
      <c r="AH490" s="161" t="e">
        <f>T490-HLOOKUP(V490,Minimas!$C$3:$CD$12,8,FALSE)</f>
        <v>#N/A</v>
      </c>
      <c r="AI490" s="161" t="e">
        <f>T490-HLOOKUP(V490,Minimas!$C$3:$CD$12,9,FALSE)</f>
        <v>#N/A</v>
      </c>
      <c r="AJ490" s="161" t="e">
        <f>T490-HLOOKUP(V490,Minimas!$C$3:$CD$12,10,FALSE)</f>
        <v>#N/A</v>
      </c>
      <c r="AK490" s="162" t="str">
        <f t="shared" si="51"/>
        <v xml:space="preserve"> </v>
      </c>
      <c r="AL490" s="163"/>
      <c r="AM490" s="163" t="str">
        <f t="shared" si="52"/>
        <v xml:space="preserve"> </v>
      </c>
      <c r="AN490" s="163" t="str">
        <f t="shared" si="53"/>
        <v xml:space="preserve"> </v>
      </c>
    </row>
    <row r="491" spans="28:40" x14ac:dyDescent="0.25">
      <c r="AB491" s="161" t="e">
        <f>T491-HLOOKUP(V491,Minimas!$C$3:$CD$12,2,FALSE)</f>
        <v>#N/A</v>
      </c>
      <c r="AC491" s="161" t="e">
        <f>T491-HLOOKUP(V491,Minimas!$C$3:$CD$12,3,FALSE)</f>
        <v>#N/A</v>
      </c>
      <c r="AD491" s="161" t="e">
        <f>T491-HLOOKUP(V491,Minimas!$C$3:$CD$12,4,FALSE)</f>
        <v>#N/A</v>
      </c>
      <c r="AE491" s="161" t="e">
        <f>T491-HLOOKUP(V491,Minimas!$C$3:$CD$12,5,FALSE)</f>
        <v>#N/A</v>
      </c>
      <c r="AF491" s="161" t="e">
        <f>T491-HLOOKUP(V491,Minimas!$C$3:$CD$12,6,FALSE)</f>
        <v>#N/A</v>
      </c>
      <c r="AG491" s="161" t="e">
        <f>T491-HLOOKUP(V491,Minimas!$C$3:$CD$12,7,FALSE)</f>
        <v>#N/A</v>
      </c>
      <c r="AH491" s="161" t="e">
        <f>T491-HLOOKUP(V491,Minimas!$C$3:$CD$12,8,FALSE)</f>
        <v>#N/A</v>
      </c>
      <c r="AI491" s="161" t="e">
        <f>T491-HLOOKUP(V491,Minimas!$C$3:$CD$12,9,FALSE)</f>
        <v>#N/A</v>
      </c>
      <c r="AJ491" s="161" t="e">
        <f>T491-HLOOKUP(V491,Minimas!$C$3:$CD$12,10,FALSE)</f>
        <v>#N/A</v>
      </c>
      <c r="AK491" s="162" t="str">
        <f t="shared" si="51"/>
        <v xml:space="preserve"> </v>
      </c>
      <c r="AL491" s="163"/>
      <c r="AM491" s="163" t="str">
        <f t="shared" si="52"/>
        <v xml:space="preserve"> </v>
      </c>
      <c r="AN491" s="163" t="str">
        <f t="shared" si="53"/>
        <v xml:space="preserve"> </v>
      </c>
    </row>
    <row r="492" spans="28:40" x14ac:dyDescent="0.25">
      <c r="AB492" s="161" t="e">
        <f>T492-HLOOKUP(V492,Minimas!$C$3:$CD$12,2,FALSE)</f>
        <v>#N/A</v>
      </c>
      <c r="AC492" s="161" t="e">
        <f>T492-HLOOKUP(V492,Minimas!$C$3:$CD$12,3,FALSE)</f>
        <v>#N/A</v>
      </c>
      <c r="AD492" s="161" t="e">
        <f>T492-HLOOKUP(V492,Minimas!$C$3:$CD$12,4,FALSE)</f>
        <v>#N/A</v>
      </c>
      <c r="AE492" s="161" t="e">
        <f>T492-HLOOKUP(V492,Minimas!$C$3:$CD$12,5,FALSE)</f>
        <v>#N/A</v>
      </c>
      <c r="AF492" s="161" t="e">
        <f>T492-HLOOKUP(V492,Minimas!$C$3:$CD$12,6,FALSE)</f>
        <v>#N/A</v>
      </c>
      <c r="AG492" s="161" t="e">
        <f>T492-HLOOKUP(V492,Minimas!$C$3:$CD$12,7,FALSE)</f>
        <v>#N/A</v>
      </c>
      <c r="AH492" s="161" t="e">
        <f>T492-HLOOKUP(V492,Minimas!$C$3:$CD$12,8,FALSE)</f>
        <v>#N/A</v>
      </c>
      <c r="AI492" s="161" t="e">
        <f>T492-HLOOKUP(V492,Minimas!$C$3:$CD$12,9,FALSE)</f>
        <v>#N/A</v>
      </c>
      <c r="AJ492" s="161" t="e">
        <f>T492-HLOOKUP(V492,Minimas!$C$3:$CD$12,10,FALSE)</f>
        <v>#N/A</v>
      </c>
      <c r="AK492" s="162" t="str">
        <f t="shared" si="51"/>
        <v xml:space="preserve"> </v>
      </c>
      <c r="AL492" s="163"/>
      <c r="AM492" s="163" t="str">
        <f t="shared" si="52"/>
        <v xml:space="preserve"> </v>
      </c>
      <c r="AN492" s="163" t="str">
        <f t="shared" si="53"/>
        <v xml:space="preserve"> </v>
      </c>
    </row>
    <row r="493" spans="28:40" x14ac:dyDescent="0.25">
      <c r="AB493" s="161" t="e">
        <f>T493-HLOOKUP(V493,Minimas!$C$3:$CD$12,2,FALSE)</f>
        <v>#N/A</v>
      </c>
      <c r="AC493" s="161" t="e">
        <f>T493-HLOOKUP(V493,Minimas!$C$3:$CD$12,3,FALSE)</f>
        <v>#N/A</v>
      </c>
      <c r="AD493" s="161" t="e">
        <f>T493-HLOOKUP(V493,Minimas!$C$3:$CD$12,4,FALSE)</f>
        <v>#N/A</v>
      </c>
      <c r="AE493" s="161" t="e">
        <f>T493-HLOOKUP(V493,Minimas!$C$3:$CD$12,5,FALSE)</f>
        <v>#N/A</v>
      </c>
      <c r="AF493" s="161" t="e">
        <f>T493-HLOOKUP(V493,Minimas!$C$3:$CD$12,6,FALSE)</f>
        <v>#N/A</v>
      </c>
      <c r="AG493" s="161" t="e">
        <f>T493-HLOOKUP(V493,Minimas!$C$3:$CD$12,7,FALSE)</f>
        <v>#N/A</v>
      </c>
      <c r="AH493" s="161" t="e">
        <f>T493-HLOOKUP(V493,Minimas!$C$3:$CD$12,8,FALSE)</f>
        <v>#N/A</v>
      </c>
      <c r="AI493" s="161" t="e">
        <f>T493-HLOOKUP(V493,Minimas!$C$3:$CD$12,9,FALSE)</f>
        <v>#N/A</v>
      </c>
      <c r="AJ493" s="161" t="e">
        <f>T493-HLOOKUP(V493,Minimas!$C$3:$CD$12,10,FALSE)</f>
        <v>#N/A</v>
      </c>
      <c r="AK493" s="162" t="str">
        <f t="shared" si="51"/>
        <v xml:space="preserve"> </v>
      </c>
      <c r="AL493" s="163"/>
      <c r="AM493" s="163" t="str">
        <f t="shared" si="52"/>
        <v xml:space="preserve"> </v>
      </c>
      <c r="AN493" s="163" t="str">
        <f t="shared" si="53"/>
        <v xml:space="preserve"> </v>
      </c>
    </row>
    <row r="494" spans="28:40" x14ac:dyDescent="0.25">
      <c r="AB494" s="161" t="e">
        <f>T494-HLOOKUP(V494,Minimas!$C$3:$CD$12,2,FALSE)</f>
        <v>#N/A</v>
      </c>
      <c r="AC494" s="161" t="e">
        <f>T494-HLOOKUP(V494,Minimas!$C$3:$CD$12,3,FALSE)</f>
        <v>#N/A</v>
      </c>
      <c r="AD494" s="161" t="e">
        <f>T494-HLOOKUP(V494,Minimas!$C$3:$CD$12,4,FALSE)</f>
        <v>#N/A</v>
      </c>
      <c r="AE494" s="161" t="e">
        <f>T494-HLOOKUP(V494,Minimas!$C$3:$CD$12,5,FALSE)</f>
        <v>#N/A</v>
      </c>
      <c r="AF494" s="161" t="e">
        <f>T494-HLOOKUP(V494,Minimas!$C$3:$CD$12,6,FALSE)</f>
        <v>#N/A</v>
      </c>
      <c r="AG494" s="161" t="e">
        <f>T494-HLOOKUP(V494,Minimas!$C$3:$CD$12,7,FALSE)</f>
        <v>#N/A</v>
      </c>
      <c r="AH494" s="161" t="e">
        <f>T494-HLOOKUP(V494,Minimas!$C$3:$CD$12,8,FALSE)</f>
        <v>#N/A</v>
      </c>
      <c r="AI494" s="161" t="e">
        <f>T494-HLOOKUP(V494,Minimas!$C$3:$CD$12,9,FALSE)</f>
        <v>#N/A</v>
      </c>
      <c r="AJ494" s="161" t="e">
        <f>T494-HLOOKUP(V494,Minimas!$C$3:$CD$12,10,FALSE)</f>
        <v>#N/A</v>
      </c>
      <c r="AK494" s="162" t="str">
        <f t="shared" si="51"/>
        <v xml:space="preserve"> </v>
      </c>
      <c r="AL494" s="163"/>
      <c r="AM494" s="163" t="str">
        <f t="shared" si="52"/>
        <v xml:space="preserve"> </v>
      </c>
      <c r="AN494" s="163" t="str">
        <f t="shared" si="53"/>
        <v xml:space="preserve"> </v>
      </c>
    </row>
    <row r="495" spans="28:40" x14ac:dyDescent="0.25">
      <c r="AB495" s="161" t="e">
        <f>T495-HLOOKUP(V495,Minimas!$C$3:$CD$12,2,FALSE)</f>
        <v>#N/A</v>
      </c>
      <c r="AC495" s="161" t="e">
        <f>T495-HLOOKUP(V495,Minimas!$C$3:$CD$12,3,FALSE)</f>
        <v>#N/A</v>
      </c>
      <c r="AD495" s="161" t="e">
        <f>T495-HLOOKUP(V495,Minimas!$C$3:$CD$12,4,FALSE)</f>
        <v>#N/A</v>
      </c>
      <c r="AE495" s="161" t="e">
        <f>T495-HLOOKUP(V495,Minimas!$C$3:$CD$12,5,FALSE)</f>
        <v>#N/A</v>
      </c>
      <c r="AF495" s="161" t="e">
        <f>T495-HLOOKUP(V495,Minimas!$C$3:$CD$12,6,FALSE)</f>
        <v>#N/A</v>
      </c>
      <c r="AG495" s="161" t="e">
        <f>T495-HLOOKUP(V495,Minimas!$C$3:$CD$12,7,FALSE)</f>
        <v>#N/A</v>
      </c>
      <c r="AH495" s="161" t="e">
        <f>T495-HLOOKUP(V495,Minimas!$C$3:$CD$12,8,FALSE)</f>
        <v>#N/A</v>
      </c>
      <c r="AI495" s="161" t="e">
        <f>T495-HLOOKUP(V495,Minimas!$C$3:$CD$12,9,FALSE)</f>
        <v>#N/A</v>
      </c>
      <c r="AJ495" s="161" t="e">
        <f>T495-HLOOKUP(V495,Minimas!$C$3:$CD$12,10,FALSE)</f>
        <v>#N/A</v>
      </c>
      <c r="AK495" s="162" t="str">
        <f t="shared" si="51"/>
        <v xml:space="preserve"> </v>
      </c>
      <c r="AL495" s="163"/>
      <c r="AM495" s="163" t="str">
        <f t="shared" si="52"/>
        <v xml:space="preserve"> </v>
      </c>
      <c r="AN495" s="163" t="str">
        <f t="shared" si="53"/>
        <v xml:space="preserve"> </v>
      </c>
    </row>
    <row r="496" spans="28:40" x14ac:dyDescent="0.25">
      <c r="AB496" s="161" t="e">
        <f>T496-HLOOKUP(V496,Minimas!$C$3:$CD$12,2,FALSE)</f>
        <v>#N/A</v>
      </c>
      <c r="AC496" s="161" t="e">
        <f>T496-HLOOKUP(V496,Minimas!$C$3:$CD$12,3,FALSE)</f>
        <v>#N/A</v>
      </c>
      <c r="AD496" s="161" t="e">
        <f>T496-HLOOKUP(V496,Minimas!$C$3:$CD$12,4,FALSE)</f>
        <v>#N/A</v>
      </c>
      <c r="AE496" s="161" t="e">
        <f>T496-HLOOKUP(V496,Minimas!$C$3:$CD$12,5,FALSE)</f>
        <v>#N/A</v>
      </c>
      <c r="AF496" s="161" t="e">
        <f>T496-HLOOKUP(V496,Minimas!$C$3:$CD$12,6,FALSE)</f>
        <v>#N/A</v>
      </c>
      <c r="AG496" s="161" t="e">
        <f>T496-HLOOKUP(V496,Minimas!$C$3:$CD$12,7,FALSE)</f>
        <v>#N/A</v>
      </c>
      <c r="AH496" s="161" t="e">
        <f>T496-HLOOKUP(V496,Minimas!$C$3:$CD$12,8,FALSE)</f>
        <v>#N/A</v>
      </c>
      <c r="AI496" s="161" t="e">
        <f>T496-HLOOKUP(V496,Minimas!$C$3:$CD$12,9,FALSE)</f>
        <v>#N/A</v>
      </c>
      <c r="AJ496" s="161" t="e">
        <f>T496-HLOOKUP(V496,Minimas!$C$3:$CD$12,10,FALSE)</f>
        <v>#N/A</v>
      </c>
      <c r="AK496" s="162" t="str">
        <f t="shared" si="51"/>
        <v xml:space="preserve"> </v>
      </c>
      <c r="AL496" s="163"/>
      <c r="AM496" s="163" t="str">
        <f t="shared" si="52"/>
        <v xml:space="preserve"> </v>
      </c>
      <c r="AN496" s="163" t="str">
        <f t="shared" si="53"/>
        <v xml:space="preserve"> </v>
      </c>
    </row>
    <row r="497" spans="28:40" x14ac:dyDescent="0.25">
      <c r="AB497" s="161" t="e">
        <f>T497-HLOOKUP(V497,Minimas!$C$3:$CD$12,2,FALSE)</f>
        <v>#N/A</v>
      </c>
      <c r="AC497" s="161" t="e">
        <f>T497-HLOOKUP(V497,Minimas!$C$3:$CD$12,3,FALSE)</f>
        <v>#N/A</v>
      </c>
      <c r="AD497" s="161" t="e">
        <f>T497-HLOOKUP(V497,Minimas!$C$3:$CD$12,4,FALSE)</f>
        <v>#N/A</v>
      </c>
      <c r="AE497" s="161" t="e">
        <f>T497-HLOOKUP(V497,Minimas!$C$3:$CD$12,5,FALSE)</f>
        <v>#N/A</v>
      </c>
      <c r="AF497" s="161" t="e">
        <f>T497-HLOOKUP(V497,Minimas!$C$3:$CD$12,6,FALSE)</f>
        <v>#N/A</v>
      </c>
      <c r="AG497" s="161" t="e">
        <f>T497-HLOOKUP(V497,Minimas!$C$3:$CD$12,7,FALSE)</f>
        <v>#N/A</v>
      </c>
      <c r="AH497" s="161" t="e">
        <f>T497-HLOOKUP(V497,Minimas!$C$3:$CD$12,8,FALSE)</f>
        <v>#N/A</v>
      </c>
      <c r="AI497" s="161" t="e">
        <f>T497-HLOOKUP(V497,Minimas!$C$3:$CD$12,9,FALSE)</f>
        <v>#N/A</v>
      </c>
      <c r="AJ497" s="161" t="e">
        <f>T497-HLOOKUP(V497,Minimas!$C$3:$CD$12,10,FALSE)</f>
        <v>#N/A</v>
      </c>
      <c r="AK497" s="162" t="str">
        <f t="shared" si="51"/>
        <v xml:space="preserve"> </v>
      </c>
      <c r="AL497" s="163"/>
      <c r="AM497" s="163" t="str">
        <f t="shared" si="52"/>
        <v xml:space="preserve"> </v>
      </c>
      <c r="AN497" s="163" t="str">
        <f t="shared" si="53"/>
        <v xml:space="preserve"> </v>
      </c>
    </row>
    <row r="498" spans="28:40" x14ac:dyDescent="0.25">
      <c r="AB498" s="161" t="e">
        <f>T498-HLOOKUP(V498,Minimas!$C$3:$CD$12,2,FALSE)</f>
        <v>#N/A</v>
      </c>
      <c r="AC498" s="161" t="e">
        <f>T498-HLOOKUP(V498,Minimas!$C$3:$CD$12,3,FALSE)</f>
        <v>#N/A</v>
      </c>
      <c r="AD498" s="161" t="e">
        <f>T498-HLOOKUP(V498,Minimas!$C$3:$CD$12,4,FALSE)</f>
        <v>#N/A</v>
      </c>
      <c r="AE498" s="161" t="e">
        <f>T498-HLOOKUP(V498,Minimas!$C$3:$CD$12,5,FALSE)</f>
        <v>#N/A</v>
      </c>
      <c r="AF498" s="161" t="e">
        <f>T498-HLOOKUP(V498,Minimas!$C$3:$CD$12,6,FALSE)</f>
        <v>#N/A</v>
      </c>
      <c r="AG498" s="161" t="e">
        <f>T498-HLOOKUP(V498,Minimas!$C$3:$CD$12,7,FALSE)</f>
        <v>#N/A</v>
      </c>
      <c r="AH498" s="161" t="e">
        <f>T498-HLOOKUP(V498,Minimas!$C$3:$CD$12,8,FALSE)</f>
        <v>#N/A</v>
      </c>
      <c r="AI498" s="161" t="e">
        <f>T498-HLOOKUP(V498,Minimas!$C$3:$CD$12,9,FALSE)</f>
        <v>#N/A</v>
      </c>
      <c r="AJ498" s="161" t="e">
        <f>T498-HLOOKUP(V498,Minimas!$C$3:$CD$12,10,FALSE)</f>
        <v>#N/A</v>
      </c>
      <c r="AK498" s="162" t="str">
        <f t="shared" si="51"/>
        <v xml:space="preserve"> </v>
      </c>
      <c r="AL498" s="163"/>
      <c r="AM498" s="163" t="str">
        <f t="shared" si="52"/>
        <v xml:space="preserve"> </v>
      </c>
      <c r="AN498" s="163" t="str">
        <f t="shared" si="53"/>
        <v xml:space="preserve"> </v>
      </c>
    </row>
    <row r="499" spans="28:40" x14ac:dyDescent="0.25">
      <c r="AB499" s="161" t="e">
        <f>T499-HLOOKUP(V499,Minimas!$C$3:$CD$12,2,FALSE)</f>
        <v>#N/A</v>
      </c>
      <c r="AC499" s="161" t="e">
        <f>T499-HLOOKUP(V499,Minimas!$C$3:$CD$12,3,FALSE)</f>
        <v>#N/A</v>
      </c>
      <c r="AD499" s="161" t="e">
        <f>T499-HLOOKUP(V499,Minimas!$C$3:$CD$12,4,FALSE)</f>
        <v>#N/A</v>
      </c>
      <c r="AE499" s="161" t="e">
        <f>T499-HLOOKUP(V499,Minimas!$C$3:$CD$12,5,FALSE)</f>
        <v>#N/A</v>
      </c>
      <c r="AF499" s="161" t="e">
        <f>T499-HLOOKUP(V499,Minimas!$C$3:$CD$12,6,FALSE)</f>
        <v>#N/A</v>
      </c>
      <c r="AG499" s="161" t="e">
        <f>T499-HLOOKUP(V499,Minimas!$C$3:$CD$12,7,FALSE)</f>
        <v>#N/A</v>
      </c>
      <c r="AH499" s="161" t="e">
        <f>T499-HLOOKUP(V499,Minimas!$C$3:$CD$12,8,FALSE)</f>
        <v>#N/A</v>
      </c>
      <c r="AI499" s="161" t="e">
        <f>T499-HLOOKUP(V499,Minimas!$C$3:$CD$12,9,FALSE)</f>
        <v>#N/A</v>
      </c>
      <c r="AJ499" s="161" t="e">
        <f>T499-HLOOKUP(V499,Minimas!$C$3:$CD$12,10,FALSE)</f>
        <v>#N/A</v>
      </c>
      <c r="AK499" s="162" t="str">
        <f t="shared" si="51"/>
        <v xml:space="preserve"> </v>
      </c>
      <c r="AL499" s="163"/>
      <c r="AM499" s="163" t="str">
        <f t="shared" si="52"/>
        <v xml:space="preserve"> </v>
      </c>
      <c r="AN499" s="163" t="str">
        <f t="shared" si="53"/>
        <v xml:space="preserve"> </v>
      </c>
    </row>
    <row r="500" spans="28:40" x14ac:dyDescent="0.25">
      <c r="AB500" s="161" t="e">
        <f>T500-HLOOKUP(V500,Minimas!$C$3:$CD$12,2,FALSE)</f>
        <v>#N/A</v>
      </c>
      <c r="AC500" s="161" t="e">
        <f>T500-HLOOKUP(V500,Minimas!$C$3:$CD$12,3,FALSE)</f>
        <v>#N/A</v>
      </c>
      <c r="AD500" s="161" t="e">
        <f>T500-HLOOKUP(V500,Minimas!$C$3:$CD$12,4,FALSE)</f>
        <v>#N/A</v>
      </c>
      <c r="AE500" s="161" t="e">
        <f>T500-HLOOKUP(V500,Minimas!$C$3:$CD$12,5,FALSE)</f>
        <v>#N/A</v>
      </c>
      <c r="AF500" s="161" t="e">
        <f>T500-HLOOKUP(V500,Minimas!$C$3:$CD$12,6,FALSE)</f>
        <v>#N/A</v>
      </c>
      <c r="AG500" s="161" t="e">
        <f>T500-HLOOKUP(V500,Minimas!$C$3:$CD$12,7,FALSE)</f>
        <v>#N/A</v>
      </c>
      <c r="AH500" s="161" t="e">
        <f>T500-HLOOKUP(V500,Minimas!$C$3:$CD$12,8,FALSE)</f>
        <v>#N/A</v>
      </c>
      <c r="AI500" s="161" t="e">
        <f>T500-HLOOKUP(V500,Minimas!$C$3:$CD$12,9,FALSE)</f>
        <v>#N/A</v>
      </c>
      <c r="AJ500" s="161" t="e">
        <f>T500-HLOOKUP(V500,Minimas!$C$3:$CD$12,10,FALSE)</f>
        <v>#N/A</v>
      </c>
      <c r="AK500" s="162" t="str">
        <f t="shared" si="51"/>
        <v xml:space="preserve"> </v>
      </c>
      <c r="AL500" s="163"/>
      <c r="AM500" s="163" t="str">
        <f t="shared" si="52"/>
        <v xml:space="preserve"> </v>
      </c>
      <c r="AN500" s="163" t="str">
        <f t="shared" si="53"/>
        <v xml:space="preserve"> </v>
      </c>
    </row>
    <row r="501" spans="28:40" x14ac:dyDescent="0.25">
      <c r="AB501" s="161" t="e">
        <f>T501-HLOOKUP(V501,Minimas!$C$3:$CD$12,2,FALSE)</f>
        <v>#N/A</v>
      </c>
      <c r="AC501" s="161" t="e">
        <f>T501-HLOOKUP(V501,Minimas!$C$3:$CD$12,3,FALSE)</f>
        <v>#N/A</v>
      </c>
      <c r="AD501" s="161" t="e">
        <f>T501-HLOOKUP(V501,Minimas!$C$3:$CD$12,4,FALSE)</f>
        <v>#N/A</v>
      </c>
      <c r="AE501" s="161" t="e">
        <f>T501-HLOOKUP(V501,Minimas!$C$3:$CD$12,5,FALSE)</f>
        <v>#N/A</v>
      </c>
      <c r="AF501" s="161" t="e">
        <f>T501-HLOOKUP(V501,Minimas!$C$3:$CD$12,6,FALSE)</f>
        <v>#N/A</v>
      </c>
      <c r="AG501" s="161" t="e">
        <f>T501-HLOOKUP(V501,Minimas!$C$3:$CD$12,7,FALSE)</f>
        <v>#N/A</v>
      </c>
      <c r="AH501" s="161" t="e">
        <f>T501-HLOOKUP(V501,Minimas!$C$3:$CD$12,8,FALSE)</f>
        <v>#N/A</v>
      </c>
      <c r="AI501" s="161" t="e">
        <f>T501-HLOOKUP(V501,Minimas!$C$3:$CD$12,9,FALSE)</f>
        <v>#N/A</v>
      </c>
      <c r="AJ501" s="161" t="e">
        <f>T501-HLOOKUP(V501,Minimas!$C$3:$CD$12,10,FALSE)</f>
        <v>#N/A</v>
      </c>
      <c r="AK501" s="162" t="str">
        <f t="shared" si="51"/>
        <v xml:space="preserve"> </v>
      </c>
      <c r="AL501" s="163"/>
      <c r="AM501" s="163" t="str">
        <f t="shared" si="52"/>
        <v xml:space="preserve"> </v>
      </c>
      <c r="AN501" s="163" t="str">
        <f t="shared" si="53"/>
        <v xml:space="preserve"> </v>
      </c>
    </row>
    <row r="502" spans="28:40" x14ac:dyDescent="0.25">
      <c r="AB502" s="161" t="e">
        <f>T502-HLOOKUP(V502,Minimas!$C$3:$CD$12,2,FALSE)</f>
        <v>#N/A</v>
      </c>
      <c r="AC502" s="161" t="e">
        <f>T502-HLOOKUP(V502,Minimas!$C$3:$CD$12,3,FALSE)</f>
        <v>#N/A</v>
      </c>
      <c r="AD502" s="161" t="e">
        <f>T502-HLOOKUP(V502,Minimas!$C$3:$CD$12,4,FALSE)</f>
        <v>#N/A</v>
      </c>
      <c r="AE502" s="161" t="e">
        <f>T502-HLOOKUP(V502,Minimas!$C$3:$CD$12,5,FALSE)</f>
        <v>#N/A</v>
      </c>
      <c r="AF502" s="161" t="e">
        <f>T502-HLOOKUP(V502,Minimas!$C$3:$CD$12,6,FALSE)</f>
        <v>#N/A</v>
      </c>
      <c r="AG502" s="161" t="e">
        <f>T502-HLOOKUP(V502,Minimas!$C$3:$CD$12,7,FALSE)</f>
        <v>#N/A</v>
      </c>
      <c r="AH502" s="161" t="e">
        <f>T502-HLOOKUP(V502,Minimas!$C$3:$CD$12,8,FALSE)</f>
        <v>#N/A</v>
      </c>
      <c r="AI502" s="161" t="e">
        <f>T502-HLOOKUP(V502,Minimas!$C$3:$CD$12,9,FALSE)</f>
        <v>#N/A</v>
      </c>
      <c r="AJ502" s="161" t="e">
        <f>T502-HLOOKUP(V502,Minimas!$C$3:$CD$12,10,FALSE)</f>
        <v>#N/A</v>
      </c>
      <c r="AK502" s="162" t="str">
        <f t="shared" si="51"/>
        <v xml:space="preserve"> </v>
      </c>
      <c r="AL502" s="163"/>
      <c r="AM502" s="163" t="str">
        <f t="shared" si="52"/>
        <v xml:space="preserve"> </v>
      </c>
      <c r="AN502" s="163" t="str">
        <f t="shared" si="53"/>
        <v xml:space="preserve"> </v>
      </c>
    </row>
    <row r="503" spans="28:40" x14ac:dyDescent="0.25">
      <c r="AB503" s="161" t="e">
        <f>T503-HLOOKUP(V503,Minimas!$C$3:$CD$12,2,FALSE)</f>
        <v>#N/A</v>
      </c>
      <c r="AC503" s="161" t="e">
        <f>T503-HLOOKUP(V503,Minimas!$C$3:$CD$12,3,FALSE)</f>
        <v>#N/A</v>
      </c>
      <c r="AD503" s="161" t="e">
        <f>T503-HLOOKUP(V503,Minimas!$C$3:$CD$12,4,FALSE)</f>
        <v>#N/A</v>
      </c>
      <c r="AE503" s="161" t="e">
        <f>T503-HLOOKUP(V503,Minimas!$C$3:$CD$12,5,FALSE)</f>
        <v>#N/A</v>
      </c>
      <c r="AF503" s="161" t="e">
        <f>T503-HLOOKUP(V503,Minimas!$C$3:$CD$12,6,FALSE)</f>
        <v>#N/A</v>
      </c>
      <c r="AG503" s="161" t="e">
        <f>T503-HLOOKUP(V503,Minimas!$C$3:$CD$12,7,FALSE)</f>
        <v>#N/A</v>
      </c>
      <c r="AH503" s="161" t="e">
        <f>T503-HLOOKUP(V503,Minimas!$C$3:$CD$12,8,FALSE)</f>
        <v>#N/A</v>
      </c>
      <c r="AI503" s="161" t="e">
        <f>T503-HLOOKUP(V503,Minimas!$C$3:$CD$12,9,FALSE)</f>
        <v>#N/A</v>
      </c>
      <c r="AJ503" s="161" t="e">
        <f>T503-HLOOKUP(V503,Minimas!$C$3:$CD$12,10,FALSE)</f>
        <v>#N/A</v>
      </c>
      <c r="AK503" s="162" t="str">
        <f t="shared" si="51"/>
        <v xml:space="preserve"> </v>
      </c>
      <c r="AL503" s="163"/>
      <c r="AM503" s="163" t="str">
        <f t="shared" si="52"/>
        <v xml:space="preserve"> </v>
      </c>
      <c r="AN503" s="163" t="str">
        <f t="shared" si="53"/>
        <v xml:space="preserve"> </v>
      </c>
    </row>
    <row r="504" spans="28:40" x14ac:dyDescent="0.25">
      <c r="AB504" s="161" t="e">
        <f>T504-HLOOKUP(V504,Minimas!$C$3:$CD$12,2,FALSE)</f>
        <v>#N/A</v>
      </c>
      <c r="AC504" s="161" t="e">
        <f>T504-HLOOKUP(V504,Minimas!$C$3:$CD$12,3,FALSE)</f>
        <v>#N/A</v>
      </c>
      <c r="AD504" s="161" t="e">
        <f>T504-HLOOKUP(V504,Minimas!$C$3:$CD$12,4,FALSE)</f>
        <v>#N/A</v>
      </c>
      <c r="AE504" s="161" t="e">
        <f>T504-HLOOKUP(V504,Minimas!$C$3:$CD$12,5,FALSE)</f>
        <v>#N/A</v>
      </c>
      <c r="AF504" s="161" t="e">
        <f>T504-HLOOKUP(V504,Minimas!$C$3:$CD$12,6,FALSE)</f>
        <v>#N/A</v>
      </c>
      <c r="AG504" s="161" t="e">
        <f>T504-HLOOKUP(V504,Minimas!$C$3:$CD$12,7,FALSE)</f>
        <v>#N/A</v>
      </c>
      <c r="AH504" s="161" t="e">
        <f>T504-HLOOKUP(V504,Minimas!$C$3:$CD$12,8,FALSE)</f>
        <v>#N/A</v>
      </c>
      <c r="AI504" s="161" t="e">
        <f>T504-HLOOKUP(V504,Minimas!$C$3:$CD$12,9,FALSE)</f>
        <v>#N/A</v>
      </c>
      <c r="AJ504" s="161" t="e">
        <f>T504-HLOOKUP(V504,Minimas!$C$3:$CD$12,10,FALSE)</f>
        <v>#N/A</v>
      </c>
      <c r="AK504" s="162" t="str">
        <f t="shared" si="51"/>
        <v xml:space="preserve"> </v>
      </c>
      <c r="AL504" s="163"/>
      <c r="AM504" s="163" t="str">
        <f t="shared" si="52"/>
        <v xml:space="preserve"> </v>
      </c>
      <c r="AN504" s="163" t="str">
        <f t="shared" si="53"/>
        <v xml:space="preserve"> </v>
      </c>
    </row>
    <row r="505" spans="28:40" x14ac:dyDescent="0.25">
      <c r="AB505" s="161" t="e">
        <f>T505-HLOOKUP(V505,Minimas!$C$3:$CD$12,2,FALSE)</f>
        <v>#N/A</v>
      </c>
      <c r="AC505" s="161" t="e">
        <f>T505-HLOOKUP(V505,Minimas!$C$3:$CD$12,3,FALSE)</f>
        <v>#N/A</v>
      </c>
      <c r="AD505" s="161" t="e">
        <f>T505-HLOOKUP(V505,Minimas!$C$3:$CD$12,4,FALSE)</f>
        <v>#N/A</v>
      </c>
      <c r="AE505" s="161" t="e">
        <f>T505-HLOOKUP(V505,Minimas!$C$3:$CD$12,5,FALSE)</f>
        <v>#N/A</v>
      </c>
      <c r="AF505" s="161" t="e">
        <f>T505-HLOOKUP(V505,Minimas!$C$3:$CD$12,6,FALSE)</f>
        <v>#N/A</v>
      </c>
      <c r="AG505" s="161" t="e">
        <f>T505-HLOOKUP(V505,Minimas!$C$3:$CD$12,7,FALSE)</f>
        <v>#N/A</v>
      </c>
      <c r="AH505" s="161" t="e">
        <f>T505-HLOOKUP(V505,Minimas!$C$3:$CD$12,8,FALSE)</f>
        <v>#N/A</v>
      </c>
      <c r="AI505" s="161" t="e">
        <f>T505-HLOOKUP(V505,Minimas!$C$3:$CD$12,9,FALSE)</f>
        <v>#N/A</v>
      </c>
      <c r="AJ505" s="161" t="e">
        <f>T505-HLOOKUP(V505,Minimas!$C$3:$CD$12,10,FALSE)</f>
        <v>#N/A</v>
      </c>
      <c r="AK505" s="162" t="str">
        <f t="shared" si="51"/>
        <v xml:space="preserve"> </v>
      </c>
      <c r="AL505" s="163"/>
      <c r="AM505" s="163" t="str">
        <f t="shared" si="52"/>
        <v xml:space="preserve"> </v>
      </c>
      <c r="AN505" s="163" t="str">
        <f t="shared" si="53"/>
        <v xml:space="preserve"> </v>
      </c>
    </row>
    <row r="506" spans="28:40" x14ac:dyDescent="0.25">
      <c r="AB506" s="161" t="e">
        <f>T506-HLOOKUP(V506,Minimas!$C$3:$CD$12,2,FALSE)</f>
        <v>#N/A</v>
      </c>
      <c r="AC506" s="161" t="e">
        <f>T506-HLOOKUP(V506,Minimas!$C$3:$CD$12,3,FALSE)</f>
        <v>#N/A</v>
      </c>
      <c r="AD506" s="161" t="e">
        <f>T506-HLOOKUP(V506,Minimas!$C$3:$CD$12,4,FALSE)</f>
        <v>#N/A</v>
      </c>
      <c r="AE506" s="161" t="e">
        <f>T506-HLOOKUP(V506,Minimas!$C$3:$CD$12,5,FALSE)</f>
        <v>#N/A</v>
      </c>
      <c r="AF506" s="161" t="e">
        <f>T506-HLOOKUP(V506,Minimas!$C$3:$CD$12,6,FALSE)</f>
        <v>#N/A</v>
      </c>
      <c r="AG506" s="161" t="e">
        <f>T506-HLOOKUP(V506,Minimas!$C$3:$CD$12,7,FALSE)</f>
        <v>#N/A</v>
      </c>
      <c r="AH506" s="161" t="e">
        <f>T506-HLOOKUP(V506,Minimas!$C$3:$CD$12,8,FALSE)</f>
        <v>#N/A</v>
      </c>
      <c r="AI506" s="161" t="e">
        <f>T506-HLOOKUP(V506,Minimas!$C$3:$CD$12,9,FALSE)</f>
        <v>#N/A</v>
      </c>
      <c r="AJ506" s="161" t="e">
        <f>T506-HLOOKUP(V506,Minimas!$C$3:$CD$12,10,FALSE)</f>
        <v>#N/A</v>
      </c>
      <c r="AK506" s="162" t="str">
        <f t="shared" si="51"/>
        <v xml:space="preserve"> </v>
      </c>
      <c r="AL506" s="163"/>
      <c r="AM506" s="163" t="str">
        <f t="shared" si="52"/>
        <v xml:space="preserve"> </v>
      </c>
      <c r="AN506" s="163" t="str">
        <f t="shared" si="53"/>
        <v xml:space="preserve"> </v>
      </c>
    </row>
    <row r="507" spans="28:40" x14ac:dyDescent="0.25">
      <c r="AB507" s="161" t="e">
        <f>T507-HLOOKUP(V507,Minimas!$C$3:$CD$12,2,FALSE)</f>
        <v>#N/A</v>
      </c>
      <c r="AC507" s="161" t="e">
        <f>T507-HLOOKUP(V507,Minimas!$C$3:$CD$12,3,FALSE)</f>
        <v>#N/A</v>
      </c>
      <c r="AD507" s="161" t="e">
        <f>T507-HLOOKUP(V507,Minimas!$C$3:$CD$12,4,FALSE)</f>
        <v>#N/A</v>
      </c>
      <c r="AE507" s="161" t="e">
        <f>T507-HLOOKUP(V507,Minimas!$C$3:$CD$12,5,FALSE)</f>
        <v>#N/A</v>
      </c>
      <c r="AF507" s="161" t="e">
        <f>T507-HLOOKUP(V507,Minimas!$C$3:$CD$12,6,FALSE)</f>
        <v>#N/A</v>
      </c>
      <c r="AG507" s="161" t="e">
        <f>T507-HLOOKUP(V507,Minimas!$C$3:$CD$12,7,FALSE)</f>
        <v>#N/A</v>
      </c>
      <c r="AH507" s="161" t="e">
        <f>T507-HLOOKUP(V507,Minimas!$C$3:$CD$12,8,FALSE)</f>
        <v>#N/A</v>
      </c>
      <c r="AI507" s="161" t="e">
        <f>T507-HLOOKUP(V507,Minimas!$C$3:$CD$12,9,FALSE)</f>
        <v>#N/A</v>
      </c>
      <c r="AJ507" s="161" t="e">
        <f>T507-HLOOKUP(V507,Minimas!$C$3:$CD$12,10,FALSE)</f>
        <v>#N/A</v>
      </c>
      <c r="AK507" s="162" t="str">
        <f t="shared" si="51"/>
        <v xml:space="preserve"> </v>
      </c>
      <c r="AL507" s="163"/>
      <c r="AM507" s="163" t="str">
        <f t="shared" si="52"/>
        <v xml:space="preserve"> </v>
      </c>
      <c r="AN507" s="163" t="str">
        <f t="shared" si="53"/>
        <v xml:space="preserve"> </v>
      </c>
    </row>
    <row r="508" spans="28:40" x14ac:dyDescent="0.25">
      <c r="AB508" s="161" t="e">
        <f>T508-HLOOKUP(V508,Minimas!$C$3:$CD$12,2,FALSE)</f>
        <v>#N/A</v>
      </c>
      <c r="AC508" s="161" t="e">
        <f>T508-HLOOKUP(V508,Minimas!$C$3:$CD$12,3,FALSE)</f>
        <v>#N/A</v>
      </c>
      <c r="AD508" s="161" t="e">
        <f>T508-HLOOKUP(V508,Minimas!$C$3:$CD$12,4,FALSE)</f>
        <v>#N/A</v>
      </c>
      <c r="AE508" s="161" t="e">
        <f>T508-HLOOKUP(V508,Minimas!$C$3:$CD$12,5,FALSE)</f>
        <v>#N/A</v>
      </c>
      <c r="AF508" s="161" t="e">
        <f>T508-HLOOKUP(V508,Minimas!$C$3:$CD$12,6,FALSE)</f>
        <v>#N/A</v>
      </c>
      <c r="AG508" s="161" t="e">
        <f>T508-HLOOKUP(V508,Minimas!$C$3:$CD$12,7,FALSE)</f>
        <v>#N/A</v>
      </c>
      <c r="AH508" s="161" t="e">
        <f>T508-HLOOKUP(V508,Minimas!$C$3:$CD$12,8,FALSE)</f>
        <v>#N/A</v>
      </c>
      <c r="AI508" s="161" t="e">
        <f>T508-HLOOKUP(V508,Minimas!$C$3:$CD$12,9,FALSE)</f>
        <v>#N/A</v>
      </c>
      <c r="AJ508" s="161" t="e">
        <f>T508-HLOOKUP(V508,Minimas!$C$3:$CD$12,10,FALSE)</f>
        <v>#N/A</v>
      </c>
      <c r="AK508" s="162" t="str">
        <f t="shared" si="51"/>
        <v xml:space="preserve"> </v>
      </c>
      <c r="AL508" s="163"/>
      <c r="AM508" s="163" t="str">
        <f t="shared" si="52"/>
        <v xml:space="preserve"> </v>
      </c>
      <c r="AN508" s="163" t="str">
        <f t="shared" si="53"/>
        <v xml:space="preserve"> </v>
      </c>
    </row>
    <row r="509" spans="28:40" x14ac:dyDescent="0.25">
      <c r="AB509" s="161" t="e">
        <f>T509-HLOOKUP(V509,Minimas!$C$3:$CD$12,2,FALSE)</f>
        <v>#N/A</v>
      </c>
      <c r="AC509" s="161" t="e">
        <f>T509-HLOOKUP(V509,Minimas!$C$3:$CD$12,3,FALSE)</f>
        <v>#N/A</v>
      </c>
      <c r="AD509" s="161" t="e">
        <f>T509-HLOOKUP(V509,Minimas!$C$3:$CD$12,4,FALSE)</f>
        <v>#N/A</v>
      </c>
      <c r="AE509" s="161" t="e">
        <f>T509-HLOOKUP(V509,Minimas!$C$3:$CD$12,5,FALSE)</f>
        <v>#N/A</v>
      </c>
      <c r="AF509" s="161" t="e">
        <f>T509-HLOOKUP(V509,Minimas!$C$3:$CD$12,6,FALSE)</f>
        <v>#N/A</v>
      </c>
      <c r="AG509" s="161" t="e">
        <f>T509-HLOOKUP(V509,Minimas!$C$3:$CD$12,7,FALSE)</f>
        <v>#N/A</v>
      </c>
      <c r="AH509" s="161" t="e">
        <f>T509-HLOOKUP(V509,Minimas!$C$3:$CD$12,8,FALSE)</f>
        <v>#N/A</v>
      </c>
      <c r="AI509" s="161" t="e">
        <f>T509-HLOOKUP(V509,Minimas!$C$3:$CD$12,9,FALSE)</f>
        <v>#N/A</v>
      </c>
      <c r="AJ509" s="161" t="e">
        <f>T509-HLOOKUP(V509,Minimas!$C$3:$CD$12,10,FALSE)</f>
        <v>#N/A</v>
      </c>
      <c r="AK509" s="162" t="str">
        <f t="shared" si="51"/>
        <v xml:space="preserve"> </v>
      </c>
      <c r="AL509" s="163"/>
      <c r="AM509" s="163" t="str">
        <f t="shared" si="52"/>
        <v xml:space="preserve"> </v>
      </c>
      <c r="AN509" s="163" t="str">
        <f t="shared" si="53"/>
        <v xml:space="preserve"> </v>
      </c>
    </row>
    <row r="510" spans="28:40" x14ac:dyDescent="0.25">
      <c r="AB510" s="161" t="e">
        <f>T510-HLOOKUP(V510,Minimas!$C$3:$CD$12,2,FALSE)</f>
        <v>#N/A</v>
      </c>
      <c r="AC510" s="161" t="e">
        <f>T510-HLOOKUP(V510,Minimas!$C$3:$CD$12,3,FALSE)</f>
        <v>#N/A</v>
      </c>
      <c r="AD510" s="161" t="e">
        <f>T510-HLOOKUP(V510,Minimas!$C$3:$CD$12,4,FALSE)</f>
        <v>#N/A</v>
      </c>
      <c r="AE510" s="161" t="e">
        <f>T510-HLOOKUP(V510,Minimas!$C$3:$CD$12,5,FALSE)</f>
        <v>#N/A</v>
      </c>
      <c r="AF510" s="161" t="e">
        <f>T510-HLOOKUP(V510,Minimas!$C$3:$CD$12,6,FALSE)</f>
        <v>#N/A</v>
      </c>
      <c r="AG510" s="161" t="e">
        <f>T510-HLOOKUP(V510,Minimas!$C$3:$CD$12,7,FALSE)</f>
        <v>#N/A</v>
      </c>
      <c r="AH510" s="161" t="e">
        <f>T510-HLOOKUP(V510,Minimas!$C$3:$CD$12,8,FALSE)</f>
        <v>#N/A</v>
      </c>
      <c r="AI510" s="161" t="e">
        <f>T510-HLOOKUP(V510,Minimas!$C$3:$CD$12,9,FALSE)</f>
        <v>#N/A</v>
      </c>
      <c r="AJ510" s="161" t="e">
        <f>T510-HLOOKUP(V510,Minimas!$C$3:$CD$12,10,FALSE)</f>
        <v>#N/A</v>
      </c>
      <c r="AK510" s="162" t="str">
        <f t="shared" si="51"/>
        <v xml:space="preserve"> </v>
      </c>
      <c r="AL510" s="163"/>
      <c r="AM510" s="163" t="str">
        <f t="shared" si="52"/>
        <v xml:space="preserve"> </v>
      </c>
      <c r="AN510" s="163" t="str">
        <f t="shared" si="53"/>
        <v xml:space="preserve"> </v>
      </c>
    </row>
    <row r="511" spans="28:40" x14ac:dyDescent="0.25">
      <c r="AB511" s="161" t="e">
        <f>T511-HLOOKUP(V511,Minimas!$C$3:$CD$12,2,FALSE)</f>
        <v>#N/A</v>
      </c>
      <c r="AC511" s="161" t="e">
        <f>T511-HLOOKUP(V511,Minimas!$C$3:$CD$12,3,FALSE)</f>
        <v>#N/A</v>
      </c>
      <c r="AD511" s="161" t="e">
        <f>T511-HLOOKUP(V511,Minimas!$C$3:$CD$12,4,FALSE)</f>
        <v>#N/A</v>
      </c>
      <c r="AE511" s="161" t="e">
        <f>T511-HLOOKUP(V511,Minimas!$C$3:$CD$12,5,FALSE)</f>
        <v>#N/A</v>
      </c>
      <c r="AF511" s="161" t="e">
        <f>T511-HLOOKUP(V511,Minimas!$C$3:$CD$12,6,FALSE)</f>
        <v>#N/A</v>
      </c>
      <c r="AG511" s="161" t="e">
        <f>T511-HLOOKUP(V511,Minimas!$C$3:$CD$12,7,FALSE)</f>
        <v>#N/A</v>
      </c>
      <c r="AH511" s="161" t="e">
        <f>T511-HLOOKUP(V511,Minimas!$C$3:$CD$12,8,FALSE)</f>
        <v>#N/A</v>
      </c>
      <c r="AI511" s="161" t="e">
        <f>T511-HLOOKUP(V511,Minimas!$C$3:$CD$12,9,FALSE)</f>
        <v>#N/A</v>
      </c>
      <c r="AJ511" s="161" t="e">
        <f>T511-HLOOKUP(V511,Minimas!$C$3:$CD$12,10,FALSE)</f>
        <v>#N/A</v>
      </c>
      <c r="AK511" s="162" t="str">
        <f t="shared" si="51"/>
        <v xml:space="preserve"> </v>
      </c>
      <c r="AL511" s="163"/>
      <c r="AM511" s="163" t="str">
        <f t="shared" si="52"/>
        <v xml:space="preserve"> </v>
      </c>
      <c r="AN511" s="163" t="str">
        <f t="shared" si="53"/>
        <v xml:space="preserve"> </v>
      </c>
    </row>
    <row r="512" spans="28:40" x14ac:dyDescent="0.25">
      <c r="AB512" s="161" t="e">
        <f>T512-HLOOKUP(V512,Minimas!$C$3:$CD$12,2,FALSE)</f>
        <v>#N/A</v>
      </c>
      <c r="AC512" s="161" t="e">
        <f>T512-HLOOKUP(V512,Minimas!$C$3:$CD$12,3,FALSE)</f>
        <v>#N/A</v>
      </c>
      <c r="AD512" s="161" t="e">
        <f>T512-HLOOKUP(V512,Minimas!$C$3:$CD$12,4,FALSE)</f>
        <v>#N/A</v>
      </c>
      <c r="AE512" s="161" t="e">
        <f>T512-HLOOKUP(V512,Minimas!$C$3:$CD$12,5,FALSE)</f>
        <v>#N/A</v>
      </c>
      <c r="AF512" s="161" t="e">
        <f>T512-HLOOKUP(V512,Minimas!$C$3:$CD$12,6,FALSE)</f>
        <v>#N/A</v>
      </c>
      <c r="AG512" s="161" t="e">
        <f>T512-HLOOKUP(V512,Minimas!$C$3:$CD$12,7,FALSE)</f>
        <v>#N/A</v>
      </c>
      <c r="AH512" s="161" t="e">
        <f>T512-HLOOKUP(V512,Minimas!$C$3:$CD$12,8,FALSE)</f>
        <v>#N/A</v>
      </c>
      <c r="AI512" s="161" t="e">
        <f>T512-HLOOKUP(V512,Minimas!$C$3:$CD$12,9,FALSE)</f>
        <v>#N/A</v>
      </c>
      <c r="AJ512" s="161" t="e">
        <f>T512-HLOOKUP(V512,Minimas!$C$3:$CD$12,10,FALSE)</f>
        <v>#N/A</v>
      </c>
      <c r="AK512" s="162" t="str">
        <f t="shared" si="51"/>
        <v xml:space="preserve"> </v>
      </c>
      <c r="AL512" s="163"/>
      <c r="AM512" s="163" t="str">
        <f t="shared" si="52"/>
        <v xml:space="preserve"> </v>
      </c>
      <c r="AN512" s="163" t="str">
        <f t="shared" si="53"/>
        <v xml:space="preserve"> </v>
      </c>
    </row>
    <row r="513" spans="28:40" x14ac:dyDescent="0.25">
      <c r="AB513" s="161" t="e">
        <f>T513-HLOOKUP(V513,Minimas!$C$3:$CD$12,2,FALSE)</f>
        <v>#N/A</v>
      </c>
      <c r="AC513" s="161" t="e">
        <f>T513-HLOOKUP(V513,Minimas!$C$3:$CD$12,3,FALSE)</f>
        <v>#N/A</v>
      </c>
      <c r="AD513" s="161" t="e">
        <f>T513-HLOOKUP(V513,Minimas!$C$3:$CD$12,4,FALSE)</f>
        <v>#N/A</v>
      </c>
      <c r="AE513" s="161" t="e">
        <f>T513-HLOOKUP(V513,Minimas!$C$3:$CD$12,5,FALSE)</f>
        <v>#N/A</v>
      </c>
      <c r="AF513" s="161" t="e">
        <f>T513-HLOOKUP(V513,Minimas!$C$3:$CD$12,6,FALSE)</f>
        <v>#N/A</v>
      </c>
      <c r="AG513" s="161" t="e">
        <f>T513-HLOOKUP(V513,Minimas!$C$3:$CD$12,7,FALSE)</f>
        <v>#N/A</v>
      </c>
      <c r="AH513" s="161" t="e">
        <f>T513-HLOOKUP(V513,Minimas!$C$3:$CD$12,8,FALSE)</f>
        <v>#N/A</v>
      </c>
      <c r="AI513" s="161" t="e">
        <f>T513-HLOOKUP(V513,Minimas!$C$3:$CD$12,9,FALSE)</f>
        <v>#N/A</v>
      </c>
      <c r="AJ513" s="161" t="e">
        <f>T513-HLOOKUP(V513,Minimas!$C$3:$CD$12,10,FALSE)</f>
        <v>#N/A</v>
      </c>
      <c r="AK513" s="162" t="str">
        <f t="shared" si="51"/>
        <v xml:space="preserve"> </v>
      </c>
      <c r="AL513" s="163"/>
      <c r="AM513" s="163" t="str">
        <f t="shared" si="52"/>
        <v xml:space="preserve"> </v>
      </c>
      <c r="AN513" s="163" t="str">
        <f t="shared" si="53"/>
        <v xml:space="preserve"> </v>
      </c>
    </row>
    <row r="514" spans="28:40" x14ac:dyDescent="0.25">
      <c r="AB514" s="161" t="e">
        <f>T514-HLOOKUP(V514,Minimas!$C$3:$CD$12,2,FALSE)</f>
        <v>#N/A</v>
      </c>
      <c r="AC514" s="161" t="e">
        <f>T514-HLOOKUP(V514,Minimas!$C$3:$CD$12,3,FALSE)</f>
        <v>#N/A</v>
      </c>
      <c r="AD514" s="161" t="e">
        <f>T514-HLOOKUP(V514,Minimas!$C$3:$CD$12,4,FALSE)</f>
        <v>#N/A</v>
      </c>
      <c r="AE514" s="161" t="e">
        <f>T514-HLOOKUP(V514,Minimas!$C$3:$CD$12,5,FALSE)</f>
        <v>#N/A</v>
      </c>
      <c r="AF514" s="161" t="e">
        <f>T514-HLOOKUP(V514,Minimas!$C$3:$CD$12,6,FALSE)</f>
        <v>#N/A</v>
      </c>
      <c r="AG514" s="161" t="e">
        <f>T514-HLOOKUP(V514,Minimas!$C$3:$CD$12,7,FALSE)</f>
        <v>#N/A</v>
      </c>
      <c r="AH514" s="161" t="e">
        <f>T514-HLOOKUP(V514,Minimas!$C$3:$CD$12,8,FALSE)</f>
        <v>#N/A</v>
      </c>
      <c r="AI514" s="161" t="e">
        <f>T514-HLOOKUP(V514,Minimas!$C$3:$CD$12,9,FALSE)</f>
        <v>#N/A</v>
      </c>
      <c r="AJ514" s="161" t="e">
        <f>T514-HLOOKUP(V514,Minimas!$C$3:$CD$12,10,FALSE)</f>
        <v>#N/A</v>
      </c>
      <c r="AK514" s="162" t="str">
        <f t="shared" si="51"/>
        <v xml:space="preserve"> </v>
      </c>
      <c r="AL514" s="163"/>
      <c r="AM514" s="163" t="str">
        <f t="shared" si="52"/>
        <v xml:space="preserve"> </v>
      </c>
      <c r="AN514" s="163" t="str">
        <f t="shared" si="53"/>
        <v xml:space="preserve"> </v>
      </c>
    </row>
    <row r="515" spans="28:40" x14ac:dyDescent="0.25">
      <c r="AB515" s="161" t="e">
        <f>T515-HLOOKUP(V515,Minimas!$C$3:$CD$12,2,FALSE)</f>
        <v>#N/A</v>
      </c>
      <c r="AC515" s="161" t="e">
        <f>T515-HLOOKUP(V515,Minimas!$C$3:$CD$12,3,FALSE)</f>
        <v>#N/A</v>
      </c>
      <c r="AD515" s="161" t="e">
        <f>T515-HLOOKUP(V515,Minimas!$C$3:$CD$12,4,FALSE)</f>
        <v>#N/A</v>
      </c>
      <c r="AE515" s="161" t="e">
        <f>T515-HLOOKUP(V515,Minimas!$C$3:$CD$12,5,FALSE)</f>
        <v>#N/A</v>
      </c>
      <c r="AF515" s="161" t="e">
        <f>T515-HLOOKUP(V515,Minimas!$C$3:$CD$12,6,FALSE)</f>
        <v>#N/A</v>
      </c>
      <c r="AG515" s="161" t="e">
        <f>T515-HLOOKUP(V515,Minimas!$C$3:$CD$12,7,FALSE)</f>
        <v>#N/A</v>
      </c>
      <c r="AH515" s="161" t="e">
        <f>T515-HLOOKUP(V515,Minimas!$C$3:$CD$12,8,FALSE)</f>
        <v>#N/A</v>
      </c>
      <c r="AI515" s="161" t="e">
        <f>T515-HLOOKUP(V515,Minimas!$C$3:$CD$12,9,FALSE)</f>
        <v>#N/A</v>
      </c>
      <c r="AJ515" s="161" t="e">
        <f>T515-HLOOKUP(V515,Minimas!$C$3:$CD$12,10,FALSE)</f>
        <v>#N/A</v>
      </c>
      <c r="AK515" s="162" t="str">
        <f t="shared" si="51"/>
        <v xml:space="preserve"> </v>
      </c>
      <c r="AL515" s="163"/>
      <c r="AM515" s="163" t="str">
        <f t="shared" si="52"/>
        <v xml:space="preserve"> </v>
      </c>
      <c r="AN515" s="163" t="str">
        <f t="shared" si="53"/>
        <v xml:space="preserve"> </v>
      </c>
    </row>
    <row r="516" spans="28:40" x14ac:dyDescent="0.25">
      <c r="AB516" s="161" t="e">
        <f>T516-HLOOKUP(V516,Minimas!$C$3:$CD$12,2,FALSE)</f>
        <v>#N/A</v>
      </c>
      <c r="AC516" s="161" t="e">
        <f>T516-HLOOKUP(V516,Minimas!$C$3:$CD$12,3,FALSE)</f>
        <v>#N/A</v>
      </c>
      <c r="AD516" s="161" t="e">
        <f>T516-HLOOKUP(V516,Minimas!$C$3:$CD$12,4,FALSE)</f>
        <v>#N/A</v>
      </c>
      <c r="AE516" s="161" t="e">
        <f>T516-HLOOKUP(V516,Minimas!$C$3:$CD$12,5,FALSE)</f>
        <v>#N/A</v>
      </c>
      <c r="AF516" s="161" t="e">
        <f>T516-HLOOKUP(V516,Minimas!$C$3:$CD$12,6,FALSE)</f>
        <v>#N/A</v>
      </c>
      <c r="AG516" s="161" t="e">
        <f>T516-HLOOKUP(V516,Minimas!$C$3:$CD$12,7,FALSE)</f>
        <v>#N/A</v>
      </c>
      <c r="AH516" s="161" t="e">
        <f>T516-HLOOKUP(V516,Minimas!$C$3:$CD$12,8,FALSE)</f>
        <v>#N/A</v>
      </c>
      <c r="AI516" s="161" t="e">
        <f>T516-HLOOKUP(V516,Minimas!$C$3:$CD$12,9,FALSE)</f>
        <v>#N/A</v>
      </c>
      <c r="AJ516" s="161" t="e">
        <f>T516-HLOOKUP(V516,Minimas!$C$3:$CD$12,10,FALSE)</f>
        <v>#N/A</v>
      </c>
      <c r="AK516" s="162" t="str">
        <f t="shared" si="51"/>
        <v xml:space="preserve"> </v>
      </c>
      <c r="AL516" s="163"/>
      <c r="AM516" s="163" t="str">
        <f t="shared" si="52"/>
        <v xml:space="preserve"> </v>
      </c>
      <c r="AN516" s="163" t="str">
        <f t="shared" si="53"/>
        <v xml:space="preserve"> </v>
      </c>
    </row>
    <row r="517" spans="28:40" x14ac:dyDescent="0.25">
      <c r="AB517" s="161" t="e">
        <f>T517-HLOOKUP(V517,Minimas!$C$3:$CD$12,2,FALSE)</f>
        <v>#N/A</v>
      </c>
      <c r="AC517" s="161" t="e">
        <f>T517-HLOOKUP(V517,Minimas!$C$3:$CD$12,3,FALSE)</f>
        <v>#N/A</v>
      </c>
      <c r="AD517" s="161" t="e">
        <f>T517-HLOOKUP(V517,Minimas!$C$3:$CD$12,4,FALSE)</f>
        <v>#N/A</v>
      </c>
      <c r="AE517" s="161" t="e">
        <f>T517-HLOOKUP(V517,Minimas!$C$3:$CD$12,5,FALSE)</f>
        <v>#N/A</v>
      </c>
      <c r="AF517" s="161" t="e">
        <f>T517-HLOOKUP(V517,Minimas!$C$3:$CD$12,6,FALSE)</f>
        <v>#N/A</v>
      </c>
      <c r="AG517" s="161" t="e">
        <f>T517-HLOOKUP(V517,Minimas!$C$3:$CD$12,7,FALSE)</f>
        <v>#N/A</v>
      </c>
      <c r="AH517" s="161" t="e">
        <f>T517-HLOOKUP(V517,Minimas!$C$3:$CD$12,8,FALSE)</f>
        <v>#N/A</v>
      </c>
      <c r="AI517" s="161" t="e">
        <f>T517-HLOOKUP(V517,Minimas!$C$3:$CD$12,9,FALSE)</f>
        <v>#N/A</v>
      </c>
      <c r="AJ517" s="161" t="e">
        <f>T517-HLOOKUP(V517,Minimas!$C$3:$CD$12,10,FALSE)</f>
        <v>#N/A</v>
      </c>
      <c r="AK517" s="162" t="str">
        <f t="shared" si="51"/>
        <v xml:space="preserve"> </v>
      </c>
      <c r="AL517" s="163"/>
      <c r="AM517" s="163" t="str">
        <f t="shared" si="52"/>
        <v xml:space="preserve"> </v>
      </c>
      <c r="AN517" s="163" t="str">
        <f t="shared" si="53"/>
        <v xml:space="preserve"> </v>
      </c>
    </row>
    <row r="518" spans="28:40" x14ac:dyDescent="0.25">
      <c r="AB518" s="161" t="e">
        <f>T518-HLOOKUP(V518,Minimas!$C$3:$CD$12,2,FALSE)</f>
        <v>#N/A</v>
      </c>
      <c r="AC518" s="161" t="e">
        <f>T518-HLOOKUP(V518,Minimas!$C$3:$CD$12,3,FALSE)</f>
        <v>#N/A</v>
      </c>
      <c r="AD518" s="161" t="e">
        <f>T518-HLOOKUP(V518,Minimas!$C$3:$CD$12,4,FALSE)</f>
        <v>#N/A</v>
      </c>
      <c r="AE518" s="161" t="e">
        <f>T518-HLOOKUP(V518,Minimas!$C$3:$CD$12,5,FALSE)</f>
        <v>#N/A</v>
      </c>
      <c r="AF518" s="161" t="e">
        <f>T518-HLOOKUP(V518,Minimas!$C$3:$CD$12,6,FALSE)</f>
        <v>#N/A</v>
      </c>
      <c r="AG518" s="161" t="e">
        <f>T518-HLOOKUP(V518,Minimas!$C$3:$CD$12,7,FALSE)</f>
        <v>#N/A</v>
      </c>
      <c r="AH518" s="161" t="e">
        <f>T518-HLOOKUP(V518,Minimas!$C$3:$CD$12,8,FALSE)</f>
        <v>#N/A</v>
      </c>
      <c r="AI518" s="161" t="e">
        <f>T518-HLOOKUP(V518,Minimas!$C$3:$CD$12,9,FALSE)</f>
        <v>#N/A</v>
      </c>
      <c r="AJ518" s="161" t="e">
        <f>T518-HLOOKUP(V518,Minimas!$C$3:$CD$12,10,FALSE)</f>
        <v>#N/A</v>
      </c>
      <c r="AK518" s="162" t="str">
        <f t="shared" si="51"/>
        <v xml:space="preserve"> </v>
      </c>
      <c r="AL518" s="163"/>
      <c r="AM518" s="163" t="str">
        <f t="shared" si="52"/>
        <v xml:space="preserve"> </v>
      </c>
      <c r="AN518" s="163" t="str">
        <f t="shared" si="53"/>
        <v xml:space="preserve"> </v>
      </c>
    </row>
    <row r="519" spans="28:40" x14ac:dyDescent="0.25">
      <c r="AB519" s="161" t="e">
        <f>T519-HLOOKUP(V519,Minimas!$C$3:$CD$12,2,FALSE)</f>
        <v>#N/A</v>
      </c>
      <c r="AC519" s="161" t="e">
        <f>T519-HLOOKUP(V519,Minimas!$C$3:$CD$12,3,FALSE)</f>
        <v>#N/A</v>
      </c>
      <c r="AD519" s="161" t="e">
        <f>T519-HLOOKUP(V519,Minimas!$C$3:$CD$12,4,FALSE)</f>
        <v>#N/A</v>
      </c>
      <c r="AE519" s="161" t="e">
        <f>T519-HLOOKUP(V519,Minimas!$C$3:$CD$12,5,FALSE)</f>
        <v>#N/A</v>
      </c>
      <c r="AF519" s="161" t="e">
        <f>T519-HLOOKUP(V519,Minimas!$C$3:$CD$12,6,FALSE)</f>
        <v>#N/A</v>
      </c>
      <c r="AG519" s="161" t="e">
        <f>T519-HLOOKUP(V519,Minimas!$C$3:$CD$12,7,FALSE)</f>
        <v>#N/A</v>
      </c>
      <c r="AH519" s="161" t="e">
        <f>T519-HLOOKUP(V519,Minimas!$C$3:$CD$12,8,FALSE)</f>
        <v>#N/A</v>
      </c>
      <c r="AI519" s="161" t="e">
        <f>T519-HLOOKUP(V519,Minimas!$C$3:$CD$12,9,FALSE)</f>
        <v>#N/A</v>
      </c>
      <c r="AJ519" s="161" t="e">
        <f>T519-HLOOKUP(V519,Minimas!$C$3:$CD$12,10,FALSE)</f>
        <v>#N/A</v>
      </c>
      <c r="AK519" s="162" t="str">
        <f t="shared" si="51"/>
        <v xml:space="preserve"> </v>
      </c>
      <c r="AL519" s="163"/>
      <c r="AM519" s="163" t="str">
        <f t="shared" si="52"/>
        <v xml:space="preserve"> </v>
      </c>
      <c r="AN519" s="163" t="str">
        <f t="shared" si="53"/>
        <v xml:space="preserve"> </v>
      </c>
    </row>
    <row r="520" spans="28:40" x14ac:dyDescent="0.25">
      <c r="AB520" s="161" t="e">
        <f>T520-HLOOKUP(V520,Minimas!$C$3:$CD$12,2,FALSE)</f>
        <v>#N/A</v>
      </c>
      <c r="AC520" s="161" t="e">
        <f>T520-HLOOKUP(V520,Minimas!$C$3:$CD$12,3,FALSE)</f>
        <v>#N/A</v>
      </c>
      <c r="AD520" s="161" t="e">
        <f>T520-HLOOKUP(V520,Minimas!$C$3:$CD$12,4,FALSE)</f>
        <v>#N/A</v>
      </c>
      <c r="AE520" s="161" t="e">
        <f>T520-HLOOKUP(V520,Minimas!$C$3:$CD$12,5,FALSE)</f>
        <v>#N/A</v>
      </c>
      <c r="AF520" s="161" t="e">
        <f>T520-HLOOKUP(V520,Minimas!$C$3:$CD$12,6,FALSE)</f>
        <v>#N/A</v>
      </c>
      <c r="AG520" s="161" t="e">
        <f>T520-HLOOKUP(V520,Minimas!$C$3:$CD$12,7,FALSE)</f>
        <v>#N/A</v>
      </c>
      <c r="AH520" s="161" t="e">
        <f>T520-HLOOKUP(V520,Minimas!$C$3:$CD$12,8,FALSE)</f>
        <v>#N/A</v>
      </c>
      <c r="AI520" s="161" t="e">
        <f>T520-HLOOKUP(V520,Minimas!$C$3:$CD$12,9,FALSE)</f>
        <v>#N/A</v>
      </c>
      <c r="AJ520" s="161" t="e">
        <f>T520-HLOOKUP(V520,Minimas!$C$3:$CD$12,10,FALSE)</f>
        <v>#N/A</v>
      </c>
      <c r="AK520" s="162" t="str">
        <f t="shared" si="51"/>
        <v xml:space="preserve"> </v>
      </c>
      <c r="AL520" s="163"/>
      <c r="AM520" s="163" t="str">
        <f t="shared" si="52"/>
        <v xml:space="preserve"> </v>
      </c>
      <c r="AN520" s="163" t="str">
        <f t="shared" si="53"/>
        <v xml:space="preserve"> </v>
      </c>
    </row>
    <row r="521" spans="28:40" x14ac:dyDescent="0.25">
      <c r="AB521" s="161" t="e">
        <f>T521-HLOOKUP(V521,Minimas!$C$3:$CD$12,2,FALSE)</f>
        <v>#N/A</v>
      </c>
      <c r="AC521" s="161" t="e">
        <f>T521-HLOOKUP(V521,Minimas!$C$3:$CD$12,3,FALSE)</f>
        <v>#N/A</v>
      </c>
      <c r="AD521" s="161" t="e">
        <f>T521-HLOOKUP(V521,Minimas!$C$3:$CD$12,4,FALSE)</f>
        <v>#N/A</v>
      </c>
      <c r="AE521" s="161" t="e">
        <f>T521-HLOOKUP(V521,Minimas!$C$3:$CD$12,5,FALSE)</f>
        <v>#N/A</v>
      </c>
      <c r="AF521" s="161" t="e">
        <f>T521-HLOOKUP(V521,Minimas!$C$3:$CD$12,6,FALSE)</f>
        <v>#N/A</v>
      </c>
      <c r="AG521" s="161" t="e">
        <f>T521-HLOOKUP(V521,Minimas!$C$3:$CD$12,7,FALSE)</f>
        <v>#N/A</v>
      </c>
      <c r="AH521" s="161" t="e">
        <f>T521-HLOOKUP(V521,Minimas!$C$3:$CD$12,8,FALSE)</f>
        <v>#N/A</v>
      </c>
      <c r="AI521" s="161" t="e">
        <f>T521-HLOOKUP(V521,Minimas!$C$3:$CD$12,9,FALSE)</f>
        <v>#N/A</v>
      </c>
      <c r="AJ521" s="161" t="e">
        <f>T521-HLOOKUP(V521,Minimas!$C$3:$CD$12,10,FALSE)</f>
        <v>#N/A</v>
      </c>
      <c r="AK521" s="162" t="str">
        <f t="shared" si="51"/>
        <v xml:space="preserve"> </v>
      </c>
      <c r="AL521" s="163"/>
      <c r="AM521" s="163" t="str">
        <f t="shared" si="52"/>
        <v xml:space="preserve"> </v>
      </c>
      <c r="AN521" s="163" t="str">
        <f t="shared" si="53"/>
        <v xml:space="preserve"> </v>
      </c>
    </row>
    <row r="522" spans="28:40" x14ac:dyDescent="0.25">
      <c r="AB522" s="161" t="e">
        <f>T522-HLOOKUP(V522,Minimas!$C$3:$CD$12,2,FALSE)</f>
        <v>#N/A</v>
      </c>
      <c r="AC522" s="161" t="e">
        <f>T522-HLOOKUP(V522,Minimas!$C$3:$CD$12,3,FALSE)</f>
        <v>#N/A</v>
      </c>
      <c r="AD522" s="161" t="e">
        <f>T522-HLOOKUP(V522,Minimas!$C$3:$CD$12,4,FALSE)</f>
        <v>#N/A</v>
      </c>
      <c r="AE522" s="161" t="e">
        <f>T522-HLOOKUP(V522,Minimas!$C$3:$CD$12,5,FALSE)</f>
        <v>#N/A</v>
      </c>
      <c r="AF522" s="161" t="e">
        <f>T522-HLOOKUP(V522,Minimas!$C$3:$CD$12,6,FALSE)</f>
        <v>#N/A</v>
      </c>
      <c r="AG522" s="161" t="e">
        <f>T522-HLOOKUP(V522,Minimas!$C$3:$CD$12,7,FALSE)</f>
        <v>#N/A</v>
      </c>
      <c r="AH522" s="161" t="e">
        <f>T522-HLOOKUP(V522,Minimas!$C$3:$CD$12,8,FALSE)</f>
        <v>#N/A</v>
      </c>
      <c r="AI522" s="161" t="e">
        <f>T522-HLOOKUP(V522,Minimas!$C$3:$CD$12,9,FALSE)</f>
        <v>#N/A</v>
      </c>
      <c r="AJ522" s="161" t="e">
        <f>T522-HLOOKUP(V522,Minimas!$C$3:$CD$12,10,FALSE)</f>
        <v>#N/A</v>
      </c>
      <c r="AK522" s="162" t="str">
        <f t="shared" si="51"/>
        <v xml:space="preserve"> </v>
      </c>
      <c r="AL522" s="163"/>
      <c r="AM522" s="163" t="str">
        <f t="shared" si="52"/>
        <v xml:space="preserve"> </v>
      </c>
      <c r="AN522" s="163" t="str">
        <f t="shared" si="53"/>
        <v xml:space="preserve"> </v>
      </c>
    </row>
    <row r="523" spans="28:40" x14ac:dyDescent="0.25">
      <c r="AB523" s="161" t="e">
        <f>T523-HLOOKUP(V523,Minimas!$C$3:$CD$12,2,FALSE)</f>
        <v>#N/A</v>
      </c>
      <c r="AC523" s="161" t="e">
        <f>T523-HLOOKUP(V523,Minimas!$C$3:$CD$12,3,FALSE)</f>
        <v>#N/A</v>
      </c>
      <c r="AD523" s="161" t="e">
        <f>T523-HLOOKUP(V523,Minimas!$C$3:$CD$12,4,FALSE)</f>
        <v>#N/A</v>
      </c>
      <c r="AE523" s="161" t="e">
        <f>T523-HLOOKUP(V523,Minimas!$C$3:$CD$12,5,FALSE)</f>
        <v>#N/A</v>
      </c>
      <c r="AF523" s="161" t="e">
        <f>T523-HLOOKUP(V523,Minimas!$C$3:$CD$12,6,FALSE)</f>
        <v>#N/A</v>
      </c>
      <c r="AG523" s="161" t="e">
        <f>T523-HLOOKUP(V523,Minimas!$C$3:$CD$12,7,FALSE)</f>
        <v>#N/A</v>
      </c>
      <c r="AH523" s="161" t="e">
        <f>T523-HLOOKUP(V523,Minimas!$C$3:$CD$12,8,FALSE)</f>
        <v>#N/A</v>
      </c>
      <c r="AI523" s="161" t="e">
        <f>T523-HLOOKUP(V523,Minimas!$C$3:$CD$12,9,FALSE)</f>
        <v>#N/A</v>
      </c>
      <c r="AJ523" s="161" t="e">
        <f>T523-HLOOKUP(V523,Minimas!$C$3:$CD$12,10,FALSE)</f>
        <v>#N/A</v>
      </c>
      <c r="AK523" s="162" t="str">
        <f t="shared" si="51"/>
        <v xml:space="preserve"> </v>
      </c>
      <c r="AL523" s="163"/>
      <c r="AM523" s="163" t="str">
        <f t="shared" si="52"/>
        <v xml:space="preserve"> </v>
      </c>
      <c r="AN523" s="163" t="str">
        <f t="shared" si="53"/>
        <v xml:space="preserve"> </v>
      </c>
    </row>
    <row r="524" spans="28:40" x14ac:dyDescent="0.25">
      <c r="AB524" s="161" t="e">
        <f>T524-HLOOKUP(V524,Minimas!$C$3:$CD$12,2,FALSE)</f>
        <v>#N/A</v>
      </c>
      <c r="AC524" s="161" t="e">
        <f>T524-HLOOKUP(V524,Minimas!$C$3:$CD$12,3,FALSE)</f>
        <v>#N/A</v>
      </c>
      <c r="AD524" s="161" t="e">
        <f>T524-HLOOKUP(V524,Minimas!$C$3:$CD$12,4,FALSE)</f>
        <v>#N/A</v>
      </c>
      <c r="AE524" s="161" t="e">
        <f>T524-HLOOKUP(V524,Minimas!$C$3:$CD$12,5,FALSE)</f>
        <v>#N/A</v>
      </c>
      <c r="AF524" s="161" t="e">
        <f>T524-HLOOKUP(V524,Minimas!$C$3:$CD$12,6,FALSE)</f>
        <v>#N/A</v>
      </c>
      <c r="AG524" s="161" t="e">
        <f>T524-HLOOKUP(V524,Minimas!$C$3:$CD$12,7,FALSE)</f>
        <v>#N/A</v>
      </c>
      <c r="AH524" s="161" t="e">
        <f>T524-HLOOKUP(V524,Minimas!$C$3:$CD$12,8,FALSE)</f>
        <v>#N/A</v>
      </c>
      <c r="AI524" s="161" t="e">
        <f>T524-HLOOKUP(V524,Minimas!$C$3:$CD$12,9,FALSE)</f>
        <v>#N/A</v>
      </c>
      <c r="AJ524" s="161" t="e">
        <f>T524-HLOOKUP(V524,Minimas!$C$3:$CD$12,10,FALSE)</f>
        <v>#N/A</v>
      </c>
      <c r="AK524" s="162" t="str">
        <f t="shared" si="51"/>
        <v xml:space="preserve"> </v>
      </c>
      <c r="AL524" s="163"/>
      <c r="AM524" s="163" t="str">
        <f t="shared" si="52"/>
        <v xml:space="preserve"> </v>
      </c>
      <c r="AN524" s="163" t="str">
        <f t="shared" si="53"/>
        <v xml:space="preserve"> </v>
      </c>
    </row>
    <row r="525" spans="28:40" x14ac:dyDescent="0.25">
      <c r="AB525" s="161" t="e">
        <f>T525-HLOOKUP(V525,Minimas!$C$3:$CD$12,2,FALSE)</f>
        <v>#N/A</v>
      </c>
      <c r="AC525" s="161" t="e">
        <f>T525-HLOOKUP(V525,Minimas!$C$3:$CD$12,3,FALSE)</f>
        <v>#N/A</v>
      </c>
      <c r="AD525" s="161" t="e">
        <f>T525-HLOOKUP(V525,Minimas!$C$3:$CD$12,4,FALSE)</f>
        <v>#N/A</v>
      </c>
      <c r="AE525" s="161" t="e">
        <f>T525-HLOOKUP(V525,Minimas!$C$3:$CD$12,5,FALSE)</f>
        <v>#N/A</v>
      </c>
      <c r="AF525" s="161" t="e">
        <f>T525-HLOOKUP(V525,Minimas!$C$3:$CD$12,6,FALSE)</f>
        <v>#N/A</v>
      </c>
      <c r="AG525" s="161" t="e">
        <f>T525-HLOOKUP(V525,Minimas!$C$3:$CD$12,7,FALSE)</f>
        <v>#N/A</v>
      </c>
      <c r="AH525" s="161" t="e">
        <f>T525-HLOOKUP(V525,Minimas!$C$3:$CD$12,8,FALSE)</f>
        <v>#N/A</v>
      </c>
      <c r="AI525" s="161" t="e">
        <f>T525-HLOOKUP(V525,Minimas!$C$3:$CD$12,9,FALSE)</f>
        <v>#N/A</v>
      </c>
      <c r="AJ525" s="161" t="e">
        <f>T525-HLOOKUP(V525,Minimas!$C$3:$CD$12,10,FALSE)</f>
        <v>#N/A</v>
      </c>
      <c r="AK525" s="162" t="str">
        <f t="shared" si="51"/>
        <v xml:space="preserve"> </v>
      </c>
      <c r="AL525" s="163"/>
      <c r="AM525" s="163" t="str">
        <f t="shared" si="52"/>
        <v xml:space="preserve"> </v>
      </c>
      <c r="AN525" s="163" t="str">
        <f t="shared" si="53"/>
        <v xml:space="preserve"> </v>
      </c>
    </row>
    <row r="526" spans="28:40" x14ac:dyDescent="0.25">
      <c r="AB526" s="161" t="e">
        <f>T526-HLOOKUP(V526,Minimas!$C$3:$CD$12,2,FALSE)</f>
        <v>#N/A</v>
      </c>
      <c r="AC526" s="161" t="e">
        <f>T526-HLOOKUP(V526,Minimas!$C$3:$CD$12,3,FALSE)</f>
        <v>#N/A</v>
      </c>
      <c r="AD526" s="161" t="e">
        <f>T526-HLOOKUP(V526,Minimas!$C$3:$CD$12,4,FALSE)</f>
        <v>#N/A</v>
      </c>
      <c r="AE526" s="161" t="e">
        <f>T526-HLOOKUP(V526,Minimas!$C$3:$CD$12,5,FALSE)</f>
        <v>#N/A</v>
      </c>
      <c r="AF526" s="161" t="e">
        <f>T526-HLOOKUP(V526,Minimas!$C$3:$CD$12,6,FALSE)</f>
        <v>#N/A</v>
      </c>
      <c r="AG526" s="161" t="e">
        <f>T526-HLOOKUP(V526,Minimas!$C$3:$CD$12,7,FALSE)</f>
        <v>#N/A</v>
      </c>
      <c r="AH526" s="161" t="e">
        <f>T526-HLOOKUP(V526,Minimas!$C$3:$CD$12,8,FALSE)</f>
        <v>#N/A</v>
      </c>
      <c r="AI526" s="161" t="e">
        <f>T526-HLOOKUP(V526,Minimas!$C$3:$CD$12,9,FALSE)</f>
        <v>#N/A</v>
      </c>
      <c r="AJ526" s="161" t="e">
        <f>T526-HLOOKUP(V526,Minimas!$C$3:$CD$12,10,FALSE)</f>
        <v>#N/A</v>
      </c>
      <c r="AK526" s="162" t="str">
        <f t="shared" si="51"/>
        <v xml:space="preserve"> </v>
      </c>
      <c r="AL526" s="163"/>
      <c r="AM526" s="163" t="str">
        <f t="shared" si="52"/>
        <v xml:space="preserve"> </v>
      </c>
      <c r="AN526" s="163" t="str">
        <f t="shared" si="53"/>
        <v xml:space="preserve"> </v>
      </c>
    </row>
    <row r="527" spans="28:40" x14ac:dyDescent="0.25">
      <c r="AB527" s="161" t="e">
        <f>T527-HLOOKUP(V527,Minimas!$C$3:$CD$12,2,FALSE)</f>
        <v>#N/A</v>
      </c>
      <c r="AC527" s="161" t="e">
        <f>T527-HLOOKUP(V527,Minimas!$C$3:$CD$12,3,FALSE)</f>
        <v>#N/A</v>
      </c>
      <c r="AD527" s="161" t="e">
        <f>T527-HLOOKUP(V527,Minimas!$C$3:$CD$12,4,FALSE)</f>
        <v>#N/A</v>
      </c>
      <c r="AE527" s="161" t="e">
        <f>T527-HLOOKUP(V527,Minimas!$C$3:$CD$12,5,FALSE)</f>
        <v>#N/A</v>
      </c>
      <c r="AF527" s="161" t="e">
        <f>T527-HLOOKUP(V527,Minimas!$C$3:$CD$12,6,FALSE)</f>
        <v>#N/A</v>
      </c>
      <c r="AG527" s="161" t="e">
        <f>T527-HLOOKUP(V527,Minimas!$C$3:$CD$12,7,FALSE)</f>
        <v>#N/A</v>
      </c>
      <c r="AH527" s="161" t="e">
        <f>T527-HLOOKUP(V527,Minimas!$C$3:$CD$12,8,FALSE)</f>
        <v>#N/A</v>
      </c>
      <c r="AI527" s="161" t="e">
        <f>T527-HLOOKUP(V527,Minimas!$C$3:$CD$12,9,FALSE)</f>
        <v>#N/A</v>
      </c>
      <c r="AJ527" s="161" t="e">
        <f>T527-HLOOKUP(V527,Minimas!$C$3:$CD$12,10,FALSE)</f>
        <v>#N/A</v>
      </c>
      <c r="AK527" s="162" t="str">
        <f t="shared" si="51"/>
        <v xml:space="preserve"> </v>
      </c>
      <c r="AL527" s="163"/>
      <c r="AM527" s="163" t="str">
        <f t="shared" si="52"/>
        <v xml:space="preserve"> </v>
      </c>
      <c r="AN527" s="163" t="str">
        <f t="shared" si="53"/>
        <v xml:space="preserve"> </v>
      </c>
    </row>
    <row r="528" spans="28:40" x14ac:dyDescent="0.25">
      <c r="AB528" s="161" t="e">
        <f>T528-HLOOKUP(V528,Minimas!$C$3:$CD$12,2,FALSE)</f>
        <v>#N/A</v>
      </c>
      <c r="AC528" s="161" t="e">
        <f>T528-HLOOKUP(V528,Minimas!$C$3:$CD$12,3,FALSE)</f>
        <v>#N/A</v>
      </c>
      <c r="AD528" s="161" t="e">
        <f>T528-HLOOKUP(V528,Minimas!$C$3:$CD$12,4,FALSE)</f>
        <v>#N/A</v>
      </c>
      <c r="AE528" s="161" t="e">
        <f>T528-HLOOKUP(V528,Minimas!$C$3:$CD$12,5,FALSE)</f>
        <v>#N/A</v>
      </c>
      <c r="AF528" s="161" t="e">
        <f>T528-HLOOKUP(V528,Minimas!$C$3:$CD$12,6,FALSE)</f>
        <v>#N/A</v>
      </c>
      <c r="AG528" s="161" t="e">
        <f>T528-HLOOKUP(V528,Minimas!$C$3:$CD$12,7,FALSE)</f>
        <v>#N/A</v>
      </c>
      <c r="AH528" s="161" t="e">
        <f>T528-HLOOKUP(V528,Minimas!$C$3:$CD$12,8,FALSE)</f>
        <v>#N/A</v>
      </c>
      <c r="AI528" s="161" t="e">
        <f>T528-HLOOKUP(V528,Minimas!$C$3:$CD$12,9,FALSE)</f>
        <v>#N/A</v>
      </c>
      <c r="AJ528" s="161" t="e">
        <f>T528-HLOOKUP(V528,Minimas!$C$3:$CD$12,10,FALSE)</f>
        <v>#N/A</v>
      </c>
      <c r="AK528" s="162" t="str">
        <f t="shared" si="51"/>
        <v xml:space="preserve"> </v>
      </c>
      <c r="AL528" s="163"/>
      <c r="AM528" s="163" t="str">
        <f t="shared" si="52"/>
        <v xml:space="preserve"> </v>
      </c>
      <c r="AN528" s="163" t="str">
        <f t="shared" si="53"/>
        <v xml:space="preserve"> </v>
      </c>
    </row>
    <row r="529" spans="28:40" x14ac:dyDescent="0.25">
      <c r="AB529" s="161" t="e">
        <f>T529-HLOOKUP(V529,Minimas!$C$3:$CD$12,2,FALSE)</f>
        <v>#N/A</v>
      </c>
      <c r="AC529" s="161" t="e">
        <f>T529-HLOOKUP(V529,Minimas!$C$3:$CD$12,3,FALSE)</f>
        <v>#N/A</v>
      </c>
      <c r="AD529" s="161" t="e">
        <f>T529-HLOOKUP(V529,Minimas!$C$3:$CD$12,4,FALSE)</f>
        <v>#N/A</v>
      </c>
      <c r="AE529" s="161" t="e">
        <f>T529-HLOOKUP(V529,Minimas!$C$3:$CD$12,5,FALSE)</f>
        <v>#N/A</v>
      </c>
      <c r="AF529" s="161" t="e">
        <f>T529-HLOOKUP(V529,Minimas!$C$3:$CD$12,6,FALSE)</f>
        <v>#N/A</v>
      </c>
      <c r="AG529" s="161" t="e">
        <f>T529-HLOOKUP(V529,Minimas!$C$3:$CD$12,7,FALSE)</f>
        <v>#N/A</v>
      </c>
      <c r="AH529" s="161" t="e">
        <f>T529-HLOOKUP(V529,Minimas!$C$3:$CD$12,8,FALSE)</f>
        <v>#N/A</v>
      </c>
      <c r="AI529" s="161" t="e">
        <f>T529-HLOOKUP(V529,Minimas!$C$3:$CD$12,9,FALSE)</f>
        <v>#N/A</v>
      </c>
      <c r="AJ529" s="161" t="e">
        <f>T529-HLOOKUP(V529,Minimas!$C$3:$CD$12,10,FALSE)</f>
        <v>#N/A</v>
      </c>
      <c r="AK529" s="162" t="str">
        <f t="shared" si="51"/>
        <v xml:space="preserve"> </v>
      </c>
      <c r="AL529" s="163"/>
      <c r="AM529" s="163" t="str">
        <f t="shared" si="52"/>
        <v xml:space="preserve"> </v>
      </c>
      <c r="AN529" s="163" t="str">
        <f t="shared" si="53"/>
        <v xml:space="preserve"> </v>
      </c>
    </row>
    <row r="530" spans="28:40" x14ac:dyDescent="0.25">
      <c r="AB530" s="161" t="e">
        <f>T530-HLOOKUP(V530,Minimas!$C$3:$CD$12,2,FALSE)</f>
        <v>#N/A</v>
      </c>
      <c r="AC530" s="161" t="e">
        <f>T530-HLOOKUP(V530,Minimas!$C$3:$CD$12,3,FALSE)</f>
        <v>#N/A</v>
      </c>
      <c r="AD530" s="161" t="e">
        <f>T530-HLOOKUP(V530,Minimas!$C$3:$CD$12,4,FALSE)</f>
        <v>#N/A</v>
      </c>
      <c r="AE530" s="161" t="e">
        <f>T530-HLOOKUP(V530,Minimas!$C$3:$CD$12,5,FALSE)</f>
        <v>#N/A</v>
      </c>
      <c r="AF530" s="161" t="e">
        <f>T530-HLOOKUP(V530,Minimas!$C$3:$CD$12,6,FALSE)</f>
        <v>#N/A</v>
      </c>
      <c r="AG530" s="161" t="e">
        <f>T530-HLOOKUP(V530,Minimas!$C$3:$CD$12,7,FALSE)</f>
        <v>#N/A</v>
      </c>
      <c r="AH530" s="161" t="e">
        <f>T530-HLOOKUP(V530,Minimas!$C$3:$CD$12,8,FALSE)</f>
        <v>#N/A</v>
      </c>
      <c r="AI530" s="161" t="e">
        <f>T530-HLOOKUP(V530,Minimas!$C$3:$CD$12,9,FALSE)</f>
        <v>#N/A</v>
      </c>
      <c r="AJ530" s="161" t="e">
        <f>T530-HLOOKUP(V530,Minimas!$C$3:$CD$12,10,FALSE)</f>
        <v>#N/A</v>
      </c>
      <c r="AK530" s="162" t="str">
        <f t="shared" si="51"/>
        <v xml:space="preserve"> </v>
      </c>
      <c r="AL530" s="163"/>
      <c r="AM530" s="163" t="str">
        <f t="shared" si="52"/>
        <v xml:space="preserve"> </v>
      </c>
      <c r="AN530" s="163" t="str">
        <f t="shared" si="53"/>
        <v xml:space="preserve"> </v>
      </c>
    </row>
    <row r="531" spans="28:40" x14ac:dyDescent="0.25">
      <c r="AB531" s="161" t="e">
        <f>T531-HLOOKUP(V531,Minimas!$C$3:$CD$12,2,FALSE)</f>
        <v>#N/A</v>
      </c>
      <c r="AC531" s="161" t="e">
        <f>T531-HLOOKUP(V531,Minimas!$C$3:$CD$12,3,FALSE)</f>
        <v>#N/A</v>
      </c>
      <c r="AD531" s="161" t="e">
        <f>T531-HLOOKUP(V531,Minimas!$C$3:$CD$12,4,FALSE)</f>
        <v>#N/A</v>
      </c>
      <c r="AE531" s="161" t="e">
        <f>T531-HLOOKUP(V531,Minimas!$C$3:$CD$12,5,FALSE)</f>
        <v>#N/A</v>
      </c>
      <c r="AF531" s="161" t="e">
        <f>T531-HLOOKUP(V531,Minimas!$C$3:$CD$12,6,FALSE)</f>
        <v>#N/A</v>
      </c>
      <c r="AG531" s="161" t="e">
        <f>T531-HLOOKUP(V531,Minimas!$C$3:$CD$12,7,FALSE)</f>
        <v>#N/A</v>
      </c>
      <c r="AH531" s="161" t="e">
        <f>T531-HLOOKUP(V531,Minimas!$C$3:$CD$12,8,FALSE)</f>
        <v>#N/A</v>
      </c>
      <c r="AI531" s="161" t="e">
        <f>T531-HLOOKUP(V531,Minimas!$C$3:$CD$12,9,FALSE)</f>
        <v>#N/A</v>
      </c>
      <c r="AJ531" s="161" t="e">
        <f>T531-HLOOKUP(V531,Minimas!$C$3:$CD$12,10,FALSE)</f>
        <v>#N/A</v>
      </c>
      <c r="AK531" s="162" t="str">
        <f t="shared" si="51"/>
        <v xml:space="preserve"> </v>
      </c>
      <c r="AL531" s="163"/>
      <c r="AM531" s="163" t="str">
        <f t="shared" si="52"/>
        <v xml:space="preserve"> </v>
      </c>
      <c r="AN531" s="163" t="str">
        <f t="shared" si="53"/>
        <v xml:space="preserve"> </v>
      </c>
    </row>
    <row r="532" spans="28:40" x14ac:dyDescent="0.25">
      <c r="AB532" s="161" t="e">
        <f>T532-HLOOKUP(V532,Minimas!$C$3:$CD$12,2,FALSE)</f>
        <v>#N/A</v>
      </c>
      <c r="AC532" s="161" t="e">
        <f>T532-HLOOKUP(V532,Minimas!$C$3:$CD$12,3,FALSE)</f>
        <v>#N/A</v>
      </c>
      <c r="AD532" s="161" t="e">
        <f>T532-HLOOKUP(V532,Minimas!$C$3:$CD$12,4,FALSE)</f>
        <v>#N/A</v>
      </c>
      <c r="AE532" s="161" t="e">
        <f>T532-HLOOKUP(V532,Minimas!$C$3:$CD$12,5,FALSE)</f>
        <v>#N/A</v>
      </c>
      <c r="AF532" s="161" t="e">
        <f>T532-HLOOKUP(V532,Minimas!$C$3:$CD$12,6,FALSE)</f>
        <v>#N/A</v>
      </c>
      <c r="AG532" s="161" t="e">
        <f>T532-HLOOKUP(V532,Minimas!$C$3:$CD$12,7,FALSE)</f>
        <v>#N/A</v>
      </c>
      <c r="AH532" s="161" t="e">
        <f>T532-HLOOKUP(V532,Minimas!$C$3:$CD$12,8,FALSE)</f>
        <v>#N/A</v>
      </c>
      <c r="AI532" s="161" t="e">
        <f>T532-HLOOKUP(V532,Minimas!$C$3:$CD$12,9,FALSE)</f>
        <v>#N/A</v>
      </c>
      <c r="AJ532" s="161" t="e">
        <f>T532-HLOOKUP(V532,Minimas!$C$3:$CD$12,10,FALSE)</f>
        <v>#N/A</v>
      </c>
      <c r="AK532" s="162" t="str">
        <f t="shared" si="51"/>
        <v xml:space="preserve"> </v>
      </c>
      <c r="AL532" s="163"/>
      <c r="AM532" s="163" t="str">
        <f t="shared" si="52"/>
        <v xml:space="preserve"> </v>
      </c>
      <c r="AN532" s="163" t="str">
        <f t="shared" si="53"/>
        <v xml:space="preserve"> </v>
      </c>
    </row>
    <row r="533" spans="28:40" x14ac:dyDescent="0.25">
      <c r="AB533" s="161" t="e">
        <f>T533-HLOOKUP(V533,Minimas!$C$3:$CD$12,2,FALSE)</f>
        <v>#N/A</v>
      </c>
      <c r="AC533" s="161" t="e">
        <f>T533-HLOOKUP(V533,Minimas!$C$3:$CD$12,3,FALSE)</f>
        <v>#N/A</v>
      </c>
      <c r="AD533" s="161" t="e">
        <f>T533-HLOOKUP(V533,Minimas!$C$3:$CD$12,4,FALSE)</f>
        <v>#N/A</v>
      </c>
      <c r="AE533" s="161" t="e">
        <f>T533-HLOOKUP(V533,Minimas!$C$3:$CD$12,5,FALSE)</f>
        <v>#N/A</v>
      </c>
      <c r="AF533" s="161" t="e">
        <f>T533-HLOOKUP(V533,Minimas!$C$3:$CD$12,6,FALSE)</f>
        <v>#N/A</v>
      </c>
      <c r="AG533" s="161" t="e">
        <f>T533-HLOOKUP(V533,Minimas!$C$3:$CD$12,7,FALSE)</f>
        <v>#N/A</v>
      </c>
      <c r="AH533" s="161" t="e">
        <f>T533-HLOOKUP(V533,Minimas!$C$3:$CD$12,8,FALSE)</f>
        <v>#N/A</v>
      </c>
      <c r="AI533" s="161" t="e">
        <f>T533-HLOOKUP(V533,Minimas!$C$3:$CD$12,9,FALSE)</f>
        <v>#N/A</v>
      </c>
      <c r="AJ533" s="161" t="e">
        <f>T533-HLOOKUP(V533,Minimas!$C$3:$CD$12,10,FALSE)</f>
        <v>#N/A</v>
      </c>
      <c r="AK533" s="162" t="str">
        <f t="shared" si="51"/>
        <v xml:space="preserve"> </v>
      </c>
      <c r="AL533" s="163"/>
      <c r="AM533" s="163" t="str">
        <f t="shared" si="52"/>
        <v xml:space="preserve"> </v>
      </c>
      <c r="AN533" s="163" t="str">
        <f t="shared" si="53"/>
        <v xml:space="preserve"> </v>
      </c>
    </row>
    <row r="534" spans="28:40" x14ac:dyDescent="0.25">
      <c r="AB534" s="161" t="e">
        <f>T534-HLOOKUP(V534,Minimas!$C$3:$CD$12,2,FALSE)</f>
        <v>#N/A</v>
      </c>
      <c r="AC534" s="161" t="e">
        <f>T534-HLOOKUP(V534,Minimas!$C$3:$CD$12,3,FALSE)</f>
        <v>#N/A</v>
      </c>
      <c r="AD534" s="161" t="e">
        <f>T534-HLOOKUP(V534,Minimas!$C$3:$CD$12,4,FALSE)</f>
        <v>#N/A</v>
      </c>
      <c r="AE534" s="161" t="e">
        <f>T534-HLOOKUP(V534,Minimas!$C$3:$CD$12,5,FALSE)</f>
        <v>#N/A</v>
      </c>
      <c r="AF534" s="161" t="e">
        <f>T534-HLOOKUP(V534,Minimas!$C$3:$CD$12,6,FALSE)</f>
        <v>#N/A</v>
      </c>
      <c r="AG534" s="161" t="e">
        <f>T534-HLOOKUP(V534,Minimas!$C$3:$CD$12,7,FALSE)</f>
        <v>#N/A</v>
      </c>
      <c r="AH534" s="161" t="e">
        <f>T534-HLOOKUP(V534,Minimas!$C$3:$CD$12,8,FALSE)</f>
        <v>#N/A</v>
      </c>
      <c r="AI534" s="161" t="e">
        <f>T534-HLOOKUP(V534,Minimas!$C$3:$CD$12,9,FALSE)</f>
        <v>#N/A</v>
      </c>
      <c r="AJ534" s="161" t="e">
        <f>T534-HLOOKUP(V534,Minimas!$C$3:$CD$12,10,FALSE)</f>
        <v>#N/A</v>
      </c>
      <c r="AK534" s="162" t="str">
        <f t="shared" si="51"/>
        <v xml:space="preserve"> </v>
      </c>
      <c r="AL534" s="163"/>
      <c r="AM534" s="163" t="str">
        <f t="shared" si="52"/>
        <v xml:space="preserve"> </v>
      </c>
      <c r="AN534" s="163" t="str">
        <f t="shared" si="53"/>
        <v xml:space="preserve"> </v>
      </c>
    </row>
    <row r="535" spans="28:40" x14ac:dyDescent="0.25">
      <c r="AB535" s="161" t="e">
        <f>T535-HLOOKUP(V535,Minimas!$C$3:$CD$12,2,FALSE)</f>
        <v>#N/A</v>
      </c>
      <c r="AC535" s="161" t="e">
        <f>T535-HLOOKUP(V535,Minimas!$C$3:$CD$12,3,FALSE)</f>
        <v>#N/A</v>
      </c>
      <c r="AD535" s="161" t="e">
        <f>T535-HLOOKUP(V535,Minimas!$C$3:$CD$12,4,FALSE)</f>
        <v>#N/A</v>
      </c>
      <c r="AE535" s="161" t="e">
        <f>T535-HLOOKUP(V535,Minimas!$C$3:$CD$12,5,FALSE)</f>
        <v>#N/A</v>
      </c>
      <c r="AF535" s="161" t="e">
        <f>T535-HLOOKUP(V535,Minimas!$C$3:$CD$12,6,FALSE)</f>
        <v>#N/A</v>
      </c>
      <c r="AG535" s="161" t="e">
        <f>T535-HLOOKUP(V535,Minimas!$C$3:$CD$12,7,FALSE)</f>
        <v>#N/A</v>
      </c>
      <c r="AH535" s="161" t="e">
        <f>T535-HLOOKUP(V535,Minimas!$C$3:$CD$12,8,FALSE)</f>
        <v>#N/A</v>
      </c>
      <c r="AI535" s="161" t="e">
        <f>T535-HLOOKUP(V535,Minimas!$C$3:$CD$12,9,FALSE)</f>
        <v>#N/A</v>
      </c>
      <c r="AJ535" s="161" t="e">
        <f>T535-HLOOKUP(V535,Minimas!$C$3:$CD$12,10,FALSE)</f>
        <v>#N/A</v>
      </c>
      <c r="AK535" s="162" t="str">
        <f t="shared" si="51"/>
        <v xml:space="preserve"> </v>
      </c>
      <c r="AL535" s="163"/>
      <c r="AM535" s="163" t="str">
        <f t="shared" si="52"/>
        <v xml:space="preserve"> </v>
      </c>
      <c r="AN535" s="163" t="str">
        <f t="shared" si="53"/>
        <v xml:space="preserve"> </v>
      </c>
    </row>
    <row r="536" spans="28:40" x14ac:dyDescent="0.25">
      <c r="AB536" s="161" t="e">
        <f>T536-HLOOKUP(V536,Minimas!$C$3:$CD$12,2,FALSE)</f>
        <v>#N/A</v>
      </c>
      <c r="AC536" s="161" t="e">
        <f>T536-HLOOKUP(V536,Minimas!$C$3:$CD$12,3,FALSE)</f>
        <v>#N/A</v>
      </c>
      <c r="AD536" s="161" t="e">
        <f>T536-HLOOKUP(V536,Minimas!$C$3:$CD$12,4,FALSE)</f>
        <v>#N/A</v>
      </c>
      <c r="AE536" s="161" t="e">
        <f>T536-HLOOKUP(V536,Minimas!$C$3:$CD$12,5,FALSE)</f>
        <v>#N/A</v>
      </c>
      <c r="AF536" s="161" t="e">
        <f>T536-HLOOKUP(V536,Minimas!$C$3:$CD$12,6,FALSE)</f>
        <v>#N/A</v>
      </c>
      <c r="AG536" s="161" t="e">
        <f>T536-HLOOKUP(V536,Minimas!$C$3:$CD$12,7,FALSE)</f>
        <v>#N/A</v>
      </c>
      <c r="AH536" s="161" t="e">
        <f>T536-HLOOKUP(V536,Minimas!$C$3:$CD$12,8,FALSE)</f>
        <v>#N/A</v>
      </c>
      <c r="AI536" s="161" t="e">
        <f>T536-HLOOKUP(V536,Minimas!$C$3:$CD$12,9,FALSE)</f>
        <v>#N/A</v>
      </c>
      <c r="AJ536" s="161" t="e">
        <f>T536-HLOOKUP(V536,Minimas!$C$3:$CD$12,10,FALSE)</f>
        <v>#N/A</v>
      </c>
      <c r="AK536" s="162" t="str">
        <f t="shared" si="51"/>
        <v xml:space="preserve"> </v>
      </c>
      <c r="AL536" s="163"/>
      <c r="AM536" s="163" t="str">
        <f t="shared" si="52"/>
        <v xml:space="preserve"> </v>
      </c>
      <c r="AN536" s="163" t="str">
        <f t="shared" si="53"/>
        <v xml:space="preserve"> </v>
      </c>
    </row>
    <row r="537" spans="28:40" x14ac:dyDescent="0.25">
      <c r="AB537" s="161" t="e">
        <f>T537-HLOOKUP(V537,Minimas!$C$3:$CD$12,2,FALSE)</f>
        <v>#N/A</v>
      </c>
      <c r="AC537" s="161" t="e">
        <f>T537-HLOOKUP(V537,Minimas!$C$3:$CD$12,3,FALSE)</f>
        <v>#N/A</v>
      </c>
      <c r="AD537" s="161" t="e">
        <f>T537-HLOOKUP(V537,Minimas!$C$3:$CD$12,4,FALSE)</f>
        <v>#N/A</v>
      </c>
      <c r="AE537" s="161" t="e">
        <f>T537-HLOOKUP(V537,Minimas!$C$3:$CD$12,5,FALSE)</f>
        <v>#N/A</v>
      </c>
      <c r="AF537" s="161" t="e">
        <f>T537-HLOOKUP(V537,Minimas!$C$3:$CD$12,6,FALSE)</f>
        <v>#N/A</v>
      </c>
      <c r="AG537" s="161" t="e">
        <f>T537-HLOOKUP(V537,Minimas!$C$3:$CD$12,7,FALSE)</f>
        <v>#N/A</v>
      </c>
      <c r="AH537" s="161" t="e">
        <f>T537-HLOOKUP(V537,Minimas!$C$3:$CD$12,8,FALSE)</f>
        <v>#N/A</v>
      </c>
      <c r="AI537" s="161" t="e">
        <f>T537-HLOOKUP(V537,Minimas!$C$3:$CD$12,9,FALSE)</f>
        <v>#N/A</v>
      </c>
      <c r="AJ537" s="161" t="e">
        <f>T537-HLOOKUP(V537,Minimas!$C$3:$CD$12,10,FALSE)</f>
        <v>#N/A</v>
      </c>
      <c r="AK537" s="162" t="str">
        <f t="shared" si="51"/>
        <v xml:space="preserve"> </v>
      </c>
      <c r="AL537" s="163"/>
      <c r="AM537" s="163" t="str">
        <f t="shared" si="52"/>
        <v xml:space="preserve"> </v>
      </c>
      <c r="AN537" s="163" t="str">
        <f t="shared" si="53"/>
        <v xml:space="preserve"> </v>
      </c>
    </row>
    <row r="538" spans="28:40" x14ac:dyDescent="0.25">
      <c r="AB538" s="161" t="e">
        <f>T538-HLOOKUP(V538,Minimas!$C$3:$CD$12,2,FALSE)</f>
        <v>#N/A</v>
      </c>
      <c r="AC538" s="161" t="e">
        <f>T538-HLOOKUP(V538,Minimas!$C$3:$CD$12,3,FALSE)</f>
        <v>#N/A</v>
      </c>
      <c r="AD538" s="161" t="e">
        <f>T538-HLOOKUP(V538,Minimas!$C$3:$CD$12,4,FALSE)</f>
        <v>#N/A</v>
      </c>
      <c r="AE538" s="161" t="e">
        <f>T538-HLOOKUP(V538,Minimas!$C$3:$CD$12,5,FALSE)</f>
        <v>#N/A</v>
      </c>
      <c r="AF538" s="161" t="e">
        <f>T538-HLOOKUP(V538,Minimas!$C$3:$CD$12,6,FALSE)</f>
        <v>#N/A</v>
      </c>
      <c r="AG538" s="161" t="e">
        <f>T538-HLOOKUP(V538,Minimas!$C$3:$CD$12,7,FALSE)</f>
        <v>#N/A</v>
      </c>
      <c r="AH538" s="161" t="e">
        <f>T538-HLOOKUP(V538,Minimas!$C$3:$CD$12,8,FALSE)</f>
        <v>#N/A</v>
      </c>
      <c r="AI538" s="161" t="e">
        <f>T538-HLOOKUP(V538,Minimas!$C$3:$CD$12,9,FALSE)</f>
        <v>#N/A</v>
      </c>
      <c r="AJ538" s="161" t="e">
        <f>T538-HLOOKUP(V538,Minimas!$C$3:$CD$12,10,FALSE)</f>
        <v>#N/A</v>
      </c>
      <c r="AK538" s="162" t="str">
        <f t="shared" si="51"/>
        <v xml:space="preserve"> </v>
      </c>
      <c r="AL538" s="163"/>
      <c r="AM538" s="163" t="str">
        <f t="shared" si="52"/>
        <v xml:space="preserve"> </v>
      </c>
      <c r="AN538" s="163" t="str">
        <f t="shared" si="53"/>
        <v xml:space="preserve"> </v>
      </c>
    </row>
    <row r="539" spans="28:40" x14ac:dyDescent="0.25">
      <c r="AB539" s="161" t="e">
        <f>T539-HLOOKUP(V539,Minimas!$C$3:$CD$12,2,FALSE)</f>
        <v>#N/A</v>
      </c>
      <c r="AC539" s="161" t="e">
        <f>T539-HLOOKUP(V539,Minimas!$C$3:$CD$12,3,FALSE)</f>
        <v>#N/A</v>
      </c>
      <c r="AD539" s="161" t="e">
        <f>T539-HLOOKUP(V539,Minimas!$C$3:$CD$12,4,FALSE)</f>
        <v>#N/A</v>
      </c>
      <c r="AE539" s="161" t="e">
        <f>T539-HLOOKUP(V539,Minimas!$C$3:$CD$12,5,FALSE)</f>
        <v>#N/A</v>
      </c>
      <c r="AF539" s="161" t="e">
        <f>T539-HLOOKUP(V539,Minimas!$C$3:$CD$12,6,FALSE)</f>
        <v>#N/A</v>
      </c>
      <c r="AG539" s="161" t="e">
        <f>T539-HLOOKUP(V539,Minimas!$C$3:$CD$12,7,FALSE)</f>
        <v>#N/A</v>
      </c>
      <c r="AH539" s="161" t="e">
        <f>T539-HLOOKUP(V539,Minimas!$C$3:$CD$12,8,FALSE)</f>
        <v>#N/A</v>
      </c>
      <c r="AI539" s="161" t="e">
        <f>T539-HLOOKUP(V539,Minimas!$C$3:$CD$12,9,FALSE)</f>
        <v>#N/A</v>
      </c>
      <c r="AJ539" s="161" t="e">
        <f>T539-HLOOKUP(V539,Minimas!$C$3:$CD$12,10,FALSE)</f>
        <v>#N/A</v>
      </c>
      <c r="AK539" s="162" t="str">
        <f t="shared" si="51"/>
        <v xml:space="preserve"> </v>
      </c>
      <c r="AL539" s="163"/>
      <c r="AM539" s="163" t="str">
        <f t="shared" si="52"/>
        <v xml:space="preserve"> </v>
      </c>
      <c r="AN539" s="163" t="str">
        <f t="shared" si="53"/>
        <v xml:space="preserve"> </v>
      </c>
    </row>
    <row r="540" spans="28:40" x14ac:dyDescent="0.25">
      <c r="AB540" s="161" t="e">
        <f>T540-HLOOKUP(V540,Minimas!$C$3:$CD$12,2,FALSE)</f>
        <v>#N/A</v>
      </c>
      <c r="AC540" s="161" t="e">
        <f>T540-HLOOKUP(V540,Minimas!$C$3:$CD$12,3,FALSE)</f>
        <v>#N/A</v>
      </c>
      <c r="AD540" s="161" t="e">
        <f>T540-HLOOKUP(V540,Minimas!$C$3:$CD$12,4,FALSE)</f>
        <v>#N/A</v>
      </c>
      <c r="AE540" s="161" t="e">
        <f>T540-HLOOKUP(V540,Minimas!$C$3:$CD$12,5,FALSE)</f>
        <v>#N/A</v>
      </c>
      <c r="AF540" s="161" t="e">
        <f>T540-HLOOKUP(V540,Minimas!$C$3:$CD$12,6,FALSE)</f>
        <v>#N/A</v>
      </c>
      <c r="AG540" s="161" t="e">
        <f>T540-HLOOKUP(V540,Minimas!$C$3:$CD$12,7,FALSE)</f>
        <v>#N/A</v>
      </c>
      <c r="AH540" s="161" t="e">
        <f>T540-HLOOKUP(V540,Minimas!$C$3:$CD$12,8,FALSE)</f>
        <v>#N/A</v>
      </c>
      <c r="AI540" s="161" t="e">
        <f>T540-HLOOKUP(V540,Minimas!$C$3:$CD$12,9,FALSE)</f>
        <v>#N/A</v>
      </c>
      <c r="AJ540" s="161" t="e">
        <f>T540-HLOOKUP(V540,Minimas!$C$3:$CD$12,10,FALSE)</f>
        <v>#N/A</v>
      </c>
      <c r="AK540" s="162" t="str">
        <f t="shared" si="51"/>
        <v xml:space="preserve"> </v>
      </c>
      <c r="AL540" s="163"/>
      <c r="AM540" s="163" t="str">
        <f t="shared" si="52"/>
        <v xml:space="preserve"> </v>
      </c>
      <c r="AN540" s="163" t="str">
        <f t="shared" si="53"/>
        <v xml:space="preserve"> </v>
      </c>
    </row>
    <row r="541" spans="28:40" x14ac:dyDescent="0.25">
      <c r="AB541" s="161" t="e">
        <f>T541-HLOOKUP(V541,Minimas!$C$3:$CD$12,2,FALSE)</f>
        <v>#N/A</v>
      </c>
      <c r="AC541" s="161" t="e">
        <f>T541-HLOOKUP(V541,Minimas!$C$3:$CD$12,3,FALSE)</f>
        <v>#N/A</v>
      </c>
      <c r="AD541" s="161" t="e">
        <f>T541-HLOOKUP(V541,Minimas!$C$3:$CD$12,4,FALSE)</f>
        <v>#N/A</v>
      </c>
      <c r="AE541" s="161" t="e">
        <f>T541-HLOOKUP(V541,Minimas!$C$3:$CD$12,5,FALSE)</f>
        <v>#N/A</v>
      </c>
      <c r="AF541" s="161" t="e">
        <f>T541-HLOOKUP(V541,Minimas!$C$3:$CD$12,6,FALSE)</f>
        <v>#N/A</v>
      </c>
      <c r="AG541" s="161" t="e">
        <f>T541-HLOOKUP(V541,Minimas!$C$3:$CD$12,7,FALSE)</f>
        <v>#N/A</v>
      </c>
      <c r="AH541" s="161" t="e">
        <f>T541-HLOOKUP(V541,Minimas!$C$3:$CD$12,8,FALSE)</f>
        <v>#N/A</v>
      </c>
      <c r="AI541" s="161" t="e">
        <f>T541-HLOOKUP(V541,Minimas!$C$3:$CD$12,9,FALSE)</f>
        <v>#N/A</v>
      </c>
      <c r="AJ541" s="161" t="e">
        <f>T541-HLOOKUP(V541,Minimas!$C$3:$CD$12,10,FALSE)</f>
        <v>#N/A</v>
      </c>
      <c r="AK541" s="162" t="str">
        <f t="shared" si="51"/>
        <v xml:space="preserve"> </v>
      </c>
      <c r="AL541" s="163"/>
      <c r="AM541" s="163" t="str">
        <f t="shared" si="52"/>
        <v xml:space="preserve"> </v>
      </c>
      <c r="AN541" s="163" t="str">
        <f t="shared" si="53"/>
        <v xml:space="preserve"> </v>
      </c>
    </row>
    <row r="542" spans="28:40" x14ac:dyDescent="0.25">
      <c r="AB542" s="161" t="e">
        <f>T542-HLOOKUP(V542,Minimas!$C$3:$CD$12,2,FALSE)</f>
        <v>#N/A</v>
      </c>
      <c r="AC542" s="161" t="e">
        <f>T542-HLOOKUP(V542,Minimas!$C$3:$CD$12,3,FALSE)</f>
        <v>#N/A</v>
      </c>
      <c r="AD542" s="161" t="e">
        <f>T542-HLOOKUP(V542,Minimas!$C$3:$CD$12,4,FALSE)</f>
        <v>#N/A</v>
      </c>
      <c r="AE542" s="161" t="e">
        <f>T542-HLOOKUP(V542,Minimas!$C$3:$CD$12,5,FALSE)</f>
        <v>#N/A</v>
      </c>
      <c r="AF542" s="161" t="e">
        <f>T542-HLOOKUP(V542,Minimas!$C$3:$CD$12,6,FALSE)</f>
        <v>#N/A</v>
      </c>
      <c r="AG542" s="161" t="e">
        <f>T542-HLOOKUP(V542,Minimas!$C$3:$CD$12,7,FALSE)</f>
        <v>#N/A</v>
      </c>
      <c r="AH542" s="161" t="e">
        <f>T542-HLOOKUP(V542,Minimas!$C$3:$CD$12,8,FALSE)</f>
        <v>#N/A</v>
      </c>
      <c r="AI542" s="161" t="e">
        <f>T542-HLOOKUP(V542,Minimas!$C$3:$CD$12,9,FALSE)</f>
        <v>#N/A</v>
      </c>
      <c r="AJ542" s="161" t="e">
        <f>T542-HLOOKUP(V542,Minimas!$C$3:$CD$12,10,FALSE)</f>
        <v>#N/A</v>
      </c>
      <c r="AK542" s="162" t="str">
        <f t="shared" ref="AK542:AK605" si="54">IF(E542=0," ",IF(AJ542&gt;=0,$AJ$5,IF(AI542&gt;=0,$AI$5,IF(AH542&gt;=0,$AH$5,IF(AG542&gt;=0,$AG$5,IF(AF542&gt;=0,$AF$5,IF(AE542&gt;=0,$AE$5,IF(AD542&gt;=0,$AD$5,IF(AC542&gt;=0,$AC$5,$AB$5)))))))))</f>
        <v xml:space="preserve"> </v>
      </c>
      <c r="AL542" s="163"/>
      <c r="AM542" s="163" t="str">
        <f t="shared" ref="AM542:AM605" si="55">IF(AK542="","",AK542)</f>
        <v xml:space="preserve"> </v>
      </c>
      <c r="AN542" s="163" t="str">
        <f t="shared" ref="AN542:AN605" si="56">IF(E542=0," ",IF(AJ542&gt;=0,AJ542,IF(AI542&gt;=0,AI542,IF(AH542&gt;=0,AH542,IF(AG542&gt;=0,AG542,IF(AF542&gt;=0,AF542,IF(AE542&gt;=0,AE542,IF(AD542&gt;=0,AD542,IF(AC542&gt;=0,AC542,AB542)))))))))</f>
        <v xml:space="preserve"> </v>
      </c>
    </row>
    <row r="543" spans="28:40" x14ac:dyDescent="0.25">
      <c r="AB543" s="161" t="e">
        <f>T543-HLOOKUP(V543,Minimas!$C$3:$CD$12,2,FALSE)</f>
        <v>#N/A</v>
      </c>
      <c r="AC543" s="161" t="e">
        <f>T543-HLOOKUP(V543,Minimas!$C$3:$CD$12,3,FALSE)</f>
        <v>#N/A</v>
      </c>
      <c r="AD543" s="161" t="e">
        <f>T543-HLOOKUP(V543,Minimas!$C$3:$CD$12,4,FALSE)</f>
        <v>#N/A</v>
      </c>
      <c r="AE543" s="161" t="e">
        <f>T543-HLOOKUP(V543,Minimas!$C$3:$CD$12,5,FALSE)</f>
        <v>#N/A</v>
      </c>
      <c r="AF543" s="161" t="e">
        <f>T543-HLOOKUP(V543,Minimas!$C$3:$CD$12,6,FALSE)</f>
        <v>#N/A</v>
      </c>
      <c r="AG543" s="161" t="e">
        <f>T543-HLOOKUP(V543,Minimas!$C$3:$CD$12,7,FALSE)</f>
        <v>#N/A</v>
      </c>
      <c r="AH543" s="161" t="e">
        <f>T543-HLOOKUP(V543,Minimas!$C$3:$CD$12,8,FALSE)</f>
        <v>#N/A</v>
      </c>
      <c r="AI543" s="161" t="e">
        <f>T543-HLOOKUP(V543,Minimas!$C$3:$CD$12,9,FALSE)</f>
        <v>#N/A</v>
      </c>
      <c r="AJ543" s="161" t="e">
        <f>T543-HLOOKUP(V543,Minimas!$C$3:$CD$12,10,FALSE)</f>
        <v>#N/A</v>
      </c>
      <c r="AK543" s="162" t="str">
        <f t="shared" si="54"/>
        <v xml:space="preserve"> </v>
      </c>
      <c r="AL543" s="163"/>
      <c r="AM543" s="163" t="str">
        <f t="shared" si="55"/>
        <v xml:space="preserve"> </v>
      </c>
      <c r="AN543" s="163" t="str">
        <f t="shared" si="56"/>
        <v xml:space="preserve"> </v>
      </c>
    </row>
    <row r="544" spans="28:40" x14ac:dyDescent="0.25">
      <c r="AB544" s="161" t="e">
        <f>T544-HLOOKUP(V544,Minimas!$C$3:$CD$12,2,FALSE)</f>
        <v>#N/A</v>
      </c>
      <c r="AC544" s="161" t="e">
        <f>T544-HLOOKUP(V544,Minimas!$C$3:$CD$12,3,FALSE)</f>
        <v>#N/A</v>
      </c>
      <c r="AD544" s="161" t="e">
        <f>T544-HLOOKUP(V544,Minimas!$C$3:$CD$12,4,FALSE)</f>
        <v>#N/A</v>
      </c>
      <c r="AE544" s="161" t="e">
        <f>T544-HLOOKUP(V544,Minimas!$C$3:$CD$12,5,FALSE)</f>
        <v>#N/A</v>
      </c>
      <c r="AF544" s="161" t="e">
        <f>T544-HLOOKUP(V544,Minimas!$C$3:$CD$12,6,FALSE)</f>
        <v>#N/A</v>
      </c>
      <c r="AG544" s="161" t="e">
        <f>T544-HLOOKUP(V544,Minimas!$C$3:$CD$12,7,FALSE)</f>
        <v>#N/A</v>
      </c>
      <c r="AH544" s="161" t="e">
        <f>T544-HLOOKUP(V544,Minimas!$C$3:$CD$12,8,FALSE)</f>
        <v>#N/A</v>
      </c>
      <c r="AI544" s="161" t="e">
        <f>T544-HLOOKUP(V544,Minimas!$C$3:$CD$12,9,FALSE)</f>
        <v>#N/A</v>
      </c>
      <c r="AJ544" s="161" t="e">
        <f>T544-HLOOKUP(V544,Minimas!$C$3:$CD$12,10,FALSE)</f>
        <v>#N/A</v>
      </c>
      <c r="AK544" s="162" t="str">
        <f t="shared" si="54"/>
        <v xml:space="preserve"> </v>
      </c>
      <c r="AL544" s="163"/>
      <c r="AM544" s="163" t="str">
        <f t="shared" si="55"/>
        <v xml:space="preserve"> </v>
      </c>
      <c r="AN544" s="163" t="str">
        <f t="shared" si="56"/>
        <v xml:space="preserve"> </v>
      </c>
    </row>
    <row r="545" spans="28:40" x14ac:dyDescent="0.25">
      <c r="AB545" s="161" t="e">
        <f>T545-HLOOKUP(V545,Minimas!$C$3:$CD$12,2,FALSE)</f>
        <v>#N/A</v>
      </c>
      <c r="AC545" s="161" t="e">
        <f>T545-HLOOKUP(V545,Minimas!$C$3:$CD$12,3,FALSE)</f>
        <v>#N/A</v>
      </c>
      <c r="AD545" s="161" t="e">
        <f>T545-HLOOKUP(V545,Minimas!$C$3:$CD$12,4,FALSE)</f>
        <v>#N/A</v>
      </c>
      <c r="AE545" s="161" t="e">
        <f>T545-HLOOKUP(V545,Minimas!$C$3:$CD$12,5,FALSE)</f>
        <v>#N/A</v>
      </c>
      <c r="AF545" s="161" t="e">
        <f>T545-HLOOKUP(V545,Minimas!$C$3:$CD$12,6,FALSE)</f>
        <v>#N/A</v>
      </c>
      <c r="AG545" s="161" t="e">
        <f>T545-HLOOKUP(V545,Minimas!$C$3:$CD$12,7,FALSE)</f>
        <v>#N/A</v>
      </c>
      <c r="AH545" s="161" t="e">
        <f>T545-HLOOKUP(V545,Minimas!$C$3:$CD$12,8,FALSE)</f>
        <v>#N/A</v>
      </c>
      <c r="AI545" s="161" t="e">
        <f>T545-HLOOKUP(V545,Minimas!$C$3:$CD$12,9,FALSE)</f>
        <v>#N/A</v>
      </c>
      <c r="AJ545" s="161" t="e">
        <f>T545-HLOOKUP(V545,Minimas!$C$3:$CD$12,10,FALSE)</f>
        <v>#N/A</v>
      </c>
      <c r="AK545" s="162" t="str">
        <f t="shared" si="54"/>
        <v xml:space="preserve"> </v>
      </c>
      <c r="AL545" s="163"/>
      <c r="AM545" s="163" t="str">
        <f t="shared" si="55"/>
        <v xml:space="preserve"> </v>
      </c>
      <c r="AN545" s="163" t="str">
        <f t="shared" si="56"/>
        <v xml:space="preserve"> </v>
      </c>
    </row>
    <row r="546" spans="28:40" x14ac:dyDescent="0.25">
      <c r="AB546" s="161" t="e">
        <f>T546-HLOOKUP(V546,Minimas!$C$3:$CD$12,2,FALSE)</f>
        <v>#N/A</v>
      </c>
      <c r="AC546" s="161" t="e">
        <f>T546-HLOOKUP(V546,Minimas!$C$3:$CD$12,3,FALSE)</f>
        <v>#N/A</v>
      </c>
      <c r="AD546" s="161" t="e">
        <f>T546-HLOOKUP(V546,Minimas!$C$3:$CD$12,4,FALSE)</f>
        <v>#N/A</v>
      </c>
      <c r="AE546" s="161" t="e">
        <f>T546-HLOOKUP(V546,Minimas!$C$3:$CD$12,5,FALSE)</f>
        <v>#N/A</v>
      </c>
      <c r="AF546" s="161" t="e">
        <f>T546-HLOOKUP(V546,Minimas!$C$3:$CD$12,6,FALSE)</f>
        <v>#N/A</v>
      </c>
      <c r="AG546" s="161" t="e">
        <f>T546-HLOOKUP(V546,Minimas!$C$3:$CD$12,7,FALSE)</f>
        <v>#N/A</v>
      </c>
      <c r="AH546" s="161" t="e">
        <f>T546-HLOOKUP(V546,Minimas!$C$3:$CD$12,8,FALSE)</f>
        <v>#N/A</v>
      </c>
      <c r="AI546" s="161" t="e">
        <f>T546-HLOOKUP(V546,Minimas!$C$3:$CD$12,9,FALSE)</f>
        <v>#N/A</v>
      </c>
      <c r="AJ546" s="161" t="e">
        <f>T546-HLOOKUP(V546,Minimas!$C$3:$CD$12,10,FALSE)</f>
        <v>#N/A</v>
      </c>
      <c r="AK546" s="162" t="str">
        <f t="shared" si="54"/>
        <v xml:space="preserve"> </v>
      </c>
      <c r="AL546" s="163"/>
      <c r="AM546" s="163" t="str">
        <f t="shared" si="55"/>
        <v xml:space="preserve"> </v>
      </c>
      <c r="AN546" s="163" t="str">
        <f t="shared" si="56"/>
        <v xml:space="preserve"> </v>
      </c>
    </row>
    <row r="547" spans="28:40" x14ac:dyDescent="0.25">
      <c r="AB547" s="161" t="e">
        <f>T547-HLOOKUP(V547,Minimas!$C$3:$CD$12,2,FALSE)</f>
        <v>#N/A</v>
      </c>
      <c r="AC547" s="161" t="e">
        <f>T547-HLOOKUP(V547,Minimas!$C$3:$CD$12,3,FALSE)</f>
        <v>#N/A</v>
      </c>
      <c r="AD547" s="161" t="e">
        <f>T547-HLOOKUP(V547,Minimas!$C$3:$CD$12,4,FALSE)</f>
        <v>#N/A</v>
      </c>
      <c r="AE547" s="161" t="e">
        <f>T547-HLOOKUP(V547,Minimas!$C$3:$CD$12,5,FALSE)</f>
        <v>#N/A</v>
      </c>
      <c r="AF547" s="161" t="e">
        <f>T547-HLOOKUP(V547,Minimas!$C$3:$CD$12,6,FALSE)</f>
        <v>#N/A</v>
      </c>
      <c r="AG547" s="161" t="e">
        <f>T547-HLOOKUP(V547,Minimas!$C$3:$CD$12,7,FALSE)</f>
        <v>#N/A</v>
      </c>
      <c r="AH547" s="161" t="e">
        <f>T547-HLOOKUP(V547,Minimas!$C$3:$CD$12,8,FALSE)</f>
        <v>#N/A</v>
      </c>
      <c r="AI547" s="161" t="e">
        <f>T547-HLOOKUP(V547,Minimas!$C$3:$CD$12,9,FALSE)</f>
        <v>#N/A</v>
      </c>
      <c r="AJ547" s="161" t="e">
        <f>T547-HLOOKUP(V547,Minimas!$C$3:$CD$12,10,FALSE)</f>
        <v>#N/A</v>
      </c>
      <c r="AK547" s="162" t="str">
        <f t="shared" si="54"/>
        <v xml:space="preserve"> </v>
      </c>
      <c r="AL547" s="163"/>
      <c r="AM547" s="163" t="str">
        <f t="shared" si="55"/>
        <v xml:space="preserve"> </v>
      </c>
      <c r="AN547" s="163" t="str">
        <f t="shared" si="56"/>
        <v xml:space="preserve"> </v>
      </c>
    </row>
    <row r="548" spans="28:40" x14ac:dyDescent="0.25">
      <c r="AB548" s="161" t="e">
        <f>T548-HLOOKUP(V548,Minimas!$C$3:$CD$12,2,FALSE)</f>
        <v>#N/A</v>
      </c>
      <c r="AC548" s="161" t="e">
        <f>T548-HLOOKUP(V548,Minimas!$C$3:$CD$12,3,FALSE)</f>
        <v>#N/A</v>
      </c>
      <c r="AD548" s="161" t="e">
        <f>T548-HLOOKUP(V548,Minimas!$C$3:$CD$12,4,FALSE)</f>
        <v>#N/A</v>
      </c>
      <c r="AE548" s="161" t="e">
        <f>T548-HLOOKUP(V548,Minimas!$C$3:$CD$12,5,FALSE)</f>
        <v>#N/A</v>
      </c>
      <c r="AF548" s="161" t="e">
        <f>T548-HLOOKUP(V548,Minimas!$C$3:$CD$12,6,FALSE)</f>
        <v>#N/A</v>
      </c>
      <c r="AG548" s="161" t="e">
        <f>T548-HLOOKUP(V548,Minimas!$C$3:$CD$12,7,FALSE)</f>
        <v>#N/A</v>
      </c>
      <c r="AH548" s="161" t="e">
        <f>T548-HLOOKUP(V548,Minimas!$C$3:$CD$12,8,FALSE)</f>
        <v>#N/A</v>
      </c>
      <c r="AI548" s="161" t="e">
        <f>T548-HLOOKUP(V548,Minimas!$C$3:$CD$12,9,FALSE)</f>
        <v>#N/A</v>
      </c>
      <c r="AJ548" s="161" t="e">
        <f>T548-HLOOKUP(V548,Minimas!$C$3:$CD$12,10,FALSE)</f>
        <v>#N/A</v>
      </c>
      <c r="AK548" s="162" t="str">
        <f t="shared" si="54"/>
        <v xml:space="preserve"> </v>
      </c>
      <c r="AL548" s="163"/>
      <c r="AM548" s="163" t="str">
        <f t="shared" si="55"/>
        <v xml:space="preserve"> </v>
      </c>
      <c r="AN548" s="163" t="str">
        <f t="shared" si="56"/>
        <v xml:space="preserve"> </v>
      </c>
    </row>
    <row r="549" spans="28:40" x14ac:dyDescent="0.25">
      <c r="AB549" s="161" t="e">
        <f>T549-HLOOKUP(V549,Minimas!$C$3:$CD$12,2,FALSE)</f>
        <v>#N/A</v>
      </c>
      <c r="AC549" s="161" t="e">
        <f>T549-HLOOKUP(V549,Minimas!$C$3:$CD$12,3,FALSE)</f>
        <v>#N/A</v>
      </c>
      <c r="AD549" s="161" t="e">
        <f>T549-HLOOKUP(V549,Minimas!$C$3:$CD$12,4,FALSE)</f>
        <v>#N/A</v>
      </c>
      <c r="AE549" s="161" t="e">
        <f>T549-HLOOKUP(V549,Minimas!$C$3:$CD$12,5,FALSE)</f>
        <v>#N/A</v>
      </c>
      <c r="AF549" s="161" t="e">
        <f>T549-HLOOKUP(V549,Minimas!$C$3:$CD$12,6,FALSE)</f>
        <v>#N/A</v>
      </c>
      <c r="AG549" s="161" t="e">
        <f>T549-HLOOKUP(V549,Minimas!$C$3:$CD$12,7,FALSE)</f>
        <v>#N/A</v>
      </c>
      <c r="AH549" s="161" t="e">
        <f>T549-HLOOKUP(V549,Minimas!$C$3:$CD$12,8,FALSE)</f>
        <v>#N/A</v>
      </c>
      <c r="AI549" s="161" t="e">
        <f>T549-HLOOKUP(V549,Minimas!$C$3:$CD$12,9,FALSE)</f>
        <v>#N/A</v>
      </c>
      <c r="AJ549" s="161" t="e">
        <f>T549-HLOOKUP(V549,Minimas!$C$3:$CD$12,10,FALSE)</f>
        <v>#N/A</v>
      </c>
      <c r="AK549" s="162" t="str">
        <f t="shared" si="54"/>
        <v xml:space="preserve"> </v>
      </c>
      <c r="AL549" s="163"/>
      <c r="AM549" s="163" t="str">
        <f t="shared" si="55"/>
        <v xml:space="preserve"> </v>
      </c>
      <c r="AN549" s="163" t="str">
        <f t="shared" si="56"/>
        <v xml:space="preserve"> </v>
      </c>
    </row>
    <row r="550" spans="28:40" x14ac:dyDescent="0.25">
      <c r="AB550" s="161" t="e">
        <f>T550-HLOOKUP(V550,Minimas!$C$3:$CD$12,2,FALSE)</f>
        <v>#N/A</v>
      </c>
      <c r="AC550" s="161" t="e">
        <f>T550-HLOOKUP(V550,Minimas!$C$3:$CD$12,3,FALSE)</f>
        <v>#N/A</v>
      </c>
      <c r="AD550" s="161" t="e">
        <f>T550-HLOOKUP(V550,Minimas!$C$3:$CD$12,4,FALSE)</f>
        <v>#N/A</v>
      </c>
      <c r="AE550" s="161" t="e">
        <f>T550-HLOOKUP(V550,Minimas!$C$3:$CD$12,5,FALSE)</f>
        <v>#N/A</v>
      </c>
      <c r="AF550" s="161" t="e">
        <f>T550-HLOOKUP(V550,Minimas!$C$3:$CD$12,6,FALSE)</f>
        <v>#N/A</v>
      </c>
      <c r="AG550" s="161" t="e">
        <f>T550-HLOOKUP(V550,Minimas!$C$3:$CD$12,7,FALSE)</f>
        <v>#N/A</v>
      </c>
      <c r="AH550" s="161" t="e">
        <f>T550-HLOOKUP(V550,Minimas!$C$3:$CD$12,8,FALSE)</f>
        <v>#N/A</v>
      </c>
      <c r="AI550" s="161" t="e">
        <f>T550-HLOOKUP(V550,Minimas!$C$3:$CD$12,9,FALSE)</f>
        <v>#N/A</v>
      </c>
      <c r="AJ550" s="161" t="e">
        <f>T550-HLOOKUP(V550,Minimas!$C$3:$CD$12,10,FALSE)</f>
        <v>#N/A</v>
      </c>
      <c r="AK550" s="162" t="str">
        <f t="shared" si="54"/>
        <v xml:space="preserve"> </v>
      </c>
      <c r="AL550" s="163"/>
      <c r="AM550" s="163" t="str">
        <f t="shared" si="55"/>
        <v xml:space="preserve"> </v>
      </c>
      <c r="AN550" s="163" t="str">
        <f t="shared" si="56"/>
        <v xml:space="preserve"> </v>
      </c>
    </row>
    <row r="551" spans="28:40" x14ac:dyDescent="0.25">
      <c r="AB551" s="161" t="e">
        <f>T551-HLOOKUP(V551,Minimas!$C$3:$CD$12,2,FALSE)</f>
        <v>#N/A</v>
      </c>
      <c r="AC551" s="161" t="e">
        <f>T551-HLOOKUP(V551,Minimas!$C$3:$CD$12,3,FALSE)</f>
        <v>#N/A</v>
      </c>
      <c r="AD551" s="161" t="e">
        <f>T551-HLOOKUP(V551,Minimas!$C$3:$CD$12,4,FALSE)</f>
        <v>#N/A</v>
      </c>
      <c r="AE551" s="161" t="e">
        <f>T551-HLOOKUP(V551,Minimas!$C$3:$CD$12,5,FALSE)</f>
        <v>#N/A</v>
      </c>
      <c r="AF551" s="161" t="e">
        <f>T551-HLOOKUP(V551,Minimas!$C$3:$CD$12,6,FALSE)</f>
        <v>#N/A</v>
      </c>
      <c r="AG551" s="161" t="e">
        <f>T551-HLOOKUP(V551,Minimas!$C$3:$CD$12,7,FALSE)</f>
        <v>#N/A</v>
      </c>
      <c r="AH551" s="161" t="e">
        <f>T551-HLOOKUP(V551,Minimas!$C$3:$CD$12,8,FALSE)</f>
        <v>#N/A</v>
      </c>
      <c r="AI551" s="161" t="e">
        <f>T551-HLOOKUP(V551,Minimas!$C$3:$CD$12,9,FALSE)</f>
        <v>#N/A</v>
      </c>
      <c r="AJ551" s="161" t="e">
        <f>T551-HLOOKUP(V551,Minimas!$C$3:$CD$12,10,FALSE)</f>
        <v>#N/A</v>
      </c>
      <c r="AK551" s="162" t="str">
        <f t="shared" si="54"/>
        <v xml:space="preserve"> </v>
      </c>
      <c r="AL551" s="163"/>
      <c r="AM551" s="163" t="str">
        <f t="shared" si="55"/>
        <v xml:space="preserve"> </v>
      </c>
      <c r="AN551" s="163" t="str">
        <f t="shared" si="56"/>
        <v xml:space="preserve"> </v>
      </c>
    </row>
    <row r="552" spans="28:40" x14ac:dyDescent="0.25">
      <c r="AB552" s="161" t="e">
        <f>T552-HLOOKUP(V552,Minimas!$C$3:$CD$12,2,FALSE)</f>
        <v>#N/A</v>
      </c>
      <c r="AC552" s="161" t="e">
        <f>T552-HLOOKUP(V552,Minimas!$C$3:$CD$12,3,FALSE)</f>
        <v>#N/A</v>
      </c>
      <c r="AD552" s="161" t="e">
        <f>T552-HLOOKUP(V552,Minimas!$C$3:$CD$12,4,FALSE)</f>
        <v>#N/A</v>
      </c>
      <c r="AE552" s="161" t="e">
        <f>T552-HLOOKUP(V552,Minimas!$C$3:$CD$12,5,FALSE)</f>
        <v>#N/A</v>
      </c>
      <c r="AF552" s="161" t="e">
        <f>T552-HLOOKUP(V552,Minimas!$C$3:$CD$12,6,FALSE)</f>
        <v>#N/A</v>
      </c>
      <c r="AG552" s="161" t="e">
        <f>T552-HLOOKUP(V552,Minimas!$C$3:$CD$12,7,FALSE)</f>
        <v>#N/A</v>
      </c>
      <c r="AH552" s="161" t="e">
        <f>T552-HLOOKUP(V552,Minimas!$C$3:$CD$12,8,FALSE)</f>
        <v>#N/A</v>
      </c>
      <c r="AI552" s="161" t="e">
        <f>T552-HLOOKUP(V552,Minimas!$C$3:$CD$12,9,FALSE)</f>
        <v>#N/A</v>
      </c>
      <c r="AJ552" s="161" t="e">
        <f>T552-HLOOKUP(V552,Minimas!$C$3:$CD$12,10,FALSE)</f>
        <v>#N/A</v>
      </c>
      <c r="AK552" s="162" t="str">
        <f t="shared" si="54"/>
        <v xml:space="preserve"> </v>
      </c>
      <c r="AL552" s="163"/>
      <c r="AM552" s="163" t="str">
        <f t="shared" si="55"/>
        <v xml:space="preserve"> </v>
      </c>
      <c r="AN552" s="163" t="str">
        <f t="shared" si="56"/>
        <v xml:space="preserve"> </v>
      </c>
    </row>
    <row r="553" spans="28:40" x14ac:dyDescent="0.25">
      <c r="AB553" s="161" t="e">
        <f>T553-HLOOKUP(V553,Minimas!$C$3:$CD$12,2,FALSE)</f>
        <v>#N/A</v>
      </c>
      <c r="AC553" s="161" t="e">
        <f>T553-HLOOKUP(V553,Minimas!$C$3:$CD$12,3,FALSE)</f>
        <v>#N/A</v>
      </c>
      <c r="AD553" s="161" t="e">
        <f>T553-HLOOKUP(V553,Minimas!$C$3:$CD$12,4,FALSE)</f>
        <v>#N/A</v>
      </c>
      <c r="AE553" s="161" t="e">
        <f>T553-HLOOKUP(V553,Minimas!$C$3:$CD$12,5,FALSE)</f>
        <v>#N/A</v>
      </c>
      <c r="AF553" s="161" t="e">
        <f>T553-HLOOKUP(V553,Minimas!$C$3:$CD$12,6,FALSE)</f>
        <v>#N/A</v>
      </c>
      <c r="AG553" s="161" t="e">
        <f>T553-HLOOKUP(V553,Minimas!$C$3:$CD$12,7,FALSE)</f>
        <v>#N/A</v>
      </c>
      <c r="AH553" s="161" t="e">
        <f>T553-HLOOKUP(V553,Minimas!$C$3:$CD$12,8,FALSE)</f>
        <v>#N/A</v>
      </c>
      <c r="AI553" s="161" t="e">
        <f>T553-HLOOKUP(V553,Minimas!$C$3:$CD$12,9,FALSE)</f>
        <v>#N/A</v>
      </c>
      <c r="AJ553" s="161" t="e">
        <f>T553-HLOOKUP(V553,Minimas!$C$3:$CD$12,10,FALSE)</f>
        <v>#N/A</v>
      </c>
      <c r="AK553" s="162" t="str">
        <f t="shared" si="54"/>
        <v xml:space="preserve"> </v>
      </c>
      <c r="AL553" s="163"/>
      <c r="AM553" s="163" t="str">
        <f t="shared" si="55"/>
        <v xml:space="preserve"> </v>
      </c>
      <c r="AN553" s="163" t="str">
        <f t="shared" si="56"/>
        <v xml:space="preserve"> </v>
      </c>
    </row>
    <row r="554" spans="28:40" x14ac:dyDescent="0.25">
      <c r="AB554" s="161" t="e">
        <f>T554-HLOOKUP(V554,Minimas!$C$3:$CD$12,2,FALSE)</f>
        <v>#N/A</v>
      </c>
      <c r="AC554" s="161" t="e">
        <f>T554-HLOOKUP(V554,Minimas!$C$3:$CD$12,3,FALSE)</f>
        <v>#N/A</v>
      </c>
      <c r="AD554" s="161" t="e">
        <f>T554-HLOOKUP(V554,Minimas!$C$3:$CD$12,4,FALSE)</f>
        <v>#N/A</v>
      </c>
      <c r="AE554" s="161" t="e">
        <f>T554-HLOOKUP(V554,Minimas!$C$3:$CD$12,5,FALSE)</f>
        <v>#N/A</v>
      </c>
      <c r="AF554" s="161" t="e">
        <f>T554-HLOOKUP(V554,Minimas!$C$3:$CD$12,6,FALSE)</f>
        <v>#N/A</v>
      </c>
      <c r="AG554" s="161" t="e">
        <f>T554-HLOOKUP(V554,Minimas!$C$3:$CD$12,7,FALSE)</f>
        <v>#N/A</v>
      </c>
      <c r="AH554" s="161" t="e">
        <f>T554-HLOOKUP(V554,Minimas!$C$3:$CD$12,8,FALSE)</f>
        <v>#N/A</v>
      </c>
      <c r="AI554" s="161" t="e">
        <f>T554-HLOOKUP(V554,Minimas!$C$3:$CD$12,9,FALSE)</f>
        <v>#N/A</v>
      </c>
      <c r="AJ554" s="161" t="e">
        <f>T554-HLOOKUP(V554,Minimas!$C$3:$CD$12,10,FALSE)</f>
        <v>#N/A</v>
      </c>
      <c r="AK554" s="162" t="str">
        <f t="shared" si="54"/>
        <v xml:space="preserve"> </v>
      </c>
      <c r="AL554" s="163"/>
      <c r="AM554" s="163" t="str">
        <f t="shared" si="55"/>
        <v xml:space="preserve"> </v>
      </c>
      <c r="AN554" s="163" t="str">
        <f t="shared" si="56"/>
        <v xml:space="preserve"> </v>
      </c>
    </row>
    <row r="555" spans="28:40" x14ac:dyDescent="0.25">
      <c r="AB555" s="161" t="e">
        <f>T555-HLOOKUP(V555,Minimas!$C$3:$CD$12,2,FALSE)</f>
        <v>#N/A</v>
      </c>
      <c r="AC555" s="161" t="e">
        <f>T555-HLOOKUP(V555,Minimas!$C$3:$CD$12,3,FALSE)</f>
        <v>#N/A</v>
      </c>
      <c r="AD555" s="161" t="e">
        <f>T555-HLOOKUP(V555,Minimas!$C$3:$CD$12,4,FALSE)</f>
        <v>#N/A</v>
      </c>
      <c r="AE555" s="161" t="e">
        <f>T555-HLOOKUP(V555,Minimas!$C$3:$CD$12,5,FALSE)</f>
        <v>#N/A</v>
      </c>
      <c r="AF555" s="161" t="e">
        <f>T555-HLOOKUP(V555,Minimas!$C$3:$CD$12,6,FALSE)</f>
        <v>#N/A</v>
      </c>
      <c r="AG555" s="161" t="e">
        <f>T555-HLOOKUP(V555,Minimas!$C$3:$CD$12,7,FALSE)</f>
        <v>#N/A</v>
      </c>
      <c r="AH555" s="161" t="e">
        <f>T555-HLOOKUP(V555,Minimas!$C$3:$CD$12,8,FALSE)</f>
        <v>#N/A</v>
      </c>
      <c r="AI555" s="161" t="e">
        <f>T555-HLOOKUP(V555,Minimas!$C$3:$CD$12,9,FALSE)</f>
        <v>#N/A</v>
      </c>
      <c r="AJ555" s="161" t="e">
        <f>T555-HLOOKUP(V555,Minimas!$C$3:$CD$12,10,FALSE)</f>
        <v>#N/A</v>
      </c>
      <c r="AK555" s="162" t="str">
        <f t="shared" si="54"/>
        <v xml:space="preserve"> </v>
      </c>
      <c r="AL555" s="163"/>
      <c r="AM555" s="163" t="str">
        <f t="shared" si="55"/>
        <v xml:space="preserve"> </v>
      </c>
      <c r="AN555" s="163" t="str">
        <f t="shared" si="56"/>
        <v xml:space="preserve"> </v>
      </c>
    </row>
    <row r="556" spans="28:40" x14ac:dyDescent="0.25">
      <c r="AB556" s="161" t="e">
        <f>T556-HLOOKUP(V556,Minimas!$C$3:$CD$12,2,FALSE)</f>
        <v>#N/A</v>
      </c>
      <c r="AC556" s="161" t="e">
        <f>T556-HLOOKUP(V556,Minimas!$C$3:$CD$12,3,FALSE)</f>
        <v>#N/A</v>
      </c>
      <c r="AD556" s="161" t="e">
        <f>T556-HLOOKUP(V556,Minimas!$C$3:$CD$12,4,FALSE)</f>
        <v>#N/A</v>
      </c>
      <c r="AE556" s="161" t="e">
        <f>T556-HLOOKUP(V556,Minimas!$C$3:$CD$12,5,FALSE)</f>
        <v>#N/A</v>
      </c>
      <c r="AF556" s="161" t="e">
        <f>T556-HLOOKUP(V556,Minimas!$C$3:$CD$12,6,FALSE)</f>
        <v>#N/A</v>
      </c>
      <c r="AG556" s="161" t="e">
        <f>T556-HLOOKUP(V556,Minimas!$C$3:$CD$12,7,FALSE)</f>
        <v>#N/A</v>
      </c>
      <c r="AH556" s="161" t="e">
        <f>T556-HLOOKUP(V556,Minimas!$C$3:$CD$12,8,FALSE)</f>
        <v>#N/A</v>
      </c>
      <c r="AI556" s="161" t="e">
        <f>T556-HLOOKUP(V556,Minimas!$C$3:$CD$12,9,FALSE)</f>
        <v>#N/A</v>
      </c>
      <c r="AJ556" s="161" t="e">
        <f>T556-HLOOKUP(V556,Minimas!$C$3:$CD$12,10,FALSE)</f>
        <v>#N/A</v>
      </c>
      <c r="AK556" s="162" t="str">
        <f t="shared" si="54"/>
        <v xml:space="preserve"> </v>
      </c>
      <c r="AL556" s="163"/>
      <c r="AM556" s="163" t="str">
        <f t="shared" si="55"/>
        <v xml:space="preserve"> </v>
      </c>
      <c r="AN556" s="163" t="str">
        <f t="shared" si="56"/>
        <v xml:space="preserve"> </v>
      </c>
    </row>
    <row r="557" spans="28:40" x14ac:dyDescent="0.25">
      <c r="AB557" s="161" t="e">
        <f>T557-HLOOKUP(V557,Minimas!$C$3:$CD$12,2,FALSE)</f>
        <v>#N/A</v>
      </c>
      <c r="AC557" s="161" t="e">
        <f>T557-HLOOKUP(V557,Minimas!$C$3:$CD$12,3,FALSE)</f>
        <v>#N/A</v>
      </c>
      <c r="AD557" s="161" t="e">
        <f>T557-HLOOKUP(V557,Minimas!$C$3:$CD$12,4,FALSE)</f>
        <v>#N/A</v>
      </c>
      <c r="AE557" s="161" t="e">
        <f>T557-HLOOKUP(V557,Minimas!$C$3:$CD$12,5,FALSE)</f>
        <v>#N/A</v>
      </c>
      <c r="AF557" s="161" t="e">
        <f>T557-HLOOKUP(V557,Minimas!$C$3:$CD$12,6,FALSE)</f>
        <v>#N/A</v>
      </c>
      <c r="AG557" s="161" t="e">
        <f>T557-HLOOKUP(V557,Minimas!$C$3:$CD$12,7,FALSE)</f>
        <v>#N/A</v>
      </c>
      <c r="AH557" s="161" t="e">
        <f>T557-HLOOKUP(V557,Minimas!$C$3:$CD$12,8,FALSE)</f>
        <v>#N/A</v>
      </c>
      <c r="AI557" s="161" t="e">
        <f>T557-HLOOKUP(V557,Minimas!$C$3:$CD$12,9,FALSE)</f>
        <v>#N/A</v>
      </c>
      <c r="AJ557" s="161" t="e">
        <f>T557-HLOOKUP(V557,Minimas!$C$3:$CD$12,10,FALSE)</f>
        <v>#N/A</v>
      </c>
      <c r="AK557" s="162" t="str">
        <f t="shared" si="54"/>
        <v xml:space="preserve"> </v>
      </c>
      <c r="AL557" s="163"/>
      <c r="AM557" s="163" t="str">
        <f t="shared" si="55"/>
        <v xml:space="preserve"> </v>
      </c>
      <c r="AN557" s="163" t="str">
        <f t="shared" si="56"/>
        <v xml:space="preserve"> </v>
      </c>
    </row>
    <row r="558" spans="28:40" x14ac:dyDescent="0.25">
      <c r="AB558" s="161" t="e">
        <f>T558-HLOOKUP(V558,Minimas!$C$3:$CD$12,2,FALSE)</f>
        <v>#N/A</v>
      </c>
      <c r="AC558" s="161" t="e">
        <f>T558-HLOOKUP(V558,Minimas!$C$3:$CD$12,3,FALSE)</f>
        <v>#N/A</v>
      </c>
      <c r="AD558" s="161" t="e">
        <f>T558-HLOOKUP(V558,Minimas!$C$3:$CD$12,4,FALSE)</f>
        <v>#N/A</v>
      </c>
      <c r="AE558" s="161" t="e">
        <f>T558-HLOOKUP(V558,Minimas!$C$3:$CD$12,5,FALSE)</f>
        <v>#N/A</v>
      </c>
      <c r="AF558" s="161" t="e">
        <f>T558-HLOOKUP(V558,Minimas!$C$3:$CD$12,6,FALSE)</f>
        <v>#N/A</v>
      </c>
      <c r="AG558" s="161" t="e">
        <f>T558-HLOOKUP(V558,Minimas!$C$3:$CD$12,7,FALSE)</f>
        <v>#N/A</v>
      </c>
      <c r="AH558" s="161" t="e">
        <f>T558-HLOOKUP(V558,Minimas!$C$3:$CD$12,8,FALSE)</f>
        <v>#N/A</v>
      </c>
      <c r="AI558" s="161" t="e">
        <f>T558-HLOOKUP(V558,Minimas!$C$3:$CD$12,9,FALSE)</f>
        <v>#N/A</v>
      </c>
      <c r="AJ558" s="161" t="e">
        <f>T558-HLOOKUP(V558,Minimas!$C$3:$CD$12,10,FALSE)</f>
        <v>#N/A</v>
      </c>
      <c r="AK558" s="162" t="str">
        <f t="shared" si="54"/>
        <v xml:space="preserve"> </v>
      </c>
      <c r="AL558" s="163"/>
      <c r="AM558" s="163" t="str">
        <f t="shared" si="55"/>
        <v xml:space="preserve"> </v>
      </c>
      <c r="AN558" s="163" t="str">
        <f t="shared" si="56"/>
        <v xml:space="preserve"> </v>
      </c>
    </row>
    <row r="559" spans="28:40" x14ac:dyDescent="0.25">
      <c r="AB559" s="161" t="e">
        <f>T559-HLOOKUP(V559,Minimas!$C$3:$CD$12,2,FALSE)</f>
        <v>#N/A</v>
      </c>
      <c r="AC559" s="161" t="e">
        <f>T559-HLOOKUP(V559,Minimas!$C$3:$CD$12,3,FALSE)</f>
        <v>#N/A</v>
      </c>
      <c r="AD559" s="161" t="e">
        <f>T559-HLOOKUP(V559,Minimas!$C$3:$CD$12,4,FALSE)</f>
        <v>#N/A</v>
      </c>
      <c r="AE559" s="161" t="e">
        <f>T559-HLOOKUP(V559,Minimas!$C$3:$CD$12,5,FALSE)</f>
        <v>#N/A</v>
      </c>
      <c r="AF559" s="161" t="e">
        <f>T559-HLOOKUP(V559,Minimas!$C$3:$CD$12,6,FALSE)</f>
        <v>#N/A</v>
      </c>
      <c r="AG559" s="161" t="e">
        <f>T559-HLOOKUP(V559,Minimas!$C$3:$CD$12,7,FALSE)</f>
        <v>#N/A</v>
      </c>
      <c r="AH559" s="161" t="e">
        <f>T559-HLOOKUP(V559,Minimas!$C$3:$CD$12,8,FALSE)</f>
        <v>#N/A</v>
      </c>
      <c r="AI559" s="161" t="e">
        <f>T559-HLOOKUP(V559,Minimas!$C$3:$CD$12,9,FALSE)</f>
        <v>#N/A</v>
      </c>
      <c r="AJ559" s="161" t="e">
        <f>T559-HLOOKUP(V559,Minimas!$C$3:$CD$12,10,FALSE)</f>
        <v>#N/A</v>
      </c>
      <c r="AK559" s="162" t="str">
        <f t="shared" si="54"/>
        <v xml:space="preserve"> </v>
      </c>
      <c r="AL559" s="163"/>
      <c r="AM559" s="163" t="str">
        <f t="shared" si="55"/>
        <v xml:space="preserve"> </v>
      </c>
      <c r="AN559" s="163" t="str">
        <f t="shared" si="56"/>
        <v xml:space="preserve"> </v>
      </c>
    </row>
    <row r="560" spans="28:40" x14ac:dyDescent="0.25">
      <c r="AB560" s="161" t="e">
        <f>T560-HLOOKUP(V560,Minimas!$C$3:$CD$12,2,FALSE)</f>
        <v>#N/A</v>
      </c>
      <c r="AC560" s="161" t="e">
        <f>T560-HLOOKUP(V560,Minimas!$C$3:$CD$12,3,FALSE)</f>
        <v>#N/A</v>
      </c>
      <c r="AD560" s="161" t="e">
        <f>T560-HLOOKUP(V560,Minimas!$C$3:$CD$12,4,FALSE)</f>
        <v>#N/A</v>
      </c>
      <c r="AE560" s="161" t="e">
        <f>T560-HLOOKUP(V560,Minimas!$C$3:$CD$12,5,FALSE)</f>
        <v>#N/A</v>
      </c>
      <c r="AF560" s="161" t="e">
        <f>T560-HLOOKUP(V560,Minimas!$C$3:$CD$12,6,FALSE)</f>
        <v>#N/A</v>
      </c>
      <c r="AG560" s="161" t="e">
        <f>T560-HLOOKUP(V560,Minimas!$C$3:$CD$12,7,FALSE)</f>
        <v>#N/A</v>
      </c>
      <c r="AH560" s="161" t="e">
        <f>T560-HLOOKUP(V560,Minimas!$C$3:$CD$12,8,FALSE)</f>
        <v>#N/A</v>
      </c>
      <c r="AI560" s="161" t="e">
        <f>T560-HLOOKUP(V560,Minimas!$C$3:$CD$12,9,FALSE)</f>
        <v>#N/A</v>
      </c>
      <c r="AJ560" s="161" t="e">
        <f>T560-HLOOKUP(V560,Minimas!$C$3:$CD$12,10,FALSE)</f>
        <v>#N/A</v>
      </c>
      <c r="AK560" s="162" t="str">
        <f t="shared" si="54"/>
        <v xml:space="preserve"> </v>
      </c>
      <c r="AL560" s="163"/>
      <c r="AM560" s="163" t="str">
        <f t="shared" si="55"/>
        <v xml:space="preserve"> </v>
      </c>
      <c r="AN560" s="163" t="str">
        <f t="shared" si="56"/>
        <v xml:space="preserve"> </v>
      </c>
    </row>
    <row r="561" spans="28:40" x14ac:dyDescent="0.25">
      <c r="AB561" s="161" t="e">
        <f>T561-HLOOKUP(V561,Minimas!$C$3:$CD$12,2,FALSE)</f>
        <v>#N/A</v>
      </c>
      <c r="AC561" s="161" t="e">
        <f>T561-HLOOKUP(V561,Minimas!$C$3:$CD$12,3,FALSE)</f>
        <v>#N/A</v>
      </c>
      <c r="AD561" s="161" t="e">
        <f>T561-HLOOKUP(V561,Minimas!$C$3:$CD$12,4,FALSE)</f>
        <v>#N/A</v>
      </c>
      <c r="AE561" s="161" t="e">
        <f>T561-HLOOKUP(V561,Minimas!$C$3:$CD$12,5,FALSE)</f>
        <v>#N/A</v>
      </c>
      <c r="AF561" s="161" t="e">
        <f>T561-HLOOKUP(V561,Minimas!$C$3:$CD$12,6,FALSE)</f>
        <v>#N/A</v>
      </c>
      <c r="AG561" s="161" t="e">
        <f>T561-HLOOKUP(V561,Minimas!$C$3:$CD$12,7,FALSE)</f>
        <v>#N/A</v>
      </c>
      <c r="AH561" s="161" t="e">
        <f>T561-HLOOKUP(V561,Minimas!$C$3:$CD$12,8,FALSE)</f>
        <v>#N/A</v>
      </c>
      <c r="AI561" s="161" t="e">
        <f>T561-HLOOKUP(V561,Minimas!$C$3:$CD$12,9,FALSE)</f>
        <v>#N/A</v>
      </c>
      <c r="AJ561" s="161" t="e">
        <f>T561-HLOOKUP(V561,Minimas!$C$3:$CD$12,10,FALSE)</f>
        <v>#N/A</v>
      </c>
      <c r="AK561" s="162" t="str">
        <f t="shared" si="54"/>
        <v xml:space="preserve"> </v>
      </c>
      <c r="AL561" s="163"/>
      <c r="AM561" s="163" t="str">
        <f t="shared" si="55"/>
        <v xml:space="preserve"> </v>
      </c>
      <c r="AN561" s="163" t="str">
        <f t="shared" si="56"/>
        <v xml:space="preserve"> </v>
      </c>
    </row>
    <row r="562" spans="28:40" x14ac:dyDescent="0.25">
      <c r="AB562" s="161" t="e">
        <f>T562-HLOOKUP(V562,Minimas!$C$3:$CD$12,2,FALSE)</f>
        <v>#N/A</v>
      </c>
      <c r="AC562" s="161" t="e">
        <f>T562-HLOOKUP(V562,Minimas!$C$3:$CD$12,3,FALSE)</f>
        <v>#N/A</v>
      </c>
      <c r="AD562" s="161" t="e">
        <f>T562-HLOOKUP(V562,Minimas!$C$3:$CD$12,4,FALSE)</f>
        <v>#N/A</v>
      </c>
      <c r="AE562" s="161" t="e">
        <f>T562-HLOOKUP(V562,Minimas!$C$3:$CD$12,5,FALSE)</f>
        <v>#N/A</v>
      </c>
      <c r="AF562" s="161" t="e">
        <f>T562-HLOOKUP(V562,Minimas!$C$3:$CD$12,6,FALSE)</f>
        <v>#N/A</v>
      </c>
      <c r="AG562" s="161" t="e">
        <f>T562-HLOOKUP(V562,Minimas!$C$3:$CD$12,7,FALSE)</f>
        <v>#N/A</v>
      </c>
      <c r="AH562" s="161" t="e">
        <f>T562-HLOOKUP(V562,Minimas!$C$3:$CD$12,8,FALSE)</f>
        <v>#N/A</v>
      </c>
      <c r="AI562" s="161" t="e">
        <f>T562-HLOOKUP(V562,Minimas!$C$3:$CD$12,9,FALSE)</f>
        <v>#N/A</v>
      </c>
      <c r="AJ562" s="161" t="e">
        <f>T562-HLOOKUP(V562,Minimas!$C$3:$CD$12,10,FALSE)</f>
        <v>#N/A</v>
      </c>
      <c r="AK562" s="162" t="str">
        <f t="shared" si="54"/>
        <v xml:space="preserve"> </v>
      </c>
      <c r="AL562" s="163"/>
      <c r="AM562" s="163" t="str">
        <f t="shared" si="55"/>
        <v xml:space="preserve"> </v>
      </c>
      <c r="AN562" s="163" t="str">
        <f t="shared" si="56"/>
        <v xml:space="preserve"> </v>
      </c>
    </row>
    <row r="563" spans="28:40" x14ac:dyDescent="0.25">
      <c r="AB563" s="161" t="e">
        <f>T563-HLOOKUP(V563,Minimas!$C$3:$CD$12,2,FALSE)</f>
        <v>#N/A</v>
      </c>
      <c r="AC563" s="161" t="e">
        <f>T563-HLOOKUP(V563,Minimas!$C$3:$CD$12,3,FALSE)</f>
        <v>#N/A</v>
      </c>
      <c r="AD563" s="161" t="e">
        <f>T563-HLOOKUP(V563,Minimas!$C$3:$CD$12,4,FALSE)</f>
        <v>#N/A</v>
      </c>
      <c r="AE563" s="161" t="e">
        <f>T563-HLOOKUP(V563,Minimas!$C$3:$CD$12,5,FALSE)</f>
        <v>#N/A</v>
      </c>
      <c r="AF563" s="161" t="e">
        <f>T563-HLOOKUP(V563,Minimas!$C$3:$CD$12,6,FALSE)</f>
        <v>#N/A</v>
      </c>
      <c r="AG563" s="161" t="e">
        <f>T563-HLOOKUP(V563,Minimas!$C$3:$CD$12,7,FALSE)</f>
        <v>#N/A</v>
      </c>
      <c r="AH563" s="161" t="e">
        <f>T563-HLOOKUP(V563,Minimas!$C$3:$CD$12,8,FALSE)</f>
        <v>#N/A</v>
      </c>
      <c r="AI563" s="161" t="e">
        <f>T563-HLOOKUP(V563,Minimas!$C$3:$CD$12,9,FALSE)</f>
        <v>#N/A</v>
      </c>
      <c r="AJ563" s="161" t="e">
        <f>T563-HLOOKUP(V563,Minimas!$C$3:$CD$12,10,FALSE)</f>
        <v>#N/A</v>
      </c>
      <c r="AK563" s="162" t="str">
        <f t="shared" si="54"/>
        <v xml:space="preserve"> </v>
      </c>
      <c r="AL563" s="163"/>
      <c r="AM563" s="163" t="str">
        <f t="shared" si="55"/>
        <v xml:space="preserve"> </v>
      </c>
      <c r="AN563" s="163" t="str">
        <f t="shared" si="56"/>
        <v xml:space="preserve"> </v>
      </c>
    </row>
    <row r="564" spans="28:40" x14ac:dyDescent="0.25">
      <c r="AB564" s="161" t="e">
        <f>T564-HLOOKUP(V564,Minimas!$C$3:$CD$12,2,FALSE)</f>
        <v>#N/A</v>
      </c>
      <c r="AC564" s="161" t="e">
        <f>T564-HLOOKUP(V564,Minimas!$C$3:$CD$12,3,FALSE)</f>
        <v>#N/A</v>
      </c>
      <c r="AD564" s="161" t="e">
        <f>T564-HLOOKUP(V564,Minimas!$C$3:$CD$12,4,FALSE)</f>
        <v>#N/A</v>
      </c>
      <c r="AE564" s="161" t="e">
        <f>T564-HLOOKUP(V564,Minimas!$C$3:$CD$12,5,FALSE)</f>
        <v>#N/A</v>
      </c>
      <c r="AF564" s="161" t="e">
        <f>T564-HLOOKUP(V564,Minimas!$C$3:$CD$12,6,FALSE)</f>
        <v>#N/A</v>
      </c>
      <c r="AG564" s="161" t="e">
        <f>T564-HLOOKUP(V564,Minimas!$C$3:$CD$12,7,FALSE)</f>
        <v>#N/A</v>
      </c>
      <c r="AH564" s="161" t="e">
        <f>T564-HLOOKUP(V564,Minimas!$C$3:$CD$12,8,FALSE)</f>
        <v>#N/A</v>
      </c>
      <c r="AI564" s="161" t="e">
        <f>T564-HLOOKUP(V564,Minimas!$C$3:$CD$12,9,FALSE)</f>
        <v>#N/A</v>
      </c>
      <c r="AJ564" s="161" t="e">
        <f>T564-HLOOKUP(V564,Minimas!$C$3:$CD$12,10,FALSE)</f>
        <v>#N/A</v>
      </c>
      <c r="AK564" s="162" t="str">
        <f t="shared" si="54"/>
        <v xml:space="preserve"> </v>
      </c>
      <c r="AL564" s="163"/>
      <c r="AM564" s="163" t="str">
        <f t="shared" si="55"/>
        <v xml:space="preserve"> </v>
      </c>
      <c r="AN564" s="163" t="str">
        <f t="shared" si="56"/>
        <v xml:space="preserve"> </v>
      </c>
    </row>
    <row r="565" spans="28:40" x14ac:dyDescent="0.25">
      <c r="AB565" s="161" t="e">
        <f>T565-HLOOKUP(V565,Minimas!$C$3:$CD$12,2,FALSE)</f>
        <v>#N/A</v>
      </c>
      <c r="AC565" s="161" t="e">
        <f>T565-HLOOKUP(V565,Minimas!$C$3:$CD$12,3,FALSE)</f>
        <v>#N/A</v>
      </c>
      <c r="AD565" s="161" t="e">
        <f>T565-HLOOKUP(V565,Minimas!$C$3:$CD$12,4,FALSE)</f>
        <v>#N/A</v>
      </c>
      <c r="AE565" s="161" t="e">
        <f>T565-HLOOKUP(V565,Minimas!$C$3:$CD$12,5,FALSE)</f>
        <v>#N/A</v>
      </c>
      <c r="AF565" s="161" t="e">
        <f>T565-HLOOKUP(V565,Minimas!$C$3:$CD$12,6,FALSE)</f>
        <v>#N/A</v>
      </c>
      <c r="AG565" s="161" t="e">
        <f>T565-HLOOKUP(V565,Minimas!$C$3:$CD$12,7,FALSE)</f>
        <v>#N/A</v>
      </c>
      <c r="AH565" s="161" t="e">
        <f>T565-HLOOKUP(V565,Minimas!$C$3:$CD$12,8,FALSE)</f>
        <v>#N/A</v>
      </c>
      <c r="AI565" s="161" t="e">
        <f>T565-HLOOKUP(V565,Minimas!$C$3:$CD$12,9,FALSE)</f>
        <v>#N/A</v>
      </c>
      <c r="AJ565" s="161" t="e">
        <f>T565-HLOOKUP(V565,Minimas!$C$3:$CD$12,10,FALSE)</f>
        <v>#N/A</v>
      </c>
      <c r="AK565" s="162" t="str">
        <f t="shared" si="54"/>
        <v xml:space="preserve"> </v>
      </c>
      <c r="AL565" s="163"/>
      <c r="AM565" s="163" t="str">
        <f t="shared" si="55"/>
        <v xml:space="preserve"> </v>
      </c>
      <c r="AN565" s="163" t="str">
        <f t="shared" si="56"/>
        <v xml:space="preserve"> </v>
      </c>
    </row>
    <row r="566" spans="28:40" x14ac:dyDescent="0.25">
      <c r="AB566" s="161" t="e">
        <f>T566-HLOOKUP(V566,Minimas!$C$3:$CD$12,2,FALSE)</f>
        <v>#N/A</v>
      </c>
      <c r="AC566" s="161" t="e">
        <f>T566-HLOOKUP(V566,Minimas!$C$3:$CD$12,3,FALSE)</f>
        <v>#N/A</v>
      </c>
      <c r="AD566" s="161" t="e">
        <f>T566-HLOOKUP(V566,Minimas!$C$3:$CD$12,4,FALSE)</f>
        <v>#N/A</v>
      </c>
      <c r="AE566" s="161" t="e">
        <f>T566-HLOOKUP(V566,Minimas!$C$3:$CD$12,5,FALSE)</f>
        <v>#N/A</v>
      </c>
      <c r="AF566" s="161" t="e">
        <f>T566-HLOOKUP(V566,Minimas!$C$3:$CD$12,6,FALSE)</f>
        <v>#N/A</v>
      </c>
      <c r="AG566" s="161" t="e">
        <f>T566-HLOOKUP(V566,Minimas!$C$3:$CD$12,7,FALSE)</f>
        <v>#N/A</v>
      </c>
      <c r="AH566" s="161" t="e">
        <f>T566-HLOOKUP(V566,Minimas!$C$3:$CD$12,8,FALSE)</f>
        <v>#N/A</v>
      </c>
      <c r="AI566" s="161" t="e">
        <f>T566-HLOOKUP(V566,Minimas!$C$3:$CD$12,9,FALSE)</f>
        <v>#N/A</v>
      </c>
      <c r="AJ566" s="161" t="e">
        <f>T566-HLOOKUP(V566,Minimas!$C$3:$CD$12,10,FALSE)</f>
        <v>#N/A</v>
      </c>
      <c r="AK566" s="162" t="str">
        <f t="shared" si="54"/>
        <v xml:space="preserve"> </v>
      </c>
      <c r="AL566" s="163"/>
      <c r="AM566" s="163" t="str">
        <f t="shared" si="55"/>
        <v xml:space="preserve"> </v>
      </c>
      <c r="AN566" s="163" t="str">
        <f t="shared" si="56"/>
        <v xml:space="preserve"> </v>
      </c>
    </row>
    <row r="567" spans="28:40" x14ac:dyDescent="0.25">
      <c r="AB567" s="161" t="e">
        <f>T567-HLOOKUP(V567,Minimas!$C$3:$CD$12,2,FALSE)</f>
        <v>#N/A</v>
      </c>
      <c r="AC567" s="161" t="e">
        <f>T567-HLOOKUP(V567,Minimas!$C$3:$CD$12,3,FALSE)</f>
        <v>#N/A</v>
      </c>
      <c r="AD567" s="161" t="e">
        <f>T567-HLOOKUP(V567,Minimas!$C$3:$CD$12,4,FALSE)</f>
        <v>#N/A</v>
      </c>
      <c r="AE567" s="161" t="e">
        <f>T567-HLOOKUP(V567,Minimas!$C$3:$CD$12,5,FALSE)</f>
        <v>#N/A</v>
      </c>
      <c r="AF567" s="161" t="e">
        <f>T567-HLOOKUP(V567,Minimas!$C$3:$CD$12,6,FALSE)</f>
        <v>#N/A</v>
      </c>
      <c r="AG567" s="161" t="e">
        <f>T567-HLOOKUP(V567,Minimas!$C$3:$CD$12,7,FALSE)</f>
        <v>#N/A</v>
      </c>
      <c r="AH567" s="161" t="e">
        <f>T567-HLOOKUP(V567,Minimas!$C$3:$CD$12,8,FALSE)</f>
        <v>#N/A</v>
      </c>
      <c r="AI567" s="161" t="e">
        <f>T567-HLOOKUP(V567,Minimas!$C$3:$CD$12,9,FALSE)</f>
        <v>#N/A</v>
      </c>
      <c r="AJ567" s="161" t="e">
        <f>T567-HLOOKUP(V567,Minimas!$C$3:$CD$12,10,FALSE)</f>
        <v>#N/A</v>
      </c>
      <c r="AK567" s="162" t="str">
        <f t="shared" si="54"/>
        <v xml:space="preserve"> </v>
      </c>
      <c r="AL567" s="163"/>
      <c r="AM567" s="163" t="str">
        <f t="shared" si="55"/>
        <v xml:space="preserve"> </v>
      </c>
      <c r="AN567" s="163" t="str">
        <f t="shared" si="56"/>
        <v xml:space="preserve"> </v>
      </c>
    </row>
    <row r="568" spans="28:40" x14ac:dyDescent="0.25">
      <c r="AB568" s="161" t="e">
        <f>T568-HLOOKUP(V568,Minimas!$C$3:$CD$12,2,FALSE)</f>
        <v>#N/A</v>
      </c>
      <c r="AC568" s="161" t="e">
        <f>T568-HLOOKUP(V568,Minimas!$C$3:$CD$12,3,FALSE)</f>
        <v>#N/A</v>
      </c>
      <c r="AD568" s="161" t="e">
        <f>T568-HLOOKUP(V568,Minimas!$C$3:$CD$12,4,FALSE)</f>
        <v>#N/A</v>
      </c>
      <c r="AE568" s="161" t="e">
        <f>T568-HLOOKUP(V568,Minimas!$C$3:$CD$12,5,FALSE)</f>
        <v>#N/A</v>
      </c>
      <c r="AF568" s="161" t="e">
        <f>T568-HLOOKUP(V568,Minimas!$C$3:$CD$12,6,FALSE)</f>
        <v>#N/A</v>
      </c>
      <c r="AG568" s="161" t="e">
        <f>T568-HLOOKUP(V568,Minimas!$C$3:$CD$12,7,FALSE)</f>
        <v>#N/A</v>
      </c>
      <c r="AH568" s="161" t="e">
        <f>T568-HLOOKUP(V568,Minimas!$C$3:$CD$12,8,FALSE)</f>
        <v>#N/A</v>
      </c>
      <c r="AI568" s="161" t="e">
        <f>T568-HLOOKUP(V568,Minimas!$C$3:$CD$12,9,FALSE)</f>
        <v>#N/A</v>
      </c>
      <c r="AJ568" s="161" t="e">
        <f>T568-HLOOKUP(V568,Minimas!$C$3:$CD$12,10,FALSE)</f>
        <v>#N/A</v>
      </c>
      <c r="AK568" s="162" t="str">
        <f t="shared" si="54"/>
        <v xml:space="preserve"> </v>
      </c>
      <c r="AL568" s="163"/>
      <c r="AM568" s="163" t="str">
        <f t="shared" si="55"/>
        <v xml:space="preserve"> </v>
      </c>
      <c r="AN568" s="163" t="str">
        <f t="shared" si="56"/>
        <v xml:space="preserve"> </v>
      </c>
    </row>
    <row r="569" spans="28:40" x14ac:dyDescent="0.25">
      <c r="AB569" s="161" t="e">
        <f>T569-HLOOKUP(V569,Minimas!$C$3:$CD$12,2,FALSE)</f>
        <v>#N/A</v>
      </c>
      <c r="AC569" s="161" t="e">
        <f>T569-HLOOKUP(V569,Minimas!$C$3:$CD$12,3,FALSE)</f>
        <v>#N/A</v>
      </c>
      <c r="AD569" s="161" t="e">
        <f>T569-HLOOKUP(V569,Minimas!$C$3:$CD$12,4,FALSE)</f>
        <v>#N/A</v>
      </c>
      <c r="AE569" s="161" t="e">
        <f>T569-HLOOKUP(V569,Minimas!$C$3:$CD$12,5,FALSE)</f>
        <v>#N/A</v>
      </c>
      <c r="AF569" s="161" t="e">
        <f>T569-HLOOKUP(V569,Minimas!$C$3:$CD$12,6,FALSE)</f>
        <v>#N/A</v>
      </c>
      <c r="AG569" s="161" t="e">
        <f>T569-HLOOKUP(V569,Minimas!$C$3:$CD$12,7,FALSE)</f>
        <v>#N/A</v>
      </c>
      <c r="AH569" s="161" t="e">
        <f>T569-HLOOKUP(V569,Minimas!$C$3:$CD$12,8,FALSE)</f>
        <v>#N/A</v>
      </c>
      <c r="AI569" s="161" t="e">
        <f>T569-HLOOKUP(V569,Minimas!$C$3:$CD$12,9,FALSE)</f>
        <v>#N/A</v>
      </c>
      <c r="AJ569" s="161" t="e">
        <f>T569-HLOOKUP(V569,Minimas!$C$3:$CD$12,10,FALSE)</f>
        <v>#N/A</v>
      </c>
      <c r="AK569" s="162" t="str">
        <f t="shared" si="54"/>
        <v xml:space="preserve"> </v>
      </c>
      <c r="AL569" s="163"/>
      <c r="AM569" s="163" t="str">
        <f t="shared" si="55"/>
        <v xml:space="preserve"> </v>
      </c>
      <c r="AN569" s="163" t="str">
        <f t="shared" si="56"/>
        <v xml:space="preserve"> </v>
      </c>
    </row>
    <row r="570" spans="28:40" x14ac:dyDescent="0.25">
      <c r="AB570" s="161" t="e">
        <f>T570-HLOOKUP(V570,Minimas!$C$3:$CD$12,2,FALSE)</f>
        <v>#N/A</v>
      </c>
      <c r="AC570" s="161" t="e">
        <f>T570-HLOOKUP(V570,Minimas!$C$3:$CD$12,3,FALSE)</f>
        <v>#N/A</v>
      </c>
      <c r="AD570" s="161" t="e">
        <f>T570-HLOOKUP(V570,Minimas!$C$3:$CD$12,4,FALSE)</f>
        <v>#N/A</v>
      </c>
      <c r="AE570" s="161" t="e">
        <f>T570-HLOOKUP(V570,Minimas!$C$3:$CD$12,5,FALSE)</f>
        <v>#N/A</v>
      </c>
      <c r="AF570" s="161" t="e">
        <f>T570-HLOOKUP(V570,Minimas!$C$3:$CD$12,6,FALSE)</f>
        <v>#N/A</v>
      </c>
      <c r="AG570" s="161" t="e">
        <f>T570-HLOOKUP(V570,Minimas!$C$3:$CD$12,7,FALSE)</f>
        <v>#N/A</v>
      </c>
      <c r="AH570" s="161" t="e">
        <f>T570-HLOOKUP(V570,Minimas!$C$3:$CD$12,8,FALSE)</f>
        <v>#N/A</v>
      </c>
      <c r="AI570" s="161" t="e">
        <f>T570-HLOOKUP(V570,Minimas!$C$3:$CD$12,9,FALSE)</f>
        <v>#N/A</v>
      </c>
      <c r="AJ570" s="161" t="e">
        <f>T570-HLOOKUP(V570,Minimas!$C$3:$CD$12,10,FALSE)</f>
        <v>#N/A</v>
      </c>
      <c r="AK570" s="162" t="str">
        <f t="shared" si="54"/>
        <v xml:space="preserve"> </v>
      </c>
      <c r="AL570" s="163"/>
      <c r="AM570" s="163" t="str">
        <f t="shared" si="55"/>
        <v xml:space="preserve"> </v>
      </c>
      <c r="AN570" s="163" t="str">
        <f t="shared" si="56"/>
        <v xml:space="preserve"> </v>
      </c>
    </row>
    <row r="571" spans="28:40" x14ac:dyDescent="0.25">
      <c r="AB571" s="161" t="e">
        <f>T571-HLOOKUP(V571,Minimas!$C$3:$CD$12,2,FALSE)</f>
        <v>#N/A</v>
      </c>
      <c r="AC571" s="161" t="e">
        <f>T571-HLOOKUP(V571,Minimas!$C$3:$CD$12,3,FALSE)</f>
        <v>#N/A</v>
      </c>
      <c r="AD571" s="161" t="e">
        <f>T571-HLOOKUP(V571,Minimas!$C$3:$CD$12,4,FALSE)</f>
        <v>#N/A</v>
      </c>
      <c r="AE571" s="161" t="e">
        <f>T571-HLOOKUP(V571,Minimas!$C$3:$CD$12,5,FALSE)</f>
        <v>#N/A</v>
      </c>
      <c r="AF571" s="161" t="e">
        <f>T571-HLOOKUP(V571,Minimas!$C$3:$CD$12,6,FALSE)</f>
        <v>#N/A</v>
      </c>
      <c r="AG571" s="161" t="e">
        <f>T571-HLOOKUP(V571,Minimas!$C$3:$CD$12,7,FALSE)</f>
        <v>#N/A</v>
      </c>
      <c r="AH571" s="161" t="e">
        <f>T571-HLOOKUP(V571,Minimas!$C$3:$CD$12,8,FALSE)</f>
        <v>#N/A</v>
      </c>
      <c r="AI571" s="161" t="e">
        <f>T571-HLOOKUP(V571,Minimas!$C$3:$CD$12,9,FALSE)</f>
        <v>#N/A</v>
      </c>
      <c r="AJ571" s="161" t="e">
        <f>T571-HLOOKUP(V571,Minimas!$C$3:$CD$12,10,FALSE)</f>
        <v>#N/A</v>
      </c>
      <c r="AK571" s="162" t="str">
        <f t="shared" si="54"/>
        <v xml:space="preserve"> </v>
      </c>
      <c r="AL571" s="163"/>
      <c r="AM571" s="163" t="str">
        <f t="shared" si="55"/>
        <v xml:space="preserve"> </v>
      </c>
      <c r="AN571" s="163" t="str">
        <f t="shared" si="56"/>
        <v xml:space="preserve"> </v>
      </c>
    </row>
    <row r="572" spans="28:40" x14ac:dyDescent="0.25">
      <c r="AB572" s="161" t="e">
        <f>T572-HLOOKUP(V572,Minimas!$C$3:$CD$12,2,FALSE)</f>
        <v>#N/A</v>
      </c>
      <c r="AC572" s="161" t="e">
        <f>T572-HLOOKUP(V572,Minimas!$C$3:$CD$12,3,FALSE)</f>
        <v>#N/A</v>
      </c>
      <c r="AD572" s="161" t="e">
        <f>T572-HLOOKUP(V572,Minimas!$C$3:$CD$12,4,FALSE)</f>
        <v>#N/A</v>
      </c>
      <c r="AE572" s="161" t="e">
        <f>T572-HLOOKUP(V572,Minimas!$C$3:$CD$12,5,FALSE)</f>
        <v>#N/A</v>
      </c>
      <c r="AF572" s="161" t="e">
        <f>T572-HLOOKUP(V572,Minimas!$C$3:$CD$12,6,FALSE)</f>
        <v>#N/A</v>
      </c>
      <c r="AG572" s="161" t="e">
        <f>T572-HLOOKUP(V572,Minimas!$C$3:$CD$12,7,FALSE)</f>
        <v>#N/A</v>
      </c>
      <c r="AH572" s="161" t="e">
        <f>T572-HLOOKUP(V572,Minimas!$C$3:$CD$12,8,FALSE)</f>
        <v>#N/A</v>
      </c>
      <c r="AI572" s="161" t="e">
        <f>T572-HLOOKUP(V572,Minimas!$C$3:$CD$12,9,FALSE)</f>
        <v>#N/A</v>
      </c>
      <c r="AJ572" s="161" t="e">
        <f>T572-HLOOKUP(V572,Minimas!$C$3:$CD$12,10,FALSE)</f>
        <v>#N/A</v>
      </c>
      <c r="AK572" s="162" t="str">
        <f t="shared" si="54"/>
        <v xml:space="preserve"> </v>
      </c>
      <c r="AL572" s="163"/>
      <c r="AM572" s="163" t="str">
        <f t="shared" si="55"/>
        <v xml:space="preserve"> </v>
      </c>
      <c r="AN572" s="163" t="str">
        <f t="shared" si="56"/>
        <v xml:space="preserve"> </v>
      </c>
    </row>
    <row r="573" spans="28:40" x14ac:dyDescent="0.25">
      <c r="AB573" s="161" t="e">
        <f>T573-HLOOKUP(V573,Minimas!$C$3:$CD$12,2,FALSE)</f>
        <v>#N/A</v>
      </c>
      <c r="AC573" s="161" t="e">
        <f>T573-HLOOKUP(V573,Minimas!$C$3:$CD$12,3,FALSE)</f>
        <v>#N/A</v>
      </c>
      <c r="AD573" s="161" t="e">
        <f>T573-HLOOKUP(V573,Minimas!$C$3:$CD$12,4,FALSE)</f>
        <v>#N/A</v>
      </c>
      <c r="AE573" s="161" t="e">
        <f>T573-HLOOKUP(V573,Minimas!$C$3:$CD$12,5,FALSE)</f>
        <v>#N/A</v>
      </c>
      <c r="AF573" s="161" t="e">
        <f>T573-HLOOKUP(V573,Minimas!$C$3:$CD$12,6,FALSE)</f>
        <v>#N/A</v>
      </c>
      <c r="AG573" s="161" t="e">
        <f>T573-HLOOKUP(V573,Minimas!$C$3:$CD$12,7,FALSE)</f>
        <v>#N/A</v>
      </c>
      <c r="AH573" s="161" t="e">
        <f>T573-HLOOKUP(V573,Minimas!$C$3:$CD$12,8,FALSE)</f>
        <v>#N/A</v>
      </c>
      <c r="AI573" s="161" t="e">
        <f>T573-HLOOKUP(V573,Minimas!$C$3:$CD$12,9,FALSE)</f>
        <v>#N/A</v>
      </c>
      <c r="AJ573" s="161" t="e">
        <f>T573-HLOOKUP(V573,Minimas!$C$3:$CD$12,10,FALSE)</f>
        <v>#N/A</v>
      </c>
      <c r="AK573" s="162" t="str">
        <f t="shared" si="54"/>
        <v xml:space="preserve"> </v>
      </c>
      <c r="AL573" s="163"/>
      <c r="AM573" s="163" t="str">
        <f t="shared" si="55"/>
        <v xml:space="preserve"> </v>
      </c>
      <c r="AN573" s="163" t="str">
        <f t="shared" si="56"/>
        <v xml:space="preserve"> </v>
      </c>
    </row>
    <row r="574" spans="28:40" x14ac:dyDescent="0.25">
      <c r="AB574" s="161" t="e">
        <f>T574-HLOOKUP(V574,Minimas!$C$3:$CD$12,2,FALSE)</f>
        <v>#N/A</v>
      </c>
      <c r="AC574" s="161" t="e">
        <f>T574-HLOOKUP(V574,Minimas!$C$3:$CD$12,3,FALSE)</f>
        <v>#N/A</v>
      </c>
      <c r="AD574" s="161" t="e">
        <f>T574-HLOOKUP(V574,Minimas!$C$3:$CD$12,4,FALSE)</f>
        <v>#N/A</v>
      </c>
      <c r="AE574" s="161" t="e">
        <f>T574-HLOOKUP(V574,Minimas!$C$3:$CD$12,5,FALSE)</f>
        <v>#N/A</v>
      </c>
      <c r="AF574" s="161" t="e">
        <f>T574-HLOOKUP(V574,Minimas!$C$3:$CD$12,6,FALSE)</f>
        <v>#N/A</v>
      </c>
      <c r="AG574" s="161" t="e">
        <f>T574-HLOOKUP(V574,Minimas!$C$3:$CD$12,7,FALSE)</f>
        <v>#N/A</v>
      </c>
      <c r="AH574" s="161" t="e">
        <f>T574-HLOOKUP(V574,Minimas!$C$3:$CD$12,8,FALSE)</f>
        <v>#N/A</v>
      </c>
      <c r="AI574" s="161" t="e">
        <f>T574-HLOOKUP(V574,Minimas!$C$3:$CD$12,9,FALSE)</f>
        <v>#N/A</v>
      </c>
      <c r="AJ574" s="161" t="e">
        <f>T574-HLOOKUP(V574,Minimas!$C$3:$CD$12,10,FALSE)</f>
        <v>#N/A</v>
      </c>
      <c r="AK574" s="162" t="str">
        <f t="shared" si="54"/>
        <v xml:space="preserve"> </v>
      </c>
      <c r="AL574" s="163"/>
      <c r="AM574" s="163" t="str">
        <f t="shared" si="55"/>
        <v xml:space="preserve"> </v>
      </c>
      <c r="AN574" s="163" t="str">
        <f t="shared" si="56"/>
        <v xml:space="preserve"> </v>
      </c>
    </row>
    <row r="575" spans="28:40" x14ac:dyDescent="0.25">
      <c r="AB575" s="161" t="e">
        <f>T575-HLOOKUP(V575,Minimas!$C$3:$CD$12,2,FALSE)</f>
        <v>#N/A</v>
      </c>
      <c r="AC575" s="161" t="e">
        <f>T575-HLOOKUP(V575,Minimas!$C$3:$CD$12,3,FALSE)</f>
        <v>#N/A</v>
      </c>
      <c r="AD575" s="161" t="e">
        <f>T575-HLOOKUP(V575,Minimas!$C$3:$CD$12,4,FALSE)</f>
        <v>#N/A</v>
      </c>
      <c r="AE575" s="161" t="e">
        <f>T575-HLOOKUP(V575,Minimas!$C$3:$CD$12,5,FALSE)</f>
        <v>#N/A</v>
      </c>
      <c r="AF575" s="161" t="e">
        <f>T575-HLOOKUP(V575,Minimas!$C$3:$CD$12,6,FALSE)</f>
        <v>#N/A</v>
      </c>
      <c r="AG575" s="161" t="e">
        <f>T575-HLOOKUP(V575,Minimas!$C$3:$CD$12,7,FALSE)</f>
        <v>#N/A</v>
      </c>
      <c r="AH575" s="161" t="e">
        <f>T575-HLOOKUP(V575,Minimas!$C$3:$CD$12,8,FALSE)</f>
        <v>#N/A</v>
      </c>
      <c r="AI575" s="161" t="e">
        <f>T575-HLOOKUP(V575,Minimas!$C$3:$CD$12,9,FALSE)</f>
        <v>#N/A</v>
      </c>
      <c r="AJ575" s="161" t="e">
        <f>T575-HLOOKUP(V575,Minimas!$C$3:$CD$12,10,FALSE)</f>
        <v>#N/A</v>
      </c>
      <c r="AK575" s="162" t="str">
        <f t="shared" si="54"/>
        <v xml:space="preserve"> </v>
      </c>
      <c r="AL575" s="163"/>
      <c r="AM575" s="163" t="str">
        <f t="shared" si="55"/>
        <v xml:space="preserve"> </v>
      </c>
      <c r="AN575" s="163" t="str">
        <f t="shared" si="56"/>
        <v xml:space="preserve"> </v>
      </c>
    </row>
    <row r="576" spans="28:40" x14ac:dyDescent="0.25">
      <c r="AB576" s="161" t="e">
        <f>T576-HLOOKUP(V576,Minimas!$C$3:$CD$12,2,FALSE)</f>
        <v>#N/A</v>
      </c>
      <c r="AC576" s="161" t="e">
        <f>T576-HLOOKUP(V576,Minimas!$C$3:$CD$12,3,FALSE)</f>
        <v>#N/A</v>
      </c>
      <c r="AD576" s="161" t="e">
        <f>T576-HLOOKUP(V576,Minimas!$C$3:$CD$12,4,FALSE)</f>
        <v>#N/A</v>
      </c>
      <c r="AE576" s="161" t="e">
        <f>T576-HLOOKUP(V576,Minimas!$C$3:$CD$12,5,FALSE)</f>
        <v>#N/A</v>
      </c>
      <c r="AF576" s="161" t="e">
        <f>T576-HLOOKUP(V576,Minimas!$C$3:$CD$12,6,FALSE)</f>
        <v>#N/A</v>
      </c>
      <c r="AG576" s="161" t="e">
        <f>T576-HLOOKUP(V576,Minimas!$C$3:$CD$12,7,FALSE)</f>
        <v>#N/A</v>
      </c>
      <c r="AH576" s="161" t="e">
        <f>T576-HLOOKUP(V576,Minimas!$C$3:$CD$12,8,FALSE)</f>
        <v>#N/A</v>
      </c>
      <c r="AI576" s="161" t="e">
        <f>T576-HLOOKUP(V576,Minimas!$C$3:$CD$12,9,FALSE)</f>
        <v>#N/A</v>
      </c>
      <c r="AJ576" s="161" t="e">
        <f>T576-HLOOKUP(V576,Minimas!$C$3:$CD$12,10,FALSE)</f>
        <v>#N/A</v>
      </c>
      <c r="AK576" s="162" t="str">
        <f t="shared" si="54"/>
        <v xml:space="preserve"> </v>
      </c>
      <c r="AL576" s="163"/>
      <c r="AM576" s="163" t="str">
        <f t="shared" si="55"/>
        <v xml:space="preserve"> </v>
      </c>
      <c r="AN576" s="163" t="str">
        <f t="shared" si="56"/>
        <v xml:space="preserve"> </v>
      </c>
    </row>
    <row r="577" spans="28:40" x14ac:dyDescent="0.25">
      <c r="AB577" s="161" t="e">
        <f>T577-HLOOKUP(V577,Minimas!$C$3:$CD$12,2,FALSE)</f>
        <v>#N/A</v>
      </c>
      <c r="AC577" s="161" t="e">
        <f>T577-HLOOKUP(V577,Minimas!$C$3:$CD$12,3,FALSE)</f>
        <v>#N/A</v>
      </c>
      <c r="AD577" s="161" t="e">
        <f>T577-HLOOKUP(V577,Minimas!$C$3:$CD$12,4,FALSE)</f>
        <v>#N/A</v>
      </c>
      <c r="AE577" s="161" t="e">
        <f>T577-HLOOKUP(V577,Minimas!$C$3:$CD$12,5,FALSE)</f>
        <v>#N/A</v>
      </c>
      <c r="AF577" s="161" t="e">
        <f>T577-HLOOKUP(V577,Minimas!$C$3:$CD$12,6,FALSE)</f>
        <v>#N/A</v>
      </c>
      <c r="AG577" s="161" t="e">
        <f>T577-HLOOKUP(V577,Minimas!$C$3:$CD$12,7,FALSE)</f>
        <v>#N/A</v>
      </c>
      <c r="AH577" s="161" t="e">
        <f>T577-HLOOKUP(V577,Minimas!$C$3:$CD$12,8,FALSE)</f>
        <v>#N/A</v>
      </c>
      <c r="AI577" s="161" t="e">
        <f>T577-HLOOKUP(V577,Minimas!$C$3:$CD$12,9,FALSE)</f>
        <v>#N/A</v>
      </c>
      <c r="AJ577" s="161" t="e">
        <f>T577-HLOOKUP(V577,Minimas!$C$3:$CD$12,10,FALSE)</f>
        <v>#N/A</v>
      </c>
      <c r="AK577" s="162" t="str">
        <f t="shared" si="54"/>
        <v xml:space="preserve"> </v>
      </c>
      <c r="AL577" s="163"/>
      <c r="AM577" s="163" t="str">
        <f t="shared" si="55"/>
        <v xml:space="preserve"> </v>
      </c>
      <c r="AN577" s="163" t="str">
        <f t="shared" si="56"/>
        <v xml:space="preserve"> </v>
      </c>
    </row>
    <row r="578" spans="28:40" x14ac:dyDescent="0.25">
      <c r="AB578" s="161" t="e">
        <f>T578-HLOOKUP(V578,Minimas!$C$3:$CD$12,2,FALSE)</f>
        <v>#N/A</v>
      </c>
      <c r="AC578" s="161" t="e">
        <f>T578-HLOOKUP(V578,Minimas!$C$3:$CD$12,3,FALSE)</f>
        <v>#N/A</v>
      </c>
      <c r="AD578" s="161" t="e">
        <f>T578-HLOOKUP(V578,Minimas!$C$3:$CD$12,4,FALSE)</f>
        <v>#N/A</v>
      </c>
      <c r="AE578" s="161" t="e">
        <f>T578-HLOOKUP(V578,Minimas!$C$3:$CD$12,5,FALSE)</f>
        <v>#N/A</v>
      </c>
      <c r="AF578" s="161" t="e">
        <f>T578-HLOOKUP(V578,Minimas!$C$3:$CD$12,6,FALSE)</f>
        <v>#N/A</v>
      </c>
      <c r="AG578" s="161" t="e">
        <f>T578-HLOOKUP(V578,Minimas!$C$3:$CD$12,7,FALSE)</f>
        <v>#N/A</v>
      </c>
      <c r="AH578" s="161" t="e">
        <f>T578-HLOOKUP(V578,Minimas!$C$3:$CD$12,8,FALSE)</f>
        <v>#N/A</v>
      </c>
      <c r="AI578" s="161" t="e">
        <f>T578-HLOOKUP(V578,Minimas!$C$3:$CD$12,9,FALSE)</f>
        <v>#N/A</v>
      </c>
      <c r="AJ578" s="161" t="e">
        <f>T578-HLOOKUP(V578,Minimas!$C$3:$CD$12,10,FALSE)</f>
        <v>#N/A</v>
      </c>
      <c r="AK578" s="162" t="str">
        <f t="shared" si="54"/>
        <v xml:space="preserve"> </v>
      </c>
      <c r="AL578" s="163"/>
      <c r="AM578" s="163" t="str">
        <f t="shared" si="55"/>
        <v xml:space="preserve"> </v>
      </c>
      <c r="AN578" s="163" t="str">
        <f t="shared" si="56"/>
        <v xml:space="preserve"> </v>
      </c>
    </row>
    <row r="579" spans="28:40" x14ac:dyDescent="0.25">
      <c r="AB579" s="161" t="e">
        <f>T579-HLOOKUP(V579,Minimas!$C$3:$CD$12,2,FALSE)</f>
        <v>#N/A</v>
      </c>
      <c r="AC579" s="161" t="e">
        <f>T579-HLOOKUP(V579,Minimas!$C$3:$CD$12,3,FALSE)</f>
        <v>#N/A</v>
      </c>
      <c r="AD579" s="161" t="e">
        <f>T579-HLOOKUP(V579,Minimas!$C$3:$CD$12,4,FALSE)</f>
        <v>#N/A</v>
      </c>
      <c r="AE579" s="161" t="e">
        <f>T579-HLOOKUP(V579,Minimas!$C$3:$CD$12,5,FALSE)</f>
        <v>#N/A</v>
      </c>
      <c r="AF579" s="161" t="e">
        <f>T579-HLOOKUP(V579,Minimas!$C$3:$CD$12,6,FALSE)</f>
        <v>#N/A</v>
      </c>
      <c r="AG579" s="161" t="e">
        <f>T579-HLOOKUP(V579,Minimas!$C$3:$CD$12,7,FALSE)</f>
        <v>#N/A</v>
      </c>
      <c r="AH579" s="161" t="e">
        <f>T579-HLOOKUP(V579,Minimas!$C$3:$CD$12,8,FALSE)</f>
        <v>#N/A</v>
      </c>
      <c r="AI579" s="161" t="e">
        <f>T579-HLOOKUP(V579,Minimas!$C$3:$CD$12,9,FALSE)</f>
        <v>#N/A</v>
      </c>
      <c r="AJ579" s="161" t="e">
        <f>T579-HLOOKUP(V579,Minimas!$C$3:$CD$12,10,FALSE)</f>
        <v>#N/A</v>
      </c>
      <c r="AK579" s="162" t="str">
        <f t="shared" si="54"/>
        <v xml:space="preserve"> </v>
      </c>
      <c r="AL579" s="163"/>
      <c r="AM579" s="163" t="str">
        <f t="shared" si="55"/>
        <v xml:space="preserve"> </v>
      </c>
      <c r="AN579" s="163" t="str">
        <f t="shared" si="56"/>
        <v xml:space="preserve"> </v>
      </c>
    </row>
    <row r="580" spans="28:40" x14ac:dyDescent="0.25">
      <c r="AB580" s="161" t="e">
        <f>T580-HLOOKUP(V580,Minimas!$C$3:$CD$12,2,FALSE)</f>
        <v>#N/A</v>
      </c>
      <c r="AC580" s="161" t="e">
        <f>T580-HLOOKUP(V580,Minimas!$C$3:$CD$12,3,FALSE)</f>
        <v>#N/A</v>
      </c>
      <c r="AD580" s="161" t="e">
        <f>T580-HLOOKUP(V580,Minimas!$C$3:$CD$12,4,FALSE)</f>
        <v>#N/A</v>
      </c>
      <c r="AE580" s="161" t="e">
        <f>T580-HLOOKUP(V580,Minimas!$C$3:$CD$12,5,FALSE)</f>
        <v>#N/A</v>
      </c>
      <c r="AF580" s="161" t="e">
        <f>T580-HLOOKUP(V580,Minimas!$C$3:$CD$12,6,FALSE)</f>
        <v>#N/A</v>
      </c>
      <c r="AG580" s="161" t="e">
        <f>T580-HLOOKUP(V580,Minimas!$C$3:$CD$12,7,FALSE)</f>
        <v>#N/A</v>
      </c>
      <c r="AH580" s="161" t="e">
        <f>T580-HLOOKUP(V580,Minimas!$C$3:$CD$12,8,FALSE)</f>
        <v>#N/A</v>
      </c>
      <c r="AI580" s="161" t="e">
        <f>T580-HLOOKUP(V580,Minimas!$C$3:$CD$12,9,FALSE)</f>
        <v>#N/A</v>
      </c>
      <c r="AJ580" s="161" t="e">
        <f>T580-HLOOKUP(V580,Minimas!$C$3:$CD$12,10,FALSE)</f>
        <v>#N/A</v>
      </c>
      <c r="AK580" s="162" t="str">
        <f t="shared" si="54"/>
        <v xml:space="preserve"> </v>
      </c>
      <c r="AL580" s="163"/>
      <c r="AM580" s="163" t="str">
        <f t="shared" si="55"/>
        <v xml:space="preserve"> </v>
      </c>
      <c r="AN580" s="163" t="str">
        <f t="shared" si="56"/>
        <v xml:space="preserve"> </v>
      </c>
    </row>
    <row r="581" spans="28:40" x14ac:dyDescent="0.25">
      <c r="AB581" s="161" t="e">
        <f>T581-HLOOKUP(V581,Minimas!$C$3:$CD$12,2,FALSE)</f>
        <v>#N/A</v>
      </c>
      <c r="AC581" s="161" t="e">
        <f>T581-HLOOKUP(V581,Minimas!$C$3:$CD$12,3,FALSE)</f>
        <v>#N/A</v>
      </c>
      <c r="AD581" s="161" t="e">
        <f>T581-HLOOKUP(V581,Minimas!$C$3:$CD$12,4,FALSE)</f>
        <v>#N/A</v>
      </c>
      <c r="AE581" s="161" t="e">
        <f>T581-HLOOKUP(V581,Minimas!$C$3:$CD$12,5,FALSE)</f>
        <v>#N/A</v>
      </c>
      <c r="AF581" s="161" t="e">
        <f>T581-HLOOKUP(V581,Minimas!$C$3:$CD$12,6,FALSE)</f>
        <v>#N/A</v>
      </c>
      <c r="AG581" s="161" t="e">
        <f>T581-HLOOKUP(V581,Minimas!$C$3:$CD$12,7,FALSE)</f>
        <v>#N/A</v>
      </c>
      <c r="AH581" s="161" t="e">
        <f>T581-HLOOKUP(V581,Minimas!$C$3:$CD$12,8,FALSE)</f>
        <v>#N/A</v>
      </c>
      <c r="AI581" s="161" t="e">
        <f>T581-HLOOKUP(V581,Minimas!$C$3:$CD$12,9,FALSE)</f>
        <v>#N/A</v>
      </c>
      <c r="AJ581" s="161" t="e">
        <f>T581-HLOOKUP(V581,Minimas!$C$3:$CD$12,10,FALSE)</f>
        <v>#N/A</v>
      </c>
      <c r="AK581" s="162" t="str">
        <f t="shared" si="54"/>
        <v xml:space="preserve"> </v>
      </c>
      <c r="AL581" s="163"/>
      <c r="AM581" s="163" t="str">
        <f t="shared" si="55"/>
        <v xml:space="preserve"> </v>
      </c>
      <c r="AN581" s="163" t="str">
        <f t="shared" si="56"/>
        <v xml:space="preserve"> </v>
      </c>
    </row>
    <row r="582" spans="28:40" x14ac:dyDescent="0.25">
      <c r="AB582" s="161" t="e">
        <f>T582-HLOOKUP(V582,Minimas!$C$3:$CD$12,2,FALSE)</f>
        <v>#N/A</v>
      </c>
      <c r="AC582" s="161" t="e">
        <f>T582-HLOOKUP(V582,Minimas!$C$3:$CD$12,3,FALSE)</f>
        <v>#N/A</v>
      </c>
      <c r="AD582" s="161" t="e">
        <f>T582-HLOOKUP(V582,Minimas!$C$3:$CD$12,4,FALSE)</f>
        <v>#N/A</v>
      </c>
      <c r="AE582" s="161" t="e">
        <f>T582-HLOOKUP(V582,Minimas!$C$3:$CD$12,5,FALSE)</f>
        <v>#N/A</v>
      </c>
      <c r="AF582" s="161" t="e">
        <f>T582-HLOOKUP(V582,Minimas!$C$3:$CD$12,6,FALSE)</f>
        <v>#N/A</v>
      </c>
      <c r="AG582" s="161" t="e">
        <f>T582-HLOOKUP(V582,Minimas!$C$3:$CD$12,7,FALSE)</f>
        <v>#N/A</v>
      </c>
      <c r="AH582" s="161" t="e">
        <f>T582-HLOOKUP(V582,Minimas!$C$3:$CD$12,8,FALSE)</f>
        <v>#N/A</v>
      </c>
      <c r="AI582" s="161" t="e">
        <f>T582-HLOOKUP(V582,Minimas!$C$3:$CD$12,9,FALSE)</f>
        <v>#N/A</v>
      </c>
      <c r="AJ582" s="161" t="e">
        <f>T582-HLOOKUP(V582,Minimas!$C$3:$CD$12,10,FALSE)</f>
        <v>#N/A</v>
      </c>
      <c r="AK582" s="162" t="str">
        <f t="shared" si="54"/>
        <v xml:space="preserve"> </v>
      </c>
      <c r="AL582" s="163"/>
      <c r="AM582" s="163" t="str">
        <f t="shared" si="55"/>
        <v xml:space="preserve"> </v>
      </c>
      <c r="AN582" s="163" t="str">
        <f t="shared" si="56"/>
        <v xml:space="preserve"> </v>
      </c>
    </row>
    <row r="583" spans="28:40" x14ac:dyDescent="0.25">
      <c r="AB583" s="161" t="e">
        <f>T583-HLOOKUP(V583,Minimas!$C$3:$CD$12,2,FALSE)</f>
        <v>#N/A</v>
      </c>
      <c r="AC583" s="161" t="e">
        <f>T583-HLOOKUP(V583,Minimas!$C$3:$CD$12,3,FALSE)</f>
        <v>#N/A</v>
      </c>
      <c r="AD583" s="161" t="e">
        <f>T583-HLOOKUP(V583,Minimas!$C$3:$CD$12,4,FALSE)</f>
        <v>#N/A</v>
      </c>
      <c r="AE583" s="161" t="e">
        <f>T583-HLOOKUP(V583,Minimas!$C$3:$CD$12,5,FALSE)</f>
        <v>#N/A</v>
      </c>
      <c r="AF583" s="161" t="e">
        <f>T583-HLOOKUP(V583,Minimas!$C$3:$CD$12,6,FALSE)</f>
        <v>#N/A</v>
      </c>
      <c r="AG583" s="161" t="e">
        <f>T583-HLOOKUP(V583,Minimas!$C$3:$CD$12,7,FALSE)</f>
        <v>#N/A</v>
      </c>
      <c r="AH583" s="161" t="e">
        <f>T583-HLOOKUP(V583,Minimas!$C$3:$CD$12,8,FALSE)</f>
        <v>#N/A</v>
      </c>
      <c r="AI583" s="161" t="e">
        <f>T583-HLOOKUP(V583,Minimas!$C$3:$CD$12,9,FALSE)</f>
        <v>#N/A</v>
      </c>
      <c r="AJ583" s="161" t="e">
        <f>T583-HLOOKUP(V583,Minimas!$C$3:$CD$12,10,FALSE)</f>
        <v>#N/A</v>
      </c>
      <c r="AK583" s="162" t="str">
        <f t="shared" si="54"/>
        <v xml:space="preserve"> </v>
      </c>
      <c r="AL583" s="163"/>
      <c r="AM583" s="163" t="str">
        <f t="shared" si="55"/>
        <v xml:space="preserve"> </v>
      </c>
      <c r="AN583" s="163" t="str">
        <f t="shared" si="56"/>
        <v xml:space="preserve"> </v>
      </c>
    </row>
    <row r="584" spans="28:40" x14ac:dyDescent="0.25">
      <c r="AB584" s="161" t="e">
        <f>T584-HLOOKUP(V584,Minimas!$C$3:$CD$12,2,FALSE)</f>
        <v>#N/A</v>
      </c>
      <c r="AC584" s="161" t="e">
        <f>T584-HLOOKUP(V584,Minimas!$C$3:$CD$12,3,FALSE)</f>
        <v>#N/A</v>
      </c>
      <c r="AD584" s="161" t="e">
        <f>T584-HLOOKUP(V584,Minimas!$C$3:$CD$12,4,FALSE)</f>
        <v>#N/A</v>
      </c>
      <c r="AE584" s="161" t="e">
        <f>T584-HLOOKUP(V584,Minimas!$C$3:$CD$12,5,FALSE)</f>
        <v>#N/A</v>
      </c>
      <c r="AF584" s="161" t="e">
        <f>T584-HLOOKUP(V584,Minimas!$C$3:$CD$12,6,FALSE)</f>
        <v>#N/A</v>
      </c>
      <c r="AG584" s="161" t="e">
        <f>T584-HLOOKUP(V584,Minimas!$C$3:$CD$12,7,FALSE)</f>
        <v>#N/A</v>
      </c>
      <c r="AH584" s="161" t="e">
        <f>T584-HLOOKUP(V584,Minimas!$C$3:$CD$12,8,FALSE)</f>
        <v>#N/A</v>
      </c>
      <c r="AI584" s="161" t="e">
        <f>T584-HLOOKUP(V584,Minimas!$C$3:$CD$12,9,FALSE)</f>
        <v>#N/A</v>
      </c>
      <c r="AJ584" s="161" t="e">
        <f>T584-HLOOKUP(V584,Minimas!$C$3:$CD$12,10,FALSE)</f>
        <v>#N/A</v>
      </c>
      <c r="AK584" s="162" t="str">
        <f t="shared" si="54"/>
        <v xml:space="preserve"> </v>
      </c>
      <c r="AL584" s="163"/>
      <c r="AM584" s="163" t="str">
        <f t="shared" si="55"/>
        <v xml:space="preserve"> </v>
      </c>
      <c r="AN584" s="163" t="str">
        <f t="shared" si="56"/>
        <v xml:space="preserve"> </v>
      </c>
    </row>
    <row r="585" spans="28:40" x14ac:dyDescent="0.25">
      <c r="AB585" s="161" t="e">
        <f>T585-HLOOKUP(V585,Minimas!$C$3:$CD$12,2,FALSE)</f>
        <v>#N/A</v>
      </c>
      <c r="AC585" s="161" t="e">
        <f>T585-HLOOKUP(V585,Minimas!$C$3:$CD$12,3,FALSE)</f>
        <v>#N/A</v>
      </c>
      <c r="AD585" s="161" t="e">
        <f>T585-HLOOKUP(V585,Minimas!$C$3:$CD$12,4,FALSE)</f>
        <v>#N/A</v>
      </c>
      <c r="AE585" s="161" t="e">
        <f>T585-HLOOKUP(V585,Minimas!$C$3:$CD$12,5,FALSE)</f>
        <v>#N/A</v>
      </c>
      <c r="AF585" s="161" t="e">
        <f>T585-HLOOKUP(V585,Minimas!$C$3:$CD$12,6,FALSE)</f>
        <v>#N/A</v>
      </c>
      <c r="AG585" s="161" t="e">
        <f>T585-HLOOKUP(V585,Minimas!$C$3:$CD$12,7,FALSE)</f>
        <v>#N/A</v>
      </c>
      <c r="AH585" s="161" t="e">
        <f>T585-HLOOKUP(V585,Minimas!$C$3:$CD$12,8,FALSE)</f>
        <v>#N/A</v>
      </c>
      <c r="AI585" s="161" t="e">
        <f>T585-HLOOKUP(V585,Minimas!$C$3:$CD$12,9,FALSE)</f>
        <v>#N/A</v>
      </c>
      <c r="AJ585" s="161" t="e">
        <f>T585-HLOOKUP(V585,Minimas!$C$3:$CD$12,10,FALSE)</f>
        <v>#N/A</v>
      </c>
      <c r="AK585" s="162" t="str">
        <f t="shared" si="54"/>
        <v xml:space="preserve"> </v>
      </c>
      <c r="AL585" s="163"/>
      <c r="AM585" s="163" t="str">
        <f t="shared" si="55"/>
        <v xml:space="preserve"> </v>
      </c>
      <c r="AN585" s="163" t="str">
        <f t="shared" si="56"/>
        <v xml:space="preserve"> </v>
      </c>
    </row>
    <row r="586" spans="28:40" x14ac:dyDescent="0.25">
      <c r="AB586" s="161" t="e">
        <f>T586-HLOOKUP(V586,Minimas!$C$3:$CD$12,2,FALSE)</f>
        <v>#N/A</v>
      </c>
      <c r="AC586" s="161" t="e">
        <f>T586-HLOOKUP(V586,Minimas!$C$3:$CD$12,3,FALSE)</f>
        <v>#N/A</v>
      </c>
      <c r="AD586" s="161" t="e">
        <f>T586-HLOOKUP(V586,Minimas!$C$3:$CD$12,4,FALSE)</f>
        <v>#N/A</v>
      </c>
      <c r="AE586" s="161" t="e">
        <f>T586-HLOOKUP(V586,Minimas!$C$3:$CD$12,5,FALSE)</f>
        <v>#N/A</v>
      </c>
      <c r="AF586" s="161" t="e">
        <f>T586-HLOOKUP(V586,Minimas!$C$3:$CD$12,6,FALSE)</f>
        <v>#N/A</v>
      </c>
      <c r="AG586" s="161" t="e">
        <f>T586-HLOOKUP(V586,Minimas!$C$3:$CD$12,7,FALSE)</f>
        <v>#N/A</v>
      </c>
      <c r="AH586" s="161" t="e">
        <f>T586-HLOOKUP(V586,Minimas!$C$3:$CD$12,8,FALSE)</f>
        <v>#N/A</v>
      </c>
      <c r="AI586" s="161" t="e">
        <f>T586-HLOOKUP(V586,Minimas!$C$3:$CD$12,9,FALSE)</f>
        <v>#N/A</v>
      </c>
      <c r="AJ586" s="161" t="e">
        <f>T586-HLOOKUP(V586,Minimas!$C$3:$CD$12,10,FALSE)</f>
        <v>#N/A</v>
      </c>
      <c r="AK586" s="162" t="str">
        <f t="shared" si="54"/>
        <v xml:space="preserve"> </v>
      </c>
      <c r="AL586" s="163"/>
      <c r="AM586" s="163" t="str">
        <f t="shared" si="55"/>
        <v xml:space="preserve"> </v>
      </c>
      <c r="AN586" s="163" t="str">
        <f t="shared" si="56"/>
        <v xml:space="preserve"> </v>
      </c>
    </row>
    <row r="587" spans="28:40" x14ac:dyDescent="0.25">
      <c r="AB587" s="161" t="e">
        <f>T587-HLOOKUP(V587,Minimas!$C$3:$CD$12,2,FALSE)</f>
        <v>#N/A</v>
      </c>
      <c r="AC587" s="161" t="e">
        <f>T587-HLOOKUP(V587,Minimas!$C$3:$CD$12,3,FALSE)</f>
        <v>#N/A</v>
      </c>
      <c r="AD587" s="161" t="e">
        <f>T587-HLOOKUP(V587,Minimas!$C$3:$CD$12,4,FALSE)</f>
        <v>#N/A</v>
      </c>
      <c r="AE587" s="161" t="e">
        <f>T587-HLOOKUP(V587,Minimas!$C$3:$CD$12,5,FALSE)</f>
        <v>#N/A</v>
      </c>
      <c r="AF587" s="161" t="e">
        <f>T587-HLOOKUP(V587,Minimas!$C$3:$CD$12,6,FALSE)</f>
        <v>#N/A</v>
      </c>
      <c r="AG587" s="161" t="e">
        <f>T587-HLOOKUP(V587,Minimas!$C$3:$CD$12,7,FALSE)</f>
        <v>#N/A</v>
      </c>
      <c r="AH587" s="161" t="e">
        <f>T587-HLOOKUP(V587,Minimas!$C$3:$CD$12,8,FALSE)</f>
        <v>#N/A</v>
      </c>
      <c r="AI587" s="161" t="e">
        <f>T587-HLOOKUP(V587,Minimas!$C$3:$CD$12,9,FALSE)</f>
        <v>#N/A</v>
      </c>
      <c r="AJ587" s="161" t="e">
        <f>T587-HLOOKUP(V587,Minimas!$C$3:$CD$12,10,FALSE)</f>
        <v>#N/A</v>
      </c>
      <c r="AK587" s="162" t="str">
        <f t="shared" si="54"/>
        <v xml:space="preserve"> </v>
      </c>
      <c r="AL587" s="163"/>
      <c r="AM587" s="163" t="str">
        <f t="shared" si="55"/>
        <v xml:space="preserve"> </v>
      </c>
      <c r="AN587" s="163" t="str">
        <f t="shared" si="56"/>
        <v xml:space="preserve"> </v>
      </c>
    </row>
    <row r="588" spans="28:40" x14ac:dyDescent="0.25">
      <c r="AB588" s="161" t="e">
        <f>T588-HLOOKUP(V588,Minimas!$C$3:$CD$12,2,FALSE)</f>
        <v>#N/A</v>
      </c>
      <c r="AC588" s="161" t="e">
        <f>T588-HLOOKUP(V588,Minimas!$C$3:$CD$12,3,FALSE)</f>
        <v>#N/A</v>
      </c>
      <c r="AD588" s="161" t="e">
        <f>T588-HLOOKUP(V588,Minimas!$C$3:$CD$12,4,FALSE)</f>
        <v>#N/A</v>
      </c>
      <c r="AE588" s="161" t="e">
        <f>T588-HLOOKUP(V588,Minimas!$C$3:$CD$12,5,FALSE)</f>
        <v>#N/A</v>
      </c>
      <c r="AF588" s="161" t="e">
        <f>T588-HLOOKUP(V588,Minimas!$C$3:$CD$12,6,FALSE)</f>
        <v>#N/A</v>
      </c>
      <c r="AG588" s="161" t="e">
        <f>T588-HLOOKUP(V588,Minimas!$C$3:$CD$12,7,FALSE)</f>
        <v>#N/A</v>
      </c>
      <c r="AH588" s="161" t="e">
        <f>T588-HLOOKUP(V588,Minimas!$C$3:$CD$12,8,FALSE)</f>
        <v>#N/A</v>
      </c>
      <c r="AI588" s="161" t="e">
        <f>T588-HLOOKUP(V588,Minimas!$C$3:$CD$12,9,FALSE)</f>
        <v>#N/A</v>
      </c>
      <c r="AJ588" s="161" t="e">
        <f>T588-HLOOKUP(V588,Minimas!$C$3:$CD$12,10,FALSE)</f>
        <v>#N/A</v>
      </c>
      <c r="AK588" s="162" t="str">
        <f t="shared" si="54"/>
        <v xml:space="preserve"> </v>
      </c>
      <c r="AL588" s="163"/>
      <c r="AM588" s="163" t="str">
        <f t="shared" si="55"/>
        <v xml:space="preserve"> </v>
      </c>
      <c r="AN588" s="163" t="str">
        <f t="shared" si="56"/>
        <v xml:space="preserve"> </v>
      </c>
    </row>
    <row r="589" spans="28:40" x14ac:dyDescent="0.25">
      <c r="AB589" s="161" t="e">
        <f>T589-HLOOKUP(V589,Minimas!$C$3:$CD$12,2,FALSE)</f>
        <v>#N/A</v>
      </c>
      <c r="AC589" s="161" t="e">
        <f>T589-HLOOKUP(V589,Minimas!$C$3:$CD$12,3,FALSE)</f>
        <v>#N/A</v>
      </c>
      <c r="AD589" s="161" t="e">
        <f>T589-HLOOKUP(V589,Minimas!$C$3:$CD$12,4,FALSE)</f>
        <v>#N/A</v>
      </c>
      <c r="AE589" s="161" t="e">
        <f>T589-HLOOKUP(V589,Minimas!$C$3:$CD$12,5,FALSE)</f>
        <v>#N/A</v>
      </c>
      <c r="AF589" s="161" t="e">
        <f>T589-HLOOKUP(V589,Minimas!$C$3:$CD$12,6,FALSE)</f>
        <v>#N/A</v>
      </c>
      <c r="AG589" s="161" t="e">
        <f>T589-HLOOKUP(V589,Minimas!$C$3:$CD$12,7,FALSE)</f>
        <v>#N/A</v>
      </c>
      <c r="AH589" s="161" t="e">
        <f>T589-HLOOKUP(V589,Minimas!$C$3:$CD$12,8,FALSE)</f>
        <v>#N/A</v>
      </c>
      <c r="AI589" s="161" t="e">
        <f>T589-HLOOKUP(V589,Minimas!$C$3:$CD$12,9,FALSE)</f>
        <v>#N/A</v>
      </c>
      <c r="AJ589" s="161" t="e">
        <f>T589-HLOOKUP(V589,Minimas!$C$3:$CD$12,10,FALSE)</f>
        <v>#N/A</v>
      </c>
      <c r="AK589" s="162" t="str">
        <f t="shared" si="54"/>
        <v xml:space="preserve"> </v>
      </c>
      <c r="AL589" s="163"/>
      <c r="AM589" s="163" t="str">
        <f t="shared" si="55"/>
        <v xml:space="preserve"> </v>
      </c>
      <c r="AN589" s="163" t="str">
        <f t="shared" si="56"/>
        <v xml:space="preserve"> </v>
      </c>
    </row>
    <row r="590" spans="28:40" x14ac:dyDescent="0.25">
      <c r="AB590" s="161" t="e">
        <f>T590-HLOOKUP(V590,Minimas!$C$3:$CD$12,2,FALSE)</f>
        <v>#N/A</v>
      </c>
      <c r="AC590" s="161" t="e">
        <f>T590-HLOOKUP(V590,Minimas!$C$3:$CD$12,3,FALSE)</f>
        <v>#N/A</v>
      </c>
      <c r="AD590" s="161" t="e">
        <f>T590-HLOOKUP(V590,Minimas!$C$3:$CD$12,4,FALSE)</f>
        <v>#N/A</v>
      </c>
      <c r="AE590" s="161" t="e">
        <f>T590-HLOOKUP(V590,Minimas!$C$3:$CD$12,5,FALSE)</f>
        <v>#N/A</v>
      </c>
      <c r="AF590" s="161" t="e">
        <f>T590-HLOOKUP(V590,Minimas!$C$3:$CD$12,6,FALSE)</f>
        <v>#N/A</v>
      </c>
      <c r="AG590" s="161" t="e">
        <f>T590-HLOOKUP(V590,Minimas!$C$3:$CD$12,7,FALSE)</f>
        <v>#N/A</v>
      </c>
      <c r="AH590" s="161" t="e">
        <f>T590-HLOOKUP(V590,Minimas!$C$3:$CD$12,8,FALSE)</f>
        <v>#N/A</v>
      </c>
      <c r="AI590" s="161" t="e">
        <f>T590-HLOOKUP(V590,Minimas!$C$3:$CD$12,9,FALSE)</f>
        <v>#N/A</v>
      </c>
      <c r="AJ590" s="161" t="e">
        <f>T590-HLOOKUP(V590,Minimas!$C$3:$CD$12,10,FALSE)</f>
        <v>#N/A</v>
      </c>
      <c r="AK590" s="162" t="str">
        <f t="shared" si="54"/>
        <v xml:space="preserve"> </v>
      </c>
      <c r="AL590" s="163"/>
      <c r="AM590" s="163" t="str">
        <f t="shared" si="55"/>
        <v xml:space="preserve"> </v>
      </c>
      <c r="AN590" s="163" t="str">
        <f t="shared" si="56"/>
        <v xml:space="preserve"> </v>
      </c>
    </row>
    <row r="591" spans="28:40" x14ac:dyDescent="0.25">
      <c r="AB591" s="161" t="e">
        <f>T591-HLOOKUP(V591,Minimas!$C$3:$CD$12,2,FALSE)</f>
        <v>#N/A</v>
      </c>
      <c r="AC591" s="161" t="e">
        <f>T591-HLOOKUP(V591,Minimas!$C$3:$CD$12,3,FALSE)</f>
        <v>#N/A</v>
      </c>
      <c r="AD591" s="161" t="e">
        <f>T591-HLOOKUP(V591,Minimas!$C$3:$CD$12,4,FALSE)</f>
        <v>#N/A</v>
      </c>
      <c r="AE591" s="161" t="e">
        <f>T591-HLOOKUP(V591,Minimas!$C$3:$CD$12,5,FALSE)</f>
        <v>#N/A</v>
      </c>
      <c r="AF591" s="161" t="e">
        <f>T591-HLOOKUP(V591,Minimas!$C$3:$CD$12,6,FALSE)</f>
        <v>#N/A</v>
      </c>
      <c r="AG591" s="161" t="e">
        <f>T591-HLOOKUP(V591,Minimas!$C$3:$CD$12,7,FALSE)</f>
        <v>#N/A</v>
      </c>
      <c r="AH591" s="161" t="e">
        <f>T591-HLOOKUP(V591,Minimas!$C$3:$CD$12,8,FALSE)</f>
        <v>#N/A</v>
      </c>
      <c r="AI591" s="161" t="e">
        <f>T591-HLOOKUP(V591,Minimas!$C$3:$CD$12,9,FALSE)</f>
        <v>#N/A</v>
      </c>
      <c r="AJ591" s="161" t="e">
        <f>T591-HLOOKUP(V591,Minimas!$C$3:$CD$12,10,FALSE)</f>
        <v>#N/A</v>
      </c>
      <c r="AK591" s="162" t="str">
        <f t="shared" si="54"/>
        <v xml:space="preserve"> </v>
      </c>
      <c r="AL591" s="163"/>
      <c r="AM591" s="163" t="str">
        <f t="shared" si="55"/>
        <v xml:space="preserve"> </v>
      </c>
      <c r="AN591" s="163" t="str">
        <f t="shared" si="56"/>
        <v xml:space="preserve"> </v>
      </c>
    </row>
    <row r="592" spans="28:40" x14ac:dyDescent="0.25">
      <c r="AB592" s="161" t="e">
        <f>T592-HLOOKUP(V592,Minimas!$C$3:$CD$12,2,FALSE)</f>
        <v>#N/A</v>
      </c>
      <c r="AC592" s="161" t="e">
        <f>T592-HLOOKUP(V592,Minimas!$C$3:$CD$12,3,FALSE)</f>
        <v>#N/A</v>
      </c>
      <c r="AD592" s="161" t="e">
        <f>T592-HLOOKUP(V592,Minimas!$C$3:$CD$12,4,FALSE)</f>
        <v>#N/A</v>
      </c>
      <c r="AE592" s="161" t="e">
        <f>T592-HLOOKUP(V592,Minimas!$C$3:$CD$12,5,FALSE)</f>
        <v>#N/A</v>
      </c>
      <c r="AF592" s="161" t="e">
        <f>T592-HLOOKUP(V592,Minimas!$C$3:$CD$12,6,FALSE)</f>
        <v>#N/A</v>
      </c>
      <c r="AG592" s="161" t="e">
        <f>T592-HLOOKUP(V592,Minimas!$C$3:$CD$12,7,FALSE)</f>
        <v>#N/A</v>
      </c>
      <c r="AH592" s="161" t="e">
        <f>T592-HLOOKUP(V592,Minimas!$C$3:$CD$12,8,FALSE)</f>
        <v>#N/A</v>
      </c>
      <c r="AI592" s="161" t="e">
        <f>T592-HLOOKUP(V592,Minimas!$C$3:$CD$12,9,FALSE)</f>
        <v>#N/A</v>
      </c>
      <c r="AJ592" s="161" t="e">
        <f>T592-HLOOKUP(V592,Minimas!$C$3:$CD$12,10,FALSE)</f>
        <v>#N/A</v>
      </c>
      <c r="AK592" s="162" t="str">
        <f t="shared" si="54"/>
        <v xml:space="preserve"> </v>
      </c>
      <c r="AL592" s="163"/>
      <c r="AM592" s="163" t="str">
        <f t="shared" si="55"/>
        <v xml:space="preserve"> </v>
      </c>
      <c r="AN592" s="163" t="str">
        <f t="shared" si="56"/>
        <v xml:space="preserve"> </v>
      </c>
    </row>
    <row r="593" spans="28:40" x14ac:dyDescent="0.25">
      <c r="AB593" s="161" t="e">
        <f>T593-HLOOKUP(V593,Minimas!$C$3:$CD$12,2,FALSE)</f>
        <v>#N/A</v>
      </c>
      <c r="AC593" s="161" t="e">
        <f>T593-HLOOKUP(V593,Minimas!$C$3:$CD$12,3,FALSE)</f>
        <v>#N/A</v>
      </c>
      <c r="AD593" s="161" t="e">
        <f>T593-HLOOKUP(V593,Minimas!$C$3:$CD$12,4,FALSE)</f>
        <v>#N/A</v>
      </c>
      <c r="AE593" s="161" t="e">
        <f>T593-HLOOKUP(V593,Minimas!$C$3:$CD$12,5,FALSE)</f>
        <v>#N/A</v>
      </c>
      <c r="AF593" s="161" t="e">
        <f>T593-HLOOKUP(V593,Minimas!$C$3:$CD$12,6,FALSE)</f>
        <v>#N/A</v>
      </c>
      <c r="AG593" s="161" t="e">
        <f>T593-HLOOKUP(V593,Minimas!$C$3:$CD$12,7,FALSE)</f>
        <v>#N/A</v>
      </c>
      <c r="AH593" s="161" t="e">
        <f>T593-HLOOKUP(V593,Minimas!$C$3:$CD$12,8,FALSE)</f>
        <v>#N/A</v>
      </c>
      <c r="AI593" s="161" t="e">
        <f>T593-HLOOKUP(V593,Minimas!$C$3:$CD$12,9,FALSE)</f>
        <v>#N/A</v>
      </c>
      <c r="AJ593" s="161" t="e">
        <f>T593-HLOOKUP(V593,Minimas!$C$3:$CD$12,10,FALSE)</f>
        <v>#N/A</v>
      </c>
      <c r="AK593" s="162" t="str">
        <f t="shared" si="54"/>
        <v xml:space="preserve"> </v>
      </c>
      <c r="AL593" s="163"/>
      <c r="AM593" s="163" t="str">
        <f t="shared" si="55"/>
        <v xml:space="preserve"> </v>
      </c>
      <c r="AN593" s="163" t="str">
        <f t="shared" si="56"/>
        <v xml:space="preserve"> </v>
      </c>
    </row>
    <row r="594" spans="28:40" x14ac:dyDescent="0.25">
      <c r="AB594" s="161" t="e">
        <f>T594-HLOOKUP(V594,Minimas!$C$3:$CD$12,2,FALSE)</f>
        <v>#N/A</v>
      </c>
      <c r="AC594" s="161" t="e">
        <f>T594-HLOOKUP(V594,Minimas!$C$3:$CD$12,3,FALSE)</f>
        <v>#N/A</v>
      </c>
      <c r="AD594" s="161" t="e">
        <f>T594-HLOOKUP(V594,Minimas!$C$3:$CD$12,4,FALSE)</f>
        <v>#N/A</v>
      </c>
      <c r="AE594" s="161" t="e">
        <f>T594-HLOOKUP(V594,Minimas!$C$3:$CD$12,5,FALSE)</f>
        <v>#N/A</v>
      </c>
      <c r="AF594" s="161" t="e">
        <f>T594-HLOOKUP(V594,Minimas!$C$3:$CD$12,6,FALSE)</f>
        <v>#N/A</v>
      </c>
      <c r="AG594" s="161" t="e">
        <f>T594-HLOOKUP(V594,Minimas!$C$3:$CD$12,7,FALSE)</f>
        <v>#N/A</v>
      </c>
      <c r="AH594" s="161" t="e">
        <f>T594-HLOOKUP(V594,Minimas!$C$3:$CD$12,8,FALSE)</f>
        <v>#N/A</v>
      </c>
      <c r="AI594" s="161" t="e">
        <f>T594-HLOOKUP(V594,Minimas!$C$3:$CD$12,9,FALSE)</f>
        <v>#N/A</v>
      </c>
      <c r="AJ594" s="161" t="e">
        <f>T594-HLOOKUP(V594,Minimas!$C$3:$CD$12,10,FALSE)</f>
        <v>#N/A</v>
      </c>
      <c r="AK594" s="162" t="str">
        <f t="shared" si="54"/>
        <v xml:space="preserve"> </v>
      </c>
      <c r="AL594" s="163"/>
      <c r="AM594" s="163" t="str">
        <f t="shared" si="55"/>
        <v xml:space="preserve"> </v>
      </c>
      <c r="AN594" s="163" t="str">
        <f t="shared" si="56"/>
        <v xml:space="preserve"> </v>
      </c>
    </row>
    <row r="595" spans="28:40" x14ac:dyDescent="0.25">
      <c r="AB595" s="161" t="e">
        <f>T595-HLOOKUP(V595,Minimas!$C$3:$CD$12,2,FALSE)</f>
        <v>#N/A</v>
      </c>
      <c r="AC595" s="161" t="e">
        <f>T595-HLOOKUP(V595,Minimas!$C$3:$CD$12,3,FALSE)</f>
        <v>#N/A</v>
      </c>
      <c r="AD595" s="161" t="e">
        <f>T595-HLOOKUP(V595,Minimas!$C$3:$CD$12,4,FALSE)</f>
        <v>#N/A</v>
      </c>
      <c r="AE595" s="161" t="e">
        <f>T595-HLOOKUP(V595,Minimas!$C$3:$CD$12,5,FALSE)</f>
        <v>#N/A</v>
      </c>
      <c r="AF595" s="161" t="e">
        <f>T595-HLOOKUP(V595,Minimas!$C$3:$CD$12,6,FALSE)</f>
        <v>#N/A</v>
      </c>
      <c r="AG595" s="161" t="e">
        <f>T595-HLOOKUP(V595,Minimas!$C$3:$CD$12,7,FALSE)</f>
        <v>#N/A</v>
      </c>
      <c r="AH595" s="161" t="e">
        <f>T595-HLOOKUP(V595,Minimas!$C$3:$CD$12,8,FALSE)</f>
        <v>#N/A</v>
      </c>
      <c r="AI595" s="161" t="e">
        <f>T595-HLOOKUP(V595,Minimas!$C$3:$CD$12,9,FALSE)</f>
        <v>#N/A</v>
      </c>
      <c r="AJ595" s="161" t="e">
        <f>T595-HLOOKUP(V595,Minimas!$C$3:$CD$12,10,FALSE)</f>
        <v>#N/A</v>
      </c>
      <c r="AK595" s="162" t="str">
        <f t="shared" si="54"/>
        <v xml:space="preserve"> </v>
      </c>
      <c r="AL595" s="163"/>
      <c r="AM595" s="163" t="str">
        <f t="shared" si="55"/>
        <v xml:space="preserve"> </v>
      </c>
      <c r="AN595" s="163" t="str">
        <f t="shared" si="56"/>
        <v xml:space="preserve"> </v>
      </c>
    </row>
    <row r="596" spans="28:40" x14ac:dyDescent="0.25">
      <c r="AB596" s="161" t="e">
        <f>T596-HLOOKUP(V596,Minimas!$C$3:$CD$12,2,FALSE)</f>
        <v>#N/A</v>
      </c>
      <c r="AC596" s="161" t="e">
        <f>T596-HLOOKUP(V596,Minimas!$C$3:$CD$12,3,FALSE)</f>
        <v>#N/A</v>
      </c>
      <c r="AD596" s="161" t="e">
        <f>T596-HLOOKUP(V596,Minimas!$C$3:$CD$12,4,FALSE)</f>
        <v>#N/A</v>
      </c>
      <c r="AE596" s="161" t="e">
        <f>T596-HLOOKUP(V596,Minimas!$C$3:$CD$12,5,FALSE)</f>
        <v>#N/A</v>
      </c>
      <c r="AF596" s="161" t="e">
        <f>T596-HLOOKUP(V596,Minimas!$C$3:$CD$12,6,FALSE)</f>
        <v>#N/A</v>
      </c>
      <c r="AG596" s="161" t="e">
        <f>T596-HLOOKUP(V596,Minimas!$C$3:$CD$12,7,FALSE)</f>
        <v>#N/A</v>
      </c>
      <c r="AH596" s="161" t="e">
        <f>T596-HLOOKUP(V596,Minimas!$C$3:$CD$12,8,FALSE)</f>
        <v>#N/A</v>
      </c>
      <c r="AI596" s="161" t="e">
        <f>T596-HLOOKUP(V596,Minimas!$C$3:$CD$12,9,FALSE)</f>
        <v>#N/A</v>
      </c>
      <c r="AJ596" s="161" t="e">
        <f>T596-HLOOKUP(V596,Minimas!$C$3:$CD$12,10,FALSE)</f>
        <v>#N/A</v>
      </c>
      <c r="AK596" s="162" t="str">
        <f t="shared" si="54"/>
        <v xml:space="preserve"> </v>
      </c>
      <c r="AL596" s="163"/>
      <c r="AM596" s="163" t="str">
        <f t="shared" si="55"/>
        <v xml:space="preserve"> </v>
      </c>
      <c r="AN596" s="163" t="str">
        <f t="shared" si="56"/>
        <v xml:space="preserve"> </v>
      </c>
    </row>
    <row r="597" spans="28:40" x14ac:dyDescent="0.25">
      <c r="AB597" s="161" t="e">
        <f>T597-HLOOKUP(V597,Minimas!$C$3:$CD$12,2,FALSE)</f>
        <v>#N/A</v>
      </c>
      <c r="AC597" s="161" t="e">
        <f>T597-HLOOKUP(V597,Minimas!$C$3:$CD$12,3,FALSE)</f>
        <v>#N/A</v>
      </c>
      <c r="AD597" s="161" t="e">
        <f>T597-HLOOKUP(V597,Minimas!$C$3:$CD$12,4,FALSE)</f>
        <v>#N/A</v>
      </c>
      <c r="AE597" s="161" t="e">
        <f>T597-HLOOKUP(V597,Minimas!$C$3:$CD$12,5,FALSE)</f>
        <v>#N/A</v>
      </c>
      <c r="AF597" s="161" t="e">
        <f>T597-HLOOKUP(V597,Minimas!$C$3:$CD$12,6,FALSE)</f>
        <v>#N/A</v>
      </c>
      <c r="AG597" s="161" t="e">
        <f>T597-HLOOKUP(V597,Minimas!$C$3:$CD$12,7,FALSE)</f>
        <v>#N/A</v>
      </c>
      <c r="AH597" s="161" t="e">
        <f>T597-HLOOKUP(V597,Minimas!$C$3:$CD$12,8,FALSE)</f>
        <v>#N/A</v>
      </c>
      <c r="AI597" s="161" t="e">
        <f>T597-HLOOKUP(V597,Minimas!$C$3:$CD$12,9,FALSE)</f>
        <v>#N/A</v>
      </c>
      <c r="AJ597" s="161" t="e">
        <f>T597-HLOOKUP(V597,Minimas!$C$3:$CD$12,10,FALSE)</f>
        <v>#N/A</v>
      </c>
      <c r="AK597" s="162" t="str">
        <f t="shared" si="54"/>
        <v xml:space="preserve"> </v>
      </c>
      <c r="AL597" s="163"/>
      <c r="AM597" s="163" t="str">
        <f t="shared" si="55"/>
        <v xml:space="preserve"> </v>
      </c>
      <c r="AN597" s="163" t="str">
        <f t="shared" si="56"/>
        <v xml:space="preserve"> </v>
      </c>
    </row>
    <row r="598" spans="28:40" x14ac:dyDescent="0.25">
      <c r="AB598" s="161" t="e">
        <f>T598-HLOOKUP(V598,Minimas!$C$3:$CD$12,2,FALSE)</f>
        <v>#N/A</v>
      </c>
      <c r="AC598" s="161" t="e">
        <f>T598-HLOOKUP(V598,Minimas!$C$3:$CD$12,3,FALSE)</f>
        <v>#N/A</v>
      </c>
      <c r="AD598" s="161" t="e">
        <f>T598-HLOOKUP(V598,Minimas!$C$3:$CD$12,4,FALSE)</f>
        <v>#N/A</v>
      </c>
      <c r="AE598" s="161" t="e">
        <f>T598-HLOOKUP(V598,Minimas!$C$3:$CD$12,5,FALSE)</f>
        <v>#N/A</v>
      </c>
      <c r="AF598" s="161" t="e">
        <f>T598-HLOOKUP(V598,Minimas!$C$3:$CD$12,6,FALSE)</f>
        <v>#N/A</v>
      </c>
      <c r="AG598" s="161" t="e">
        <f>T598-HLOOKUP(V598,Minimas!$C$3:$CD$12,7,FALSE)</f>
        <v>#N/A</v>
      </c>
      <c r="AH598" s="161" t="e">
        <f>T598-HLOOKUP(V598,Minimas!$C$3:$CD$12,8,FALSE)</f>
        <v>#N/A</v>
      </c>
      <c r="AI598" s="161" t="e">
        <f>T598-HLOOKUP(V598,Minimas!$C$3:$CD$12,9,FALSE)</f>
        <v>#N/A</v>
      </c>
      <c r="AJ598" s="161" t="e">
        <f>T598-HLOOKUP(V598,Minimas!$C$3:$CD$12,10,FALSE)</f>
        <v>#N/A</v>
      </c>
      <c r="AK598" s="162" t="str">
        <f t="shared" si="54"/>
        <v xml:space="preserve"> </v>
      </c>
      <c r="AL598" s="163"/>
      <c r="AM598" s="163" t="str">
        <f t="shared" si="55"/>
        <v xml:space="preserve"> </v>
      </c>
      <c r="AN598" s="163" t="str">
        <f t="shared" si="56"/>
        <v xml:space="preserve"> </v>
      </c>
    </row>
    <row r="599" spans="28:40" x14ac:dyDescent="0.25">
      <c r="AB599" s="161" t="e">
        <f>T599-HLOOKUP(V599,Minimas!$C$3:$CD$12,2,FALSE)</f>
        <v>#N/A</v>
      </c>
      <c r="AC599" s="161" t="e">
        <f>T599-HLOOKUP(V599,Minimas!$C$3:$CD$12,3,FALSE)</f>
        <v>#N/A</v>
      </c>
      <c r="AD599" s="161" t="e">
        <f>T599-HLOOKUP(V599,Minimas!$C$3:$CD$12,4,FALSE)</f>
        <v>#N/A</v>
      </c>
      <c r="AE599" s="161" t="e">
        <f>T599-HLOOKUP(V599,Minimas!$C$3:$CD$12,5,FALSE)</f>
        <v>#N/A</v>
      </c>
      <c r="AF599" s="161" t="e">
        <f>T599-HLOOKUP(V599,Minimas!$C$3:$CD$12,6,FALSE)</f>
        <v>#N/A</v>
      </c>
      <c r="AG599" s="161" t="e">
        <f>T599-HLOOKUP(V599,Minimas!$C$3:$CD$12,7,FALSE)</f>
        <v>#N/A</v>
      </c>
      <c r="AH599" s="161" t="e">
        <f>T599-HLOOKUP(V599,Minimas!$C$3:$CD$12,8,FALSE)</f>
        <v>#N/A</v>
      </c>
      <c r="AI599" s="161" t="e">
        <f>T599-HLOOKUP(V599,Minimas!$C$3:$CD$12,9,FALSE)</f>
        <v>#N/A</v>
      </c>
      <c r="AJ599" s="161" t="e">
        <f>T599-HLOOKUP(V599,Minimas!$C$3:$CD$12,10,FALSE)</f>
        <v>#N/A</v>
      </c>
      <c r="AK599" s="162" t="str">
        <f t="shared" si="54"/>
        <v xml:space="preserve"> </v>
      </c>
      <c r="AL599" s="163"/>
      <c r="AM599" s="163" t="str">
        <f t="shared" si="55"/>
        <v xml:space="preserve"> </v>
      </c>
      <c r="AN599" s="163" t="str">
        <f t="shared" si="56"/>
        <v xml:space="preserve"> </v>
      </c>
    </row>
    <row r="600" spans="28:40" x14ac:dyDescent="0.25">
      <c r="AB600" s="161" t="e">
        <f>T600-HLOOKUP(V600,Minimas!$C$3:$CD$12,2,FALSE)</f>
        <v>#N/A</v>
      </c>
      <c r="AC600" s="161" t="e">
        <f>T600-HLOOKUP(V600,Minimas!$C$3:$CD$12,3,FALSE)</f>
        <v>#N/A</v>
      </c>
      <c r="AD600" s="161" t="e">
        <f>T600-HLOOKUP(V600,Minimas!$C$3:$CD$12,4,FALSE)</f>
        <v>#N/A</v>
      </c>
      <c r="AE600" s="161" t="e">
        <f>T600-HLOOKUP(V600,Minimas!$C$3:$CD$12,5,FALSE)</f>
        <v>#N/A</v>
      </c>
      <c r="AF600" s="161" t="e">
        <f>T600-HLOOKUP(V600,Minimas!$C$3:$CD$12,6,FALSE)</f>
        <v>#N/A</v>
      </c>
      <c r="AG600" s="161" t="e">
        <f>T600-HLOOKUP(V600,Minimas!$C$3:$CD$12,7,FALSE)</f>
        <v>#N/A</v>
      </c>
      <c r="AH600" s="161" t="e">
        <f>T600-HLOOKUP(V600,Minimas!$C$3:$CD$12,8,FALSE)</f>
        <v>#N/A</v>
      </c>
      <c r="AI600" s="161" t="e">
        <f>T600-HLOOKUP(V600,Minimas!$C$3:$CD$12,9,FALSE)</f>
        <v>#N/A</v>
      </c>
      <c r="AJ600" s="161" t="e">
        <f>T600-HLOOKUP(V600,Minimas!$C$3:$CD$12,10,FALSE)</f>
        <v>#N/A</v>
      </c>
      <c r="AK600" s="162" t="str">
        <f t="shared" si="54"/>
        <v xml:space="preserve"> </v>
      </c>
      <c r="AL600" s="163"/>
      <c r="AM600" s="163" t="str">
        <f t="shared" si="55"/>
        <v xml:space="preserve"> </v>
      </c>
      <c r="AN600" s="163" t="str">
        <f t="shared" si="56"/>
        <v xml:space="preserve"> </v>
      </c>
    </row>
    <row r="601" spans="28:40" x14ac:dyDescent="0.25">
      <c r="AB601" s="161" t="e">
        <f>T601-HLOOKUP(V601,Minimas!$C$3:$CD$12,2,FALSE)</f>
        <v>#N/A</v>
      </c>
      <c r="AC601" s="161" t="e">
        <f>T601-HLOOKUP(V601,Minimas!$C$3:$CD$12,3,FALSE)</f>
        <v>#N/A</v>
      </c>
      <c r="AD601" s="161" t="e">
        <f>T601-HLOOKUP(V601,Minimas!$C$3:$CD$12,4,FALSE)</f>
        <v>#N/A</v>
      </c>
      <c r="AE601" s="161" t="e">
        <f>T601-HLOOKUP(V601,Minimas!$C$3:$CD$12,5,FALSE)</f>
        <v>#N/A</v>
      </c>
      <c r="AF601" s="161" t="e">
        <f>T601-HLOOKUP(V601,Minimas!$C$3:$CD$12,6,FALSE)</f>
        <v>#N/A</v>
      </c>
      <c r="AG601" s="161" t="e">
        <f>T601-HLOOKUP(V601,Minimas!$C$3:$CD$12,7,FALSE)</f>
        <v>#N/A</v>
      </c>
      <c r="AH601" s="161" t="e">
        <f>T601-HLOOKUP(V601,Minimas!$C$3:$CD$12,8,FALSE)</f>
        <v>#N/A</v>
      </c>
      <c r="AI601" s="161" t="e">
        <f>T601-HLOOKUP(V601,Minimas!$C$3:$CD$12,9,FALSE)</f>
        <v>#N/A</v>
      </c>
      <c r="AJ601" s="161" t="e">
        <f>T601-HLOOKUP(V601,Minimas!$C$3:$CD$12,10,FALSE)</f>
        <v>#N/A</v>
      </c>
      <c r="AK601" s="162" t="str">
        <f t="shared" si="54"/>
        <v xml:space="preserve"> </v>
      </c>
      <c r="AL601" s="163"/>
      <c r="AM601" s="163" t="str">
        <f t="shared" si="55"/>
        <v xml:space="preserve"> </v>
      </c>
      <c r="AN601" s="163" t="str">
        <f t="shared" si="56"/>
        <v xml:space="preserve"> </v>
      </c>
    </row>
    <row r="602" spans="28:40" x14ac:dyDescent="0.25">
      <c r="AB602" s="161" t="e">
        <f>T602-HLOOKUP(V602,Minimas!$C$3:$CD$12,2,FALSE)</f>
        <v>#N/A</v>
      </c>
      <c r="AC602" s="161" t="e">
        <f>T602-HLOOKUP(V602,Minimas!$C$3:$CD$12,3,FALSE)</f>
        <v>#N/A</v>
      </c>
      <c r="AD602" s="161" t="e">
        <f>T602-HLOOKUP(V602,Minimas!$C$3:$CD$12,4,FALSE)</f>
        <v>#N/A</v>
      </c>
      <c r="AE602" s="161" t="e">
        <f>T602-HLOOKUP(V602,Minimas!$C$3:$CD$12,5,FALSE)</f>
        <v>#N/A</v>
      </c>
      <c r="AF602" s="161" t="e">
        <f>T602-HLOOKUP(V602,Minimas!$C$3:$CD$12,6,FALSE)</f>
        <v>#N/A</v>
      </c>
      <c r="AG602" s="161" t="e">
        <f>T602-HLOOKUP(V602,Minimas!$C$3:$CD$12,7,FALSE)</f>
        <v>#N/A</v>
      </c>
      <c r="AH602" s="161" t="e">
        <f>T602-HLOOKUP(V602,Minimas!$C$3:$CD$12,8,FALSE)</f>
        <v>#N/A</v>
      </c>
      <c r="AI602" s="161" t="e">
        <f>T602-HLOOKUP(V602,Minimas!$C$3:$CD$12,9,FALSE)</f>
        <v>#N/A</v>
      </c>
      <c r="AJ602" s="161" t="e">
        <f>T602-HLOOKUP(V602,Minimas!$C$3:$CD$12,10,FALSE)</f>
        <v>#N/A</v>
      </c>
      <c r="AK602" s="162" t="str">
        <f t="shared" si="54"/>
        <v xml:space="preserve"> </v>
      </c>
      <c r="AL602" s="163"/>
      <c r="AM602" s="163" t="str">
        <f t="shared" si="55"/>
        <v xml:space="preserve"> </v>
      </c>
      <c r="AN602" s="163" t="str">
        <f t="shared" si="56"/>
        <v xml:space="preserve"> </v>
      </c>
    </row>
    <row r="603" spans="28:40" x14ac:dyDescent="0.25">
      <c r="AB603" s="161" t="e">
        <f>T603-HLOOKUP(V603,Minimas!$C$3:$CD$12,2,FALSE)</f>
        <v>#N/A</v>
      </c>
      <c r="AC603" s="161" t="e">
        <f>T603-HLOOKUP(V603,Minimas!$C$3:$CD$12,3,FALSE)</f>
        <v>#N/A</v>
      </c>
      <c r="AD603" s="161" t="e">
        <f>T603-HLOOKUP(V603,Minimas!$C$3:$CD$12,4,FALSE)</f>
        <v>#N/A</v>
      </c>
      <c r="AE603" s="161" t="e">
        <f>T603-HLOOKUP(V603,Minimas!$C$3:$CD$12,5,FALSE)</f>
        <v>#N/A</v>
      </c>
      <c r="AF603" s="161" t="e">
        <f>T603-HLOOKUP(V603,Minimas!$C$3:$CD$12,6,FALSE)</f>
        <v>#N/A</v>
      </c>
      <c r="AG603" s="161" t="e">
        <f>T603-HLOOKUP(V603,Minimas!$C$3:$CD$12,7,FALSE)</f>
        <v>#N/A</v>
      </c>
      <c r="AH603" s="161" t="e">
        <f>T603-HLOOKUP(V603,Minimas!$C$3:$CD$12,8,FALSE)</f>
        <v>#N/A</v>
      </c>
      <c r="AI603" s="161" t="e">
        <f>T603-HLOOKUP(V603,Minimas!$C$3:$CD$12,9,FALSE)</f>
        <v>#N/A</v>
      </c>
      <c r="AJ603" s="161" t="e">
        <f>T603-HLOOKUP(V603,Minimas!$C$3:$CD$12,10,FALSE)</f>
        <v>#N/A</v>
      </c>
      <c r="AK603" s="162" t="str">
        <f t="shared" si="54"/>
        <v xml:space="preserve"> </v>
      </c>
      <c r="AL603" s="163"/>
      <c r="AM603" s="163" t="str">
        <f t="shared" si="55"/>
        <v xml:space="preserve"> </v>
      </c>
      <c r="AN603" s="163" t="str">
        <f t="shared" si="56"/>
        <v xml:space="preserve"> </v>
      </c>
    </row>
    <row r="604" spans="28:40" x14ac:dyDescent="0.25">
      <c r="AB604" s="161" t="e">
        <f>T604-HLOOKUP(V604,Minimas!$C$3:$CD$12,2,FALSE)</f>
        <v>#N/A</v>
      </c>
      <c r="AC604" s="161" t="e">
        <f>T604-HLOOKUP(V604,Minimas!$C$3:$CD$12,3,FALSE)</f>
        <v>#N/A</v>
      </c>
      <c r="AD604" s="161" t="e">
        <f>T604-HLOOKUP(V604,Minimas!$C$3:$CD$12,4,FALSE)</f>
        <v>#N/A</v>
      </c>
      <c r="AE604" s="161" t="e">
        <f>T604-HLOOKUP(V604,Minimas!$C$3:$CD$12,5,FALSE)</f>
        <v>#N/A</v>
      </c>
      <c r="AF604" s="161" t="e">
        <f>T604-HLOOKUP(V604,Minimas!$C$3:$CD$12,6,FALSE)</f>
        <v>#N/A</v>
      </c>
      <c r="AG604" s="161" t="e">
        <f>T604-HLOOKUP(V604,Minimas!$C$3:$CD$12,7,FALSE)</f>
        <v>#N/A</v>
      </c>
      <c r="AH604" s="161" t="e">
        <f>T604-HLOOKUP(V604,Minimas!$C$3:$CD$12,8,FALSE)</f>
        <v>#N/A</v>
      </c>
      <c r="AI604" s="161" t="e">
        <f>T604-HLOOKUP(V604,Minimas!$C$3:$CD$12,9,FALSE)</f>
        <v>#N/A</v>
      </c>
      <c r="AJ604" s="161" t="e">
        <f>T604-HLOOKUP(V604,Minimas!$C$3:$CD$12,10,FALSE)</f>
        <v>#N/A</v>
      </c>
      <c r="AK604" s="162" t="str">
        <f t="shared" si="54"/>
        <v xml:space="preserve"> </v>
      </c>
      <c r="AL604" s="163"/>
      <c r="AM604" s="163" t="str">
        <f t="shared" si="55"/>
        <v xml:space="preserve"> </v>
      </c>
      <c r="AN604" s="163" t="str">
        <f t="shared" si="56"/>
        <v xml:space="preserve"> </v>
      </c>
    </row>
    <row r="605" spans="28:40" x14ac:dyDescent="0.25">
      <c r="AB605" s="161" t="e">
        <f>T605-HLOOKUP(V605,Minimas!$C$3:$CD$12,2,FALSE)</f>
        <v>#N/A</v>
      </c>
      <c r="AC605" s="161" t="e">
        <f>T605-HLOOKUP(V605,Minimas!$C$3:$CD$12,3,FALSE)</f>
        <v>#N/A</v>
      </c>
      <c r="AD605" s="161" t="e">
        <f>T605-HLOOKUP(V605,Minimas!$C$3:$CD$12,4,FALSE)</f>
        <v>#N/A</v>
      </c>
      <c r="AE605" s="161" t="e">
        <f>T605-HLOOKUP(V605,Minimas!$C$3:$CD$12,5,FALSE)</f>
        <v>#N/A</v>
      </c>
      <c r="AF605" s="161" t="e">
        <f>T605-HLOOKUP(V605,Minimas!$C$3:$CD$12,6,FALSE)</f>
        <v>#N/A</v>
      </c>
      <c r="AG605" s="161" t="e">
        <f>T605-HLOOKUP(V605,Minimas!$C$3:$CD$12,7,FALSE)</f>
        <v>#N/A</v>
      </c>
      <c r="AH605" s="161" t="e">
        <f>T605-HLOOKUP(V605,Minimas!$C$3:$CD$12,8,FALSE)</f>
        <v>#N/A</v>
      </c>
      <c r="AI605" s="161" t="e">
        <f>T605-HLOOKUP(V605,Minimas!$C$3:$CD$12,9,FALSE)</f>
        <v>#N/A</v>
      </c>
      <c r="AJ605" s="161" t="e">
        <f>T605-HLOOKUP(V605,Minimas!$C$3:$CD$12,10,FALSE)</f>
        <v>#N/A</v>
      </c>
      <c r="AK605" s="162" t="str">
        <f t="shared" si="54"/>
        <v xml:space="preserve"> </v>
      </c>
      <c r="AL605" s="163"/>
      <c r="AM605" s="163" t="str">
        <f t="shared" si="55"/>
        <v xml:space="preserve"> </v>
      </c>
      <c r="AN605" s="163" t="str">
        <f t="shared" si="56"/>
        <v xml:space="preserve"> </v>
      </c>
    </row>
    <row r="606" spans="28:40" x14ac:dyDescent="0.25">
      <c r="AB606" s="161" t="e">
        <f>T606-HLOOKUP(V606,Minimas!$C$3:$CD$12,2,FALSE)</f>
        <v>#N/A</v>
      </c>
      <c r="AC606" s="161" t="e">
        <f>T606-HLOOKUP(V606,Minimas!$C$3:$CD$12,3,FALSE)</f>
        <v>#N/A</v>
      </c>
      <c r="AD606" s="161" t="e">
        <f>T606-HLOOKUP(V606,Minimas!$C$3:$CD$12,4,FALSE)</f>
        <v>#N/A</v>
      </c>
      <c r="AE606" s="161" t="e">
        <f>T606-HLOOKUP(V606,Minimas!$C$3:$CD$12,5,FALSE)</f>
        <v>#N/A</v>
      </c>
      <c r="AF606" s="161" t="e">
        <f>T606-HLOOKUP(V606,Minimas!$C$3:$CD$12,6,FALSE)</f>
        <v>#N/A</v>
      </c>
      <c r="AG606" s="161" t="e">
        <f>T606-HLOOKUP(V606,Minimas!$C$3:$CD$12,7,FALSE)</f>
        <v>#N/A</v>
      </c>
      <c r="AH606" s="161" t="e">
        <f>T606-HLOOKUP(V606,Minimas!$C$3:$CD$12,8,FALSE)</f>
        <v>#N/A</v>
      </c>
      <c r="AI606" s="161" t="e">
        <f>T606-HLOOKUP(V606,Minimas!$C$3:$CD$12,9,FALSE)</f>
        <v>#N/A</v>
      </c>
      <c r="AJ606" s="161" t="e">
        <f>T606-HLOOKUP(V606,Minimas!$C$3:$CD$12,10,FALSE)</f>
        <v>#N/A</v>
      </c>
      <c r="AK606" s="162" t="str">
        <f t="shared" ref="AK606:AK669" si="57">IF(E606=0," ",IF(AJ606&gt;=0,$AJ$5,IF(AI606&gt;=0,$AI$5,IF(AH606&gt;=0,$AH$5,IF(AG606&gt;=0,$AG$5,IF(AF606&gt;=0,$AF$5,IF(AE606&gt;=0,$AE$5,IF(AD606&gt;=0,$AD$5,IF(AC606&gt;=0,$AC$5,$AB$5)))))))))</f>
        <v xml:space="preserve"> </v>
      </c>
      <c r="AL606" s="163"/>
      <c r="AM606" s="163" t="str">
        <f t="shared" ref="AM606:AM669" si="58">IF(AK606="","",AK606)</f>
        <v xml:space="preserve"> </v>
      </c>
      <c r="AN606" s="163" t="str">
        <f t="shared" ref="AN606:AN669" si="59">IF(E606=0," ",IF(AJ606&gt;=0,AJ606,IF(AI606&gt;=0,AI606,IF(AH606&gt;=0,AH606,IF(AG606&gt;=0,AG606,IF(AF606&gt;=0,AF606,IF(AE606&gt;=0,AE606,IF(AD606&gt;=0,AD606,IF(AC606&gt;=0,AC606,AB606)))))))))</f>
        <v xml:space="preserve"> </v>
      </c>
    </row>
    <row r="607" spans="28:40" x14ac:dyDescent="0.25">
      <c r="AB607" s="161" t="e">
        <f>T607-HLOOKUP(V607,Minimas!$C$3:$CD$12,2,FALSE)</f>
        <v>#N/A</v>
      </c>
      <c r="AC607" s="161" t="e">
        <f>T607-HLOOKUP(V607,Minimas!$C$3:$CD$12,3,FALSE)</f>
        <v>#N/A</v>
      </c>
      <c r="AD607" s="161" t="e">
        <f>T607-HLOOKUP(V607,Minimas!$C$3:$CD$12,4,FALSE)</f>
        <v>#N/A</v>
      </c>
      <c r="AE607" s="161" t="e">
        <f>T607-HLOOKUP(V607,Minimas!$C$3:$CD$12,5,FALSE)</f>
        <v>#N/A</v>
      </c>
      <c r="AF607" s="161" t="e">
        <f>T607-HLOOKUP(V607,Minimas!$C$3:$CD$12,6,FALSE)</f>
        <v>#N/A</v>
      </c>
      <c r="AG607" s="161" t="e">
        <f>T607-HLOOKUP(V607,Minimas!$C$3:$CD$12,7,FALSE)</f>
        <v>#N/A</v>
      </c>
      <c r="AH607" s="161" t="e">
        <f>T607-HLOOKUP(V607,Minimas!$C$3:$CD$12,8,FALSE)</f>
        <v>#N/A</v>
      </c>
      <c r="AI607" s="161" t="e">
        <f>T607-HLOOKUP(V607,Minimas!$C$3:$CD$12,9,FALSE)</f>
        <v>#N/A</v>
      </c>
      <c r="AJ607" s="161" t="e">
        <f>T607-HLOOKUP(V607,Minimas!$C$3:$CD$12,10,FALSE)</f>
        <v>#N/A</v>
      </c>
      <c r="AK607" s="162" t="str">
        <f t="shared" si="57"/>
        <v xml:space="preserve"> </v>
      </c>
      <c r="AL607" s="163"/>
      <c r="AM607" s="163" t="str">
        <f t="shared" si="58"/>
        <v xml:space="preserve"> </v>
      </c>
      <c r="AN607" s="163" t="str">
        <f t="shared" si="59"/>
        <v xml:space="preserve"> </v>
      </c>
    </row>
    <row r="608" spans="28:40" x14ac:dyDescent="0.25">
      <c r="AB608" s="161" t="e">
        <f>T608-HLOOKUP(V608,Minimas!$C$3:$CD$12,2,FALSE)</f>
        <v>#N/A</v>
      </c>
      <c r="AC608" s="161" t="e">
        <f>T608-HLOOKUP(V608,Minimas!$C$3:$CD$12,3,FALSE)</f>
        <v>#N/A</v>
      </c>
      <c r="AD608" s="161" t="e">
        <f>T608-HLOOKUP(V608,Minimas!$C$3:$CD$12,4,FALSE)</f>
        <v>#N/A</v>
      </c>
      <c r="AE608" s="161" t="e">
        <f>T608-HLOOKUP(V608,Minimas!$C$3:$CD$12,5,FALSE)</f>
        <v>#N/A</v>
      </c>
      <c r="AF608" s="161" t="e">
        <f>T608-HLOOKUP(V608,Minimas!$C$3:$CD$12,6,FALSE)</f>
        <v>#N/A</v>
      </c>
      <c r="AG608" s="161" t="e">
        <f>T608-HLOOKUP(V608,Minimas!$C$3:$CD$12,7,FALSE)</f>
        <v>#N/A</v>
      </c>
      <c r="AH608" s="161" t="e">
        <f>T608-HLOOKUP(V608,Minimas!$C$3:$CD$12,8,FALSE)</f>
        <v>#N/A</v>
      </c>
      <c r="AI608" s="161" t="e">
        <f>T608-HLOOKUP(V608,Minimas!$C$3:$CD$12,9,FALSE)</f>
        <v>#N/A</v>
      </c>
      <c r="AJ608" s="161" t="e">
        <f>T608-HLOOKUP(V608,Minimas!$C$3:$CD$12,10,FALSE)</f>
        <v>#N/A</v>
      </c>
      <c r="AK608" s="162" t="str">
        <f t="shared" si="57"/>
        <v xml:space="preserve"> </v>
      </c>
      <c r="AL608" s="163"/>
      <c r="AM608" s="163" t="str">
        <f t="shared" si="58"/>
        <v xml:space="preserve"> </v>
      </c>
      <c r="AN608" s="163" t="str">
        <f t="shared" si="59"/>
        <v xml:space="preserve"> </v>
      </c>
    </row>
    <row r="609" spans="28:40" x14ac:dyDescent="0.25">
      <c r="AB609" s="161" t="e">
        <f>T609-HLOOKUP(V609,Minimas!$C$3:$CD$12,2,FALSE)</f>
        <v>#N/A</v>
      </c>
      <c r="AC609" s="161" t="e">
        <f>T609-HLOOKUP(V609,Minimas!$C$3:$CD$12,3,FALSE)</f>
        <v>#N/A</v>
      </c>
      <c r="AD609" s="161" t="e">
        <f>T609-HLOOKUP(V609,Minimas!$C$3:$CD$12,4,FALSE)</f>
        <v>#N/A</v>
      </c>
      <c r="AE609" s="161" t="e">
        <f>T609-HLOOKUP(V609,Minimas!$C$3:$CD$12,5,FALSE)</f>
        <v>#N/A</v>
      </c>
      <c r="AF609" s="161" t="e">
        <f>T609-HLOOKUP(V609,Minimas!$C$3:$CD$12,6,FALSE)</f>
        <v>#N/A</v>
      </c>
      <c r="AG609" s="161" t="e">
        <f>T609-HLOOKUP(V609,Minimas!$C$3:$CD$12,7,FALSE)</f>
        <v>#N/A</v>
      </c>
      <c r="AH609" s="161" t="e">
        <f>T609-HLOOKUP(V609,Minimas!$C$3:$CD$12,8,FALSE)</f>
        <v>#N/A</v>
      </c>
      <c r="AI609" s="161" t="e">
        <f>T609-HLOOKUP(V609,Minimas!$C$3:$CD$12,9,FALSE)</f>
        <v>#N/A</v>
      </c>
      <c r="AJ609" s="161" t="e">
        <f>T609-HLOOKUP(V609,Minimas!$C$3:$CD$12,10,FALSE)</f>
        <v>#N/A</v>
      </c>
      <c r="AK609" s="162" t="str">
        <f t="shared" si="57"/>
        <v xml:space="preserve"> </v>
      </c>
      <c r="AL609" s="163"/>
      <c r="AM609" s="163" t="str">
        <f t="shared" si="58"/>
        <v xml:space="preserve"> </v>
      </c>
      <c r="AN609" s="163" t="str">
        <f t="shared" si="59"/>
        <v xml:space="preserve"> </v>
      </c>
    </row>
    <row r="610" spans="28:40" x14ac:dyDescent="0.25">
      <c r="AB610" s="161" t="e">
        <f>T610-HLOOKUP(V610,Minimas!$C$3:$CD$12,2,FALSE)</f>
        <v>#N/A</v>
      </c>
      <c r="AC610" s="161" t="e">
        <f>T610-HLOOKUP(V610,Minimas!$C$3:$CD$12,3,FALSE)</f>
        <v>#N/A</v>
      </c>
      <c r="AD610" s="161" t="e">
        <f>T610-HLOOKUP(V610,Minimas!$C$3:$CD$12,4,FALSE)</f>
        <v>#N/A</v>
      </c>
      <c r="AE610" s="161" t="e">
        <f>T610-HLOOKUP(V610,Minimas!$C$3:$CD$12,5,FALSE)</f>
        <v>#N/A</v>
      </c>
      <c r="AF610" s="161" t="e">
        <f>T610-HLOOKUP(V610,Minimas!$C$3:$CD$12,6,FALSE)</f>
        <v>#N/A</v>
      </c>
      <c r="AG610" s="161" t="e">
        <f>T610-HLOOKUP(V610,Minimas!$C$3:$CD$12,7,FALSE)</f>
        <v>#N/A</v>
      </c>
      <c r="AH610" s="161" t="e">
        <f>T610-HLOOKUP(V610,Minimas!$C$3:$CD$12,8,FALSE)</f>
        <v>#N/A</v>
      </c>
      <c r="AI610" s="161" t="e">
        <f>T610-HLOOKUP(V610,Minimas!$C$3:$CD$12,9,FALSE)</f>
        <v>#N/A</v>
      </c>
      <c r="AJ610" s="161" t="e">
        <f>T610-HLOOKUP(V610,Minimas!$C$3:$CD$12,10,FALSE)</f>
        <v>#N/A</v>
      </c>
      <c r="AK610" s="162" t="str">
        <f t="shared" si="57"/>
        <v xml:space="preserve"> </v>
      </c>
      <c r="AL610" s="163"/>
      <c r="AM610" s="163" t="str">
        <f t="shared" si="58"/>
        <v xml:space="preserve"> </v>
      </c>
      <c r="AN610" s="163" t="str">
        <f t="shared" si="59"/>
        <v xml:space="preserve"> </v>
      </c>
    </row>
    <row r="611" spans="28:40" x14ac:dyDescent="0.25">
      <c r="AB611" s="161" t="e">
        <f>T611-HLOOKUP(V611,Minimas!$C$3:$CD$12,2,FALSE)</f>
        <v>#N/A</v>
      </c>
      <c r="AC611" s="161" t="e">
        <f>T611-HLOOKUP(V611,Minimas!$C$3:$CD$12,3,FALSE)</f>
        <v>#N/A</v>
      </c>
      <c r="AD611" s="161" t="e">
        <f>T611-HLOOKUP(V611,Minimas!$C$3:$CD$12,4,FALSE)</f>
        <v>#N/A</v>
      </c>
      <c r="AE611" s="161" t="e">
        <f>T611-HLOOKUP(V611,Minimas!$C$3:$CD$12,5,FALSE)</f>
        <v>#N/A</v>
      </c>
      <c r="AF611" s="161" t="e">
        <f>T611-HLOOKUP(V611,Minimas!$C$3:$CD$12,6,FALSE)</f>
        <v>#N/A</v>
      </c>
      <c r="AG611" s="161" t="e">
        <f>T611-HLOOKUP(V611,Minimas!$C$3:$CD$12,7,FALSE)</f>
        <v>#N/A</v>
      </c>
      <c r="AH611" s="161" t="e">
        <f>T611-HLOOKUP(V611,Minimas!$C$3:$CD$12,8,FALSE)</f>
        <v>#N/A</v>
      </c>
      <c r="AI611" s="161" t="e">
        <f>T611-HLOOKUP(V611,Minimas!$C$3:$CD$12,9,FALSE)</f>
        <v>#N/A</v>
      </c>
      <c r="AJ611" s="161" t="e">
        <f>T611-HLOOKUP(V611,Minimas!$C$3:$CD$12,10,FALSE)</f>
        <v>#N/A</v>
      </c>
      <c r="AK611" s="162" t="str">
        <f t="shared" si="57"/>
        <v xml:space="preserve"> </v>
      </c>
      <c r="AL611" s="163"/>
      <c r="AM611" s="163" t="str">
        <f t="shared" si="58"/>
        <v xml:space="preserve"> </v>
      </c>
      <c r="AN611" s="163" t="str">
        <f t="shared" si="59"/>
        <v xml:space="preserve"> </v>
      </c>
    </row>
    <row r="612" spans="28:40" x14ac:dyDescent="0.25">
      <c r="AB612" s="161" t="e">
        <f>T612-HLOOKUP(V612,Minimas!$C$3:$CD$12,2,FALSE)</f>
        <v>#N/A</v>
      </c>
      <c r="AC612" s="161" t="e">
        <f>T612-HLOOKUP(V612,Minimas!$C$3:$CD$12,3,FALSE)</f>
        <v>#N/A</v>
      </c>
      <c r="AD612" s="161" t="e">
        <f>T612-HLOOKUP(V612,Minimas!$C$3:$CD$12,4,FALSE)</f>
        <v>#N/A</v>
      </c>
      <c r="AE612" s="161" t="e">
        <f>T612-HLOOKUP(V612,Minimas!$C$3:$CD$12,5,FALSE)</f>
        <v>#N/A</v>
      </c>
      <c r="AF612" s="161" t="e">
        <f>T612-HLOOKUP(V612,Minimas!$C$3:$CD$12,6,FALSE)</f>
        <v>#N/A</v>
      </c>
      <c r="AG612" s="161" t="e">
        <f>T612-HLOOKUP(V612,Minimas!$C$3:$CD$12,7,FALSE)</f>
        <v>#N/A</v>
      </c>
      <c r="AH612" s="161" t="e">
        <f>T612-HLOOKUP(V612,Minimas!$C$3:$CD$12,8,FALSE)</f>
        <v>#N/A</v>
      </c>
      <c r="AI612" s="161" t="e">
        <f>T612-HLOOKUP(V612,Minimas!$C$3:$CD$12,9,FALSE)</f>
        <v>#N/A</v>
      </c>
      <c r="AJ612" s="161" t="e">
        <f>T612-HLOOKUP(V612,Minimas!$C$3:$CD$12,10,FALSE)</f>
        <v>#N/A</v>
      </c>
      <c r="AK612" s="162" t="str">
        <f t="shared" si="57"/>
        <v xml:space="preserve"> </v>
      </c>
      <c r="AL612" s="163"/>
      <c r="AM612" s="163" t="str">
        <f t="shared" si="58"/>
        <v xml:space="preserve"> </v>
      </c>
      <c r="AN612" s="163" t="str">
        <f t="shared" si="59"/>
        <v xml:space="preserve"> </v>
      </c>
    </row>
    <row r="613" spans="28:40" x14ac:dyDescent="0.25">
      <c r="AB613" s="161" t="e">
        <f>T613-HLOOKUP(V613,Minimas!$C$3:$CD$12,2,FALSE)</f>
        <v>#N/A</v>
      </c>
      <c r="AC613" s="161" t="e">
        <f>T613-HLOOKUP(V613,Minimas!$C$3:$CD$12,3,FALSE)</f>
        <v>#N/A</v>
      </c>
      <c r="AD613" s="161" t="e">
        <f>T613-HLOOKUP(V613,Minimas!$C$3:$CD$12,4,FALSE)</f>
        <v>#N/A</v>
      </c>
      <c r="AE613" s="161" t="e">
        <f>T613-HLOOKUP(V613,Minimas!$C$3:$CD$12,5,FALSE)</f>
        <v>#N/A</v>
      </c>
      <c r="AF613" s="161" t="e">
        <f>T613-HLOOKUP(V613,Minimas!$C$3:$CD$12,6,FALSE)</f>
        <v>#N/A</v>
      </c>
      <c r="AG613" s="161" t="e">
        <f>T613-HLOOKUP(V613,Minimas!$C$3:$CD$12,7,FALSE)</f>
        <v>#N/A</v>
      </c>
      <c r="AH613" s="161" t="e">
        <f>T613-HLOOKUP(V613,Minimas!$C$3:$CD$12,8,FALSE)</f>
        <v>#N/A</v>
      </c>
      <c r="AI613" s="161" t="e">
        <f>T613-HLOOKUP(V613,Minimas!$C$3:$CD$12,9,FALSE)</f>
        <v>#N/A</v>
      </c>
      <c r="AJ613" s="161" t="e">
        <f>T613-HLOOKUP(V613,Minimas!$C$3:$CD$12,10,FALSE)</f>
        <v>#N/A</v>
      </c>
      <c r="AK613" s="162" t="str">
        <f t="shared" si="57"/>
        <v xml:space="preserve"> </v>
      </c>
      <c r="AL613" s="163"/>
      <c r="AM613" s="163" t="str">
        <f t="shared" si="58"/>
        <v xml:space="preserve"> </v>
      </c>
      <c r="AN613" s="163" t="str">
        <f t="shared" si="59"/>
        <v xml:space="preserve"> </v>
      </c>
    </row>
    <row r="614" spans="28:40" x14ac:dyDescent="0.25">
      <c r="AB614" s="161" t="e">
        <f>T614-HLOOKUP(V614,Minimas!$C$3:$CD$12,2,FALSE)</f>
        <v>#N/A</v>
      </c>
      <c r="AC614" s="161" t="e">
        <f>T614-HLOOKUP(V614,Minimas!$C$3:$CD$12,3,FALSE)</f>
        <v>#N/A</v>
      </c>
      <c r="AD614" s="161" t="e">
        <f>T614-HLOOKUP(V614,Minimas!$C$3:$CD$12,4,FALSE)</f>
        <v>#N/A</v>
      </c>
      <c r="AE614" s="161" t="e">
        <f>T614-HLOOKUP(V614,Minimas!$C$3:$CD$12,5,FALSE)</f>
        <v>#N/A</v>
      </c>
      <c r="AF614" s="161" t="e">
        <f>T614-HLOOKUP(V614,Minimas!$C$3:$CD$12,6,FALSE)</f>
        <v>#N/A</v>
      </c>
      <c r="AG614" s="161" t="e">
        <f>T614-HLOOKUP(V614,Minimas!$C$3:$CD$12,7,FALSE)</f>
        <v>#N/A</v>
      </c>
      <c r="AH614" s="161" t="e">
        <f>T614-HLOOKUP(V614,Minimas!$C$3:$CD$12,8,FALSE)</f>
        <v>#N/A</v>
      </c>
      <c r="AI614" s="161" t="e">
        <f>T614-HLOOKUP(V614,Minimas!$C$3:$CD$12,9,FALSE)</f>
        <v>#N/A</v>
      </c>
      <c r="AJ614" s="161" t="e">
        <f>T614-HLOOKUP(V614,Minimas!$C$3:$CD$12,10,FALSE)</f>
        <v>#N/A</v>
      </c>
      <c r="AK614" s="162" t="str">
        <f t="shared" si="57"/>
        <v xml:space="preserve"> </v>
      </c>
      <c r="AL614" s="163"/>
      <c r="AM614" s="163" t="str">
        <f t="shared" si="58"/>
        <v xml:space="preserve"> </v>
      </c>
      <c r="AN614" s="163" t="str">
        <f t="shared" si="59"/>
        <v xml:space="preserve"> </v>
      </c>
    </row>
    <row r="615" spans="28:40" x14ac:dyDescent="0.25">
      <c r="AB615" s="161" t="e">
        <f>T615-HLOOKUP(V615,Minimas!$C$3:$CD$12,2,FALSE)</f>
        <v>#N/A</v>
      </c>
      <c r="AC615" s="161" t="e">
        <f>T615-HLOOKUP(V615,Minimas!$C$3:$CD$12,3,FALSE)</f>
        <v>#N/A</v>
      </c>
      <c r="AD615" s="161" t="e">
        <f>T615-HLOOKUP(V615,Minimas!$C$3:$CD$12,4,FALSE)</f>
        <v>#N/A</v>
      </c>
      <c r="AE615" s="161" t="e">
        <f>T615-HLOOKUP(V615,Minimas!$C$3:$CD$12,5,FALSE)</f>
        <v>#N/A</v>
      </c>
      <c r="AF615" s="161" t="e">
        <f>T615-HLOOKUP(V615,Minimas!$C$3:$CD$12,6,FALSE)</f>
        <v>#N/A</v>
      </c>
      <c r="AG615" s="161" t="e">
        <f>T615-HLOOKUP(V615,Minimas!$C$3:$CD$12,7,FALSE)</f>
        <v>#N/A</v>
      </c>
      <c r="AH615" s="161" t="e">
        <f>T615-HLOOKUP(V615,Minimas!$C$3:$CD$12,8,FALSE)</f>
        <v>#N/A</v>
      </c>
      <c r="AI615" s="161" t="e">
        <f>T615-HLOOKUP(V615,Minimas!$C$3:$CD$12,9,FALSE)</f>
        <v>#N/A</v>
      </c>
      <c r="AJ615" s="161" t="e">
        <f>T615-HLOOKUP(V615,Minimas!$C$3:$CD$12,10,FALSE)</f>
        <v>#N/A</v>
      </c>
      <c r="AK615" s="162" t="str">
        <f t="shared" si="57"/>
        <v xml:space="preserve"> </v>
      </c>
      <c r="AL615" s="163"/>
      <c r="AM615" s="163" t="str">
        <f t="shared" si="58"/>
        <v xml:space="preserve"> </v>
      </c>
      <c r="AN615" s="163" t="str">
        <f t="shared" si="59"/>
        <v xml:space="preserve"> </v>
      </c>
    </row>
    <row r="616" spans="28:40" x14ac:dyDescent="0.25">
      <c r="AB616" s="161" t="e">
        <f>T616-HLOOKUP(V616,Minimas!$C$3:$CD$12,2,FALSE)</f>
        <v>#N/A</v>
      </c>
      <c r="AC616" s="161" t="e">
        <f>T616-HLOOKUP(V616,Minimas!$C$3:$CD$12,3,FALSE)</f>
        <v>#N/A</v>
      </c>
      <c r="AD616" s="161" t="e">
        <f>T616-HLOOKUP(V616,Minimas!$C$3:$CD$12,4,FALSE)</f>
        <v>#N/A</v>
      </c>
      <c r="AE616" s="161" t="e">
        <f>T616-HLOOKUP(V616,Minimas!$C$3:$CD$12,5,FALSE)</f>
        <v>#N/A</v>
      </c>
      <c r="AF616" s="161" t="e">
        <f>T616-HLOOKUP(V616,Minimas!$C$3:$CD$12,6,FALSE)</f>
        <v>#N/A</v>
      </c>
      <c r="AG616" s="161" t="e">
        <f>T616-HLOOKUP(V616,Minimas!$C$3:$CD$12,7,FALSE)</f>
        <v>#N/A</v>
      </c>
      <c r="AH616" s="161" t="e">
        <f>T616-HLOOKUP(V616,Minimas!$C$3:$CD$12,8,FALSE)</f>
        <v>#N/A</v>
      </c>
      <c r="AI616" s="161" t="e">
        <f>T616-HLOOKUP(V616,Minimas!$C$3:$CD$12,9,FALSE)</f>
        <v>#N/A</v>
      </c>
      <c r="AJ616" s="161" t="e">
        <f>T616-HLOOKUP(V616,Minimas!$C$3:$CD$12,10,FALSE)</f>
        <v>#N/A</v>
      </c>
      <c r="AK616" s="162" t="str">
        <f t="shared" si="57"/>
        <v xml:space="preserve"> </v>
      </c>
      <c r="AL616" s="163"/>
      <c r="AM616" s="163" t="str">
        <f t="shared" si="58"/>
        <v xml:space="preserve"> </v>
      </c>
      <c r="AN616" s="163" t="str">
        <f t="shared" si="59"/>
        <v xml:space="preserve"> </v>
      </c>
    </row>
    <row r="617" spans="28:40" x14ac:dyDescent="0.25">
      <c r="AB617" s="161" t="e">
        <f>T617-HLOOKUP(V617,Minimas!$C$3:$CD$12,2,FALSE)</f>
        <v>#N/A</v>
      </c>
      <c r="AC617" s="161" t="e">
        <f>T617-HLOOKUP(V617,Minimas!$C$3:$CD$12,3,FALSE)</f>
        <v>#N/A</v>
      </c>
      <c r="AD617" s="161" t="e">
        <f>T617-HLOOKUP(V617,Minimas!$C$3:$CD$12,4,FALSE)</f>
        <v>#N/A</v>
      </c>
      <c r="AE617" s="161" t="e">
        <f>T617-HLOOKUP(V617,Minimas!$C$3:$CD$12,5,FALSE)</f>
        <v>#N/A</v>
      </c>
      <c r="AF617" s="161" t="e">
        <f>T617-HLOOKUP(V617,Minimas!$C$3:$CD$12,6,FALSE)</f>
        <v>#N/A</v>
      </c>
      <c r="AG617" s="161" t="e">
        <f>T617-HLOOKUP(V617,Minimas!$C$3:$CD$12,7,FALSE)</f>
        <v>#N/A</v>
      </c>
      <c r="AH617" s="161" t="e">
        <f>T617-HLOOKUP(V617,Minimas!$C$3:$CD$12,8,FALSE)</f>
        <v>#N/A</v>
      </c>
      <c r="AI617" s="161" t="e">
        <f>T617-HLOOKUP(V617,Minimas!$C$3:$CD$12,9,FALSE)</f>
        <v>#N/A</v>
      </c>
      <c r="AJ617" s="161" t="e">
        <f>T617-HLOOKUP(V617,Minimas!$C$3:$CD$12,10,FALSE)</f>
        <v>#N/A</v>
      </c>
      <c r="AK617" s="162" t="str">
        <f t="shared" si="57"/>
        <v xml:space="preserve"> </v>
      </c>
      <c r="AL617" s="163"/>
      <c r="AM617" s="163" t="str">
        <f t="shared" si="58"/>
        <v xml:space="preserve"> </v>
      </c>
      <c r="AN617" s="163" t="str">
        <f t="shared" si="59"/>
        <v xml:space="preserve"> </v>
      </c>
    </row>
    <row r="618" spans="28:40" x14ac:dyDescent="0.25">
      <c r="AB618" s="161" t="e">
        <f>T618-HLOOKUP(V618,Minimas!$C$3:$CD$12,2,FALSE)</f>
        <v>#N/A</v>
      </c>
      <c r="AC618" s="161" t="e">
        <f>T618-HLOOKUP(V618,Minimas!$C$3:$CD$12,3,FALSE)</f>
        <v>#N/A</v>
      </c>
      <c r="AD618" s="161" t="e">
        <f>T618-HLOOKUP(V618,Minimas!$C$3:$CD$12,4,FALSE)</f>
        <v>#N/A</v>
      </c>
      <c r="AE618" s="161" t="e">
        <f>T618-HLOOKUP(V618,Minimas!$C$3:$CD$12,5,FALSE)</f>
        <v>#N/A</v>
      </c>
      <c r="AF618" s="161" t="e">
        <f>T618-HLOOKUP(V618,Minimas!$C$3:$CD$12,6,FALSE)</f>
        <v>#N/A</v>
      </c>
      <c r="AG618" s="161" t="e">
        <f>T618-HLOOKUP(V618,Minimas!$C$3:$CD$12,7,FALSE)</f>
        <v>#N/A</v>
      </c>
      <c r="AH618" s="161" t="e">
        <f>T618-HLOOKUP(V618,Minimas!$C$3:$CD$12,8,FALSE)</f>
        <v>#N/A</v>
      </c>
      <c r="AI618" s="161" t="e">
        <f>T618-HLOOKUP(V618,Minimas!$C$3:$CD$12,9,FALSE)</f>
        <v>#N/A</v>
      </c>
      <c r="AJ618" s="161" t="e">
        <f>T618-HLOOKUP(V618,Minimas!$C$3:$CD$12,10,FALSE)</f>
        <v>#N/A</v>
      </c>
      <c r="AK618" s="162" t="str">
        <f t="shared" si="57"/>
        <v xml:space="preserve"> </v>
      </c>
      <c r="AL618" s="163"/>
      <c r="AM618" s="163" t="str">
        <f t="shared" si="58"/>
        <v xml:space="preserve"> </v>
      </c>
      <c r="AN618" s="163" t="str">
        <f t="shared" si="59"/>
        <v xml:space="preserve"> </v>
      </c>
    </row>
    <row r="619" spans="28:40" x14ac:dyDescent="0.25">
      <c r="AB619" s="161" t="e">
        <f>T619-HLOOKUP(V619,Minimas!$C$3:$CD$12,2,FALSE)</f>
        <v>#N/A</v>
      </c>
      <c r="AC619" s="161" t="e">
        <f>T619-HLOOKUP(V619,Minimas!$C$3:$CD$12,3,FALSE)</f>
        <v>#N/A</v>
      </c>
      <c r="AD619" s="161" t="e">
        <f>T619-HLOOKUP(V619,Minimas!$C$3:$CD$12,4,FALSE)</f>
        <v>#N/A</v>
      </c>
      <c r="AE619" s="161" t="e">
        <f>T619-HLOOKUP(V619,Minimas!$C$3:$CD$12,5,FALSE)</f>
        <v>#N/A</v>
      </c>
      <c r="AF619" s="161" t="e">
        <f>T619-HLOOKUP(V619,Minimas!$C$3:$CD$12,6,FALSE)</f>
        <v>#N/A</v>
      </c>
      <c r="AG619" s="161" t="e">
        <f>T619-HLOOKUP(V619,Minimas!$C$3:$CD$12,7,FALSE)</f>
        <v>#N/A</v>
      </c>
      <c r="AH619" s="161" t="e">
        <f>T619-HLOOKUP(V619,Minimas!$C$3:$CD$12,8,FALSE)</f>
        <v>#N/A</v>
      </c>
      <c r="AI619" s="161" t="e">
        <f>T619-HLOOKUP(V619,Minimas!$C$3:$CD$12,9,FALSE)</f>
        <v>#N/A</v>
      </c>
      <c r="AJ619" s="161" t="e">
        <f>T619-HLOOKUP(V619,Minimas!$C$3:$CD$12,10,FALSE)</f>
        <v>#N/A</v>
      </c>
      <c r="AK619" s="162" t="str">
        <f t="shared" si="57"/>
        <v xml:space="preserve"> </v>
      </c>
      <c r="AL619" s="163"/>
      <c r="AM619" s="163" t="str">
        <f t="shared" si="58"/>
        <v xml:space="preserve"> </v>
      </c>
      <c r="AN619" s="163" t="str">
        <f t="shared" si="59"/>
        <v xml:space="preserve"> </v>
      </c>
    </row>
    <row r="620" spans="28:40" x14ac:dyDescent="0.25">
      <c r="AB620" s="161" t="e">
        <f>T620-HLOOKUP(V620,Minimas!$C$3:$CD$12,2,FALSE)</f>
        <v>#N/A</v>
      </c>
      <c r="AC620" s="161" t="e">
        <f>T620-HLOOKUP(V620,Minimas!$C$3:$CD$12,3,FALSE)</f>
        <v>#N/A</v>
      </c>
      <c r="AD620" s="161" t="e">
        <f>T620-HLOOKUP(V620,Minimas!$C$3:$CD$12,4,FALSE)</f>
        <v>#N/A</v>
      </c>
      <c r="AE620" s="161" t="e">
        <f>T620-HLOOKUP(V620,Minimas!$C$3:$CD$12,5,FALSE)</f>
        <v>#N/A</v>
      </c>
      <c r="AF620" s="161" t="e">
        <f>T620-HLOOKUP(V620,Minimas!$C$3:$CD$12,6,FALSE)</f>
        <v>#N/A</v>
      </c>
      <c r="AG620" s="161" t="e">
        <f>T620-HLOOKUP(V620,Minimas!$C$3:$CD$12,7,FALSE)</f>
        <v>#N/A</v>
      </c>
      <c r="AH620" s="161" t="e">
        <f>T620-HLOOKUP(V620,Minimas!$C$3:$CD$12,8,FALSE)</f>
        <v>#N/A</v>
      </c>
      <c r="AI620" s="161" t="e">
        <f>T620-HLOOKUP(V620,Minimas!$C$3:$CD$12,9,FALSE)</f>
        <v>#N/A</v>
      </c>
      <c r="AJ620" s="161" t="e">
        <f>T620-HLOOKUP(V620,Minimas!$C$3:$CD$12,10,FALSE)</f>
        <v>#N/A</v>
      </c>
      <c r="AK620" s="162" t="str">
        <f t="shared" si="57"/>
        <v xml:space="preserve"> </v>
      </c>
      <c r="AL620" s="163"/>
      <c r="AM620" s="163" t="str">
        <f t="shared" si="58"/>
        <v xml:space="preserve"> </v>
      </c>
      <c r="AN620" s="163" t="str">
        <f t="shared" si="59"/>
        <v xml:space="preserve"> </v>
      </c>
    </row>
    <row r="621" spans="28:40" x14ac:dyDescent="0.25">
      <c r="AB621" s="161" t="e">
        <f>T621-HLOOKUP(V621,Minimas!$C$3:$CD$12,2,FALSE)</f>
        <v>#N/A</v>
      </c>
      <c r="AC621" s="161" t="e">
        <f>T621-HLOOKUP(V621,Minimas!$C$3:$CD$12,3,FALSE)</f>
        <v>#N/A</v>
      </c>
      <c r="AD621" s="161" t="e">
        <f>T621-HLOOKUP(V621,Minimas!$C$3:$CD$12,4,FALSE)</f>
        <v>#N/A</v>
      </c>
      <c r="AE621" s="161" t="e">
        <f>T621-HLOOKUP(V621,Minimas!$C$3:$CD$12,5,FALSE)</f>
        <v>#N/A</v>
      </c>
      <c r="AF621" s="161" t="e">
        <f>T621-HLOOKUP(V621,Minimas!$C$3:$CD$12,6,FALSE)</f>
        <v>#N/A</v>
      </c>
      <c r="AG621" s="161" t="e">
        <f>T621-HLOOKUP(V621,Minimas!$C$3:$CD$12,7,FALSE)</f>
        <v>#N/A</v>
      </c>
      <c r="AH621" s="161" t="e">
        <f>T621-HLOOKUP(V621,Minimas!$C$3:$CD$12,8,FALSE)</f>
        <v>#N/A</v>
      </c>
      <c r="AI621" s="161" t="e">
        <f>T621-HLOOKUP(V621,Minimas!$C$3:$CD$12,9,FALSE)</f>
        <v>#N/A</v>
      </c>
      <c r="AJ621" s="161" t="e">
        <f>T621-HLOOKUP(V621,Minimas!$C$3:$CD$12,10,FALSE)</f>
        <v>#N/A</v>
      </c>
      <c r="AK621" s="162" t="str">
        <f t="shared" si="57"/>
        <v xml:space="preserve"> </v>
      </c>
      <c r="AL621" s="163"/>
      <c r="AM621" s="163" t="str">
        <f t="shared" si="58"/>
        <v xml:space="preserve"> </v>
      </c>
      <c r="AN621" s="163" t="str">
        <f t="shared" si="59"/>
        <v xml:space="preserve"> </v>
      </c>
    </row>
    <row r="622" spans="28:40" x14ac:dyDescent="0.25">
      <c r="AB622" s="161" t="e">
        <f>T622-HLOOKUP(V622,Minimas!$C$3:$CD$12,2,FALSE)</f>
        <v>#N/A</v>
      </c>
      <c r="AC622" s="161" t="e">
        <f>T622-HLOOKUP(V622,Minimas!$C$3:$CD$12,3,FALSE)</f>
        <v>#N/A</v>
      </c>
      <c r="AD622" s="161" t="e">
        <f>T622-HLOOKUP(V622,Minimas!$C$3:$CD$12,4,FALSE)</f>
        <v>#N/A</v>
      </c>
      <c r="AE622" s="161" t="e">
        <f>T622-HLOOKUP(V622,Minimas!$C$3:$CD$12,5,FALSE)</f>
        <v>#N/A</v>
      </c>
      <c r="AF622" s="161" t="e">
        <f>T622-HLOOKUP(V622,Minimas!$C$3:$CD$12,6,FALSE)</f>
        <v>#N/A</v>
      </c>
      <c r="AG622" s="161" t="e">
        <f>T622-HLOOKUP(V622,Minimas!$C$3:$CD$12,7,FALSE)</f>
        <v>#N/A</v>
      </c>
      <c r="AH622" s="161" t="e">
        <f>T622-HLOOKUP(V622,Minimas!$C$3:$CD$12,8,FALSE)</f>
        <v>#N/A</v>
      </c>
      <c r="AI622" s="161" t="e">
        <f>T622-HLOOKUP(V622,Minimas!$C$3:$CD$12,9,FALSE)</f>
        <v>#N/A</v>
      </c>
      <c r="AJ622" s="161" t="e">
        <f>T622-HLOOKUP(V622,Minimas!$C$3:$CD$12,10,FALSE)</f>
        <v>#N/A</v>
      </c>
      <c r="AK622" s="162" t="str">
        <f t="shared" si="57"/>
        <v xml:space="preserve"> </v>
      </c>
      <c r="AL622" s="163"/>
      <c r="AM622" s="163" t="str">
        <f t="shared" si="58"/>
        <v xml:space="preserve"> </v>
      </c>
      <c r="AN622" s="163" t="str">
        <f t="shared" si="59"/>
        <v xml:space="preserve"> </v>
      </c>
    </row>
    <row r="623" spans="28:40" x14ac:dyDescent="0.25">
      <c r="AB623" s="161" t="e">
        <f>T623-HLOOKUP(V623,Minimas!$C$3:$CD$12,2,FALSE)</f>
        <v>#N/A</v>
      </c>
      <c r="AC623" s="161" t="e">
        <f>T623-HLOOKUP(V623,Minimas!$C$3:$CD$12,3,FALSE)</f>
        <v>#N/A</v>
      </c>
      <c r="AD623" s="161" t="e">
        <f>T623-HLOOKUP(V623,Minimas!$C$3:$CD$12,4,FALSE)</f>
        <v>#N/A</v>
      </c>
      <c r="AE623" s="161" t="e">
        <f>T623-HLOOKUP(V623,Minimas!$C$3:$CD$12,5,FALSE)</f>
        <v>#N/A</v>
      </c>
      <c r="AF623" s="161" t="e">
        <f>T623-HLOOKUP(V623,Minimas!$C$3:$CD$12,6,FALSE)</f>
        <v>#N/A</v>
      </c>
      <c r="AG623" s="161" t="e">
        <f>T623-HLOOKUP(V623,Minimas!$C$3:$CD$12,7,FALSE)</f>
        <v>#N/A</v>
      </c>
      <c r="AH623" s="161" t="e">
        <f>T623-HLOOKUP(V623,Minimas!$C$3:$CD$12,8,FALSE)</f>
        <v>#N/A</v>
      </c>
      <c r="AI623" s="161" t="e">
        <f>T623-HLOOKUP(V623,Minimas!$C$3:$CD$12,9,FALSE)</f>
        <v>#N/A</v>
      </c>
      <c r="AJ623" s="161" t="e">
        <f>T623-HLOOKUP(V623,Minimas!$C$3:$CD$12,10,FALSE)</f>
        <v>#N/A</v>
      </c>
      <c r="AK623" s="162" t="str">
        <f t="shared" si="57"/>
        <v xml:space="preserve"> </v>
      </c>
      <c r="AL623" s="163"/>
      <c r="AM623" s="163" t="str">
        <f t="shared" si="58"/>
        <v xml:space="preserve"> </v>
      </c>
      <c r="AN623" s="163" t="str">
        <f t="shared" si="59"/>
        <v xml:space="preserve"> </v>
      </c>
    </row>
    <row r="624" spans="28:40" x14ac:dyDescent="0.25">
      <c r="AB624" s="161" t="e">
        <f>T624-HLOOKUP(V624,Minimas!$C$3:$CD$12,2,FALSE)</f>
        <v>#N/A</v>
      </c>
      <c r="AC624" s="161" t="e">
        <f>T624-HLOOKUP(V624,Minimas!$C$3:$CD$12,3,FALSE)</f>
        <v>#N/A</v>
      </c>
      <c r="AD624" s="161" t="e">
        <f>T624-HLOOKUP(V624,Minimas!$C$3:$CD$12,4,FALSE)</f>
        <v>#N/A</v>
      </c>
      <c r="AE624" s="161" t="e">
        <f>T624-HLOOKUP(V624,Minimas!$C$3:$CD$12,5,FALSE)</f>
        <v>#N/A</v>
      </c>
      <c r="AF624" s="161" t="e">
        <f>T624-HLOOKUP(V624,Minimas!$C$3:$CD$12,6,FALSE)</f>
        <v>#N/A</v>
      </c>
      <c r="AG624" s="161" t="e">
        <f>T624-HLOOKUP(V624,Minimas!$C$3:$CD$12,7,FALSE)</f>
        <v>#N/A</v>
      </c>
      <c r="AH624" s="161" t="e">
        <f>T624-HLOOKUP(V624,Minimas!$C$3:$CD$12,8,FALSE)</f>
        <v>#N/A</v>
      </c>
      <c r="AI624" s="161" t="e">
        <f>T624-HLOOKUP(V624,Minimas!$C$3:$CD$12,9,FALSE)</f>
        <v>#N/A</v>
      </c>
      <c r="AJ624" s="161" t="e">
        <f>T624-HLOOKUP(V624,Minimas!$C$3:$CD$12,10,FALSE)</f>
        <v>#N/A</v>
      </c>
      <c r="AK624" s="162" t="str">
        <f t="shared" si="57"/>
        <v xml:space="preserve"> </v>
      </c>
      <c r="AL624" s="163"/>
      <c r="AM624" s="163" t="str">
        <f t="shared" si="58"/>
        <v xml:space="preserve"> </v>
      </c>
      <c r="AN624" s="163" t="str">
        <f t="shared" si="59"/>
        <v xml:space="preserve"> </v>
      </c>
    </row>
    <row r="625" spans="28:40" x14ac:dyDescent="0.25">
      <c r="AB625" s="161" t="e">
        <f>T625-HLOOKUP(V625,Minimas!$C$3:$CD$12,2,FALSE)</f>
        <v>#N/A</v>
      </c>
      <c r="AC625" s="161" t="e">
        <f>T625-HLOOKUP(V625,Minimas!$C$3:$CD$12,3,FALSE)</f>
        <v>#N/A</v>
      </c>
      <c r="AD625" s="161" t="e">
        <f>T625-HLOOKUP(V625,Minimas!$C$3:$CD$12,4,FALSE)</f>
        <v>#N/A</v>
      </c>
      <c r="AE625" s="161" t="e">
        <f>T625-HLOOKUP(V625,Minimas!$C$3:$CD$12,5,FALSE)</f>
        <v>#N/A</v>
      </c>
      <c r="AF625" s="161" t="e">
        <f>T625-HLOOKUP(V625,Minimas!$C$3:$CD$12,6,FALSE)</f>
        <v>#N/A</v>
      </c>
      <c r="AG625" s="161" t="e">
        <f>T625-HLOOKUP(V625,Minimas!$C$3:$CD$12,7,FALSE)</f>
        <v>#N/A</v>
      </c>
      <c r="AH625" s="161" t="e">
        <f>T625-HLOOKUP(V625,Minimas!$C$3:$CD$12,8,FALSE)</f>
        <v>#N/A</v>
      </c>
      <c r="AI625" s="161" t="e">
        <f>T625-HLOOKUP(V625,Minimas!$C$3:$CD$12,9,FALSE)</f>
        <v>#N/A</v>
      </c>
      <c r="AJ625" s="161" t="e">
        <f>T625-HLOOKUP(V625,Minimas!$C$3:$CD$12,10,FALSE)</f>
        <v>#N/A</v>
      </c>
      <c r="AK625" s="162" t="str">
        <f t="shared" si="57"/>
        <v xml:space="preserve"> </v>
      </c>
      <c r="AL625" s="163"/>
      <c r="AM625" s="163" t="str">
        <f t="shared" si="58"/>
        <v xml:space="preserve"> </v>
      </c>
      <c r="AN625" s="163" t="str">
        <f t="shared" si="59"/>
        <v xml:space="preserve"> </v>
      </c>
    </row>
    <row r="626" spans="28:40" x14ac:dyDescent="0.25">
      <c r="AB626" s="161" t="e">
        <f>T626-HLOOKUP(V626,Minimas!$C$3:$CD$12,2,FALSE)</f>
        <v>#N/A</v>
      </c>
      <c r="AC626" s="161" t="e">
        <f>T626-HLOOKUP(V626,Minimas!$C$3:$CD$12,3,FALSE)</f>
        <v>#N/A</v>
      </c>
      <c r="AD626" s="161" t="e">
        <f>T626-HLOOKUP(V626,Minimas!$C$3:$CD$12,4,FALSE)</f>
        <v>#N/A</v>
      </c>
      <c r="AE626" s="161" t="e">
        <f>T626-HLOOKUP(V626,Minimas!$C$3:$CD$12,5,FALSE)</f>
        <v>#N/A</v>
      </c>
      <c r="AF626" s="161" t="e">
        <f>T626-HLOOKUP(V626,Minimas!$C$3:$CD$12,6,FALSE)</f>
        <v>#N/A</v>
      </c>
      <c r="AG626" s="161" t="e">
        <f>T626-HLOOKUP(V626,Minimas!$C$3:$CD$12,7,FALSE)</f>
        <v>#N/A</v>
      </c>
      <c r="AH626" s="161" t="e">
        <f>T626-HLOOKUP(V626,Minimas!$C$3:$CD$12,8,FALSE)</f>
        <v>#N/A</v>
      </c>
      <c r="AI626" s="161" t="e">
        <f>T626-HLOOKUP(V626,Minimas!$C$3:$CD$12,9,FALSE)</f>
        <v>#N/A</v>
      </c>
      <c r="AJ626" s="161" t="e">
        <f>T626-HLOOKUP(V626,Minimas!$C$3:$CD$12,10,FALSE)</f>
        <v>#N/A</v>
      </c>
      <c r="AK626" s="162" t="str">
        <f t="shared" si="57"/>
        <v xml:space="preserve"> </v>
      </c>
      <c r="AL626" s="163"/>
      <c r="AM626" s="163" t="str">
        <f t="shared" si="58"/>
        <v xml:space="preserve"> </v>
      </c>
      <c r="AN626" s="163" t="str">
        <f t="shared" si="59"/>
        <v xml:space="preserve"> </v>
      </c>
    </row>
    <row r="627" spans="28:40" x14ac:dyDescent="0.25">
      <c r="AB627" s="161" t="e">
        <f>T627-HLOOKUP(V627,Minimas!$C$3:$CD$12,2,FALSE)</f>
        <v>#N/A</v>
      </c>
      <c r="AC627" s="161" t="e">
        <f>T627-HLOOKUP(V627,Minimas!$C$3:$CD$12,3,FALSE)</f>
        <v>#N/A</v>
      </c>
      <c r="AD627" s="161" t="e">
        <f>T627-HLOOKUP(V627,Minimas!$C$3:$CD$12,4,FALSE)</f>
        <v>#N/A</v>
      </c>
      <c r="AE627" s="161" t="e">
        <f>T627-HLOOKUP(V627,Minimas!$C$3:$CD$12,5,FALSE)</f>
        <v>#N/A</v>
      </c>
      <c r="AF627" s="161" t="e">
        <f>T627-HLOOKUP(V627,Minimas!$C$3:$CD$12,6,FALSE)</f>
        <v>#N/A</v>
      </c>
      <c r="AG627" s="161" t="e">
        <f>T627-HLOOKUP(V627,Minimas!$C$3:$CD$12,7,FALSE)</f>
        <v>#N/A</v>
      </c>
      <c r="AH627" s="161" t="e">
        <f>T627-HLOOKUP(V627,Minimas!$C$3:$CD$12,8,FALSE)</f>
        <v>#N/A</v>
      </c>
      <c r="AI627" s="161" t="e">
        <f>T627-HLOOKUP(V627,Minimas!$C$3:$CD$12,9,FALSE)</f>
        <v>#N/A</v>
      </c>
      <c r="AJ627" s="161" t="e">
        <f>T627-HLOOKUP(V627,Minimas!$C$3:$CD$12,10,FALSE)</f>
        <v>#N/A</v>
      </c>
      <c r="AK627" s="162" t="str">
        <f t="shared" si="57"/>
        <v xml:space="preserve"> </v>
      </c>
      <c r="AL627" s="163"/>
      <c r="AM627" s="163" t="str">
        <f t="shared" si="58"/>
        <v xml:space="preserve"> </v>
      </c>
      <c r="AN627" s="163" t="str">
        <f t="shared" si="59"/>
        <v xml:space="preserve"> </v>
      </c>
    </row>
    <row r="628" spans="28:40" x14ac:dyDescent="0.25">
      <c r="AB628" s="161" t="e">
        <f>T628-HLOOKUP(V628,Minimas!$C$3:$CD$12,2,FALSE)</f>
        <v>#N/A</v>
      </c>
      <c r="AC628" s="161" t="e">
        <f>T628-HLOOKUP(V628,Minimas!$C$3:$CD$12,3,FALSE)</f>
        <v>#N/A</v>
      </c>
      <c r="AD628" s="161" t="e">
        <f>T628-HLOOKUP(V628,Minimas!$C$3:$CD$12,4,FALSE)</f>
        <v>#N/A</v>
      </c>
      <c r="AE628" s="161" t="e">
        <f>T628-HLOOKUP(V628,Minimas!$C$3:$CD$12,5,FALSE)</f>
        <v>#N/A</v>
      </c>
      <c r="AF628" s="161" t="e">
        <f>T628-HLOOKUP(V628,Minimas!$C$3:$CD$12,6,FALSE)</f>
        <v>#N/A</v>
      </c>
      <c r="AG628" s="161" t="e">
        <f>T628-HLOOKUP(V628,Minimas!$C$3:$CD$12,7,FALSE)</f>
        <v>#N/A</v>
      </c>
      <c r="AH628" s="161" t="e">
        <f>T628-HLOOKUP(V628,Minimas!$C$3:$CD$12,8,FALSE)</f>
        <v>#N/A</v>
      </c>
      <c r="AI628" s="161" t="e">
        <f>T628-HLOOKUP(V628,Minimas!$C$3:$CD$12,9,FALSE)</f>
        <v>#N/A</v>
      </c>
      <c r="AJ628" s="161" t="e">
        <f>T628-HLOOKUP(V628,Minimas!$C$3:$CD$12,10,FALSE)</f>
        <v>#N/A</v>
      </c>
      <c r="AK628" s="162" t="str">
        <f t="shared" si="57"/>
        <v xml:space="preserve"> </v>
      </c>
      <c r="AL628" s="163"/>
      <c r="AM628" s="163" t="str">
        <f t="shared" si="58"/>
        <v xml:space="preserve"> </v>
      </c>
      <c r="AN628" s="163" t="str">
        <f t="shared" si="59"/>
        <v xml:space="preserve"> </v>
      </c>
    </row>
    <row r="629" spans="28:40" x14ac:dyDescent="0.25">
      <c r="AB629" s="161" t="e">
        <f>T629-HLOOKUP(V629,Minimas!$C$3:$CD$12,2,FALSE)</f>
        <v>#N/A</v>
      </c>
      <c r="AC629" s="161" t="e">
        <f>T629-HLOOKUP(V629,Minimas!$C$3:$CD$12,3,FALSE)</f>
        <v>#N/A</v>
      </c>
      <c r="AD629" s="161" t="e">
        <f>T629-HLOOKUP(V629,Minimas!$C$3:$CD$12,4,FALSE)</f>
        <v>#N/A</v>
      </c>
      <c r="AE629" s="161" t="e">
        <f>T629-HLOOKUP(V629,Minimas!$C$3:$CD$12,5,FALSE)</f>
        <v>#N/A</v>
      </c>
      <c r="AF629" s="161" t="e">
        <f>T629-HLOOKUP(V629,Minimas!$C$3:$CD$12,6,FALSE)</f>
        <v>#N/A</v>
      </c>
      <c r="AG629" s="161" t="e">
        <f>T629-HLOOKUP(V629,Minimas!$C$3:$CD$12,7,FALSE)</f>
        <v>#N/A</v>
      </c>
      <c r="AH629" s="161" t="e">
        <f>T629-HLOOKUP(V629,Minimas!$C$3:$CD$12,8,FALSE)</f>
        <v>#N/A</v>
      </c>
      <c r="AI629" s="161" t="e">
        <f>T629-HLOOKUP(V629,Minimas!$C$3:$CD$12,9,FALSE)</f>
        <v>#N/A</v>
      </c>
      <c r="AJ629" s="161" t="e">
        <f>T629-HLOOKUP(V629,Minimas!$C$3:$CD$12,10,FALSE)</f>
        <v>#N/A</v>
      </c>
      <c r="AK629" s="162" t="str">
        <f t="shared" si="57"/>
        <v xml:space="preserve"> </v>
      </c>
      <c r="AL629" s="163"/>
      <c r="AM629" s="163" t="str">
        <f t="shared" si="58"/>
        <v xml:space="preserve"> </v>
      </c>
      <c r="AN629" s="163" t="str">
        <f t="shared" si="59"/>
        <v xml:space="preserve"> </v>
      </c>
    </row>
    <row r="630" spans="28:40" x14ac:dyDescent="0.25">
      <c r="AB630" s="161" t="e">
        <f>T630-HLOOKUP(V630,Minimas!$C$3:$CD$12,2,FALSE)</f>
        <v>#N/A</v>
      </c>
      <c r="AC630" s="161" t="e">
        <f>T630-HLOOKUP(V630,Minimas!$C$3:$CD$12,3,FALSE)</f>
        <v>#N/A</v>
      </c>
      <c r="AD630" s="161" t="e">
        <f>T630-HLOOKUP(V630,Minimas!$C$3:$CD$12,4,FALSE)</f>
        <v>#N/A</v>
      </c>
      <c r="AE630" s="161" t="e">
        <f>T630-HLOOKUP(V630,Minimas!$C$3:$CD$12,5,FALSE)</f>
        <v>#N/A</v>
      </c>
      <c r="AF630" s="161" t="e">
        <f>T630-HLOOKUP(V630,Minimas!$C$3:$CD$12,6,FALSE)</f>
        <v>#N/A</v>
      </c>
      <c r="AG630" s="161" t="e">
        <f>T630-HLOOKUP(V630,Minimas!$C$3:$CD$12,7,FALSE)</f>
        <v>#N/A</v>
      </c>
      <c r="AH630" s="161" t="e">
        <f>T630-HLOOKUP(V630,Minimas!$C$3:$CD$12,8,FALSE)</f>
        <v>#N/A</v>
      </c>
      <c r="AI630" s="161" t="e">
        <f>T630-HLOOKUP(V630,Minimas!$C$3:$CD$12,9,FALSE)</f>
        <v>#N/A</v>
      </c>
      <c r="AJ630" s="161" t="e">
        <f>T630-HLOOKUP(V630,Minimas!$C$3:$CD$12,10,FALSE)</f>
        <v>#N/A</v>
      </c>
      <c r="AK630" s="162" t="str">
        <f t="shared" si="57"/>
        <v xml:space="preserve"> </v>
      </c>
      <c r="AL630" s="163"/>
      <c r="AM630" s="163" t="str">
        <f t="shared" si="58"/>
        <v xml:space="preserve"> </v>
      </c>
      <c r="AN630" s="163" t="str">
        <f t="shared" si="59"/>
        <v xml:space="preserve"> </v>
      </c>
    </row>
    <row r="631" spans="28:40" x14ac:dyDescent="0.25">
      <c r="AB631" s="161" t="e">
        <f>T631-HLOOKUP(V631,Minimas!$C$3:$CD$12,2,FALSE)</f>
        <v>#N/A</v>
      </c>
      <c r="AC631" s="161" t="e">
        <f>T631-HLOOKUP(V631,Minimas!$C$3:$CD$12,3,FALSE)</f>
        <v>#N/A</v>
      </c>
      <c r="AD631" s="161" t="e">
        <f>T631-HLOOKUP(V631,Minimas!$C$3:$CD$12,4,FALSE)</f>
        <v>#N/A</v>
      </c>
      <c r="AE631" s="161" t="e">
        <f>T631-HLOOKUP(V631,Minimas!$C$3:$CD$12,5,FALSE)</f>
        <v>#N/A</v>
      </c>
      <c r="AF631" s="161" t="e">
        <f>T631-HLOOKUP(V631,Minimas!$C$3:$CD$12,6,FALSE)</f>
        <v>#N/A</v>
      </c>
      <c r="AG631" s="161" t="e">
        <f>T631-HLOOKUP(V631,Minimas!$C$3:$CD$12,7,FALSE)</f>
        <v>#N/A</v>
      </c>
      <c r="AH631" s="161" t="e">
        <f>T631-HLOOKUP(V631,Minimas!$C$3:$CD$12,8,FALSE)</f>
        <v>#N/A</v>
      </c>
      <c r="AI631" s="161" t="e">
        <f>T631-HLOOKUP(V631,Minimas!$C$3:$CD$12,9,FALSE)</f>
        <v>#N/A</v>
      </c>
      <c r="AJ631" s="161" t="e">
        <f>T631-HLOOKUP(V631,Minimas!$C$3:$CD$12,10,FALSE)</f>
        <v>#N/A</v>
      </c>
      <c r="AK631" s="162" t="str">
        <f t="shared" si="57"/>
        <v xml:space="preserve"> </v>
      </c>
      <c r="AL631" s="163"/>
      <c r="AM631" s="163" t="str">
        <f t="shared" si="58"/>
        <v xml:space="preserve"> </v>
      </c>
      <c r="AN631" s="163" t="str">
        <f t="shared" si="59"/>
        <v xml:space="preserve"> </v>
      </c>
    </row>
    <row r="632" spans="28:40" x14ac:dyDescent="0.25">
      <c r="AB632" s="161" t="e">
        <f>T632-HLOOKUP(V632,Minimas!$C$3:$CD$12,2,FALSE)</f>
        <v>#N/A</v>
      </c>
      <c r="AC632" s="161" t="e">
        <f>T632-HLOOKUP(V632,Minimas!$C$3:$CD$12,3,FALSE)</f>
        <v>#N/A</v>
      </c>
      <c r="AD632" s="161" t="e">
        <f>T632-HLOOKUP(V632,Minimas!$C$3:$CD$12,4,FALSE)</f>
        <v>#N/A</v>
      </c>
      <c r="AE632" s="161" t="e">
        <f>T632-HLOOKUP(V632,Minimas!$C$3:$CD$12,5,FALSE)</f>
        <v>#N/A</v>
      </c>
      <c r="AF632" s="161" t="e">
        <f>T632-HLOOKUP(V632,Minimas!$C$3:$CD$12,6,FALSE)</f>
        <v>#N/A</v>
      </c>
      <c r="AG632" s="161" t="e">
        <f>T632-HLOOKUP(V632,Minimas!$C$3:$CD$12,7,FALSE)</f>
        <v>#N/A</v>
      </c>
      <c r="AH632" s="161" t="e">
        <f>T632-HLOOKUP(V632,Minimas!$C$3:$CD$12,8,FALSE)</f>
        <v>#N/A</v>
      </c>
      <c r="AI632" s="161" t="e">
        <f>T632-HLOOKUP(V632,Minimas!$C$3:$CD$12,9,FALSE)</f>
        <v>#N/A</v>
      </c>
      <c r="AJ632" s="161" t="e">
        <f>T632-HLOOKUP(V632,Minimas!$C$3:$CD$12,10,FALSE)</f>
        <v>#N/A</v>
      </c>
      <c r="AK632" s="162" t="str">
        <f t="shared" si="57"/>
        <v xml:space="preserve"> </v>
      </c>
      <c r="AL632" s="163"/>
      <c r="AM632" s="163" t="str">
        <f t="shared" si="58"/>
        <v xml:space="preserve"> </v>
      </c>
      <c r="AN632" s="163" t="str">
        <f t="shared" si="59"/>
        <v xml:space="preserve"> </v>
      </c>
    </row>
    <row r="633" spans="28:40" x14ac:dyDescent="0.25">
      <c r="AB633" s="161" t="e">
        <f>T633-HLOOKUP(V633,Minimas!$C$3:$CD$12,2,FALSE)</f>
        <v>#N/A</v>
      </c>
      <c r="AC633" s="161" t="e">
        <f>T633-HLOOKUP(V633,Minimas!$C$3:$CD$12,3,FALSE)</f>
        <v>#N/A</v>
      </c>
      <c r="AD633" s="161" t="e">
        <f>T633-HLOOKUP(V633,Minimas!$C$3:$CD$12,4,FALSE)</f>
        <v>#N/A</v>
      </c>
      <c r="AE633" s="161" t="e">
        <f>T633-HLOOKUP(V633,Minimas!$C$3:$CD$12,5,FALSE)</f>
        <v>#N/A</v>
      </c>
      <c r="AF633" s="161" t="e">
        <f>T633-HLOOKUP(V633,Minimas!$C$3:$CD$12,6,FALSE)</f>
        <v>#N/A</v>
      </c>
      <c r="AG633" s="161" t="e">
        <f>T633-HLOOKUP(V633,Minimas!$C$3:$CD$12,7,FALSE)</f>
        <v>#N/A</v>
      </c>
      <c r="AH633" s="161" t="e">
        <f>T633-HLOOKUP(V633,Minimas!$C$3:$CD$12,8,FALSE)</f>
        <v>#N/A</v>
      </c>
      <c r="AI633" s="161" t="e">
        <f>T633-HLOOKUP(V633,Minimas!$C$3:$CD$12,9,FALSE)</f>
        <v>#N/A</v>
      </c>
      <c r="AJ633" s="161" t="e">
        <f>T633-HLOOKUP(V633,Minimas!$C$3:$CD$12,10,FALSE)</f>
        <v>#N/A</v>
      </c>
      <c r="AK633" s="162" t="str">
        <f t="shared" si="57"/>
        <v xml:space="preserve"> </v>
      </c>
      <c r="AL633" s="163"/>
      <c r="AM633" s="163" t="str">
        <f t="shared" si="58"/>
        <v xml:space="preserve"> </v>
      </c>
      <c r="AN633" s="163" t="str">
        <f t="shared" si="59"/>
        <v xml:space="preserve"> </v>
      </c>
    </row>
    <row r="634" spans="28:40" x14ac:dyDescent="0.25">
      <c r="AB634" s="161" t="e">
        <f>T634-HLOOKUP(V634,Minimas!$C$3:$CD$12,2,FALSE)</f>
        <v>#N/A</v>
      </c>
      <c r="AC634" s="161" t="e">
        <f>T634-HLOOKUP(V634,Minimas!$C$3:$CD$12,3,FALSE)</f>
        <v>#N/A</v>
      </c>
      <c r="AD634" s="161" t="e">
        <f>T634-HLOOKUP(V634,Minimas!$C$3:$CD$12,4,FALSE)</f>
        <v>#N/A</v>
      </c>
      <c r="AE634" s="161" t="e">
        <f>T634-HLOOKUP(V634,Minimas!$C$3:$CD$12,5,FALSE)</f>
        <v>#N/A</v>
      </c>
      <c r="AF634" s="161" t="e">
        <f>T634-HLOOKUP(V634,Minimas!$C$3:$CD$12,6,FALSE)</f>
        <v>#N/A</v>
      </c>
      <c r="AG634" s="161" t="e">
        <f>T634-HLOOKUP(V634,Minimas!$C$3:$CD$12,7,FALSE)</f>
        <v>#N/A</v>
      </c>
      <c r="AH634" s="161" t="e">
        <f>T634-HLOOKUP(V634,Minimas!$C$3:$CD$12,8,FALSE)</f>
        <v>#N/A</v>
      </c>
      <c r="AI634" s="161" t="e">
        <f>T634-HLOOKUP(V634,Minimas!$C$3:$CD$12,9,FALSE)</f>
        <v>#N/A</v>
      </c>
      <c r="AJ634" s="161" t="e">
        <f>T634-HLOOKUP(V634,Minimas!$C$3:$CD$12,10,FALSE)</f>
        <v>#N/A</v>
      </c>
      <c r="AK634" s="162" t="str">
        <f t="shared" si="57"/>
        <v xml:space="preserve"> </v>
      </c>
      <c r="AL634" s="163"/>
      <c r="AM634" s="163" t="str">
        <f t="shared" si="58"/>
        <v xml:space="preserve"> </v>
      </c>
      <c r="AN634" s="163" t="str">
        <f t="shared" si="59"/>
        <v xml:space="preserve"> </v>
      </c>
    </row>
    <row r="635" spans="28:40" x14ac:dyDescent="0.25">
      <c r="AB635" s="161" t="e">
        <f>T635-HLOOKUP(V635,Minimas!$C$3:$CD$12,2,FALSE)</f>
        <v>#N/A</v>
      </c>
      <c r="AC635" s="161" t="e">
        <f>T635-HLOOKUP(V635,Minimas!$C$3:$CD$12,3,FALSE)</f>
        <v>#N/A</v>
      </c>
      <c r="AD635" s="161" t="e">
        <f>T635-HLOOKUP(V635,Minimas!$C$3:$CD$12,4,FALSE)</f>
        <v>#N/A</v>
      </c>
      <c r="AE635" s="161" t="e">
        <f>T635-HLOOKUP(V635,Minimas!$C$3:$CD$12,5,FALSE)</f>
        <v>#N/A</v>
      </c>
      <c r="AF635" s="161" t="e">
        <f>T635-HLOOKUP(V635,Minimas!$C$3:$CD$12,6,FALSE)</f>
        <v>#N/A</v>
      </c>
      <c r="AG635" s="161" t="e">
        <f>T635-HLOOKUP(V635,Minimas!$C$3:$CD$12,7,FALSE)</f>
        <v>#N/A</v>
      </c>
      <c r="AH635" s="161" t="e">
        <f>T635-HLOOKUP(V635,Minimas!$C$3:$CD$12,8,FALSE)</f>
        <v>#N/A</v>
      </c>
      <c r="AI635" s="161" t="e">
        <f>T635-HLOOKUP(V635,Minimas!$C$3:$CD$12,9,FALSE)</f>
        <v>#N/A</v>
      </c>
      <c r="AJ635" s="161" t="e">
        <f>T635-HLOOKUP(V635,Minimas!$C$3:$CD$12,10,FALSE)</f>
        <v>#N/A</v>
      </c>
      <c r="AK635" s="162" t="str">
        <f t="shared" si="57"/>
        <v xml:space="preserve"> </v>
      </c>
      <c r="AL635" s="163"/>
      <c r="AM635" s="163" t="str">
        <f t="shared" si="58"/>
        <v xml:space="preserve"> </v>
      </c>
      <c r="AN635" s="163" t="str">
        <f t="shared" si="59"/>
        <v xml:space="preserve"> </v>
      </c>
    </row>
    <row r="636" spans="28:40" x14ac:dyDescent="0.25">
      <c r="AB636" s="161" t="e">
        <f>T636-HLOOKUP(V636,Minimas!$C$3:$CD$12,2,FALSE)</f>
        <v>#N/A</v>
      </c>
      <c r="AC636" s="161" t="e">
        <f>T636-HLOOKUP(V636,Minimas!$C$3:$CD$12,3,FALSE)</f>
        <v>#N/A</v>
      </c>
      <c r="AD636" s="161" t="e">
        <f>T636-HLOOKUP(V636,Minimas!$C$3:$CD$12,4,FALSE)</f>
        <v>#N/A</v>
      </c>
      <c r="AE636" s="161" t="e">
        <f>T636-HLOOKUP(V636,Minimas!$C$3:$CD$12,5,FALSE)</f>
        <v>#N/A</v>
      </c>
      <c r="AF636" s="161" t="e">
        <f>T636-HLOOKUP(V636,Minimas!$C$3:$CD$12,6,FALSE)</f>
        <v>#N/A</v>
      </c>
      <c r="AG636" s="161" t="e">
        <f>T636-HLOOKUP(V636,Minimas!$C$3:$CD$12,7,FALSE)</f>
        <v>#N/A</v>
      </c>
      <c r="AH636" s="161" t="e">
        <f>T636-HLOOKUP(V636,Minimas!$C$3:$CD$12,8,FALSE)</f>
        <v>#N/A</v>
      </c>
      <c r="AI636" s="161" t="e">
        <f>T636-HLOOKUP(V636,Minimas!$C$3:$CD$12,9,FALSE)</f>
        <v>#N/A</v>
      </c>
      <c r="AJ636" s="161" t="e">
        <f>T636-HLOOKUP(V636,Minimas!$C$3:$CD$12,10,FALSE)</f>
        <v>#N/A</v>
      </c>
      <c r="AK636" s="162" t="str">
        <f t="shared" si="57"/>
        <v xml:space="preserve"> </v>
      </c>
      <c r="AL636" s="163"/>
      <c r="AM636" s="163" t="str">
        <f t="shared" si="58"/>
        <v xml:space="preserve"> </v>
      </c>
      <c r="AN636" s="163" t="str">
        <f t="shared" si="59"/>
        <v xml:space="preserve"> </v>
      </c>
    </row>
    <row r="637" spans="28:40" x14ac:dyDescent="0.25">
      <c r="AB637" s="161" t="e">
        <f>T637-HLOOKUP(V637,Minimas!$C$3:$CD$12,2,FALSE)</f>
        <v>#N/A</v>
      </c>
      <c r="AC637" s="161" t="e">
        <f>T637-HLOOKUP(V637,Minimas!$C$3:$CD$12,3,FALSE)</f>
        <v>#N/A</v>
      </c>
      <c r="AD637" s="161" t="e">
        <f>T637-HLOOKUP(V637,Minimas!$C$3:$CD$12,4,FALSE)</f>
        <v>#N/A</v>
      </c>
      <c r="AE637" s="161" t="e">
        <f>T637-HLOOKUP(V637,Minimas!$C$3:$CD$12,5,FALSE)</f>
        <v>#N/A</v>
      </c>
      <c r="AF637" s="161" t="e">
        <f>T637-HLOOKUP(V637,Minimas!$C$3:$CD$12,6,FALSE)</f>
        <v>#N/A</v>
      </c>
      <c r="AG637" s="161" t="e">
        <f>T637-HLOOKUP(V637,Minimas!$C$3:$CD$12,7,FALSE)</f>
        <v>#N/A</v>
      </c>
      <c r="AH637" s="161" t="e">
        <f>T637-HLOOKUP(V637,Minimas!$C$3:$CD$12,8,FALSE)</f>
        <v>#N/A</v>
      </c>
      <c r="AI637" s="161" t="e">
        <f>T637-HLOOKUP(V637,Minimas!$C$3:$CD$12,9,FALSE)</f>
        <v>#N/A</v>
      </c>
      <c r="AJ637" s="161" t="e">
        <f>T637-HLOOKUP(V637,Minimas!$C$3:$CD$12,10,FALSE)</f>
        <v>#N/A</v>
      </c>
      <c r="AK637" s="162" t="str">
        <f t="shared" si="57"/>
        <v xml:space="preserve"> </v>
      </c>
      <c r="AL637" s="163"/>
      <c r="AM637" s="163" t="str">
        <f t="shared" si="58"/>
        <v xml:space="preserve"> </v>
      </c>
      <c r="AN637" s="163" t="str">
        <f t="shared" si="59"/>
        <v xml:space="preserve"> </v>
      </c>
    </row>
    <row r="638" spans="28:40" x14ac:dyDescent="0.25">
      <c r="AB638" s="161" t="e">
        <f>T638-HLOOKUP(V638,Minimas!$C$3:$CD$12,2,FALSE)</f>
        <v>#N/A</v>
      </c>
      <c r="AC638" s="161" t="e">
        <f>T638-HLOOKUP(V638,Minimas!$C$3:$CD$12,3,FALSE)</f>
        <v>#N/A</v>
      </c>
      <c r="AD638" s="161" t="e">
        <f>T638-HLOOKUP(V638,Minimas!$C$3:$CD$12,4,FALSE)</f>
        <v>#N/A</v>
      </c>
      <c r="AE638" s="161" t="e">
        <f>T638-HLOOKUP(V638,Minimas!$C$3:$CD$12,5,FALSE)</f>
        <v>#N/A</v>
      </c>
      <c r="AF638" s="161" t="e">
        <f>T638-HLOOKUP(V638,Minimas!$C$3:$CD$12,6,FALSE)</f>
        <v>#N/A</v>
      </c>
      <c r="AG638" s="161" t="e">
        <f>T638-HLOOKUP(V638,Minimas!$C$3:$CD$12,7,FALSE)</f>
        <v>#N/A</v>
      </c>
      <c r="AH638" s="161" t="e">
        <f>T638-HLOOKUP(V638,Minimas!$C$3:$CD$12,8,FALSE)</f>
        <v>#N/A</v>
      </c>
      <c r="AI638" s="161" t="e">
        <f>T638-HLOOKUP(V638,Minimas!$C$3:$CD$12,9,FALSE)</f>
        <v>#N/A</v>
      </c>
      <c r="AJ638" s="161" t="e">
        <f>T638-HLOOKUP(V638,Minimas!$C$3:$CD$12,10,FALSE)</f>
        <v>#N/A</v>
      </c>
      <c r="AK638" s="162" t="str">
        <f t="shared" si="57"/>
        <v xml:space="preserve"> </v>
      </c>
      <c r="AL638" s="163"/>
      <c r="AM638" s="163" t="str">
        <f t="shared" si="58"/>
        <v xml:space="preserve"> </v>
      </c>
      <c r="AN638" s="163" t="str">
        <f t="shared" si="59"/>
        <v xml:space="preserve"> </v>
      </c>
    </row>
    <row r="639" spans="28:40" x14ac:dyDescent="0.25">
      <c r="AB639" s="161" t="e">
        <f>T639-HLOOKUP(V639,Minimas!$C$3:$CD$12,2,FALSE)</f>
        <v>#N/A</v>
      </c>
      <c r="AC639" s="161" t="e">
        <f>T639-HLOOKUP(V639,Minimas!$C$3:$CD$12,3,FALSE)</f>
        <v>#N/A</v>
      </c>
      <c r="AD639" s="161" t="e">
        <f>T639-HLOOKUP(V639,Minimas!$C$3:$CD$12,4,FALSE)</f>
        <v>#N/A</v>
      </c>
      <c r="AE639" s="161" t="e">
        <f>T639-HLOOKUP(V639,Minimas!$C$3:$CD$12,5,FALSE)</f>
        <v>#N/A</v>
      </c>
      <c r="AF639" s="161" t="e">
        <f>T639-HLOOKUP(V639,Minimas!$C$3:$CD$12,6,FALSE)</f>
        <v>#N/A</v>
      </c>
      <c r="AG639" s="161" t="e">
        <f>T639-HLOOKUP(V639,Minimas!$C$3:$CD$12,7,FALSE)</f>
        <v>#N/A</v>
      </c>
      <c r="AH639" s="161" t="e">
        <f>T639-HLOOKUP(V639,Minimas!$C$3:$CD$12,8,FALSE)</f>
        <v>#N/A</v>
      </c>
      <c r="AI639" s="161" t="e">
        <f>T639-HLOOKUP(V639,Minimas!$C$3:$CD$12,9,FALSE)</f>
        <v>#N/A</v>
      </c>
      <c r="AJ639" s="161" t="e">
        <f>T639-HLOOKUP(V639,Minimas!$C$3:$CD$12,10,FALSE)</f>
        <v>#N/A</v>
      </c>
      <c r="AK639" s="162" t="str">
        <f t="shared" si="57"/>
        <v xml:space="preserve"> </v>
      </c>
      <c r="AL639" s="163"/>
      <c r="AM639" s="163" t="str">
        <f t="shared" si="58"/>
        <v xml:space="preserve"> </v>
      </c>
      <c r="AN639" s="163" t="str">
        <f t="shared" si="59"/>
        <v xml:space="preserve"> </v>
      </c>
    </row>
    <row r="640" spans="28:40" x14ac:dyDescent="0.25">
      <c r="AB640" s="161" t="e">
        <f>T640-HLOOKUP(V640,Minimas!$C$3:$CD$12,2,FALSE)</f>
        <v>#N/A</v>
      </c>
      <c r="AC640" s="161" t="e">
        <f>T640-HLOOKUP(V640,Minimas!$C$3:$CD$12,3,FALSE)</f>
        <v>#N/A</v>
      </c>
      <c r="AD640" s="161" t="e">
        <f>T640-HLOOKUP(V640,Minimas!$C$3:$CD$12,4,FALSE)</f>
        <v>#N/A</v>
      </c>
      <c r="AE640" s="161" t="e">
        <f>T640-HLOOKUP(V640,Minimas!$C$3:$CD$12,5,FALSE)</f>
        <v>#N/A</v>
      </c>
      <c r="AF640" s="161" t="e">
        <f>T640-HLOOKUP(V640,Minimas!$C$3:$CD$12,6,FALSE)</f>
        <v>#N/A</v>
      </c>
      <c r="AG640" s="161" t="e">
        <f>T640-HLOOKUP(V640,Minimas!$C$3:$CD$12,7,FALSE)</f>
        <v>#N/A</v>
      </c>
      <c r="AH640" s="161" t="e">
        <f>T640-HLOOKUP(V640,Minimas!$C$3:$CD$12,8,FALSE)</f>
        <v>#N/A</v>
      </c>
      <c r="AI640" s="161" t="e">
        <f>T640-HLOOKUP(V640,Minimas!$C$3:$CD$12,9,FALSE)</f>
        <v>#N/A</v>
      </c>
      <c r="AJ640" s="161" t="e">
        <f>T640-HLOOKUP(V640,Minimas!$C$3:$CD$12,10,FALSE)</f>
        <v>#N/A</v>
      </c>
      <c r="AK640" s="162" t="str">
        <f t="shared" si="57"/>
        <v xml:space="preserve"> </v>
      </c>
      <c r="AL640" s="163"/>
      <c r="AM640" s="163" t="str">
        <f t="shared" si="58"/>
        <v xml:space="preserve"> </v>
      </c>
      <c r="AN640" s="163" t="str">
        <f t="shared" si="59"/>
        <v xml:space="preserve"> </v>
      </c>
    </row>
    <row r="641" spans="28:40" x14ac:dyDescent="0.25">
      <c r="AB641" s="161" t="e">
        <f>T641-HLOOKUP(V641,Minimas!$C$3:$CD$12,2,FALSE)</f>
        <v>#N/A</v>
      </c>
      <c r="AC641" s="161" t="e">
        <f>T641-HLOOKUP(V641,Minimas!$C$3:$CD$12,3,FALSE)</f>
        <v>#N/A</v>
      </c>
      <c r="AD641" s="161" t="e">
        <f>T641-HLOOKUP(V641,Minimas!$C$3:$CD$12,4,FALSE)</f>
        <v>#N/A</v>
      </c>
      <c r="AE641" s="161" t="e">
        <f>T641-HLOOKUP(V641,Minimas!$C$3:$CD$12,5,FALSE)</f>
        <v>#N/A</v>
      </c>
      <c r="AF641" s="161" t="e">
        <f>T641-HLOOKUP(V641,Minimas!$C$3:$CD$12,6,FALSE)</f>
        <v>#N/A</v>
      </c>
      <c r="AG641" s="161" t="e">
        <f>T641-HLOOKUP(V641,Minimas!$C$3:$CD$12,7,FALSE)</f>
        <v>#N/A</v>
      </c>
      <c r="AH641" s="161" t="e">
        <f>T641-HLOOKUP(V641,Minimas!$C$3:$CD$12,8,FALSE)</f>
        <v>#N/A</v>
      </c>
      <c r="AI641" s="161" t="e">
        <f>T641-HLOOKUP(V641,Minimas!$C$3:$CD$12,9,FALSE)</f>
        <v>#N/A</v>
      </c>
      <c r="AJ641" s="161" t="e">
        <f>T641-HLOOKUP(V641,Minimas!$C$3:$CD$12,10,FALSE)</f>
        <v>#N/A</v>
      </c>
      <c r="AK641" s="162" t="str">
        <f t="shared" si="57"/>
        <v xml:space="preserve"> </v>
      </c>
      <c r="AL641" s="163"/>
      <c r="AM641" s="163" t="str">
        <f t="shared" si="58"/>
        <v xml:space="preserve"> </v>
      </c>
      <c r="AN641" s="163" t="str">
        <f t="shared" si="59"/>
        <v xml:space="preserve"> </v>
      </c>
    </row>
    <row r="642" spans="28:40" x14ac:dyDescent="0.25">
      <c r="AB642" s="161" t="e">
        <f>T642-HLOOKUP(V642,Minimas!$C$3:$CD$12,2,FALSE)</f>
        <v>#N/A</v>
      </c>
      <c r="AC642" s="161" t="e">
        <f>T642-HLOOKUP(V642,Minimas!$C$3:$CD$12,3,FALSE)</f>
        <v>#N/A</v>
      </c>
      <c r="AD642" s="161" t="e">
        <f>T642-HLOOKUP(V642,Minimas!$C$3:$CD$12,4,FALSE)</f>
        <v>#N/A</v>
      </c>
      <c r="AE642" s="161" t="e">
        <f>T642-HLOOKUP(V642,Minimas!$C$3:$CD$12,5,FALSE)</f>
        <v>#N/A</v>
      </c>
      <c r="AF642" s="161" t="e">
        <f>T642-HLOOKUP(V642,Minimas!$C$3:$CD$12,6,FALSE)</f>
        <v>#N/A</v>
      </c>
      <c r="AG642" s="161" t="e">
        <f>T642-HLOOKUP(V642,Minimas!$C$3:$CD$12,7,FALSE)</f>
        <v>#N/A</v>
      </c>
      <c r="AH642" s="161" t="e">
        <f>T642-HLOOKUP(V642,Minimas!$C$3:$CD$12,8,FALSE)</f>
        <v>#N/A</v>
      </c>
      <c r="AI642" s="161" t="e">
        <f>T642-HLOOKUP(V642,Minimas!$C$3:$CD$12,9,FALSE)</f>
        <v>#N/A</v>
      </c>
      <c r="AJ642" s="161" t="e">
        <f>T642-HLOOKUP(V642,Minimas!$C$3:$CD$12,10,FALSE)</f>
        <v>#N/A</v>
      </c>
      <c r="AK642" s="162" t="str">
        <f t="shared" si="57"/>
        <v xml:space="preserve"> </v>
      </c>
      <c r="AL642" s="163"/>
      <c r="AM642" s="163" t="str">
        <f t="shared" si="58"/>
        <v xml:space="preserve"> </v>
      </c>
      <c r="AN642" s="163" t="str">
        <f t="shared" si="59"/>
        <v xml:space="preserve"> </v>
      </c>
    </row>
    <row r="643" spans="28:40" x14ac:dyDescent="0.25">
      <c r="AB643" s="161" t="e">
        <f>T643-HLOOKUP(V643,Minimas!$C$3:$CD$12,2,FALSE)</f>
        <v>#N/A</v>
      </c>
      <c r="AC643" s="161" t="e">
        <f>T643-HLOOKUP(V643,Minimas!$C$3:$CD$12,3,FALSE)</f>
        <v>#N/A</v>
      </c>
      <c r="AD643" s="161" t="e">
        <f>T643-HLOOKUP(V643,Minimas!$C$3:$CD$12,4,FALSE)</f>
        <v>#N/A</v>
      </c>
      <c r="AE643" s="161" t="e">
        <f>T643-HLOOKUP(V643,Minimas!$C$3:$CD$12,5,FALSE)</f>
        <v>#N/A</v>
      </c>
      <c r="AF643" s="161" t="e">
        <f>T643-HLOOKUP(V643,Minimas!$C$3:$CD$12,6,FALSE)</f>
        <v>#N/A</v>
      </c>
      <c r="AG643" s="161" t="e">
        <f>T643-HLOOKUP(V643,Minimas!$C$3:$CD$12,7,FALSE)</f>
        <v>#N/A</v>
      </c>
      <c r="AH643" s="161" t="e">
        <f>T643-HLOOKUP(V643,Minimas!$C$3:$CD$12,8,FALSE)</f>
        <v>#N/A</v>
      </c>
      <c r="AI643" s="161" t="e">
        <f>T643-HLOOKUP(V643,Minimas!$C$3:$CD$12,9,FALSE)</f>
        <v>#N/A</v>
      </c>
      <c r="AJ643" s="161" t="e">
        <f>T643-HLOOKUP(V643,Minimas!$C$3:$CD$12,10,FALSE)</f>
        <v>#N/A</v>
      </c>
      <c r="AK643" s="162" t="str">
        <f t="shared" si="57"/>
        <v xml:space="preserve"> </v>
      </c>
      <c r="AL643" s="163"/>
      <c r="AM643" s="163" t="str">
        <f t="shared" si="58"/>
        <v xml:space="preserve"> </v>
      </c>
      <c r="AN643" s="163" t="str">
        <f t="shared" si="59"/>
        <v xml:space="preserve"> </v>
      </c>
    </row>
    <row r="644" spans="28:40" x14ac:dyDescent="0.25">
      <c r="AB644" s="161" t="e">
        <f>T644-HLOOKUP(V644,Minimas!$C$3:$CD$12,2,FALSE)</f>
        <v>#N/A</v>
      </c>
      <c r="AC644" s="161" t="e">
        <f>T644-HLOOKUP(V644,Minimas!$C$3:$CD$12,3,FALSE)</f>
        <v>#N/A</v>
      </c>
      <c r="AD644" s="161" t="e">
        <f>T644-HLOOKUP(V644,Minimas!$C$3:$CD$12,4,FALSE)</f>
        <v>#N/A</v>
      </c>
      <c r="AE644" s="161" t="e">
        <f>T644-HLOOKUP(V644,Minimas!$C$3:$CD$12,5,FALSE)</f>
        <v>#N/A</v>
      </c>
      <c r="AF644" s="161" t="e">
        <f>T644-HLOOKUP(V644,Minimas!$C$3:$CD$12,6,FALSE)</f>
        <v>#N/A</v>
      </c>
      <c r="AG644" s="161" t="e">
        <f>T644-HLOOKUP(V644,Minimas!$C$3:$CD$12,7,FALSE)</f>
        <v>#N/A</v>
      </c>
      <c r="AH644" s="161" t="e">
        <f>T644-HLOOKUP(V644,Minimas!$C$3:$CD$12,8,FALSE)</f>
        <v>#N/A</v>
      </c>
      <c r="AI644" s="161" t="e">
        <f>T644-HLOOKUP(V644,Minimas!$C$3:$CD$12,9,FALSE)</f>
        <v>#N/A</v>
      </c>
      <c r="AJ644" s="161" t="e">
        <f>T644-HLOOKUP(V644,Minimas!$C$3:$CD$12,10,FALSE)</f>
        <v>#N/A</v>
      </c>
      <c r="AK644" s="162" t="str">
        <f t="shared" si="57"/>
        <v xml:space="preserve"> </v>
      </c>
      <c r="AL644" s="163"/>
      <c r="AM644" s="163" t="str">
        <f t="shared" si="58"/>
        <v xml:space="preserve"> </v>
      </c>
      <c r="AN644" s="163" t="str">
        <f t="shared" si="59"/>
        <v xml:space="preserve"> </v>
      </c>
    </row>
    <row r="645" spans="28:40" x14ac:dyDescent="0.25">
      <c r="AB645" s="161" t="e">
        <f>T645-HLOOKUP(V645,Minimas!$C$3:$CD$12,2,FALSE)</f>
        <v>#N/A</v>
      </c>
      <c r="AC645" s="161" t="e">
        <f>T645-HLOOKUP(V645,Minimas!$C$3:$CD$12,3,FALSE)</f>
        <v>#N/A</v>
      </c>
      <c r="AD645" s="161" t="e">
        <f>T645-HLOOKUP(V645,Minimas!$C$3:$CD$12,4,FALSE)</f>
        <v>#N/A</v>
      </c>
      <c r="AE645" s="161" t="e">
        <f>T645-HLOOKUP(V645,Minimas!$C$3:$CD$12,5,FALSE)</f>
        <v>#N/A</v>
      </c>
      <c r="AF645" s="161" t="e">
        <f>T645-HLOOKUP(V645,Minimas!$C$3:$CD$12,6,FALSE)</f>
        <v>#N/A</v>
      </c>
      <c r="AG645" s="161" t="e">
        <f>T645-HLOOKUP(V645,Minimas!$C$3:$CD$12,7,FALSE)</f>
        <v>#N/A</v>
      </c>
      <c r="AH645" s="161" t="e">
        <f>T645-HLOOKUP(V645,Minimas!$C$3:$CD$12,8,FALSE)</f>
        <v>#N/A</v>
      </c>
      <c r="AI645" s="161" t="e">
        <f>T645-HLOOKUP(V645,Minimas!$C$3:$CD$12,9,FALSE)</f>
        <v>#N/A</v>
      </c>
      <c r="AJ645" s="161" t="e">
        <f>T645-HLOOKUP(V645,Minimas!$C$3:$CD$12,10,FALSE)</f>
        <v>#N/A</v>
      </c>
      <c r="AK645" s="162" t="str">
        <f t="shared" si="57"/>
        <v xml:space="preserve"> </v>
      </c>
      <c r="AL645" s="163"/>
      <c r="AM645" s="163" t="str">
        <f t="shared" si="58"/>
        <v xml:space="preserve"> </v>
      </c>
      <c r="AN645" s="163" t="str">
        <f t="shared" si="59"/>
        <v xml:space="preserve"> </v>
      </c>
    </row>
    <row r="646" spans="28:40" x14ac:dyDescent="0.25">
      <c r="AB646" s="161" t="e">
        <f>T646-HLOOKUP(V646,Minimas!$C$3:$CD$12,2,FALSE)</f>
        <v>#N/A</v>
      </c>
      <c r="AC646" s="161" t="e">
        <f>T646-HLOOKUP(V646,Minimas!$C$3:$CD$12,3,FALSE)</f>
        <v>#N/A</v>
      </c>
      <c r="AD646" s="161" t="e">
        <f>T646-HLOOKUP(V646,Minimas!$C$3:$CD$12,4,FALSE)</f>
        <v>#N/A</v>
      </c>
      <c r="AE646" s="161" t="e">
        <f>T646-HLOOKUP(V646,Minimas!$C$3:$CD$12,5,FALSE)</f>
        <v>#N/A</v>
      </c>
      <c r="AF646" s="161" t="e">
        <f>T646-HLOOKUP(V646,Minimas!$C$3:$CD$12,6,FALSE)</f>
        <v>#N/A</v>
      </c>
      <c r="AG646" s="161" t="e">
        <f>T646-HLOOKUP(V646,Minimas!$C$3:$CD$12,7,FALSE)</f>
        <v>#N/A</v>
      </c>
      <c r="AH646" s="161" t="e">
        <f>T646-HLOOKUP(V646,Minimas!$C$3:$CD$12,8,FALSE)</f>
        <v>#N/A</v>
      </c>
      <c r="AI646" s="161" t="e">
        <f>T646-HLOOKUP(V646,Minimas!$C$3:$CD$12,9,FALSE)</f>
        <v>#N/A</v>
      </c>
      <c r="AJ646" s="161" t="e">
        <f>T646-HLOOKUP(V646,Minimas!$C$3:$CD$12,10,FALSE)</f>
        <v>#N/A</v>
      </c>
      <c r="AK646" s="162" t="str">
        <f t="shared" si="57"/>
        <v xml:space="preserve"> </v>
      </c>
      <c r="AL646" s="163"/>
      <c r="AM646" s="163" t="str">
        <f t="shared" si="58"/>
        <v xml:space="preserve"> </v>
      </c>
      <c r="AN646" s="163" t="str">
        <f t="shared" si="59"/>
        <v xml:space="preserve"> </v>
      </c>
    </row>
    <row r="647" spans="28:40" x14ac:dyDescent="0.25">
      <c r="AB647" s="161" t="e">
        <f>T647-HLOOKUP(V647,Minimas!$C$3:$CD$12,2,FALSE)</f>
        <v>#N/A</v>
      </c>
      <c r="AC647" s="161" t="e">
        <f>T647-HLOOKUP(V647,Minimas!$C$3:$CD$12,3,FALSE)</f>
        <v>#N/A</v>
      </c>
      <c r="AD647" s="161" t="e">
        <f>T647-HLOOKUP(V647,Minimas!$C$3:$CD$12,4,FALSE)</f>
        <v>#N/A</v>
      </c>
      <c r="AE647" s="161" t="e">
        <f>T647-HLOOKUP(V647,Minimas!$C$3:$CD$12,5,FALSE)</f>
        <v>#N/A</v>
      </c>
      <c r="AF647" s="161" t="e">
        <f>T647-HLOOKUP(V647,Minimas!$C$3:$CD$12,6,FALSE)</f>
        <v>#N/A</v>
      </c>
      <c r="AG647" s="161" t="e">
        <f>T647-HLOOKUP(V647,Minimas!$C$3:$CD$12,7,FALSE)</f>
        <v>#N/A</v>
      </c>
      <c r="AH647" s="161" t="e">
        <f>T647-HLOOKUP(V647,Minimas!$C$3:$CD$12,8,FALSE)</f>
        <v>#N/A</v>
      </c>
      <c r="AI647" s="161" t="e">
        <f>T647-HLOOKUP(V647,Minimas!$C$3:$CD$12,9,FALSE)</f>
        <v>#N/A</v>
      </c>
      <c r="AJ647" s="161" t="e">
        <f>T647-HLOOKUP(V647,Minimas!$C$3:$CD$12,10,FALSE)</f>
        <v>#N/A</v>
      </c>
      <c r="AK647" s="162" t="str">
        <f t="shared" si="57"/>
        <v xml:space="preserve"> </v>
      </c>
      <c r="AL647" s="163"/>
      <c r="AM647" s="163" t="str">
        <f t="shared" si="58"/>
        <v xml:space="preserve"> </v>
      </c>
      <c r="AN647" s="163" t="str">
        <f t="shared" si="59"/>
        <v xml:space="preserve"> </v>
      </c>
    </row>
    <row r="648" spans="28:40" x14ac:dyDescent="0.25">
      <c r="AB648" s="161" t="e">
        <f>T648-HLOOKUP(V648,Minimas!$C$3:$CD$12,2,FALSE)</f>
        <v>#N/A</v>
      </c>
      <c r="AC648" s="161" t="e">
        <f>T648-HLOOKUP(V648,Minimas!$C$3:$CD$12,3,FALSE)</f>
        <v>#N/A</v>
      </c>
      <c r="AD648" s="161" t="e">
        <f>T648-HLOOKUP(V648,Minimas!$C$3:$CD$12,4,FALSE)</f>
        <v>#N/A</v>
      </c>
      <c r="AE648" s="161" t="e">
        <f>T648-HLOOKUP(V648,Minimas!$C$3:$CD$12,5,FALSE)</f>
        <v>#N/A</v>
      </c>
      <c r="AF648" s="161" t="e">
        <f>T648-HLOOKUP(V648,Minimas!$C$3:$CD$12,6,FALSE)</f>
        <v>#N/A</v>
      </c>
      <c r="AG648" s="161" t="e">
        <f>T648-HLOOKUP(V648,Minimas!$C$3:$CD$12,7,FALSE)</f>
        <v>#N/A</v>
      </c>
      <c r="AH648" s="161" t="e">
        <f>T648-HLOOKUP(V648,Minimas!$C$3:$CD$12,8,FALSE)</f>
        <v>#N/A</v>
      </c>
      <c r="AI648" s="161" t="e">
        <f>T648-HLOOKUP(V648,Minimas!$C$3:$CD$12,9,FALSE)</f>
        <v>#N/A</v>
      </c>
      <c r="AJ648" s="161" t="e">
        <f>T648-HLOOKUP(V648,Minimas!$C$3:$CD$12,10,FALSE)</f>
        <v>#N/A</v>
      </c>
      <c r="AK648" s="162" t="str">
        <f t="shared" si="57"/>
        <v xml:space="preserve"> </v>
      </c>
      <c r="AL648" s="163"/>
      <c r="AM648" s="163" t="str">
        <f t="shared" si="58"/>
        <v xml:space="preserve"> </v>
      </c>
      <c r="AN648" s="163" t="str">
        <f t="shared" si="59"/>
        <v xml:space="preserve"> </v>
      </c>
    </row>
    <row r="649" spans="28:40" x14ac:dyDescent="0.25">
      <c r="AB649" s="161" t="e">
        <f>T649-HLOOKUP(V649,Minimas!$C$3:$CD$12,2,FALSE)</f>
        <v>#N/A</v>
      </c>
      <c r="AC649" s="161" t="e">
        <f>T649-HLOOKUP(V649,Minimas!$C$3:$CD$12,3,FALSE)</f>
        <v>#N/A</v>
      </c>
      <c r="AD649" s="161" t="e">
        <f>T649-HLOOKUP(V649,Minimas!$C$3:$CD$12,4,FALSE)</f>
        <v>#N/A</v>
      </c>
      <c r="AE649" s="161" t="e">
        <f>T649-HLOOKUP(V649,Minimas!$C$3:$CD$12,5,FALSE)</f>
        <v>#N/A</v>
      </c>
      <c r="AF649" s="161" t="e">
        <f>T649-HLOOKUP(V649,Minimas!$C$3:$CD$12,6,FALSE)</f>
        <v>#N/A</v>
      </c>
      <c r="AG649" s="161" t="e">
        <f>T649-HLOOKUP(V649,Minimas!$C$3:$CD$12,7,FALSE)</f>
        <v>#N/A</v>
      </c>
      <c r="AH649" s="161" t="e">
        <f>T649-HLOOKUP(V649,Minimas!$C$3:$CD$12,8,FALSE)</f>
        <v>#N/A</v>
      </c>
      <c r="AI649" s="161" t="e">
        <f>T649-HLOOKUP(V649,Minimas!$C$3:$CD$12,9,FALSE)</f>
        <v>#N/A</v>
      </c>
      <c r="AJ649" s="161" t="e">
        <f>T649-HLOOKUP(V649,Minimas!$C$3:$CD$12,10,FALSE)</f>
        <v>#N/A</v>
      </c>
      <c r="AK649" s="162" t="str">
        <f t="shared" si="57"/>
        <v xml:space="preserve"> </v>
      </c>
      <c r="AL649" s="163"/>
      <c r="AM649" s="163" t="str">
        <f t="shared" si="58"/>
        <v xml:space="preserve"> </v>
      </c>
      <c r="AN649" s="163" t="str">
        <f t="shared" si="59"/>
        <v xml:space="preserve"> </v>
      </c>
    </row>
    <row r="650" spans="28:40" x14ac:dyDescent="0.25">
      <c r="AB650" s="161" t="e">
        <f>T650-HLOOKUP(V650,Minimas!$C$3:$CD$12,2,FALSE)</f>
        <v>#N/A</v>
      </c>
      <c r="AC650" s="161" t="e">
        <f>T650-HLOOKUP(V650,Minimas!$C$3:$CD$12,3,FALSE)</f>
        <v>#N/A</v>
      </c>
      <c r="AD650" s="161" t="e">
        <f>T650-HLOOKUP(V650,Minimas!$C$3:$CD$12,4,FALSE)</f>
        <v>#N/A</v>
      </c>
      <c r="AE650" s="161" t="e">
        <f>T650-HLOOKUP(V650,Minimas!$C$3:$CD$12,5,FALSE)</f>
        <v>#N/A</v>
      </c>
      <c r="AF650" s="161" t="e">
        <f>T650-HLOOKUP(V650,Minimas!$C$3:$CD$12,6,FALSE)</f>
        <v>#N/A</v>
      </c>
      <c r="AG650" s="161" t="e">
        <f>T650-HLOOKUP(V650,Minimas!$C$3:$CD$12,7,FALSE)</f>
        <v>#N/A</v>
      </c>
      <c r="AH650" s="161" t="e">
        <f>T650-HLOOKUP(V650,Minimas!$C$3:$CD$12,8,FALSE)</f>
        <v>#N/A</v>
      </c>
      <c r="AI650" s="161" t="e">
        <f>T650-HLOOKUP(V650,Minimas!$C$3:$CD$12,9,FALSE)</f>
        <v>#N/A</v>
      </c>
      <c r="AJ650" s="161" t="e">
        <f>T650-HLOOKUP(V650,Minimas!$C$3:$CD$12,10,FALSE)</f>
        <v>#N/A</v>
      </c>
      <c r="AK650" s="162" t="str">
        <f t="shared" si="57"/>
        <v xml:space="preserve"> </v>
      </c>
      <c r="AL650" s="163"/>
      <c r="AM650" s="163" t="str">
        <f t="shared" si="58"/>
        <v xml:space="preserve"> </v>
      </c>
      <c r="AN650" s="163" t="str">
        <f t="shared" si="59"/>
        <v xml:space="preserve"> </v>
      </c>
    </row>
    <row r="651" spans="28:40" x14ac:dyDescent="0.25">
      <c r="AB651" s="161" t="e">
        <f>T651-HLOOKUP(V651,Minimas!$C$3:$CD$12,2,FALSE)</f>
        <v>#N/A</v>
      </c>
      <c r="AC651" s="161" t="e">
        <f>T651-HLOOKUP(V651,Minimas!$C$3:$CD$12,3,FALSE)</f>
        <v>#N/A</v>
      </c>
      <c r="AD651" s="161" t="e">
        <f>T651-HLOOKUP(V651,Minimas!$C$3:$CD$12,4,FALSE)</f>
        <v>#N/A</v>
      </c>
      <c r="AE651" s="161" t="e">
        <f>T651-HLOOKUP(V651,Minimas!$C$3:$CD$12,5,FALSE)</f>
        <v>#N/A</v>
      </c>
      <c r="AF651" s="161" t="e">
        <f>T651-HLOOKUP(V651,Minimas!$C$3:$CD$12,6,FALSE)</f>
        <v>#N/A</v>
      </c>
      <c r="AG651" s="161" t="e">
        <f>T651-HLOOKUP(V651,Minimas!$C$3:$CD$12,7,FALSE)</f>
        <v>#N/A</v>
      </c>
      <c r="AH651" s="161" t="e">
        <f>T651-HLOOKUP(V651,Minimas!$C$3:$CD$12,8,FALSE)</f>
        <v>#N/A</v>
      </c>
      <c r="AI651" s="161" t="e">
        <f>T651-HLOOKUP(V651,Minimas!$C$3:$CD$12,9,FALSE)</f>
        <v>#N/A</v>
      </c>
      <c r="AJ651" s="161" t="e">
        <f>T651-HLOOKUP(V651,Minimas!$C$3:$CD$12,10,FALSE)</f>
        <v>#N/A</v>
      </c>
      <c r="AK651" s="162" t="str">
        <f t="shared" si="57"/>
        <v xml:space="preserve"> </v>
      </c>
      <c r="AL651" s="163"/>
      <c r="AM651" s="163" t="str">
        <f t="shared" si="58"/>
        <v xml:space="preserve"> </v>
      </c>
      <c r="AN651" s="163" t="str">
        <f t="shared" si="59"/>
        <v xml:space="preserve"> </v>
      </c>
    </row>
    <row r="652" spans="28:40" x14ac:dyDescent="0.25">
      <c r="AB652" s="161" t="e">
        <f>T652-HLOOKUP(V652,Minimas!$C$3:$CD$12,2,FALSE)</f>
        <v>#N/A</v>
      </c>
      <c r="AC652" s="161" t="e">
        <f>T652-HLOOKUP(V652,Minimas!$C$3:$CD$12,3,FALSE)</f>
        <v>#N/A</v>
      </c>
      <c r="AD652" s="161" t="e">
        <f>T652-HLOOKUP(V652,Minimas!$C$3:$CD$12,4,FALSE)</f>
        <v>#N/A</v>
      </c>
      <c r="AE652" s="161" t="e">
        <f>T652-HLOOKUP(V652,Minimas!$C$3:$CD$12,5,FALSE)</f>
        <v>#N/A</v>
      </c>
      <c r="AF652" s="161" t="e">
        <f>T652-HLOOKUP(V652,Minimas!$C$3:$CD$12,6,FALSE)</f>
        <v>#N/A</v>
      </c>
      <c r="AG652" s="161" t="e">
        <f>T652-HLOOKUP(V652,Minimas!$C$3:$CD$12,7,FALSE)</f>
        <v>#N/A</v>
      </c>
      <c r="AH652" s="161" t="e">
        <f>T652-HLOOKUP(V652,Minimas!$C$3:$CD$12,8,FALSE)</f>
        <v>#N/A</v>
      </c>
      <c r="AI652" s="161" t="e">
        <f>T652-HLOOKUP(V652,Minimas!$C$3:$CD$12,9,FALSE)</f>
        <v>#N/A</v>
      </c>
      <c r="AJ652" s="161" t="e">
        <f>T652-HLOOKUP(V652,Minimas!$C$3:$CD$12,10,FALSE)</f>
        <v>#N/A</v>
      </c>
      <c r="AK652" s="162" t="str">
        <f t="shared" si="57"/>
        <v xml:space="preserve"> </v>
      </c>
      <c r="AL652" s="163"/>
      <c r="AM652" s="163" t="str">
        <f t="shared" si="58"/>
        <v xml:space="preserve"> </v>
      </c>
      <c r="AN652" s="163" t="str">
        <f t="shared" si="59"/>
        <v xml:space="preserve"> </v>
      </c>
    </row>
    <row r="653" spans="28:40" x14ac:dyDescent="0.25">
      <c r="AB653" s="161" t="e">
        <f>T653-HLOOKUP(V653,Minimas!$C$3:$CD$12,2,FALSE)</f>
        <v>#N/A</v>
      </c>
      <c r="AC653" s="161" t="e">
        <f>T653-HLOOKUP(V653,Minimas!$C$3:$CD$12,3,FALSE)</f>
        <v>#N/A</v>
      </c>
      <c r="AD653" s="161" t="e">
        <f>T653-HLOOKUP(V653,Minimas!$C$3:$CD$12,4,FALSE)</f>
        <v>#N/A</v>
      </c>
      <c r="AE653" s="161" t="e">
        <f>T653-HLOOKUP(V653,Minimas!$C$3:$CD$12,5,FALSE)</f>
        <v>#N/A</v>
      </c>
      <c r="AF653" s="161" t="e">
        <f>T653-HLOOKUP(V653,Minimas!$C$3:$CD$12,6,FALSE)</f>
        <v>#N/A</v>
      </c>
      <c r="AG653" s="161" t="e">
        <f>T653-HLOOKUP(V653,Minimas!$C$3:$CD$12,7,FALSE)</f>
        <v>#N/A</v>
      </c>
      <c r="AH653" s="161" t="e">
        <f>T653-HLOOKUP(V653,Minimas!$C$3:$CD$12,8,FALSE)</f>
        <v>#N/A</v>
      </c>
      <c r="AI653" s="161" t="e">
        <f>T653-HLOOKUP(V653,Minimas!$C$3:$CD$12,9,FALSE)</f>
        <v>#N/A</v>
      </c>
      <c r="AJ653" s="161" t="e">
        <f>T653-HLOOKUP(V653,Minimas!$C$3:$CD$12,10,FALSE)</f>
        <v>#N/A</v>
      </c>
      <c r="AK653" s="162" t="str">
        <f t="shared" si="57"/>
        <v xml:space="preserve"> </v>
      </c>
      <c r="AL653" s="163"/>
      <c r="AM653" s="163" t="str">
        <f t="shared" si="58"/>
        <v xml:space="preserve"> </v>
      </c>
      <c r="AN653" s="163" t="str">
        <f t="shared" si="59"/>
        <v xml:space="preserve"> </v>
      </c>
    </row>
    <row r="654" spans="28:40" x14ac:dyDescent="0.25">
      <c r="AB654" s="161" t="e">
        <f>T654-HLOOKUP(V654,Minimas!$C$3:$CD$12,2,FALSE)</f>
        <v>#N/A</v>
      </c>
      <c r="AC654" s="161" t="e">
        <f>T654-HLOOKUP(V654,Minimas!$C$3:$CD$12,3,FALSE)</f>
        <v>#N/A</v>
      </c>
      <c r="AD654" s="161" t="e">
        <f>T654-HLOOKUP(V654,Minimas!$C$3:$CD$12,4,FALSE)</f>
        <v>#N/A</v>
      </c>
      <c r="AE654" s="161" t="e">
        <f>T654-HLOOKUP(V654,Minimas!$C$3:$CD$12,5,FALSE)</f>
        <v>#N/A</v>
      </c>
      <c r="AF654" s="161" t="e">
        <f>T654-HLOOKUP(V654,Minimas!$C$3:$CD$12,6,FALSE)</f>
        <v>#N/A</v>
      </c>
      <c r="AG654" s="161" t="e">
        <f>T654-HLOOKUP(V654,Minimas!$C$3:$CD$12,7,FALSE)</f>
        <v>#N/A</v>
      </c>
      <c r="AH654" s="161" t="e">
        <f>T654-HLOOKUP(V654,Minimas!$C$3:$CD$12,8,FALSE)</f>
        <v>#N/A</v>
      </c>
      <c r="AI654" s="161" t="e">
        <f>T654-HLOOKUP(V654,Minimas!$C$3:$CD$12,9,FALSE)</f>
        <v>#N/A</v>
      </c>
      <c r="AJ654" s="161" t="e">
        <f>T654-HLOOKUP(V654,Minimas!$C$3:$CD$12,10,FALSE)</f>
        <v>#N/A</v>
      </c>
      <c r="AK654" s="162" t="str">
        <f t="shared" si="57"/>
        <v xml:space="preserve"> </v>
      </c>
      <c r="AL654" s="163"/>
      <c r="AM654" s="163" t="str">
        <f t="shared" si="58"/>
        <v xml:space="preserve"> </v>
      </c>
      <c r="AN654" s="163" t="str">
        <f t="shared" si="59"/>
        <v xml:space="preserve"> </v>
      </c>
    </row>
    <row r="655" spans="28:40" x14ac:dyDescent="0.25">
      <c r="AB655" s="161" t="e">
        <f>T655-HLOOKUP(V655,Minimas!$C$3:$CD$12,2,FALSE)</f>
        <v>#N/A</v>
      </c>
      <c r="AC655" s="161" t="e">
        <f>T655-HLOOKUP(V655,Minimas!$C$3:$CD$12,3,FALSE)</f>
        <v>#N/A</v>
      </c>
      <c r="AD655" s="161" t="e">
        <f>T655-HLOOKUP(V655,Minimas!$C$3:$CD$12,4,FALSE)</f>
        <v>#N/A</v>
      </c>
      <c r="AE655" s="161" t="e">
        <f>T655-HLOOKUP(V655,Minimas!$C$3:$CD$12,5,FALSE)</f>
        <v>#N/A</v>
      </c>
      <c r="AF655" s="161" t="e">
        <f>T655-HLOOKUP(V655,Minimas!$C$3:$CD$12,6,FALSE)</f>
        <v>#N/A</v>
      </c>
      <c r="AG655" s="161" t="e">
        <f>T655-HLOOKUP(V655,Minimas!$C$3:$CD$12,7,FALSE)</f>
        <v>#N/A</v>
      </c>
      <c r="AH655" s="161" t="e">
        <f>T655-HLOOKUP(V655,Minimas!$C$3:$CD$12,8,FALSE)</f>
        <v>#N/A</v>
      </c>
      <c r="AI655" s="161" t="e">
        <f>T655-HLOOKUP(V655,Minimas!$C$3:$CD$12,9,FALSE)</f>
        <v>#N/A</v>
      </c>
      <c r="AJ655" s="161" t="e">
        <f>T655-HLOOKUP(V655,Minimas!$C$3:$CD$12,10,FALSE)</f>
        <v>#N/A</v>
      </c>
      <c r="AK655" s="162" t="str">
        <f t="shared" si="57"/>
        <v xml:space="preserve"> </v>
      </c>
      <c r="AL655" s="163"/>
      <c r="AM655" s="163" t="str">
        <f t="shared" si="58"/>
        <v xml:space="preserve"> </v>
      </c>
      <c r="AN655" s="163" t="str">
        <f t="shared" si="59"/>
        <v xml:space="preserve"> </v>
      </c>
    </row>
    <row r="656" spans="28:40" x14ac:dyDescent="0.25">
      <c r="AB656" s="161" t="e">
        <f>T656-HLOOKUP(V656,Minimas!$C$3:$CD$12,2,FALSE)</f>
        <v>#N/A</v>
      </c>
      <c r="AC656" s="161" t="e">
        <f>T656-HLOOKUP(V656,Minimas!$C$3:$CD$12,3,FALSE)</f>
        <v>#N/A</v>
      </c>
      <c r="AD656" s="161" t="e">
        <f>T656-HLOOKUP(V656,Minimas!$C$3:$CD$12,4,FALSE)</f>
        <v>#N/A</v>
      </c>
      <c r="AE656" s="161" t="e">
        <f>T656-HLOOKUP(V656,Minimas!$C$3:$CD$12,5,FALSE)</f>
        <v>#N/A</v>
      </c>
      <c r="AF656" s="161" t="e">
        <f>T656-HLOOKUP(V656,Minimas!$C$3:$CD$12,6,FALSE)</f>
        <v>#N/A</v>
      </c>
      <c r="AG656" s="161" t="e">
        <f>T656-HLOOKUP(V656,Minimas!$C$3:$CD$12,7,FALSE)</f>
        <v>#N/A</v>
      </c>
      <c r="AH656" s="161" t="e">
        <f>T656-HLOOKUP(V656,Minimas!$C$3:$CD$12,8,FALSE)</f>
        <v>#N/A</v>
      </c>
      <c r="AI656" s="161" t="e">
        <f>T656-HLOOKUP(V656,Minimas!$C$3:$CD$12,9,FALSE)</f>
        <v>#N/A</v>
      </c>
      <c r="AJ656" s="161" t="e">
        <f>T656-HLOOKUP(V656,Minimas!$C$3:$CD$12,10,FALSE)</f>
        <v>#N/A</v>
      </c>
      <c r="AK656" s="162" t="str">
        <f t="shared" si="57"/>
        <v xml:space="preserve"> </v>
      </c>
      <c r="AL656" s="163"/>
      <c r="AM656" s="163" t="str">
        <f t="shared" si="58"/>
        <v xml:space="preserve"> </v>
      </c>
      <c r="AN656" s="163" t="str">
        <f t="shared" si="59"/>
        <v xml:space="preserve"> </v>
      </c>
    </row>
    <row r="657" spans="28:40" x14ac:dyDescent="0.25">
      <c r="AB657" s="161" t="e">
        <f>T657-HLOOKUP(V657,Minimas!$C$3:$CD$12,2,FALSE)</f>
        <v>#N/A</v>
      </c>
      <c r="AC657" s="161" t="e">
        <f>T657-HLOOKUP(V657,Minimas!$C$3:$CD$12,3,FALSE)</f>
        <v>#N/A</v>
      </c>
      <c r="AD657" s="161" t="e">
        <f>T657-HLOOKUP(V657,Minimas!$C$3:$CD$12,4,FALSE)</f>
        <v>#N/A</v>
      </c>
      <c r="AE657" s="161" t="e">
        <f>T657-HLOOKUP(V657,Minimas!$C$3:$CD$12,5,FALSE)</f>
        <v>#N/A</v>
      </c>
      <c r="AF657" s="161" t="e">
        <f>T657-HLOOKUP(V657,Minimas!$C$3:$CD$12,6,FALSE)</f>
        <v>#N/A</v>
      </c>
      <c r="AG657" s="161" t="e">
        <f>T657-HLOOKUP(V657,Minimas!$C$3:$CD$12,7,FALSE)</f>
        <v>#N/A</v>
      </c>
      <c r="AH657" s="161" t="e">
        <f>T657-HLOOKUP(V657,Minimas!$C$3:$CD$12,8,FALSE)</f>
        <v>#N/A</v>
      </c>
      <c r="AI657" s="161" t="e">
        <f>T657-HLOOKUP(V657,Minimas!$C$3:$CD$12,9,FALSE)</f>
        <v>#N/A</v>
      </c>
      <c r="AJ657" s="161" t="e">
        <f>T657-HLOOKUP(V657,Minimas!$C$3:$CD$12,10,FALSE)</f>
        <v>#N/A</v>
      </c>
      <c r="AK657" s="162" t="str">
        <f t="shared" si="57"/>
        <v xml:space="preserve"> </v>
      </c>
      <c r="AL657" s="163"/>
      <c r="AM657" s="163" t="str">
        <f t="shared" si="58"/>
        <v xml:space="preserve"> </v>
      </c>
      <c r="AN657" s="163" t="str">
        <f t="shared" si="59"/>
        <v xml:space="preserve"> </v>
      </c>
    </row>
    <row r="658" spans="28:40" x14ac:dyDescent="0.25">
      <c r="AB658" s="161" t="e">
        <f>T658-HLOOKUP(V658,Minimas!$C$3:$CD$12,2,FALSE)</f>
        <v>#N/A</v>
      </c>
      <c r="AC658" s="161" t="e">
        <f>T658-HLOOKUP(V658,Minimas!$C$3:$CD$12,3,FALSE)</f>
        <v>#N/A</v>
      </c>
      <c r="AD658" s="161" t="e">
        <f>T658-HLOOKUP(V658,Minimas!$C$3:$CD$12,4,FALSE)</f>
        <v>#N/A</v>
      </c>
      <c r="AE658" s="161" t="e">
        <f>T658-HLOOKUP(V658,Minimas!$C$3:$CD$12,5,FALSE)</f>
        <v>#N/A</v>
      </c>
      <c r="AF658" s="161" t="e">
        <f>T658-HLOOKUP(V658,Minimas!$C$3:$CD$12,6,FALSE)</f>
        <v>#N/A</v>
      </c>
      <c r="AG658" s="161" t="e">
        <f>T658-HLOOKUP(V658,Minimas!$C$3:$CD$12,7,FALSE)</f>
        <v>#N/A</v>
      </c>
      <c r="AH658" s="161" t="e">
        <f>T658-HLOOKUP(V658,Minimas!$C$3:$CD$12,8,FALSE)</f>
        <v>#N/A</v>
      </c>
      <c r="AI658" s="161" t="e">
        <f>T658-HLOOKUP(V658,Minimas!$C$3:$CD$12,9,FALSE)</f>
        <v>#N/A</v>
      </c>
      <c r="AJ658" s="161" t="e">
        <f>T658-HLOOKUP(V658,Minimas!$C$3:$CD$12,10,FALSE)</f>
        <v>#N/A</v>
      </c>
      <c r="AK658" s="162" t="str">
        <f t="shared" si="57"/>
        <v xml:space="preserve"> </v>
      </c>
      <c r="AL658" s="163"/>
      <c r="AM658" s="163" t="str">
        <f t="shared" si="58"/>
        <v xml:space="preserve"> </v>
      </c>
      <c r="AN658" s="163" t="str">
        <f t="shared" si="59"/>
        <v xml:space="preserve"> </v>
      </c>
    </row>
    <row r="659" spans="28:40" x14ac:dyDescent="0.25">
      <c r="AB659" s="161" t="e">
        <f>T659-HLOOKUP(V659,Minimas!$C$3:$CD$12,2,FALSE)</f>
        <v>#N/A</v>
      </c>
      <c r="AC659" s="161" t="e">
        <f>T659-HLOOKUP(V659,Minimas!$C$3:$CD$12,3,FALSE)</f>
        <v>#N/A</v>
      </c>
      <c r="AD659" s="161" t="e">
        <f>T659-HLOOKUP(V659,Minimas!$C$3:$CD$12,4,FALSE)</f>
        <v>#N/A</v>
      </c>
      <c r="AE659" s="161" t="e">
        <f>T659-HLOOKUP(V659,Minimas!$C$3:$CD$12,5,FALSE)</f>
        <v>#N/A</v>
      </c>
      <c r="AF659" s="161" t="e">
        <f>T659-HLOOKUP(V659,Minimas!$C$3:$CD$12,6,FALSE)</f>
        <v>#N/A</v>
      </c>
      <c r="AG659" s="161" t="e">
        <f>T659-HLOOKUP(V659,Minimas!$C$3:$CD$12,7,FALSE)</f>
        <v>#N/A</v>
      </c>
      <c r="AH659" s="161" t="e">
        <f>T659-HLOOKUP(V659,Minimas!$C$3:$CD$12,8,FALSE)</f>
        <v>#N/A</v>
      </c>
      <c r="AI659" s="161" t="e">
        <f>T659-HLOOKUP(V659,Minimas!$C$3:$CD$12,9,FALSE)</f>
        <v>#N/A</v>
      </c>
      <c r="AJ659" s="161" t="e">
        <f>T659-HLOOKUP(V659,Minimas!$C$3:$CD$12,10,FALSE)</f>
        <v>#N/A</v>
      </c>
      <c r="AK659" s="162" t="str">
        <f t="shared" si="57"/>
        <v xml:space="preserve"> </v>
      </c>
      <c r="AL659" s="163"/>
      <c r="AM659" s="163" t="str">
        <f t="shared" si="58"/>
        <v xml:space="preserve"> </v>
      </c>
      <c r="AN659" s="163" t="str">
        <f t="shared" si="59"/>
        <v xml:space="preserve"> </v>
      </c>
    </row>
    <row r="660" spans="28:40" x14ac:dyDescent="0.25">
      <c r="AB660" s="161" t="e">
        <f>T660-HLOOKUP(V660,Minimas!$C$3:$CD$12,2,FALSE)</f>
        <v>#N/A</v>
      </c>
      <c r="AC660" s="161" t="e">
        <f>T660-HLOOKUP(V660,Minimas!$C$3:$CD$12,3,FALSE)</f>
        <v>#N/A</v>
      </c>
      <c r="AD660" s="161" t="e">
        <f>T660-HLOOKUP(V660,Minimas!$C$3:$CD$12,4,FALSE)</f>
        <v>#N/A</v>
      </c>
      <c r="AE660" s="161" t="e">
        <f>T660-HLOOKUP(V660,Minimas!$C$3:$CD$12,5,FALSE)</f>
        <v>#N/A</v>
      </c>
      <c r="AF660" s="161" t="e">
        <f>T660-HLOOKUP(V660,Minimas!$C$3:$CD$12,6,FALSE)</f>
        <v>#N/A</v>
      </c>
      <c r="AG660" s="161" t="e">
        <f>T660-HLOOKUP(V660,Minimas!$C$3:$CD$12,7,FALSE)</f>
        <v>#N/A</v>
      </c>
      <c r="AH660" s="161" t="e">
        <f>T660-HLOOKUP(V660,Minimas!$C$3:$CD$12,8,FALSE)</f>
        <v>#N/A</v>
      </c>
      <c r="AI660" s="161" t="e">
        <f>T660-HLOOKUP(V660,Minimas!$C$3:$CD$12,9,FALSE)</f>
        <v>#N/A</v>
      </c>
      <c r="AJ660" s="161" t="e">
        <f>T660-HLOOKUP(V660,Minimas!$C$3:$CD$12,10,FALSE)</f>
        <v>#N/A</v>
      </c>
      <c r="AK660" s="162" t="str">
        <f t="shared" si="57"/>
        <v xml:space="preserve"> </v>
      </c>
      <c r="AL660" s="163"/>
      <c r="AM660" s="163" t="str">
        <f t="shared" si="58"/>
        <v xml:space="preserve"> </v>
      </c>
      <c r="AN660" s="163" t="str">
        <f t="shared" si="59"/>
        <v xml:space="preserve"> </v>
      </c>
    </row>
    <row r="661" spans="28:40" x14ac:dyDescent="0.25">
      <c r="AB661" s="161" t="e">
        <f>T661-HLOOKUP(V661,Minimas!$C$3:$CD$12,2,FALSE)</f>
        <v>#N/A</v>
      </c>
      <c r="AC661" s="161" t="e">
        <f>T661-HLOOKUP(V661,Minimas!$C$3:$CD$12,3,FALSE)</f>
        <v>#N/A</v>
      </c>
      <c r="AD661" s="161" t="e">
        <f>T661-HLOOKUP(V661,Minimas!$C$3:$CD$12,4,FALSE)</f>
        <v>#N/A</v>
      </c>
      <c r="AE661" s="161" t="e">
        <f>T661-HLOOKUP(V661,Minimas!$C$3:$CD$12,5,FALSE)</f>
        <v>#N/A</v>
      </c>
      <c r="AF661" s="161" t="e">
        <f>T661-HLOOKUP(V661,Minimas!$C$3:$CD$12,6,FALSE)</f>
        <v>#N/A</v>
      </c>
      <c r="AG661" s="161" t="e">
        <f>T661-HLOOKUP(V661,Minimas!$C$3:$CD$12,7,FALSE)</f>
        <v>#N/A</v>
      </c>
      <c r="AH661" s="161" t="e">
        <f>T661-HLOOKUP(V661,Minimas!$C$3:$CD$12,8,FALSE)</f>
        <v>#N/A</v>
      </c>
      <c r="AI661" s="161" t="e">
        <f>T661-HLOOKUP(V661,Minimas!$C$3:$CD$12,9,FALSE)</f>
        <v>#N/A</v>
      </c>
      <c r="AJ661" s="161" t="e">
        <f>T661-HLOOKUP(V661,Minimas!$C$3:$CD$12,10,FALSE)</f>
        <v>#N/A</v>
      </c>
      <c r="AK661" s="162" t="str">
        <f t="shared" si="57"/>
        <v xml:space="preserve"> </v>
      </c>
      <c r="AL661" s="163"/>
      <c r="AM661" s="163" t="str">
        <f t="shared" si="58"/>
        <v xml:space="preserve"> </v>
      </c>
      <c r="AN661" s="163" t="str">
        <f t="shared" si="59"/>
        <v xml:space="preserve"> </v>
      </c>
    </row>
    <row r="662" spans="28:40" x14ac:dyDescent="0.25">
      <c r="AB662" s="161" t="e">
        <f>T662-HLOOKUP(V662,Minimas!$C$3:$CD$12,2,FALSE)</f>
        <v>#N/A</v>
      </c>
      <c r="AC662" s="161" t="e">
        <f>T662-HLOOKUP(V662,Minimas!$C$3:$CD$12,3,FALSE)</f>
        <v>#N/A</v>
      </c>
      <c r="AD662" s="161" t="e">
        <f>T662-HLOOKUP(V662,Minimas!$C$3:$CD$12,4,FALSE)</f>
        <v>#N/A</v>
      </c>
      <c r="AE662" s="161" t="e">
        <f>T662-HLOOKUP(V662,Minimas!$C$3:$CD$12,5,FALSE)</f>
        <v>#N/A</v>
      </c>
      <c r="AF662" s="161" t="e">
        <f>T662-HLOOKUP(V662,Minimas!$C$3:$CD$12,6,FALSE)</f>
        <v>#N/A</v>
      </c>
      <c r="AG662" s="161" t="e">
        <f>T662-HLOOKUP(V662,Minimas!$C$3:$CD$12,7,FALSE)</f>
        <v>#N/A</v>
      </c>
      <c r="AH662" s="161" t="e">
        <f>T662-HLOOKUP(V662,Minimas!$C$3:$CD$12,8,FALSE)</f>
        <v>#N/A</v>
      </c>
      <c r="AI662" s="161" t="e">
        <f>T662-HLOOKUP(V662,Minimas!$C$3:$CD$12,9,FALSE)</f>
        <v>#N/A</v>
      </c>
      <c r="AJ662" s="161" t="e">
        <f>T662-HLOOKUP(V662,Minimas!$C$3:$CD$12,10,FALSE)</f>
        <v>#N/A</v>
      </c>
      <c r="AK662" s="162" t="str">
        <f t="shared" si="57"/>
        <v xml:space="preserve"> </v>
      </c>
      <c r="AL662" s="163"/>
      <c r="AM662" s="163" t="str">
        <f t="shared" si="58"/>
        <v xml:space="preserve"> </v>
      </c>
      <c r="AN662" s="163" t="str">
        <f t="shared" si="59"/>
        <v xml:space="preserve"> </v>
      </c>
    </row>
    <row r="663" spans="28:40" x14ac:dyDescent="0.25">
      <c r="AB663" s="161" t="e">
        <f>T663-HLOOKUP(V663,Minimas!$C$3:$CD$12,2,FALSE)</f>
        <v>#N/A</v>
      </c>
      <c r="AC663" s="161" t="e">
        <f>T663-HLOOKUP(V663,Minimas!$C$3:$CD$12,3,FALSE)</f>
        <v>#N/A</v>
      </c>
      <c r="AD663" s="161" t="e">
        <f>T663-HLOOKUP(V663,Minimas!$C$3:$CD$12,4,FALSE)</f>
        <v>#N/A</v>
      </c>
      <c r="AE663" s="161" t="e">
        <f>T663-HLOOKUP(V663,Minimas!$C$3:$CD$12,5,FALSE)</f>
        <v>#N/A</v>
      </c>
      <c r="AF663" s="161" t="e">
        <f>T663-HLOOKUP(V663,Minimas!$C$3:$CD$12,6,FALSE)</f>
        <v>#N/A</v>
      </c>
      <c r="AG663" s="161" t="e">
        <f>T663-HLOOKUP(V663,Minimas!$C$3:$CD$12,7,FALSE)</f>
        <v>#N/A</v>
      </c>
      <c r="AH663" s="161" t="e">
        <f>T663-HLOOKUP(V663,Minimas!$C$3:$CD$12,8,FALSE)</f>
        <v>#N/A</v>
      </c>
      <c r="AI663" s="161" t="e">
        <f>T663-HLOOKUP(V663,Minimas!$C$3:$CD$12,9,FALSE)</f>
        <v>#N/A</v>
      </c>
      <c r="AJ663" s="161" t="e">
        <f>T663-HLOOKUP(V663,Minimas!$C$3:$CD$12,10,FALSE)</f>
        <v>#N/A</v>
      </c>
      <c r="AK663" s="162" t="str">
        <f t="shared" si="57"/>
        <v xml:space="preserve"> </v>
      </c>
      <c r="AL663" s="163"/>
      <c r="AM663" s="163" t="str">
        <f t="shared" si="58"/>
        <v xml:space="preserve"> </v>
      </c>
      <c r="AN663" s="163" t="str">
        <f t="shared" si="59"/>
        <v xml:space="preserve"> </v>
      </c>
    </row>
    <row r="664" spans="28:40" x14ac:dyDescent="0.25">
      <c r="AB664" s="161" t="e">
        <f>T664-HLOOKUP(V664,Minimas!$C$3:$CD$12,2,FALSE)</f>
        <v>#N/A</v>
      </c>
      <c r="AC664" s="161" t="e">
        <f>T664-HLOOKUP(V664,Minimas!$C$3:$CD$12,3,FALSE)</f>
        <v>#N/A</v>
      </c>
      <c r="AD664" s="161" t="e">
        <f>T664-HLOOKUP(V664,Minimas!$C$3:$CD$12,4,FALSE)</f>
        <v>#N/A</v>
      </c>
      <c r="AE664" s="161" t="e">
        <f>T664-HLOOKUP(V664,Minimas!$C$3:$CD$12,5,FALSE)</f>
        <v>#N/A</v>
      </c>
      <c r="AF664" s="161" t="e">
        <f>T664-HLOOKUP(V664,Minimas!$C$3:$CD$12,6,FALSE)</f>
        <v>#N/A</v>
      </c>
      <c r="AG664" s="161" t="e">
        <f>T664-HLOOKUP(V664,Minimas!$C$3:$CD$12,7,FALSE)</f>
        <v>#N/A</v>
      </c>
      <c r="AH664" s="161" t="e">
        <f>T664-HLOOKUP(V664,Minimas!$C$3:$CD$12,8,FALSE)</f>
        <v>#N/A</v>
      </c>
      <c r="AI664" s="161" t="e">
        <f>T664-HLOOKUP(V664,Minimas!$C$3:$CD$12,9,FALSE)</f>
        <v>#N/A</v>
      </c>
      <c r="AJ664" s="161" t="e">
        <f>T664-HLOOKUP(V664,Minimas!$C$3:$CD$12,10,FALSE)</f>
        <v>#N/A</v>
      </c>
      <c r="AK664" s="162" t="str">
        <f t="shared" si="57"/>
        <v xml:space="preserve"> </v>
      </c>
      <c r="AL664" s="163"/>
      <c r="AM664" s="163" t="str">
        <f t="shared" si="58"/>
        <v xml:space="preserve"> </v>
      </c>
      <c r="AN664" s="163" t="str">
        <f t="shared" si="59"/>
        <v xml:space="preserve"> </v>
      </c>
    </row>
    <row r="665" spans="28:40" x14ac:dyDescent="0.25">
      <c r="AB665" s="161" t="e">
        <f>T665-HLOOKUP(V665,Minimas!$C$3:$CD$12,2,FALSE)</f>
        <v>#N/A</v>
      </c>
      <c r="AC665" s="161" t="e">
        <f>T665-HLOOKUP(V665,Minimas!$C$3:$CD$12,3,FALSE)</f>
        <v>#N/A</v>
      </c>
      <c r="AD665" s="161" t="e">
        <f>T665-HLOOKUP(V665,Minimas!$C$3:$CD$12,4,FALSE)</f>
        <v>#N/A</v>
      </c>
      <c r="AE665" s="161" t="e">
        <f>T665-HLOOKUP(V665,Minimas!$C$3:$CD$12,5,FALSE)</f>
        <v>#N/A</v>
      </c>
      <c r="AF665" s="161" t="e">
        <f>T665-HLOOKUP(V665,Minimas!$C$3:$CD$12,6,FALSE)</f>
        <v>#N/A</v>
      </c>
      <c r="AG665" s="161" t="e">
        <f>T665-HLOOKUP(V665,Minimas!$C$3:$CD$12,7,FALSE)</f>
        <v>#N/A</v>
      </c>
      <c r="AH665" s="161" t="e">
        <f>T665-HLOOKUP(V665,Minimas!$C$3:$CD$12,8,FALSE)</f>
        <v>#N/A</v>
      </c>
      <c r="AI665" s="161" t="e">
        <f>T665-HLOOKUP(V665,Minimas!$C$3:$CD$12,9,FALSE)</f>
        <v>#N/A</v>
      </c>
      <c r="AJ665" s="161" t="e">
        <f>T665-HLOOKUP(V665,Minimas!$C$3:$CD$12,10,FALSE)</f>
        <v>#N/A</v>
      </c>
      <c r="AK665" s="162" t="str">
        <f t="shared" si="57"/>
        <v xml:space="preserve"> </v>
      </c>
      <c r="AL665" s="163"/>
      <c r="AM665" s="163" t="str">
        <f t="shared" si="58"/>
        <v xml:space="preserve"> </v>
      </c>
      <c r="AN665" s="163" t="str">
        <f t="shared" si="59"/>
        <v xml:space="preserve"> </v>
      </c>
    </row>
    <row r="666" spans="28:40" x14ac:dyDescent="0.25">
      <c r="AB666" s="161" t="e">
        <f>T666-HLOOKUP(V666,Minimas!$C$3:$CD$12,2,FALSE)</f>
        <v>#N/A</v>
      </c>
      <c r="AC666" s="161" t="e">
        <f>T666-HLOOKUP(V666,Minimas!$C$3:$CD$12,3,FALSE)</f>
        <v>#N/A</v>
      </c>
      <c r="AD666" s="161" t="e">
        <f>T666-HLOOKUP(V666,Minimas!$C$3:$CD$12,4,FALSE)</f>
        <v>#N/A</v>
      </c>
      <c r="AE666" s="161" t="e">
        <f>T666-HLOOKUP(V666,Minimas!$C$3:$CD$12,5,FALSE)</f>
        <v>#N/A</v>
      </c>
      <c r="AF666" s="161" t="e">
        <f>T666-HLOOKUP(V666,Minimas!$C$3:$CD$12,6,FALSE)</f>
        <v>#N/A</v>
      </c>
      <c r="AG666" s="161" t="e">
        <f>T666-HLOOKUP(V666,Minimas!$C$3:$CD$12,7,FALSE)</f>
        <v>#N/A</v>
      </c>
      <c r="AH666" s="161" t="e">
        <f>T666-HLOOKUP(V666,Minimas!$C$3:$CD$12,8,FALSE)</f>
        <v>#N/A</v>
      </c>
      <c r="AI666" s="161" t="e">
        <f>T666-HLOOKUP(V666,Minimas!$C$3:$CD$12,9,FALSE)</f>
        <v>#N/A</v>
      </c>
      <c r="AJ666" s="161" t="e">
        <f>T666-HLOOKUP(V666,Minimas!$C$3:$CD$12,10,FALSE)</f>
        <v>#N/A</v>
      </c>
      <c r="AK666" s="162" t="str">
        <f t="shared" si="57"/>
        <v xml:space="preserve"> </v>
      </c>
      <c r="AL666" s="163"/>
      <c r="AM666" s="163" t="str">
        <f t="shared" si="58"/>
        <v xml:space="preserve"> </v>
      </c>
      <c r="AN666" s="163" t="str">
        <f t="shared" si="59"/>
        <v xml:space="preserve"> </v>
      </c>
    </row>
    <row r="667" spans="28:40" x14ac:dyDescent="0.25">
      <c r="AB667" s="161" t="e">
        <f>T667-HLOOKUP(V667,Minimas!$C$3:$CD$12,2,FALSE)</f>
        <v>#N/A</v>
      </c>
      <c r="AC667" s="161" t="e">
        <f>T667-HLOOKUP(V667,Minimas!$C$3:$CD$12,3,FALSE)</f>
        <v>#N/A</v>
      </c>
      <c r="AD667" s="161" t="e">
        <f>T667-HLOOKUP(V667,Minimas!$C$3:$CD$12,4,FALSE)</f>
        <v>#N/A</v>
      </c>
      <c r="AE667" s="161" t="e">
        <f>T667-HLOOKUP(V667,Minimas!$C$3:$CD$12,5,FALSE)</f>
        <v>#N/A</v>
      </c>
      <c r="AF667" s="161" t="e">
        <f>T667-HLOOKUP(V667,Minimas!$C$3:$CD$12,6,FALSE)</f>
        <v>#N/A</v>
      </c>
      <c r="AG667" s="161" t="e">
        <f>T667-HLOOKUP(V667,Minimas!$C$3:$CD$12,7,FALSE)</f>
        <v>#N/A</v>
      </c>
      <c r="AH667" s="161" t="e">
        <f>T667-HLOOKUP(V667,Minimas!$C$3:$CD$12,8,FALSE)</f>
        <v>#N/A</v>
      </c>
      <c r="AI667" s="161" t="e">
        <f>T667-HLOOKUP(V667,Minimas!$C$3:$CD$12,9,FALSE)</f>
        <v>#N/A</v>
      </c>
      <c r="AJ667" s="161" t="e">
        <f>T667-HLOOKUP(V667,Minimas!$C$3:$CD$12,10,FALSE)</f>
        <v>#N/A</v>
      </c>
      <c r="AK667" s="162" t="str">
        <f t="shared" si="57"/>
        <v xml:space="preserve"> </v>
      </c>
      <c r="AL667" s="163"/>
      <c r="AM667" s="163" t="str">
        <f t="shared" si="58"/>
        <v xml:space="preserve"> </v>
      </c>
      <c r="AN667" s="163" t="str">
        <f t="shared" si="59"/>
        <v xml:space="preserve"> </v>
      </c>
    </row>
    <row r="668" spans="28:40" x14ac:dyDescent="0.25">
      <c r="AB668" s="161" t="e">
        <f>T668-HLOOKUP(V668,Minimas!$C$3:$CD$12,2,FALSE)</f>
        <v>#N/A</v>
      </c>
      <c r="AC668" s="161" t="e">
        <f>T668-HLOOKUP(V668,Minimas!$C$3:$CD$12,3,FALSE)</f>
        <v>#N/A</v>
      </c>
      <c r="AD668" s="161" t="e">
        <f>T668-HLOOKUP(V668,Minimas!$C$3:$CD$12,4,FALSE)</f>
        <v>#N/A</v>
      </c>
      <c r="AE668" s="161" t="e">
        <f>T668-HLOOKUP(V668,Minimas!$C$3:$CD$12,5,FALSE)</f>
        <v>#N/A</v>
      </c>
      <c r="AF668" s="161" t="e">
        <f>T668-HLOOKUP(V668,Minimas!$C$3:$CD$12,6,FALSE)</f>
        <v>#N/A</v>
      </c>
      <c r="AG668" s="161" t="e">
        <f>T668-HLOOKUP(V668,Minimas!$C$3:$CD$12,7,FALSE)</f>
        <v>#N/A</v>
      </c>
      <c r="AH668" s="161" t="e">
        <f>T668-HLOOKUP(V668,Minimas!$C$3:$CD$12,8,FALSE)</f>
        <v>#N/A</v>
      </c>
      <c r="AI668" s="161" t="e">
        <f>T668-HLOOKUP(V668,Minimas!$C$3:$CD$12,9,FALSE)</f>
        <v>#N/A</v>
      </c>
      <c r="AJ668" s="161" t="e">
        <f>T668-HLOOKUP(V668,Minimas!$C$3:$CD$12,10,FALSE)</f>
        <v>#N/A</v>
      </c>
      <c r="AK668" s="162" t="str">
        <f t="shared" si="57"/>
        <v xml:space="preserve"> </v>
      </c>
      <c r="AL668" s="163"/>
      <c r="AM668" s="163" t="str">
        <f t="shared" si="58"/>
        <v xml:space="preserve"> </v>
      </c>
      <c r="AN668" s="163" t="str">
        <f t="shared" si="59"/>
        <v xml:space="preserve"> </v>
      </c>
    </row>
    <row r="669" spans="28:40" x14ac:dyDescent="0.25">
      <c r="AB669" s="161" t="e">
        <f>T669-HLOOKUP(V669,Minimas!$C$3:$CD$12,2,FALSE)</f>
        <v>#N/A</v>
      </c>
      <c r="AC669" s="161" t="e">
        <f>T669-HLOOKUP(V669,Minimas!$C$3:$CD$12,3,FALSE)</f>
        <v>#N/A</v>
      </c>
      <c r="AD669" s="161" t="e">
        <f>T669-HLOOKUP(V669,Minimas!$C$3:$CD$12,4,FALSE)</f>
        <v>#N/A</v>
      </c>
      <c r="AE669" s="161" t="e">
        <f>T669-HLOOKUP(V669,Minimas!$C$3:$CD$12,5,FALSE)</f>
        <v>#N/A</v>
      </c>
      <c r="AF669" s="161" t="e">
        <f>T669-HLOOKUP(V669,Minimas!$C$3:$CD$12,6,FALSE)</f>
        <v>#N/A</v>
      </c>
      <c r="AG669" s="161" t="e">
        <f>T669-HLOOKUP(V669,Minimas!$C$3:$CD$12,7,FALSE)</f>
        <v>#N/A</v>
      </c>
      <c r="AH669" s="161" t="e">
        <f>T669-HLOOKUP(V669,Minimas!$C$3:$CD$12,8,FALSE)</f>
        <v>#N/A</v>
      </c>
      <c r="AI669" s="161" t="e">
        <f>T669-HLOOKUP(V669,Minimas!$C$3:$CD$12,9,FALSE)</f>
        <v>#N/A</v>
      </c>
      <c r="AJ669" s="161" t="e">
        <f>T669-HLOOKUP(V669,Minimas!$C$3:$CD$12,10,FALSE)</f>
        <v>#N/A</v>
      </c>
      <c r="AK669" s="162" t="str">
        <f t="shared" si="57"/>
        <v xml:space="preserve"> </v>
      </c>
      <c r="AL669" s="163"/>
      <c r="AM669" s="163" t="str">
        <f t="shared" si="58"/>
        <v xml:space="preserve"> </v>
      </c>
      <c r="AN669" s="163" t="str">
        <f t="shared" si="59"/>
        <v xml:space="preserve"> </v>
      </c>
    </row>
    <row r="670" spans="28:40" x14ac:dyDescent="0.25">
      <c r="AB670" s="161" t="e">
        <f>T670-HLOOKUP(V670,Minimas!$C$3:$CD$12,2,FALSE)</f>
        <v>#N/A</v>
      </c>
      <c r="AC670" s="161" t="e">
        <f>T670-HLOOKUP(V670,Minimas!$C$3:$CD$12,3,FALSE)</f>
        <v>#N/A</v>
      </c>
      <c r="AD670" s="161" t="e">
        <f>T670-HLOOKUP(V670,Minimas!$C$3:$CD$12,4,FALSE)</f>
        <v>#N/A</v>
      </c>
      <c r="AE670" s="161" t="e">
        <f>T670-HLOOKUP(V670,Minimas!$C$3:$CD$12,5,FALSE)</f>
        <v>#N/A</v>
      </c>
      <c r="AF670" s="161" t="e">
        <f>T670-HLOOKUP(V670,Minimas!$C$3:$CD$12,6,FALSE)</f>
        <v>#N/A</v>
      </c>
      <c r="AG670" s="161" t="e">
        <f>T670-HLOOKUP(V670,Minimas!$C$3:$CD$12,7,FALSE)</f>
        <v>#N/A</v>
      </c>
      <c r="AH670" s="161" t="e">
        <f>T670-HLOOKUP(V670,Minimas!$C$3:$CD$12,8,FALSE)</f>
        <v>#N/A</v>
      </c>
      <c r="AI670" s="161" t="e">
        <f>T670-HLOOKUP(V670,Minimas!$C$3:$CD$12,9,FALSE)</f>
        <v>#N/A</v>
      </c>
      <c r="AJ670" s="161" t="e">
        <f>T670-HLOOKUP(V670,Minimas!$C$3:$CD$12,10,FALSE)</f>
        <v>#N/A</v>
      </c>
      <c r="AK670" s="162" t="str">
        <f t="shared" ref="AK670:AK733" si="60">IF(E670=0," ",IF(AJ670&gt;=0,$AJ$5,IF(AI670&gt;=0,$AI$5,IF(AH670&gt;=0,$AH$5,IF(AG670&gt;=0,$AG$5,IF(AF670&gt;=0,$AF$5,IF(AE670&gt;=0,$AE$5,IF(AD670&gt;=0,$AD$5,IF(AC670&gt;=0,$AC$5,$AB$5)))))))))</f>
        <v xml:space="preserve"> </v>
      </c>
      <c r="AL670" s="163"/>
      <c r="AM670" s="163" t="str">
        <f t="shared" ref="AM670:AM733" si="61">IF(AK670="","",AK670)</f>
        <v xml:space="preserve"> </v>
      </c>
      <c r="AN670" s="163" t="str">
        <f t="shared" ref="AN670:AN733" si="62">IF(E670=0," ",IF(AJ670&gt;=0,AJ670,IF(AI670&gt;=0,AI670,IF(AH670&gt;=0,AH670,IF(AG670&gt;=0,AG670,IF(AF670&gt;=0,AF670,IF(AE670&gt;=0,AE670,IF(AD670&gt;=0,AD670,IF(AC670&gt;=0,AC670,AB670)))))))))</f>
        <v xml:space="preserve"> </v>
      </c>
    </row>
    <row r="671" spans="28:40" x14ac:dyDescent="0.25">
      <c r="AB671" s="161" t="e">
        <f>T671-HLOOKUP(V671,Minimas!$C$3:$CD$12,2,FALSE)</f>
        <v>#N/A</v>
      </c>
      <c r="AC671" s="161" t="e">
        <f>T671-HLOOKUP(V671,Minimas!$C$3:$CD$12,3,FALSE)</f>
        <v>#N/A</v>
      </c>
      <c r="AD671" s="161" t="e">
        <f>T671-HLOOKUP(V671,Minimas!$C$3:$CD$12,4,FALSE)</f>
        <v>#N/A</v>
      </c>
      <c r="AE671" s="161" t="e">
        <f>T671-HLOOKUP(V671,Minimas!$C$3:$CD$12,5,FALSE)</f>
        <v>#N/A</v>
      </c>
      <c r="AF671" s="161" t="e">
        <f>T671-HLOOKUP(V671,Minimas!$C$3:$CD$12,6,FALSE)</f>
        <v>#N/A</v>
      </c>
      <c r="AG671" s="161" t="e">
        <f>T671-HLOOKUP(V671,Minimas!$C$3:$CD$12,7,FALSE)</f>
        <v>#N/A</v>
      </c>
      <c r="AH671" s="161" t="e">
        <f>T671-HLOOKUP(V671,Minimas!$C$3:$CD$12,8,FALSE)</f>
        <v>#N/A</v>
      </c>
      <c r="AI671" s="161" t="e">
        <f>T671-HLOOKUP(V671,Minimas!$C$3:$CD$12,9,FALSE)</f>
        <v>#N/A</v>
      </c>
      <c r="AJ671" s="161" t="e">
        <f>T671-HLOOKUP(V671,Minimas!$C$3:$CD$12,10,FALSE)</f>
        <v>#N/A</v>
      </c>
      <c r="AK671" s="162" t="str">
        <f t="shared" si="60"/>
        <v xml:space="preserve"> </v>
      </c>
      <c r="AL671" s="163"/>
      <c r="AM671" s="163" t="str">
        <f t="shared" si="61"/>
        <v xml:space="preserve"> </v>
      </c>
      <c r="AN671" s="163" t="str">
        <f t="shared" si="62"/>
        <v xml:space="preserve"> </v>
      </c>
    </row>
    <row r="672" spans="28:40" x14ac:dyDescent="0.25">
      <c r="AB672" s="161" t="e">
        <f>T672-HLOOKUP(V672,Minimas!$C$3:$CD$12,2,FALSE)</f>
        <v>#N/A</v>
      </c>
      <c r="AC672" s="161" t="e">
        <f>T672-HLOOKUP(V672,Minimas!$C$3:$CD$12,3,FALSE)</f>
        <v>#N/A</v>
      </c>
      <c r="AD672" s="161" t="e">
        <f>T672-HLOOKUP(V672,Minimas!$C$3:$CD$12,4,FALSE)</f>
        <v>#N/A</v>
      </c>
      <c r="AE672" s="161" t="e">
        <f>T672-HLOOKUP(V672,Minimas!$C$3:$CD$12,5,FALSE)</f>
        <v>#N/A</v>
      </c>
      <c r="AF672" s="161" t="e">
        <f>T672-HLOOKUP(V672,Minimas!$C$3:$CD$12,6,FALSE)</f>
        <v>#N/A</v>
      </c>
      <c r="AG672" s="161" t="e">
        <f>T672-HLOOKUP(V672,Minimas!$C$3:$CD$12,7,FALSE)</f>
        <v>#N/A</v>
      </c>
      <c r="AH672" s="161" t="e">
        <f>T672-HLOOKUP(V672,Minimas!$C$3:$CD$12,8,FALSE)</f>
        <v>#N/A</v>
      </c>
      <c r="AI672" s="161" t="e">
        <f>T672-HLOOKUP(V672,Minimas!$C$3:$CD$12,9,FALSE)</f>
        <v>#N/A</v>
      </c>
      <c r="AJ672" s="161" t="e">
        <f>T672-HLOOKUP(V672,Minimas!$C$3:$CD$12,10,FALSE)</f>
        <v>#N/A</v>
      </c>
      <c r="AK672" s="162" t="str">
        <f t="shared" si="60"/>
        <v xml:space="preserve"> </v>
      </c>
      <c r="AL672" s="163"/>
      <c r="AM672" s="163" t="str">
        <f t="shared" si="61"/>
        <v xml:space="preserve"> </v>
      </c>
      <c r="AN672" s="163" t="str">
        <f t="shared" si="62"/>
        <v xml:space="preserve"> </v>
      </c>
    </row>
    <row r="673" spans="28:40" x14ac:dyDescent="0.25">
      <c r="AB673" s="161" t="e">
        <f>T673-HLOOKUP(V673,Minimas!$C$3:$CD$12,2,FALSE)</f>
        <v>#N/A</v>
      </c>
      <c r="AC673" s="161" t="e">
        <f>T673-HLOOKUP(V673,Minimas!$C$3:$CD$12,3,FALSE)</f>
        <v>#N/A</v>
      </c>
      <c r="AD673" s="161" t="e">
        <f>T673-HLOOKUP(V673,Minimas!$C$3:$CD$12,4,FALSE)</f>
        <v>#N/A</v>
      </c>
      <c r="AE673" s="161" t="e">
        <f>T673-HLOOKUP(V673,Minimas!$C$3:$CD$12,5,FALSE)</f>
        <v>#N/A</v>
      </c>
      <c r="AF673" s="161" t="e">
        <f>T673-HLOOKUP(V673,Minimas!$C$3:$CD$12,6,FALSE)</f>
        <v>#N/A</v>
      </c>
      <c r="AG673" s="161" t="e">
        <f>T673-HLOOKUP(V673,Minimas!$C$3:$CD$12,7,FALSE)</f>
        <v>#N/A</v>
      </c>
      <c r="AH673" s="161" t="e">
        <f>T673-HLOOKUP(V673,Minimas!$C$3:$CD$12,8,FALSE)</f>
        <v>#N/A</v>
      </c>
      <c r="AI673" s="161" t="e">
        <f>T673-HLOOKUP(V673,Minimas!$C$3:$CD$12,9,FALSE)</f>
        <v>#N/A</v>
      </c>
      <c r="AJ673" s="161" t="e">
        <f>T673-HLOOKUP(V673,Minimas!$C$3:$CD$12,10,FALSE)</f>
        <v>#N/A</v>
      </c>
      <c r="AK673" s="162" t="str">
        <f t="shared" si="60"/>
        <v xml:space="preserve"> </v>
      </c>
      <c r="AL673" s="163"/>
      <c r="AM673" s="163" t="str">
        <f t="shared" si="61"/>
        <v xml:space="preserve"> </v>
      </c>
      <c r="AN673" s="163" t="str">
        <f t="shared" si="62"/>
        <v xml:space="preserve"> </v>
      </c>
    </row>
    <row r="674" spans="28:40" x14ac:dyDescent="0.25">
      <c r="AB674" s="161" t="e">
        <f>T674-HLOOKUP(V674,Minimas!$C$3:$CD$12,2,FALSE)</f>
        <v>#N/A</v>
      </c>
      <c r="AC674" s="161" t="e">
        <f>T674-HLOOKUP(V674,Minimas!$C$3:$CD$12,3,FALSE)</f>
        <v>#N/A</v>
      </c>
      <c r="AD674" s="161" t="e">
        <f>T674-HLOOKUP(V674,Minimas!$C$3:$CD$12,4,FALSE)</f>
        <v>#N/A</v>
      </c>
      <c r="AE674" s="161" t="e">
        <f>T674-HLOOKUP(V674,Minimas!$C$3:$CD$12,5,FALSE)</f>
        <v>#N/A</v>
      </c>
      <c r="AF674" s="161" t="e">
        <f>T674-HLOOKUP(V674,Minimas!$C$3:$CD$12,6,FALSE)</f>
        <v>#N/A</v>
      </c>
      <c r="AG674" s="161" t="e">
        <f>T674-HLOOKUP(V674,Minimas!$C$3:$CD$12,7,FALSE)</f>
        <v>#N/A</v>
      </c>
      <c r="AH674" s="161" t="e">
        <f>T674-HLOOKUP(V674,Minimas!$C$3:$CD$12,8,FALSE)</f>
        <v>#N/A</v>
      </c>
      <c r="AI674" s="161" t="e">
        <f>T674-HLOOKUP(V674,Minimas!$C$3:$CD$12,9,FALSE)</f>
        <v>#N/A</v>
      </c>
      <c r="AJ674" s="161" t="e">
        <f>T674-HLOOKUP(V674,Minimas!$C$3:$CD$12,10,FALSE)</f>
        <v>#N/A</v>
      </c>
      <c r="AK674" s="162" t="str">
        <f t="shared" si="60"/>
        <v xml:space="preserve"> </v>
      </c>
      <c r="AL674" s="163"/>
      <c r="AM674" s="163" t="str">
        <f t="shared" si="61"/>
        <v xml:space="preserve"> </v>
      </c>
      <c r="AN674" s="163" t="str">
        <f t="shared" si="62"/>
        <v xml:space="preserve"> </v>
      </c>
    </row>
    <row r="675" spans="28:40" x14ac:dyDescent="0.25">
      <c r="AB675" s="161" t="e">
        <f>T675-HLOOKUP(V675,Minimas!$C$3:$CD$12,2,FALSE)</f>
        <v>#N/A</v>
      </c>
      <c r="AC675" s="161" t="e">
        <f>T675-HLOOKUP(V675,Minimas!$C$3:$CD$12,3,FALSE)</f>
        <v>#N/A</v>
      </c>
      <c r="AD675" s="161" t="e">
        <f>T675-HLOOKUP(V675,Minimas!$C$3:$CD$12,4,FALSE)</f>
        <v>#N/A</v>
      </c>
      <c r="AE675" s="161" t="e">
        <f>T675-HLOOKUP(V675,Minimas!$C$3:$CD$12,5,FALSE)</f>
        <v>#N/A</v>
      </c>
      <c r="AF675" s="161" t="e">
        <f>T675-HLOOKUP(V675,Minimas!$C$3:$CD$12,6,FALSE)</f>
        <v>#N/A</v>
      </c>
      <c r="AG675" s="161" t="e">
        <f>T675-HLOOKUP(V675,Minimas!$C$3:$CD$12,7,FALSE)</f>
        <v>#N/A</v>
      </c>
      <c r="AH675" s="161" t="e">
        <f>T675-HLOOKUP(V675,Minimas!$C$3:$CD$12,8,FALSE)</f>
        <v>#N/A</v>
      </c>
      <c r="AI675" s="161" t="e">
        <f>T675-HLOOKUP(V675,Minimas!$C$3:$CD$12,9,FALSE)</f>
        <v>#N/A</v>
      </c>
      <c r="AJ675" s="161" t="e">
        <f>T675-HLOOKUP(V675,Minimas!$C$3:$CD$12,10,FALSE)</f>
        <v>#N/A</v>
      </c>
      <c r="AK675" s="162" t="str">
        <f t="shared" si="60"/>
        <v xml:space="preserve"> </v>
      </c>
      <c r="AL675" s="163"/>
      <c r="AM675" s="163" t="str">
        <f t="shared" si="61"/>
        <v xml:space="preserve"> </v>
      </c>
      <c r="AN675" s="163" t="str">
        <f t="shared" si="62"/>
        <v xml:space="preserve"> </v>
      </c>
    </row>
    <row r="676" spans="28:40" x14ac:dyDescent="0.25">
      <c r="AB676" s="161" t="e">
        <f>T676-HLOOKUP(V676,Minimas!$C$3:$CD$12,2,FALSE)</f>
        <v>#N/A</v>
      </c>
      <c r="AC676" s="161" t="e">
        <f>T676-HLOOKUP(V676,Minimas!$C$3:$CD$12,3,FALSE)</f>
        <v>#N/A</v>
      </c>
      <c r="AD676" s="161" t="e">
        <f>T676-HLOOKUP(V676,Minimas!$C$3:$CD$12,4,FALSE)</f>
        <v>#N/A</v>
      </c>
      <c r="AE676" s="161" t="e">
        <f>T676-HLOOKUP(V676,Minimas!$C$3:$CD$12,5,FALSE)</f>
        <v>#N/A</v>
      </c>
      <c r="AF676" s="161" t="e">
        <f>T676-HLOOKUP(V676,Minimas!$C$3:$CD$12,6,FALSE)</f>
        <v>#N/A</v>
      </c>
      <c r="AG676" s="161" t="e">
        <f>T676-HLOOKUP(V676,Minimas!$C$3:$CD$12,7,FALSE)</f>
        <v>#N/A</v>
      </c>
      <c r="AH676" s="161" t="e">
        <f>T676-HLOOKUP(V676,Minimas!$C$3:$CD$12,8,FALSE)</f>
        <v>#N/A</v>
      </c>
      <c r="AI676" s="161" t="e">
        <f>T676-HLOOKUP(V676,Minimas!$C$3:$CD$12,9,FALSE)</f>
        <v>#N/A</v>
      </c>
      <c r="AJ676" s="161" t="e">
        <f>T676-HLOOKUP(V676,Minimas!$C$3:$CD$12,10,FALSE)</f>
        <v>#N/A</v>
      </c>
      <c r="AK676" s="162" t="str">
        <f t="shared" si="60"/>
        <v xml:space="preserve"> </v>
      </c>
      <c r="AL676" s="163"/>
      <c r="AM676" s="163" t="str">
        <f t="shared" si="61"/>
        <v xml:space="preserve"> </v>
      </c>
      <c r="AN676" s="163" t="str">
        <f t="shared" si="62"/>
        <v xml:space="preserve"> </v>
      </c>
    </row>
    <row r="677" spans="28:40" x14ac:dyDescent="0.25">
      <c r="AB677" s="161" t="e">
        <f>T677-HLOOKUP(V677,Minimas!$C$3:$CD$12,2,FALSE)</f>
        <v>#N/A</v>
      </c>
      <c r="AC677" s="161" t="e">
        <f>T677-HLOOKUP(V677,Minimas!$C$3:$CD$12,3,FALSE)</f>
        <v>#N/A</v>
      </c>
      <c r="AD677" s="161" t="e">
        <f>T677-HLOOKUP(V677,Minimas!$C$3:$CD$12,4,FALSE)</f>
        <v>#N/A</v>
      </c>
      <c r="AE677" s="161" t="e">
        <f>T677-HLOOKUP(V677,Minimas!$C$3:$CD$12,5,FALSE)</f>
        <v>#N/A</v>
      </c>
      <c r="AF677" s="161" t="e">
        <f>T677-HLOOKUP(V677,Minimas!$C$3:$CD$12,6,FALSE)</f>
        <v>#N/A</v>
      </c>
      <c r="AG677" s="161" t="e">
        <f>T677-HLOOKUP(V677,Minimas!$C$3:$CD$12,7,FALSE)</f>
        <v>#N/A</v>
      </c>
      <c r="AH677" s="161" t="e">
        <f>T677-HLOOKUP(V677,Minimas!$C$3:$CD$12,8,FALSE)</f>
        <v>#N/A</v>
      </c>
      <c r="AI677" s="161" t="e">
        <f>T677-HLOOKUP(V677,Minimas!$C$3:$CD$12,9,FALSE)</f>
        <v>#N/A</v>
      </c>
      <c r="AJ677" s="161" t="e">
        <f>T677-HLOOKUP(V677,Minimas!$C$3:$CD$12,10,FALSE)</f>
        <v>#N/A</v>
      </c>
      <c r="AK677" s="162" t="str">
        <f t="shared" si="60"/>
        <v xml:space="preserve"> </v>
      </c>
      <c r="AL677" s="163"/>
      <c r="AM677" s="163" t="str">
        <f t="shared" si="61"/>
        <v xml:space="preserve"> </v>
      </c>
      <c r="AN677" s="163" t="str">
        <f t="shared" si="62"/>
        <v xml:space="preserve"> </v>
      </c>
    </row>
    <row r="678" spans="28:40" x14ac:dyDescent="0.25">
      <c r="AB678" s="161" t="e">
        <f>T678-HLOOKUP(V678,Minimas!$C$3:$CD$12,2,FALSE)</f>
        <v>#N/A</v>
      </c>
      <c r="AC678" s="161" t="e">
        <f>T678-HLOOKUP(V678,Minimas!$C$3:$CD$12,3,FALSE)</f>
        <v>#N/A</v>
      </c>
      <c r="AD678" s="161" t="e">
        <f>T678-HLOOKUP(V678,Minimas!$C$3:$CD$12,4,FALSE)</f>
        <v>#N/A</v>
      </c>
      <c r="AE678" s="161" t="e">
        <f>T678-HLOOKUP(V678,Minimas!$C$3:$CD$12,5,FALSE)</f>
        <v>#N/A</v>
      </c>
      <c r="AF678" s="161" t="e">
        <f>T678-HLOOKUP(V678,Minimas!$C$3:$CD$12,6,FALSE)</f>
        <v>#N/A</v>
      </c>
      <c r="AG678" s="161" t="e">
        <f>T678-HLOOKUP(V678,Minimas!$C$3:$CD$12,7,FALSE)</f>
        <v>#N/A</v>
      </c>
      <c r="AH678" s="161" t="e">
        <f>T678-HLOOKUP(V678,Minimas!$C$3:$CD$12,8,FALSE)</f>
        <v>#N/A</v>
      </c>
      <c r="AI678" s="161" t="e">
        <f>T678-HLOOKUP(V678,Minimas!$C$3:$CD$12,9,FALSE)</f>
        <v>#N/A</v>
      </c>
      <c r="AJ678" s="161" t="e">
        <f>T678-HLOOKUP(V678,Minimas!$C$3:$CD$12,10,FALSE)</f>
        <v>#N/A</v>
      </c>
      <c r="AK678" s="162" t="str">
        <f t="shared" si="60"/>
        <v xml:space="preserve"> </v>
      </c>
      <c r="AL678" s="163"/>
      <c r="AM678" s="163" t="str">
        <f t="shared" si="61"/>
        <v xml:space="preserve"> </v>
      </c>
      <c r="AN678" s="163" t="str">
        <f t="shared" si="62"/>
        <v xml:space="preserve"> </v>
      </c>
    </row>
    <row r="679" spans="28:40" x14ac:dyDescent="0.25">
      <c r="AB679" s="161" t="e">
        <f>T679-HLOOKUP(V679,Minimas!$C$3:$CD$12,2,FALSE)</f>
        <v>#N/A</v>
      </c>
      <c r="AC679" s="161" t="e">
        <f>T679-HLOOKUP(V679,Minimas!$C$3:$CD$12,3,FALSE)</f>
        <v>#N/A</v>
      </c>
      <c r="AD679" s="161" t="e">
        <f>T679-HLOOKUP(V679,Minimas!$C$3:$CD$12,4,FALSE)</f>
        <v>#N/A</v>
      </c>
      <c r="AE679" s="161" t="e">
        <f>T679-HLOOKUP(V679,Minimas!$C$3:$CD$12,5,FALSE)</f>
        <v>#N/A</v>
      </c>
      <c r="AF679" s="161" t="e">
        <f>T679-HLOOKUP(V679,Minimas!$C$3:$CD$12,6,FALSE)</f>
        <v>#N/A</v>
      </c>
      <c r="AG679" s="161" t="e">
        <f>T679-HLOOKUP(V679,Minimas!$C$3:$CD$12,7,FALSE)</f>
        <v>#N/A</v>
      </c>
      <c r="AH679" s="161" t="e">
        <f>T679-HLOOKUP(V679,Minimas!$C$3:$CD$12,8,FALSE)</f>
        <v>#N/A</v>
      </c>
      <c r="AI679" s="161" t="e">
        <f>T679-HLOOKUP(V679,Minimas!$C$3:$CD$12,9,FALSE)</f>
        <v>#N/A</v>
      </c>
      <c r="AJ679" s="161" t="e">
        <f>T679-HLOOKUP(V679,Minimas!$C$3:$CD$12,10,FALSE)</f>
        <v>#N/A</v>
      </c>
      <c r="AK679" s="162" t="str">
        <f t="shared" si="60"/>
        <v xml:space="preserve"> </v>
      </c>
      <c r="AL679" s="163"/>
      <c r="AM679" s="163" t="str">
        <f t="shared" si="61"/>
        <v xml:space="preserve"> </v>
      </c>
      <c r="AN679" s="163" t="str">
        <f t="shared" si="62"/>
        <v xml:space="preserve"> </v>
      </c>
    </row>
    <row r="680" spans="28:40" x14ac:dyDescent="0.25">
      <c r="AB680" s="161" t="e">
        <f>T680-HLOOKUP(V680,Minimas!$C$3:$CD$12,2,FALSE)</f>
        <v>#N/A</v>
      </c>
      <c r="AC680" s="161" t="e">
        <f>T680-HLOOKUP(V680,Minimas!$C$3:$CD$12,3,FALSE)</f>
        <v>#N/A</v>
      </c>
      <c r="AD680" s="161" t="e">
        <f>T680-HLOOKUP(V680,Minimas!$C$3:$CD$12,4,FALSE)</f>
        <v>#N/A</v>
      </c>
      <c r="AE680" s="161" t="e">
        <f>T680-HLOOKUP(V680,Minimas!$C$3:$CD$12,5,FALSE)</f>
        <v>#N/A</v>
      </c>
      <c r="AF680" s="161" t="e">
        <f>T680-HLOOKUP(V680,Minimas!$C$3:$CD$12,6,FALSE)</f>
        <v>#N/A</v>
      </c>
      <c r="AG680" s="161" t="e">
        <f>T680-HLOOKUP(V680,Minimas!$C$3:$CD$12,7,FALSE)</f>
        <v>#N/A</v>
      </c>
      <c r="AH680" s="161" t="e">
        <f>T680-HLOOKUP(V680,Minimas!$C$3:$CD$12,8,FALSE)</f>
        <v>#N/A</v>
      </c>
      <c r="AI680" s="161" t="e">
        <f>T680-HLOOKUP(V680,Minimas!$C$3:$CD$12,9,FALSE)</f>
        <v>#N/A</v>
      </c>
      <c r="AJ680" s="161" t="e">
        <f>T680-HLOOKUP(V680,Minimas!$C$3:$CD$12,10,FALSE)</f>
        <v>#N/A</v>
      </c>
      <c r="AK680" s="162" t="str">
        <f t="shared" si="60"/>
        <v xml:space="preserve"> </v>
      </c>
      <c r="AL680" s="163"/>
      <c r="AM680" s="163" t="str">
        <f t="shared" si="61"/>
        <v xml:space="preserve"> </v>
      </c>
      <c r="AN680" s="163" t="str">
        <f t="shared" si="62"/>
        <v xml:space="preserve"> </v>
      </c>
    </row>
    <row r="681" spans="28:40" x14ac:dyDescent="0.25">
      <c r="AB681" s="161" t="e">
        <f>T681-HLOOKUP(V681,Minimas!$C$3:$CD$12,2,FALSE)</f>
        <v>#N/A</v>
      </c>
      <c r="AC681" s="161" t="e">
        <f>T681-HLOOKUP(V681,Minimas!$C$3:$CD$12,3,FALSE)</f>
        <v>#N/A</v>
      </c>
      <c r="AD681" s="161" t="e">
        <f>T681-HLOOKUP(V681,Minimas!$C$3:$CD$12,4,FALSE)</f>
        <v>#N/A</v>
      </c>
      <c r="AE681" s="161" t="e">
        <f>T681-HLOOKUP(V681,Minimas!$C$3:$CD$12,5,FALSE)</f>
        <v>#N/A</v>
      </c>
      <c r="AF681" s="161" t="e">
        <f>T681-HLOOKUP(V681,Minimas!$C$3:$CD$12,6,FALSE)</f>
        <v>#N/A</v>
      </c>
      <c r="AG681" s="161" t="e">
        <f>T681-HLOOKUP(V681,Minimas!$C$3:$CD$12,7,FALSE)</f>
        <v>#N/A</v>
      </c>
      <c r="AH681" s="161" t="e">
        <f>T681-HLOOKUP(V681,Minimas!$C$3:$CD$12,8,FALSE)</f>
        <v>#N/A</v>
      </c>
      <c r="AI681" s="161" t="e">
        <f>T681-HLOOKUP(V681,Minimas!$C$3:$CD$12,9,FALSE)</f>
        <v>#N/A</v>
      </c>
      <c r="AJ681" s="161" t="e">
        <f>T681-HLOOKUP(V681,Minimas!$C$3:$CD$12,10,FALSE)</f>
        <v>#N/A</v>
      </c>
      <c r="AK681" s="162" t="str">
        <f t="shared" si="60"/>
        <v xml:space="preserve"> </v>
      </c>
      <c r="AL681" s="163"/>
      <c r="AM681" s="163" t="str">
        <f t="shared" si="61"/>
        <v xml:space="preserve"> </v>
      </c>
      <c r="AN681" s="163" t="str">
        <f t="shared" si="62"/>
        <v xml:space="preserve"> </v>
      </c>
    </row>
    <row r="682" spans="28:40" x14ac:dyDescent="0.25">
      <c r="AB682" s="161" t="e">
        <f>T682-HLOOKUP(V682,Minimas!$C$3:$CD$12,2,FALSE)</f>
        <v>#N/A</v>
      </c>
      <c r="AC682" s="161" t="e">
        <f>T682-HLOOKUP(V682,Minimas!$C$3:$CD$12,3,FALSE)</f>
        <v>#N/A</v>
      </c>
      <c r="AD682" s="161" t="e">
        <f>T682-HLOOKUP(V682,Minimas!$C$3:$CD$12,4,FALSE)</f>
        <v>#N/A</v>
      </c>
      <c r="AE682" s="161" t="e">
        <f>T682-HLOOKUP(V682,Minimas!$C$3:$CD$12,5,FALSE)</f>
        <v>#N/A</v>
      </c>
      <c r="AF682" s="161" t="e">
        <f>T682-HLOOKUP(V682,Minimas!$C$3:$CD$12,6,FALSE)</f>
        <v>#N/A</v>
      </c>
      <c r="AG682" s="161" t="e">
        <f>T682-HLOOKUP(V682,Minimas!$C$3:$CD$12,7,FALSE)</f>
        <v>#N/A</v>
      </c>
      <c r="AH682" s="161" t="e">
        <f>T682-HLOOKUP(V682,Minimas!$C$3:$CD$12,8,FALSE)</f>
        <v>#N/A</v>
      </c>
      <c r="AI682" s="161" t="e">
        <f>T682-HLOOKUP(V682,Minimas!$C$3:$CD$12,9,FALSE)</f>
        <v>#N/A</v>
      </c>
      <c r="AJ682" s="161" t="e">
        <f>T682-HLOOKUP(V682,Minimas!$C$3:$CD$12,10,FALSE)</f>
        <v>#N/A</v>
      </c>
      <c r="AK682" s="162" t="str">
        <f t="shared" si="60"/>
        <v xml:space="preserve"> </v>
      </c>
      <c r="AL682" s="163"/>
      <c r="AM682" s="163" t="str">
        <f t="shared" si="61"/>
        <v xml:space="preserve"> </v>
      </c>
      <c r="AN682" s="163" t="str">
        <f t="shared" si="62"/>
        <v xml:space="preserve"> </v>
      </c>
    </row>
    <row r="683" spans="28:40" x14ac:dyDescent="0.25">
      <c r="AB683" s="161" t="e">
        <f>T683-HLOOKUP(V683,Minimas!$C$3:$CD$12,2,FALSE)</f>
        <v>#N/A</v>
      </c>
      <c r="AC683" s="161" t="e">
        <f>T683-HLOOKUP(V683,Minimas!$C$3:$CD$12,3,FALSE)</f>
        <v>#N/A</v>
      </c>
      <c r="AD683" s="161" t="e">
        <f>T683-HLOOKUP(V683,Minimas!$C$3:$CD$12,4,FALSE)</f>
        <v>#N/A</v>
      </c>
      <c r="AE683" s="161" t="e">
        <f>T683-HLOOKUP(V683,Minimas!$C$3:$CD$12,5,FALSE)</f>
        <v>#N/A</v>
      </c>
      <c r="AF683" s="161" t="e">
        <f>T683-HLOOKUP(V683,Minimas!$C$3:$CD$12,6,FALSE)</f>
        <v>#N/A</v>
      </c>
      <c r="AG683" s="161" t="e">
        <f>T683-HLOOKUP(V683,Minimas!$C$3:$CD$12,7,FALSE)</f>
        <v>#N/A</v>
      </c>
      <c r="AH683" s="161" t="e">
        <f>T683-HLOOKUP(V683,Minimas!$C$3:$CD$12,8,FALSE)</f>
        <v>#N/A</v>
      </c>
      <c r="AI683" s="161" t="e">
        <f>T683-HLOOKUP(V683,Minimas!$C$3:$CD$12,9,FALSE)</f>
        <v>#N/A</v>
      </c>
      <c r="AJ683" s="161" t="e">
        <f>T683-HLOOKUP(V683,Minimas!$C$3:$CD$12,10,FALSE)</f>
        <v>#N/A</v>
      </c>
      <c r="AK683" s="162" t="str">
        <f t="shared" si="60"/>
        <v xml:space="preserve"> </v>
      </c>
      <c r="AL683" s="163"/>
      <c r="AM683" s="163" t="str">
        <f t="shared" si="61"/>
        <v xml:space="preserve"> </v>
      </c>
      <c r="AN683" s="163" t="str">
        <f t="shared" si="62"/>
        <v xml:space="preserve"> </v>
      </c>
    </row>
    <row r="684" spans="28:40" x14ac:dyDescent="0.25">
      <c r="AB684" s="161" t="e">
        <f>T684-HLOOKUP(V684,Minimas!$C$3:$CD$12,2,FALSE)</f>
        <v>#N/A</v>
      </c>
      <c r="AC684" s="161" t="e">
        <f>T684-HLOOKUP(V684,Minimas!$C$3:$CD$12,3,FALSE)</f>
        <v>#N/A</v>
      </c>
      <c r="AD684" s="161" t="e">
        <f>T684-HLOOKUP(V684,Minimas!$C$3:$CD$12,4,FALSE)</f>
        <v>#N/A</v>
      </c>
      <c r="AE684" s="161" t="e">
        <f>T684-HLOOKUP(V684,Minimas!$C$3:$CD$12,5,FALSE)</f>
        <v>#N/A</v>
      </c>
      <c r="AF684" s="161" t="e">
        <f>T684-HLOOKUP(V684,Minimas!$C$3:$CD$12,6,FALSE)</f>
        <v>#N/A</v>
      </c>
      <c r="AG684" s="161" t="e">
        <f>T684-HLOOKUP(V684,Minimas!$C$3:$CD$12,7,FALSE)</f>
        <v>#N/A</v>
      </c>
      <c r="AH684" s="161" t="e">
        <f>T684-HLOOKUP(V684,Minimas!$C$3:$CD$12,8,FALSE)</f>
        <v>#N/A</v>
      </c>
      <c r="AI684" s="161" t="e">
        <f>T684-HLOOKUP(V684,Minimas!$C$3:$CD$12,9,FALSE)</f>
        <v>#N/A</v>
      </c>
      <c r="AJ684" s="161" t="e">
        <f>T684-HLOOKUP(V684,Minimas!$C$3:$CD$12,10,FALSE)</f>
        <v>#N/A</v>
      </c>
      <c r="AK684" s="162" t="str">
        <f t="shared" si="60"/>
        <v xml:space="preserve"> </v>
      </c>
      <c r="AL684" s="163"/>
      <c r="AM684" s="163" t="str">
        <f t="shared" si="61"/>
        <v xml:space="preserve"> </v>
      </c>
      <c r="AN684" s="163" t="str">
        <f t="shared" si="62"/>
        <v xml:space="preserve"> </v>
      </c>
    </row>
    <row r="685" spans="28:40" x14ac:dyDescent="0.25">
      <c r="AB685" s="161" t="e">
        <f>T685-HLOOKUP(V685,Minimas!$C$3:$CD$12,2,FALSE)</f>
        <v>#N/A</v>
      </c>
      <c r="AC685" s="161" t="e">
        <f>T685-HLOOKUP(V685,Minimas!$C$3:$CD$12,3,FALSE)</f>
        <v>#N/A</v>
      </c>
      <c r="AD685" s="161" t="e">
        <f>T685-HLOOKUP(V685,Minimas!$C$3:$CD$12,4,FALSE)</f>
        <v>#N/A</v>
      </c>
      <c r="AE685" s="161" t="e">
        <f>T685-HLOOKUP(V685,Minimas!$C$3:$CD$12,5,FALSE)</f>
        <v>#N/A</v>
      </c>
      <c r="AF685" s="161" t="e">
        <f>T685-HLOOKUP(V685,Minimas!$C$3:$CD$12,6,FALSE)</f>
        <v>#N/A</v>
      </c>
      <c r="AG685" s="161" t="e">
        <f>T685-HLOOKUP(V685,Minimas!$C$3:$CD$12,7,FALSE)</f>
        <v>#N/A</v>
      </c>
      <c r="AH685" s="161" t="e">
        <f>T685-HLOOKUP(V685,Minimas!$C$3:$CD$12,8,FALSE)</f>
        <v>#N/A</v>
      </c>
      <c r="AI685" s="161" t="e">
        <f>T685-HLOOKUP(V685,Minimas!$C$3:$CD$12,9,FALSE)</f>
        <v>#N/A</v>
      </c>
      <c r="AJ685" s="161" t="e">
        <f>T685-HLOOKUP(V685,Minimas!$C$3:$CD$12,10,FALSE)</f>
        <v>#N/A</v>
      </c>
      <c r="AK685" s="162" t="str">
        <f t="shared" si="60"/>
        <v xml:space="preserve"> </v>
      </c>
      <c r="AL685" s="163"/>
      <c r="AM685" s="163" t="str">
        <f t="shared" si="61"/>
        <v xml:space="preserve"> </v>
      </c>
      <c r="AN685" s="163" t="str">
        <f t="shared" si="62"/>
        <v xml:space="preserve"> </v>
      </c>
    </row>
    <row r="686" spans="28:40" x14ac:dyDescent="0.25">
      <c r="AB686" s="161" t="e">
        <f>T686-HLOOKUP(V686,Minimas!$C$3:$CD$12,2,FALSE)</f>
        <v>#N/A</v>
      </c>
      <c r="AC686" s="161" t="e">
        <f>T686-HLOOKUP(V686,Minimas!$C$3:$CD$12,3,FALSE)</f>
        <v>#N/A</v>
      </c>
      <c r="AD686" s="161" t="e">
        <f>T686-HLOOKUP(V686,Minimas!$C$3:$CD$12,4,FALSE)</f>
        <v>#N/A</v>
      </c>
      <c r="AE686" s="161" t="e">
        <f>T686-HLOOKUP(V686,Minimas!$C$3:$CD$12,5,FALSE)</f>
        <v>#N/A</v>
      </c>
      <c r="AF686" s="161" t="e">
        <f>T686-HLOOKUP(V686,Minimas!$C$3:$CD$12,6,FALSE)</f>
        <v>#N/A</v>
      </c>
      <c r="AG686" s="161" t="e">
        <f>T686-HLOOKUP(V686,Minimas!$C$3:$CD$12,7,FALSE)</f>
        <v>#N/A</v>
      </c>
      <c r="AH686" s="161" t="e">
        <f>T686-HLOOKUP(V686,Minimas!$C$3:$CD$12,8,FALSE)</f>
        <v>#N/A</v>
      </c>
      <c r="AI686" s="161" t="e">
        <f>T686-HLOOKUP(V686,Minimas!$C$3:$CD$12,9,FALSE)</f>
        <v>#N/A</v>
      </c>
      <c r="AJ686" s="161" t="e">
        <f>T686-HLOOKUP(V686,Minimas!$C$3:$CD$12,10,FALSE)</f>
        <v>#N/A</v>
      </c>
      <c r="AK686" s="162" t="str">
        <f t="shared" si="60"/>
        <v xml:space="preserve"> </v>
      </c>
      <c r="AL686" s="163"/>
      <c r="AM686" s="163" t="str">
        <f t="shared" si="61"/>
        <v xml:space="preserve"> </v>
      </c>
      <c r="AN686" s="163" t="str">
        <f t="shared" si="62"/>
        <v xml:space="preserve"> </v>
      </c>
    </row>
    <row r="687" spans="28:40" x14ac:dyDescent="0.25">
      <c r="AB687" s="161" t="e">
        <f>T687-HLOOKUP(V687,Minimas!$C$3:$CD$12,2,FALSE)</f>
        <v>#N/A</v>
      </c>
      <c r="AC687" s="161" t="e">
        <f>T687-HLOOKUP(V687,Minimas!$C$3:$CD$12,3,FALSE)</f>
        <v>#N/A</v>
      </c>
      <c r="AD687" s="161" t="e">
        <f>T687-HLOOKUP(V687,Minimas!$C$3:$CD$12,4,FALSE)</f>
        <v>#N/A</v>
      </c>
      <c r="AE687" s="161" t="e">
        <f>T687-HLOOKUP(V687,Minimas!$C$3:$CD$12,5,FALSE)</f>
        <v>#N/A</v>
      </c>
      <c r="AF687" s="161" t="e">
        <f>T687-HLOOKUP(V687,Minimas!$C$3:$CD$12,6,FALSE)</f>
        <v>#N/A</v>
      </c>
      <c r="AG687" s="161" t="e">
        <f>T687-HLOOKUP(V687,Minimas!$C$3:$CD$12,7,FALSE)</f>
        <v>#N/A</v>
      </c>
      <c r="AH687" s="161" t="e">
        <f>T687-HLOOKUP(V687,Minimas!$C$3:$CD$12,8,FALSE)</f>
        <v>#N/A</v>
      </c>
      <c r="AI687" s="161" t="e">
        <f>T687-HLOOKUP(V687,Minimas!$C$3:$CD$12,9,FALSE)</f>
        <v>#N/A</v>
      </c>
      <c r="AJ687" s="161" t="e">
        <f>T687-HLOOKUP(V687,Minimas!$C$3:$CD$12,10,FALSE)</f>
        <v>#N/A</v>
      </c>
      <c r="AK687" s="162" t="str">
        <f t="shared" si="60"/>
        <v xml:space="preserve"> </v>
      </c>
      <c r="AL687" s="163"/>
      <c r="AM687" s="163" t="str">
        <f t="shared" si="61"/>
        <v xml:space="preserve"> </v>
      </c>
      <c r="AN687" s="163" t="str">
        <f t="shared" si="62"/>
        <v xml:space="preserve"> </v>
      </c>
    </row>
    <row r="688" spans="28:40" x14ac:dyDescent="0.25">
      <c r="AB688" s="161" t="e">
        <f>T688-HLOOKUP(V688,Minimas!$C$3:$CD$12,2,FALSE)</f>
        <v>#N/A</v>
      </c>
      <c r="AC688" s="161" t="e">
        <f>T688-HLOOKUP(V688,Minimas!$C$3:$CD$12,3,FALSE)</f>
        <v>#N/A</v>
      </c>
      <c r="AD688" s="161" t="e">
        <f>T688-HLOOKUP(V688,Minimas!$C$3:$CD$12,4,FALSE)</f>
        <v>#N/A</v>
      </c>
      <c r="AE688" s="161" t="e">
        <f>T688-HLOOKUP(V688,Minimas!$C$3:$CD$12,5,FALSE)</f>
        <v>#N/A</v>
      </c>
      <c r="AF688" s="161" t="e">
        <f>T688-HLOOKUP(V688,Minimas!$C$3:$CD$12,6,FALSE)</f>
        <v>#N/A</v>
      </c>
      <c r="AG688" s="161" t="e">
        <f>T688-HLOOKUP(V688,Minimas!$C$3:$CD$12,7,FALSE)</f>
        <v>#N/A</v>
      </c>
      <c r="AH688" s="161" t="e">
        <f>T688-HLOOKUP(V688,Minimas!$C$3:$CD$12,8,FALSE)</f>
        <v>#N/A</v>
      </c>
      <c r="AI688" s="161" t="e">
        <f>T688-HLOOKUP(V688,Minimas!$C$3:$CD$12,9,FALSE)</f>
        <v>#N/A</v>
      </c>
      <c r="AJ688" s="161" t="e">
        <f>T688-HLOOKUP(V688,Minimas!$C$3:$CD$12,10,FALSE)</f>
        <v>#N/A</v>
      </c>
      <c r="AK688" s="162" t="str">
        <f t="shared" si="60"/>
        <v xml:space="preserve"> </v>
      </c>
      <c r="AL688" s="163"/>
      <c r="AM688" s="163" t="str">
        <f t="shared" si="61"/>
        <v xml:space="preserve"> </v>
      </c>
      <c r="AN688" s="163" t="str">
        <f t="shared" si="62"/>
        <v xml:space="preserve"> </v>
      </c>
    </row>
    <row r="689" spans="28:40" x14ac:dyDescent="0.25">
      <c r="AB689" s="161" t="e">
        <f>T689-HLOOKUP(V689,Minimas!$C$3:$CD$12,2,FALSE)</f>
        <v>#N/A</v>
      </c>
      <c r="AC689" s="161" t="e">
        <f>T689-HLOOKUP(V689,Minimas!$C$3:$CD$12,3,FALSE)</f>
        <v>#N/A</v>
      </c>
      <c r="AD689" s="161" t="e">
        <f>T689-HLOOKUP(V689,Minimas!$C$3:$CD$12,4,FALSE)</f>
        <v>#N/A</v>
      </c>
      <c r="AE689" s="161" t="e">
        <f>T689-HLOOKUP(V689,Minimas!$C$3:$CD$12,5,FALSE)</f>
        <v>#N/A</v>
      </c>
      <c r="AF689" s="161" t="e">
        <f>T689-HLOOKUP(V689,Minimas!$C$3:$CD$12,6,FALSE)</f>
        <v>#N/A</v>
      </c>
      <c r="AG689" s="161" t="e">
        <f>T689-HLOOKUP(V689,Minimas!$C$3:$CD$12,7,FALSE)</f>
        <v>#N/A</v>
      </c>
      <c r="AH689" s="161" t="e">
        <f>T689-HLOOKUP(V689,Minimas!$C$3:$CD$12,8,FALSE)</f>
        <v>#N/A</v>
      </c>
      <c r="AI689" s="161" t="e">
        <f>T689-HLOOKUP(V689,Minimas!$C$3:$CD$12,9,FALSE)</f>
        <v>#N/A</v>
      </c>
      <c r="AJ689" s="161" t="e">
        <f>T689-HLOOKUP(V689,Minimas!$C$3:$CD$12,10,FALSE)</f>
        <v>#N/A</v>
      </c>
      <c r="AK689" s="162" t="str">
        <f t="shared" si="60"/>
        <v xml:space="preserve"> </v>
      </c>
      <c r="AL689" s="163"/>
      <c r="AM689" s="163" t="str">
        <f t="shared" si="61"/>
        <v xml:space="preserve"> </v>
      </c>
      <c r="AN689" s="163" t="str">
        <f t="shared" si="62"/>
        <v xml:space="preserve"> </v>
      </c>
    </row>
    <row r="690" spans="28:40" x14ac:dyDescent="0.25">
      <c r="AB690" s="161" t="e">
        <f>T690-HLOOKUP(V690,Minimas!$C$3:$CD$12,2,FALSE)</f>
        <v>#N/A</v>
      </c>
      <c r="AC690" s="161" t="e">
        <f>T690-HLOOKUP(V690,Minimas!$C$3:$CD$12,3,FALSE)</f>
        <v>#N/A</v>
      </c>
      <c r="AD690" s="161" t="e">
        <f>T690-HLOOKUP(V690,Minimas!$C$3:$CD$12,4,FALSE)</f>
        <v>#N/A</v>
      </c>
      <c r="AE690" s="161" t="e">
        <f>T690-HLOOKUP(V690,Minimas!$C$3:$CD$12,5,FALSE)</f>
        <v>#N/A</v>
      </c>
      <c r="AF690" s="161" t="e">
        <f>T690-HLOOKUP(V690,Minimas!$C$3:$CD$12,6,FALSE)</f>
        <v>#N/A</v>
      </c>
      <c r="AG690" s="161" t="e">
        <f>T690-HLOOKUP(V690,Minimas!$C$3:$CD$12,7,FALSE)</f>
        <v>#N/A</v>
      </c>
      <c r="AH690" s="161" t="e">
        <f>T690-HLOOKUP(V690,Minimas!$C$3:$CD$12,8,FALSE)</f>
        <v>#N/A</v>
      </c>
      <c r="AI690" s="161" t="e">
        <f>T690-HLOOKUP(V690,Minimas!$C$3:$CD$12,9,FALSE)</f>
        <v>#N/A</v>
      </c>
      <c r="AJ690" s="161" t="e">
        <f>T690-HLOOKUP(V690,Minimas!$C$3:$CD$12,10,FALSE)</f>
        <v>#N/A</v>
      </c>
      <c r="AK690" s="162" t="str">
        <f t="shared" si="60"/>
        <v xml:space="preserve"> </v>
      </c>
      <c r="AL690" s="163"/>
      <c r="AM690" s="163" t="str">
        <f t="shared" si="61"/>
        <v xml:space="preserve"> </v>
      </c>
      <c r="AN690" s="163" t="str">
        <f t="shared" si="62"/>
        <v xml:space="preserve"> </v>
      </c>
    </row>
    <row r="691" spans="28:40" x14ac:dyDescent="0.25">
      <c r="AB691" s="161" t="e">
        <f>T691-HLOOKUP(V691,Minimas!$C$3:$CD$12,2,FALSE)</f>
        <v>#N/A</v>
      </c>
      <c r="AC691" s="161" t="e">
        <f>T691-HLOOKUP(V691,Minimas!$C$3:$CD$12,3,FALSE)</f>
        <v>#N/A</v>
      </c>
      <c r="AD691" s="161" t="e">
        <f>T691-HLOOKUP(V691,Minimas!$C$3:$CD$12,4,FALSE)</f>
        <v>#N/A</v>
      </c>
      <c r="AE691" s="161" t="e">
        <f>T691-HLOOKUP(V691,Minimas!$C$3:$CD$12,5,FALSE)</f>
        <v>#N/A</v>
      </c>
      <c r="AF691" s="161" t="e">
        <f>T691-HLOOKUP(V691,Minimas!$C$3:$CD$12,6,FALSE)</f>
        <v>#N/A</v>
      </c>
      <c r="AG691" s="161" t="e">
        <f>T691-HLOOKUP(V691,Minimas!$C$3:$CD$12,7,FALSE)</f>
        <v>#N/A</v>
      </c>
      <c r="AH691" s="161" t="e">
        <f>T691-HLOOKUP(V691,Minimas!$C$3:$CD$12,8,FALSE)</f>
        <v>#N/A</v>
      </c>
      <c r="AI691" s="161" t="e">
        <f>T691-HLOOKUP(V691,Minimas!$C$3:$CD$12,9,FALSE)</f>
        <v>#N/A</v>
      </c>
      <c r="AJ691" s="161" t="e">
        <f>T691-HLOOKUP(V691,Minimas!$C$3:$CD$12,10,FALSE)</f>
        <v>#N/A</v>
      </c>
      <c r="AK691" s="162" t="str">
        <f t="shared" si="60"/>
        <v xml:space="preserve"> </v>
      </c>
      <c r="AL691" s="163"/>
      <c r="AM691" s="163" t="str">
        <f t="shared" si="61"/>
        <v xml:space="preserve"> </v>
      </c>
      <c r="AN691" s="163" t="str">
        <f t="shared" si="62"/>
        <v xml:space="preserve"> </v>
      </c>
    </row>
    <row r="692" spans="28:40" x14ac:dyDescent="0.25">
      <c r="AB692" s="161" t="e">
        <f>T692-HLOOKUP(V692,Minimas!$C$3:$CD$12,2,FALSE)</f>
        <v>#N/A</v>
      </c>
      <c r="AC692" s="161" t="e">
        <f>T692-HLOOKUP(V692,Minimas!$C$3:$CD$12,3,FALSE)</f>
        <v>#N/A</v>
      </c>
      <c r="AD692" s="161" t="e">
        <f>T692-HLOOKUP(V692,Minimas!$C$3:$CD$12,4,FALSE)</f>
        <v>#N/A</v>
      </c>
      <c r="AE692" s="161" t="e">
        <f>T692-HLOOKUP(V692,Minimas!$C$3:$CD$12,5,FALSE)</f>
        <v>#N/A</v>
      </c>
      <c r="AF692" s="161" t="e">
        <f>T692-HLOOKUP(V692,Minimas!$C$3:$CD$12,6,FALSE)</f>
        <v>#N/A</v>
      </c>
      <c r="AG692" s="161" t="e">
        <f>T692-HLOOKUP(V692,Minimas!$C$3:$CD$12,7,FALSE)</f>
        <v>#N/A</v>
      </c>
      <c r="AH692" s="161" t="e">
        <f>T692-HLOOKUP(V692,Minimas!$C$3:$CD$12,8,FALSE)</f>
        <v>#N/A</v>
      </c>
      <c r="AI692" s="161" t="e">
        <f>T692-HLOOKUP(V692,Minimas!$C$3:$CD$12,9,FALSE)</f>
        <v>#N/A</v>
      </c>
      <c r="AJ692" s="161" t="e">
        <f>T692-HLOOKUP(V692,Minimas!$C$3:$CD$12,10,FALSE)</f>
        <v>#N/A</v>
      </c>
      <c r="AK692" s="162" t="str">
        <f t="shared" si="60"/>
        <v xml:space="preserve"> </v>
      </c>
      <c r="AL692" s="163"/>
      <c r="AM692" s="163" t="str">
        <f t="shared" si="61"/>
        <v xml:space="preserve"> </v>
      </c>
      <c r="AN692" s="163" t="str">
        <f t="shared" si="62"/>
        <v xml:space="preserve"> </v>
      </c>
    </row>
    <row r="693" spans="28:40" x14ac:dyDescent="0.25">
      <c r="AB693" s="161" t="e">
        <f>T693-HLOOKUP(V693,Minimas!$C$3:$CD$12,2,FALSE)</f>
        <v>#N/A</v>
      </c>
      <c r="AC693" s="161" t="e">
        <f>T693-HLOOKUP(V693,Minimas!$C$3:$CD$12,3,FALSE)</f>
        <v>#N/A</v>
      </c>
      <c r="AD693" s="161" t="e">
        <f>T693-HLOOKUP(V693,Minimas!$C$3:$CD$12,4,FALSE)</f>
        <v>#N/A</v>
      </c>
      <c r="AE693" s="161" t="e">
        <f>T693-HLOOKUP(V693,Minimas!$C$3:$CD$12,5,FALSE)</f>
        <v>#N/A</v>
      </c>
      <c r="AF693" s="161" t="e">
        <f>T693-HLOOKUP(V693,Minimas!$C$3:$CD$12,6,FALSE)</f>
        <v>#N/A</v>
      </c>
      <c r="AG693" s="161" t="e">
        <f>T693-HLOOKUP(V693,Minimas!$C$3:$CD$12,7,FALSE)</f>
        <v>#N/A</v>
      </c>
      <c r="AH693" s="161" t="e">
        <f>T693-HLOOKUP(V693,Minimas!$C$3:$CD$12,8,FALSE)</f>
        <v>#N/A</v>
      </c>
      <c r="AI693" s="161" t="e">
        <f>T693-HLOOKUP(V693,Minimas!$C$3:$CD$12,9,FALSE)</f>
        <v>#N/A</v>
      </c>
      <c r="AJ693" s="161" t="e">
        <f>T693-HLOOKUP(V693,Minimas!$C$3:$CD$12,10,FALSE)</f>
        <v>#N/A</v>
      </c>
      <c r="AK693" s="162" t="str">
        <f t="shared" si="60"/>
        <v xml:space="preserve"> </v>
      </c>
      <c r="AL693" s="163"/>
      <c r="AM693" s="163" t="str">
        <f t="shared" si="61"/>
        <v xml:space="preserve"> </v>
      </c>
      <c r="AN693" s="163" t="str">
        <f t="shared" si="62"/>
        <v xml:space="preserve"> </v>
      </c>
    </row>
    <row r="694" spans="28:40" x14ac:dyDescent="0.25">
      <c r="AB694" s="161" t="e">
        <f>T694-HLOOKUP(V694,Minimas!$C$3:$CD$12,2,FALSE)</f>
        <v>#N/A</v>
      </c>
      <c r="AC694" s="161" t="e">
        <f>T694-HLOOKUP(V694,Minimas!$C$3:$CD$12,3,FALSE)</f>
        <v>#N/A</v>
      </c>
      <c r="AD694" s="161" t="e">
        <f>T694-HLOOKUP(V694,Minimas!$C$3:$CD$12,4,FALSE)</f>
        <v>#N/A</v>
      </c>
      <c r="AE694" s="161" t="e">
        <f>T694-HLOOKUP(V694,Minimas!$C$3:$CD$12,5,FALSE)</f>
        <v>#N/A</v>
      </c>
      <c r="AF694" s="161" t="e">
        <f>T694-HLOOKUP(V694,Minimas!$C$3:$CD$12,6,FALSE)</f>
        <v>#N/A</v>
      </c>
      <c r="AG694" s="161" t="e">
        <f>T694-HLOOKUP(V694,Minimas!$C$3:$CD$12,7,FALSE)</f>
        <v>#N/A</v>
      </c>
      <c r="AH694" s="161" t="e">
        <f>T694-HLOOKUP(V694,Minimas!$C$3:$CD$12,8,FALSE)</f>
        <v>#N/A</v>
      </c>
      <c r="AI694" s="161" t="e">
        <f>T694-HLOOKUP(V694,Minimas!$C$3:$CD$12,9,FALSE)</f>
        <v>#N/A</v>
      </c>
      <c r="AJ694" s="161" t="e">
        <f>T694-HLOOKUP(V694,Minimas!$C$3:$CD$12,10,FALSE)</f>
        <v>#N/A</v>
      </c>
      <c r="AK694" s="162" t="str">
        <f t="shared" si="60"/>
        <v xml:space="preserve"> </v>
      </c>
      <c r="AL694" s="163"/>
      <c r="AM694" s="163" t="str">
        <f t="shared" si="61"/>
        <v xml:space="preserve"> </v>
      </c>
      <c r="AN694" s="163" t="str">
        <f t="shared" si="62"/>
        <v xml:space="preserve"> </v>
      </c>
    </row>
    <row r="695" spans="28:40" x14ac:dyDescent="0.25">
      <c r="AB695" s="161" t="e">
        <f>T695-HLOOKUP(V695,Minimas!$C$3:$CD$12,2,FALSE)</f>
        <v>#N/A</v>
      </c>
      <c r="AC695" s="161" t="e">
        <f>T695-HLOOKUP(V695,Minimas!$C$3:$CD$12,3,FALSE)</f>
        <v>#N/A</v>
      </c>
      <c r="AD695" s="161" t="e">
        <f>T695-HLOOKUP(V695,Minimas!$C$3:$CD$12,4,FALSE)</f>
        <v>#N/A</v>
      </c>
      <c r="AE695" s="161" t="e">
        <f>T695-HLOOKUP(V695,Minimas!$C$3:$CD$12,5,FALSE)</f>
        <v>#N/A</v>
      </c>
      <c r="AF695" s="161" t="e">
        <f>T695-HLOOKUP(V695,Minimas!$C$3:$CD$12,6,FALSE)</f>
        <v>#N/A</v>
      </c>
      <c r="AG695" s="161" t="e">
        <f>T695-HLOOKUP(V695,Minimas!$C$3:$CD$12,7,FALSE)</f>
        <v>#N/A</v>
      </c>
      <c r="AH695" s="161" t="e">
        <f>T695-HLOOKUP(V695,Minimas!$C$3:$CD$12,8,FALSE)</f>
        <v>#N/A</v>
      </c>
      <c r="AI695" s="161" t="e">
        <f>T695-HLOOKUP(V695,Minimas!$C$3:$CD$12,9,FALSE)</f>
        <v>#N/A</v>
      </c>
      <c r="AJ695" s="161" t="e">
        <f>T695-HLOOKUP(V695,Minimas!$C$3:$CD$12,10,FALSE)</f>
        <v>#N/A</v>
      </c>
      <c r="AK695" s="162" t="str">
        <f t="shared" si="60"/>
        <v xml:space="preserve"> </v>
      </c>
      <c r="AL695" s="163"/>
      <c r="AM695" s="163" t="str">
        <f t="shared" si="61"/>
        <v xml:space="preserve"> </v>
      </c>
      <c r="AN695" s="163" t="str">
        <f t="shared" si="62"/>
        <v xml:space="preserve"> </v>
      </c>
    </row>
    <row r="696" spans="28:40" x14ac:dyDescent="0.25">
      <c r="AB696" s="161" t="e">
        <f>T696-HLOOKUP(V696,Minimas!$C$3:$CD$12,2,FALSE)</f>
        <v>#N/A</v>
      </c>
      <c r="AC696" s="161" t="e">
        <f>T696-HLOOKUP(V696,Minimas!$C$3:$CD$12,3,FALSE)</f>
        <v>#N/A</v>
      </c>
      <c r="AD696" s="161" t="e">
        <f>T696-HLOOKUP(V696,Minimas!$C$3:$CD$12,4,FALSE)</f>
        <v>#N/A</v>
      </c>
      <c r="AE696" s="161" t="e">
        <f>T696-HLOOKUP(V696,Minimas!$C$3:$CD$12,5,FALSE)</f>
        <v>#N/A</v>
      </c>
      <c r="AF696" s="161" t="e">
        <f>T696-HLOOKUP(V696,Minimas!$C$3:$CD$12,6,FALSE)</f>
        <v>#N/A</v>
      </c>
      <c r="AG696" s="161" t="e">
        <f>T696-HLOOKUP(V696,Minimas!$C$3:$CD$12,7,FALSE)</f>
        <v>#N/A</v>
      </c>
      <c r="AH696" s="161" t="e">
        <f>T696-HLOOKUP(V696,Minimas!$C$3:$CD$12,8,FALSE)</f>
        <v>#N/A</v>
      </c>
      <c r="AI696" s="161" t="e">
        <f>T696-HLOOKUP(V696,Minimas!$C$3:$CD$12,9,FALSE)</f>
        <v>#N/A</v>
      </c>
      <c r="AJ696" s="161" t="e">
        <f>T696-HLOOKUP(V696,Minimas!$C$3:$CD$12,10,FALSE)</f>
        <v>#N/A</v>
      </c>
      <c r="AK696" s="162" t="str">
        <f t="shared" si="60"/>
        <v xml:space="preserve"> </v>
      </c>
      <c r="AL696" s="163"/>
      <c r="AM696" s="163" t="str">
        <f t="shared" si="61"/>
        <v xml:space="preserve"> </v>
      </c>
      <c r="AN696" s="163" t="str">
        <f t="shared" si="62"/>
        <v xml:space="preserve"> </v>
      </c>
    </row>
    <row r="697" spans="28:40" x14ac:dyDescent="0.25">
      <c r="AB697" s="161" t="e">
        <f>T697-HLOOKUP(V697,Minimas!$C$3:$CD$12,2,FALSE)</f>
        <v>#N/A</v>
      </c>
      <c r="AC697" s="161" t="e">
        <f>T697-HLOOKUP(V697,Minimas!$C$3:$CD$12,3,FALSE)</f>
        <v>#N/A</v>
      </c>
      <c r="AD697" s="161" t="e">
        <f>T697-HLOOKUP(V697,Minimas!$C$3:$CD$12,4,FALSE)</f>
        <v>#N/A</v>
      </c>
      <c r="AE697" s="161" t="e">
        <f>T697-HLOOKUP(V697,Minimas!$C$3:$CD$12,5,FALSE)</f>
        <v>#N/A</v>
      </c>
      <c r="AF697" s="161" t="e">
        <f>T697-HLOOKUP(V697,Minimas!$C$3:$CD$12,6,FALSE)</f>
        <v>#N/A</v>
      </c>
      <c r="AG697" s="161" t="e">
        <f>T697-HLOOKUP(V697,Minimas!$C$3:$CD$12,7,FALSE)</f>
        <v>#N/A</v>
      </c>
      <c r="AH697" s="161" t="e">
        <f>T697-HLOOKUP(V697,Minimas!$C$3:$CD$12,8,FALSE)</f>
        <v>#N/A</v>
      </c>
      <c r="AI697" s="161" t="e">
        <f>T697-HLOOKUP(V697,Minimas!$C$3:$CD$12,9,FALSE)</f>
        <v>#N/A</v>
      </c>
      <c r="AJ697" s="161" t="e">
        <f>T697-HLOOKUP(V697,Minimas!$C$3:$CD$12,10,FALSE)</f>
        <v>#N/A</v>
      </c>
      <c r="AK697" s="162" t="str">
        <f t="shared" si="60"/>
        <v xml:space="preserve"> </v>
      </c>
      <c r="AL697" s="163"/>
      <c r="AM697" s="163" t="str">
        <f t="shared" si="61"/>
        <v xml:space="preserve"> </v>
      </c>
      <c r="AN697" s="163" t="str">
        <f t="shared" si="62"/>
        <v xml:space="preserve"> </v>
      </c>
    </row>
    <row r="698" spans="28:40" x14ac:dyDescent="0.25">
      <c r="AB698" s="161" t="e">
        <f>T698-HLOOKUP(V698,Minimas!$C$3:$CD$12,2,FALSE)</f>
        <v>#N/A</v>
      </c>
      <c r="AC698" s="161" t="e">
        <f>T698-HLOOKUP(V698,Minimas!$C$3:$CD$12,3,FALSE)</f>
        <v>#N/A</v>
      </c>
      <c r="AD698" s="161" t="e">
        <f>T698-HLOOKUP(V698,Minimas!$C$3:$CD$12,4,FALSE)</f>
        <v>#N/A</v>
      </c>
      <c r="AE698" s="161" t="e">
        <f>T698-HLOOKUP(V698,Minimas!$C$3:$CD$12,5,FALSE)</f>
        <v>#N/A</v>
      </c>
      <c r="AF698" s="161" t="e">
        <f>T698-HLOOKUP(V698,Minimas!$C$3:$CD$12,6,FALSE)</f>
        <v>#N/A</v>
      </c>
      <c r="AG698" s="161" t="e">
        <f>T698-HLOOKUP(V698,Minimas!$C$3:$CD$12,7,FALSE)</f>
        <v>#N/A</v>
      </c>
      <c r="AH698" s="161" t="e">
        <f>T698-HLOOKUP(V698,Minimas!$C$3:$CD$12,8,FALSE)</f>
        <v>#N/A</v>
      </c>
      <c r="AI698" s="161" t="e">
        <f>T698-HLOOKUP(V698,Minimas!$C$3:$CD$12,9,FALSE)</f>
        <v>#N/A</v>
      </c>
      <c r="AJ698" s="161" t="e">
        <f>T698-HLOOKUP(V698,Minimas!$C$3:$CD$12,10,FALSE)</f>
        <v>#N/A</v>
      </c>
      <c r="AK698" s="162" t="str">
        <f t="shared" si="60"/>
        <v xml:space="preserve"> </v>
      </c>
      <c r="AL698" s="163"/>
      <c r="AM698" s="163" t="str">
        <f t="shared" si="61"/>
        <v xml:space="preserve"> </v>
      </c>
      <c r="AN698" s="163" t="str">
        <f t="shared" si="62"/>
        <v xml:space="preserve"> </v>
      </c>
    </row>
    <row r="699" spans="28:40" x14ac:dyDescent="0.25">
      <c r="AB699" s="161" t="e">
        <f>T699-HLOOKUP(V699,Minimas!$C$3:$CD$12,2,FALSE)</f>
        <v>#N/A</v>
      </c>
      <c r="AC699" s="161" t="e">
        <f>T699-HLOOKUP(V699,Minimas!$C$3:$CD$12,3,FALSE)</f>
        <v>#N/A</v>
      </c>
      <c r="AD699" s="161" t="e">
        <f>T699-HLOOKUP(V699,Minimas!$C$3:$CD$12,4,FALSE)</f>
        <v>#N/A</v>
      </c>
      <c r="AE699" s="161" t="e">
        <f>T699-HLOOKUP(V699,Minimas!$C$3:$CD$12,5,FALSE)</f>
        <v>#N/A</v>
      </c>
      <c r="AF699" s="161" t="e">
        <f>T699-HLOOKUP(V699,Minimas!$C$3:$CD$12,6,FALSE)</f>
        <v>#N/A</v>
      </c>
      <c r="AG699" s="161" t="e">
        <f>T699-HLOOKUP(V699,Minimas!$C$3:$CD$12,7,FALSE)</f>
        <v>#N/A</v>
      </c>
      <c r="AH699" s="161" t="e">
        <f>T699-HLOOKUP(V699,Minimas!$C$3:$CD$12,8,FALSE)</f>
        <v>#N/A</v>
      </c>
      <c r="AI699" s="161" t="e">
        <f>T699-HLOOKUP(V699,Minimas!$C$3:$CD$12,9,FALSE)</f>
        <v>#N/A</v>
      </c>
      <c r="AJ699" s="161" t="e">
        <f>T699-HLOOKUP(V699,Minimas!$C$3:$CD$12,10,FALSE)</f>
        <v>#N/A</v>
      </c>
      <c r="AK699" s="162" t="str">
        <f t="shared" si="60"/>
        <v xml:space="preserve"> </v>
      </c>
      <c r="AL699" s="163"/>
      <c r="AM699" s="163" t="str">
        <f t="shared" si="61"/>
        <v xml:space="preserve"> </v>
      </c>
      <c r="AN699" s="163" t="str">
        <f t="shared" si="62"/>
        <v xml:space="preserve"> </v>
      </c>
    </row>
    <row r="700" spans="28:40" x14ac:dyDescent="0.25">
      <c r="AB700" s="161" t="e">
        <f>T700-HLOOKUP(V700,Minimas!$C$3:$CD$12,2,FALSE)</f>
        <v>#N/A</v>
      </c>
      <c r="AC700" s="161" t="e">
        <f>T700-HLOOKUP(V700,Minimas!$C$3:$CD$12,3,FALSE)</f>
        <v>#N/A</v>
      </c>
      <c r="AD700" s="161" t="e">
        <f>T700-HLOOKUP(V700,Minimas!$C$3:$CD$12,4,FALSE)</f>
        <v>#N/A</v>
      </c>
      <c r="AE700" s="161" t="e">
        <f>T700-HLOOKUP(V700,Minimas!$C$3:$CD$12,5,FALSE)</f>
        <v>#N/A</v>
      </c>
      <c r="AF700" s="161" t="e">
        <f>T700-HLOOKUP(V700,Minimas!$C$3:$CD$12,6,FALSE)</f>
        <v>#N/A</v>
      </c>
      <c r="AG700" s="161" t="e">
        <f>T700-HLOOKUP(V700,Minimas!$C$3:$CD$12,7,FALSE)</f>
        <v>#N/A</v>
      </c>
      <c r="AH700" s="161" t="e">
        <f>T700-HLOOKUP(V700,Minimas!$C$3:$CD$12,8,FALSE)</f>
        <v>#N/A</v>
      </c>
      <c r="AI700" s="161" t="e">
        <f>T700-HLOOKUP(V700,Minimas!$C$3:$CD$12,9,FALSE)</f>
        <v>#N/A</v>
      </c>
      <c r="AJ700" s="161" t="e">
        <f>T700-HLOOKUP(V700,Minimas!$C$3:$CD$12,10,FALSE)</f>
        <v>#N/A</v>
      </c>
      <c r="AK700" s="162" t="str">
        <f t="shared" si="60"/>
        <v xml:space="preserve"> </v>
      </c>
      <c r="AL700" s="163"/>
      <c r="AM700" s="163" t="str">
        <f t="shared" si="61"/>
        <v xml:space="preserve"> </v>
      </c>
      <c r="AN700" s="163" t="str">
        <f t="shared" si="62"/>
        <v xml:space="preserve"> </v>
      </c>
    </row>
    <row r="701" spans="28:40" x14ac:dyDescent="0.25">
      <c r="AB701" s="161" t="e">
        <f>T701-HLOOKUP(V701,Minimas!$C$3:$CD$12,2,FALSE)</f>
        <v>#N/A</v>
      </c>
      <c r="AC701" s="161" t="e">
        <f>T701-HLOOKUP(V701,Minimas!$C$3:$CD$12,3,FALSE)</f>
        <v>#N/A</v>
      </c>
      <c r="AD701" s="161" t="e">
        <f>T701-HLOOKUP(V701,Minimas!$C$3:$CD$12,4,FALSE)</f>
        <v>#N/A</v>
      </c>
      <c r="AE701" s="161" t="e">
        <f>T701-HLOOKUP(V701,Minimas!$C$3:$CD$12,5,FALSE)</f>
        <v>#N/A</v>
      </c>
      <c r="AF701" s="161" t="e">
        <f>T701-HLOOKUP(V701,Minimas!$C$3:$CD$12,6,FALSE)</f>
        <v>#N/A</v>
      </c>
      <c r="AG701" s="161" t="e">
        <f>T701-HLOOKUP(V701,Minimas!$C$3:$CD$12,7,FALSE)</f>
        <v>#N/A</v>
      </c>
      <c r="AH701" s="161" t="e">
        <f>T701-HLOOKUP(V701,Minimas!$C$3:$CD$12,8,FALSE)</f>
        <v>#N/A</v>
      </c>
      <c r="AI701" s="161" t="e">
        <f>T701-HLOOKUP(V701,Minimas!$C$3:$CD$12,9,FALSE)</f>
        <v>#N/A</v>
      </c>
      <c r="AJ701" s="161" t="e">
        <f>T701-HLOOKUP(V701,Minimas!$C$3:$CD$12,10,FALSE)</f>
        <v>#N/A</v>
      </c>
      <c r="AK701" s="162" t="str">
        <f t="shared" si="60"/>
        <v xml:space="preserve"> </v>
      </c>
      <c r="AL701" s="163"/>
      <c r="AM701" s="163" t="str">
        <f t="shared" si="61"/>
        <v xml:space="preserve"> </v>
      </c>
      <c r="AN701" s="163" t="str">
        <f t="shared" si="62"/>
        <v xml:space="preserve"> </v>
      </c>
    </row>
    <row r="702" spans="28:40" x14ac:dyDescent="0.25">
      <c r="AB702" s="161" t="e">
        <f>T702-HLOOKUP(V702,Minimas!$C$3:$CD$12,2,FALSE)</f>
        <v>#N/A</v>
      </c>
      <c r="AC702" s="161" t="e">
        <f>T702-HLOOKUP(V702,Minimas!$C$3:$CD$12,3,FALSE)</f>
        <v>#N/A</v>
      </c>
      <c r="AD702" s="161" t="e">
        <f>T702-HLOOKUP(V702,Minimas!$C$3:$CD$12,4,FALSE)</f>
        <v>#N/A</v>
      </c>
      <c r="AE702" s="161" t="e">
        <f>T702-HLOOKUP(V702,Minimas!$C$3:$CD$12,5,FALSE)</f>
        <v>#N/A</v>
      </c>
      <c r="AF702" s="161" t="e">
        <f>T702-HLOOKUP(V702,Minimas!$C$3:$CD$12,6,FALSE)</f>
        <v>#N/A</v>
      </c>
      <c r="AG702" s="161" t="e">
        <f>T702-HLOOKUP(V702,Minimas!$C$3:$CD$12,7,FALSE)</f>
        <v>#N/A</v>
      </c>
      <c r="AH702" s="161" t="e">
        <f>T702-HLOOKUP(V702,Minimas!$C$3:$CD$12,8,FALSE)</f>
        <v>#N/A</v>
      </c>
      <c r="AI702" s="161" t="e">
        <f>T702-HLOOKUP(V702,Minimas!$C$3:$CD$12,9,FALSE)</f>
        <v>#N/A</v>
      </c>
      <c r="AJ702" s="161" t="e">
        <f>T702-HLOOKUP(V702,Minimas!$C$3:$CD$12,10,FALSE)</f>
        <v>#N/A</v>
      </c>
      <c r="AK702" s="162" t="str">
        <f t="shared" si="60"/>
        <v xml:space="preserve"> </v>
      </c>
      <c r="AL702" s="163"/>
      <c r="AM702" s="163" t="str">
        <f t="shared" si="61"/>
        <v xml:space="preserve"> </v>
      </c>
      <c r="AN702" s="163" t="str">
        <f t="shared" si="62"/>
        <v xml:space="preserve"> </v>
      </c>
    </row>
    <row r="703" spans="28:40" x14ac:dyDescent="0.25">
      <c r="AB703" s="161" t="e">
        <f>T703-HLOOKUP(V703,Minimas!$C$3:$CD$12,2,FALSE)</f>
        <v>#N/A</v>
      </c>
      <c r="AC703" s="161" t="e">
        <f>T703-HLOOKUP(V703,Minimas!$C$3:$CD$12,3,FALSE)</f>
        <v>#N/A</v>
      </c>
      <c r="AD703" s="161" t="e">
        <f>T703-HLOOKUP(V703,Minimas!$C$3:$CD$12,4,FALSE)</f>
        <v>#N/A</v>
      </c>
      <c r="AE703" s="161" t="e">
        <f>T703-HLOOKUP(V703,Minimas!$C$3:$CD$12,5,FALSE)</f>
        <v>#N/A</v>
      </c>
      <c r="AF703" s="161" t="e">
        <f>T703-HLOOKUP(V703,Minimas!$C$3:$CD$12,6,FALSE)</f>
        <v>#N/A</v>
      </c>
      <c r="AG703" s="161" t="e">
        <f>T703-HLOOKUP(V703,Minimas!$C$3:$CD$12,7,FALSE)</f>
        <v>#N/A</v>
      </c>
      <c r="AH703" s="161" t="e">
        <f>T703-HLOOKUP(V703,Minimas!$C$3:$CD$12,8,FALSE)</f>
        <v>#N/A</v>
      </c>
      <c r="AI703" s="161" t="e">
        <f>T703-HLOOKUP(V703,Minimas!$C$3:$CD$12,9,FALSE)</f>
        <v>#N/A</v>
      </c>
      <c r="AJ703" s="161" t="e">
        <f>T703-HLOOKUP(V703,Minimas!$C$3:$CD$12,10,FALSE)</f>
        <v>#N/A</v>
      </c>
      <c r="AK703" s="162" t="str">
        <f t="shared" si="60"/>
        <v xml:space="preserve"> </v>
      </c>
      <c r="AL703" s="163"/>
      <c r="AM703" s="163" t="str">
        <f t="shared" si="61"/>
        <v xml:space="preserve"> </v>
      </c>
      <c r="AN703" s="163" t="str">
        <f t="shared" si="62"/>
        <v xml:space="preserve"> </v>
      </c>
    </row>
    <row r="704" spans="28:40" x14ac:dyDescent="0.25">
      <c r="AB704" s="161" t="e">
        <f>T704-HLOOKUP(V704,Minimas!$C$3:$CD$12,2,FALSE)</f>
        <v>#N/A</v>
      </c>
      <c r="AC704" s="161" t="e">
        <f>T704-HLOOKUP(V704,Minimas!$C$3:$CD$12,3,FALSE)</f>
        <v>#N/A</v>
      </c>
      <c r="AD704" s="161" t="e">
        <f>T704-HLOOKUP(V704,Minimas!$C$3:$CD$12,4,FALSE)</f>
        <v>#N/A</v>
      </c>
      <c r="AE704" s="161" t="e">
        <f>T704-HLOOKUP(V704,Minimas!$C$3:$CD$12,5,FALSE)</f>
        <v>#N/A</v>
      </c>
      <c r="AF704" s="161" t="e">
        <f>T704-HLOOKUP(V704,Minimas!$C$3:$CD$12,6,FALSE)</f>
        <v>#N/A</v>
      </c>
      <c r="AG704" s="161" t="e">
        <f>T704-HLOOKUP(V704,Minimas!$C$3:$CD$12,7,FALSE)</f>
        <v>#N/A</v>
      </c>
      <c r="AH704" s="161" t="e">
        <f>T704-HLOOKUP(V704,Minimas!$C$3:$CD$12,8,FALSE)</f>
        <v>#N/A</v>
      </c>
      <c r="AI704" s="161" t="e">
        <f>T704-HLOOKUP(V704,Minimas!$C$3:$CD$12,9,FALSE)</f>
        <v>#N/A</v>
      </c>
      <c r="AJ704" s="161" t="e">
        <f>T704-HLOOKUP(V704,Minimas!$C$3:$CD$12,10,FALSE)</f>
        <v>#N/A</v>
      </c>
      <c r="AK704" s="162" t="str">
        <f t="shared" si="60"/>
        <v xml:space="preserve"> </v>
      </c>
      <c r="AL704" s="163"/>
      <c r="AM704" s="163" t="str">
        <f t="shared" si="61"/>
        <v xml:space="preserve"> </v>
      </c>
      <c r="AN704" s="163" t="str">
        <f t="shared" si="62"/>
        <v xml:space="preserve"> </v>
      </c>
    </row>
    <row r="705" spans="28:40" x14ac:dyDescent="0.25">
      <c r="AB705" s="161" t="e">
        <f>T705-HLOOKUP(V705,Minimas!$C$3:$CD$12,2,FALSE)</f>
        <v>#N/A</v>
      </c>
      <c r="AC705" s="161" t="e">
        <f>T705-HLOOKUP(V705,Minimas!$C$3:$CD$12,3,FALSE)</f>
        <v>#N/A</v>
      </c>
      <c r="AD705" s="161" t="e">
        <f>T705-HLOOKUP(V705,Minimas!$C$3:$CD$12,4,FALSE)</f>
        <v>#N/A</v>
      </c>
      <c r="AE705" s="161" t="e">
        <f>T705-HLOOKUP(V705,Minimas!$C$3:$CD$12,5,FALSE)</f>
        <v>#N/A</v>
      </c>
      <c r="AF705" s="161" t="e">
        <f>T705-HLOOKUP(V705,Minimas!$C$3:$CD$12,6,FALSE)</f>
        <v>#N/A</v>
      </c>
      <c r="AG705" s="161" t="e">
        <f>T705-HLOOKUP(V705,Minimas!$C$3:$CD$12,7,FALSE)</f>
        <v>#N/A</v>
      </c>
      <c r="AH705" s="161" t="e">
        <f>T705-HLOOKUP(V705,Minimas!$C$3:$CD$12,8,FALSE)</f>
        <v>#N/A</v>
      </c>
      <c r="AI705" s="161" t="e">
        <f>T705-HLOOKUP(V705,Minimas!$C$3:$CD$12,9,FALSE)</f>
        <v>#N/A</v>
      </c>
      <c r="AJ705" s="161" t="e">
        <f>T705-HLOOKUP(V705,Minimas!$C$3:$CD$12,10,FALSE)</f>
        <v>#N/A</v>
      </c>
      <c r="AK705" s="162" t="str">
        <f t="shared" si="60"/>
        <v xml:space="preserve"> </v>
      </c>
      <c r="AL705" s="163"/>
      <c r="AM705" s="163" t="str">
        <f t="shared" si="61"/>
        <v xml:space="preserve"> </v>
      </c>
      <c r="AN705" s="163" t="str">
        <f t="shared" si="62"/>
        <v xml:space="preserve"> </v>
      </c>
    </row>
    <row r="706" spans="28:40" x14ac:dyDescent="0.25">
      <c r="AB706" s="161" t="e">
        <f>T706-HLOOKUP(V706,Minimas!$C$3:$CD$12,2,FALSE)</f>
        <v>#N/A</v>
      </c>
      <c r="AC706" s="161" t="e">
        <f>T706-HLOOKUP(V706,Minimas!$C$3:$CD$12,3,FALSE)</f>
        <v>#N/A</v>
      </c>
      <c r="AD706" s="161" t="e">
        <f>T706-HLOOKUP(V706,Minimas!$C$3:$CD$12,4,FALSE)</f>
        <v>#N/A</v>
      </c>
      <c r="AE706" s="161" t="e">
        <f>T706-HLOOKUP(V706,Minimas!$C$3:$CD$12,5,FALSE)</f>
        <v>#N/A</v>
      </c>
      <c r="AF706" s="161" t="e">
        <f>T706-HLOOKUP(V706,Minimas!$C$3:$CD$12,6,FALSE)</f>
        <v>#N/A</v>
      </c>
      <c r="AG706" s="161" t="e">
        <f>T706-HLOOKUP(V706,Minimas!$C$3:$CD$12,7,FALSE)</f>
        <v>#N/A</v>
      </c>
      <c r="AH706" s="161" t="e">
        <f>T706-HLOOKUP(V706,Minimas!$C$3:$CD$12,8,FALSE)</f>
        <v>#N/A</v>
      </c>
      <c r="AI706" s="161" t="e">
        <f>T706-HLOOKUP(V706,Minimas!$C$3:$CD$12,9,FALSE)</f>
        <v>#N/A</v>
      </c>
      <c r="AJ706" s="161" t="e">
        <f>T706-HLOOKUP(V706,Minimas!$C$3:$CD$12,10,FALSE)</f>
        <v>#N/A</v>
      </c>
      <c r="AK706" s="162" t="str">
        <f t="shared" si="60"/>
        <v xml:space="preserve"> </v>
      </c>
      <c r="AL706" s="163"/>
      <c r="AM706" s="163" t="str">
        <f t="shared" si="61"/>
        <v xml:space="preserve"> </v>
      </c>
      <c r="AN706" s="163" t="str">
        <f t="shared" si="62"/>
        <v xml:space="preserve"> </v>
      </c>
    </row>
    <row r="707" spans="28:40" x14ac:dyDescent="0.25">
      <c r="AB707" s="161" t="e">
        <f>T707-HLOOKUP(V707,Minimas!$C$3:$CD$12,2,FALSE)</f>
        <v>#N/A</v>
      </c>
      <c r="AC707" s="161" t="e">
        <f>T707-HLOOKUP(V707,Minimas!$C$3:$CD$12,3,FALSE)</f>
        <v>#N/A</v>
      </c>
      <c r="AD707" s="161" t="e">
        <f>T707-HLOOKUP(V707,Minimas!$C$3:$CD$12,4,FALSE)</f>
        <v>#N/A</v>
      </c>
      <c r="AE707" s="161" t="e">
        <f>T707-HLOOKUP(V707,Minimas!$C$3:$CD$12,5,FALSE)</f>
        <v>#N/A</v>
      </c>
      <c r="AF707" s="161" t="e">
        <f>T707-HLOOKUP(V707,Minimas!$C$3:$CD$12,6,FALSE)</f>
        <v>#N/A</v>
      </c>
      <c r="AG707" s="161" t="e">
        <f>T707-HLOOKUP(V707,Minimas!$C$3:$CD$12,7,FALSE)</f>
        <v>#N/A</v>
      </c>
      <c r="AH707" s="161" t="e">
        <f>T707-HLOOKUP(V707,Minimas!$C$3:$CD$12,8,FALSE)</f>
        <v>#N/A</v>
      </c>
      <c r="AI707" s="161" t="e">
        <f>T707-HLOOKUP(V707,Minimas!$C$3:$CD$12,9,FALSE)</f>
        <v>#N/A</v>
      </c>
      <c r="AJ707" s="161" t="e">
        <f>T707-HLOOKUP(V707,Minimas!$C$3:$CD$12,10,FALSE)</f>
        <v>#N/A</v>
      </c>
      <c r="AK707" s="162" t="str">
        <f t="shared" si="60"/>
        <v xml:space="preserve"> </v>
      </c>
      <c r="AL707" s="163"/>
      <c r="AM707" s="163" t="str">
        <f t="shared" si="61"/>
        <v xml:space="preserve"> </v>
      </c>
      <c r="AN707" s="163" t="str">
        <f t="shared" si="62"/>
        <v xml:space="preserve"> </v>
      </c>
    </row>
    <row r="708" spans="28:40" x14ac:dyDescent="0.25">
      <c r="AB708" s="161" t="e">
        <f>T708-HLOOKUP(V708,Minimas!$C$3:$CD$12,2,FALSE)</f>
        <v>#N/A</v>
      </c>
      <c r="AC708" s="161" t="e">
        <f>T708-HLOOKUP(V708,Minimas!$C$3:$CD$12,3,FALSE)</f>
        <v>#N/A</v>
      </c>
      <c r="AD708" s="161" t="e">
        <f>T708-HLOOKUP(V708,Minimas!$C$3:$CD$12,4,FALSE)</f>
        <v>#N/A</v>
      </c>
      <c r="AE708" s="161" t="e">
        <f>T708-HLOOKUP(V708,Minimas!$C$3:$CD$12,5,FALSE)</f>
        <v>#N/A</v>
      </c>
      <c r="AF708" s="161" t="e">
        <f>T708-HLOOKUP(V708,Minimas!$C$3:$CD$12,6,FALSE)</f>
        <v>#N/A</v>
      </c>
      <c r="AG708" s="161" t="e">
        <f>T708-HLOOKUP(V708,Minimas!$C$3:$CD$12,7,FALSE)</f>
        <v>#N/A</v>
      </c>
      <c r="AH708" s="161" t="e">
        <f>T708-HLOOKUP(V708,Minimas!$C$3:$CD$12,8,FALSE)</f>
        <v>#N/A</v>
      </c>
      <c r="AI708" s="161" t="e">
        <f>T708-HLOOKUP(V708,Minimas!$C$3:$CD$12,9,FALSE)</f>
        <v>#N/A</v>
      </c>
      <c r="AJ708" s="161" t="e">
        <f>T708-HLOOKUP(V708,Minimas!$C$3:$CD$12,10,FALSE)</f>
        <v>#N/A</v>
      </c>
      <c r="AK708" s="162" t="str">
        <f t="shared" si="60"/>
        <v xml:space="preserve"> </v>
      </c>
      <c r="AL708" s="163"/>
      <c r="AM708" s="163" t="str">
        <f t="shared" si="61"/>
        <v xml:space="preserve"> </v>
      </c>
      <c r="AN708" s="163" t="str">
        <f t="shared" si="62"/>
        <v xml:space="preserve"> </v>
      </c>
    </row>
    <row r="709" spans="28:40" x14ac:dyDescent="0.25">
      <c r="AB709" s="161" t="e">
        <f>T709-HLOOKUP(V709,Minimas!$C$3:$CD$12,2,FALSE)</f>
        <v>#N/A</v>
      </c>
      <c r="AC709" s="161" t="e">
        <f>T709-HLOOKUP(V709,Minimas!$C$3:$CD$12,3,FALSE)</f>
        <v>#N/A</v>
      </c>
      <c r="AD709" s="161" t="e">
        <f>T709-HLOOKUP(V709,Minimas!$C$3:$CD$12,4,FALSE)</f>
        <v>#N/A</v>
      </c>
      <c r="AE709" s="161" t="e">
        <f>T709-HLOOKUP(V709,Minimas!$C$3:$CD$12,5,FALSE)</f>
        <v>#N/A</v>
      </c>
      <c r="AF709" s="161" t="e">
        <f>T709-HLOOKUP(V709,Minimas!$C$3:$CD$12,6,FALSE)</f>
        <v>#N/A</v>
      </c>
      <c r="AG709" s="161" t="e">
        <f>T709-HLOOKUP(V709,Minimas!$C$3:$CD$12,7,FALSE)</f>
        <v>#N/A</v>
      </c>
      <c r="AH709" s="161" t="e">
        <f>T709-HLOOKUP(V709,Minimas!$C$3:$CD$12,8,FALSE)</f>
        <v>#N/A</v>
      </c>
      <c r="AI709" s="161" t="e">
        <f>T709-HLOOKUP(V709,Minimas!$C$3:$CD$12,9,FALSE)</f>
        <v>#N/A</v>
      </c>
      <c r="AJ709" s="161" t="e">
        <f>T709-HLOOKUP(V709,Minimas!$C$3:$CD$12,10,FALSE)</f>
        <v>#N/A</v>
      </c>
      <c r="AK709" s="162" t="str">
        <f t="shared" si="60"/>
        <v xml:space="preserve"> </v>
      </c>
      <c r="AL709" s="163"/>
      <c r="AM709" s="163" t="str">
        <f t="shared" si="61"/>
        <v xml:space="preserve"> </v>
      </c>
      <c r="AN709" s="163" t="str">
        <f t="shared" si="62"/>
        <v xml:space="preserve"> </v>
      </c>
    </row>
    <row r="710" spans="28:40" x14ac:dyDescent="0.25">
      <c r="AB710" s="161" t="e">
        <f>T710-HLOOKUP(V710,Minimas!$C$3:$CD$12,2,FALSE)</f>
        <v>#N/A</v>
      </c>
      <c r="AC710" s="161" t="e">
        <f>T710-HLOOKUP(V710,Minimas!$C$3:$CD$12,3,FALSE)</f>
        <v>#N/A</v>
      </c>
      <c r="AD710" s="161" t="e">
        <f>T710-HLOOKUP(V710,Minimas!$C$3:$CD$12,4,FALSE)</f>
        <v>#N/A</v>
      </c>
      <c r="AE710" s="161" t="e">
        <f>T710-HLOOKUP(V710,Minimas!$C$3:$CD$12,5,FALSE)</f>
        <v>#N/A</v>
      </c>
      <c r="AF710" s="161" t="e">
        <f>T710-HLOOKUP(V710,Minimas!$C$3:$CD$12,6,FALSE)</f>
        <v>#N/A</v>
      </c>
      <c r="AG710" s="161" t="e">
        <f>T710-HLOOKUP(V710,Minimas!$C$3:$CD$12,7,FALSE)</f>
        <v>#N/A</v>
      </c>
      <c r="AH710" s="161" t="e">
        <f>T710-HLOOKUP(V710,Minimas!$C$3:$CD$12,8,FALSE)</f>
        <v>#N/A</v>
      </c>
      <c r="AI710" s="161" t="e">
        <f>T710-HLOOKUP(V710,Minimas!$C$3:$CD$12,9,FALSE)</f>
        <v>#N/A</v>
      </c>
      <c r="AJ710" s="161" t="e">
        <f>T710-HLOOKUP(V710,Minimas!$C$3:$CD$12,10,FALSE)</f>
        <v>#N/A</v>
      </c>
      <c r="AK710" s="162" t="str">
        <f t="shared" si="60"/>
        <v xml:space="preserve"> </v>
      </c>
      <c r="AL710" s="163"/>
      <c r="AM710" s="163" t="str">
        <f t="shared" si="61"/>
        <v xml:space="preserve"> </v>
      </c>
      <c r="AN710" s="163" t="str">
        <f t="shared" si="62"/>
        <v xml:space="preserve"> </v>
      </c>
    </row>
    <row r="711" spans="28:40" x14ac:dyDescent="0.25">
      <c r="AB711" s="161" t="e">
        <f>T711-HLOOKUP(V711,Minimas!$C$3:$CD$12,2,FALSE)</f>
        <v>#N/A</v>
      </c>
      <c r="AC711" s="161" t="e">
        <f>T711-HLOOKUP(V711,Minimas!$C$3:$CD$12,3,FALSE)</f>
        <v>#N/A</v>
      </c>
      <c r="AD711" s="161" t="e">
        <f>T711-HLOOKUP(V711,Minimas!$C$3:$CD$12,4,FALSE)</f>
        <v>#N/A</v>
      </c>
      <c r="AE711" s="161" t="e">
        <f>T711-HLOOKUP(V711,Minimas!$C$3:$CD$12,5,FALSE)</f>
        <v>#N/A</v>
      </c>
      <c r="AF711" s="161" t="e">
        <f>T711-HLOOKUP(V711,Minimas!$C$3:$CD$12,6,FALSE)</f>
        <v>#N/A</v>
      </c>
      <c r="AG711" s="161" t="e">
        <f>T711-HLOOKUP(V711,Minimas!$C$3:$CD$12,7,FALSE)</f>
        <v>#N/A</v>
      </c>
      <c r="AH711" s="161" t="e">
        <f>T711-HLOOKUP(V711,Minimas!$C$3:$CD$12,8,FALSE)</f>
        <v>#N/A</v>
      </c>
      <c r="AI711" s="161" t="e">
        <f>T711-HLOOKUP(V711,Minimas!$C$3:$CD$12,9,FALSE)</f>
        <v>#N/A</v>
      </c>
      <c r="AJ711" s="161" t="e">
        <f>T711-HLOOKUP(V711,Minimas!$C$3:$CD$12,10,FALSE)</f>
        <v>#N/A</v>
      </c>
      <c r="AK711" s="162" t="str">
        <f t="shared" si="60"/>
        <v xml:space="preserve"> </v>
      </c>
      <c r="AL711" s="163"/>
      <c r="AM711" s="163" t="str">
        <f t="shared" si="61"/>
        <v xml:space="preserve"> </v>
      </c>
      <c r="AN711" s="163" t="str">
        <f t="shared" si="62"/>
        <v xml:space="preserve"> </v>
      </c>
    </row>
    <row r="712" spans="28:40" x14ac:dyDescent="0.25">
      <c r="AB712" s="161" t="e">
        <f>T712-HLOOKUP(V712,Minimas!$C$3:$CD$12,2,FALSE)</f>
        <v>#N/A</v>
      </c>
      <c r="AC712" s="161" t="e">
        <f>T712-HLOOKUP(V712,Minimas!$C$3:$CD$12,3,FALSE)</f>
        <v>#N/A</v>
      </c>
      <c r="AD712" s="161" t="e">
        <f>T712-HLOOKUP(V712,Minimas!$C$3:$CD$12,4,FALSE)</f>
        <v>#N/A</v>
      </c>
      <c r="AE712" s="161" t="e">
        <f>T712-HLOOKUP(V712,Minimas!$C$3:$CD$12,5,FALSE)</f>
        <v>#N/A</v>
      </c>
      <c r="AF712" s="161" t="e">
        <f>T712-HLOOKUP(V712,Minimas!$C$3:$CD$12,6,FALSE)</f>
        <v>#N/A</v>
      </c>
      <c r="AG712" s="161" t="e">
        <f>T712-HLOOKUP(V712,Minimas!$C$3:$CD$12,7,FALSE)</f>
        <v>#N/A</v>
      </c>
      <c r="AH712" s="161" t="e">
        <f>T712-HLOOKUP(V712,Minimas!$C$3:$CD$12,8,FALSE)</f>
        <v>#N/A</v>
      </c>
      <c r="AI712" s="161" t="e">
        <f>T712-HLOOKUP(V712,Minimas!$C$3:$CD$12,9,FALSE)</f>
        <v>#N/A</v>
      </c>
      <c r="AJ712" s="161" t="e">
        <f>T712-HLOOKUP(V712,Minimas!$C$3:$CD$12,10,FALSE)</f>
        <v>#N/A</v>
      </c>
      <c r="AK712" s="162" t="str">
        <f t="shared" si="60"/>
        <v xml:space="preserve"> </v>
      </c>
      <c r="AL712" s="163"/>
      <c r="AM712" s="163" t="str">
        <f t="shared" si="61"/>
        <v xml:space="preserve"> </v>
      </c>
      <c r="AN712" s="163" t="str">
        <f t="shared" si="62"/>
        <v xml:space="preserve"> </v>
      </c>
    </row>
    <row r="713" spans="28:40" x14ac:dyDescent="0.25">
      <c r="AB713" s="161" t="e">
        <f>T713-HLOOKUP(V713,Minimas!$C$3:$CD$12,2,FALSE)</f>
        <v>#N/A</v>
      </c>
      <c r="AC713" s="161" t="e">
        <f>T713-HLOOKUP(V713,Minimas!$C$3:$CD$12,3,FALSE)</f>
        <v>#N/A</v>
      </c>
      <c r="AD713" s="161" t="e">
        <f>T713-HLOOKUP(V713,Minimas!$C$3:$CD$12,4,FALSE)</f>
        <v>#N/A</v>
      </c>
      <c r="AE713" s="161" t="e">
        <f>T713-HLOOKUP(V713,Minimas!$C$3:$CD$12,5,FALSE)</f>
        <v>#N/A</v>
      </c>
      <c r="AF713" s="161" t="e">
        <f>T713-HLOOKUP(V713,Minimas!$C$3:$CD$12,6,FALSE)</f>
        <v>#N/A</v>
      </c>
      <c r="AG713" s="161" t="e">
        <f>T713-HLOOKUP(V713,Minimas!$C$3:$CD$12,7,FALSE)</f>
        <v>#N/A</v>
      </c>
      <c r="AH713" s="161" t="e">
        <f>T713-HLOOKUP(V713,Minimas!$C$3:$CD$12,8,FALSE)</f>
        <v>#N/A</v>
      </c>
      <c r="AI713" s="161" t="e">
        <f>T713-HLOOKUP(V713,Minimas!$C$3:$CD$12,9,FALSE)</f>
        <v>#N/A</v>
      </c>
      <c r="AJ713" s="161" t="e">
        <f>T713-HLOOKUP(V713,Minimas!$C$3:$CD$12,10,FALSE)</f>
        <v>#N/A</v>
      </c>
      <c r="AK713" s="162" t="str">
        <f t="shared" si="60"/>
        <v xml:space="preserve"> </v>
      </c>
      <c r="AL713" s="163"/>
      <c r="AM713" s="163" t="str">
        <f t="shared" si="61"/>
        <v xml:space="preserve"> </v>
      </c>
      <c r="AN713" s="163" t="str">
        <f t="shared" si="62"/>
        <v xml:space="preserve"> </v>
      </c>
    </row>
    <row r="714" spans="28:40" x14ac:dyDescent="0.25">
      <c r="AB714" s="161" t="e">
        <f>T714-HLOOKUP(V714,Minimas!$C$3:$CD$12,2,FALSE)</f>
        <v>#N/A</v>
      </c>
      <c r="AC714" s="161" t="e">
        <f>T714-HLOOKUP(V714,Minimas!$C$3:$CD$12,3,FALSE)</f>
        <v>#N/A</v>
      </c>
      <c r="AD714" s="161" t="e">
        <f>T714-HLOOKUP(V714,Minimas!$C$3:$CD$12,4,FALSE)</f>
        <v>#N/A</v>
      </c>
      <c r="AE714" s="161" t="e">
        <f>T714-HLOOKUP(V714,Minimas!$C$3:$CD$12,5,FALSE)</f>
        <v>#N/A</v>
      </c>
      <c r="AF714" s="161" t="e">
        <f>T714-HLOOKUP(V714,Minimas!$C$3:$CD$12,6,FALSE)</f>
        <v>#N/A</v>
      </c>
      <c r="AG714" s="161" t="e">
        <f>T714-HLOOKUP(V714,Minimas!$C$3:$CD$12,7,FALSE)</f>
        <v>#N/A</v>
      </c>
      <c r="AH714" s="161" t="e">
        <f>T714-HLOOKUP(V714,Minimas!$C$3:$CD$12,8,FALSE)</f>
        <v>#N/A</v>
      </c>
      <c r="AI714" s="161" t="e">
        <f>T714-HLOOKUP(V714,Minimas!$C$3:$CD$12,9,FALSE)</f>
        <v>#N/A</v>
      </c>
      <c r="AJ714" s="161" t="e">
        <f>T714-HLOOKUP(V714,Minimas!$C$3:$CD$12,10,FALSE)</f>
        <v>#N/A</v>
      </c>
      <c r="AK714" s="162" t="str">
        <f t="shared" si="60"/>
        <v xml:space="preserve"> </v>
      </c>
      <c r="AL714" s="163"/>
      <c r="AM714" s="163" t="str">
        <f t="shared" si="61"/>
        <v xml:space="preserve"> </v>
      </c>
      <c r="AN714" s="163" t="str">
        <f t="shared" si="62"/>
        <v xml:space="preserve"> </v>
      </c>
    </row>
    <row r="715" spans="28:40" x14ac:dyDescent="0.25">
      <c r="AB715" s="161" t="e">
        <f>T715-HLOOKUP(V715,Minimas!$C$3:$CD$12,2,FALSE)</f>
        <v>#N/A</v>
      </c>
      <c r="AC715" s="161" t="e">
        <f>T715-HLOOKUP(V715,Minimas!$C$3:$CD$12,3,FALSE)</f>
        <v>#N/A</v>
      </c>
      <c r="AD715" s="161" t="e">
        <f>T715-HLOOKUP(V715,Minimas!$C$3:$CD$12,4,FALSE)</f>
        <v>#N/A</v>
      </c>
      <c r="AE715" s="161" t="e">
        <f>T715-HLOOKUP(V715,Minimas!$C$3:$CD$12,5,FALSE)</f>
        <v>#N/A</v>
      </c>
      <c r="AF715" s="161" t="e">
        <f>T715-HLOOKUP(V715,Minimas!$C$3:$CD$12,6,FALSE)</f>
        <v>#N/A</v>
      </c>
      <c r="AG715" s="161" t="e">
        <f>T715-HLOOKUP(V715,Minimas!$C$3:$CD$12,7,FALSE)</f>
        <v>#N/A</v>
      </c>
      <c r="AH715" s="161" t="e">
        <f>T715-HLOOKUP(V715,Minimas!$C$3:$CD$12,8,FALSE)</f>
        <v>#N/A</v>
      </c>
      <c r="AI715" s="161" t="e">
        <f>T715-HLOOKUP(V715,Minimas!$C$3:$CD$12,9,FALSE)</f>
        <v>#N/A</v>
      </c>
      <c r="AJ715" s="161" t="e">
        <f>T715-HLOOKUP(V715,Minimas!$C$3:$CD$12,10,FALSE)</f>
        <v>#N/A</v>
      </c>
      <c r="AK715" s="162" t="str">
        <f t="shared" si="60"/>
        <v xml:space="preserve"> </v>
      </c>
      <c r="AL715" s="163"/>
      <c r="AM715" s="163" t="str">
        <f t="shared" si="61"/>
        <v xml:space="preserve"> </v>
      </c>
      <c r="AN715" s="163" t="str">
        <f t="shared" si="62"/>
        <v xml:space="preserve"> </v>
      </c>
    </row>
    <row r="716" spans="28:40" x14ac:dyDescent="0.25">
      <c r="AB716" s="161" t="e">
        <f>T716-HLOOKUP(V716,Minimas!$C$3:$CD$12,2,FALSE)</f>
        <v>#N/A</v>
      </c>
      <c r="AC716" s="161" t="e">
        <f>T716-HLOOKUP(V716,Minimas!$C$3:$CD$12,3,FALSE)</f>
        <v>#N/A</v>
      </c>
      <c r="AD716" s="161" t="e">
        <f>T716-HLOOKUP(V716,Minimas!$C$3:$CD$12,4,FALSE)</f>
        <v>#N/A</v>
      </c>
      <c r="AE716" s="161" t="e">
        <f>T716-HLOOKUP(V716,Minimas!$C$3:$CD$12,5,FALSE)</f>
        <v>#N/A</v>
      </c>
      <c r="AF716" s="161" t="e">
        <f>T716-HLOOKUP(V716,Minimas!$C$3:$CD$12,6,FALSE)</f>
        <v>#N/A</v>
      </c>
      <c r="AG716" s="161" t="e">
        <f>T716-HLOOKUP(V716,Minimas!$C$3:$CD$12,7,FALSE)</f>
        <v>#N/A</v>
      </c>
      <c r="AH716" s="161" t="e">
        <f>T716-HLOOKUP(V716,Minimas!$C$3:$CD$12,8,FALSE)</f>
        <v>#N/A</v>
      </c>
      <c r="AI716" s="161" t="e">
        <f>T716-HLOOKUP(V716,Minimas!$C$3:$CD$12,9,FALSE)</f>
        <v>#N/A</v>
      </c>
      <c r="AJ716" s="161" t="e">
        <f>T716-HLOOKUP(V716,Minimas!$C$3:$CD$12,10,FALSE)</f>
        <v>#N/A</v>
      </c>
      <c r="AK716" s="162" t="str">
        <f t="shared" si="60"/>
        <v xml:space="preserve"> </v>
      </c>
      <c r="AL716" s="163"/>
      <c r="AM716" s="163" t="str">
        <f t="shared" si="61"/>
        <v xml:space="preserve"> </v>
      </c>
      <c r="AN716" s="163" t="str">
        <f t="shared" si="62"/>
        <v xml:space="preserve"> </v>
      </c>
    </row>
    <row r="717" spans="28:40" x14ac:dyDescent="0.25">
      <c r="AB717" s="161" t="e">
        <f>T717-HLOOKUP(V717,Minimas!$C$3:$CD$12,2,FALSE)</f>
        <v>#N/A</v>
      </c>
      <c r="AC717" s="161" t="e">
        <f>T717-HLOOKUP(V717,Minimas!$C$3:$CD$12,3,FALSE)</f>
        <v>#N/A</v>
      </c>
      <c r="AD717" s="161" t="e">
        <f>T717-HLOOKUP(V717,Minimas!$C$3:$CD$12,4,FALSE)</f>
        <v>#N/A</v>
      </c>
      <c r="AE717" s="161" t="e">
        <f>T717-HLOOKUP(V717,Minimas!$C$3:$CD$12,5,FALSE)</f>
        <v>#N/A</v>
      </c>
      <c r="AF717" s="161" t="e">
        <f>T717-HLOOKUP(V717,Minimas!$C$3:$CD$12,6,FALSE)</f>
        <v>#N/A</v>
      </c>
      <c r="AG717" s="161" t="e">
        <f>T717-HLOOKUP(V717,Minimas!$C$3:$CD$12,7,FALSE)</f>
        <v>#N/A</v>
      </c>
      <c r="AH717" s="161" t="e">
        <f>T717-HLOOKUP(V717,Minimas!$C$3:$CD$12,8,FALSE)</f>
        <v>#N/A</v>
      </c>
      <c r="AI717" s="161" t="e">
        <f>T717-HLOOKUP(V717,Minimas!$C$3:$CD$12,9,FALSE)</f>
        <v>#N/A</v>
      </c>
      <c r="AJ717" s="161" t="e">
        <f>T717-HLOOKUP(V717,Minimas!$C$3:$CD$12,10,FALSE)</f>
        <v>#N/A</v>
      </c>
      <c r="AK717" s="162" t="str">
        <f t="shared" si="60"/>
        <v xml:space="preserve"> </v>
      </c>
      <c r="AL717" s="163"/>
      <c r="AM717" s="163" t="str">
        <f t="shared" si="61"/>
        <v xml:space="preserve"> </v>
      </c>
      <c r="AN717" s="163" t="str">
        <f t="shared" si="62"/>
        <v xml:space="preserve"> </v>
      </c>
    </row>
    <row r="718" spans="28:40" x14ac:dyDescent="0.25">
      <c r="AB718" s="161" t="e">
        <f>T718-HLOOKUP(V718,Minimas!$C$3:$CD$12,2,FALSE)</f>
        <v>#N/A</v>
      </c>
      <c r="AC718" s="161" t="e">
        <f>T718-HLOOKUP(V718,Minimas!$C$3:$CD$12,3,FALSE)</f>
        <v>#N/A</v>
      </c>
      <c r="AD718" s="161" t="e">
        <f>T718-HLOOKUP(V718,Minimas!$C$3:$CD$12,4,FALSE)</f>
        <v>#N/A</v>
      </c>
      <c r="AE718" s="161" t="e">
        <f>T718-HLOOKUP(V718,Minimas!$C$3:$CD$12,5,FALSE)</f>
        <v>#N/A</v>
      </c>
      <c r="AF718" s="161" t="e">
        <f>T718-HLOOKUP(V718,Minimas!$C$3:$CD$12,6,FALSE)</f>
        <v>#N/A</v>
      </c>
      <c r="AG718" s="161" t="e">
        <f>T718-HLOOKUP(V718,Minimas!$C$3:$CD$12,7,FALSE)</f>
        <v>#N/A</v>
      </c>
      <c r="AH718" s="161" t="e">
        <f>T718-HLOOKUP(V718,Minimas!$C$3:$CD$12,8,FALSE)</f>
        <v>#N/A</v>
      </c>
      <c r="AI718" s="161" t="e">
        <f>T718-HLOOKUP(V718,Minimas!$C$3:$CD$12,9,FALSE)</f>
        <v>#N/A</v>
      </c>
      <c r="AJ718" s="161" t="e">
        <f>T718-HLOOKUP(V718,Minimas!$C$3:$CD$12,10,FALSE)</f>
        <v>#N/A</v>
      </c>
      <c r="AK718" s="162" t="str">
        <f t="shared" si="60"/>
        <v xml:space="preserve"> </v>
      </c>
      <c r="AL718" s="163"/>
      <c r="AM718" s="163" t="str">
        <f t="shared" si="61"/>
        <v xml:space="preserve"> </v>
      </c>
      <c r="AN718" s="163" t="str">
        <f t="shared" si="62"/>
        <v xml:space="preserve"> </v>
      </c>
    </row>
    <row r="719" spans="28:40" x14ac:dyDescent="0.25">
      <c r="AB719" s="161" t="e">
        <f>T719-HLOOKUP(V719,Minimas!$C$3:$CD$12,2,FALSE)</f>
        <v>#N/A</v>
      </c>
      <c r="AC719" s="161" t="e">
        <f>T719-HLOOKUP(V719,Minimas!$C$3:$CD$12,3,FALSE)</f>
        <v>#N/A</v>
      </c>
      <c r="AD719" s="161" t="e">
        <f>T719-HLOOKUP(V719,Minimas!$C$3:$CD$12,4,FALSE)</f>
        <v>#N/A</v>
      </c>
      <c r="AE719" s="161" t="e">
        <f>T719-HLOOKUP(V719,Minimas!$C$3:$CD$12,5,FALSE)</f>
        <v>#N/A</v>
      </c>
      <c r="AF719" s="161" t="e">
        <f>T719-HLOOKUP(V719,Minimas!$C$3:$CD$12,6,FALSE)</f>
        <v>#N/A</v>
      </c>
      <c r="AG719" s="161" t="e">
        <f>T719-HLOOKUP(V719,Minimas!$C$3:$CD$12,7,FALSE)</f>
        <v>#N/A</v>
      </c>
      <c r="AH719" s="161" t="e">
        <f>T719-HLOOKUP(V719,Minimas!$C$3:$CD$12,8,FALSE)</f>
        <v>#N/A</v>
      </c>
      <c r="AI719" s="161" t="e">
        <f>T719-HLOOKUP(V719,Minimas!$C$3:$CD$12,9,FALSE)</f>
        <v>#N/A</v>
      </c>
      <c r="AJ719" s="161" t="e">
        <f>T719-HLOOKUP(V719,Minimas!$C$3:$CD$12,10,FALSE)</f>
        <v>#N/A</v>
      </c>
      <c r="AK719" s="162" t="str">
        <f t="shared" si="60"/>
        <v xml:space="preserve"> </v>
      </c>
      <c r="AL719" s="163"/>
      <c r="AM719" s="163" t="str">
        <f t="shared" si="61"/>
        <v xml:space="preserve"> </v>
      </c>
      <c r="AN719" s="163" t="str">
        <f t="shared" si="62"/>
        <v xml:space="preserve"> </v>
      </c>
    </row>
    <row r="720" spans="28:40" x14ac:dyDescent="0.25">
      <c r="AB720" s="161" t="e">
        <f>T720-HLOOKUP(V720,Minimas!$C$3:$CD$12,2,FALSE)</f>
        <v>#N/A</v>
      </c>
      <c r="AC720" s="161" t="e">
        <f>T720-HLOOKUP(V720,Minimas!$C$3:$CD$12,3,FALSE)</f>
        <v>#N/A</v>
      </c>
      <c r="AD720" s="161" t="e">
        <f>T720-HLOOKUP(V720,Minimas!$C$3:$CD$12,4,FALSE)</f>
        <v>#N/A</v>
      </c>
      <c r="AE720" s="161" t="e">
        <f>T720-HLOOKUP(V720,Minimas!$C$3:$CD$12,5,FALSE)</f>
        <v>#N/A</v>
      </c>
      <c r="AF720" s="161" t="e">
        <f>T720-HLOOKUP(V720,Minimas!$C$3:$CD$12,6,FALSE)</f>
        <v>#N/A</v>
      </c>
      <c r="AG720" s="161" t="e">
        <f>T720-HLOOKUP(V720,Minimas!$C$3:$CD$12,7,FALSE)</f>
        <v>#N/A</v>
      </c>
      <c r="AH720" s="161" t="e">
        <f>T720-HLOOKUP(V720,Minimas!$C$3:$CD$12,8,FALSE)</f>
        <v>#N/A</v>
      </c>
      <c r="AI720" s="161" t="e">
        <f>T720-HLOOKUP(V720,Minimas!$C$3:$CD$12,9,FALSE)</f>
        <v>#N/A</v>
      </c>
      <c r="AJ720" s="161" t="e">
        <f>T720-HLOOKUP(V720,Minimas!$C$3:$CD$12,10,FALSE)</f>
        <v>#N/A</v>
      </c>
      <c r="AK720" s="162" t="str">
        <f t="shared" si="60"/>
        <v xml:space="preserve"> </v>
      </c>
      <c r="AL720" s="163"/>
      <c r="AM720" s="163" t="str">
        <f t="shared" si="61"/>
        <v xml:space="preserve"> </v>
      </c>
      <c r="AN720" s="163" t="str">
        <f t="shared" si="62"/>
        <v xml:space="preserve"> </v>
      </c>
    </row>
    <row r="721" spans="28:40" x14ac:dyDescent="0.25">
      <c r="AB721" s="161" t="e">
        <f>T721-HLOOKUP(V721,Minimas!$C$3:$CD$12,2,FALSE)</f>
        <v>#N/A</v>
      </c>
      <c r="AC721" s="161" t="e">
        <f>T721-HLOOKUP(V721,Minimas!$C$3:$CD$12,3,FALSE)</f>
        <v>#N/A</v>
      </c>
      <c r="AD721" s="161" t="e">
        <f>T721-HLOOKUP(V721,Minimas!$C$3:$CD$12,4,FALSE)</f>
        <v>#N/A</v>
      </c>
      <c r="AE721" s="161" t="e">
        <f>T721-HLOOKUP(V721,Minimas!$C$3:$CD$12,5,FALSE)</f>
        <v>#N/A</v>
      </c>
      <c r="AF721" s="161" t="e">
        <f>T721-HLOOKUP(V721,Minimas!$C$3:$CD$12,6,FALSE)</f>
        <v>#N/A</v>
      </c>
      <c r="AG721" s="161" t="e">
        <f>T721-HLOOKUP(V721,Minimas!$C$3:$CD$12,7,FALSE)</f>
        <v>#N/A</v>
      </c>
      <c r="AH721" s="161" t="e">
        <f>T721-HLOOKUP(V721,Minimas!$C$3:$CD$12,8,FALSE)</f>
        <v>#N/A</v>
      </c>
      <c r="AI721" s="161" t="e">
        <f>T721-HLOOKUP(V721,Minimas!$C$3:$CD$12,9,FALSE)</f>
        <v>#N/A</v>
      </c>
      <c r="AJ721" s="161" t="e">
        <f>T721-HLOOKUP(V721,Minimas!$C$3:$CD$12,10,FALSE)</f>
        <v>#N/A</v>
      </c>
      <c r="AK721" s="162" t="str">
        <f t="shared" si="60"/>
        <v xml:space="preserve"> </v>
      </c>
      <c r="AL721" s="163"/>
      <c r="AM721" s="163" t="str">
        <f t="shared" si="61"/>
        <v xml:space="preserve"> </v>
      </c>
      <c r="AN721" s="163" t="str">
        <f t="shared" si="62"/>
        <v xml:space="preserve"> </v>
      </c>
    </row>
    <row r="722" spans="28:40" x14ac:dyDescent="0.25">
      <c r="AB722" s="161" t="e">
        <f>T722-HLOOKUP(V722,Minimas!$C$3:$CD$12,2,FALSE)</f>
        <v>#N/A</v>
      </c>
      <c r="AC722" s="161" t="e">
        <f>T722-HLOOKUP(V722,Minimas!$C$3:$CD$12,3,FALSE)</f>
        <v>#N/A</v>
      </c>
      <c r="AD722" s="161" t="e">
        <f>T722-HLOOKUP(V722,Minimas!$C$3:$CD$12,4,FALSE)</f>
        <v>#N/A</v>
      </c>
      <c r="AE722" s="161" t="e">
        <f>T722-HLOOKUP(V722,Minimas!$C$3:$CD$12,5,FALSE)</f>
        <v>#N/A</v>
      </c>
      <c r="AF722" s="161" t="e">
        <f>T722-HLOOKUP(V722,Minimas!$C$3:$CD$12,6,FALSE)</f>
        <v>#N/A</v>
      </c>
      <c r="AG722" s="161" t="e">
        <f>T722-HLOOKUP(V722,Minimas!$C$3:$CD$12,7,FALSE)</f>
        <v>#N/A</v>
      </c>
      <c r="AH722" s="161" t="e">
        <f>T722-HLOOKUP(V722,Minimas!$C$3:$CD$12,8,FALSE)</f>
        <v>#N/A</v>
      </c>
      <c r="AI722" s="161" t="e">
        <f>T722-HLOOKUP(V722,Minimas!$C$3:$CD$12,9,FALSE)</f>
        <v>#N/A</v>
      </c>
      <c r="AJ722" s="161" t="e">
        <f>T722-HLOOKUP(V722,Minimas!$C$3:$CD$12,10,FALSE)</f>
        <v>#N/A</v>
      </c>
      <c r="AK722" s="162" t="str">
        <f t="shared" si="60"/>
        <v xml:space="preserve"> </v>
      </c>
      <c r="AL722" s="163"/>
      <c r="AM722" s="163" t="str">
        <f t="shared" si="61"/>
        <v xml:space="preserve"> </v>
      </c>
      <c r="AN722" s="163" t="str">
        <f t="shared" si="62"/>
        <v xml:space="preserve"> </v>
      </c>
    </row>
    <row r="723" spans="28:40" x14ac:dyDescent="0.25">
      <c r="AB723" s="161" t="e">
        <f>T723-HLOOKUP(V723,Minimas!$C$3:$CD$12,2,FALSE)</f>
        <v>#N/A</v>
      </c>
      <c r="AC723" s="161" t="e">
        <f>T723-HLOOKUP(V723,Minimas!$C$3:$CD$12,3,FALSE)</f>
        <v>#N/A</v>
      </c>
      <c r="AD723" s="161" t="e">
        <f>T723-HLOOKUP(V723,Minimas!$C$3:$CD$12,4,FALSE)</f>
        <v>#N/A</v>
      </c>
      <c r="AE723" s="161" t="e">
        <f>T723-HLOOKUP(V723,Minimas!$C$3:$CD$12,5,FALSE)</f>
        <v>#N/A</v>
      </c>
      <c r="AF723" s="161" t="e">
        <f>T723-HLOOKUP(V723,Minimas!$C$3:$CD$12,6,FALSE)</f>
        <v>#N/A</v>
      </c>
      <c r="AG723" s="161" t="e">
        <f>T723-HLOOKUP(V723,Minimas!$C$3:$CD$12,7,FALSE)</f>
        <v>#N/A</v>
      </c>
      <c r="AH723" s="161" t="e">
        <f>T723-HLOOKUP(V723,Minimas!$C$3:$CD$12,8,FALSE)</f>
        <v>#N/A</v>
      </c>
      <c r="AI723" s="161" t="e">
        <f>T723-HLOOKUP(V723,Minimas!$C$3:$CD$12,9,FALSE)</f>
        <v>#N/A</v>
      </c>
      <c r="AJ723" s="161" t="e">
        <f>T723-HLOOKUP(V723,Minimas!$C$3:$CD$12,10,FALSE)</f>
        <v>#N/A</v>
      </c>
      <c r="AK723" s="162" t="str">
        <f t="shared" si="60"/>
        <v xml:space="preserve"> </v>
      </c>
      <c r="AL723" s="163"/>
      <c r="AM723" s="163" t="str">
        <f t="shared" si="61"/>
        <v xml:space="preserve"> </v>
      </c>
      <c r="AN723" s="163" t="str">
        <f t="shared" si="62"/>
        <v xml:space="preserve"> </v>
      </c>
    </row>
    <row r="724" spans="28:40" x14ac:dyDescent="0.25">
      <c r="AB724" s="161" t="e">
        <f>T724-HLOOKUP(V724,Minimas!$C$3:$CD$12,2,FALSE)</f>
        <v>#N/A</v>
      </c>
      <c r="AC724" s="161" t="e">
        <f>T724-HLOOKUP(V724,Minimas!$C$3:$CD$12,3,FALSE)</f>
        <v>#N/A</v>
      </c>
      <c r="AD724" s="161" t="e">
        <f>T724-HLOOKUP(V724,Minimas!$C$3:$CD$12,4,FALSE)</f>
        <v>#N/A</v>
      </c>
      <c r="AE724" s="161" t="e">
        <f>T724-HLOOKUP(V724,Minimas!$C$3:$CD$12,5,FALSE)</f>
        <v>#N/A</v>
      </c>
      <c r="AF724" s="161" t="e">
        <f>T724-HLOOKUP(V724,Minimas!$C$3:$CD$12,6,FALSE)</f>
        <v>#N/A</v>
      </c>
      <c r="AG724" s="161" t="e">
        <f>T724-HLOOKUP(V724,Minimas!$C$3:$CD$12,7,FALSE)</f>
        <v>#N/A</v>
      </c>
      <c r="AH724" s="161" t="e">
        <f>T724-HLOOKUP(V724,Minimas!$C$3:$CD$12,8,FALSE)</f>
        <v>#N/A</v>
      </c>
      <c r="AI724" s="161" t="e">
        <f>T724-HLOOKUP(V724,Minimas!$C$3:$CD$12,9,FALSE)</f>
        <v>#N/A</v>
      </c>
      <c r="AJ724" s="161" t="e">
        <f>T724-HLOOKUP(V724,Minimas!$C$3:$CD$12,10,FALSE)</f>
        <v>#N/A</v>
      </c>
      <c r="AK724" s="162" t="str">
        <f t="shared" si="60"/>
        <v xml:space="preserve"> </v>
      </c>
      <c r="AL724" s="163"/>
      <c r="AM724" s="163" t="str">
        <f t="shared" si="61"/>
        <v xml:space="preserve"> </v>
      </c>
      <c r="AN724" s="163" t="str">
        <f t="shared" si="62"/>
        <v xml:space="preserve"> </v>
      </c>
    </row>
    <row r="725" spans="28:40" x14ac:dyDescent="0.25">
      <c r="AB725" s="161" t="e">
        <f>T725-HLOOKUP(V725,Minimas!$C$3:$CD$12,2,FALSE)</f>
        <v>#N/A</v>
      </c>
      <c r="AC725" s="161" t="e">
        <f>T725-HLOOKUP(V725,Minimas!$C$3:$CD$12,3,FALSE)</f>
        <v>#N/A</v>
      </c>
      <c r="AD725" s="161" t="e">
        <f>T725-HLOOKUP(V725,Minimas!$C$3:$CD$12,4,FALSE)</f>
        <v>#N/A</v>
      </c>
      <c r="AE725" s="161" t="e">
        <f>T725-HLOOKUP(V725,Minimas!$C$3:$CD$12,5,FALSE)</f>
        <v>#N/A</v>
      </c>
      <c r="AF725" s="161" t="e">
        <f>T725-HLOOKUP(V725,Minimas!$C$3:$CD$12,6,FALSE)</f>
        <v>#N/A</v>
      </c>
      <c r="AG725" s="161" t="e">
        <f>T725-HLOOKUP(V725,Minimas!$C$3:$CD$12,7,FALSE)</f>
        <v>#N/A</v>
      </c>
      <c r="AH725" s="161" t="e">
        <f>T725-HLOOKUP(V725,Minimas!$C$3:$CD$12,8,FALSE)</f>
        <v>#N/A</v>
      </c>
      <c r="AI725" s="161" t="e">
        <f>T725-HLOOKUP(V725,Minimas!$C$3:$CD$12,9,FALSE)</f>
        <v>#N/A</v>
      </c>
      <c r="AJ725" s="161" t="e">
        <f>T725-HLOOKUP(V725,Minimas!$C$3:$CD$12,10,FALSE)</f>
        <v>#N/A</v>
      </c>
      <c r="AK725" s="162" t="str">
        <f t="shared" si="60"/>
        <v xml:space="preserve"> </v>
      </c>
      <c r="AL725" s="163"/>
      <c r="AM725" s="163" t="str">
        <f t="shared" si="61"/>
        <v xml:space="preserve"> </v>
      </c>
      <c r="AN725" s="163" t="str">
        <f t="shared" si="62"/>
        <v xml:space="preserve"> </v>
      </c>
    </row>
    <row r="726" spans="28:40" x14ac:dyDescent="0.25">
      <c r="AB726" s="161" t="e">
        <f>T726-HLOOKUP(V726,Minimas!$C$3:$CD$12,2,FALSE)</f>
        <v>#N/A</v>
      </c>
      <c r="AC726" s="161" t="e">
        <f>T726-HLOOKUP(V726,Minimas!$C$3:$CD$12,3,FALSE)</f>
        <v>#N/A</v>
      </c>
      <c r="AD726" s="161" t="e">
        <f>T726-HLOOKUP(V726,Minimas!$C$3:$CD$12,4,FALSE)</f>
        <v>#N/A</v>
      </c>
      <c r="AE726" s="161" t="e">
        <f>T726-HLOOKUP(V726,Minimas!$C$3:$CD$12,5,FALSE)</f>
        <v>#N/A</v>
      </c>
      <c r="AF726" s="161" t="e">
        <f>T726-HLOOKUP(V726,Minimas!$C$3:$CD$12,6,FALSE)</f>
        <v>#N/A</v>
      </c>
      <c r="AG726" s="161" t="e">
        <f>T726-HLOOKUP(V726,Minimas!$C$3:$CD$12,7,FALSE)</f>
        <v>#N/A</v>
      </c>
      <c r="AH726" s="161" t="e">
        <f>T726-HLOOKUP(V726,Minimas!$C$3:$CD$12,8,FALSE)</f>
        <v>#N/A</v>
      </c>
      <c r="AI726" s="161" t="e">
        <f>T726-HLOOKUP(V726,Minimas!$C$3:$CD$12,9,FALSE)</f>
        <v>#N/A</v>
      </c>
      <c r="AJ726" s="161" t="e">
        <f>T726-HLOOKUP(V726,Minimas!$C$3:$CD$12,10,FALSE)</f>
        <v>#N/A</v>
      </c>
      <c r="AK726" s="162" t="str">
        <f t="shared" si="60"/>
        <v xml:space="preserve"> </v>
      </c>
      <c r="AL726" s="163"/>
      <c r="AM726" s="163" t="str">
        <f t="shared" si="61"/>
        <v xml:space="preserve"> </v>
      </c>
      <c r="AN726" s="163" t="str">
        <f t="shared" si="62"/>
        <v xml:space="preserve"> </v>
      </c>
    </row>
    <row r="727" spans="28:40" x14ac:dyDescent="0.25">
      <c r="AB727" s="161" t="e">
        <f>T727-HLOOKUP(V727,Minimas!$C$3:$CD$12,2,FALSE)</f>
        <v>#N/A</v>
      </c>
      <c r="AC727" s="161" t="e">
        <f>T727-HLOOKUP(V727,Minimas!$C$3:$CD$12,3,FALSE)</f>
        <v>#N/A</v>
      </c>
      <c r="AD727" s="161" t="e">
        <f>T727-HLOOKUP(V727,Minimas!$C$3:$CD$12,4,FALSE)</f>
        <v>#N/A</v>
      </c>
      <c r="AE727" s="161" t="e">
        <f>T727-HLOOKUP(V727,Minimas!$C$3:$CD$12,5,FALSE)</f>
        <v>#N/A</v>
      </c>
      <c r="AF727" s="161" t="e">
        <f>T727-HLOOKUP(V727,Minimas!$C$3:$CD$12,6,FALSE)</f>
        <v>#N/A</v>
      </c>
      <c r="AG727" s="161" t="e">
        <f>T727-HLOOKUP(V727,Minimas!$C$3:$CD$12,7,FALSE)</f>
        <v>#N/A</v>
      </c>
      <c r="AH727" s="161" t="e">
        <f>T727-HLOOKUP(V727,Minimas!$C$3:$CD$12,8,FALSE)</f>
        <v>#N/A</v>
      </c>
      <c r="AI727" s="161" t="e">
        <f>T727-HLOOKUP(V727,Minimas!$C$3:$CD$12,9,FALSE)</f>
        <v>#N/A</v>
      </c>
      <c r="AJ727" s="161" t="e">
        <f>T727-HLOOKUP(V727,Minimas!$C$3:$CD$12,10,FALSE)</f>
        <v>#N/A</v>
      </c>
      <c r="AK727" s="162" t="str">
        <f t="shared" si="60"/>
        <v xml:space="preserve"> </v>
      </c>
      <c r="AL727" s="163"/>
      <c r="AM727" s="163" t="str">
        <f t="shared" si="61"/>
        <v xml:space="preserve"> </v>
      </c>
      <c r="AN727" s="163" t="str">
        <f t="shared" si="62"/>
        <v xml:space="preserve"> </v>
      </c>
    </row>
    <row r="728" spans="28:40" x14ac:dyDescent="0.25">
      <c r="AB728" s="161" t="e">
        <f>T728-HLOOKUP(V728,Minimas!$C$3:$CD$12,2,FALSE)</f>
        <v>#N/A</v>
      </c>
      <c r="AC728" s="161" t="e">
        <f>T728-HLOOKUP(V728,Minimas!$C$3:$CD$12,3,FALSE)</f>
        <v>#N/A</v>
      </c>
      <c r="AD728" s="161" t="e">
        <f>T728-HLOOKUP(V728,Minimas!$C$3:$CD$12,4,FALSE)</f>
        <v>#N/A</v>
      </c>
      <c r="AE728" s="161" t="e">
        <f>T728-HLOOKUP(V728,Minimas!$C$3:$CD$12,5,FALSE)</f>
        <v>#N/A</v>
      </c>
      <c r="AF728" s="161" t="e">
        <f>T728-HLOOKUP(V728,Minimas!$C$3:$CD$12,6,FALSE)</f>
        <v>#N/A</v>
      </c>
      <c r="AG728" s="161" t="e">
        <f>T728-HLOOKUP(V728,Minimas!$C$3:$CD$12,7,FALSE)</f>
        <v>#N/A</v>
      </c>
      <c r="AH728" s="161" t="e">
        <f>T728-HLOOKUP(V728,Minimas!$C$3:$CD$12,8,FALSE)</f>
        <v>#N/A</v>
      </c>
      <c r="AI728" s="161" t="e">
        <f>T728-HLOOKUP(V728,Minimas!$C$3:$CD$12,9,FALSE)</f>
        <v>#N/A</v>
      </c>
      <c r="AJ728" s="161" t="e">
        <f>T728-HLOOKUP(V728,Minimas!$C$3:$CD$12,10,FALSE)</f>
        <v>#N/A</v>
      </c>
      <c r="AK728" s="162" t="str">
        <f t="shared" si="60"/>
        <v xml:space="preserve"> </v>
      </c>
      <c r="AL728" s="163"/>
      <c r="AM728" s="163" t="str">
        <f t="shared" si="61"/>
        <v xml:space="preserve"> </v>
      </c>
      <c r="AN728" s="163" t="str">
        <f t="shared" si="62"/>
        <v xml:space="preserve"> </v>
      </c>
    </row>
    <row r="729" spans="28:40" x14ac:dyDescent="0.25">
      <c r="AB729" s="161" t="e">
        <f>T729-HLOOKUP(V729,Minimas!$C$3:$CD$12,2,FALSE)</f>
        <v>#N/A</v>
      </c>
      <c r="AC729" s="161" t="e">
        <f>T729-HLOOKUP(V729,Minimas!$C$3:$CD$12,3,FALSE)</f>
        <v>#N/A</v>
      </c>
      <c r="AD729" s="161" t="e">
        <f>T729-HLOOKUP(V729,Minimas!$C$3:$CD$12,4,FALSE)</f>
        <v>#N/A</v>
      </c>
      <c r="AE729" s="161" t="e">
        <f>T729-HLOOKUP(V729,Minimas!$C$3:$CD$12,5,FALSE)</f>
        <v>#N/A</v>
      </c>
      <c r="AF729" s="161" t="e">
        <f>T729-HLOOKUP(V729,Minimas!$C$3:$CD$12,6,FALSE)</f>
        <v>#N/A</v>
      </c>
      <c r="AG729" s="161" t="e">
        <f>T729-HLOOKUP(V729,Minimas!$C$3:$CD$12,7,FALSE)</f>
        <v>#N/A</v>
      </c>
      <c r="AH729" s="161" t="e">
        <f>T729-HLOOKUP(V729,Minimas!$C$3:$CD$12,8,FALSE)</f>
        <v>#N/A</v>
      </c>
      <c r="AI729" s="161" t="e">
        <f>T729-HLOOKUP(V729,Minimas!$C$3:$CD$12,9,FALSE)</f>
        <v>#N/A</v>
      </c>
      <c r="AJ729" s="161" t="e">
        <f>T729-HLOOKUP(V729,Minimas!$C$3:$CD$12,10,FALSE)</f>
        <v>#N/A</v>
      </c>
      <c r="AK729" s="162" t="str">
        <f t="shared" si="60"/>
        <v xml:space="preserve"> </v>
      </c>
      <c r="AL729" s="163"/>
      <c r="AM729" s="163" t="str">
        <f t="shared" si="61"/>
        <v xml:space="preserve"> </v>
      </c>
      <c r="AN729" s="163" t="str">
        <f t="shared" si="62"/>
        <v xml:space="preserve"> </v>
      </c>
    </row>
    <row r="730" spans="28:40" x14ac:dyDescent="0.25">
      <c r="AB730" s="161" t="e">
        <f>T730-HLOOKUP(V730,Minimas!$C$3:$CD$12,2,FALSE)</f>
        <v>#N/A</v>
      </c>
      <c r="AC730" s="161" t="e">
        <f>T730-HLOOKUP(V730,Minimas!$C$3:$CD$12,3,FALSE)</f>
        <v>#N/A</v>
      </c>
      <c r="AD730" s="161" t="e">
        <f>T730-HLOOKUP(V730,Minimas!$C$3:$CD$12,4,FALSE)</f>
        <v>#N/A</v>
      </c>
      <c r="AE730" s="161" t="e">
        <f>T730-HLOOKUP(V730,Minimas!$C$3:$CD$12,5,FALSE)</f>
        <v>#N/A</v>
      </c>
      <c r="AF730" s="161" t="e">
        <f>T730-HLOOKUP(V730,Minimas!$C$3:$CD$12,6,FALSE)</f>
        <v>#N/A</v>
      </c>
      <c r="AG730" s="161" t="e">
        <f>T730-HLOOKUP(V730,Minimas!$C$3:$CD$12,7,FALSE)</f>
        <v>#N/A</v>
      </c>
      <c r="AH730" s="161" t="e">
        <f>T730-HLOOKUP(V730,Minimas!$C$3:$CD$12,8,FALSE)</f>
        <v>#N/A</v>
      </c>
      <c r="AI730" s="161" t="e">
        <f>T730-HLOOKUP(V730,Minimas!$C$3:$CD$12,9,FALSE)</f>
        <v>#N/A</v>
      </c>
      <c r="AJ730" s="161" t="e">
        <f>T730-HLOOKUP(V730,Minimas!$C$3:$CD$12,10,FALSE)</f>
        <v>#N/A</v>
      </c>
      <c r="AK730" s="162" t="str">
        <f t="shared" si="60"/>
        <v xml:space="preserve"> </v>
      </c>
      <c r="AL730" s="163"/>
      <c r="AM730" s="163" t="str">
        <f t="shared" si="61"/>
        <v xml:space="preserve"> </v>
      </c>
      <c r="AN730" s="163" t="str">
        <f t="shared" si="62"/>
        <v xml:space="preserve"> </v>
      </c>
    </row>
    <row r="731" spans="28:40" x14ac:dyDescent="0.25">
      <c r="AB731" s="161" t="e">
        <f>T731-HLOOKUP(V731,Minimas!$C$3:$CD$12,2,FALSE)</f>
        <v>#N/A</v>
      </c>
      <c r="AC731" s="161" t="e">
        <f>T731-HLOOKUP(V731,Minimas!$C$3:$CD$12,3,FALSE)</f>
        <v>#N/A</v>
      </c>
      <c r="AD731" s="161" t="e">
        <f>T731-HLOOKUP(V731,Minimas!$C$3:$CD$12,4,FALSE)</f>
        <v>#N/A</v>
      </c>
      <c r="AE731" s="161" t="e">
        <f>T731-HLOOKUP(V731,Minimas!$C$3:$CD$12,5,FALSE)</f>
        <v>#N/A</v>
      </c>
      <c r="AF731" s="161" t="e">
        <f>T731-HLOOKUP(V731,Minimas!$C$3:$CD$12,6,FALSE)</f>
        <v>#N/A</v>
      </c>
      <c r="AG731" s="161" t="e">
        <f>T731-HLOOKUP(V731,Minimas!$C$3:$CD$12,7,FALSE)</f>
        <v>#N/A</v>
      </c>
      <c r="AH731" s="161" t="e">
        <f>T731-HLOOKUP(V731,Minimas!$C$3:$CD$12,8,FALSE)</f>
        <v>#N/A</v>
      </c>
      <c r="AI731" s="161" t="e">
        <f>T731-HLOOKUP(V731,Minimas!$C$3:$CD$12,9,FALSE)</f>
        <v>#N/A</v>
      </c>
      <c r="AJ731" s="161" t="e">
        <f>T731-HLOOKUP(V731,Minimas!$C$3:$CD$12,10,FALSE)</f>
        <v>#N/A</v>
      </c>
      <c r="AK731" s="162" t="str">
        <f t="shared" si="60"/>
        <v xml:space="preserve"> </v>
      </c>
      <c r="AL731" s="163"/>
      <c r="AM731" s="163" t="str">
        <f t="shared" si="61"/>
        <v xml:space="preserve"> </v>
      </c>
      <c r="AN731" s="163" t="str">
        <f t="shared" si="62"/>
        <v xml:space="preserve"> </v>
      </c>
    </row>
    <row r="732" spans="28:40" x14ac:dyDescent="0.25">
      <c r="AB732" s="161" t="e">
        <f>T732-HLOOKUP(V732,Minimas!$C$3:$CD$12,2,FALSE)</f>
        <v>#N/A</v>
      </c>
      <c r="AC732" s="161" t="e">
        <f>T732-HLOOKUP(V732,Minimas!$C$3:$CD$12,3,FALSE)</f>
        <v>#N/A</v>
      </c>
      <c r="AD732" s="161" t="e">
        <f>T732-HLOOKUP(V732,Minimas!$C$3:$CD$12,4,FALSE)</f>
        <v>#N/A</v>
      </c>
      <c r="AE732" s="161" t="e">
        <f>T732-HLOOKUP(V732,Minimas!$C$3:$CD$12,5,FALSE)</f>
        <v>#N/A</v>
      </c>
      <c r="AF732" s="161" t="e">
        <f>T732-HLOOKUP(V732,Minimas!$C$3:$CD$12,6,FALSE)</f>
        <v>#N/A</v>
      </c>
      <c r="AG732" s="161" t="e">
        <f>T732-HLOOKUP(V732,Minimas!$C$3:$CD$12,7,FALSE)</f>
        <v>#N/A</v>
      </c>
      <c r="AH732" s="161" t="e">
        <f>T732-HLOOKUP(V732,Minimas!$C$3:$CD$12,8,FALSE)</f>
        <v>#N/A</v>
      </c>
      <c r="AI732" s="161" t="e">
        <f>T732-HLOOKUP(V732,Minimas!$C$3:$CD$12,9,FALSE)</f>
        <v>#N/A</v>
      </c>
      <c r="AJ732" s="161" t="e">
        <f>T732-HLOOKUP(V732,Minimas!$C$3:$CD$12,10,FALSE)</f>
        <v>#N/A</v>
      </c>
      <c r="AK732" s="162" t="str">
        <f t="shared" si="60"/>
        <v xml:space="preserve"> </v>
      </c>
      <c r="AL732" s="163"/>
      <c r="AM732" s="163" t="str">
        <f t="shared" si="61"/>
        <v xml:space="preserve"> </v>
      </c>
      <c r="AN732" s="163" t="str">
        <f t="shared" si="62"/>
        <v xml:space="preserve"> </v>
      </c>
    </row>
    <row r="733" spans="28:40" x14ac:dyDescent="0.25">
      <c r="AB733" s="161" t="e">
        <f>T733-HLOOKUP(V733,Minimas!$C$3:$CD$12,2,FALSE)</f>
        <v>#N/A</v>
      </c>
      <c r="AC733" s="161" t="e">
        <f>T733-HLOOKUP(V733,Minimas!$C$3:$CD$12,3,FALSE)</f>
        <v>#N/A</v>
      </c>
      <c r="AD733" s="161" t="e">
        <f>T733-HLOOKUP(V733,Minimas!$C$3:$CD$12,4,FALSE)</f>
        <v>#N/A</v>
      </c>
      <c r="AE733" s="161" t="e">
        <f>T733-HLOOKUP(V733,Minimas!$C$3:$CD$12,5,FALSE)</f>
        <v>#N/A</v>
      </c>
      <c r="AF733" s="161" t="e">
        <f>T733-HLOOKUP(V733,Minimas!$C$3:$CD$12,6,FALSE)</f>
        <v>#N/A</v>
      </c>
      <c r="AG733" s="161" t="e">
        <f>T733-HLOOKUP(V733,Minimas!$C$3:$CD$12,7,FALSE)</f>
        <v>#N/A</v>
      </c>
      <c r="AH733" s="161" t="e">
        <f>T733-HLOOKUP(V733,Minimas!$C$3:$CD$12,8,FALSE)</f>
        <v>#N/A</v>
      </c>
      <c r="AI733" s="161" t="e">
        <f>T733-HLOOKUP(V733,Minimas!$C$3:$CD$12,9,FALSE)</f>
        <v>#N/A</v>
      </c>
      <c r="AJ733" s="161" t="e">
        <f>T733-HLOOKUP(V733,Minimas!$C$3:$CD$12,10,FALSE)</f>
        <v>#N/A</v>
      </c>
      <c r="AK733" s="162" t="str">
        <f t="shared" si="60"/>
        <v xml:space="preserve"> </v>
      </c>
      <c r="AL733" s="163"/>
      <c r="AM733" s="163" t="str">
        <f t="shared" si="61"/>
        <v xml:space="preserve"> </v>
      </c>
      <c r="AN733" s="163" t="str">
        <f t="shared" si="62"/>
        <v xml:space="preserve"> </v>
      </c>
    </row>
    <row r="734" spans="28:40" x14ac:dyDescent="0.25">
      <c r="AB734" s="161" t="e">
        <f>T734-HLOOKUP(V734,Minimas!$C$3:$CD$12,2,FALSE)</f>
        <v>#N/A</v>
      </c>
      <c r="AC734" s="161" t="e">
        <f>T734-HLOOKUP(V734,Minimas!$C$3:$CD$12,3,FALSE)</f>
        <v>#N/A</v>
      </c>
      <c r="AD734" s="161" t="e">
        <f>T734-HLOOKUP(V734,Minimas!$C$3:$CD$12,4,FALSE)</f>
        <v>#N/A</v>
      </c>
      <c r="AE734" s="161" t="e">
        <f>T734-HLOOKUP(V734,Minimas!$C$3:$CD$12,5,FALSE)</f>
        <v>#N/A</v>
      </c>
      <c r="AF734" s="161" t="e">
        <f>T734-HLOOKUP(V734,Minimas!$C$3:$CD$12,6,FALSE)</f>
        <v>#N/A</v>
      </c>
      <c r="AG734" s="161" t="e">
        <f>T734-HLOOKUP(V734,Minimas!$C$3:$CD$12,7,FALSE)</f>
        <v>#N/A</v>
      </c>
      <c r="AH734" s="161" t="e">
        <f>T734-HLOOKUP(V734,Minimas!$C$3:$CD$12,8,FALSE)</f>
        <v>#N/A</v>
      </c>
      <c r="AI734" s="161" t="e">
        <f>T734-HLOOKUP(V734,Minimas!$C$3:$CD$12,9,FALSE)</f>
        <v>#N/A</v>
      </c>
      <c r="AJ734" s="161" t="e">
        <f>T734-HLOOKUP(V734,Minimas!$C$3:$CD$12,10,FALSE)</f>
        <v>#N/A</v>
      </c>
      <c r="AK734" s="162" t="str">
        <f t="shared" ref="AK734:AK797" si="63">IF(E734=0," ",IF(AJ734&gt;=0,$AJ$5,IF(AI734&gt;=0,$AI$5,IF(AH734&gt;=0,$AH$5,IF(AG734&gt;=0,$AG$5,IF(AF734&gt;=0,$AF$5,IF(AE734&gt;=0,$AE$5,IF(AD734&gt;=0,$AD$5,IF(AC734&gt;=0,$AC$5,$AB$5)))))))))</f>
        <v xml:space="preserve"> </v>
      </c>
      <c r="AL734" s="163"/>
      <c r="AM734" s="163" t="str">
        <f t="shared" ref="AM734:AM797" si="64">IF(AK734="","",AK734)</f>
        <v xml:space="preserve"> </v>
      </c>
      <c r="AN734" s="163" t="str">
        <f t="shared" ref="AN734:AN797" si="65">IF(E734=0," ",IF(AJ734&gt;=0,AJ734,IF(AI734&gt;=0,AI734,IF(AH734&gt;=0,AH734,IF(AG734&gt;=0,AG734,IF(AF734&gt;=0,AF734,IF(AE734&gt;=0,AE734,IF(AD734&gt;=0,AD734,IF(AC734&gt;=0,AC734,AB734)))))))))</f>
        <v xml:space="preserve"> </v>
      </c>
    </row>
    <row r="735" spans="28:40" x14ac:dyDescent="0.25">
      <c r="AB735" s="161" t="e">
        <f>T735-HLOOKUP(V735,Minimas!$C$3:$CD$12,2,FALSE)</f>
        <v>#N/A</v>
      </c>
      <c r="AC735" s="161" t="e">
        <f>T735-HLOOKUP(V735,Minimas!$C$3:$CD$12,3,FALSE)</f>
        <v>#N/A</v>
      </c>
      <c r="AD735" s="161" t="e">
        <f>T735-HLOOKUP(V735,Minimas!$C$3:$CD$12,4,FALSE)</f>
        <v>#N/A</v>
      </c>
      <c r="AE735" s="161" t="e">
        <f>T735-HLOOKUP(V735,Minimas!$C$3:$CD$12,5,FALSE)</f>
        <v>#N/A</v>
      </c>
      <c r="AF735" s="161" t="e">
        <f>T735-HLOOKUP(V735,Minimas!$C$3:$CD$12,6,FALSE)</f>
        <v>#N/A</v>
      </c>
      <c r="AG735" s="161" t="e">
        <f>T735-HLOOKUP(V735,Minimas!$C$3:$CD$12,7,FALSE)</f>
        <v>#N/A</v>
      </c>
      <c r="AH735" s="161" t="e">
        <f>T735-HLOOKUP(V735,Minimas!$C$3:$CD$12,8,FALSE)</f>
        <v>#N/A</v>
      </c>
      <c r="AI735" s="161" t="e">
        <f>T735-HLOOKUP(V735,Minimas!$C$3:$CD$12,9,FALSE)</f>
        <v>#N/A</v>
      </c>
      <c r="AJ735" s="161" t="e">
        <f>T735-HLOOKUP(V735,Minimas!$C$3:$CD$12,10,FALSE)</f>
        <v>#N/A</v>
      </c>
      <c r="AK735" s="162" t="str">
        <f t="shared" si="63"/>
        <v xml:space="preserve"> </v>
      </c>
      <c r="AL735" s="163"/>
      <c r="AM735" s="163" t="str">
        <f t="shared" si="64"/>
        <v xml:space="preserve"> </v>
      </c>
      <c r="AN735" s="163" t="str">
        <f t="shared" si="65"/>
        <v xml:space="preserve"> </v>
      </c>
    </row>
    <row r="736" spans="28:40" x14ac:dyDescent="0.25">
      <c r="AB736" s="161" t="e">
        <f>T736-HLOOKUP(V736,Minimas!$C$3:$CD$12,2,FALSE)</f>
        <v>#N/A</v>
      </c>
      <c r="AC736" s="161" t="e">
        <f>T736-HLOOKUP(V736,Minimas!$C$3:$CD$12,3,FALSE)</f>
        <v>#N/A</v>
      </c>
      <c r="AD736" s="161" t="e">
        <f>T736-HLOOKUP(V736,Minimas!$C$3:$CD$12,4,FALSE)</f>
        <v>#N/A</v>
      </c>
      <c r="AE736" s="161" t="e">
        <f>T736-HLOOKUP(V736,Minimas!$C$3:$CD$12,5,FALSE)</f>
        <v>#N/A</v>
      </c>
      <c r="AF736" s="161" t="e">
        <f>T736-HLOOKUP(V736,Minimas!$C$3:$CD$12,6,FALSE)</f>
        <v>#N/A</v>
      </c>
      <c r="AG736" s="161" t="e">
        <f>T736-HLOOKUP(V736,Minimas!$C$3:$CD$12,7,FALSE)</f>
        <v>#N/A</v>
      </c>
      <c r="AH736" s="161" t="e">
        <f>T736-HLOOKUP(V736,Minimas!$C$3:$CD$12,8,FALSE)</f>
        <v>#N/A</v>
      </c>
      <c r="AI736" s="161" t="e">
        <f>T736-HLOOKUP(V736,Minimas!$C$3:$CD$12,9,FALSE)</f>
        <v>#N/A</v>
      </c>
      <c r="AJ736" s="161" t="e">
        <f>T736-HLOOKUP(V736,Minimas!$C$3:$CD$12,10,FALSE)</f>
        <v>#N/A</v>
      </c>
      <c r="AK736" s="162" t="str">
        <f t="shared" si="63"/>
        <v xml:space="preserve"> </v>
      </c>
      <c r="AL736" s="163"/>
      <c r="AM736" s="163" t="str">
        <f t="shared" si="64"/>
        <v xml:space="preserve"> </v>
      </c>
      <c r="AN736" s="163" t="str">
        <f t="shared" si="65"/>
        <v xml:space="preserve"> </v>
      </c>
    </row>
    <row r="737" spans="28:40" x14ac:dyDescent="0.25">
      <c r="AB737" s="161" t="e">
        <f>T737-HLOOKUP(V737,Minimas!$C$3:$CD$12,2,FALSE)</f>
        <v>#N/A</v>
      </c>
      <c r="AC737" s="161" t="e">
        <f>T737-HLOOKUP(V737,Minimas!$C$3:$CD$12,3,FALSE)</f>
        <v>#N/A</v>
      </c>
      <c r="AD737" s="161" t="e">
        <f>T737-HLOOKUP(V737,Minimas!$C$3:$CD$12,4,FALSE)</f>
        <v>#N/A</v>
      </c>
      <c r="AE737" s="161" t="e">
        <f>T737-HLOOKUP(V737,Minimas!$C$3:$CD$12,5,FALSE)</f>
        <v>#N/A</v>
      </c>
      <c r="AF737" s="161" t="e">
        <f>T737-HLOOKUP(V737,Minimas!$C$3:$CD$12,6,FALSE)</f>
        <v>#N/A</v>
      </c>
      <c r="AG737" s="161" t="e">
        <f>T737-HLOOKUP(V737,Minimas!$C$3:$CD$12,7,FALSE)</f>
        <v>#N/A</v>
      </c>
      <c r="AH737" s="161" t="e">
        <f>T737-HLOOKUP(V737,Minimas!$C$3:$CD$12,8,FALSE)</f>
        <v>#N/A</v>
      </c>
      <c r="AI737" s="161" t="e">
        <f>T737-HLOOKUP(V737,Minimas!$C$3:$CD$12,9,FALSE)</f>
        <v>#N/A</v>
      </c>
      <c r="AJ737" s="161" t="e">
        <f>T737-HLOOKUP(V737,Minimas!$C$3:$CD$12,10,FALSE)</f>
        <v>#N/A</v>
      </c>
      <c r="AK737" s="162" t="str">
        <f t="shared" si="63"/>
        <v xml:space="preserve"> </v>
      </c>
      <c r="AL737" s="163"/>
      <c r="AM737" s="163" t="str">
        <f t="shared" si="64"/>
        <v xml:space="preserve"> </v>
      </c>
      <c r="AN737" s="163" t="str">
        <f t="shared" si="65"/>
        <v xml:space="preserve"> </v>
      </c>
    </row>
    <row r="738" spans="28:40" x14ac:dyDescent="0.25">
      <c r="AB738" s="161" t="e">
        <f>T738-HLOOKUP(V738,Minimas!$C$3:$CD$12,2,FALSE)</f>
        <v>#N/A</v>
      </c>
      <c r="AC738" s="161" t="e">
        <f>T738-HLOOKUP(V738,Minimas!$C$3:$CD$12,3,FALSE)</f>
        <v>#N/A</v>
      </c>
      <c r="AD738" s="161" t="e">
        <f>T738-HLOOKUP(V738,Minimas!$C$3:$CD$12,4,FALSE)</f>
        <v>#N/A</v>
      </c>
      <c r="AE738" s="161" t="e">
        <f>T738-HLOOKUP(V738,Minimas!$C$3:$CD$12,5,FALSE)</f>
        <v>#N/A</v>
      </c>
      <c r="AF738" s="161" t="e">
        <f>T738-HLOOKUP(V738,Minimas!$C$3:$CD$12,6,FALSE)</f>
        <v>#N/A</v>
      </c>
      <c r="AG738" s="161" t="e">
        <f>T738-HLOOKUP(V738,Minimas!$C$3:$CD$12,7,FALSE)</f>
        <v>#N/A</v>
      </c>
      <c r="AH738" s="161" t="e">
        <f>T738-HLOOKUP(V738,Minimas!$C$3:$CD$12,8,FALSE)</f>
        <v>#N/A</v>
      </c>
      <c r="AI738" s="161" t="e">
        <f>T738-HLOOKUP(V738,Minimas!$C$3:$CD$12,9,FALSE)</f>
        <v>#N/A</v>
      </c>
      <c r="AJ738" s="161" t="e">
        <f>T738-HLOOKUP(V738,Minimas!$C$3:$CD$12,10,FALSE)</f>
        <v>#N/A</v>
      </c>
      <c r="AK738" s="162" t="str">
        <f t="shared" si="63"/>
        <v xml:space="preserve"> </v>
      </c>
      <c r="AL738" s="163"/>
      <c r="AM738" s="163" t="str">
        <f t="shared" si="64"/>
        <v xml:space="preserve"> </v>
      </c>
      <c r="AN738" s="163" t="str">
        <f t="shared" si="65"/>
        <v xml:space="preserve"> </v>
      </c>
    </row>
    <row r="739" spans="28:40" x14ac:dyDescent="0.25">
      <c r="AB739" s="161" t="e">
        <f>T739-HLOOKUP(V739,Minimas!$C$3:$CD$12,2,FALSE)</f>
        <v>#N/A</v>
      </c>
      <c r="AC739" s="161" t="e">
        <f>T739-HLOOKUP(V739,Minimas!$C$3:$CD$12,3,FALSE)</f>
        <v>#N/A</v>
      </c>
      <c r="AD739" s="161" t="e">
        <f>T739-HLOOKUP(V739,Minimas!$C$3:$CD$12,4,FALSE)</f>
        <v>#N/A</v>
      </c>
      <c r="AE739" s="161" t="e">
        <f>T739-HLOOKUP(V739,Minimas!$C$3:$CD$12,5,FALSE)</f>
        <v>#N/A</v>
      </c>
      <c r="AF739" s="161" t="e">
        <f>T739-HLOOKUP(V739,Minimas!$C$3:$CD$12,6,FALSE)</f>
        <v>#N/A</v>
      </c>
      <c r="AG739" s="161" t="e">
        <f>T739-HLOOKUP(V739,Minimas!$C$3:$CD$12,7,FALSE)</f>
        <v>#N/A</v>
      </c>
      <c r="AH739" s="161" t="e">
        <f>T739-HLOOKUP(V739,Minimas!$C$3:$CD$12,8,FALSE)</f>
        <v>#N/A</v>
      </c>
      <c r="AI739" s="161" t="e">
        <f>T739-HLOOKUP(V739,Minimas!$C$3:$CD$12,9,FALSE)</f>
        <v>#N/A</v>
      </c>
      <c r="AJ739" s="161" t="e">
        <f>T739-HLOOKUP(V739,Minimas!$C$3:$CD$12,10,FALSE)</f>
        <v>#N/A</v>
      </c>
      <c r="AK739" s="162" t="str">
        <f t="shared" si="63"/>
        <v xml:space="preserve"> </v>
      </c>
      <c r="AL739" s="163"/>
      <c r="AM739" s="163" t="str">
        <f t="shared" si="64"/>
        <v xml:space="preserve"> </v>
      </c>
      <c r="AN739" s="163" t="str">
        <f t="shared" si="65"/>
        <v xml:space="preserve"> </v>
      </c>
    </row>
    <row r="740" spans="28:40" x14ac:dyDescent="0.25">
      <c r="AB740" s="161" t="e">
        <f>T740-HLOOKUP(V740,Minimas!$C$3:$CD$12,2,FALSE)</f>
        <v>#N/A</v>
      </c>
      <c r="AC740" s="161" t="e">
        <f>T740-HLOOKUP(V740,Minimas!$C$3:$CD$12,3,FALSE)</f>
        <v>#N/A</v>
      </c>
      <c r="AD740" s="161" t="e">
        <f>T740-HLOOKUP(V740,Minimas!$C$3:$CD$12,4,FALSE)</f>
        <v>#N/A</v>
      </c>
      <c r="AE740" s="161" t="e">
        <f>T740-HLOOKUP(V740,Minimas!$C$3:$CD$12,5,FALSE)</f>
        <v>#N/A</v>
      </c>
      <c r="AF740" s="161" t="e">
        <f>T740-HLOOKUP(V740,Minimas!$C$3:$CD$12,6,FALSE)</f>
        <v>#N/A</v>
      </c>
      <c r="AG740" s="161" t="e">
        <f>T740-HLOOKUP(V740,Minimas!$C$3:$CD$12,7,FALSE)</f>
        <v>#N/A</v>
      </c>
      <c r="AH740" s="161" t="e">
        <f>T740-HLOOKUP(V740,Minimas!$C$3:$CD$12,8,FALSE)</f>
        <v>#N/A</v>
      </c>
      <c r="AI740" s="161" t="e">
        <f>T740-HLOOKUP(V740,Minimas!$C$3:$CD$12,9,FALSE)</f>
        <v>#N/A</v>
      </c>
      <c r="AJ740" s="161" t="e">
        <f>T740-HLOOKUP(V740,Minimas!$C$3:$CD$12,10,FALSE)</f>
        <v>#N/A</v>
      </c>
      <c r="AK740" s="162" t="str">
        <f t="shared" si="63"/>
        <v xml:space="preserve"> </v>
      </c>
      <c r="AL740" s="163"/>
      <c r="AM740" s="163" t="str">
        <f t="shared" si="64"/>
        <v xml:space="preserve"> </v>
      </c>
      <c r="AN740" s="163" t="str">
        <f t="shared" si="65"/>
        <v xml:space="preserve"> </v>
      </c>
    </row>
    <row r="741" spans="28:40" x14ac:dyDescent="0.25">
      <c r="AB741" s="161" t="e">
        <f>T741-HLOOKUP(V741,Minimas!$C$3:$CD$12,2,FALSE)</f>
        <v>#N/A</v>
      </c>
      <c r="AC741" s="161" t="e">
        <f>T741-HLOOKUP(V741,Minimas!$C$3:$CD$12,3,FALSE)</f>
        <v>#N/A</v>
      </c>
      <c r="AD741" s="161" t="e">
        <f>T741-HLOOKUP(V741,Minimas!$C$3:$CD$12,4,FALSE)</f>
        <v>#N/A</v>
      </c>
      <c r="AE741" s="161" t="e">
        <f>T741-HLOOKUP(V741,Minimas!$C$3:$CD$12,5,FALSE)</f>
        <v>#N/A</v>
      </c>
      <c r="AF741" s="161" t="e">
        <f>T741-HLOOKUP(V741,Minimas!$C$3:$CD$12,6,FALSE)</f>
        <v>#N/A</v>
      </c>
      <c r="AG741" s="161" t="e">
        <f>T741-HLOOKUP(V741,Minimas!$C$3:$CD$12,7,FALSE)</f>
        <v>#N/A</v>
      </c>
      <c r="AH741" s="161" t="e">
        <f>T741-HLOOKUP(V741,Minimas!$C$3:$CD$12,8,FALSE)</f>
        <v>#N/A</v>
      </c>
      <c r="AI741" s="161" t="e">
        <f>T741-HLOOKUP(V741,Minimas!$C$3:$CD$12,9,FALSE)</f>
        <v>#N/A</v>
      </c>
      <c r="AJ741" s="161" t="e">
        <f>T741-HLOOKUP(V741,Minimas!$C$3:$CD$12,10,FALSE)</f>
        <v>#N/A</v>
      </c>
      <c r="AK741" s="162" t="str">
        <f t="shared" si="63"/>
        <v xml:space="preserve"> </v>
      </c>
      <c r="AL741" s="163"/>
      <c r="AM741" s="163" t="str">
        <f t="shared" si="64"/>
        <v xml:space="preserve"> </v>
      </c>
      <c r="AN741" s="163" t="str">
        <f t="shared" si="65"/>
        <v xml:space="preserve"> </v>
      </c>
    </row>
    <row r="742" spans="28:40" x14ac:dyDescent="0.25">
      <c r="AB742" s="161" t="e">
        <f>T742-HLOOKUP(V742,Minimas!$C$3:$CD$12,2,FALSE)</f>
        <v>#N/A</v>
      </c>
      <c r="AC742" s="161" t="e">
        <f>T742-HLOOKUP(V742,Minimas!$C$3:$CD$12,3,FALSE)</f>
        <v>#N/A</v>
      </c>
      <c r="AD742" s="161" t="e">
        <f>T742-HLOOKUP(V742,Minimas!$C$3:$CD$12,4,FALSE)</f>
        <v>#N/A</v>
      </c>
      <c r="AE742" s="161" t="e">
        <f>T742-HLOOKUP(V742,Minimas!$C$3:$CD$12,5,FALSE)</f>
        <v>#N/A</v>
      </c>
      <c r="AF742" s="161" t="e">
        <f>T742-HLOOKUP(V742,Minimas!$C$3:$CD$12,6,FALSE)</f>
        <v>#N/A</v>
      </c>
      <c r="AG742" s="161" t="e">
        <f>T742-HLOOKUP(V742,Minimas!$C$3:$CD$12,7,FALSE)</f>
        <v>#N/A</v>
      </c>
      <c r="AH742" s="161" t="e">
        <f>T742-HLOOKUP(V742,Minimas!$C$3:$CD$12,8,FALSE)</f>
        <v>#N/A</v>
      </c>
      <c r="AI742" s="161" t="e">
        <f>T742-HLOOKUP(V742,Minimas!$C$3:$CD$12,9,FALSE)</f>
        <v>#N/A</v>
      </c>
      <c r="AJ742" s="161" t="e">
        <f>T742-HLOOKUP(V742,Minimas!$C$3:$CD$12,10,FALSE)</f>
        <v>#N/A</v>
      </c>
      <c r="AK742" s="162" t="str">
        <f t="shared" si="63"/>
        <v xml:space="preserve"> </v>
      </c>
      <c r="AL742" s="163"/>
      <c r="AM742" s="163" t="str">
        <f t="shared" si="64"/>
        <v xml:space="preserve"> </v>
      </c>
      <c r="AN742" s="163" t="str">
        <f t="shared" si="65"/>
        <v xml:space="preserve"> </v>
      </c>
    </row>
    <row r="743" spans="28:40" x14ac:dyDescent="0.25">
      <c r="AB743" s="161" t="e">
        <f>T743-HLOOKUP(V743,Minimas!$C$3:$CD$12,2,FALSE)</f>
        <v>#N/A</v>
      </c>
      <c r="AC743" s="161" t="e">
        <f>T743-HLOOKUP(V743,Minimas!$C$3:$CD$12,3,FALSE)</f>
        <v>#N/A</v>
      </c>
      <c r="AD743" s="161" t="e">
        <f>T743-HLOOKUP(V743,Minimas!$C$3:$CD$12,4,FALSE)</f>
        <v>#N/A</v>
      </c>
      <c r="AE743" s="161" t="e">
        <f>T743-HLOOKUP(V743,Minimas!$C$3:$CD$12,5,FALSE)</f>
        <v>#N/A</v>
      </c>
      <c r="AF743" s="161" t="e">
        <f>T743-HLOOKUP(V743,Minimas!$C$3:$CD$12,6,FALSE)</f>
        <v>#N/A</v>
      </c>
      <c r="AG743" s="161" t="e">
        <f>T743-HLOOKUP(V743,Minimas!$C$3:$CD$12,7,FALSE)</f>
        <v>#N/A</v>
      </c>
      <c r="AH743" s="161" t="e">
        <f>T743-HLOOKUP(V743,Minimas!$C$3:$CD$12,8,FALSE)</f>
        <v>#N/A</v>
      </c>
      <c r="AI743" s="161" t="e">
        <f>T743-HLOOKUP(V743,Minimas!$C$3:$CD$12,9,FALSE)</f>
        <v>#N/A</v>
      </c>
      <c r="AJ743" s="161" t="e">
        <f>T743-HLOOKUP(V743,Minimas!$C$3:$CD$12,10,FALSE)</f>
        <v>#N/A</v>
      </c>
      <c r="AK743" s="162" t="str">
        <f t="shared" si="63"/>
        <v xml:space="preserve"> </v>
      </c>
      <c r="AL743" s="163"/>
      <c r="AM743" s="163" t="str">
        <f t="shared" si="64"/>
        <v xml:space="preserve"> </v>
      </c>
      <c r="AN743" s="163" t="str">
        <f t="shared" si="65"/>
        <v xml:space="preserve"> </v>
      </c>
    </row>
    <row r="744" spans="28:40" x14ac:dyDescent="0.25">
      <c r="AB744" s="161" t="e">
        <f>T744-HLOOKUP(V744,Minimas!$C$3:$CD$12,2,FALSE)</f>
        <v>#N/A</v>
      </c>
      <c r="AC744" s="161" t="e">
        <f>T744-HLOOKUP(V744,Minimas!$C$3:$CD$12,3,FALSE)</f>
        <v>#N/A</v>
      </c>
      <c r="AD744" s="161" t="e">
        <f>T744-HLOOKUP(V744,Minimas!$C$3:$CD$12,4,FALSE)</f>
        <v>#N/A</v>
      </c>
      <c r="AE744" s="161" t="e">
        <f>T744-HLOOKUP(V744,Minimas!$C$3:$CD$12,5,FALSE)</f>
        <v>#N/A</v>
      </c>
      <c r="AF744" s="161" t="e">
        <f>T744-HLOOKUP(V744,Minimas!$C$3:$CD$12,6,FALSE)</f>
        <v>#N/A</v>
      </c>
      <c r="AG744" s="161" t="e">
        <f>T744-HLOOKUP(V744,Minimas!$C$3:$CD$12,7,FALSE)</f>
        <v>#N/A</v>
      </c>
      <c r="AH744" s="161" t="e">
        <f>T744-HLOOKUP(V744,Minimas!$C$3:$CD$12,8,FALSE)</f>
        <v>#N/A</v>
      </c>
      <c r="AI744" s="161" t="e">
        <f>T744-HLOOKUP(V744,Minimas!$C$3:$CD$12,9,FALSE)</f>
        <v>#N/A</v>
      </c>
      <c r="AJ744" s="161" t="e">
        <f>T744-HLOOKUP(V744,Minimas!$C$3:$CD$12,10,FALSE)</f>
        <v>#N/A</v>
      </c>
      <c r="AK744" s="162" t="str">
        <f t="shared" si="63"/>
        <v xml:space="preserve"> </v>
      </c>
      <c r="AL744" s="163"/>
      <c r="AM744" s="163" t="str">
        <f t="shared" si="64"/>
        <v xml:space="preserve"> </v>
      </c>
      <c r="AN744" s="163" t="str">
        <f t="shared" si="65"/>
        <v xml:space="preserve"> </v>
      </c>
    </row>
    <row r="745" spans="28:40" x14ac:dyDescent="0.25">
      <c r="AB745" s="161" t="e">
        <f>T745-HLOOKUP(V745,Minimas!$C$3:$CD$12,2,FALSE)</f>
        <v>#N/A</v>
      </c>
      <c r="AC745" s="161" t="e">
        <f>T745-HLOOKUP(V745,Minimas!$C$3:$CD$12,3,FALSE)</f>
        <v>#N/A</v>
      </c>
      <c r="AD745" s="161" t="e">
        <f>T745-HLOOKUP(V745,Minimas!$C$3:$CD$12,4,FALSE)</f>
        <v>#N/A</v>
      </c>
      <c r="AE745" s="161" t="e">
        <f>T745-HLOOKUP(V745,Minimas!$C$3:$CD$12,5,FALSE)</f>
        <v>#N/A</v>
      </c>
      <c r="AF745" s="161" t="e">
        <f>T745-HLOOKUP(V745,Minimas!$C$3:$CD$12,6,FALSE)</f>
        <v>#N/A</v>
      </c>
      <c r="AG745" s="161" t="e">
        <f>T745-HLOOKUP(V745,Minimas!$C$3:$CD$12,7,FALSE)</f>
        <v>#N/A</v>
      </c>
      <c r="AH745" s="161" t="e">
        <f>T745-HLOOKUP(V745,Minimas!$C$3:$CD$12,8,FALSE)</f>
        <v>#N/A</v>
      </c>
      <c r="AI745" s="161" t="e">
        <f>T745-HLOOKUP(V745,Minimas!$C$3:$CD$12,9,FALSE)</f>
        <v>#N/A</v>
      </c>
      <c r="AJ745" s="161" t="e">
        <f>T745-HLOOKUP(V745,Minimas!$C$3:$CD$12,10,FALSE)</f>
        <v>#N/A</v>
      </c>
      <c r="AK745" s="162" t="str">
        <f t="shared" si="63"/>
        <v xml:space="preserve"> </v>
      </c>
      <c r="AL745" s="163"/>
      <c r="AM745" s="163" t="str">
        <f t="shared" si="64"/>
        <v xml:space="preserve"> </v>
      </c>
      <c r="AN745" s="163" t="str">
        <f t="shared" si="65"/>
        <v xml:space="preserve"> </v>
      </c>
    </row>
    <row r="746" spans="28:40" x14ac:dyDescent="0.25">
      <c r="AB746" s="161" t="e">
        <f>T746-HLOOKUP(V746,Minimas!$C$3:$CD$12,2,FALSE)</f>
        <v>#N/A</v>
      </c>
      <c r="AC746" s="161" t="e">
        <f>T746-HLOOKUP(V746,Minimas!$C$3:$CD$12,3,FALSE)</f>
        <v>#N/A</v>
      </c>
      <c r="AD746" s="161" t="e">
        <f>T746-HLOOKUP(V746,Minimas!$C$3:$CD$12,4,FALSE)</f>
        <v>#N/A</v>
      </c>
      <c r="AE746" s="161" t="e">
        <f>T746-HLOOKUP(V746,Minimas!$C$3:$CD$12,5,FALSE)</f>
        <v>#N/A</v>
      </c>
      <c r="AF746" s="161" t="e">
        <f>T746-HLOOKUP(V746,Minimas!$C$3:$CD$12,6,FALSE)</f>
        <v>#N/A</v>
      </c>
      <c r="AG746" s="161" t="e">
        <f>T746-HLOOKUP(V746,Minimas!$C$3:$CD$12,7,FALSE)</f>
        <v>#N/A</v>
      </c>
      <c r="AH746" s="161" t="e">
        <f>T746-HLOOKUP(V746,Minimas!$C$3:$CD$12,8,FALSE)</f>
        <v>#N/A</v>
      </c>
      <c r="AI746" s="161" t="e">
        <f>T746-HLOOKUP(V746,Minimas!$C$3:$CD$12,9,FALSE)</f>
        <v>#N/A</v>
      </c>
      <c r="AJ746" s="161" t="e">
        <f>T746-HLOOKUP(V746,Minimas!$C$3:$CD$12,10,FALSE)</f>
        <v>#N/A</v>
      </c>
      <c r="AK746" s="162" t="str">
        <f t="shared" si="63"/>
        <v xml:space="preserve"> </v>
      </c>
      <c r="AL746" s="163"/>
      <c r="AM746" s="163" t="str">
        <f t="shared" si="64"/>
        <v xml:space="preserve"> </v>
      </c>
      <c r="AN746" s="163" t="str">
        <f t="shared" si="65"/>
        <v xml:space="preserve"> </v>
      </c>
    </row>
    <row r="747" spans="28:40" x14ac:dyDescent="0.25">
      <c r="AB747" s="161" t="e">
        <f>T747-HLOOKUP(V747,Minimas!$C$3:$CD$12,2,FALSE)</f>
        <v>#N/A</v>
      </c>
      <c r="AC747" s="161" t="e">
        <f>T747-HLOOKUP(V747,Minimas!$C$3:$CD$12,3,FALSE)</f>
        <v>#N/A</v>
      </c>
      <c r="AD747" s="161" t="e">
        <f>T747-HLOOKUP(V747,Minimas!$C$3:$CD$12,4,FALSE)</f>
        <v>#N/A</v>
      </c>
      <c r="AE747" s="161" t="e">
        <f>T747-HLOOKUP(V747,Minimas!$C$3:$CD$12,5,FALSE)</f>
        <v>#N/A</v>
      </c>
      <c r="AF747" s="161" t="e">
        <f>T747-HLOOKUP(V747,Minimas!$C$3:$CD$12,6,FALSE)</f>
        <v>#N/A</v>
      </c>
      <c r="AG747" s="161" t="e">
        <f>T747-HLOOKUP(V747,Minimas!$C$3:$CD$12,7,FALSE)</f>
        <v>#N/A</v>
      </c>
      <c r="AH747" s="161" t="e">
        <f>T747-HLOOKUP(V747,Minimas!$C$3:$CD$12,8,FALSE)</f>
        <v>#N/A</v>
      </c>
      <c r="AI747" s="161" t="e">
        <f>T747-HLOOKUP(V747,Minimas!$C$3:$CD$12,9,FALSE)</f>
        <v>#N/A</v>
      </c>
      <c r="AJ747" s="161" t="e">
        <f>T747-HLOOKUP(V747,Minimas!$C$3:$CD$12,10,FALSE)</f>
        <v>#N/A</v>
      </c>
      <c r="AK747" s="162" t="str">
        <f t="shared" si="63"/>
        <v xml:space="preserve"> </v>
      </c>
      <c r="AL747" s="163"/>
      <c r="AM747" s="163" t="str">
        <f t="shared" si="64"/>
        <v xml:space="preserve"> </v>
      </c>
      <c r="AN747" s="163" t="str">
        <f t="shared" si="65"/>
        <v xml:space="preserve"> </v>
      </c>
    </row>
    <row r="748" spans="28:40" x14ac:dyDescent="0.25">
      <c r="AB748" s="161" t="e">
        <f>T748-HLOOKUP(V748,Minimas!$C$3:$CD$12,2,FALSE)</f>
        <v>#N/A</v>
      </c>
      <c r="AC748" s="161" t="e">
        <f>T748-HLOOKUP(V748,Minimas!$C$3:$CD$12,3,FALSE)</f>
        <v>#N/A</v>
      </c>
      <c r="AD748" s="161" t="e">
        <f>T748-HLOOKUP(V748,Minimas!$C$3:$CD$12,4,FALSE)</f>
        <v>#N/A</v>
      </c>
      <c r="AE748" s="161" t="e">
        <f>T748-HLOOKUP(V748,Minimas!$C$3:$CD$12,5,FALSE)</f>
        <v>#N/A</v>
      </c>
      <c r="AF748" s="161" t="e">
        <f>T748-HLOOKUP(V748,Minimas!$C$3:$CD$12,6,FALSE)</f>
        <v>#N/A</v>
      </c>
      <c r="AG748" s="161" t="e">
        <f>T748-HLOOKUP(V748,Minimas!$C$3:$CD$12,7,FALSE)</f>
        <v>#N/A</v>
      </c>
      <c r="AH748" s="161" t="e">
        <f>T748-HLOOKUP(V748,Minimas!$C$3:$CD$12,8,FALSE)</f>
        <v>#N/A</v>
      </c>
      <c r="AI748" s="161" t="e">
        <f>T748-HLOOKUP(V748,Minimas!$C$3:$CD$12,9,FALSE)</f>
        <v>#N/A</v>
      </c>
      <c r="AJ748" s="161" t="e">
        <f>T748-HLOOKUP(V748,Minimas!$C$3:$CD$12,10,FALSE)</f>
        <v>#N/A</v>
      </c>
      <c r="AK748" s="162" t="str">
        <f t="shared" si="63"/>
        <v xml:space="preserve"> </v>
      </c>
      <c r="AL748" s="163"/>
      <c r="AM748" s="163" t="str">
        <f t="shared" si="64"/>
        <v xml:space="preserve"> </v>
      </c>
      <c r="AN748" s="163" t="str">
        <f t="shared" si="65"/>
        <v xml:space="preserve"> </v>
      </c>
    </row>
    <row r="749" spans="28:40" x14ac:dyDescent="0.25">
      <c r="AB749" s="161" t="e">
        <f>T749-HLOOKUP(V749,Minimas!$C$3:$CD$12,2,FALSE)</f>
        <v>#N/A</v>
      </c>
      <c r="AC749" s="161" t="e">
        <f>T749-HLOOKUP(V749,Minimas!$C$3:$CD$12,3,FALSE)</f>
        <v>#N/A</v>
      </c>
      <c r="AD749" s="161" t="e">
        <f>T749-HLOOKUP(V749,Minimas!$C$3:$CD$12,4,FALSE)</f>
        <v>#N/A</v>
      </c>
      <c r="AE749" s="161" t="e">
        <f>T749-HLOOKUP(V749,Minimas!$C$3:$CD$12,5,FALSE)</f>
        <v>#N/A</v>
      </c>
      <c r="AF749" s="161" t="e">
        <f>T749-HLOOKUP(V749,Minimas!$C$3:$CD$12,6,FALSE)</f>
        <v>#N/A</v>
      </c>
      <c r="AG749" s="161" t="e">
        <f>T749-HLOOKUP(V749,Minimas!$C$3:$CD$12,7,FALSE)</f>
        <v>#N/A</v>
      </c>
      <c r="AH749" s="161" t="e">
        <f>T749-HLOOKUP(V749,Minimas!$C$3:$CD$12,8,FALSE)</f>
        <v>#N/A</v>
      </c>
      <c r="AI749" s="161" t="e">
        <f>T749-HLOOKUP(V749,Minimas!$C$3:$CD$12,9,FALSE)</f>
        <v>#N/A</v>
      </c>
      <c r="AJ749" s="161" t="e">
        <f>T749-HLOOKUP(V749,Minimas!$C$3:$CD$12,10,FALSE)</f>
        <v>#N/A</v>
      </c>
      <c r="AK749" s="162" t="str">
        <f t="shared" si="63"/>
        <v xml:space="preserve"> </v>
      </c>
      <c r="AL749" s="163"/>
      <c r="AM749" s="163" t="str">
        <f t="shared" si="64"/>
        <v xml:space="preserve"> </v>
      </c>
      <c r="AN749" s="163" t="str">
        <f t="shared" si="65"/>
        <v xml:space="preserve"> </v>
      </c>
    </row>
    <row r="750" spans="28:40" x14ac:dyDescent="0.25">
      <c r="AB750" s="161" t="e">
        <f>T750-HLOOKUP(V750,Minimas!$C$3:$CD$12,2,FALSE)</f>
        <v>#N/A</v>
      </c>
      <c r="AC750" s="161" t="e">
        <f>T750-HLOOKUP(V750,Minimas!$C$3:$CD$12,3,FALSE)</f>
        <v>#N/A</v>
      </c>
      <c r="AD750" s="161" t="e">
        <f>T750-HLOOKUP(V750,Minimas!$C$3:$CD$12,4,FALSE)</f>
        <v>#N/A</v>
      </c>
      <c r="AE750" s="161" t="e">
        <f>T750-HLOOKUP(V750,Minimas!$C$3:$CD$12,5,FALSE)</f>
        <v>#N/A</v>
      </c>
      <c r="AF750" s="161" t="e">
        <f>T750-HLOOKUP(V750,Minimas!$C$3:$CD$12,6,FALSE)</f>
        <v>#N/A</v>
      </c>
      <c r="AG750" s="161" t="e">
        <f>T750-HLOOKUP(V750,Minimas!$C$3:$CD$12,7,FALSE)</f>
        <v>#N/A</v>
      </c>
      <c r="AH750" s="161" t="e">
        <f>T750-HLOOKUP(V750,Minimas!$C$3:$CD$12,8,FALSE)</f>
        <v>#N/A</v>
      </c>
      <c r="AI750" s="161" t="e">
        <f>T750-HLOOKUP(V750,Minimas!$C$3:$CD$12,9,FALSE)</f>
        <v>#N/A</v>
      </c>
      <c r="AJ750" s="161" t="e">
        <f>T750-HLOOKUP(V750,Minimas!$C$3:$CD$12,10,FALSE)</f>
        <v>#N/A</v>
      </c>
      <c r="AK750" s="162" t="str">
        <f t="shared" si="63"/>
        <v xml:space="preserve"> </v>
      </c>
      <c r="AL750" s="163"/>
      <c r="AM750" s="163" t="str">
        <f t="shared" si="64"/>
        <v xml:space="preserve"> </v>
      </c>
      <c r="AN750" s="163" t="str">
        <f t="shared" si="65"/>
        <v xml:space="preserve"> </v>
      </c>
    </row>
    <row r="751" spans="28:40" x14ac:dyDescent="0.25">
      <c r="AB751" s="161" t="e">
        <f>T751-HLOOKUP(V751,Minimas!$C$3:$CD$12,2,FALSE)</f>
        <v>#N/A</v>
      </c>
      <c r="AC751" s="161" t="e">
        <f>T751-HLOOKUP(V751,Minimas!$C$3:$CD$12,3,FALSE)</f>
        <v>#N/A</v>
      </c>
      <c r="AD751" s="161" t="e">
        <f>T751-HLOOKUP(V751,Minimas!$C$3:$CD$12,4,FALSE)</f>
        <v>#N/A</v>
      </c>
      <c r="AE751" s="161" t="e">
        <f>T751-HLOOKUP(V751,Minimas!$C$3:$CD$12,5,FALSE)</f>
        <v>#N/A</v>
      </c>
      <c r="AF751" s="161" t="e">
        <f>T751-HLOOKUP(V751,Minimas!$C$3:$CD$12,6,FALSE)</f>
        <v>#N/A</v>
      </c>
      <c r="AG751" s="161" t="e">
        <f>T751-HLOOKUP(V751,Minimas!$C$3:$CD$12,7,FALSE)</f>
        <v>#N/A</v>
      </c>
      <c r="AH751" s="161" t="e">
        <f>T751-HLOOKUP(V751,Minimas!$C$3:$CD$12,8,FALSE)</f>
        <v>#N/A</v>
      </c>
      <c r="AI751" s="161" t="e">
        <f>T751-HLOOKUP(V751,Minimas!$C$3:$CD$12,9,FALSE)</f>
        <v>#N/A</v>
      </c>
      <c r="AJ751" s="161" t="e">
        <f>T751-HLOOKUP(V751,Minimas!$C$3:$CD$12,10,FALSE)</f>
        <v>#N/A</v>
      </c>
      <c r="AK751" s="162" t="str">
        <f t="shared" si="63"/>
        <v xml:space="preserve"> </v>
      </c>
      <c r="AL751" s="163"/>
      <c r="AM751" s="163" t="str">
        <f t="shared" si="64"/>
        <v xml:space="preserve"> </v>
      </c>
      <c r="AN751" s="163" t="str">
        <f t="shared" si="65"/>
        <v xml:space="preserve"> </v>
      </c>
    </row>
    <row r="752" spans="28:40" x14ac:dyDescent="0.25">
      <c r="AB752" s="161" t="e">
        <f>T752-HLOOKUP(V752,Minimas!$C$3:$CD$12,2,FALSE)</f>
        <v>#N/A</v>
      </c>
      <c r="AC752" s="161" t="e">
        <f>T752-HLOOKUP(V752,Minimas!$C$3:$CD$12,3,FALSE)</f>
        <v>#N/A</v>
      </c>
      <c r="AD752" s="161" t="e">
        <f>T752-HLOOKUP(V752,Minimas!$C$3:$CD$12,4,FALSE)</f>
        <v>#N/A</v>
      </c>
      <c r="AE752" s="161" t="e">
        <f>T752-HLOOKUP(V752,Minimas!$C$3:$CD$12,5,FALSE)</f>
        <v>#N/A</v>
      </c>
      <c r="AF752" s="161" t="e">
        <f>T752-HLOOKUP(V752,Minimas!$C$3:$CD$12,6,FALSE)</f>
        <v>#N/A</v>
      </c>
      <c r="AG752" s="161" t="e">
        <f>T752-HLOOKUP(V752,Minimas!$C$3:$CD$12,7,FALSE)</f>
        <v>#N/A</v>
      </c>
      <c r="AH752" s="161" t="e">
        <f>T752-HLOOKUP(V752,Minimas!$C$3:$CD$12,8,FALSE)</f>
        <v>#N/A</v>
      </c>
      <c r="AI752" s="161" t="e">
        <f>T752-HLOOKUP(V752,Minimas!$C$3:$CD$12,9,FALSE)</f>
        <v>#N/A</v>
      </c>
      <c r="AJ752" s="161" t="e">
        <f>T752-HLOOKUP(V752,Minimas!$C$3:$CD$12,10,FALSE)</f>
        <v>#N/A</v>
      </c>
      <c r="AK752" s="162" t="str">
        <f t="shared" si="63"/>
        <v xml:space="preserve"> </v>
      </c>
      <c r="AL752" s="163"/>
      <c r="AM752" s="163" t="str">
        <f t="shared" si="64"/>
        <v xml:space="preserve"> </v>
      </c>
      <c r="AN752" s="163" t="str">
        <f t="shared" si="65"/>
        <v xml:space="preserve"> </v>
      </c>
    </row>
    <row r="753" spans="28:40" x14ac:dyDescent="0.25">
      <c r="AB753" s="161" t="e">
        <f>T753-HLOOKUP(V753,Minimas!$C$3:$CD$12,2,FALSE)</f>
        <v>#N/A</v>
      </c>
      <c r="AC753" s="161" t="e">
        <f>T753-HLOOKUP(V753,Minimas!$C$3:$CD$12,3,FALSE)</f>
        <v>#N/A</v>
      </c>
      <c r="AD753" s="161" t="e">
        <f>T753-HLOOKUP(V753,Minimas!$C$3:$CD$12,4,FALSE)</f>
        <v>#N/A</v>
      </c>
      <c r="AE753" s="161" t="e">
        <f>T753-HLOOKUP(V753,Minimas!$C$3:$CD$12,5,FALSE)</f>
        <v>#N/A</v>
      </c>
      <c r="AF753" s="161" t="e">
        <f>T753-HLOOKUP(V753,Minimas!$C$3:$CD$12,6,FALSE)</f>
        <v>#N/A</v>
      </c>
      <c r="AG753" s="161" t="e">
        <f>T753-HLOOKUP(V753,Minimas!$C$3:$CD$12,7,FALSE)</f>
        <v>#N/A</v>
      </c>
      <c r="AH753" s="161" t="e">
        <f>T753-HLOOKUP(V753,Minimas!$C$3:$CD$12,8,FALSE)</f>
        <v>#N/A</v>
      </c>
      <c r="AI753" s="161" t="e">
        <f>T753-HLOOKUP(V753,Minimas!$C$3:$CD$12,9,FALSE)</f>
        <v>#N/A</v>
      </c>
      <c r="AJ753" s="161" t="e">
        <f>T753-HLOOKUP(V753,Minimas!$C$3:$CD$12,10,FALSE)</f>
        <v>#N/A</v>
      </c>
      <c r="AK753" s="162" t="str">
        <f t="shared" si="63"/>
        <v xml:space="preserve"> </v>
      </c>
      <c r="AL753" s="163"/>
      <c r="AM753" s="163" t="str">
        <f t="shared" si="64"/>
        <v xml:space="preserve"> </v>
      </c>
      <c r="AN753" s="163" t="str">
        <f t="shared" si="65"/>
        <v xml:space="preserve"> </v>
      </c>
    </row>
    <row r="754" spans="28:40" x14ac:dyDescent="0.25">
      <c r="AB754" s="161" t="e">
        <f>T754-HLOOKUP(V754,Minimas!$C$3:$CD$12,2,FALSE)</f>
        <v>#N/A</v>
      </c>
      <c r="AC754" s="161" t="e">
        <f>T754-HLOOKUP(V754,Minimas!$C$3:$CD$12,3,FALSE)</f>
        <v>#N/A</v>
      </c>
      <c r="AD754" s="161" t="e">
        <f>T754-HLOOKUP(V754,Minimas!$C$3:$CD$12,4,FALSE)</f>
        <v>#N/A</v>
      </c>
      <c r="AE754" s="161" t="e">
        <f>T754-HLOOKUP(V754,Minimas!$C$3:$CD$12,5,FALSE)</f>
        <v>#N/A</v>
      </c>
      <c r="AF754" s="161" t="e">
        <f>T754-HLOOKUP(V754,Minimas!$C$3:$CD$12,6,FALSE)</f>
        <v>#N/A</v>
      </c>
      <c r="AG754" s="161" t="e">
        <f>T754-HLOOKUP(V754,Minimas!$C$3:$CD$12,7,FALSE)</f>
        <v>#N/A</v>
      </c>
      <c r="AH754" s="161" t="e">
        <f>T754-HLOOKUP(V754,Minimas!$C$3:$CD$12,8,FALSE)</f>
        <v>#N/A</v>
      </c>
      <c r="AI754" s="161" t="e">
        <f>T754-HLOOKUP(V754,Minimas!$C$3:$CD$12,9,FALSE)</f>
        <v>#N/A</v>
      </c>
      <c r="AJ754" s="161" t="e">
        <f>T754-HLOOKUP(V754,Minimas!$C$3:$CD$12,10,FALSE)</f>
        <v>#N/A</v>
      </c>
      <c r="AK754" s="162" t="str">
        <f t="shared" si="63"/>
        <v xml:space="preserve"> </v>
      </c>
      <c r="AL754" s="163"/>
      <c r="AM754" s="163" t="str">
        <f t="shared" si="64"/>
        <v xml:space="preserve"> </v>
      </c>
      <c r="AN754" s="163" t="str">
        <f t="shared" si="65"/>
        <v xml:space="preserve"> </v>
      </c>
    </row>
    <row r="755" spans="28:40" x14ac:dyDescent="0.25">
      <c r="AB755" s="161" t="e">
        <f>T755-HLOOKUP(V755,Minimas!$C$3:$CD$12,2,FALSE)</f>
        <v>#N/A</v>
      </c>
      <c r="AC755" s="161" t="e">
        <f>T755-HLOOKUP(V755,Minimas!$C$3:$CD$12,3,FALSE)</f>
        <v>#N/A</v>
      </c>
      <c r="AD755" s="161" t="e">
        <f>T755-HLOOKUP(V755,Minimas!$C$3:$CD$12,4,FALSE)</f>
        <v>#N/A</v>
      </c>
      <c r="AE755" s="161" t="e">
        <f>T755-HLOOKUP(V755,Minimas!$C$3:$CD$12,5,FALSE)</f>
        <v>#N/A</v>
      </c>
      <c r="AF755" s="161" t="e">
        <f>T755-HLOOKUP(V755,Minimas!$C$3:$CD$12,6,FALSE)</f>
        <v>#N/A</v>
      </c>
      <c r="AG755" s="161" t="e">
        <f>T755-HLOOKUP(V755,Minimas!$C$3:$CD$12,7,FALSE)</f>
        <v>#N/A</v>
      </c>
      <c r="AH755" s="161" t="e">
        <f>T755-HLOOKUP(V755,Minimas!$C$3:$CD$12,8,FALSE)</f>
        <v>#N/A</v>
      </c>
      <c r="AI755" s="161" t="e">
        <f>T755-HLOOKUP(V755,Minimas!$C$3:$CD$12,9,FALSE)</f>
        <v>#N/A</v>
      </c>
      <c r="AJ755" s="161" t="e">
        <f>T755-HLOOKUP(V755,Minimas!$C$3:$CD$12,10,FALSE)</f>
        <v>#N/A</v>
      </c>
      <c r="AK755" s="162" t="str">
        <f t="shared" si="63"/>
        <v xml:space="preserve"> </v>
      </c>
      <c r="AL755" s="163"/>
      <c r="AM755" s="163" t="str">
        <f t="shared" si="64"/>
        <v xml:space="preserve"> </v>
      </c>
      <c r="AN755" s="163" t="str">
        <f t="shared" si="65"/>
        <v xml:space="preserve"> </v>
      </c>
    </row>
    <row r="756" spans="28:40" x14ac:dyDescent="0.25">
      <c r="AB756" s="161" t="e">
        <f>T756-HLOOKUP(V756,Minimas!$C$3:$CD$12,2,FALSE)</f>
        <v>#N/A</v>
      </c>
      <c r="AC756" s="161" t="e">
        <f>T756-HLOOKUP(V756,Minimas!$C$3:$CD$12,3,FALSE)</f>
        <v>#N/A</v>
      </c>
      <c r="AD756" s="161" t="e">
        <f>T756-HLOOKUP(V756,Minimas!$C$3:$CD$12,4,FALSE)</f>
        <v>#N/A</v>
      </c>
      <c r="AE756" s="161" t="e">
        <f>T756-HLOOKUP(V756,Minimas!$C$3:$CD$12,5,FALSE)</f>
        <v>#N/A</v>
      </c>
      <c r="AF756" s="161" t="e">
        <f>T756-HLOOKUP(V756,Minimas!$C$3:$CD$12,6,FALSE)</f>
        <v>#N/A</v>
      </c>
      <c r="AG756" s="161" t="e">
        <f>T756-HLOOKUP(V756,Minimas!$C$3:$CD$12,7,FALSE)</f>
        <v>#N/A</v>
      </c>
      <c r="AH756" s="161" t="e">
        <f>T756-HLOOKUP(V756,Minimas!$C$3:$CD$12,8,FALSE)</f>
        <v>#N/A</v>
      </c>
      <c r="AI756" s="161" t="e">
        <f>T756-HLOOKUP(V756,Minimas!$C$3:$CD$12,9,FALSE)</f>
        <v>#N/A</v>
      </c>
      <c r="AJ756" s="161" t="e">
        <f>T756-HLOOKUP(V756,Minimas!$C$3:$CD$12,10,FALSE)</f>
        <v>#N/A</v>
      </c>
      <c r="AK756" s="162" t="str">
        <f t="shared" si="63"/>
        <v xml:space="preserve"> </v>
      </c>
      <c r="AL756" s="163"/>
      <c r="AM756" s="163" t="str">
        <f t="shared" si="64"/>
        <v xml:space="preserve"> </v>
      </c>
      <c r="AN756" s="163" t="str">
        <f t="shared" si="65"/>
        <v xml:space="preserve"> </v>
      </c>
    </row>
    <row r="757" spans="28:40" x14ac:dyDescent="0.25">
      <c r="AB757" s="161" t="e">
        <f>T757-HLOOKUP(V757,Minimas!$C$3:$CD$12,2,FALSE)</f>
        <v>#N/A</v>
      </c>
      <c r="AC757" s="161" t="e">
        <f>T757-HLOOKUP(V757,Minimas!$C$3:$CD$12,3,FALSE)</f>
        <v>#N/A</v>
      </c>
      <c r="AD757" s="161" t="e">
        <f>T757-HLOOKUP(V757,Minimas!$C$3:$CD$12,4,FALSE)</f>
        <v>#N/A</v>
      </c>
      <c r="AE757" s="161" t="e">
        <f>T757-HLOOKUP(V757,Minimas!$C$3:$CD$12,5,FALSE)</f>
        <v>#N/A</v>
      </c>
      <c r="AF757" s="161" t="e">
        <f>T757-HLOOKUP(V757,Minimas!$C$3:$CD$12,6,FALSE)</f>
        <v>#N/A</v>
      </c>
      <c r="AG757" s="161" t="e">
        <f>T757-HLOOKUP(V757,Minimas!$C$3:$CD$12,7,FALSE)</f>
        <v>#N/A</v>
      </c>
      <c r="AH757" s="161" t="e">
        <f>T757-HLOOKUP(V757,Minimas!$C$3:$CD$12,8,FALSE)</f>
        <v>#N/A</v>
      </c>
      <c r="AI757" s="161" t="e">
        <f>T757-HLOOKUP(V757,Minimas!$C$3:$CD$12,9,FALSE)</f>
        <v>#N/A</v>
      </c>
      <c r="AJ757" s="161" t="e">
        <f>T757-HLOOKUP(V757,Minimas!$C$3:$CD$12,10,FALSE)</f>
        <v>#N/A</v>
      </c>
      <c r="AK757" s="162" t="str">
        <f t="shared" si="63"/>
        <v xml:space="preserve"> </v>
      </c>
      <c r="AL757" s="163"/>
      <c r="AM757" s="163" t="str">
        <f t="shared" si="64"/>
        <v xml:space="preserve"> </v>
      </c>
      <c r="AN757" s="163" t="str">
        <f t="shared" si="65"/>
        <v xml:space="preserve"> </v>
      </c>
    </row>
    <row r="758" spans="28:40" x14ac:dyDescent="0.25">
      <c r="AB758" s="161" t="e">
        <f>T758-HLOOKUP(V758,Minimas!$C$3:$CD$12,2,FALSE)</f>
        <v>#N/A</v>
      </c>
      <c r="AC758" s="161" t="e">
        <f>T758-HLOOKUP(V758,Minimas!$C$3:$CD$12,3,FALSE)</f>
        <v>#N/A</v>
      </c>
      <c r="AD758" s="161" t="e">
        <f>T758-HLOOKUP(V758,Minimas!$C$3:$CD$12,4,FALSE)</f>
        <v>#N/A</v>
      </c>
      <c r="AE758" s="161" t="e">
        <f>T758-HLOOKUP(V758,Minimas!$C$3:$CD$12,5,FALSE)</f>
        <v>#N/A</v>
      </c>
      <c r="AF758" s="161" t="e">
        <f>T758-HLOOKUP(V758,Minimas!$C$3:$CD$12,6,FALSE)</f>
        <v>#N/A</v>
      </c>
      <c r="AG758" s="161" t="e">
        <f>T758-HLOOKUP(V758,Minimas!$C$3:$CD$12,7,FALSE)</f>
        <v>#N/A</v>
      </c>
      <c r="AH758" s="161" t="e">
        <f>T758-HLOOKUP(V758,Minimas!$C$3:$CD$12,8,FALSE)</f>
        <v>#N/A</v>
      </c>
      <c r="AI758" s="161" t="e">
        <f>T758-HLOOKUP(V758,Minimas!$C$3:$CD$12,9,FALSE)</f>
        <v>#N/A</v>
      </c>
      <c r="AJ758" s="161" t="e">
        <f>T758-HLOOKUP(V758,Minimas!$C$3:$CD$12,10,FALSE)</f>
        <v>#N/A</v>
      </c>
      <c r="AK758" s="162" t="str">
        <f t="shared" si="63"/>
        <v xml:space="preserve"> </v>
      </c>
      <c r="AL758" s="163"/>
      <c r="AM758" s="163" t="str">
        <f t="shared" si="64"/>
        <v xml:space="preserve"> </v>
      </c>
      <c r="AN758" s="163" t="str">
        <f t="shared" si="65"/>
        <v xml:space="preserve"> </v>
      </c>
    </row>
    <row r="759" spans="28:40" x14ac:dyDescent="0.25">
      <c r="AB759" s="161" t="e">
        <f>T759-HLOOKUP(V759,Minimas!$C$3:$CD$12,2,FALSE)</f>
        <v>#N/A</v>
      </c>
      <c r="AC759" s="161" t="e">
        <f>T759-HLOOKUP(V759,Minimas!$C$3:$CD$12,3,FALSE)</f>
        <v>#N/A</v>
      </c>
      <c r="AD759" s="161" t="e">
        <f>T759-HLOOKUP(V759,Minimas!$C$3:$CD$12,4,FALSE)</f>
        <v>#N/A</v>
      </c>
      <c r="AE759" s="161" t="e">
        <f>T759-HLOOKUP(V759,Minimas!$C$3:$CD$12,5,FALSE)</f>
        <v>#N/A</v>
      </c>
      <c r="AF759" s="161" t="e">
        <f>T759-HLOOKUP(V759,Minimas!$C$3:$CD$12,6,FALSE)</f>
        <v>#N/A</v>
      </c>
      <c r="AG759" s="161" t="e">
        <f>T759-HLOOKUP(V759,Minimas!$C$3:$CD$12,7,FALSE)</f>
        <v>#N/A</v>
      </c>
      <c r="AH759" s="161" t="e">
        <f>T759-HLOOKUP(V759,Minimas!$C$3:$CD$12,8,FALSE)</f>
        <v>#N/A</v>
      </c>
      <c r="AI759" s="161" t="e">
        <f>T759-HLOOKUP(V759,Minimas!$C$3:$CD$12,9,FALSE)</f>
        <v>#N/A</v>
      </c>
      <c r="AJ759" s="161" t="e">
        <f>T759-HLOOKUP(V759,Minimas!$C$3:$CD$12,10,FALSE)</f>
        <v>#N/A</v>
      </c>
      <c r="AK759" s="162" t="str">
        <f t="shared" si="63"/>
        <v xml:space="preserve"> </v>
      </c>
      <c r="AL759" s="163"/>
      <c r="AM759" s="163" t="str">
        <f t="shared" si="64"/>
        <v xml:space="preserve"> </v>
      </c>
      <c r="AN759" s="163" t="str">
        <f t="shared" si="65"/>
        <v xml:space="preserve"> </v>
      </c>
    </row>
    <row r="760" spans="28:40" x14ac:dyDescent="0.25">
      <c r="AB760" s="161" t="e">
        <f>T760-HLOOKUP(V760,Minimas!$C$3:$CD$12,2,FALSE)</f>
        <v>#N/A</v>
      </c>
      <c r="AC760" s="161" t="e">
        <f>T760-HLOOKUP(V760,Minimas!$C$3:$CD$12,3,FALSE)</f>
        <v>#N/A</v>
      </c>
      <c r="AD760" s="161" t="e">
        <f>T760-HLOOKUP(V760,Minimas!$C$3:$CD$12,4,FALSE)</f>
        <v>#N/A</v>
      </c>
      <c r="AE760" s="161" t="e">
        <f>T760-HLOOKUP(V760,Minimas!$C$3:$CD$12,5,FALSE)</f>
        <v>#N/A</v>
      </c>
      <c r="AF760" s="161" t="e">
        <f>T760-HLOOKUP(V760,Minimas!$C$3:$CD$12,6,FALSE)</f>
        <v>#N/A</v>
      </c>
      <c r="AG760" s="161" t="e">
        <f>T760-HLOOKUP(V760,Minimas!$C$3:$CD$12,7,FALSE)</f>
        <v>#N/A</v>
      </c>
      <c r="AH760" s="161" t="e">
        <f>T760-HLOOKUP(V760,Minimas!$C$3:$CD$12,8,FALSE)</f>
        <v>#N/A</v>
      </c>
      <c r="AI760" s="161" t="e">
        <f>T760-HLOOKUP(V760,Minimas!$C$3:$CD$12,9,FALSE)</f>
        <v>#N/A</v>
      </c>
      <c r="AJ760" s="161" t="e">
        <f>T760-HLOOKUP(V760,Minimas!$C$3:$CD$12,10,FALSE)</f>
        <v>#N/A</v>
      </c>
      <c r="AK760" s="162" t="str">
        <f t="shared" si="63"/>
        <v xml:space="preserve"> </v>
      </c>
      <c r="AL760" s="163"/>
      <c r="AM760" s="163" t="str">
        <f t="shared" si="64"/>
        <v xml:space="preserve"> </v>
      </c>
      <c r="AN760" s="163" t="str">
        <f t="shared" si="65"/>
        <v xml:space="preserve"> </v>
      </c>
    </row>
    <row r="761" spans="28:40" x14ac:dyDescent="0.25">
      <c r="AB761" s="161" t="e">
        <f>T761-HLOOKUP(V761,Minimas!$C$3:$CD$12,2,FALSE)</f>
        <v>#N/A</v>
      </c>
      <c r="AC761" s="161" t="e">
        <f>T761-HLOOKUP(V761,Minimas!$C$3:$CD$12,3,FALSE)</f>
        <v>#N/A</v>
      </c>
      <c r="AD761" s="161" t="e">
        <f>T761-HLOOKUP(V761,Minimas!$C$3:$CD$12,4,FALSE)</f>
        <v>#N/A</v>
      </c>
      <c r="AE761" s="161" t="e">
        <f>T761-HLOOKUP(V761,Minimas!$C$3:$CD$12,5,FALSE)</f>
        <v>#N/A</v>
      </c>
      <c r="AF761" s="161" t="e">
        <f>T761-HLOOKUP(V761,Minimas!$C$3:$CD$12,6,FALSE)</f>
        <v>#N/A</v>
      </c>
      <c r="AG761" s="161" t="e">
        <f>T761-HLOOKUP(V761,Minimas!$C$3:$CD$12,7,FALSE)</f>
        <v>#N/A</v>
      </c>
      <c r="AH761" s="161" t="e">
        <f>T761-HLOOKUP(V761,Minimas!$C$3:$CD$12,8,FALSE)</f>
        <v>#N/A</v>
      </c>
      <c r="AI761" s="161" t="e">
        <f>T761-HLOOKUP(V761,Minimas!$C$3:$CD$12,9,FALSE)</f>
        <v>#N/A</v>
      </c>
      <c r="AJ761" s="161" t="e">
        <f>T761-HLOOKUP(V761,Minimas!$C$3:$CD$12,10,FALSE)</f>
        <v>#N/A</v>
      </c>
      <c r="AK761" s="162" t="str">
        <f t="shared" si="63"/>
        <v xml:space="preserve"> </v>
      </c>
      <c r="AL761" s="163"/>
      <c r="AM761" s="163" t="str">
        <f t="shared" si="64"/>
        <v xml:space="preserve"> </v>
      </c>
      <c r="AN761" s="163" t="str">
        <f t="shared" si="65"/>
        <v xml:space="preserve"> </v>
      </c>
    </row>
    <row r="762" spans="28:40" x14ac:dyDescent="0.25">
      <c r="AB762" s="161" t="e">
        <f>T762-HLOOKUP(V762,Minimas!$C$3:$CD$12,2,FALSE)</f>
        <v>#N/A</v>
      </c>
      <c r="AC762" s="161" t="e">
        <f>T762-HLOOKUP(V762,Minimas!$C$3:$CD$12,3,FALSE)</f>
        <v>#N/A</v>
      </c>
      <c r="AD762" s="161" t="e">
        <f>T762-HLOOKUP(V762,Minimas!$C$3:$CD$12,4,FALSE)</f>
        <v>#N/A</v>
      </c>
      <c r="AE762" s="161" t="e">
        <f>T762-HLOOKUP(V762,Minimas!$C$3:$CD$12,5,FALSE)</f>
        <v>#N/A</v>
      </c>
      <c r="AF762" s="161" t="e">
        <f>T762-HLOOKUP(V762,Minimas!$C$3:$CD$12,6,FALSE)</f>
        <v>#N/A</v>
      </c>
      <c r="AG762" s="161" t="e">
        <f>T762-HLOOKUP(V762,Minimas!$C$3:$CD$12,7,FALSE)</f>
        <v>#N/A</v>
      </c>
      <c r="AH762" s="161" t="e">
        <f>T762-HLOOKUP(V762,Minimas!$C$3:$CD$12,8,FALSE)</f>
        <v>#N/A</v>
      </c>
      <c r="AI762" s="161" t="e">
        <f>T762-HLOOKUP(V762,Minimas!$C$3:$CD$12,9,FALSE)</f>
        <v>#N/A</v>
      </c>
      <c r="AJ762" s="161" t="e">
        <f>T762-HLOOKUP(V762,Minimas!$C$3:$CD$12,10,FALSE)</f>
        <v>#N/A</v>
      </c>
      <c r="AK762" s="162" t="str">
        <f t="shared" si="63"/>
        <v xml:space="preserve"> </v>
      </c>
      <c r="AL762" s="163"/>
      <c r="AM762" s="163" t="str">
        <f t="shared" si="64"/>
        <v xml:space="preserve"> </v>
      </c>
      <c r="AN762" s="163" t="str">
        <f t="shared" si="65"/>
        <v xml:space="preserve"> </v>
      </c>
    </row>
    <row r="763" spans="28:40" x14ac:dyDescent="0.25">
      <c r="AB763" s="161" t="e">
        <f>T763-HLOOKUP(V763,Minimas!$C$3:$CD$12,2,FALSE)</f>
        <v>#N/A</v>
      </c>
      <c r="AC763" s="161" t="e">
        <f>T763-HLOOKUP(V763,Minimas!$C$3:$CD$12,3,FALSE)</f>
        <v>#N/A</v>
      </c>
      <c r="AD763" s="161" t="e">
        <f>T763-HLOOKUP(V763,Minimas!$C$3:$CD$12,4,FALSE)</f>
        <v>#N/A</v>
      </c>
      <c r="AE763" s="161" t="e">
        <f>T763-HLOOKUP(V763,Minimas!$C$3:$CD$12,5,FALSE)</f>
        <v>#N/A</v>
      </c>
      <c r="AF763" s="161" t="e">
        <f>T763-HLOOKUP(V763,Minimas!$C$3:$CD$12,6,FALSE)</f>
        <v>#N/A</v>
      </c>
      <c r="AG763" s="161" t="e">
        <f>T763-HLOOKUP(V763,Minimas!$C$3:$CD$12,7,FALSE)</f>
        <v>#N/A</v>
      </c>
      <c r="AH763" s="161" t="e">
        <f>T763-HLOOKUP(V763,Minimas!$C$3:$CD$12,8,FALSE)</f>
        <v>#N/A</v>
      </c>
      <c r="AI763" s="161" t="e">
        <f>T763-HLOOKUP(V763,Minimas!$C$3:$CD$12,9,FALSE)</f>
        <v>#N/A</v>
      </c>
      <c r="AJ763" s="161" t="e">
        <f>T763-HLOOKUP(V763,Minimas!$C$3:$CD$12,10,FALSE)</f>
        <v>#N/A</v>
      </c>
      <c r="AK763" s="162" t="str">
        <f t="shared" si="63"/>
        <v xml:space="preserve"> </v>
      </c>
      <c r="AL763" s="163"/>
      <c r="AM763" s="163" t="str">
        <f t="shared" si="64"/>
        <v xml:space="preserve"> </v>
      </c>
      <c r="AN763" s="163" t="str">
        <f t="shared" si="65"/>
        <v xml:space="preserve"> </v>
      </c>
    </row>
    <row r="764" spans="28:40" x14ac:dyDescent="0.25">
      <c r="AB764" s="161" t="e">
        <f>T764-HLOOKUP(V764,Minimas!$C$3:$CD$12,2,FALSE)</f>
        <v>#N/A</v>
      </c>
      <c r="AC764" s="161" t="e">
        <f>T764-HLOOKUP(V764,Minimas!$C$3:$CD$12,3,FALSE)</f>
        <v>#N/A</v>
      </c>
      <c r="AD764" s="161" t="e">
        <f>T764-HLOOKUP(V764,Minimas!$C$3:$CD$12,4,FALSE)</f>
        <v>#N/A</v>
      </c>
      <c r="AE764" s="161" t="e">
        <f>T764-HLOOKUP(V764,Minimas!$C$3:$CD$12,5,FALSE)</f>
        <v>#N/A</v>
      </c>
      <c r="AF764" s="161" t="e">
        <f>T764-HLOOKUP(V764,Minimas!$C$3:$CD$12,6,FALSE)</f>
        <v>#N/A</v>
      </c>
      <c r="AG764" s="161" t="e">
        <f>T764-HLOOKUP(V764,Minimas!$C$3:$CD$12,7,FALSE)</f>
        <v>#N/A</v>
      </c>
      <c r="AH764" s="161" t="e">
        <f>T764-HLOOKUP(V764,Minimas!$C$3:$CD$12,8,FALSE)</f>
        <v>#N/A</v>
      </c>
      <c r="AI764" s="161" t="e">
        <f>T764-HLOOKUP(V764,Minimas!$C$3:$CD$12,9,FALSE)</f>
        <v>#N/A</v>
      </c>
      <c r="AJ764" s="161" t="e">
        <f>T764-HLOOKUP(V764,Minimas!$C$3:$CD$12,10,FALSE)</f>
        <v>#N/A</v>
      </c>
      <c r="AK764" s="162" t="str">
        <f t="shared" si="63"/>
        <v xml:space="preserve"> </v>
      </c>
      <c r="AL764" s="163"/>
      <c r="AM764" s="163" t="str">
        <f t="shared" si="64"/>
        <v xml:space="preserve"> </v>
      </c>
      <c r="AN764" s="163" t="str">
        <f t="shared" si="65"/>
        <v xml:space="preserve"> </v>
      </c>
    </row>
    <row r="765" spans="28:40" x14ac:dyDescent="0.25">
      <c r="AB765" s="161" t="e">
        <f>T765-HLOOKUP(V765,Minimas!$C$3:$CD$12,2,FALSE)</f>
        <v>#N/A</v>
      </c>
      <c r="AC765" s="161" t="e">
        <f>T765-HLOOKUP(V765,Minimas!$C$3:$CD$12,3,FALSE)</f>
        <v>#N/A</v>
      </c>
      <c r="AD765" s="161" t="e">
        <f>T765-HLOOKUP(V765,Minimas!$C$3:$CD$12,4,FALSE)</f>
        <v>#N/A</v>
      </c>
      <c r="AE765" s="161" t="e">
        <f>T765-HLOOKUP(V765,Minimas!$C$3:$CD$12,5,FALSE)</f>
        <v>#N/A</v>
      </c>
      <c r="AF765" s="161" t="e">
        <f>T765-HLOOKUP(V765,Minimas!$C$3:$CD$12,6,FALSE)</f>
        <v>#N/A</v>
      </c>
      <c r="AG765" s="161" t="e">
        <f>T765-HLOOKUP(V765,Minimas!$C$3:$CD$12,7,FALSE)</f>
        <v>#N/A</v>
      </c>
      <c r="AH765" s="161" t="e">
        <f>T765-HLOOKUP(V765,Minimas!$C$3:$CD$12,8,FALSE)</f>
        <v>#N/A</v>
      </c>
      <c r="AI765" s="161" t="e">
        <f>T765-HLOOKUP(V765,Minimas!$C$3:$CD$12,9,FALSE)</f>
        <v>#N/A</v>
      </c>
      <c r="AJ765" s="161" t="e">
        <f>T765-HLOOKUP(V765,Minimas!$C$3:$CD$12,10,FALSE)</f>
        <v>#N/A</v>
      </c>
      <c r="AK765" s="162" t="str">
        <f t="shared" si="63"/>
        <v xml:space="preserve"> </v>
      </c>
      <c r="AL765" s="163"/>
      <c r="AM765" s="163" t="str">
        <f t="shared" si="64"/>
        <v xml:space="preserve"> </v>
      </c>
      <c r="AN765" s="163" t="str">
        <f t="shared" si="65"/>
        <v xml:space="preserve"> </v>
      </c>
    </row>
    <row r="766" spans="28:40" x14ac:dyDescent="0.25">
      <c r="AB766" s="161" t="e">
        <f>T766-HLOOKUP(V766,Minimas!$C$3:$CD$12,2,FALSE)</f>
        <v>#N/A</v>
      </c>
      <c r="AC766" s="161" t="e">
        <f>T766-HLOOKUP(V766,Minimas!$C$3:$CD$12,3,FALSE)</f>
        <v>#N/A</v>
      </c>
      <c r="AD766" s="161" t="e">
        <f>T766-HLOOKUP(V766,Minimas!$C$3:$CD$12,4,FALSE)</f>
        <v>#N/A</v>
      </c>
      <c r="AE766" s="161" t="e">
        <f>T766-HLOOKUP(V766,Minimas!$C$3:$CD$12,5,FALSE)</f>
        <v>#N/A</v>
      </c>
      <c r="AF766" s="161" t="e">
        <f>T766-HLOOKUP(V766,Minimas!$C$3:$CD$12,6,FALSE)</f>
        <v>#N/A</v>
      </c>
      <c r="AG766" s="161" t="e">
        <f>T766-HLOOKUP(V766,Minimas!$C$3:$CD$12,7,FALSE)</f>
        <v>#N/A</v>
      </c>
      <c r="AH766" s="161" t="e">
        <f>T766-HLOOKUP(V766,Minimas!$C$3:$CD$12,8,FALSE)</f>
        <v>#N/A</v>
      </c>
      <c r="AI766" s="161" t="e">
        <f>T766-HLOOKUP(V766,Minimas!$C$3:$CD$12,9,FALSE)</f>
        <v>#N/A</v>
      </c>
      <c r="AJ766" s="161" t="e">
        <f>T766-HLOOKUP(V766,Minimas!$C$3:$CD$12,10,FALSE)</f>
        <v>#N/A</v>
      </c>
      <c r="AK766" s="162" t="str">
        <f t="shared" si="63"/>
        <v xml:space="preserve"> </v>
      </c>
      <c r="AL766" s="163"/>
      <c r="AM766" s="163" t="str">
        <f t="shared" si="64"/>
        <v xml:space="preserve"> </v>
      </c>
      <c r="AN766" s="163" t="str">
        <f t="shared" si="65"/>
        <v xml:space="preserve"> </v>
      </c>
    </row>
    <row r="767" spans="28:40" x14ac:dyDescent="0.25">
      <c r="AB767" s="161" t="e">
        <f>T767-HLOOKUP(V767,Minimas!$C$3:$CD$12,2,FALSE)</f>
        <v>#N/A</v>
      </c>
      <c r="AC767" s="161" t="e">
        <f>T767-HLOOKUP(V767,Minimas!$C$3:$CD$12,3,FALSE)</f>
        <v>#N/A</v>
      </c>
      <c r="AD767" s="161" t="e">
        <f>T767-HLOOKUP(V767,Minimas!$C$3:$CD$12,4,FALSE)</f>
        <v>#N/A</v>
      </c>
      <c r="AE767" s="161" t="e">
        <f>T767-HLOOKUP(V767,Minimas!$C$3:$CD$12,5,FALSE)</f>
        <v>#N/A</v>
      </c>
      <c r="AF767" s="161" t="e">
        <f>T767-HLOOKUP(V767,Minimas!$C$3:$CD$12,6,FALSE)</f>
        <v>#N/A</v>
      </c>
      <c r="AG767" s="161" t="e">
        <f>T767-HLOOKUP(V767,Minimas!$C$3:$CD$12,7,FALSE)</f>
        <v>#N/A</v>
      </c>
      <c r="AH767" s="161" t="e">
        <f>T767-HLOOKUP(V767,Minimas!$C$3:$CD$12,8,FALSE)</f>
        <v>#N/A</v>
      </c>
      <c r="AI767" s="161" t="e">
        <f>T767-HLOOKUP(V767,Minimas!$C$3:$CD$12,9,FALSE)</f>
        <v>#N/A</v>
      </c>
      <c r="AJ767" s="161" t="e">
        <f>T767-HLOOKUP(V767,Minimas!$C$3:$CD$12,10,FALSE)</f>
        <v>#N/A</v>
      </c>
      <c r="AK767" s="162" t="str">
        <f t="shared" si="63"/>
        <v xml:space="preserve"> </v>
      </c>
      <c r="AL767" s="163"/>
      <c r="AM767" s="163" t="str">
        <f t="shared" si="64"/>
        <v xml:space="preserve"> </v>
      </c>
      <c r="AN767" s="163" t="str">
        <f t="shared" si="65"/>
        <v xml:space="preserve"> </v>
      </c>
    </row>
    <row r="768" spans="28:40" x14ac:dyDescent="0.25">
      <c r="AB768" s="161" t="e">
        <f>T768-HLOOKUP(V768,Minimas!$C$3:$CD$12,2,FALSE)</f>
        <v>#N/A</v>
      </c>
      <c r="AC768" s="161" t="e">
        <f>T768-HLOOKUP(V768,Minimas!$C$3:$CD$12,3,FALSE)</f>
        <v>#N/A</v>
      </c>
      <c r="AD768" s="161" t="e">
        <f>T768-HLOOKUP(V768,Minimas!$C$3:$CD$12,4,FALSE)</f>
        <v>#N/A</v>
      </c>
      <c r="AE768" s="161" t="e">
        <f>T768-HLOOKUP(V768,Minimas!$C$3:$CD$12,5,FALSE)</f>
        <v>#N/A</v>
      </c>
      <c r="AF768" s="161" t="e">
        <f>T768-HLOOKUP(V768,Minimas!$C$3:$CD$12,6,FALSE)</f>
        <v>#N/A</v>
      </c>
      <c r="AG768" s="161" t="e">
        <f>T768-HLOOKUP(V768,Minimas!$C$3:$CD$12,7,FALSE)</f>
        <v>#N/A</v>
      </c>
      <c r="AH768" s="161" t="e">
        <f>T768-HLOOKUP(V768,Minimas!$C$3:$CD$12,8,FALSE)</f>
        <v>#N/A</v>
      </c>
      <c r="AI768" s="161" t="e">
        <f>T768-HLOOKUP(V768,Minimas!$C$3:$CD$12,9,FALSE)</f>
        <v>#N/A</v>
      </c>
      <c r="AJ768" s="161" t="e">
        <f>T768-HLOOKUP(V768,Minimas!$C$3:$CD$12,10,FALSE)</f>
        <v>#N/A</v>
      </c>
      <c r="AK768" s="162" t="str">
        <f t="shared" si="63"/>
        <v xml:space="preserve"> </v>
      </c>
      <c r="AL768" s="163"/>
      <c r="AM768" s="163" t="str">
        <f t="shared" si="64"/>
        <v xml:space="preserve"> </v>
      </c>
      <c r="AN768" s="163" t="str">
        <f t="shared" si="65"/>
        <v xml:space="preserve"> </v>
      </c>
    </row>
    <row r="769" spans="28:40" x14ac:dyDescent="0.25">
      <c r="AB769" s="161" t="e">
        <f>T769-HLOOKUP(V769,Minimas!$C$3:$CD$12,2,FALSE)</f>
        <v>#N/A</v>
      </c>
      <c r="AC769" s="161" t="e">
        <f>T769-HLOOKUP(V769,Minimas!$C$3:$CD$12,3,FALSE)</f>
        <v>#N/A</v>
      </c>
      <c r="AD769" s="161" t="e">
        <f>T769-HLOOKUP(V769,Minimas!$C$3:$CD$12,4,FALSE)</f>
        <v>#N/A</v>
      </c>
      <c r="AE769" s="161" t="e">
        <f>T769-HLOOKUP(V769,Minimas!$C$3:$CD$12,5,FALSE)</f>
        <v>#N/A</v>
      </c>
      <c r="AF769" s="161" t="e">
        <f>T769-HLOOKUP(V769,Minimas!$C$3:$CD$12,6,FALSE)</f>
        <v>#N/A</v>
      </c>
      <c r="AG769" s="161" t="e">
        <f>T769-HLOOKUP(V769,Minimas!$C$3:$CD$12,7,FALSE)</f>
        <v>#N/A</v>
      </c>
      <c r="AH769" s="161" t="e">
        <f>T769-HLOOKUP(V769,Minimas!$C$3:$CD$12,8,FALSE)</f>
        <v>#N/A</v>
      </c>
      <c r="AI769" s="161" t="e">
        <f>T769-HLOOKUP(V769,Minimas!$C$3:$CD$12,9,FALSE)</f>
        <v>#N/A</v>
      </c>
      <c r="AJ769" s="161" t="e">
        <f>T769-HLOOKUP(V769,Minimas!$C$3:$CD$12,10,FALSE)</f>
        <v>#N/A</v>
      </c>
      <c r="AK769" s="162" t="str">
        <f t="shared" si="63"/>
        <v xml:space="preserve"> </v>
      </c>
      <c r="AL769" s="163"/>
      <c r="AM769" s="163" t="str">
        <f t="shared" si="64"/>
        <v xml:space="preserve"> </v>
      </c>
      <c r="AN769" s="163" t="str">
        <f t="shared" si="65"/>
        <v xml:space="preserve"> </v>
      </c>
    </row>
    <row r="770" spans="28:40" x14ac:dyDescent="0.25">
      <c r="AB770" s="161" t="e">
        <f>T770-HLOOKUP(V770,Minimas!$C$3:$CD$12,2,FALSE)</f>
        <v>#N/A</v>
      </c>
      <c r="AC770" s="161" t="e">
        <f>T770-HLOOKUP(V770,Minimas!$C$3:$CD$12,3,FALSE)</f>
        <v>#N/A</v>
      </c>
      <c r="AD770" s="161" t="e">
        <f>T770-HLOOKUP(V770,Minimas!$C$3:$CD$12,4,FALSE)</f>
        <v>#N/A</v>
      </c>
      <c r="AE770" s="161" t="e">
        <f>T770-HLOOKUP(V770,Minimas!$C$3:$CD$12,5,FALSE)</f>
        <v>#N/A</v>
      </c>
      <c r="AF770" s="161" t="e">
        <f>T770-HLOOKUP(V770,Minimas!$C$3:$CD$12,6,FALSE)</f>
        <v>#N/A</v>
      </c>
      <c r="AG770" s="161" t="e">
        <f>T770-HLOOKUP(V770,Minimas!$C$3:$CD$12,7,FALSE)</f>
        <v>#N/A</v>
      </c>
      <c r="AH770" s="161" t="e">
        <f>T770-HLOOKUP(V770,Minimas!$C$3:$CD$12,8,FALSE)</f>
        <v>#N/A</v>
      </c>
      <c r="AI770" s="161" t="e">
        <f>T770-HLOOKUP(V770,Minimas!$C$3:$CD$12,9,FALSE)</f>
        <v>#N/A</v>
      </c>
      <c r="AJ770" s="161" t="e">
        <f>T770-HLOOKUP(V770,Minimas!$C$3:$CD$12,10,FALSE)</f>
        <v>#N/A</v>
      </c>
      <c r="AK770" s="162" t="str">
        <f t="shared" si="63"/>
        <v xml:space="preserve"> </v>
      </c>
      <c r="AL770" s="163"/>
      <c r="AM770" s="163" t="str">
        <f t="shared" si="64"/>
        <v xml:space="preserve"> </v>
      </c>
      <c r="AN770" s="163" t="str">
        <f t="shared" si="65"/>
        <v xml:space="preserve"> </v>
      </c>
    </row>
    <row r="771" spans="28:40" x14ac:dyDescent="0.25">
      <c r="AB771" s="161" t="e">
        <f>T771-HLOOKUP(V771,Minimas!$C$3:$CD$12,2,FALSE)</f>
        <v>#N/A</v>
      </c>
      <c r="AC771" s="161" t="e">
        <f>T771-HLOOKUP(V771,Minimas!$C$3:$CD$12,3,FALSE)</f>
        <v>#N/A</v>
      </c>
      <c r="AD771" s="161" t="e">
        <f>T771-HLOOKUP(V771,Minimas!$C$3:$CD$12,4,FALSE)</f>
        <v>#N/A</v>
      </c>
      <c r="AE771" s="161" t="e">
        <f>T771-HLOOKUP(V771,Minimas!$C$3:$CD$12,5,FALSE)</f>
        <v>#N/A</v>
      </c>
      <c r="AF771" s="161" t="e">
        <f>T771-HLOOKUP(V771,Minimas!$C$3:$CD$12,6,FALSE)</f>
        <v>#N/A</v>
      </c>
      <c r="AG771" s="161" t="e">
        <f>T771-HLOOKUP(V771,Minimas!$C$3:$CD$12,7,FALSE)</f>
        <v>#N/A</v>
      </c>
      <c r="AH771" s="161" t="e">
        <f>T771-HLOOKUP(V771,Minimas!$C$3:$CD$12,8,FALSE)</f>
        <v>#N/A</v>
      </c>
      <c r="AI771" s="161" t="e">
        <f>T771-HLOOKUP(V771,Minimas!$C$3:$CD$12,9,FALSE)</f>
        <v>#N/A</v>
      </c>
      <c r="AJ771" s="161" t="e">
        <f>T771-HLOOKUP(V771,Minimas!$C$3:$CD$12,10,FALSE)</f>
        <v>#N/A</v>
      </c>
      <c r="AK771" s="162" t="str">
        <f t="shared" si="63"/>
        <v xml:space="preserve"> </v>
      </c>
      <c r="AL771" s="163"/>
      <c r="AM771" s="163" t="str">
        <f t="shared" si="64"/>
        <v xml:space="preserve"> </v>
      </c>
      <c r="AN771" s="163" t="str">
        <f t="shared" si="65"/>
        <v xml:space="preserve"> </v>
      </c>
    </row>
    <row r="772" spans="28:40" x14ac:dyDescent="0.25">
      <c r="AB772" s="161" t="e">
        <f>T772-HLOOKUP(V772,Minimas!$C$3:$CD$12,2,FALSE)</f>
        <v>#N/A</v>
      </c>
      <c r="AC772" s="161" t="e">
        <f>T772-HLOOKUP(V772,Minimas!$C$3:$CD$12,3,FALSE)</f>
        <v>#N/A</v>
      </c>
      <c r="AD772" s="161" t="e">
        <f>T772-HLOOKUP(V772,Minimas!$C$3:$CD$12,4,FALSE)</f>
        <v>#N/A</v>
      </c>
      <c r="AE772" s="161" t="e">
        <f>T772-HLOOKUP(V772,Minimas!$C$3:$CD$12,5,FALSE)</f>
        <v>#N/A</v>
      </c>
      <c r="AF772" s="161" t="e">
        <f>T772-HLOOKUP(V772,Minimas!$C$3:$CD$12,6,FALSE)</f>
        <v>#N/A</v>
      </c>
      <c r="AG772" s="161" t="e">
        <f>T772-HLOOKUP(V772,Minimas!$C$3:$CD$12,7,FALSE)</f>
        <v>#N/A</v>
      </c>
      <c r="AH772" s="161" t="e">
        <f>T772-HLOOKUP(V772,Minimas!$C$3:$CD$12,8,FALSE)</f>
        <v>#N/A</v>
      </c>
      <c r="AI772" s="161" t="e">
        <f>T772-HLOOKUP(V772,Minimas!$C$3:$CD$12,9,FALSE)</f>
        <v>#N/A</v>
      </c>
      <c r="AJ772" s="161" t="e">
        <f>T772-HLOOKUP(V772,Minimas!$C$3:$CD$12,10,FALSE)</f>
        <v>#N/A</v>
      </c>
      <c r="AK772" s="162" t="str">
        <f t="shared" si="63"/>
        <v xml:space="preserve"> </v>
      </c>
      <c r="AL772" s="163"/>
      <c r="AM772" s="163" t="str">
        <f t="shared" si="64"/>
        <v xml:space="preserve"> </v>
      </c>
      <c r="AN772" s="163" t="str">
        <f t="shared" si="65"/>
        <v xml:space="preserve"> </v>
      </c>
    </row>
    <row r="773" spans="28:40" x14ac:dyDescent="0.25">
      <c r="AB773" s="161" t="e">
        <f>T773-HLOOKUP(V773,Minimas!$C$3:$CD$12,2,FALSE)</f>
        <v>#N/A</v>
      </c>
      <c r="AC773" s="161" t="e">
        <f>T773-HLOOKUP(V773,Minimas!$C$3:$CD$12,3,FALSE)</f>
        <v>#N/A</v>
      </c>
      <c r="AD773" s="161" t="e">
        <f>T773-HLOOKUP(V773,Minimas!$C$3:$CD$12,4,FALSE)</f>
        <v>#N/A</v>
      </c>
      <c r="AE773" s="161" t="e">
        <f>T773-HLOOKUP(V773,Minimas!$C$3:$CD$12,5,FALSE)</f>
        <v>#N/A</v>
      </c>
      <c r="AF773" s="161" t="e">
        <f>T773-HLOOKUP(V773,Minimas!$C$3:$CD$12,6,FALSE)</f>
        <v>#N/A</v>
      </c>
      <c r="AG773" s="161" t="e">
        <f>T773-HLOOKUP(V773,Minimas!$C$3:$CD$12,7,FALSE)</f>
        <v>#N/A</v>
      </c>
      <c r="AH773" s="161" t="e">
        <f>T773-HLOOKUP(V773,Minimas!$C$3:$CD$12,8,FALSE)</f>
        <v>#N/A</v>
      </c>
      <c r="AI773" s="161" t="e">
        <f>T773-HLOOKUP(V773,Minimas!$C$3:$CD$12,9,FALSE)</f>
        <v>#N/A</v>
      </c>
      <c r="AJ773" s="161" t="e">
        <f>T773-HLOOKUP(V773,Minimas!$C$3:$CD$12,10,FALSE)</f>
        <v>#N/A</v>
      </c>
      <c r="AK773" s="162" t="str">
        <f t="shared" si="63"/>
        <v xml:space="preserve"> </v>
      </c>
      <c r="AL773" s="163"/>
      <c r="AM773" s="163" t="str">
        <f t="shared" si="64"/>
        <v xml:space="preserve"> </v>
      </c>
      <c r="AN773" s="163" t="str">
        <f t="shared" si="65"/>
        <v xml:space="preserve"> </v>
      </c>
    </row>
    <row r="774" spans="28:40" x14ac:dyDescent="0.25">
      <c r="AB774" s="161" t="e">
        <f>T774-HLOOKUP(V774,Minimas!$C$3:$CD$12,2,FALSE)</f>
        <v>#N/A</v>
      </c>
      <c r="AC774" s="161" t="e">
        <f>T774-HLOOKUP(V774,Minimas!$C$3:$CD$12,3,FALSE)</f>
        <v>#N/A</v>
      </c>
      <c r="AD774" s="161" t="e">
        <f>T774-HLOOKUP(V774,Minimas!$C$3:$CD$12,4,FALSE)</f>
        <v>#N/A</v>
      </c>
      <c r="AE774" s="161" t="e">
        <f>T774-HLOOKUP(V774,Minimas!$C$3:$CD$12,5,FALSE)</f>
        <v>#N/A</v>
      </c>
      <c r="AF774" s="161" t="e">
        <f>T774-HLOOKUP(V774,Minimas!$C$3:$CD$12,6,FALSE)</f>
        <v>#N/A</v>
      </c>
      <c r="AG774" s="161" t="e">
        <f>T774-HLOOKUP(V774,Minimas!$C$3:$CD$12,7,FALSE)</f>
        <v>#N/A</v>
      </c>
      <c r="AH774" s="161" t="e">
        <f>T774-HLOOKUP(V774,Minimas!$C$3:$CD$12,8,FALSE)</f>
        <v>#N/A</v>
      </c>
      <c r="AI774" s="161" t="e">
        <f>T774-HLOOKUP(V774,Minimas!$C$3:$CD$12,9,FALSE)</f>
        <v>#N/A</v>
      </c>
      <c r="AJ774" s="161" t="e">
        <f>T774-HLOOKUP(V774,Minimas!$C$3:$CD$12,10,FALSE)</f>
        <v>#N/A</v>
      </c>
      <c r="AK774" s="162" t="str">
        <f t="shared" si="63"/>
        <v xml:space="preserve"> </v>
      </c>
      <c r="AL774" s="163"/>
      <c r="AM774" s="163" t="str">
        <f t="shared" si="64"/>
        <v xml:space="preserve"> </v>
      </c>
      <c r="AN774" s="163" t="str">
        <f t="shared" si="65"/>
        <v xml:space="preserve"> </v>
      </c>
    </row>
    <row r="775" spans="28:40" x14ac:dyDescent="0.25">
      <c r="AB775" s="161" t="e">
        <f>T775-HLOOKUP(V775,Minimas!$C$3:$CD$12,2,FALSE)</f>
        <v>#N/A</v>
      </c>
      <c r="AC775" s="161" t="e">
        <f>T775-HLOOKUP(V775,Minimas!$C$3:$CD$12,3,FALSE)</f>
        <v>#N/A</v>
      </c>
      <c r="AD775" s="161" t="e">
        <f>T775-HLOOKUP(V775,Minimas!$C$3:$CD$12,4,FALSE)</f>
        <v>#N/A</v>
      </c>
      <c r="AE775" s="161" t="e">
        <f>T775-HLOOKUP(V775,Minimas!$C$3:$CD$12,5,FALSE)</f>
        <v>#N/A</v>
      </c>
      <c r="AF775" s="161" t="e">
        <f>T775-HLOOKUP(V775,Minimas!$C$3:$CD$12,6,FALSE)</f>
        <v>#N/A</v>
      </c>
      <c r="AG775" s="161" t="e">
        <f>T775-HLOOKUP(V775,Minimas!$C$3:$CD$12,7,FALSE)</f>
        <v>#N/A</v>
      </c>
      <c r="AH775" s="161" t="e">
        <f>T775-HLOOKUP(V775,Minimas!$C$3:$CD$12,8,FALSE)</f>
        <v>#N/A</v>
      </c>
      <c r="AI775" s="161" t="e">
        <f>T775-HLOOKUP(V775,Minimas!$C$3:$CD$12,9,FALSE)</f>
        <v>#N/A</v>
      </c>
      <c r="AJ775" s="161" t="e">
        <f>T775-HLOOKUP(V775,Minimas!$C$3:$CD$12,10,FALSE)</f>
        <v>#N/A</v>
      </c>
      <c r="AK775" s="162" t="str">
        <f t="shared" si="63"/>
        <v xml:space="preserve"> </v>
      </c>
      <c r="AL775" s="163"/>
      <c r="AM775" s="163" t="str">
        <f t="shared" si="64"/>
        <v xml:space="preserve"> </v>
      </c>
      <c r="AN775" s="163" t="str">
        <f t="shared" si="65"/>
        <v xml:space="preserve"> </v>
      </c>
    </row>
    <row r="776" spans="28:40" x14ac:dyDescent="0.25">
      <c r="AB776" s="161" t="e">
        <f>T776-HLOOKUP(V776,Minimas!$C$3:$CD$12,2,FALSE)</f>
        <v>#N/A</v>
      </c>
      <c r="AC776" s="161" t="e">
        <f>T776-HLOOKUP(V776,Minimas!$C$3:$CD$12,3,FALSE)</f>
        <v>#N/A</v>
      </c>
      <c r="AD776" s="161" t="e">
        <f>T776-HLOOKUP(V776,Minimas!$C$3:$CD$12,4,FALSE)</f>
        <v>#N/A</v>
      </c>
      <c r="AE776" s="161" t="e">
        <f>T776-HLOOKUP(V776,Minimas!$C$3:$CD$12,5,FALSE)</f>
        <v>#N/A</v>
      </c>
      <c r="AF776" s="161" t="e">
        <f>T776-HLOOKUP(V776,Minimas!$C$3:$CD$12,6,FALSE)</f>
        <v>#N/A</v>
      </c>
      <c r="AG776" s="161" t="e">
        <f>T776-HLOOKUP(V776,Minimas!$C$3:$CD$12,7,FALSE)</f>
        <v>#N/A</v>
      </c>
      <c r="AH776" s="161" t="e">
        <f>T776-HLOOKUP(V776,Minimas!$C$3:$CD$12,8,FALSE)</f>
        <v>#N/A</v>
      </c>
      <c r="AI776" s="161" t="e">
        <f>T776-HLOOKUP(V776,Minimas!$C$3:$CD$12,9,FALSE)</f>
        <v>#N/A</v>
      </c>
      <c r="AJ776" s="161" t="e">
        <f>T776-HLOOKUP(V776,Minimas!$C$3:$CD$12,10,FALSE)</f>
        <v>#N/A</v>
      </c>
      <c r="AK776" s="162" t="str">
        <f t="shared" si="63"/>
        <v xml:space="preserve"> </v>
      </c>
      <c r="AL776" s="163"/>
      <c r="AM776" s="163" t="str">
        <f t="shared" si="64"/>
        <v xml:space="preserve"> </v>
      </c>
      <c r="AN776" s="163" t="str">
        <f t="shared" si="65"/>
        <v xml:space="preserve"> </v>
      </c>
    </row>
    <row r="777" spans="28:40" x14ac:dyDescent="0.25">
      <c r="AB777" s="161" t="e">
        <f>T777-HLOOKUP(V777,Minimas!$C$3:$CD$12,2,FALSE)</f>
        <v>#N/A</v>
      </c>
      <c r="AC777" s="161" t="e">
        <f>T777-HLOOKUP(V777,Minimas!$C$3:$CD$12,3,FALSE)</f>
        <v>#N/A</v>
      </c>
      <c r="AD777" s="161" t="e">
        <f>T777-HLOOKUP(V777,Minimas!$C$3:$CD$12,4,FALSE)</f>
        <v>#N/A</v>
      </c>
      <c r="AE777" s="161" t="e">
        <f>T777-HLOOKUP(V777,Minimas!$C$3:$CD$12,5,FALSE)</f>
        <v>#N/A</v>
      </c>
      <c r="AF777" s="161" t="e">
        <f>T777-HLOOKUP(V777,Minimas!$C$3:$CD$12,6,FALSE)</f>
        <v>#N/A</v>
      </c>
      <c r="AG777" s="161" t="e">
        <f>T777-HLOOKUP(V777,Minimas!$C$3:$CD$12,7,FALSE)</f>
        <v>#N/A</v>
      </c>
      <c r="AH777" s="161" t="e">
        <f>T777-HLOOKUP(V777,Minimas!$C$3:$CD$12,8,FALSE)</f>
        <v>#N/A</v>
      </c>
      <c r="AI777" s="161" t="e">
        <f>T777-HLOOKUP(V777,Minimas!$C$3:$CD$12,9,FALSE)</f>
        <v>#N/A</v>
      </c>
      <c r="AJ777" s="161" t="e">
        <f>T777-HLOOKUP(V777,Minimas!$C$3:$CD$12,10,FALSE)</f>
        <v>#N/A</v>
      </c>
      <c r="AK777" s="162" t="str">
        <f t="shared" si="63"/>
        <v xml:space="preserve"> </v>
      </c>
      <c r="AL777" s="163"/>
      <c r="AM777" s="163" t="str">
        <f t="shared" si="64"/>
        <v xml:space="preserve"> </v>
      </c>
      <c r="AN777" s="163" t="str">
        <f t="shared" si="65"/>
        <v xml:space="preserve"> </v>
      </c>
    </row>
    <row r="778" spans="28:40" x14ac:dyDescent="0.25">
      <c r="AB778" s="161" t="e">
        <f>T778-HLOOKUP(V778,Minimas!$C$3:$CD$12,2,FALSE)</f>
        <v>#N/A</v>
      </c>
      <c r="AC778" s="161" t="e">
        <f>T778-HLOOKUP(V778,Minimas!$C$3:$CD$12,3,FALSE)</f>
        <v>#N/A</v>
      </c>
      <c r="AD778" s="161" t="e">
        <f>T778-HLOOKUP(V778,Minimas!$C$3:$CD$12,4,FALSE)</f>
        <v>#N/A</v>
      </c>
      <c r="AE778" s="161" t="e">
        <f>T778-HLOOKUP(V778,Minimas!$C$3:$CD$12,5,FALSE)</f>
        <v>#N/A</v>
      </c>
      <c r="AF778" s="161" t="e">
        <f>T778-HLOOKUP(V778,Minimas!$C$3:$CD$12,6,FALSE)</f>
        <v>#N/A</v>
      </c>
      <c r="AG778" s="161" t="e">
        <f>T778-HLOOKUP(V778,Minimas!$C$3:$CD$12,7,FALSE)</f>
        <v>#N/A</v>
      </c>
      <c r="AH778" s="161" t="e">
        <f>T778-HLOOKUP(V778,Minimas!$C$3:$CD$12,8,FALSE)</f>
        <v>#N/A</v>
      </c>
      <c r="AI778" s="161" t="e">
        <f>T778-HLOOKUP(V778,Minimas!$C$3:$CD$12,9,FALSE)</f>
        <v>#N/A</v>
      </c>
      <c r="AJ778" s="161" t="e">
        <f>T778-HLOOKUP(V778,Minimas!$C$3:$CD$12,10,FALSE)</f>
        <v>#N/A</v>
      </c>
      <c r="AK778" s="162" t="str">
        <f t="shared" si="63"/>
        <v xml:space="preserve"> </v>
      </c>
      <c r="AL778" s="163"/>
      <c r="AM778" s="163" t="str">
        <f t="shared" si="64"/>
        <v xml:space="preserve"> </v>
      </c>
      <c r="AN778" s="163" t="str">
        <f t="shared" si="65"/>
        <v xml:space="preserve"> </v>
      </c>
    </row>
    <row r="779" spans="28:40" x14ac:dyDescent="0.25">
      <c r="AB779" s="161" t="e">
        <f>T779-HLOOKUP(V779,Minimas!$C$3:$CD$12,2,FALSE)</f>
        <v>#N/A</v>
      </c>
      <c r="AC779" s="161" t="e">
        <f>T779-HLOOKUP(V779,Minimas!$C$3:$CD$12,3,FALSE)</f>
        <v>#N/A</v>
      </c>
      <c r="AD779" s="161" t="e">
        <f>T779-HLOOKUP(V779,Minimas!$C$3:$CD$12,4,FALSE)</f>
        <v>#N/A</v>
      </c>
      <c r="AE779" s="161" t="e">
        <f>T779-HLOOKUP(V779,Minimas!$C$3:$CD$12,5,FALSE)</f>
        <v>#N/A</v>
      </c>
      <c r="AF779" s="161" t="e">
        <f>T779-HLOOKUP(V779,Minimas!$C$3:$CD$12,6,FALSE)</f>
        <v>#N/A</v>
      </c>
      <c r="AG779" s="161" t="e">
        <f>T779-HLOOKUP(V779,Minimas!$C$3:$CD$12,7,FALSE)</f>
        <v>#N/A</v>
      </c>
      <c r="AH779" s="161" t="e">
        <f>T779-HLOOKUP(V779,Minimas!$C$3:$CD$12,8,FALSE)</f>
        <v>#N/A</v>
      </c>
      <c r="AI779" s="161" t="e">
        <f>T779-HLOOKUP(V779,Minimas!$C$3:$CD$12,9,FALSE)</f>
        <v>#N/A</v>
      </c>
      <c r="AJ779" s="161" t="e">
        <f>T779-HLOOKUP(V779,Minimas!$C$3:$CD$12,10,FALSE)</f>
        <v>#N/A</v>
      </c>
      <c r="AK779" s="162" t="str">
        <f t="shared" si="63"/>
        <v xml:space="preserve"> </v>
      </c>
      <c r="AL779" s="163"/>
      <c r="AM779" s="163" t="str">
        <f t="shared" si="64"/>
        <v xml:space="preserve"> </v>
      </c>
      <c r="AN779" s="163" t="str">
        <f t="shared" si="65"/>
        <v xml:space="preserve"> </v>
      </c>
    </row>
    <row r="780" spans="28:40" x14ac:dyDescent="0.25">
      <c r="AB780" s="161" t="e">
        <f>T780-HLOOKUP(V780,Minimas!$C$3:$CD$12,2,FALSE)</f>
        <v>#N/A</v>
      </c>
      <c r="AC780" s="161" t="e">
        <f>T780-HLOOKUP(V780,Minimas!$C$3:$CD$12,3,FALSE)</f>
        <v>#N/A</v>
      </c>
      <c r="AD780" s="161" t="e">
        <f>T780-HLOOKUP(V780,Minimas!$C$3:$CD$12,4,FALSE)</f>
        <v>#N/A</v>
      </c>
      <c r="AE780" s="161" t="e">
        <f>T780-HLOOKUP(V780,Minimas!$C$3:$CD$12,5,FALSE)</f>
        <v>#N/A</v>
      </c>
      <c r="AF780" s="161" t="e">
        <f>T780-HLOOKUP(V780,Minimas!$C$3:$CD$12,6,FALSE)</f>
        <v>#N/A</v>
      </c>
      <c r="AG780" s="161" t="e">
        <f>T780-HLOOKUP(V780,Minimas!$C$3:$CD$12,7,FALSE)</f>
        <v>#N/A</v>
      </c>
      <c r="AH780" s="161" t="e">
        <f>T780-HLOOKUP(V780,Minimas!$C$3:$CD$12,8,FALSE)</f>
        <v>#N/A</v>
      </c>
      <c r="AI780" s="161" t="e">
        <f>T780-HLOOKUP(V780,Minimas!$C$3:$CD$12,9,FALSE)</f>
        <v>#N/A</v>
      </c>
      <c r="AJ780" s="161" t="e">
        <f>T780-HLOOKUP(V780,Minimas!$C$3:$CD$12,10,FALSE)</f>
        <v>#N/A</v>
      </c>
      <c r="AK780" s="162" t="str">
        <f t="shared" si="63"/>
        <v xml:space="preserve"> </v>
      </c>
      <c r="AL780" s="163"/>
      <c r="AM780" s="163" t="str">
        <f t="shared" si="64"/>
        <v xml:space="preserve"> </v>
      </c>
      <c r="AN780" s="163" t="str">
        <f t="shared" si="65"/>
        <v xml:space="preserve"> </v>
      </c>
    </row>
    <row r="781" spans="28:40" x14ac:dyDescent="0.25">
      <c r="AB781" s="161" t="e">
        <f>T781-HLOOKUP(V781,Minimas!$C$3:$CD$12,2,FALSE)</f>
        <v>#N/A</v>
      </c>
      <c r="AC781" s="161" t="e">
        <f>T781-HLOOKUP(V781,Minimas!$C$3:$CD$12,3,FALSE)</f>
        <v>#N/A</v>
      </c>
      <c r="AD781" s="161" t="e">
        <f>T781-HLOOKUP(V781,Minimas!$C$3:$CD$12,4,FALSE)</f>
        <v>#N/A</v>
      </c>
      <c r="AE781" s="161" t="e">
        <f>T781-HLOOKUP(V781,Minimas!$C$3:$CD$12,5,FALSE)</f>
        <v>#N/A</v>
      </c>
      <c r="AF781" s="161" t="e">
        <f>T781-HLOOKUP(V781,Minimas!$C$3:$CD$12,6,FALSE)</f>
        <v>#N/A</v>
      </c>
      <c r="AG781" s="161" t="e">
        <f>T781-HLOOKUP(V781,Minimas!$C$3:$CD$12,7,FALSE)</f>
        <v>#N/A</v>
      </c>
      <c r="AH781" s="161" t="e">
        <f>T781-HLOOKUP(V781,Minimas!$C$3:$CD$12,8,FALSE)</f>
        <v>#N/A</v>
      </c>
      <c r="AI781" s="161" t="e">
        <f>T781-HLOOKUP(V781,Minimas!$C$3:$CD$12,9,FALSE)</f>
        <v>#N/A</v>
      </c>
      <c r="AJ781" s="161" t="e">
        <f>T781-HLOOKUP(V781,Minimas!$C$3:$CD$12,10,FALSE)</f>
        <v>#N/A</v>
      </c>
      <c r="AK781" s="162" t="str">
        <f t="shared" si="63"/>
        <v xml:space="preserve"> </v>
      </c>
      <c r="AL781" s="163"/>
      <c r="AM781" s="163" t="str">
        <f t="shared" si="64"/>
        <v xml:space="preserve"> </v>
      </c>
      <c r="AN781" s="163" t="str">
        <f t="shared" si="65"/>
        <v xml:space="preserve"> </v>
      </c>
    </row>
    <row r="782" spans="28:40" x14ac:dyDescent="0.25">
      <c r="AB782" s="161" t="e">
        <f>T782-HLOOKUP(V782,Minimas!$C$3:$CD$12,2,FALSE)</f>
        <v>#N/A</v>
      </c>
      <c r="AC782" s="161" t="e">
        <f>T782-HLOOKUP(V782,Minimas!$C$3:$CD$12,3,FALSE)</f>
        <v>#N/A</v>
      </c>
      <c r="AD782" s="161" t="e">
        <f>T782-HLOOKUP(V782,Minimas!$C$3:$CD$12,4,FALSE)</f>
        <v>#N/A</v>
      </c>
      <c r="AE782" s="161" t="e">
        <f>T782-HLOOKUP(V782,Minimas!$C$3:$CD$12,5,FALSE)</f>
        <v>#N/A</v>
      </c>
      <c r="AF782" s="161" t="e">
        <f>T782-HLOOKUP(V782,Minimas!$C$3:$CD$12,6,FALSE)</f>
        <v>#N/A</v>
      </c>
      <c r="AG782" s="161" t="e">
        <f>T782-HLOOKUP(V782,Minimas!$C$3:$CD$12,7,FALSE)</f>
        <v>#N/A</v>
      </c>
      <c r="AH782" s="161" t="e">
        <f>T782-HLOOKUP(V782,Minimas!$C$3:$CD$12,8,FALSE)</f>
        <v>#N/A</v>
      </c>
      <c r="AI782" s="161" t="e">
        <f>T782-HLOOKUP(V782,Minimas!$C$3:$CD$12,9,FALSE)</f>
        <v>#N/A</v>
      </c>
      <c r="AJ782" s="161" t="e">
        <f>T782-HLOOKUP(V782,Minimas!$C$3:$CD$12,10,FALSE)</f>
        <v>#N/A</v>
      </c>
      <c r="AK782" s="162" t="str">
        <f t="shared" si="63"/>
        <v xml:space="preserve"> </v>
      </c>
      <c r="AL782" s="163"/>
      <c r="AM782" s="163" t="str">
        <f t="shared" si="64"/>
        <v xml:space="preserve"> </v>
      </c>
      <c r="AN782" s="163" t="str">
        <f t="shared" si="65"/>
        <v xml:space="preserve"> </v>
      </c>
    </row>
    <row r="783" spans="28:40" x14ac:dyDescent="0.25">
      <c r="AB783" s="161" t="e">
        <f>T783-HLOOKUP(V783,Minimas!$C$3:$CD$12,2,FALSE)</f>
        <v>#N/A</v>
      </c>
      <c r="AC783" s="161" t="e">
        <f>T783-HLOOKUP(V783,Minimas!$C$3:$CD$12,3,FALSE)</f>
        <v>#N/A</v>
      </c>
      <c r="AD783" s="161" t="e">
        <f>T783-HLOOKUP(V783,Minimas!$C$3:$CD$12,4,FALSE)</f>
        <v>#N/A</v>
      </c>
      <c r="AE783" s="161" t="e">
        <f>T783-HLOOKUP(V783,Minimas!$C$3:$CD$12,5,FALSE)</f>
        <v>#N/A</v>
      </c>
      <c r="AF783" s="161" t="e">
        <f>T783-HLOOKUP(V783,Minimas!$C$3:$CD$12,6,FALSE)</f>
        <v>#N/A</v>
      </c>
      <c r="AG783" s="161" t="e">
        <f>T783-HLOOKUP(V783,Minimas!$C$3:$CD$12,7,FALSE)</f>
        <v>#N/A</v>
      </c>
      <c r="AH783" s="161" t="e">
        <f>T783-HLOOKUP(V783,Minimas!$C$3:$CD$12,8,FALSE)</f>
        <v>#N/A</v>
      </c>
      <c r="AI783" s="161" t="e">
        <f>T783-HLOOKUP(V783,Minimas!$C$3:$CD$12,9,FALSE)</f>
        <v>#N/A</v>
      </c>
      <c r="AJ783" s="161" t="e">
        <f>T783-HLOOKUP(V783,Minimas!$C$3:$CD$12,10,FALSE)</f>
        <v>#N/A</v>
      </c>
      <c r="AK783" s="162" t="str">
        <f t="shared" si="63"/>
        <v xml:space="preserve"> </v>
      </c>
      <c r="AL783" s="163"/>
      <c r="AM783" s="163" t="str">
        <f t="shared" si="64"/>
        <v xml:space="preserve"> </v>
      </c>
      <c r="AN783" s="163" t="str">
        <f t="shared" si="65"/>
        <v xml:space="preserve"> </v>
      </c>
    </row>
    <row r="784" spans="28:40" x14ac:dyDescent="0.25">
      <c r="AB784" s="161" t="e">
        <f>T784-HLOOKUP(V784,Minimas!$C$3:$CD$12,2,FALSE)</f>
        <v>#N/A</v>
      </c>
      <c r="AC784" s="161" t="e">
        <f>T784-HLOOKUP(V784,Minimas!$C$3:$CD$12,3,FALSE)</f>
        <v>#N/A</v>
      </c>
      <c r="AD784" s="161" t="e">
        <f>T784-HLOOKUP(V784,Minimas!$C$3:$CD$12,4,FALSE)</f>
        <v>#N/A</v>
      </c>
      <c r="AE784" s="161" t="e">
        <f>T784-HLOOKUP(V784,Minimas!$C$3:$CD$12,5,FALSE)</f>
        <v>#N/A</v>
      </c>
      <c r="AF784" s="161" t="e">
        <f>T784-HLOOKUP(V784,Minimas!$C$3:$CD$12,6,FALSE)</f>
        <v>#N/A</v>
      </c>
      <c r="AG784" s="161" t="e">
        <f>T784-HLOOKUP(V784,Minimas!$C$3:$CD$12,7,FALSE)</f>
        <v>#N/A</v>
      </c>
      <c r="AH784" s="161" t="e">
        <f>T784-HLOOKUP(V784,Minimas!$C$3:$CD$12,8,FALSE)</f>
        <v>#N/A</v>
      </c>
      <c r="AI784" s="161" t="e">
        <f>T784-HLOOKUP(V784,Minimas!$C$3:$CD$12,9,FALSE)</f>
        <v>#N/A</v>
      </c>
      <c r="AJ784" s="161" t="e">
        <f>T784-HLOOKUP(V784,Minimas!$C$3:$CD$12,10,FALSE)</f>
        <v>#N/A</v>
      </c>
      <c r="AK784" s="162" t="str">
        <f t="shared" si="63"/>
        <v xml:space="preserve"> </v>
      </c>
      <c r="AL784" s="163"/>
      <c r="AM784" s="163" t="str">
        <f t="shared" si="64"/>
        <v xml:space="preserve"> </v>
      </c>
      <c r="AN784" s="163" t="str">
        <f t="shared" si="65"/>
        <v xml:space="preserve"> </v>
      </c>
    </row>
    <row r="785" spans="28:40" x14ac:dyDescent="0.25">
      <c r="AB785" s="161" t="e">
        <f>T785-HLOOKUP(V785,Minimas!$C$3:$CD$12,2,FALSE)</f>
        <v>#N/A</v>
      </c>
      <c r="AC785" s="161" t="e">
        <f>T785-HLOOKUP(V785,Minimas!$C$3:$CD$12,3,FALSE)</f>
        <v>#N/A</v>
      </c>
      <c r="AD785" s="161" t="e">
        <f>T785-HLOOKUP(V785,Minimas!$C$3:$CD$12,4,FALSE)</f>
        <v>#N/A</v>
      </c>
      <c r="AE785" s="161" t="e">
        <f>T785-HLOOKUP(V785,Minimas!$C$3:$CD$12,5,FALSE)</f>
        <v>#N/A</v>
      </c>
      <c r="AF785" s="161" t="e">
        <f>T785-HLOOKUP(V785,Minimas!$C$3:$CD$12,6,FALSE)</f>
        <v>#N/A</v>
      </c>
      <c r="AG785" s="161" t="e">
        <f>T785-HLOOKUP(V785,Minimas!$C$3:$CD$12,7,FALSE)</f>
        <v>#N/A</v>
      </c>
      <c r="AH785" s="161" t="e">
        <f>T785-HLOOKUP(V785,Minimas!$C$3:$CD$12,8,FALSE)</f>
        <v>#N/A</v>
      </c>
      <c r="AI785" s="161" t="e">
        <f>T785-HLOOKUP(V785,Minimas!$C$3:$CD$12,9,FALSE)</f>
        <v>#N/A</v>
      </c>
      <c r="AJ785" s="161" t="e">
        <f>T785-HLOOKUP(V785,Minimas!$C$3:$CD$12,10,FALSE)</f>
        <v>#N/A</v>
      </c>
      <c r="AK785" s="162" t="str">
        <f t="shared" si="63"/>
        <v xml:space="preserve"> </v>
      </c>
      <c r="AL785" s="163"/>
      <c r="AM785" s="163" t="str">
        <f t="shared" si="64"/>
        <v xml:space="preserve"> </v>
      </c>
      <c r="AN785" s="163" t="str">
        <f t="shared" si="65"/>
        <v xml:space="preserve"> </v>
      </c>
    </row>
    <row r="786" spans="28:40" x14ac:dyDescent="0.25">
      <c r="AB786" s="161" t="e">
        <f>T786-HLOOKUP(V786,Minimas!$C$3:$CD$12,2,FALSE)</f>
        <v>#N/A</v>
      </c>
      <c r="AC786" s="161" t="e">
        <f>T786-HLOOKUP(V786,Minimas!$C$3:$CD$12,3,FALSE)</f>
        <v>#N/A</v>
      </c>
      <c r="AD786" s="161" t="e">
        <f>T786-HLOOKUP(V786,Minimas!$C$3:$CD$12,4,FALSE)</f>
        <v>#N/A</v>
      </c>
      <c r="AE786" s="161" t="e">
        <f>T786-HLOOKUP(V786,Minimas!$C$3:$CD$12,5,FALSE)</f>
        <v>#N/A</v>
      </c>
      <c r="AF786" s="161" t="e">
        <f>T786-HLOOKUP(V786,Minimas!$C$3:$CD$12,6,FALSE)</f>
        <v>#N/A</v>
      </c>
      <c r="AG786" s="161" t="e">
        <f>T786-HLOOKUP(V786,Minimas!$C$3:$CD$12,7,FALSE)</f>
        <v>#N/A</v>
      </c>
      <c r="AH786" s="161" t="e">
        <f>T786-HLOOKUP(V786,Minimas!$C$3:$CD$12,8,FALSE)</f>
        <v>#N/A</v>
      </c>
      <c r="AI786" s="161" t="e">
        <f>T786-HLOOKUP(V786,Minimas!$C$3:$CD$12,9,FALSE)</f>
        <v>#N/A</v>
      </c>
      <c r="AJ786" s="161" t="e">
        <f>T786-HLOOKUP(V786,Minimas!$C$3:$CD$12,10,FALSE)</f>
        <v>#N/A</v>
      </c>
      <c r="AK786" s="162" t="str">
        <f t="shared" si="63"/>
        <v xml:space="preserve"> </v>
      </c>
      <c r="AL786" s="163"/>
      <c r="AM786" s="163" t="str">
        <f t="shared" si="64"/>
        <v xml:space="preserve"> </v>
      </c>
      <c r="AN786" s="163" t="str">
        <f t="shared" si="65"/>
        <v xml:space="preserve"> </v>
      </c>
    </row>
    <row r="787" spans="28:40" x14ac:dyDescent="0.25">
      <c r="AB787" s="161" t="e">
        <f>T787-HLOOKUP(V787,Minimas!$C$3:$CD$12,2,FALSE)</f>
        <v>#N/A</v>
      </c>
      <c r="AC787" s="161" t="e">
        <f>T787-HLOOKUP(V787,Minimas!$C$3:$CD$12,3,FALSE)</f>
        <v>#N/A</v>
      </c>
      <c r="AD787" s="161" t="e">
        <f>T787-HLOOKUP(V787,Minimas!$C$3:$CD$12,4,FALSE)</f>
        <v>#N/A</v>
      </c>
      <c r="AE787" s="161" t="e">
        <f>T787-HLOOKUP(V787,Minimas!$C$3:$CD$12,5,FALSE)</f>
        <v>#N/A</v>
      </c>
      <c r="AF787" s="161" t="e">
        <f>T787-HLOOKUP(V787,Minimas!$C$3:$CD$12,6,FALSE)</f>
        <v>#N/A</v>
      </c>
      <c r="AG787" s="161" t="e">
        <f>T787-HLOOKUP(V787,Minimas!$C$3:$CD$12,7,FALSE)</f>
        <v>#N/A</v>
      </c>
      <c r="AH787" s="161" t="e">
        <f>T787-HLOOKUP(V787,Minimas!$C$3:$CD$12,8,FALSE)</f>
        <v>#N/A</v>
      </c>
      <c r="AI787" s="161" t="e">
        <f>T787-HLOOKUP(V787,Minimas!$C$3:$CD$12,9,FALSE)</f>
        <v>#N/A</v>
      </c>
      <c r="AJ787" s="161" t="e">
        <f>T787-HLOOKUP(V787,Minimas!$C$3:$CD$12,10,FALSE)</f>
        <v>#N/A</v>
      </c>
      <c r="AK787" s="162" t="str">
        <f t="shared" si="63"/>
        <v xml:space="preserve"> </v>
      </c>
      <c r="AL787" s="163"/>
      <c r="AM787" s="163" t="str">
        <f t="shared" si="64"/>
        <v xml:space="preserve"> </v>
      </c>
      <c r="AN787" s="163" t="str">
        <f t="shared" si="65"/>
        <v xml:space="preserve"> </v>
      </c>
    </row>
    <row r="788" spans="28:40" x14ac:dyDescent="0.25">
      <c r="AB788" s="161" t="e">
        <f>T788-HLOOKUP(V788,Minimas!$C$3:$CD$12,2,FALSE)</f>
        <v>#N/A</v>
      </c>
      <c r="AC788" s="161" t="e">
        <f>T788-HLOOKUP(V788,Minimas!$C$3:$CD$12,3,FALSE)</f>
        <v>#N/A</v>
      </c>
      <c r="AD788" s="161" t="e">
        <f>T788-HLOOKUP(V788,Minimas!$C$3:$CD$12,4,FALSE)</f>
        <v>#N/A</v>
      </c>
      <c r="AE788" s="161" t="e">
        <f>T788-HLOOKUP(V788,Minimas!$C$3:$CD$12,5,FALSE)</f>
        <v>#N/A</v>
      </c>
      <c r="AF788" s="161" t="e">
        <f>T788-HLOOKUP(V788,Minimas!$C$3:$CD$12,6,FALSE)</f>
        <v>#N/A</v>
      </c>
      <c r="AG788" s="161" t="e">
        <f>T788-HLOOKUP(V788,Minimas!$C$3:$CD$12,7,FALSE)</f>
        <v>#N/A</v>
      </c>
      <c r="AH788" s="161" t="e">
        <f>T788-HLOOKUP(V788,Minimas!$C$3:$CD$12,8,FALSE)</f>
        <v>#N/A</v>
      </c>
      <c r="AI788" s="161" t="e">
        <f>T788-HLOOKUP(V788,Minimas!$C$3:$CD$12,9,FALSE)</f>
        <v>#N/A</v>
      </c>
      <c r="AJ788" s="161" t="e">
        <f>T788-HLOOKUP(V788,Minimas!$C$3:$CD$12,10,FALSE)</f>
        <v>#N/A</v>
      </c>
      <c r="AK788" s="162" t="str">
        <f t="shared" si="63"/>
        <v xml:space="preserve"> </v>
      </c>
      <c r="AL788" s="163"/>
      <c r="AM788" s="163" t="str">
        <f t="shared" si="64"/>
        <v xml:space="preserve"> </v>
      </c>
      <c r="AN788" s="163" t="str">
        <f t="shared" si="65"/>
        <v xml:space="preserve"> </v>
      </c>
    </row>
    <row r="789" spans="28:40" x14ac:dyDescent="0.25">
      <c r="AB789" s="161" t="e">
        <f>T789-HLOOKUP(V789,Minimas!$C$3:$CD$12,2,FALSE)</f>
        <v>#N/A</v>
      </c>
      <c r="AC789" s="161" t="e">
        <f>T789-HLOOKUP(V789,Minimas!$C$3:$CD$12,3,FALSE)</f>
        <v>#N/A</v>
      </c>
      <c r="AD789" s="161" t="e">
        <f>T789-HLOOKUP(V789,Minimas!$C$3:$CD$12,4,FALSE)</f>
        <v>#N/A</v>
      </c>
      <c r="AE789" s="161" t="e">
        <f>T789-HLOOKUP(V789,Minimas!$C$3:$CD$12,5,FALSE)</f>
        <v>#N/A</v>
      </c>
      <c r="AF789" s="161" t="e">
        <f>T789-HLOOKUP(V789,Minimas!$C$3:$CD$12,6,FALSE)</f>
        <v>#N/A</v>
      </c>
      <c r="AG789" s="161" t="e">
        <f>T789-HLOOKUP(V789,Minimas!$C$3:$CD$12,7,FALSE)</f>
        <v>#N/A</v>
      </c>
      <c r="AH789" s="161" t="e">
        <f>T789-HLOOKUP(V789,Minimas!$C$3:$CD$12,8,FALSE)</f>
        <v>#N/A</v>
      </c>
      <c r="AI789" s="161" t="e">
        <f>T789-HLOOKUP(V789,Minimas!$C$3:$CD$12,9,FALSE)</f>
        <v>#N/A</v>
      </c>
      <c r="AJ789" s="161" t="e">
        <f>T789-HLOOKUP(V789,Minimas!$C$3:$CD$12,10,FALSE)</f>
        <v>#N/A</v>
      </c>
      <c r="AK789" s="162" t="str">
        <f t="shared" si="63"/>
        <v xml:space="preserve"> </v>
      </c>
      <c r="AL789" s="163"/>
      <c r="AM789" s="163" t="str">
        <f t="shared" si="64"/>
        <v xml:space="preserve"> </v>
      </c>
      <c r="AN789" s="163" t="str">
        <f t="shared" si="65"/>
        <v xml:space="preserve"> </v>
      </c>
    </row>
    <row r="790" spans="28:40" x14ac:dyDescent="0.25">
      <c r="AB790" s="161" t="e">
        <f>T790-HLOOKUP(V790,Minimas!$C$3:$CD$12,2,FALSE)</f>
        <v>#N/A</v>
      </c>
      <c r="AC790" s="161" t="e">
        <f>T790-HLOOKUP(V790,Minimas!$C$3:$CD$12,3,FALSE)</f>
        <v>#N/A</v>
      </c>
      <c r="AD790" s="161" t="e">
        <f>T790-HLOOKUP(V790,Minimas!$C$3:$CD$12,4,FALSE)</f>
        <v>#N/A</v>
      </c>
      <c r="AE790" s="161" t="e">
        <f>T790-HLOOKUP(V790,Minimas!$C$3:$CD$12,5,FALSE)</f>
        <v>#N/A</v>
      </c>
      <c r="AF790" s="161" t="e">
        <f>T790-HLOOKUP(V790,Minimas!$C$3:$CD$12,6,FALSE)</f>
        <v>#N/A</v>
      </c>
      <c r="AG790" s="161" t="e">
        <f>T790-HLOOKUP(V790,Minimas!$C$3:$CD$12,7,FALSE)</f>
        <v>#N/A</v>
      </c>
      <c r="AH790" s="161" t="e">
        <f>T790-HLOOKUP(V790,Minimas!$C$3:$CD$12,8,FALSE)</f>
        <v>#N/A</v>
      </c>
      <c r="AI790" s="161" t="e">
        <f>T790-HLOOKUP(V790,Minimas!$C$3:$CD$12,9,FALSE)</f>
        <v>#N/A</v>
      </c>
      <c r="AJ790" s="161" t="e">
        <f>T790-HLOOKUP(V790,Minimas!$C$3:$CD$12,10,FALSE)</f>
        <v>#N/A</v>
      </c>
      <c r="AK790" s="162" t="str">
        <f t="shared" si="63"/>
        <v xml:space="preserve"> </v>
      </c>
      <c r="AL790" s="163"/>
      <c r="AM790" s="163" t="str">
        <f t="shared" si="64"/>
        <v xml:space="preserve"> </v>
      </c>
      <c r="AN790" s="163" t="str">
        <f t="shared" si="65"/>
        <v xml:space="preserve"> </v>
      </c>
    </row>
    <row r="791" spans="28:40" x14ac:dyDescent="0.25">
      <c r="AB791" s="161" t="e">
        <f>T791-HLOOKUP(V791,Minimas!$C$3:$CD$12,2,FALSE)</f>
        <v>#N/A</v>
      </c>
      <c r="AC791" s="161" t="e">
        <f>T791-HLOOKUP(V791,Minimas!$C$3:$CD$12,3,FALSE)</f>
        <v>#N/A</v>
      </c>
      <c r="AD791" s="161" t="e">
        <f>T791-HLOOKUP(V791,Minimas!$C$3:$CD$12,4,FALSE)</f>
        <v>#N/A</v>
      </c>
      <c r="AE791" s="161" t="e">
        <f>T791-HLOOKUP(V791,Minimas!$C$3:$CD$12,5,FALSE)</f>
        <v>#N/A</v>
      </c>
      <c r="AF791" s="161" t="e">
        <f>T791-HLOOKUP(V791,Minimas!$C$3:$CD$12,6,FALSE)</f>
        <v>#N/A</v>
      </c>
      <c r="AG791" s="161" t="e">
        <f>T791-HLOOKUP(V791,Minimas!$C$3:$CD$12,7,FALSE)</f>
        <v>#N/A</v>
      </c>
      <c r="AH791" s="161" t="e">
        <f>T791-HLOOKUP(V791,Minimas!$C$3:$CD$12,8,FALSE)</f>
        <v>#N/A</v>
      </c>
      <c r="AI791" s="161" t="e">
        <f>T791-HLOOKUP(V791,Minimas!$C$3:$CD$12,9,FALSE)</f>
        <v>#N/A</v>
      </c>
      <c r="AJ791" s="161" t="e">
        <f>T791-HLOOKUP(V791,Minimas!$C$3:$CD$12,10,FALSE)</f>
        <v>#N/A</v>
      </c>
      <c r="AK791" s="162" t="str">
        <f t="shared" si="63"/>
        <v xml:space="preserve"> </v>
      </c>
      <c r="AL791" s="163"/>
      <c r="AM791" s="163" t="str">
        <f t="shared" si="64"/>
        <v xml:space="preserve"> </v>
      </c>
      <c r="AN791" s="163" t="str">
        <f t="shared" si="65"/>
        <v xml:space="preserve"> </v>
      </c>
    </row>
    <row r="792" spans="28:40" x14ac:dyDescent="0.25">
      <c r="AB792" s="161" t="e">
        <f>T792-HLOOKUP(V792,Minimas!$C$3:$CD$12,2,FALSE)</f>
        <v>#N/A</v>
      </c>
      <c r="AC792" s="161" t="e">
        <f>T792-HLOOKUP(V792,Minimas!$C$3:$CD$12,3,FALSE)</f>
        <v>#N/A</v>
      </c>
      <c r="AD792" s="161" t="e">
        <f>T792-HLOOKUP(V792,Minimas!$C$3:$CD$12,4,FALSE)</f>
        <v>#N/A</v>
      </c>
      <c r="AE792" s="161" t="e">
        <f>T792-HLOOKUP(V792,Minimas!$C$3:$CD$12,5,FALSE)</f>
        <v>#N/A</v>
      </c>
      <c r="AF792" s="161" t="e">
        <f>T792-HLOOKUP(V792,Minimas!$C$3:$CD$12,6,FALSE)</f>
        <v>#N/A</v>
      </c>
      <c r="AG792" s="161" t="e">
        <f>T792-HLOOKUP(V792,Minimas!$C$3:$CD$12,7,FALSE)</f>
        <v>#N/A</v>
      </c>
      <c r="AH792" s="161" t="e">
        <f>T792-HLOOKUP(V792,Minimas!$C$3:$CD$12,8,FALSE)</f>
        <v>#N/A</v>
      </c>
      <c r="AI792" s="161" t="e">
        <f>T792-HLOOKUP(V792,Minimas!$C$3:$CD$12,9,FALSE)</f>
        <v>#N/A</v>
      </c>
      <c r="AJ792" s="161" t="e">
        <f>T792-HLOOKUP(V792,Minimas!$C$3:$CD$12,10,FALSE)</f>
        <v>#N/A</v>
      </c>
      <c r="AK792" s="162" t="str">
        <f t="shared" si="63"/>
        <v xml:space="preserve"> </v>
      </c>
      <c r="AL792" s="163"/>
      <c r="AM792" s="163" t="str">
        <f t="shared" si="64"/>
        <v xml:space="preserve"> </v>
      </c>
      <c r="AN792" s="163" t="str">
        <f t="shared" si="65"/>
        <v xml:space="preserve"> </v>
      </c>
    </row>
    <row r="793" spans="28:40" x14ac:dyDescent="0.25">
      <c r="AB793" s="161" t="e">
        <f>T793-HLOOKUP(V793,Minimas!$C$3:$CD$12,2,FALSE)</f>
        <v>#N/A</v>
      </c>
      <c r="AC793" s="161" t="e">
        <f>T793-HLOOKUP(V793,Minimas!$C$3:$CD$12,3,FALSE)</f>
        <v>#N/A</v>
      </c>
      <c r="AD793" s="161" t="e">
        <f>T793-HLOOKUP(V793,Minimas!$C$3:$CD$12,4,FALSE)</f>
        <v>#N/A</v>
      </c>
      <c r="AE793" s="161" t="e">
        <f>T793-HLOOKUP(V793,Minimas!$C$3:$CD$12,5,FALSE)</f>
        <v>#N/A</v>
      </c>
      <c r="AF793" s="161" t="e">
        <f>T793-HLOOKUP(V793,Minimas!$C$3:$CD$12,6,FALSE)</f>
        <v>#N/A</v>
      </c>
      <c r="AG793" s="161" t="e">
        <f>T793-HLOOKUP(V793,Minimas!$C$3:$CD$12,7,FALSE)</f>
        <v>#N/A</v>
      </c>
      <c r="AH793" s="161" t="e">
        <f>T793-HLOOKUP(V793,Minimas!$C$3:$CD$12,8,FALSE)</f>
        <v>#N/A</v>
      </c>
      <c r="AI793" s="161" t="e">
        <f>T793-HLOOKUP(V793,Minimas!$C$3:$CD$12,9,FALSE)</f>
        <v>#N/A</v>
      </c>
      <c r="AJ793" s="161" t="e">
        <f>T793-HLOOKUP(V793,Minimas!$C$3:$CD$12,10,FALSE)</f>
        <v>#N/A</v>
      </c>
      <c r="AK793" s="162" t="str">
        <f t="shared" si="63"/>
        <v xml:space="preserve"> </v>
      </c>
      <c r="AL793" s="163"/>
      <c r="AM793" s="163" t="str">
        <f t="shared" si="64"/>
        <v xml:space="preserve"> </v>
      </c>
      <c r="AN793" s="163" t="str">
        <f t="shared" si="65"/>
        <v xml:space="preserve"> </v>
      </c>
    </row>
    <row r="794" spans="28:40" x14ac:dyDescent="0.25">
      <c r="AB794" s="161" t="e">
        <f>T794-HLOOKUP(V794,Minimas!$C$3:$CD$12,2,FALSE)</f>
        <v>#N/A</v>
      </c>
      <c r="AC794" s="161" t="e">
        <f>T794-HLOOKUP(V794,Minimas!$C$3:$CD$12,3,FALSE)</f>
        <v>#N/A</v>
      </c>
      <c r="AD794" s="161" t="e">
        <f>T794-HLOOKUP(V794,Minimas!$C$3:$CD$12,4,FALSE)</f>
        <v>#N/A</v>
      </c>
      <c r="AE794" s="161" t="e">
        <f>T794-HLOOKUP(V794,Minimas!$C$3:$CD$12,5,FALSE)</f>
        <v>#N/A</v>
      </c>
      <c r="AF794" s="161" t="e">
        <f>T794-HLOOKUP(V794,Minimas!$C$3:$CD$12,6,FALSE)</f>
        <v>#N/A</v>
      </c>
      <c r="AG794" s="161" t="e">
        <f>T794-HLOOKUP(V794,Minimas!$C$3:$CD$12,7,FALSE)</f>
        <v>#N/A</v>
      </c>
      <c r="AH794" s="161" t="e">
        <f>T794-HLOOKUP(V794,Minimas!$C$3:$CD$12,8,FALSE)</f>
        <v>#N/A</v>
      </c>
      <c r="AI794" s="161" t="e">
        <f>T794-HLOOKUP(V794,Minimas!$C$3:$CD$12,9,FALSE)</f>
        <v>#N/A</v>
      </c>
      <c r="AJ794" s="161" t="e">
        <f>T794-HLOOKUP(V794,Minimas!$C$3:$CD$12,10,FALSE)</f>
        <v>#N/A</v>
      </c>
      <c r="AK794" s="162" t="str">
        <f t="shared" si="63"/>
        <v xml:space="preserve"> </v>
      </c>
      <c r="AL794" s="163"/>
      <c r="AM794" s="163" t="str">
        <f t="shared" si="64"/>
        <v xml:space="preserve"> </v>
      </c>
      <c r="AN794" s="163" t="str">
        <f t="shared" si="65"/>
        <v xml:space="preserve"> </v>
      </c>
    </row>
    <row r="795" spans="28:40" x14ac:dyDescent="0.25">
      <c r="AB795" s="161" t="e">
        <f>T795-HLOOKUP(V795,Minimas!$C$3:$CD$12,2,FALSE)</f>
        <v>#N/A</v>
      </c>
      <c r="AC795" s="161" t="e">
        <f>T795-HLOOKUP(V795,Minimas!$C$3:$CD$12,3,FALSE)</f>
        <v>#N/A</v>
      </c>
      <c r="AD795" s="161" t="e">
        <f>T795-HLOOKUP(V795,Minimas!$C$3:$CD$12,4,FALSE)</f>
        <v>#N/A</v>
      </c>
      <c r="AE795" s="161" t="e">
        <f>T795-HLOOKUP(V795,Minimas!$C$3:$CD$12,5,FALSE)</f>
        <v>#N/A</v>
      </c>
      <c r="AF795" s="161" t="e">
        <f>T795-HLOOKUP(V795,Minimas!$C$3:$CD$12,6,FALSE)</f>
        <v>#N/A</v>
      </c>
      <c r="AG795" s="161" t="e">
        <f>T795-HLOOKUP(V795,Minimas!$C$3:$CD$12,7,FALSE)</f>
        <v>#N/A</v>
      </c>
      <c r="AH795" s="161" t="e">
        <f>T795-HLOOKUP(V795,Minimas!$C$3:$CD$12,8,FALSE)</f>
        <v>#N/A</v>
      </c>
      <c r="AI795" s="161" t="e">
        <f>T795-HLOOKUP(V795,Minimas!$C$3:$CD$12,9,FALSE)</f>
        <v>#N/A</v>
      </c>
      <c r="AJ795" s="161" t="e">
        <f>T795-HLOOKUP(V795,Minimas!$C$3:$CD$12,10,FALSE)</f>
        <v>#N/A</v>
      </c>
      <c r="AK795" s="162" t="str">
        <f t="shared" si="63"/>
        <v xml:space="preserve"> </v>
      </c>
      <c r="AL795" s="163"/>
      <c r="AM795" s="163" t="str">
        <f t="shared" si="64"/>
        <v xml:space="preserve"> </v>
      </c>
      <c r="AN795" s="163" t="str">
        <f t="shared" si="65"/>
        <v xml:space="preserve"> </v>
      </c>
    </row>
    <row r="796" spans="28:40" x14ac:dyDescent="0.25">
      <c r="AB796" s="161" t="e">
        <f>T796-HLOOKUP(V796,Minimas!$C$3:$CD$12,2,FALSE)</f>
        <v>#N/A</v>
      </c>
      <c r="AC796" s="161" t="e">
        <f>T796-HLOOKUP(V796,Minimas!$C$3:$CD$12,3,FALSE)</f>
        <v>#N/A</v>
      </c>
      <c r="AD796" s="161" t="e">
        <f>T796-HLOOKUP(V796,Minimas!$C$3:$CD$12,4,FALSE)</f>
        <v>#N/A</v>
      </c>
      <c r="AE796" s="161" t="e">
        <f>T796-HLOOKUP(V796,Minimas!$C$3:$CD$12,5,FALSE)</f>
        <v>#N/A</v>
      </c>
      <c r="AF796" s="161" t="e">
        <f>T796-HLOOKUP(V796,Minimas!$C$3:$CD$12,6,FALSE)</f>
        <v>#N/A</v>
      </c>
      <c r="AG796" s="161" t="e">
        <f>T796-HLOOKUP(V796,Minimas!$C$3:$CD$12,7,FALSE)</f>
        <v>#N/A</v>
      </c>
      <c r="AH796" s="161" t="e">
        <f>T796-HLOOKUP(V796,Minimas!$C$3:$CD$12,8,FALSE)</f>
        <v>#N/A</v>
      </c>
      <c r="AI796" s="161" t="e">
        <f>T796-HLOOKUP(V796,Minimas!$C$3:$CD$12,9,FALSE)</f>
        <v>#N/A</v>
      </c>
      <c r="AJ796" s="161" t="e">
        <f>T796-HLOOKUP(V796,Minimas!$C$3:$CD$12,10,FALSE)</f>
        <v>#N/A</v>
      </c>
      <c r="AK796" s="162" t="str">
        <f t="shared" si="63"/>
        <v xml:space="preserve"> </v>
      </c>
      <c r="AL796" s="163"/>
      <c r="AM796" s="163" t="str">
        <f t="shared" si="64"/>
        <v xml:space="preserve"> </v>
      </c>
      <c r="AN796" s="163" t="str">
        <f t="shared" si="65"/>
        <v xml:space="preserve"> </v>
      </c>
    </row>
    <row r="797" spans="28:40" x14ac:dyDescent="0.25">
      <c r="AB797" s="161" t="e">
        <f>T797-HLOOKUP(V797,Minimas!$C$3:$CD$12,2,FALSE)</f>
        <v>#N/A</v>
      </c>
      <c r="AC797" s="161" t="e">
        <f>T797-HLOOKUP(V797,Minimas!$C$3:$CD$12,3,FALSE)</f>
        <v>#N/A</v>
      </c>
      <c r="AD797" s="161" t="e">
        <f>T797-HLOOKUP(V797,Minimas!$C$3:$CD$12,4,FALSE)</f>
        <v>#N/A</v>
      </c>
      <c r="AE797" s="161" t="e">
        <f>T797-HLOOKUP(V797,Minimas!$C$3:$CD$12,5,FALSE)</f>
        <v>#N/A</v>
      </c>
      <c r="AF797" s="161" t="e">
        <f>T797-HLOOKUP(V797,Minimas!$C$3:$CD$12,6,FALSE)</f>
        <v>#N/A</v>
      </c>
      <c r="AG797" s="161" t="e">
        <f>T797-HLOOKUP(V797,Minimas!$C$3:$CD$12,7,FALSE)</f>
        <v>#N/A</v>
      </c>
      <c r="AH797" s="161" t="e">
        <f>T797-HLOOKUP(V797,Minimas!$C$3:$CD$12,8,FALSE)</f>
        <v>#N/A</v>
      </c>
      <c r="AI797" s="161" t="e">
        <f>T797-HLOOKUP(V797,Minimas!$C$3:$CD$12,9,FALSE)</f>
        <v>#N/A</v>
      </c>
      <c r="AJ797" s="161" t="e">
        <f>T797-HLOOKUP(V797,Minimas!$C$3:$CD$12,10,FALSE)</f>
        <v>#N/A</v>
      </c>
      <c r="AK797" s="162" t="str">
        <f t="shared" si="63"/>
        <v xml:space="preserve"> </v>
      </c>
      <c r="AL797" s="163"/>
      <c r="AM797" s="163" t="str">
        <f t="shared" si="64"/>
        <v xml:space="preserve"> </v>
      </c>
      <c r="AN797" s="163" t="str">
        <f t="shared" si="65"/>
        <v xml:space="preserve"> </v>
      </c>
    </row>
    <row r="798" spans="28:40" x14ac:dyDescent="0.25">
      <c r="AB798" s="161" t="e">
        <f>T798-HLOOKUP(V798,Minimas!$C$3:$CD$12,2,FALSE)</f>
        <v>#N/A</v>
      </c>
      <c r="AC798" s="161" t="e">
        <f>T798-HLOOKUP(V798,Minimas!$C$3:$CD$12,3,FALSE)</f>
        <v>#N/A</v>
      </c>
      <c r="AD798" s="161" t="e">
        <f>T798-HLOOKUP(V798,Minimas!$C$3:$CD$12,4,FALSE)</f>
        <v>#N/A</v>
      </c>
      <c r="AE798" s="161" t="e">
        <f>T798-HLOOKUP(V798,Minimas!$C$3:$CD$12,5,FALSE)</f>
        <v>#N/A</v>
      </c>
      <c r="AF798" s="161" t="e">
        <f>T798-HLOOKUP(V798,Minimas!$C$3:$CD$12,6,FALSE)</f>
        <v>#N/A</v>
      </c>
      <c r="AG798" s="161" t="e">
        <f>T798-HLOOKUP(V798,Minimas!$C$3:$CD$12,7,FALSE)</f>
        <v>#N/A</v>
      </c>
      <c r="AH798" s="161" t="e">
        <f>T798-HLOOKUP(V798,Minimas!$C$3:$CD$12,8,FALSE)</f>
        <v>#N/A</v>
      </c>
      <c r="AI798" s="161" t="e">
        <f>T798-HLOOKUP(V798,Minimas!$C$3:$CD$12,9,FALSE)</f>
        <v>#N/A</v>
      </c>
      <c r="AJ798" s="161" t="e">
        <f>T798-HLOOKUP(V798,Minimas!$C$3:$CD$12,10,FALSE)</f>
        <v>#N/A</v>
      </c>
      <c r="AK798" s="162" t="str">
        <f t="shared" ref="AK798:AK861" si="66">IF(E798=0," ",IF(AJ798&gt;=0,$AJ$5,IF(AI798&gt;=0,$AI$5,IF(AH798&gt;=0,$AH$5,IF(AG798&gt;=0,$AG$5,IF(AF798&gt;=0,$AF$5,IF(AE798&gt;=0,$AE$5,IF(AD798&gt;=0,$AD$5,IF(AC798&gt;=0,$AC$5,$AB$5)))))))))</f>
        <v xml:space="preserve"> </v>
      </c>
      <c r="AL798" s="163"/>
      <c r="AM798" s="163" t="str">
        <f t="shared" ref="AM798:AM861" si="67">IF(AK798="","",AK798)</f>
        <v xml:space="preserve"> </v>
      </c>
      <c r="AN798" s="163" t="str">
        <f t="shared" ref="AN798:AN861" si="68">IF(E798=0," ",IF(AJ798&gt;=0,AJ798,IF(AI798&gt;=0,AI798,IF(AH798&gt;=0,AH798,IF(AG798&gt;=0,AG798,IF(AF798&gt;=0,AF798,IF(AE798&gt;=0,AE798,IF(AD798&gt;=0,AD798,IF(AC798&gt;=0,AC798,AB798)))))))))</f>
        <v xml:space="preserve"> </v>
      </c>
    </row>
    <row r="799" spans="28:40" x14ac:dyDescent="0.25">
      <c r="AB799" s="161" t="e">
        <f>T799-HLOOKUP(V799,Minimas!$C$3:$CD$12,2,FALSE)</f>
        <v>#N/A</v>
      </c>
      <c r="AC799" s="161" t="e">
        <f>T799-HLOOKUP(V799,Minimas!$C$3:$CD$12,3,FALSE)</f>
        <v>#N/A</v>
      </c>
      <c r="AD799" s="161" t="e">
        <f>T799-HLOOKUP(V799,Minimas!$C$3:$CD$12,4,FALSE)</f>
        <v>#N/A</v>
      </c>
      <c r="AE799" s="161" t="e">
        <f>T799-HLOOKUP(V799,Minimas!$C$3:$CD$12,5,FALSE)</f>
        <v>#N/A</v>
      </c>
      <c r="AF799" s="161" t="e">
        <f>T799-HLOOKUP(V799,Minimas!$C$3:$CD$12,6,FALSE)</f>
        <v>#N/A</v>
      </c>
      <c r="AG799" s="161" t="e">
        <f>T799-HLOOKUP(V799,Minimas!$C$3:$CD$12,7,FALSE)</f>
        <v>#N/A</v>
      </c>
      <c r="AH799" s="161" t="e">
        <f>T799-HLOOKUP(V799,Minimas!$C$3:$CD$12,8,FALSE)</f>
        <v>#N/A</v>
      </c>
      <c r="AI799" s="161" t="e">
        <f>T799-HLOOKUP(V799,Minimas!$C$3:$CD$12,9,FALSE)</f>
        <v>#N/A</v>
      </c>
      <c r="AJ799" s="161" t="e">
        <f>T799-HLOOKUP(V799,Minimas!$C$3:$CD$12,10,FALSE)</f>
        <v>#N/A</v>
      </c>
      <c r="AK799" s="162" t="str">
        <f t="shared" si="66"/>
        <v xml:space="preserve"> </v>
      </c>
      <c r="AL799" s="163"/>
      <c r="AM799" s="163" t="str">
        <f t="shared" si="67"/>
        <v xml:space="preserve"> </v>
      </c>
      <c r="AN799" s="163" t="str">
        <f t="shared" si="68"/>
        <v xml:space="preserve"> </v>
      </c>
    </row>
    <row r="800" spans="28:40" x14ac:dyDescent="0.25">
      <c r="AB800" s="161" t="e">
        <f>T800-HLOOKUP(V800,Minimas!$C$3:$CD$12,2,FALSE)</f>
        <v>#N/A</v>
      </c>
      <c r="AC800" s="161" t="e">
        <f>T800-HLOOKUP(V800,Minimas!$C$3:$CD$12,3,FALSE)</f>
        <v>#N/A</v>
      </c>
      <c r="AD800" s="161" t="e">
        <f>T800-HLOOKUP(V800,Minimas!$C$3:$CD$12,4,FALSE)</f>
        <v>#N/A</v>
      </c>
      <c r="AE800" s="161" t="e">
        <f>T800-HLOOKUP(V800,Minimas!$C$3:$CD$12,5,FALSE)</f>
        <v>#N/A</v>
      </c>
      <c r="AF800" s="161" t="e">
        <f>T800-HLOOKUP(V800,Minimas!$C$3:$CD$12,6,FALSE)</f>
        <v>#N/A</v>
      </c>
      <c r="AG800" s="161" t="e">
        <f>T800-HLOOKUP(V800,Minimas!$C$3:$CD$12,7,FALSE)</f>
        <v>#N/A</v>
      </c>
      <c r="AH800" s="161" t="e">
        <f>T800-HLOOKUP(V800,Minimas!$C$3:$CD$12,8,FALSE)</f>
        <v>#N/A</v>
      </c>
      <c r="AI800" s="161" t="e">
        <f>T800-HLOOKUP(V800,Minimas!$C$3:$CD$12,9,FALSE)</f>
        <v>#N/A</v>
      </c>
      <c r="AJ800" s="161" t="e">
        <f>T800-HLOOKUP(V800,Minimas!$C$3:$CD$12,10,FALSE)</f>
        <v>#N/A</v>
      </c>
      <c r="AK800" s="162" t="str">
        <f t="shared" si="66"/>
        <v xml:space="preserve"> </v>
      </c>
      <c r="AL800" s="163"/>
      <c r="AM800" s="163" t="str">
        <f t="shared" si="67"/>
        <v xml:space="preserve"> </v>
      </c>
      <c r="AN800" s="163" t="str">
        <f t="shared" si="68"/>
        <v xml:space="preserve"> </v>
      </c>
    </row>
    <row r="801" spans="28:40" x14ac:dyDescent="0.25">
      <c r="AB801" s="161" t="e">
        <f>T801-HLOOKUP(V801,Minimas!$C$3:$CD$12,2,FALSE)</f>
        <v>#N/A</v>
      </c>
      <c r="AC801" s="161" t="e">
        <f>T801-HLOOKUP(V801,Minimas!$C$3:$CD$12,3,FALSE)</f>
        <v>#N/A</v>
      </c>
      <c r="AD801" s="161" t="e">
        <f>T801-HLOOKUP(V801,Minimas!$C$3:$CD$12,4,FALSE)</f>
        <v>#N/A</v>
      </c>
      <c r="AE801" s="161" t="e">
        <f>T801-HLOOKUP(V801,Minimas!$C$3:$CD$12,5,FALSE)</f>
        <v>#N/A</v>
      </c>
      <c r="AF801" s="161" t="e">
        <f>T801-HLOOKUP(V801,Minimas!$C$3:$CD$12,6,FALSE)</f>
        <v>#N/A</v>
      </c>
      <c r="AG801" s="161" t="e">
        <f>T801-HLOOKUP(V801,Minimas!$C$3:$CD$12,7,FALSE)</f>
        <v>#N/A</v>
      </c>
      <c r="AH801" s="161" t="e">
        <f>T801-HLOOKUP(V801,Minimas!$C$3:$CD$12,8,FALSE)</f>
        <v>#N/A</v>
      </c>
      <c r="AI801" s="161" t="e">
        <f>T801-HLOOKUP(V801,Minimas!$C$3:$CD$12,9,FALSE)</f>
        <v>#N/A</v>
      </c>
      <c r="AJ801" s="161" t="e">
        <f>T801-HLOOKUP(V801,Minimas!$C$3:$CD$12,10,FALSE)</f>
        <v>#N/A</v>
      </c>
      <c r="AK801" s="162" t="str">
        <f t="shared" si="66"/>
        <v xml:space="preserve"> </v>
      </c>
      <c r="AL801" s="163"/>
      <c r="AM801" s="163" t="str">
        <f t="shared" si="67"/>
        <v xml:space="preserve"> </v>
      </c>
      <c r="AN801" s="163" t="str">
        <f t="shared" si="68"/>
        <v xml:space="preserve"> </v>
      </c>
    </row>
    <row r="802" spans="28:40" x14ac:dyDescent="0.25">
      <c r="AB802" s="161" t="e">
        <f>T802-HLOOKUP(V802,Minimas!$C$3:$CD$12,2,FALSE)</f>
        <v>#N/A</v>
      </c>
      <c r="AC802" s="161" t="e">
        <f>T802-HLOOKUP(V802,Minimas!$C$3:$CD$12,3,FALSE)</f>
        <v>#N/A</v>
      </c>
      <c r="AD802" s="161" t="e">
        <f>T802-HLOOKUP(V802,Minimas!$C$3:$CD$12,4,FALSE)</f>
        <v>#N/A</v>
      </c>
      <c r="AE802" s="161" t="e">
        <f>T802-HLOOKUP(V802,Minimas!$C$3:$CD$12,5,FALSE)</f>
        <v>#N/A</v>
      </c>
      <c r="AF802" s="161" t="e">
        <f>T802-HLOOKUP(V802,Minimas!$C$3:$CD$12,6,FALSE)</f>
        <v>#N/A</v>
      </c>
      <c r="AG802" s="161" t="e">
        <f>T802-HLOOKUP(V802,Minimas!$C$3:$CD$12,7,FALSE)</f>
        <v>#N/A</v>
      </c>
      <c r="AH802" s="161" t="e">
        <f>T802-HLOOKUP(V802,Minimas!$C$3:$CD$12,8,FALSE)</f>
        <v>#N/A</v>
      </c>
      <c r="AI802" s="161" t="e">
        <f>T802-HLOOKUP(V802,Minimas!$C$3:$CD$12,9,FALSE)</f>
        <v>#N/A</v>
      </c>
      <c r="AJ802" s="161" t="e">
        <f>T802-HLOOKUP(V802,Minimas!$C$3:$CD$12,10,FALSE)</f>
        <v>#N/A</v>
      </c>
      <c r="AK802" s="162" t="str">
        <f t="shared" si="66"/>
        <v xml:space="preserve"> </v>
      </c>
      <c r="AL802" s="163"/>
      <c r="AM802" s="163" t="str">
        <f t="shared" si="67"/>
        <v xml:space="preserve"> </v>
      </c>
      <c r="AN802" s="163" t="str">
        <f t="shared" si="68"/>
        <v xml:space="preserve"> </v>
      </c>
    </row>
    <row r="803" spans="28:40" x14ac:dyDescent="0.25">
      <c r="AB803" s="161" t="e">
        <f>T803-HLOOKUP(V803,Minimas!$C$3:$CD$12,2,FALSE)</f>
        <v>#N/A</v>
      </c>
      <c r="AC803" s="161" t="e">
        <f>T803-HLOOKUP(V803,Minimas!$C$3:$CD$12,3,FALSE)</f>
        <v>#N/A</v>
      </c>
      <c r="AD803" s="161" t="e">
        <f>T803-HLOOKUP(V803,Minimas!$C$3:$CD$12,4,FALSE)</f>
        <v>#N/A</v>
      </c>
      <c r="AE803" s="161" t="e">
        <f>T803-HLOOKUP(V803,Minimas!$C$3:$CD$12,5,FALSE)</f>
        <v>#N/A</v>
      </c>
      <c r="AF803" s="161" t="e">
        <f>T803-HLOOKUP(V803,Minimas!$C$3:$CD$12,6,FALSE)</f>
        <v>#N/A</v>
      </c>
      <c r="AG803" s="161" t="e">
        <f>T803-HLOOKUP(V803,Minimas!$C$3:$CD$12,7,FALSE)</f>
        <v>#N/A</v>
      </c>
      <c r="AH803" s="161" t="e">
        <f>T803-HLOOKUP(V803,Minimas!$C$3:$CD$12,8,FALSE)</f>
        <v>#N/A</v>
      </c>
      <c r="AI803" s="161" t="e">
        <f>T803-HLOOKUP(V803,Minimas!$C$3:$CD$12,9,FALSE)</f>
        <v>#N/A</v>
      </c>
      <c r="AJ803" s="161" t="e">
        <f>T803-HLOOKUP(V803,Minimas!$C$3:$CD$12,10,FALSE)</f>
        <v>#N/A</v>
      </c>
      <c r="AK803" s="162" t="str">
        <f t="shared" si="66"/>
        <v xml:space="preserve"> </v>
      </c>
      <c r="AL803" s="163"/>
      <c r="AM803" s="163" t="str">
        <f t="shared" si="67"/>
        <v xml:space="preserve"> </v>
      </c>
      <c r="AN803" s="163" t="str">
        <f t="shared" si="68"/>
        <v xml:space="preserve"> </v>
      </c>
    </row>
    <row r="804" spans="28:40" x14ac:dyDescent="0.25">
      <c r="AB804" s="161" t="e">
        <f>T804-HLOOKUP(V804,Minimas!$C$3:$CD$12,2,FALSE)</f>
        <v>#N/A</v>
      </c>
      <c r="AC804" s="161" t="e">
        <f>T804-HLOOKUP(V804,Minimas!$C$3:$CD$12,3,FALSE)</f>
        <v>#N/A</v>
      </c>
      <c r="AD804" s="161" t="e">
        <f>T804-HLOOKUP(V804,Minimas!$C$3:$CD$12,4,FALSE)</f>
        <v>#N/A</v>
      </c>
      <c r="AE804" s="161" t="e">
        <f>T804-HLOOKUP(V804,Minimas!$C$3:$CD$12,5,FALSE)</f>
        <v>#N/A</v>
      </c>
      <c r="AF804" s="161" t="e">
        <f>T804-HLOOKUP(V804,Minimas!$C$3:$CD$12,6,FALSE)</f>
        <v>#N/A</v>
      </c>
      <c r="AG804" s="161" t="e">
        <f>T804-HLOOKUP(V804,Minimas!$C$3:$CD$12,7,FALSE)</f>
        <v>#N/A</v>
      </c>
      <c r="AH804" s="161" t="e">
        <f>T804-HLOOKUP(V804,Minimas!$C$3:$CD$12,8,FALSE)</f>
        <v>#N/A</v>
      </c>
      <c r="AI804" s="161" t="e">
        <f>T804-HLOOKUP(V804,Minimas!$C$3:$CD$12,9,FALSE)</f>
        <v>#N/A</v>
      </c>
      <c r="AJ804" s="161" t="e">
        <f>T804-HLOOKUP(V804,Minimas!$C$3:$CD$12,10,FALSE)</f>
        <v>#N/A</v>
      </c>
      <c r="AK804" s="162" t="str">
        <f t="shared" si="66"/>
        <v xml:space="preserve"> </v>
      </c>
      <c r="AL804" s="163"/>
      <c r="AM804" s="163" t="str">
        <f t="shared" si="67"/>
        <v xml:space="preserve"> </v>
      </c>
      <c r="AN804" s="163" t="str">
        <f t="shared" si="68"/>
        <v xml:space="preserve"> </v>
      </c>
    </row>
    <row r="805" spans="28:40" x14ac:dyDescent="0.25">
      <c r="AB805" s="161" t="e">
        <f>T805-HLOOKUP(V805,Minimas!$C$3:$CD$12,2,FALSE)</f>
        <v>#N/A</v>
      </c>
      <c r="AC805" s="161" t="e">
        <f>T805-HLOOKUP(V805,Minimas!$C$3:$CD$12,3,FALSE)</f>
        <v>#N/A</v>
      </c>
      <c r="AD805" s="161" t="e">
        <f>T805-HLOOKUP(V805,Minimas!$C$3:$CD$12,4,FALSE)</f>
        <v>#N/A</v>
      </c>
      <c r="AE805" s="161" t="e">
        <f>T805-HLOOKUP(V805,Minimas!$C$3:$CD$12,5,FALSE)</f>
        <v>#N/A</v>
      </c>
      <c r="AF805" s="161" t="e">
        <f>T805-HLOOKUP(V805,Minimas!$C$3:$CD$12,6,FALSE)</f>
        <v>#N/A</v>
      </c>
      <c r="AG805" s="161" t="e">
        <f>T805-HLOOKUP(V805,Minimas!$C$3:$CD$12,7,FALSE)</f>
        <v>#N/A</v>
      </c>
      <c r="AH805" s="161" t="e">
        <f>T805-HLOOKUP(V805,Minimas!$C$3:$CD$12,8,FALSE)</f>
        <v>#N/A</v>
      </c>
      <c r="AI805" s="161" t="e">
        <f>T805-HLOOKUP(V805,Minimas!$C$3:$CD$12,9,FALSE)</f>
        <v>#N/A</v>
      </c>
      <c r="AJ805" s="161" t="e">
        <f>T805-HLOOKUP(V805,Minimas!$C$3:$CD$12,10,FALSE)</f>
        <v>#N/A</v>
      </c>
      <c r="AK805" s="162" t="str">
        <f t="shared" si="66"/>
        <v xml:space="preserve"> </v>
      </c>
      <c r="AL805" s="163"/>
      <c r="AM805" s="163" t="str">
        <f t="shared" si="67"/>
        <v xml:space="preserve"> </v>
      </c>
      <c r="AN805" s="163" t="str">
        <f t="shared" si="68"/>
        <v xml:space="preserve"> </v>
      </c>
    </row>
    <row r="806" spans="28:40" x14ac:dyDescent="0.25">
      <c r="AB806" s="161" t="e">
        <f>T806-HLOOKUP(V806,Minimas!$C$3:$CD$12,2,FALSE)</f>
        <v>#N/A</v>
      </c>
      <c r="AC806" s="161" t="e">
        <f>T806-HLOOKUP(V806,Minimas!$C$3:$CD$12,3,FALSE)</f>
        <v>#N/A</v>
      </c>
      <c r="AD806" s="161" t="e">
        <f>T806-HLOOKUP(V806,Minimas!$C$3:$CD$12,4,FALSE)</f>
        <v>#N/A</v>
      </c>
      <c r="AE806" s="161" t="e">
        <f>T806-HLOOKUP(V806,Minimas!$C$3:$CD$12,5,FALSE)</f>
        <v>#N/A</v>
      </c>
      <c r="AF806" s="161" t="e">
        <f>T806-HLOOKUP(V806,Minimas!$C$3:$CD$12,6,FALSE)</f>
        <v>#N/A</v>
      </c>
      <c r="AG806" s="161" t="e">
        <f>T806-HLOOKUP(V806,Minimas!$C$3:$CD$12,7,FALSE)</f>
        <v>#N/A</v>
      </c>
      <c r="AH806" s="161" t="e">
        <f>T806-HLOOKUP(V806,Minimas!$C$3:$CD$12,8,FALSE)</f>
        <v>#N/A</v>
      </c>
      <c r="AI806" s="161" t="e">
        <f>T806-HLOOKUP(V806,Minimas!$C$3:$CD$12,9,FALSE)</f>
        <v>#N/A</v>
      </c>
      <c r="AJ806" s="161" t="e">
        <f>T806-HLOOKUP(V806,Minimas!$C$3:$CD$12,10,FALSE)</f>
        <v>#N/A</v>
      </c>
      <c r="AK806" s="162" t="str">
        <f t="shared" si="66"/>
        <v xml:space="preserve"> </v>
      </c>
      <c r="AL806" s="163"/>
      <c r="AM806" s="163" t="str">
        <f t="shared" si="67"/>
        <v xml:space="preserve"> </v>
      </c>
      <c r="AN806" s="163" t="str">
        <f t="shared" si="68"/>
        <v xml:space="preserve"> </v>
      </c>
    </row>
    <row r="807" spans="28:40" x14ac:dyDescent="0.25">
      <c r="AB807" s="161" t="e">
        <f>T807-HLOOKUP(V807,Minimas!$C$3:$CD$12,2,FALSE)</f>
        <v>#N/A</v>
      </c>
      <c r="AC807" s="161" t="e">
        <f>T807-HLOOKUP(V807,Minimas!$C$3:$CD$12,3,FALSE)</f>
        <v>#N/A</v>
      </c>
      <c r="AD807" s="161" t="e">
        <f>T807-HLOOKUP(V807,Minimas!$C$3:$CD$12,4,FALSE)</f>
        <v>#N/A</v>
      </c>
      <c r="AE807" s="161" t="e">
        <f>T807-HLOOKUP(V807,Minimas!$C$3:$CD$12,5,FALSE)</f>
        <v>#N/A</v>
      </c>
      <c r="AF807" s="161" t="e">
        <f>T807-HLOOKUP(V807,Minimas!$C$3:$CD$12,6,FALSE)</f>
        <v>#N/A</v>
      </c>
      <c r="AG807" s="161" t="e">
        <f>T807-HLOOKUP(V807,Minimas!$C$3:$CD$12,7,FALSE)</f>
        <v>#N/A</v>
      </c>
      <c r="AH807" s="161" t="e">
        <f>T807-HLOOKUP(V807,Minimas!$C$3:$CD$12,8,FALSE)</f>
        <v>#N/A</v>
      </c>
      <c r="AI807" s="161" t="e">
        <f>T807-HLOOKUP(V807,Minimas!$C$3:$CD$12,9,FALSE)</f>
        <v>#N/A</v>
      </c>
      <c r="AJ807" s="161" t="e">
        <f>T807-HLOOKUP(V807,Minimas!$C$3:$CD$12,10,FALSE)</f>
        <v>#N/A</v>
      </c>
      <c r="AK807" s="162" t="str">
        <f t="shared" si="66"/>
        <v xml:space="preserve"> </v>
      </c>
      <c r="AL807" s="163"/>
      <c r="AM807" s="163" t="str">
        <f t="shared" si="67"/>
        <v xml:space="preserve"> </v>
      </c>
      <c r="AN807" s="163" t="str">
        <f t="shared" si="68"/>
        <v xml:space="preserve"> </v>
      </c>
    </row>
    <row r="808" spans="28:40" x14ac:dyDescent="0.25">
      <c r="AB808" s="161" t="e">
        <f>T808-HLOOKUP(V808,Minimas!$C$3:$CD$12,2,FALSE)</f>
        <v>#N/A</v>
      </c>
      <c r="AC808" s="161" t="e">
        <f>T808-HLOOKUP(V808,Minimas!$C$3:$CD$12,3,FALSE)</f>
        <v>#N/A</v>
      </c>
      <c r="AD808" s="161" t="e">
        <f>T808-HLOOKUP(V808,Minimas!$C$3:$CD$12,4,FALSE)</f>
        <v>#N/A</v>
      </c>
      <c r="AE808" s="161" t="e">
        <f>T808-HLOOKUP(V808,Minimas!$C$3:$CD$12,5,FALSE)</f>
        <v>#N/A</v>
      </c>
      <c r="AF808" s="161" t="e">
        <f>T808-HLOOKUP(V808,Minimas!$C$3:$CD$12,6,FALSE)</f>
        <v>#N/A</v>
      </c>
      <c r="AG808" s="161" t="e">
        <f>T808-HLOOKUP(V808,Minimas!$C$3:$CD$12,7,FALSE)</f>
        <v>#N/A</v>
      </c>
      <c r="AH808" s="161" t="e">
        <f>T808-HLOOKUP(V808,Minimas!$C$3:$CD$12,8,FALSE)</f>
        <v>#N/A</v>
      </c>
      <c r="AI808" s="161" t="e">
        <f>T808-HLOOKUP(V808,Minimas!$C$3:$CD$12,9,FALSE)</f>
        <v>#N/A</v>
      </c>
      <c r="AJ808" s="161" t="e">
        <f>T808-HLOOKUP(V808,Minimas!$C$3:$CD$12,10,FALSE)</f>
        <v>#N/A</v>
      </c>
      <c r="AK808" s="162" t="str">
        <f t="shared" si="66"/>
        <v xml:space="preserve"> </v>
      </c>
      <c r="AL808" s="163"/>
      <c r="AM808" s="163" t="str">
        <f t="shared" si="67"/>
        <v xml:space="preserve"> </v>
      </c>
      <c r="AN808" s="163" t="str">
        <f t="shared" si="68"/>
        <v xml:space="preserve"> </v>
      </c>
    </row>
    <row r="809" spans="28:40" x14ac:dyDescent="0.25">
      <c r="AB809" s="161" t="e">
        <f>T809-HLOOKUP(V809,Minimas!$C$3:$CD$12,2,FALSE)</f>
        <v>#N/A</v>
      </c>
      <c r="AC809" s="161" t="e">
        <f>T809-HLOOKUP(V809,Minimas!$C$3:$CD$12,3,FALSE)</f>
        <v>#N/A</v>
      </c>
      <c r="AD809" s="161" t="e">
        <f>T809-HLOOKUP(V809,Minimas!$C$3:$CD$12,4,FALSE)</f>
        <v>#N/A</v>
      </c>
      <c r="AE809" s="161" t="e">
        <f>T809-HLOOKUP(V809,Minimas!$C$3:$CD$12,5,FALSE)</f>
        <v>#N/A</v>
      </c>
      <c r="AF809" s="161" t="e">
        <f>T809-HLOOKUP(V809,Minimas!$C$3:$CD$12,6,FALSE)</f>
        <v>#N/A</v>
      </c>
      <c r="AG809" s="161" t="e">
        <f>T809-HLOOKUP(V809,Minimas!$C$3:$CD$12,7,FALSE)</f>
        <v>#N/A</v>
      </c>
      <c r="AH809" s="161" t="e">
        <f>T809-HLOOKUP(V809,Minimas!$C$3:$CD$12,8,FALSE)</f>
        <v>#N/A</v>
      </c>
      <c r="AI809" s="161" t="e">
        <f>T809-HLOOKUP(V809,Minimas!$C$3:$CD$12,9,FALSE)</f>
        <v>#N/A</v>
      </c>
      <c r="AJ809" s="161" t="e">
        <f>T809-HLOOKUP(V809,Minimas!$C$3:$CD$12,10,FALSE)</f>
        <v>#N/A</v>
      </c>
      <c r="AK809" s="162" t="str">
        <f t="shared" si="66"/>
        <v xml:space="preserve"> </v>
      </c>
      <c r="AL809" s="163"/>
      <c r="AM809" s="163" t="str">
        <f t="shared" si="67"/>
        <v xml:space="preserve"> </v>
      </c>
      <c r="AN809" s="163" t="str">
        <f t="shared" si="68"/>
        <v xml:space="preserve"> </v>
      </c>
    </row>
    <row r="810" spans="28:40" x14ac:dyDescent="0.25">
      <c r="AB810" s="161" t="e">
        <f>T810-HLOOKUP(V810,Minimas!$C$3:$CD$12,2,FALSE)</f>
        <v>#N/A</v>
      </c>
      <c r="AC810" s="161" t="e">
        <f>T810-HLOOKUP(V810,Minimas!$C$3:$CD$12,3,FALSE)</f>
        <v>#N/A</v>
      </c>
      <c r="AD810" s="161" t="e">
        <f>T810-HLOOKUP(V810,Minimas!$C$3:$CD$12,4,FALSE)</f>
        <v>#N/A</v>
      </c>
      <c r="AE810" s="161" t="e">
        <f>T810-HLOOKUP(V810,Minimas!$C$3:$CD$12,5,FALSE)</f>
        <v>#N/A</v>
      </c>
      <c r="AF810" s="161" t="e">
        <f>T810-HLOOKUP(V810,Minimas!$C$3:$CD$12,6,FALSE)</f>
        <v>#N/A</v>
      </c>
      <c r="AG810" s="161" t="e">
        <f>T810-HLOOKUP(V810,Minimas!$C$3:$CD$12,7,FALSE)</f>
        <v>#N/A</v>
      </c>
      <c r="AH810" s="161" t="e">
        <f>T810-HLOOKUP(V810,Minimas!$C$3:$CD$12,8,FALSE)</f>
        <v>#N/A</v>
      </c>
      <c r="AI810" s="161" t="e">
        <f>T810-HLOOKUP(V810,Minimas!$C$3:$CD$12,9,FALSE)</f>
        <v>#N/A</v>
      </c>
      <c r="AJ810" s="161" t="e">
        <f>T810-HLOOKUP(V810,Minimas!$C$3:$CD$12,10,FALSE)</f>
        <v>#N/A</v>
      </c>
      <c r="AK810" s="162" t="str">
        <f t="shared" si="66"/>
        <v xml:space="preserve"> </v>
      </c>
      <c r="AL810" s="163"/>
      <c r="AM810" s="163" t="str">
        <f t="shared" si="67"/>
        <v xml:space="preserve"> </v>
      </c>
      <c r="AN810" s="163" t="str">
        <f t="shared" si="68"/>
        <v xml:space="preserve"> </v>
      </c>
    </row>
    <row r="811" spans="28:40" x14ac:dyDescent="0.25">
      <c r="AB811" s="161" t="e">
        <f>T811-HLOOKUP(V811,Minimas!$C$3:$CD$12,2,FALSE)</f>
        <v>#N/A</v>
      </c>
      <c r="AC811" s="161" t="e">
        <f>T811-HLOOKUP(V811,Minimas!$C$3:$CD$12,3,FALSE)</f>
        <v>#N/A</v>
      </c>
      <c r="AD811" s="161" t="e">
        <f>T811-HLOOKUP(V811,Minimas!$C$3:$CD$12,4,FALSE)</f>
        <v>#N/A</v>
      </c>
      <c r="AE811" s="161" t="e">
        <f>T811-HLOOKUP(V811,Minimas!$C$3:$CD$12,5,FALSE)</f>
        <v>#N/A</v>
      </c>
      <c r="AF811" s="161" t="e">
        <f>T811-HLOOKUP(V811,Minimas!$C$3:$CD$12,6,FALSE)</f>
        <v>#N/A</v>
      </c>
      <c r="AG811" s="161" t="e">
        <f>T811-HLOOKUP(V811,Minimas!$C$3:$CD$12,7,FALSE)</f>
        <v>#N/A</v>
      </c>
      <c r="AH811" s="161" t="e">
        <f>T811-HLOOKUP(V811,Minimas!$C$3:$CD$12,8,FALSE)</f>
        <v>#N/A</v>
      </c>
      <c r="AI811" s="161" t="e">
        <f>T811-HLOOKUP(V811,Minimas!$C$3:$CD$12,9,FALSE)</f>
        <v>#N/A</v>
      </c>
      <c r="AJ811" s="161" t="e">
        <f>T811-HLOOKUP(V811,Minimas!$C$3:$CD$12,10,FALSE)</f>
        <v>#N/A</v>
      </c>
      <c r="AK811" s="162" t="str">
        <f t="shared" si="66"/>
        <v xml:space="preserve"> </v>
      </c>
      <c r="AL811" s="163"/>
      <c r="AM811" s="163" t="str">
        <f t="shared" si="67"/>
        <v xml:space="preserve"> </v>
      </c>
      <c r="AN811" s="163" t="str">
        <f t="shared" si="68"/>
        <v xml:space="preserve"> </v>
      </c>
    </row>
    <row r="812" spans="28:40" x14ac:dyDescent="0.25">
      <c r="AB812" s="161" t="e">
        <f>T812-HLOOKUP(V812,Minimas!$C$3:$CD$12,2,FALSE)</f>
        <v>#N/A</v>
      </c>
      <c r="AC812" s="161" t="e">
        <f>T812-HLOOKUP(V812,Minimas!$C$3:$CD$12,3,FALSE)</f>
        <v>#N/A</v>
      </c>
      <c r="AD812" s="161" t="e">
        <f>T812-HLOOKUP(V812,Minimas!$C$3:$CD$12,4,FALSE)</f>
        <v>#N/A</v>
      </c>
      <c r="AE812" s="161" t="e">
        <f>T812-HLOOKUP(V812,Minimas!$C$3:$CD$12,5,FALSE)</f>
        <v>#N/A</v>
      </c>
      <c r="AF812" s="161" t="e">
        <f>T812-HLOOKUP(V812,Minimas!$C$3:$CD$12,6,FALSE)</f>
        <v>#N/A</v>
      </c>
      <c r="AG812" s="161" t="e">
        <f>T812-HLOOKUP(V812,Minimas!$C$3:$CD$12,7,FALSE)</f>
        <v>#N/A</v>
      </c>
      <c r="AH812" s="161" t="e">
        <f>T812-HLOOKUP(V812,Minimas!$C$3:$CD$12,8,FALSE)</f>
        <v>#N/A</v>
      </c>
      <c r="AI812" s="161" t="e">
        <f>T812-HLOOKUP(V812,Minimas!$C$3:$CD$12,9,FALSE)</f>
        <v>#N/A</v>
      </c>
      <c r="AJ812" s="161" t="e">
        <f>T812-HLOOKUP(V812,Minimas!$C$3:$CD$12,10,FALSE)</f>
        <v>#N/A</v>
      </c>
      <c r="AK812" s="162" t="str">
        <f t="shared" si="66"/>
        <v xml:space="preserve"> </v>
      </c>
      <c r="AL812" s="163"/>
      <c r="AM812" s="163" t="str">
        <f t="shared" si="67"/>
        <v xml:space="preserve"> </v>
      </c>
      <c r="AN812" s="163" t="str">
        <f t="shared" si="68"/>
        <v xml:space="preserve"> </v>
      </c>
    </row>
    <row r="813" spans="28:40" x14ac:dyDescent="0.25">
      <c r="AB813" s="161" t="e">
        <f>T813-HLOOKUP(V813,Minimas!$C$3:$CD$12,2,FALSE)</f>
        <v>#N/A</v>
      </c>
      <c r="AC813" s="161" t="e">
        <f>T813-HLOOKUP(V813,Minimas!$C$3:$CD$12,3,FALSE)</f>
        <v>#N/A</v>
      </c>
      <c r="AD813" s="161" t="e">
        <f>T813-HLOOKUP(V813,Minimas!$C$3:$CD$12,4,FALSE)</f>
        <v>#N/A</v>
      </c>
      <c r="AE813" s="161" t="e">
        <f>T813-HLOOKUP(V813,Minimas!$C$3:$CD$12,5,FALSE)</f>
        <v>#N/A</v>
      </c>
      <c r="AF813" s="161" t="e">
        <f>T813-HLOOKUP(V813,Minimas!$C$3:$CD$12,6,FALSE)</f>
        <v>#N/A</v>
      </c>
      <c r="AG813" s="161" t="e">
        <f>T813-HLOOKUP(V813,Minimas!$C$3:$CD$12,7,FALSE)</f>
        <v>#N/A</v>
      </c>
      <c r="AH813" s="161" t="e">
        <f>T813-HLOOKUP(V813,Minimas!$C$3:$CD$12,8,FALSE)</f>
        <v>#N/A</v>
      </c>
      <c r="AI813" s="161" t="e">
        <f>T813-HLOOKUP(V813,Minimas!$C$3:$CD$12,9,FALSE)</f>
        <v>#N/A</v>
      </c>
      <c r="AJ813" s="161" t="e">
        <f>T813-HLOOKUP(V813,Minimas!$C$3:$CD$12,10,FALSE)</f>
        <v>#N/A</v>
      </c>
      <c r="AK813" s="162" t="str">
        <f t="shared" si="66"/>
        <v xml:space="preserve"> </v>
      </c>
      <c r="AL813" s="163"/>
      <c r="AM813" s="163" t="str">
        <f t="shared" si="67"/>
        <v xml:space="preserve"> </v>
      </c>
      <c r="AN813" s="163" t="str">
        <f t="shared" si="68"/>
        <v xml:space="preserve"> </v>
      </c>
    </row>
    <row r="814" spans="28:40" x14ac:dyDescent="0.25">
      <c r="AB814" s="161" t="e">
        <f>T814-HLOOKUP(V814,Minimas!$C$3:$CD$12,2,FALSE)</f>
        <v>#N/A</v>
      </c>
      <c r="AC814" s="161" t="e">
        <f>T814-HLOOKUP(V814,Minimas!$C$3:$CD$12,3,FALSE)</f>
        <v>#N/A</v>
      </c>
      <c r="AD814" s="161" t="e">
        <f>T814-HLOOKUP(V814,Minimas!$C$3:$CD$12,4,FALSE)</f>
        <v>#N/A</v>
      </c>
      <c r="AE814" s="161" t="e">
        <f>T814-HLOOKUP(V814,Minimas!$C$3:$CD$12,5,FALSE)</f>
        <v>#N/A</v>
      </c>
      <c r="AF814" s="161" t="e">
        <f>T814-HLOOKUP(V814,Minimas!$C$3:$CD$12,6,FALSE)</f>
        <v>#N/A</v>
      </c>
      <c r="AG814" s="161" t="e">
        <f>T814-HLOOKUP(V814,Minimas!$C$3:$CD$12,7,FALSE)</f>
        <v>#N/A</v>
      </c>
      <c r="AH814" s="161" t="e">
        <f>T814-HLOOKUP(V814,Minimas!$C$3:$CD$12,8,FALSE)</f>
        <v>#N/A</v>
      </c>
      <c r="AI814" s="161" t="e">
        <f>T814-HLOOKUP(V814,Minimas!$C$3:$CD$12,9,FALSE)</f>
        <v>#N/A</v>
      </c>
      <c r="AJ814" s="161" t="e">
        <f>T814-HLOOKUP(V814,Minimas!$C$3:$CD$12,10,FALSE)</f>
        <v>#N/A</v>
      </c>
      <c r="AK814" s="162" t="str">
        <f t="shared" si="66"/>
        <v xml:space="preserve"> </v>
      </c>
      <c r="AL814" s="163"/>
      <c r="AM814" s="163" t="str">
        <f t="shared" si="67"/>
        <v xml:space="preserve"> </v>
      </c>
      <c r="AN814" s="163" t="str">
        <f t="shared" si="68"/>
        <v xml:space="preserve"> </v>
      </c>
    </row>
    <row r="815" spans="28:40" x14ac:dyDescent="0.25">
      <c r="AB815" s="161" t="e">
        <f>T815-HLOOKUP(V815,Minimas!$C$3:$CD$12,2,FALSE)</f>
        <v>#N/A</v>
      </c>
      <c r="AC815" s="161" t="e">
        <f>T815-HLOOKUP(V815,Minimas!$C$3:$CD$12,3,FALSE)</f>
        <v>#N/A</v>
      </c>
      <c r="AD815" s="161" t="e">
        <f>T815-HLOOKUP(V815,Minimas!$C$3:$CD$12,4,FALSE)</f>
        <v>#N/A</v>
      </c>
      <c r="AE815" s="161" t="e">
        <f>T815-HLOOKUP(V815,Minimas!$C$3:$CD$12,5,FALSE)</f>
        <v>#N/A</v>
      </c>
      <c r="AF815" s="161" t="e">
        <f>T815-HLOOKUP(V815,Minimas!$C$3:$CD$12,6,FALSE)</f>
        <v>#N/A</v>
      </c>
      <c r="AG815" s="161" t="e">
        <f>T815-HLOOKUP(V815,Minimas!$C$3:$CD$12,7,FALSE)</f>
        <v>#N/A</v>
      </c>
      <c r="AH815" s="161" t="e">
        <f>T815-HLOOKUP(V815,Minimas!$C$3:$CD$12,8,FALSE)</f>
        <v>#N/A</v>
      </c>
      <c r="AI815" s="161" t="e">
        <f>T815-HLOOKUP(V815,Minimas!$C$3:$CD$12,9,FALSE)</f>
        <v>#N/A</v>
      </c>
      <c r="AJ815" s="161" t="e">
        <f>T815-HLOOKUP(V815,Minimas!$C$3:$CD$12,10,FALSE)</f>
        <v>#N/A</v>
      </c>
      <c r="AK815" s="162" t="str">
        <f t="shared" si="66"/>
        <v xml:space="preserve"> </v>
      </c>
      <c r="AL815" s="163"/>
      <c r="AM815" s="163" t="str">
        <f t="shared" si="67"/>
        <v xml:space="preserve"> </v>
      </c>
      <c r="AN815" s="163" t="str">
        <f t="shared" si="68"/>
        <v xml:space="preserve"> </v>
      </c>
    </row>
    <row r="816" spans="28:40" x14ac:dyDescent="0.25">
      <c r="AB816" s="161" t="e">
        <f>T816-HLOOKUP(V816,Minimas!$C$3:$CD$12,2,FALSE)</f>
        <v>#N/A</v>
      </c>
      <c r="AC816" s="161" t="e">
        <f>T816-HLOOKUP(V816,Minimas!$C$3:$CD$12,3,FALSE)</f>
        <v>#N/A</v>
      </c>
      <c r="AD816" s="161" t="e">
        <f>T816-HLOOKUP(V816,Minimas!$C$3:$CD$12,4,FALSE)</f>
        <v>#N/A</v>
      </c>
      <c r="AE816" s="161" t="e">
        <f>T816-HLOOKUP(V816,Minimas!$C$3:$CD$12,5,FALSE)</f>
        <v>#N/A</v>
      </c>
      <c r="AF816" s="161" t="e">
        <f>T816-HLOOKUP(V816,Minimas!$C$3:$CD$12,6,FALSE)</f>
        <v>#N/A</v>
      </c>
      <c r="AG816" s="161" t="e">
        <f>T816-HLOOKUP(V816,Minimas!$C$3:$CD$12,7,FALSE)</f>
        <v>#N/A</v>
      </c>
      <c r="AH816" s="161" t="e">
        <f>T816-HLOOKUP(V816,Minimas!$C$3:$CD$12,8,FALSE)</f>
        <v>#N/A</v>
      </c>
      <c r="AI816" s="161" t="e">
        <f>T816-HLOOKUP(V816,Minimas!$C$3:$CD$12,9,FALSE)</f>
        <v>#N/A</v>
      </c>
      <c r="AJ816" s="161" t="e">
        <f>T816-HLOOKUP(V816,Minimas!$C$3:$CD$12,10,FALSE)</f>
        <v>#N/A</v>
      </c>
      <c r="AK816" s="162" t="str">
        <f t="shared" si="66"/>
        <v xml:space="preserve"> </v>
      </c>
      <c r="AL816" s="163"/>
      <c r="AM816" s="163" t="str">
        <f t="shared" si="67"/>
        <v xml:space="preserve"> </v>
      </c>
      <c r="AN816" s="163" t="str">
        <f t="shared" si="68"/>
        <v xml:space="preserve"> </v>
      </c>
    </row>
    <row r="817" spans="28:40" x14ac:dyDescent="0.25">
      <c r="AB817" s="161" t="e">
        <f>T817-HLOOKUP(V817,Minimas!$C$3:$CD$12,2,FALSE)</f>
        <v>#N/A</v>
      </c>
      <c r="AC817" s="161" t="e">
        <f>T817-HLOOKUP(V817,Minimas!$C$3:$CD$12,3,FALSE)</f>
        <v>#N/A</v>
      </c>
      <c r="AD817" s="161" t="e">
        <f>T817-HLOOKUP(V817,Minimas!$C$3:$CD$12,4,FALSE)</f>
        <v>#N/A</v>
      </c>
      <c r="AE817" s="161" t="e">
        <f>T817-HLOOKUP(V817,Minimas!$C$3:$CD$12,5,FALSE)</f>
        <v>#N/A</v>
      </c>
      <c r="AF817" s="161" t="e">
        <f>T817-HLOOKUP(V817,Minimas!$C$3:$CD$12,6,FALSE)</f>
        <v>#N/A</v>
      </c>
      <c r="AG817" s="161" t="e">
        <f>T817-HLOOKUP(V817,Minimas!$C$3:$CD$12,7,FALSE)</f>
        <v>#N/A</v>
      </c>
      <c r="AH817" s="161" t="e">
        <f>T817-HLOOKUP(V817,Minimas!$C$3:$CD$12,8,FALSE)</f>
        <v>#N/A</v>
      </c>
      <c r="AI817" s="161" t="e">
        <f>T817-HLOOKUP(V817,Minimas!$C$3:$CD$12,9,FALSE)</f>
        <v>#N/A</v>
      </c>
      <c r="AJ817" s="161" t="e">
        <f>T817-HLOOKUP(V817,Minimas!$C$3:$CD$12,10,FALSE)</f>
        <v>#N/A</v>
      </c>
      <c r="AK817" s="162" t="str">
        <f t="shared" si="66"/>
        <v xml:space="preserve"> </v>
      </c>
      <c r="AL817" s="163"/>
      <c r="AM817" s="163" t="str">
        <f t="shared" si="67"/>
        <v xml:space="preserve"> </v>
      </c>
      <c r="AN817" s="163" t="str">
        <f t="shared" si="68"/>
        <v xml:space="preserve"> </v>
      </c>
    </row>
    <row r="818" spans="28:40" x14ac:dyDescent="0.25">
      <c r="AB818" s="161" t="e">
        <f>T818-HLOOKUP(V818,Minimas!$C$3:$CD$12,2,FALSE)</f>
        <v>#N/A</v>
      </c>
      <c r="AC818" s="161" t="e">
        <f>T818-HLOOKUP(V818,Minimas!$C$3:$CD$12,3,FALSE)</f>
        <v>#N/A</v>
      </c>
      <c r="AD818" s="161" t="e">
        <f>T818-HLOOKUP(V818,Minimas!$C$3:$CD$12,4,FALSE)</f>
        <v>#N/A</v>
      </c>
      <c r="AE818" s="161" t="e">
        <f>T818-HLOOKUP(V818,Minimas!$C$3:$CD$12,5,FALSE)</f>
        <v>#N/A</v>
      </c>
      <c r="AF818" s="161" t="e">
        <f>T818-HLOOKUP(V818,Minimas!$C$3:$CD$12,6,FALSE)</f>
        <v>#N/A</v>
      </c>
      <c r="AG818" s="161" t="e">
        <f>T818-HLOOKUP(V818,Minimas!$C$3:$CD$12,7,FALSE)</f>
        <v>#N/A</v>
      </c>
      <c r="AH818" s="161" t="e">
        <f>T818-HLOOKUP(V818,Minimas!$C$3:$CD$12,8,FALSE)</f>
        <v>#N/A</v>
      </c>
      <c r="AI818" s="161" t="e">
        <f>T818-HLOOKUP(V818,Minimas!$C$3:$CD$12,9,FALSE)</f>
        <v>#N/A</v>
      </c>
      <c r="AJ818" s="161" t="e">
        <f>T818-HLOOKUP(V818,Minimas!$C$3:$CD$12,10,FALSE)</f>
        <v>#N/A</v>
      </c>
      <c r="AK818" s="162" t="str">
        <f t="shared" si="66"/>
        <v xml:space="preserve"> </v>
      </c>
      <c r="AL818" s="163"/>
      <c r="AM818" s="163" t="str">
        <f t="shared" si="67"/>
        <v xml:space="preserve"> </v>
      </c>
      <c r="AN818" s="163" t="str">
        <f t="shared" si="68"/>
        <v xml:space="preserve"> </v>
      </c>
    </row>
    <row r="819" spans="28:40" x14ac:dyDescent="0.25">
      <c r="AB819" s="161" t="e">
        <f>T819-HLOOKUP(V819,Minimas!$C$3:$CD$12,2,FALSE)</f>
        <v>#N/A</v>
      </c>
      <c r="AC819" s="161" t="e">
        <f>T819-HLOOKUP(V819,Minimas!$C$3:$CD$12,3,FALSE)</f>
        <v>#N/A</v>
      </c>
      <c r="AD819" s="161" t="e">
        <f>T819-HLOOKUP(V819,Minimas!$C$3:$CD$12,4,FALSE)</f>
        <v>#N/A</v>
      </c>
      <c r="AE819" s="161" t="e">
        <f>T819-HLOOKUP(V819,Minimas!$C$3:$CD$12,5,FALSE)</f>
        <v>#N/A</v>
      </c>
      <c r="AF819" s="161" t="e">
        <f>T819-HLOOKUP(V819,Minimas!$C$3:$CD$12,6,FALSE)</f>
        <v>#N/A</v>
      </c>
      <c r="AG819" s="161" t="e">
        <f>T819-HLOOKUP(V819,Minimas!$C$3:$CD$12,7,FALSE)</f>
        <v>#N/A</v>
      </c>
      <c r="AH819" s="161" t="e">
        <f>T819-HLOOKUP(V819,Minimas!$C$3:$CD$12,8,FALSE)</f>
        <v>#N/A</v>
      </c>
      <c r="AI819" s="161" t="e">
        <f>T819-HLOOKUP(V819,Minimas!$C$3:$CD$12,9,FALSE)</f>
        <v>#N/A</v>
      </c>
      <c r="AJ819" s="161" t="e">
        <f>T819-HLOOKUP(V819,Minimas!$C$3:$CD$12,10,FALSE)</f>
        <v>#N/A</v>
      </c>
      <c r="AK819" s="162" t="str">
        <f t="shared" si="66"/>
        <v xml:space="preserve"> </v>
      </c>
      <c r="AL819" s="163"/>
      <c r="AM819" s="163" t="str">
        <f t="shared" si="67"/>
        <v xml:space="preserve"> </v>
      </c>
      <c r="AN819" s="163" t="str">
        <f t="shared" si="68"/>
        <v xml:space="preserve"> </v>
      </c>
    </row>
    <row r="820" spans="28:40" x14ac:dyDescent="0.25">
      <c r="AB820" s="161" t="e">
        <f>T820-HLOOKUP(V820,Minimas!$C$3:$CD$12,2,FALSE)</f>
        <v>#N/A</v>
      </c>
      <c r="AC820" s="161" t="e">
        <f>T820-HLOOKUP(V820,Minimas!$C$3:$CD$12,3,FALSE)</f>
        <v>#N/A</v>
      </c>
      <c r="AD820" s="161" t="e">
        <f>T820-HLOOKUP(V820,Minimas!$C$3:$CD$12,4,FALSE)</f>
        <v>#N/A</v>
      </c>
      <c r="AE820" s="161" t="e">
        <f>T820-HLOOKUP(V820,Minimas!$C$3:$CD$12,5,FALSE)</f>
        <v>#N/A</v>
      </c>
      <c r="AF820" s="161" t="e">
        <f>T820-HLOOKUP(V820,Minimas!$C$3:$CD$12,6,FALSE)</f>
        <v>#N/A</v>
      </c>
      <c r="AG820" s="161" t="e">
        <f>T820-HLOOKUP(V820,Minimas!$C$3:$CD$12,7,FALSE)</f>
        <v>#N/A</v>
      </c>
      <c r="AH820" s="161" t="e">
        <f>T820-HLOOKUP(V820,Minimas!$C$3:$CD$12,8,FALSE)</f>
        <v>#N/A</v>
      </c>
      <c r="AI820" s="161" t="e">
        <f>T820-HLOOKUP(V820,Minimas!$C$3:$CD$12,9,FALSE)</f>
        <v>#N/A</v>
      </c>
      <c r="AJ820" s="161" t="e">
        <f>T820-HLOOKUP(V820,Minimas!$C$3:$CD$12,10,FALSE)</f>
        <v>#N/A</v>
      </c>
      <c r="AK820" s="162" t="str">
        <f t="shared" si="66"/>
        <v xml:space="preserve"> </v>
      </c>
      <c r="AL820" s="163"/>
      <c r="AM820" s="163" t="str">
        <f t="shared" si="67"/>
        <v xml:space="preserve"> </v>
      </c>
      <c r="AN820" s="163" t="str">
        <f t="shared" si="68"/>
        <v xml:space="preserve"> </v>
      </c>
    </row>
    <row r="821" spans="28:40" x14ac:dyDescent="0.25">
      <c r="AB821" s="161" t="e">
        <f>T821-HLOOKUP(V821,Minimas!$C$3:$CD$12,2,FALSE)</f>
        <v>#N/A</v>
      </c>
      <c r="AC821" s="161" t="e">
        <f>T821-HLOOKUP(V821,Minimas!$C$3:$CD$12,3,FALSE)</f>
        <v>#N/A</v>
      </c>
      <c r="AD821" s="161" t="e">
        <f>T821-HLOOKUP(V821,Minimas!$C$3:$CD$12,4,FALSE)</f>
        <v>#N/A</v>
      </c>
      <c r="AE821" s="161" t="e">
        <f>T821-HLOOKUP(V821,Minimas!$C$3:$CD$12,5,FALSE)</f>
        <v>#N/A</v>
      </c>
      <c r="AF821" s="161" t="e">
        <f>T821-HLOOKUP(V821,Minimas!$C$3:$CD$12,6,FALSE)</f>
        <v>#N/A</v>
      </c>
      <c r="AG821" s="161" t="e">
        <f>T821-HLOOKUP(V821,Minimas!$C$3:$CD$12,7,FALSE)</f>
        <v>#N/A</v>
      </c>
      <c r="AH821" s="161" t="e">
        <f>T821-HLOOKUP(V821,Minimas!$C$3:$CD$12,8,FALSE)</f>
        <v>#N/A</v>
      </c>
      <c r="AI821" s="161" t="e">
        <f>T821-HLOOKUP(V821,Minimas!$C$3:$CD$12,9,FALSE)</f>
        <v>#N/A</v>
      </c>
      <c r="AJ821" s="161" t="e">
        <f>T821-HLOOKUP(V821,Minimas!$C$3:$CD$12,10,FALSE)</f>
        <v>#N/A</v>
      </c>
      <c r="AK821" s="162" t="str">
        <f t="shared" si="66"/>
        <v xml:space="preserve"> </v>
      </c>
      <c r="AL821" s="163"/>
      <c r="AM821" s="163" t="str">
        <f t="shared" si="67"/>
        <v xml:space="preserve"> </v>
      </c>
      <c r="AN821" s="163" t="str">
        <f t="shared" si="68"/>
        <v xml:space="preserve"> </v>
      </c>
    </row>
    <row r="822" spans="28:40" x14ac:dyDescent="0.25">
      <c r="AB822" s="161" t="e">
        <f>T822-HLOOKUP(V822,Minimas!$C$3:$CD$12,2,FALSE)</f>
        <v>#N/A</v>
      </c>
      <c r="AC822" s="161" t="e">
        <f>T822-HLOOKUP(V822,Minimas!$C$3:$CD$12,3,FALSE)</f>
        <v>#N/A</v>
      </c>
      <c r="AD822" s="161" t="e">
        <f>T822-HLOOKUP(V822,Minimas!$C$3:$CD$12,4,FALSE)</f>
        <v>#N/A</v>
      </c>
      <c r="AE822" s="161" t="e">
        <f>T822-HLOOKUP(V822,Minimas!$C$3:$CD$12,5,FALSE)</f>
        <v>#N/A</v>
      </c>
      <c r="AF822" s="161" t="e">
        <f>T822-HLOOKUP(V822,Minimas!$C$3:$CD$12,6,FALSE)</f>
        <v>#N/A</v>
      </c>
      <c r="AG822" s="161" t="e">
        <f>T822-HLOOKUP(V822,Minimas!$C$3:$CD$12,7,FALSE)</f>
        <v>#N/A</v>
      </c>
      <c r="AH822" s="161" t="e">
        <f>T822-HLOOKUP(V822,Minimas!$C$3:$CD$12,8,FALSE)</f>
        <v>#N/A</v>
      </c>
      <c r="AI822" s="161" t="e">
        <f>T822-HLOOKUP(V822,Minimas!$C$3:$CD$12,9,FALSE)</f>
        <v>#N/A</v>
      </c>
      <c r="AJ822" s="161" t="e">
        <f>T822-HLOOKUP(V822,Minimas!$C$3:$CD$12,10,FALSE)</f>
        <v>#N/A</v>
      </c>
      <c r="AK822" s="162" t="str">
        <f t="shared" si="66"/>
        <v xml:space="preserve"> </v>
      </c>
      <c r="AL822" s="163"/>
      <c r="AM822" s="163" t="str">
        <f t="shared" si="67"/>
        <v xml:space="preserve"> </v>
      </c>
      <c r="AN822" s="163" t="str">
        <f t="shared" si="68"/>
        <v xml:space="preserve"> </v>
      </c>
    </row>
    <row r="823" spans="28:40" x14ac:dyDescent="0.25">
      <c r="AB823" s="161" t="e">
        <f>T823-HLOOKUP(V823,Minimas!$C$3:$CD$12,2,FALSE)</f>
        <v>#N/A</v>
      </c>
      <c r="AC823" s="161" t="e">
        <f>T823-HLOOKUP(V823,Minimas!$C$3:$CD$12,3,FALSE)</f>
        <v>#N/A</v>
      </c>
      <c r="AD823" s="161" t="e">
        <f>T823-HLOOKUP(V823,Minimas!$C$3:$CD$12,4,FALSE)</f>
        <v>#N/A</v>
      </c>
      <c r="AE823" s="161" t="e">
        <f>T823-HLOOKUP(V823,Minimas!$C$3:$CD$12,5,FALSE)</f>
        <v>#N/A</v>
      </c>
      <c r="AF823" s="161" t="e">
        <f>T823-HLOOKUP(V823,Minimas!$C$3:$CD$12,6,FALSE)</f>
        <v>#N/A</v>
      </c>
      <c r="AG823" s="161" t="e">
        <f>T823-HLOOKUP(V823,Minimas!$C$3:$CD$12,7,FALSE)</f>
        <v>#N/A</v>
      </c>
      <c r="AH823" s="161" t="e">
        <f>T823-HLOOKUP(V823,Minimas!$C$3:$CD$12,8,FALSE)</f>
        <v>#N/A</v>
      </c>
      <c r="AI823" s="161" t="e">
        <f>T823-HLOOKUP(V823,Minimas!$C$3:$CD$12,9,FALSE)</f>
        <v>#N/A</v>
      </c>
      <c r="AJ823" s="161" t="e">
        <f>T823-HLOOKUP(V823,Minimas!$C$3:$CD$12,10,FALSE)</f>
        <v>#N/A</v>
      </c>
      <c r="AK823" s="162" t="str">
        <f t="shared" si="66"/>
        <v xml:space="preserve"> </v>
      </c>
      <c r="AL823" s="163"/>
      <c r="AM823" s="163" t="str">
        <f t="shared" si="67"/>
        <v xml:space="preserve"> </v>
      </c>
      <c r="AN823" s="163" t="str">
        <f t="shared" si="68"/>
        <v xml:space="preserve"> </v>
      </c>
    </row>
    <row r="824" spans="28:40" x14ac:dyDescent="0.25">
      <c r="AB824" s="161" t="e">
        <f>T824-HLOOKUP(V824,Minimas!$C$3:$CD$12,2,FALSE)</f>
        <v>#N/A</v>
      </c>
      <c r="AC824" s="161" t="e">
        <f>T824-HLOOKUP(V824,Minimas!$C$3:$CD$12,3,FALSE)</f>
        <v>#N/A</v>
      </c>
      <c r="AD824" s="161" t="e">
        <f>T824-HLOOKUP(V824,Minimas!$C$3:$CD$12,4,FALSE)</f>
        <v>#N/A</v>
      </c>
      <c r="AE824" s="161" t="e">
        <f>T824-HLOOKUP(V824,Minimas!$C$3:$CD$12,5,FALSE)</f>
        <v>#N/A</v>
      </c>
      <c r="AF824" s="161" t="e">
        <f>T824-HLOOKUP(V824,Minimas!$C$3:$CD$12,6,FALSE)</f>
        <v>#N/A</v>
      </c>
      <c r="AG824" s="161" t="e">
        <f>T824-HLOOKUP(V824,Minimas!$C$3:$CD$12,7,FALSE)</f>
        <v>#N/A</v>
      </c>
      <c r="AH824" s="161" t="e">
        <f>T824-HLOOKUP(V824,Minimas!$C$3:$CD$12,8,FALSE)</f>
        <v>#N/A</v>
      </c>
      <c r="AI824" s="161" t="e">
        <f>T824-HLOOKUP(V824,Minimas!$C$3:$CD$12,9,FALSE)</f>
        <v>#N/A</v>
      </c>
      <c r="AJ824" s="161" t="e">
        <f>T824-HLOOKUP(V824,Minimas!$C$3:$CD$12,10,FALSE)</f>
        <v>#N/A</v>
      </c>
      <c r="AK824" s="162" t="str">
        <f t="shared" si="66"/>
        <v xml:space="preserve"> </v>
      </c>
      <c r="AL824" s="163"/>
      <c r="AM824" s="163" t="str">
        <f t="shared" si="67"/>
        <v xml:space="preserve"> </v>
      </c>
      <c r="AN824" s="163" t="str">
        <f t="shared" si="68"/>
        <v xml:space="preserve"> </v>
      </c>
    </row>
    <row r="825" spans="28:40" x14ac:dyDescent="0.25">
      <c r="AB825" s="161" t="e">
        <f>T825-HLOOKUP(V825,Minimas!$C$3:$CD$12,2,FALSE)</f>
        <v>#N/A</v>
      </c>
      <c r="AC825" s="161" t="e">
        <f>T825-HLOOKUP(V825,Minimas!$C$3:$CD$12,3,FALSE)</f>
        <v>#N/A</v>
      </c>
      <c r="AD825" s="161" t="e">
        <f>T825-HLOOKUP(V825,Minimas!$C$3:$CD$12,4,FALSE)</f>
        <v>#N/A</v>
      </c>
      <c r="AE825" s="161" t="e">
        <f>T825-HLOOKUP(V825,Minimas!$C$3:$CD$12,5,FALSE)</f>
        <v>#N/A</v>
      </c>
      <c r="AF825" s="161" t="e">
        <f>T825-HLOOKUP(V825,Minimas!$C$3:$CD$12,6,FALSE)</f>
        <v>#N/A</v>
      </c>
      <c r="AG825" s="161" t="e">
        <f>T825-HLOOKUP(V825,Minimas!$C$3:$CD$12,7,FALSE)</f>
        <v>#N/A</v>
      </c>
      <c r="AH825" s="161" t="e">
        <f>T825-HLOOKUP(V825,Minimas!$C$3:$CD$12,8,FALSE)</f>
        <v>#N/A</v>
      </c>
      <c r="AI825" s="161" t="e">
        <f>T825-HLOOKUP(V825,Minimas!$C$3:$CD$12,9,FALSE)</f>
        <v>#N/A</v>
      </c>
      <c r="AJ825" s="161" t="e">
        <f>T825-HLOOKUP(V825,Minimas!$C$3:$CD$12,10,FALSE)</f>
        <v>#N/A</v>
      </c>
      <c r="AK825" s="162" t="str">
        <f t="shared" si="66"/>
        <v xml:space="preserve"> </v>
      </c>
      <c r="AL825" s="163"/>
      <c r="AM825" s="163" t="str">
        <f t="shared" si="67"/>
        <v xml:space="preserve"> </v>
      </c>
      <c r="AN825" s="163" t="str">
        <f t="shared" si="68"/>
        <v xml:space="preserve"> </v>
      </c>
    </row>
    <row r="826" spans="28:40" x14ac:dyDescent="0.25">
      <c r="AB826" s="161" t="e">
        <f>T826-HLOOKUP(V826,Minimas!$C$3:$CD$12,2,FALSE)</f>
        <v>#N/A</v>
      </c>
      <c r="AC826" s="161" t="e">
        <f>T826-HLOOKUP(V826,Minimas!$C$3:$CD$12,3,FALSE)</f>
        <v>#N/A</v>
      </c>
      <c r="AD826" s="161" t="e">
        <f>T826-HLOOKUP(V826,Minimas!$C$3:$CD$12,4,FALSE)</f>
        <v>#N/A</v>
      </c>
      <c r="AE826" s="161" t="e">
        <f>T826-HLOOKUP(V826,Minimas!$C$3:$CD$12,5,FALSE)</f>
        <v>#N/A</v>
      </c>
      <c r="AF826" s="161" t="e">
        <f>T826-HLOOKUP(V826,Minimas!$C$3:$CD$12,6,FALSE)</f>
        <v>#N/A</v>
      </c>
      <c r="AG826" s="161" t="e">
        <f>T826-HLOOKUP(V826,Minimas!$C$3:$CD$12,7,FALSE)</f>
        <v>#N/A</v>
      </c>
      <c r="AH826" s="161" t="e">
        <f>T826-HLOOKUP(V826,Minimas!$C$3:$CD$12,8,FALSE)</f>
        <v>#N/A</v>
      </c>
      <c r="AI826" s="161" t="e">
        <f>T826-HLOOKUP(V826,Minimas!$C$3:$CD$12,9,FALSE)</f>
        <v>#N/A</v>
      </c>
      <c r="AJ826" s="161" t="e">
        <f>T826-HLOOKUP(V826,Minimas!$C$3:$CD$12,10,FALSE)</f>
        <v>#N/A</v>
      </c>
      <c r="AK826" s="162" t="str">
        <f t="shared" si="66"/>
        <v xml:space="preserve"> </v>
      </c>
      <c r="AL826" s="163"/>
      <c r="AM826" s="163" t="str">
        <f t="shared" si="67"/>
        <v xml:space="preserve"> </v>
      </c>
      <c r="AN826" s="163" t="str">
        <f t="shared" si="68"/>
        <v xml:space="preserve"> </v>
      </c>
    </row>
    <row r="827" spans="28:40" x14ac:dyDescent="0.25">
      <c r="AB827" s="161" t="e">
        <f>T827-HLOOKUP(V827,Minimas!$C$3:$CD$12,2,FALSE)</f>
        <v>#N/A</v>
      </c>
      <c r="AC827" s="161" t="e">
        <f>T827-HLOOKUP(V827,Minimas!$C$3:$CD$12,3,FALSE)</f>
        <v>#N/A</v>
      </c>
      <c r="AD827" s="161" t="e">
        <f>T827-HLOOKUP(V827,Minimas!$C$3:$CD$12,4,FALSE)</f>
        <v>#N/A</v>
      </c>
      <c r="AE827" s="161" t="e">
        <f>T827-HLOOKUP(V827,Minimas!$C$3:$CD$12,5,FALSE)</f>
        <v>#N/A</v>
      </c>
      <c r="AF827" s="161" t="e">
        <f>T827-HLOOKUP(V827,Minimas!$C$3:$CD$12,6,FALSE)</f>
        <v>#N/A</v>
      </c>
      <c r="AG827" s="161" t="e">
        <f>T827-HLOOKUP(V827,Minimas!$C$3:$CD$12,7,FALSE)</f>
        <v>#N/A</v>
      </c>
      <c r="AH827" s="161" t="e">
        <f>T827-HLOOKUP(V827,Minimas!$C$3:$CD$12,8,FALSE)</f>
        <v>#N/A</v>
      </c>
      <c r="AI827" s="161" t="e">
        <f>T827-HLOOKUP(V827,Minimas!$C$3:$CD$12,9,FALSE)</f>
        <v>#N/A</v>
      </c>
      <c r="AJ827" s="161" t="e">
        <f>T827-HLOOKUP(V827,Minimas!$C$3:$CD$12,10,FALSE)</f>
        <v>#N/A</v>
      </c>
      <c r="AK827" s="162" t="str">
        <f t="shared" si="66"/>
        <v xml:space="preserve"> </v>
      </c>
      <c r="AL827" s="163"/>
      <c r="AM827" s="163" t="str">
        <f t="shared" si="67"/>
        <v xml:space="preserve"> </v>
      </c>
      <c r="AN827" s="163" t="str">
        <f t="shared" si="68"/>
        <v xml:space="preserve"> </v>
      </c>
    </row>
    <row r="828" spans="28:40" x14ac:dyDescent="0.25">
      <c r="AB828" s="161" t="e">
        <f>T828-HLOOKUP(V828,Minimas!$C$3:$CD$12,2,FALSE)</f>
        <v>#N/A</v>
      </c>
      <c r="AC828" s="161" t="e">
        <f>T828-HLOOKUP(V828,Minimas!$C$3:$CD$12,3,FALSE)</f>
        <v>#N/A</v>
      </c>
      <c r="AD828" s="161" t="e">
        <f>T828-HLOOKUP(V828,Minimas!$C$3:$CD$12,4,FALSE)</f>
        <v>#N/A</v>
      </c>
      <c r="AE828" s="161" t="e">
        <f>T828-HLOOKUP(V828,Minimas!$C$3:$CD$12,5,FALSE)</f>
        <v>#N/A</v>
      </c>
      <c r="AF828" s="161" t="e">
        <f>T828-HLOOKUP(V828,Minimas!$C$3:$CD$12,6,FALSE)</f>
        <v>#N/A</v>
      </c>
      <c r="AG828" s="161" t="e">
        <f>T828-HLOOKUP(V828,Minimas!$C$3:$CD$12,7,FALSE)</f>
        <v>#N/A</v>
      </c>
      <c r="AH828" s="161" t="e">
        <f>T828-HLOOKUP(V828,Minimas!$C$3:$CD$12,8,FALSE)</f>
        <v>#N/A</v>
      </c>
      <c r="AI828" s="161" t="e">
        <f>T828-HLOOKUP(V828,Minimas!$C$3:$CD$12,9,FALSE)</f>
        <v>#N/A</v>
      </c>
      <c r="AJ828" s="161" t="e">
        <f>T828-HLOOKUP(V828,Minimas!$C$3:$CD$12,10,FALSE)</f>
        <v>#N/A</v>
      </c>
      <c r="AK828" s="162" t="str">
        <f t="shared" si="66"/>
        <v xml:space="preserve"> </v>
      </c>
      <c r="AL828" s="163"/>
      <c r="AM828" s="163" t="str">
        <f t="shared" si="67"/>
        <v xml:space="preserve"> </v>
      </c>
      <c r="AN828" s="163" t="str">
        <f t="shared" si="68"/>
        <v xml:space="preserve"> </v>
      </c>
    </row>
    <row r="829" spans="28:40" x14ac:dyDescent="0.25">
      <c r="AB829" s="161" t="e">
        <f>T829-HLOOKUP(V829,Minimas!$C$3:$CD$12,2,FALSE)</f>
        <v>#N/A</v>
      </c>
      <c r="AC829" s="161" t="e">
        <f>T829-HLOOKUP(V829,Minimas!$C$3:$CD$12,3,FALSE)</f>
        <v>#N/A</v>
      </c>
      <c r="AD829" s="161" t="e">
        <f>T829-HLOOKUP(V829,Minimas!$C$3:$CD$12,4,FALSE)</f>
        <v>#N/A</v>
      </c>
      <c r="AE829" s="161" t="e">
        <f>T829-HLOOKUP(V829,Minimas!$C$3:$CD$12,5,FALSE)</f>
        <v>#N/A</v>
      </c>
      <c r="AF829" s="161" t="e">
        <f>T829-HLOOKUP(V829,Minimas!$C$3:$CD$12,6,FALSE)</f>
        <v>#N/A</v>
      </c>
      <c r="AG829" s="161" t="e">
        <f>T829-HLOOKUP(V829,Minimas!$C$3:$CD$12,7,FALSE)</f>
        <v>#N/A</v>
      </c>
      <c r="AH829" s="161" t="e">
        <f>T829-HLOOKUP(V829,Minimas!$C$3:$CD$12,8,FALSE)</f>
        <v>#N/A</v>
      </c>
      <c r="AI829" s="161" t="e">
        <f>T829-HLOOKUP(V829,Minimas!$C$3:$CD$12,9,FALSE)</f>
        <v>#N/A</v>
      </c>
      <c r="AJ829" s="161" t="e">
        <f>T829-HLOOKUP(V829,Minimas!$C$3:$CD$12,10,FALSE)</f>
        <v>#N/A</v>
      </c>
      <c r="AK829" s="162" t="str">
        <f t="shared" si="66"/>
        <v xml:space="preserve"> </v>
      </c>
      <c r="AL829" s="163"/>
      <c r="AM829" s="163" t="str">
        <f t="shared" si="67"/>
        <v xml:space="preserve"> </v>
      </c>
      <c r="AN829" s="163" t="str">
        <f t="shared" si="68"/>
        <v xml:space="preserve"> </v>
      </c>
    </row>
    <row r="830" spans="28:40" x14ac:dyDescent="0.25">
      <c r="AB830" s="161" t="e">
        <f>T830-HLOOKUP(V830,Minimas!$C$3:$CD$12,2,FALSE)</f>
        <v>#N/A</v>
      </c>
      <c r="AC830" s="161" t="e">
        <f>T830-HLOOKUP(V830,Minimas!$C$3:$CD$12,3,FALSE)</f>
        <v>#N/A</v>
      </c>
      <c r="AD830" s="161" t="e">
        <f>T830-HLOOKUP(V830,Minimas!$C$3:$CD$12,4,FALSE)</f>
        <v>#N/A</v>
      </c>
      <c r="AE830" s="161" t="e">
        <f>T830-HLOOKUP(V830,Minimas!$C$3:$CD$12,5,FALSE)</f>
        <v>#N/A</v>
      </c>
      <c r="AF830" s="161" t="e">
        <f>T830-HLOOKUP(V830,Minimas!$C$3:$CD$12,6,FALSE)</f>
        <v>#N/A</v>
      </c>
      <c r="AG830" s="161" t="e">
        <f>T830-HLOOKUP(V830,Minimas!$C$3:$CD$12,7,FALSE)</f>
        <v>#N/A</v>
      </c>
      <c r="AH830" s="161" t="e">
        <f>T830-HLOOKUP(V830,Minimas!$C$3:$CD$12,8,FALSE)</f>
        <v>#N/A</v>
      </c>
      <c r="AI830" s="161" t="e">
        <f>T830-HLOOKUP(V830,Minimas!$C$3:$CD$12,9,FALSE)</f>
        <v>#N/A</v>
      </c>
      <c r="AJ830" s="161" t="e">
        <f>T830-HLOOKUP(V830,Minimas!$C$3:$CD$12,10,FALSE)</f>
        <v>#N/A</v>
      </c>
      <c r="AK830" s="162" t="str">
        <f t="shared" si="66"/>
        <v xml:space="preserve"> </v>
      </c>
      <c r="AL830" s="163"/>
      <c r="AM830" s="163" t="str">
        <f t="shared" si="67"/>
        <v xml:space="preserve"> </v>
      </c>
      <c r="AN830" s="163" t="str">
        <f t="shared" si="68"/>
        <v xml:space="preserve"> </v>
      </c>
    </row>
    <row r="831" spans="28:40" x14ac:dyDescent="0.25">
      <c r="AB831" s="161" t="e">
        <f>T831-HLOOKUP(V831,Minimas!$C$3:$CD$12,2,FALSE)</f>
        <v>#N/A</v>
      </c>
      <c r="AC831" s="161" t="e">
        <f>T831-HLOOKUP(V831,Minimas!$C$3:$CD$12,3,FALSE)</f>
        <v>#N/A</v>
      </c>
      <c r="AD831" s="161" t="e">
        <f>T831-HLOOKUP(V831,Minimas!$C$3:$CD$12,4,FALSE)</f>
        <v>#N/A</v>
      </c>
      <c r="AE831" s="161" t="e">
        <f>T831-HLOOKUP(V831,Minimas!$C$3:$CD$12,5,FALSE)</f>
        <v>#N/A</v>
      </c>
      <c r="AF831" s="161" t="e">
        <f>T831-HLOOKUP(V831,Minimas!$C$3:$CD$12,6,FALSE)</f>
        <v>#N/A</v>
      </c>
      <c r="AG831" s="161" t="e">
        <f>T831-HLOOKUP(V831,Minimas!$C$3:$CD$12,7,FALSE)</f>
        <v>#N/A</v>
      </c>
      <c r="AH831" s="161" t="e">
        <f>T831-HLOOKUP(V831,Minimas!$C$3:$CD$12,8,FALSE)</f>
        <v>#N/A</v>
      </c>
      <c r="AI831" s="161" t="e">
        <f>T831-HLOOKUP(V831,Minimas!$C$3:$CD$12,9,FALSE)</f>
        <v>#N/A</v>
      </c>
      <c r="AJ831" s="161" t="e">
        <f>T831-HLOOKUP(V831,Minimas!$C$3:$CD$12,10,FALSE)</f>
        <v>#N/A</v>
      </c>
      <c r="AK831" s="162" t="str">
        <f t="shared" si="66"/>
        <v xml:space="preserve"> </v>
      </c>
      <c r="AL831" s="163"/>
      <c r="AM831" s="163" t="str">
        <f t="shared" si="67"/>
        <v xml:space="preserve"> </v>
      </c>
      <c r="AN831" s="163" t="str">
        <f t="shared" si="68"/>
        <v xml:space="preserve"> </v>
      </c>
    </row>
    <row r="832" spans="28:40" x14ac:dyDescent="0.25">
      <c r="AB832" s="161" t="e">
        <f>T832-HLOOKUP(V832,Minimas!$C$3:$CD$12,2,FALSE)</f>
        <v>#N/A</v>
      </c>
      <c r="AC832" s="161" t="e">
        <f>T832-HLOOKUP(V832,Minimas!$C$3:$CD$12,3,FALSE)</f>
        <v>#N/A</v>
      </c>
      <c r="AD832" s="161" t="e">
        <f>T832-HLOOKUP(V832,Minimas!$C$3:$CD$12,4,FALSE)</f>
        <v>#N/A</v>
      </c>
      <c r="AE832" s="161" t="e">
        <f>T832-HLOOKUP(V832,Minimas!$C$3:$CD$12,5,FALSE)</f>
        <v>#N/A</v>
      </c>
      <c r="AF832" s="161" t="e">
        <f>T832-HLOOKUP(V832,Minimas!$C$3:$CD$12,6,FALSE)</f>
        <v>#N/A</v>
      </c>
      <c r="AG832" s="161" t="e">
        <f>T832-HLOOKUP(V832,Minimas!$C$3:$CD$12,7,FALSE)</f>
        <v>#N/A</v>
      </c>
      <c r="AH832" s="161" t="e">
        <f>T832-HLOOKUP(V832,Minimas!$C$3:$CD$12,8,FALSE)</f>
        <v>#N/A</v>
      </c>
      <c r="AI832" s="161" t="e">
        <f>T832-HLOOKUP(V832,Minimas!$C$3:$CD$12,9,FALSE)</f>
        <v>#N/A</v>
      </c>
      <c r="AJ832" s="161" t="e">
        <f>T832-HLOOKUP(V832,Minimas!$C$3:$CD$12,10,FALSE)</f>
        <v>#N/A</v>
      </c>
      <c r="AK832" s="162" t="str">
        <f t="shared" si="66"/>
        <v xml:space="preserve"> </v>
      </c>
      <c r="AL832" s="163"/>
      <c r="AM832" s="163" t="str">
        <f t="shared" si="67"/>
        <v xml:space="preserve"> </v>
      </c>
      <c r="AN832" s="163" t="str">
        <f t="shared" si="68"/>
        <v xml:space="preserve"> </v>
      </c>
    </row>
    <row r="833" spans="28:40" x14ac:dyDescent="0.25">
      <c r="AB833" s="161" t="e">
        <f>T833-HLOOKUP(V833,Minimas!$C$3:$CD$12,2,FALSE)</f>
        <v>#N/A</v>
      </c>
      <c r="AC833" s="161" t="e">
        <f>T833-HLOOKUP(V833,Minimas!$C$3:$CD$12,3,FALSE)</f>
        <v>#N/A</v>
      </c>
      <c r="AD833" s="161" t="e">
        <f>T833-HLOOKUP(V833,Minimas!$C$3:$CD$12,4,FALSE)</f>
        <v>#N/A</v>
      </c>
      <c r="AE833" s="161" t="e">
        <f>T833-HLOOKUP(V833,Minimas!$C$3:$CD$12,5,FALSE)</f>
        <v>#N/A</v>
      </c>
      <c r="AF833" s="161" t="e">
        <f>T833-HLOOKUP(V833,Minimas!$C$3:$CD$12,6,FALSE)</f>
        <v>#N/A</v>
      </c>
      <c r="AG833" s="161" t="e">
        <f>T833-HLOOKUP(V833,Minimas!$C$3:$CD$12,7,FALSE)</f>
        <v>#N/A</v>
      </c>
      <c r="AH833" s="161" t="e">
        <f>T833-HLOOKUP(V833,Minimas!$C$3:$CD$12,8,FALSE)</f>
        <v>#N/A</v>
      </c>
      <c r="AI833" s="161" t="e">
        <f>T833-HLOOKUP(V833,Minimas!$C$3:$CD$12,9,FALSE)</f>
        <v>#N/A</v>
      </c>
      <c r="AJ833" s="161" t="e">
        <f>T833-HLOOKUP(V833,Minimas!$C$3:$CD$12,10,FALSE)</f>
        <v>#N/A</v>
      </c>
      <c r="AK833" s="162" t="str">
        <f t="shared" si="66"/>
        <v xml:space="preserve"> </v>
      </c>
      <c r="AL833" s="163"/>
      <c r="AM833" s="163" t="str">
        <f t="shared" si="67"/>
        <v xml:space="preserve"> </v>
      </c>
      <c r="AN833" s="163" t="str">
        <f t="shared" si="68"/>
        <v xml:space="preserve"> </v>
      </c>
    </row>
    <row r="834" spans="28:40" x14ac:dyDescent="0.25">
      <c r="AB834" s="161" t="e">
        <f>T834-HLOOKUP(V834,Minimas!$C$3:$CD$12,2,FALSE)</f>
        <v>#N/A</v>
      </c>
      <c r="AC834" s="161" t="e">
        <f>T834-HLOOKUP(V834,Minimas!$C$3:$CD$12,3,FALSE)</f>
        <v>#N/A</v>
      </c>
      <c r="AD834" s="161" t="e">
        <f>T834-HLOOKUP(V834,Minimas!$C$3:$CD$12,4,FALSE)</f>
        <v>#N/A</v>
      </c>
      <c r="AE834" s="161" t="e">
        <f>T834-HLOOKUP(V834,Minimas!$C$3:$CD$12,5,FALSE)</f>
        <v>#N/A</v>
      </c>
      <c r="AF834" s="161" t="e">
        <f>T834-HLOOKUP(V834,Minimas!$C$3:$CD$12,6,FALSE)</f>
        <v>#N/A</v>
      </c>
      <c r="AG834" s="161" t="e">
        <f>T834-HLOOKUP(V834,Minimas!$C$3:$CD$12,7,FALSE)</f>
        <v>#N/A</v>
      </c>
      <c r="AH834" s="161" t="e">
        <f>T834-HLOOKUP(V834,Minimas!$C$3:$CD$12,8,FALSE)</f>
        <v>#N/A</v>
      </c>
      <c r="AI834" s="161" t="e">
        <f>T834-HLOOKUP(V834,Minimas!$C$3:$CD$12,9,FALSE)</f>
        <v>#N/A</v>
      </c>
      <c r="AJ834" s="161" t="e">
        <f>T834-HLOOKUP(V834,Minimas!$C$3:$CD$12,10,FALSE)</f>
        <v>#N/A</v>
      </c>
      <c r="AK834" s="162" t="str">
        <f t="shared" si="66"/>
        <v xml:space="preserve"> </v>
      </c>
      <c r="AL834" s="163"/>
      <c r="AM834" s="163" t="str">
        <f t="shared" si="67"/>
        <v xml:space="preserve"> </v>
      </c>
      <c r="AN834" s="163" t="str">
        <f t="shared" si="68"/>
        <v xml:space="preserve"> </v>
      </c>
    </row>
    <row r="835" spans="28:40" x14ac:dyDescent="0.25">
      <c r="AB835" s="161" t="e">
        <f>T835-HLOOKUP(V835,Minimas!$C$3:$CD$12,2,FALSE)</f>
        <v>#N/A</v>
      </c>
      <c r="AC835" s="161" t="e">
        <f>T835-HLOOKUP(V835,Minimas!$C$3:$CD$12,3,FALSE)</f>
        <v>#N/A</v>
      </c>
      <c r="AD835" s="161" t="e">
        <f>T835-HLOOKUP(V835,Minimas!$C$3:$CD$12,4,FALSE)</f>
        <v>#N/A</v>
      </c>
      <c r="AE835" s="161" t="e">
        <f>T835-HLOOKUP(V835,Minimas!$C$3:$CD$12,5,FALSE)</f>
        <v>#N/A</v>
      </c>
      <c r="AF835" s="161" t="e">
        <f>T835-HLOOKUP(V835,Minimas!$C$3:$CD$12,6,FALSE)</f>
        <v>#N/A</v>
      </c>
      <c r="AG835" s="161" t="e">
        <f>T835-HLOOKUP(V835,Minimas!$C$3:$CD$12,7,FALSE)</f>
        <v>#N/A</v>
      </c>
      <c r="AH835" s="161" t="e">
        <f>T835-HLOOKUP(V835,Minimas!$C$3:$CD$12,8,FALSE)</f>
        <v>#N/A</v>
      </c>
      <c r="AI835" s="161" t="e">
        <f>T835-HLOOKUP(V835,Minimas!$C$3:$CD$12,9,FALSE)</f>
        <v>#N/A</v>
      </c>
      <c r="AJ835" s="161" t="e">
        <f>T835-HLOOKUP(V835,Minimas!$C$3:$CD$12,10,FALSE)</f>
        <v>#N/A</v>
      </c>
      <c r="AK835" s="162" t="str">
        <f t="shared" si="66"/>
        <v xml:space="preserve"> </v>
      </c>
      <c r="AL835" s="163"/>
      <c r="AM835" s="163" t="str">
        <f t="shared" si="67"/>
        <v xml:space="preserve"> </v>
      </c>
      <c r="AN835" s="163" t="str">
        <f t="shared" si="68"/>
        <v xml:space="preserve"> </v>
      </c>
    </row>
    <row r="836" spans="28:40" x14ac:dyDescent="0.25">
      <c r="AB836" s="161" t="e">
        <f>T836-HLOOKUP(V836,Minimas!$C$3:$CD$12,2,FALSE)</f>
        <v>#N/A</v>
      </c>
      <c r="AC836" s="161" t="e">
        <f>T836-HLOOKUP(V836,Minimas!$C$3:$CD$12,3,FALSE)</f>
        <v>#N/A</v>
      </c>
      <c r="AD836" s="161" t="e">
        <f>T836-HLOOKUP(V836,Minimas!$C$3:$CD$12,4,FALSE)</f>
        <v>#N/A</v>
      </c>
      <c r="AE836" s="161" t="e">
        <f>T836-HLOOKUP(V836,Minimas!$C$3:$CD$12,5,FALSE)</f>
        <v>#N/A</v>
      </c>
      <c r="AF836" s="161" t="e">
        <f>T836-HLOOKUP(V836,Minimas!$C$3:$CD$12,6,FALSE)</f>
        <v>#N/A</v>
      </c>
      <c r="AG836" s="161" t="e">
        <f>T836-HLOOKUP(V836,Minimas!$C$3:$CD$12,7,FALSE)</f>
        <v>#N/A</v>
      </c>
      <c r="AH836" s="161" t="e">
        <f>T836-HLOOKUP(V836,Minimas!$C$3:$CD$12,8,FALSE)</f>
        <v>#N/A</v>
      </c>
      <c r="AI836" s="161" t="e">
        <f>T836-HLOOKUP(V836,Minimas!$C$3:$CD$12,9,FALSE)</f>
        <v>#N/A</v>
      </c>
      <c r="AJ836" s="161" t="e">
        <f>T836-HLOOKUP(V836,Minimas!$C$3:$CD$12,10,FALSE)</f>
        <v>#N/A</v>
      </c>
      <c r="AK836" s="162" t="str">
        <f t="shared" si="66"/>
        <v xml:space="preserve"> </v>
      </c>
      <c r="AL836" s="163"/>
      <c r="AM836" s="163" t="str">
        <f t="shared" si="67"/>
        <v xml:space="preserve"> </v>
      </c>
      <c r="AN836" s="163" t="str">
        <f t="shared" si="68"/>
        <v xml:space="preserve"> </v>
      </c>
    </row>
    <row r="837" spans="28:40" x14ac:dyDescent="0.25">
      <c r="AB837" s="161" t="e">
        <f>T837-HLOOKUP(V837,Minimas!$C$3:$CD$12,2,FALSE)</f>
        <v>#N/A</v>
      </c>
      <c r="AC837" s="161" t="e">
        <f>T837-HLOOKUP(V837,Minimas!$C$3:$CD$12,3,FALSE)</f>
        <v>#N/A</v>
      </c>
      <c r="AD837" s="161" t="e">
        <f>T837-HLOOKUP(V837,Minimas!$C$3:$CD$12,4,FALSE)</f>
        <v>#N/A</v>
      </c>
      <c r="AE837" s="161" t="e">
        <f>T837-HLOOKUP(V837,Minimas!$C$3:$CD$12,5,FALSE)</f>
        <v>#N/A</v>
      </c>
      <c r="AF837" s="161" t="e">
        <f>T837-HLOOKUP(V837,Minimas!$C$3:$CD$12,6,FALSE)</f>
        <v>#N/A</v>
      </c>
      <c r="AG837" s="161" t="e">
        <f>T837-HLOOKUP(V837,Minimas!$C$3:$CD$12,7,FALSE)</f>
        <v>#N/A</v>
      </c>
      <c r="AH837" s="161" t="e">
        <f>T837-HLOOKUP(V837,Minimas!$C$3:$CD$12,8,FALSE)</f>
        <v>#N/A</v>
      </c>
      <c r="AI837" s="161" t="e">
        <f>T837-HLOOKUP(V837,Minimas!$C$3:$CD$12,9,FALSE)</f>
        <v>#N/A</v>
      </c>
      <c r="AJ837" s="161" t="e">
        <f>T837-HLOOKUP(V837,Minimas!$C$3:$CD$12,10,FALSE)</f>
        <v>#N/A</v>
      </c>
      <c r="AK837" s="162" t="str">
        <f t="shared" si="66"/>
        <v xml:space="preserve"> </v>
      </c>
      <c r="AL837" s="163"/>
      <c r="AM837" s="163" t="str">
        <f t="shared" si="67"/>
        <v xml:space="preserve"> </v>
      </c>
      <c r="AN837" s="163" t="str">
        <f t="shared" si="68"/>
        <v xml:space="preserve"> </v>
      </c>
    </row>
    <row r="838" spans="28:40" x14ac:dyDescent="0.25">
      <c r="AB838" s="161" t="e">
        <f>T838-HLOOKUP(V838,Minimas!$C$3:$CD$12,2,FALSE)</f>
        <v>#N/A</v>
      </c>
      <c r="AC838" s="161" t="e">
        <f>T838-HLOOKUP(V838,Minimas!$C$3:$CD$12,3,FALSE)</f>
        <v>#N/A</v>
      </c>
      <c r="AD838" s="161" t="e">
        <f>T838-HLOOKUP(V838,Minimas!$C$3:$CD$12,4,FALSE)</f>
        <v>#N/A</v>
      </c>
      <c r="AE838" s="161" t="e">
        <f>T838-HLOOKUP(V838,Minimas!$C$3:$CD$12,5,FALSE)</f>
        <v>#N/A</v>
      </c>
      <c r="AF838" s="161" t="e">
        <f>T838-HLOOKUP(V838,Minimas!$C$3:$CD$12,6,FALSE)</f>
        <v>#N/A</v>
      </c>
      <c r="AG838" s="161" t="e">
        <f>T838-HLOOKUP(V838,Minimas!$C$3:$CD$12,7,FALSE)</f>
        <v>#N/A</v>
      </c>
      <c r="AH838" s="161" t="e">
        <f>T838-HLOOKUP(V838,Minimas!$C$3:$CD$12,8,FALSE)</f>
        <v>#N/A</v>
      </c>
      <c r="AI838" s="161" t="e">
        <f>T838-HLOOKUP(V838,Minimas!$C$3:$CD$12,9,FALSE)</f>
        <v>#N/A</v>
      </c>
      <c r="AJ838" s="161" t="e">
        <f>T838-HLOOKUP(V838,Minimas!$C$3:$CD$12,10,FALSE)</f>
        <v>#N/A</v>
      </c>
      <c r="AK838" s="162" t="str">
        <f t="shared" si="66"/>
        <v xml:space="preserve"> </v>
      </c>
      <c r="AL838" s="163"/>
      <c r="AM838" s="163" t="str">
        <f t="shared" si="67"/>
        <v xml:space="preserve"> </v>
      </c>
      <c r="AN838" s="163" t="str">
        <f t="shared" si="68"/>
        <v xml:space="preserve"> </v>
      </c>
    </row>
    <row r="839" spans="28:40" x14ac:dyDescent="0.25">
      <c r="AB839" s="161" t="e">
        <f>T839-HLOOKUP(V839,Minimas!$C$3:$CD$12,2,FALSE)</f>
        <v>#N/A</v>
      </c>
      <c r="AC839" s="161" t="e">
        <f>T839-HLOOKUP(V839,Minimas!$C$3:$CD$12,3,FALSE)</f>
        <v>#N/A</v>
      </c>
      <c r="AD839" s="161" t="e">
        <f>T839-HLOOKUP(V839,Minimas!$C$3:$CD$12,4,FALSE)</f>
        <v>#N/A</v>
      </c>
      <c r="AE839" s="161" t="e">
        <f>T839-HLOOKUP(V839,Minimas!$C$3:$CD$12,5,FALSE)</f>
        <v>#N/A</v>
      </c>
      <c r="AF839" s="161" t="e">
        <f>T839-HLOOKUP(V839,Minimas!$C$3:$CD$12,6,FALSE)</f>
        <v>#N/A</v>
      </c>
      <c r="AG839" s="161" t="e">
        <f>T839-HLOOKUP(V839,Minimas!$C$3:$CD$12,7,FALSE)</f>
        <v>#N/A</v>
      </c>
      <c r="AH839" s="161" t="e">
        <f>T839-HLOOKUP(V839,Minimas!$C$3:$CD$12,8,FALSE)</f>
        <v>#N/A</v>
      </c>
      <c r="AI839" s="161" t="e">
        <f>T839-HLOOKUP(V839,Minimas!$C$3:$CD$12,9,FALSE)</f>
        <v>#N/A</v>
      </c>
      <c r="AJ839" s="161" t="e">
        <f>T839-HLOOKUP(V839,Minimas!$C$3:$CD$12,10,FALSE)</f>
        <v>#N/A</v>
      </c>
      <c r="AK839" s="162" t="str">
        <f t="shared" si="66"/>
        <v xml:space="preserve"> </v>
      </c>
      <c r="AL839" s="163"/>
      <c r="AM839" s="163" t="str">
        <f t="shared" si="67"/>
        <v xml:space="preserve"> </v>
      </c>
      <c r="AN839" s="163" t="str">
        <f t="shared" si="68"/>
        <v xml:space="preserve"> </v>
      </c>
    </row>
    <row r="840" spans="28:40" x14ac:dyDescent="0.25">
      <c r="AB840" s="161" t="e">
        <f>T840-HLOOKUP(V840,Minimas!$C$3:$CD$12,2,FALSE)</f>
        <v>#N/A</v>
      </c>
      <c r="AC840" s="161" t="e">
        <f>T840-HLOOKUP(V840,Minimas!$C$3:$CD$12,3,FALSE)</f>
        <v>#N/A</v>
      </c>
      <c r="AD840" s="161" t="e">
        <f>T840-HLOOKUP(V840,Minimas!$C$3:$CD$12,4,FALSE)</f>
        <v>#N/A</v>
      </c>
      <c r="AE840" s="161" t="e">
        <f>T840-HLOOKUP(V840,Minimas!$C$3:$CD$12,5,FALSE)</f>
        <v>#N/A</v>
      </c>
      <c r="AF840" s="161" t="e">
        <f>T840-HLOOKUP(V840,Minimas!$C$3:$CD$12,6,FALSE)</f>
        <v>#N/A</v>
      </c>
      <c r="AG840" s="161" t="e">
        <f>T840-HLOOKUP(V840,Minimas!$C$3:$CD$12,7,FALSE)</f>
        <v>#N/A</v>
      </c>
      <c r="AH840" s="161" t="e">
        <f>T840-HLOOKUP(V840,Minimas!$C$3:$CD$12,8,FALSE)</f>
        <v>#N/A</v>
      </c>
      <c r="AI840" s="161" t="e">
        <f>T840-HLOOKUP(V840,Minimas!$C$3:$CD$12,9,FALSE)</f>
        <v>#N/A</v>
      </c>
      <c r="AJ840" s="161" t="e">
        <f>T840-HLOOKUP(V840,Minimas!$C$3:$CD$12,10,FALSE)</f>
        <v>#N/A</v>
      </c>
      <c r="AK840" s="162" t="str">
        <f t="shared" si="66"/>
        <v xml:space="preserve"> </v>
      </c>
      <c r="AL840" s="163"/>
      <c r="AM840" s="163" t="str">
        <f t="shared" si="67"/>
        <v xml:space="preserve"> </v>
      </c>
      <c r="AN840" s="163" t="str">
        <f t="shared" si="68"/>
        <v xml:space="preserve"> </v>
      </c>
    </row>
    <row r="841" spans="28:40" x14ac:dyDescent="0.25">
      <c r="AB841" s="161" t="e">
        <f>T841-HLOOKUP(V841,Minimas!$C$3:$CD$12,2,FALSE)</f>
        <v>#N/A</v>
      </c>
      <c r="AC841" s="161" t="e">
        <f>T841-HLOOKUP(V841,Minimas!$C$3:$CD$12,3,FALSE)</f>
        <v>#N/A</v>
      </c>
      <c r="AD841" s="161" t="e">
        <f>T841-HLOOKUP(V841,Minimas!$C$3:$CD$12,4,FALSE)</f>
        <v>#N/A</v>
      </c>
      <c r="AE841" s="161" t="e">
        <f>T841-HLOOKUP(V841,Minimas!$C$3:$CD$12,5,FALSE)</f>
        <v>#N/A</v>
      </c>
      <c r="AF841" s="161" t="e">
        <f>T841-HLOOKUP(V841,Minimas!$C$3:$CD$12,6,FALSE)</f>
        <v>#N/A</v>
      </c>
      <c r="AG841" s="161" t="e">
        <f>T841-HLOOKUP(V841,Minimas!$C$3:$CD$12,7,FALSE)</f>
        <v>#N/A</v>
      </c>
      <c r="AH841" s="161" t="e">
        <f>T841-HLOOKUP(V841,Minimas!$C$3:$CD$12,8,FALSE)</f>
        <v>#N/A</v>
      </c>
      <c r="AI841" s="161" t="e">
        <f>T841-HLOOKUP(V841,Minimas!$C$3:$CD$12,9,FALSE)</f>
        <v>#N/A</v>
      </c>
      <c r="AJ841" s="161" t="e">
        <f>T841-HLOOKUP(V841,Minimas!$C$3:$CD$12,10,FALSE)</f>
        <v>#N/A</v>
      </c>
      <c r="AK841" s="162" t="str">
        <f t="shared" si="66"/>
        <v xml:space="preserve"> </v>
      </c>
      <c r="AL841" s="163"/>
      <c r="AM841" s="163" t="str">
        <f t="shared" si="67"/>
        <v xml:space="preserve"> </v>
      </c>
      <c r="AN841" s="163" t="str">
        <f t="shared" si="68"/>
        <v xml:space="preserve"> </v>
      </c>
    </row>
    <row r="842" spans="28:40" x14ac:dyDescent="0.25">
      <c r="AB842" s="161" t="e">
        <f>T842-HLOOKUP(V842,Minimas!$C$3:$CD$12,2,FALSE)</f>
        <v>#N/A</v>
      </c>
      <c r="AC842" s="161" t="e">
        <f>T842-HLOOKUP(V842,Minimas!$C$3:$CD$12,3,FALSE)</f>
        <v>#N/A</v>
      </c>
      <c r="AD842" s="161" t="e">
        <f>T842-HLOOKUP(V842,Minimas!$C$3:$CD$12,4,FALSE)</f>
        <v>#N/A</v>
      </c>
      <c r="AE842" s="161" t="e">
        <f>T842-HLOOKUP(V842,Minimas!$C$3:$CD$12,5,FALSE)</f>
        <v>#N/A</v>
      </c>
      <c r="AF842" s="161" t="e">
        <f>T842-HLOOKUP(V842,Minimas!$C$3:$CD$12,6,FALSE)</f>
        <v>#N/A</v>
      </c>
      <c r="AG842" s="161" t="e">
        <f>T842-HLOOKUP(V842,Minimas!$C$3:$CD$12,7,FALSE)</f>
        <v>#N/A</v>
      </c>
      <c r="AH842" s="161" t="e">
        <f>T842-HLOOKUP(V842,Minimas!$C$3:$CD$12,8,FALSE)</f>
        <v>#N/A</v>
      </c>
      <c r="AI842" s="161" t="e">
        <f>T842-HLOOKUP(V842,Minimas!$C$3:$CD$12,9,FALSE)</f>
        <v>#N/A</v>
      </c>
      <c r="AJ842" s="161" t="e">
        <f>T842-HLOOKUP(V842,Minimas!$C$3:$CD$12,10,FALSE)</f>
        <v>#N/A</v>
      </c>
      <c r="AK842" s="162" t="str">
        <f t="shared" si="66"/>
        <v xml:space="preserve"> </v>
      </c>
      <c r="AL842" s="163"/>
      <c r="AM842" s="163" t="str">
        <f t="shared" si="67"/>
        <v xml:space="preserve"> </v>
      </c>
      <c r="AN842" s="163" t="str">
        <f t="shared" si="68"/>
        <v xml:space="preserve"> </v>
      </c>
    </row>
    <row r="843" spans="28:40" x14ac:dyDescent="0.25">
      <c r="AB843" s="161" t="e">
        <f>T843-HLOOKUP(V843,Minimas!$C$3:$CD$12,2,FALSE)</f>
        <v>#N/A</v>
      </c>
      <c r="AC843" s="161" t="e">
        <f>T843-HLOOKUP(V843,Minimas!$C$3:$CD$12,3,FALSE)</f>
        <v>#N/A</v>
      </c>
      <c r="AD843" s="161" t="e">
        <f>T843-HLOOKUP(V843,Minimas!$C$3:$CD$12,4,FALSE)</f>
        <v>#N/A</v>
      </c>
      <c r="AE843" s="161" t="e">
        <f>T843-HLOOKUP(V843,Minimas!$C$3:$CD$12,5,FALSE)</f>
        <v>#N/A</v>
      </c>
      <c r="AF843" s="161" t="e">
        <f>T843-HLOOKUP(V843,Minimas!$C$3:$CD$12,6,FALSE)</f>
        <v>#N/A</v>
      </c>
      <c r="AG843" s="161" t="e">
        <f>T843-HLOOKUP(V843,Minimas!$C$3:$CD$12,7,FALSE)</f>
        <v>#N/A</v>
      </c>
      <c r="AH843" s="161" t="e">
        <f>T843-HLOOKUP(V843,Minimas!$C$3:$CD$12,8,FALSE)</f>
        <v>#N/A</v>
      </c>
      <c r="AI843" s="161" t="e">
        <f>T843-HLOOKUP(V843,Minimas!$C$3:$CD$12,9,FALSE)</f>
        <v>#N/A</v>
      </c>
      <c r="AJ843" s="161" t="e">
        <f>T843-HLOOKUP(V843,Minimas!$C$3:$CD$12,10,FALSE)</f>
        <v>#N/A</v>
      </c>
      <c r="AK843" s="162" t="str">
        <f t="shared" si="66"/>
        <v xml:space="preserve"> </v>
      </c>
      <c r="AL843" s="163"/>
      <c r="AM843" s="163" t="str">
        <f t="shared" si="67"/>
        <v xml:space="preserve"> </v>
      </c>
      <c r="AN843" s="163" t="str">
        <f t="shared" si="68"/>
        <v xml:space="preserve"> </v>
      </c>
    </row>
    <row r="844" spans="28:40" x14ac:dyDescent="0.25">
      <c r="AB844" s="161" t="e">
        <f>T844-HLOOKUP(V844,Minimas!$C$3:$CD$12,2,FALSE)</f>
        <v>#N/A</v>
      </c>
      <c r="AC844" s="161" t="e">
        <f>T844-HLOOKUP(V844,Minimas!$C$3:$CD$12,3,FALSE)</f>
        <v>#N/A</v>
      </c>
      <c r="AD844" s="161" t="e">
        <f>T844-HLOOKUP(V844,Minimas!$C$3:$CD$12,4,FALSE)</f>
        <v>#N/A</v>
      </c>
      <c r="AE844" s="161" t="e">
        <f>T844-HLOOKUP(V844,Minimas!$C$3:$CD$12,5,FALSE)</f>
        <v>#N/A</v>
      </c>
      <c r="AF844" s="161" t="e">
        <f>T844-HLOOKUP(V844,Minimas!$C$3:$CD$12,6,FALSE)</f>
        <v>#N/A</v>
      </c>
      <c r="AG844" s="161" t="e">
        <f>T844-HLOOKUP(V844,Minimas!$C$3:$CD$12,7,FALSE)</f>
        <v>#N/A</v>
      </c>
      <c r="AH844" s="161" t="e">
        <f>T844-HLOOKUP(V844,Minimas!$C$3:$CD$12,8,FALSE)</f>
        <v>#N/A</v>
      </c>
      <c r="AI844" s="161" t="e">
        <f>T844-HLOOKUP(V844,Minimas!$C$3:$CD$12,9,FALSE)</f>
        <v>#N/A</v>
      </c>
      <c r="AJ844" s="161" t="e">
        <f>T844-HLOOKUP(V844,Minimas!$C$3:$CD$12,10,FALSE)</f>
        <v>#N/A</v>
      </c>
      <c r="AK844" s="162" t="str">
        <f t="shared" si="66"/>
        <v xml:space="preserve"> </v>
      </c>
      <c r="AL844" s="163"/>
      <c r="AM844" s="163" t="str">
        <f t="shared" si="67"/>
        <v xml:space="preserve"> </v>
      </c>
      <c r="AN844" s="163" t="str">
        <f t="shared" si="68"/>
        <v xml:space="preserve"> </v>
      </c>
    </row>
    <row r="845" spans="28:40" x14ac:dyDescent="0.25">
      <c r="AB845" s="161" t="e">
        <f>T845-HLOOKUP(V845,Minimas!$C$3:$CD$12,2,FALSE)</f>
        <v>#N/A</v>
      </c>
      <c r="AC845" s="161" t="e">
        <f>T845-HLOOKUP(V845,Minimas!$C$3:$CD$12,3,FALSE)</f>
        <v>#N/A</v>
      </c>
      <c r="AD845" s="161" t="e">
        <f>T845-HLOOKUP(V845,Minimas!$C$3:$CD$12,4,FALSE)</f>
        <v>#N/A</v>
      </c>
      <c r="AE845" s="161" t="e">
        <f>T845-HLOOKUP(V845,Minimas!$C$3:$CD$12,5,FALSE)</f>
        <v>#N/A</v>
      </c>
      <c r="AF845" s="161" t="e">
        <f>T845-HLOOKUP(V845,Minimas!$C$3:$CD$12,6,FALSE)</f>
        <v>#N/A</v>
      </c>
      <c r="AG845" s="161" t="e">
        <f>T845-HLOOKUP(V845,Minimas!$C$3:$CD$12,7,FALSE)</f>
        <v>#N/A</v>
      </c>
      <c r="AH845" s="161" t="e">
        <f>T845-HLOOKUP(V845,Minimas!$C$3:$CD$12,8,FALSE)</f>
        <v>#N/A</v>
      </c>
      <c r="AI845" s="161" t="e">
        <f>T845-HLOOKUP(V845,Minimas!$C$3:$CD$12,9,FALSE)</f>
        <v>#N/A</v>
      </c>
      <c r="AJ845" s="161" t="e">
        <f>T845-HLOOKUP(V845,Minimas!$C$3:$CD$12,10,FALSE)</f>
        <v>#N/A</v>
      </c>
      <c r="AK845" s="162" t="str">
        <f t="shared" si="66"/>
        <v xml:space="preserve"> </v>
      </c>
      <c r="AL845" s="163"/>
      <c r="AM845" s="163" t="str">
        <f t="shared" si="67"/>
        <v xml:space="preserve"> </v>
      </c>
      <c r="AN845" s="163" t="str">
        <f t="shared" si="68"/>
        <v xml:space="preserve"> </v>
      </c>
    </row>
    <row r="846" spans="28:40" x14ac:dyDescent="0.25">
      <c r="AB846" s="161" t="e">
        <f>T846-HLOOKUP(V846,Minimas!$C$3:$CD$12,2,FALSE)</f>
        <v>#N/A</v>
      </c>
      <c r="AC846" s="161" t="e">
        <f>T846-HLOOKUP(V846,Minimas!$C$3:$CD$12,3,FALSE)</f>
        <v>#N/A</v>
      </c>
      <c r="AD846" s="161" t="e">
        <f>T846-HLOOKUP(V846,Minimas!$C$3:$CD$12,4,FALSE)</f>
        <v>#N/A</v>
      </c>
      <c r="AE846" s="161" t="e">
        <f>T846-HLOOKUP(V846,Minimas!$C$3:$CD$12,5,FALSE)</f>
        <v>#N/A</v>
      </c>
      <c r="AF846" s="161" t="e">
        <f>T846-HLOOKUP(V846,Minimas!$C$3:$CD$12,6,FALSE)</f>
        <v>#N/A</v>
      </c>
      <c r="AG846" s="161" t="e">
        <f>T846-HLOOKUP(V846,Minimas!$C$3:$CD$12,7,FALSE)</f>
        <v>#N/A</v>
      </c>
      <c r="AH846" s="161" t="e">
        <f>T846-HLOOKUP(V846,Minimas!$C$3:$CD$12,8,FALSE)</f>
        <v>#N/A</v>
      </c>
      <c r="AI846" s="161" t="e">
        <f>T846-HLOOKUP(V846,Minimas!$C$3:$CD$12,9,FALSE)</f>
        <v>#N/A</v>
      </c>
      <c r="AJ846" s="161" t="e">
        <f>T846-HLOOKUP(V846,Minimas!$C$3:$CD$12,10,FALSE)</f>
        <v>#N/A</v>
      </c>
      <c r="AK846" s="162" t="str">
        <f t="shared" si="66"/>
        <v xml:space="preserve"> </v>
      </c>
      <c r="AL846" s="163"/>
      <c r="AM846" s="163" t="str">
        <f t="shared" si="67"/>
        <v xml:space="preserve"> </v>
      </c>
      <c r="AN846" s="163" t="str">
        <f t="shared" si="68"/>
        <v xml:space="preserve"> </v>
      </c>
    </row>
    <row r="847" spans="28:40" x14ac:dyDescent="0.25">
      <c r="AB847" s="161" t="e">
        <f>T847-HLOOKUP(V847,Minimas!$C$3:$CD$12,2,FALSE)</f>
        <v>#N/A</v>
      </c>
      <c r="AC847" s="161" t="e">
        <f>T847-HLOOKUP(V847,Minimas!$C$3:$CD$12,3,FALSE)</f>
        <v>#N/A</v>
      </c>
      <c r="AD847" s="161" t="e">
        <f>T847-HLOOKUP(V847,Minimas!$C$3:$CD$12,4,FALSE)</f>
        <v>#N/A</v>
      </c>
      <c r="AE847" s="161" t="e">
        <f>T847-HLOOKUP(V847,Minimas!$C$3:$CD$12,5,FALSE)</f>
        <v>#N/A</v>
      </c>
      <c r="AF847" s="161" t="e">
        <f>T847-HLOOKUP(V847,Minimas!$C$3:$CD$12,6,FALSE)</f>
        <v>#N/A</v>
      </c>
      <c r="AG847" s="161" t="e">
        <f>T847-HLOOKUP(V847,Minimas!$C$3:$CD$12,7,FALSE)</f>
        <v>#N/A</v>
      </c>
      <c r="AH847" s="161" t="e">
        <f>T847-HLOOKUP(V847,Minimas!$C$3:$CD$12,8,FALSE)</f>
        <v>#N/A</v>
      </c>
      <c r="AI847" s="161" t="e">
        <f>T847-HLOOKUP(V847,Minimas!$C$3:$CD$12,9,FALSE)</f>
        <v>#N/A</v>
      </c>
      <c r="AJ847" s="161" t="e">
        <f>T847-HLOOKUP(V847,Minimas!$C$3:$CD$12,10,FALSE)</f>
        <v>#N/A</v>
      </c>
      <c r="AK847" s="162" t="str">
        <f t="shared" si="66"/>
        <v xml:space="preserve"> </v>
      </c>
      <c r="AL847" s="163"/>
      <c r="AM847" s="163" t="str">
        <f t="shared" si="67"/>
        <v xml:space="preserve"> </v>
      </c>
      <c r="AN847" s="163" t="str">
        <f t="shared" si="68"/>
        <v xml:space="preserve"> </v>
      </c>
    </row>
    <row r="848" spans="28:40" x14ac:dyDescent="0.25">
      <c r="AB848" s="161" t="e">
        <f>T848-HLOOKUP(V848,Minimas!$C$3:$CD$12,2,FALSE)</f>
        <v>#N/A</v>
      </c>
      <c r="AC848" s="161" t="e">
        <f>T848-HLOOKUP(V848,Minimas!$C$3:$CD$12,3,FALSE)</f>
        <v>#N/A</v>
      </c>
      <c r="AD848" s="161" t="e">
        <f>T848-HLOOKUP(V848,Minimas!$C$3:$CD$12,4,FALSE)</f>
        <v>#N/A</v>
      </c>
      <c r="AE848" s="161" t="e">
        <f>T848-HLOOKUP(V848,Minimas!$C$3:$CD$12,5,FALSE)</f>
        <v>#N/A</v>
      </c>
      <c r="AF848" s="161" t="e">
        <f>T848-HLOOKUP(V848,Minimas!$C$3:$CD$12,6,FALSE)</f>
        <v>#N/A</v>
      </c>
      <c r="AG848" s="161" t="e">
        <f>T848-HLOOKUP(V848,Minimas!$C$3:$CD$12,7,FALSE)</f>
        <v>#N/A</v>
      </c>
      <c r="AH848" s="161" t="e">
        <f>T848-HLOOKUP(V848,Minimas!$C$3:$CD$12,8,FALSE)</f>
        <v>#N/A</v>
      </c>
      <c r="AI848" s="161" t="e">
        <f>T848-HLOOKUP(V848,Minimas!$C$3:$CD$12,9,FALSE)</f>
        <v>#N/A</v>
      </c>
      <c r="AJ848" s="161" t="e">
        <f>T848-HLOOKUP(V848,Minimas!$C$3:$CD$12,10,FALSE)</f>
        <v>#N/A</v>
      </c>
      <c r="AK848" s="162" t="str">
        <f t="shared" si="66"/>
        <v xml:space="preserve"> </v>
      </c>
      <c r="AL848" s="163"/>
      <c r="AM848" s="163" t="str">
        <f t="shared" si="67"/>
        <v xml:space="preserve"> </v>
      </c>
      <c r="AN848" s="163" t="str">
        <f t="shared" si="68"/>
        <v xml:space="preserve"> </v>
      </c>
    </row>
    <row r="849" spans="28:40" x14ac:dyDescent="0.25">
      <c r="AB849" s="161" t="e">
        <f>T849-HLOOKUP(V849,Minimas!$C$3:$CD$12,2,FALSE)</f>
        <v>#N/A</v>
      </c>
      <c r="AC849" s="161" t="e">
        <f>T849-HLOOKUP(V849,Minimas!$C$3:$CD$12,3,FALSE)</f>
        <v>#N/A</v>
      </c>
      <c r="AD849" s="161" t="e">
        <f>T849-HLOOKUP(V849,Minimas!$C$3:$CD$12,4,FALSE)</f>
        <v>#N/A</v>
      </c>
      <c r="AE849" s="161" t="e">
        <f>T849-HLOOKUP(V849,Minimas!$C$3:$CD$12,5,FALSE)</f>
        <v>#N/A</v>
      </c>
      <c r="AF849" s="161" t="e">
        <f>T849-HLOOKUP(V849,Minimas!$C$3:$CD$12,6,FALSE)</f>
        <v>#N/A</v>
      </c>
      <c r="AG849" s="161" t="e">
        <f>T849-HLOOKUP(V849,Minimas!$C$3:$CD$12,7,FALSE)</f>
        <v>#N/A</v>
      </c>
      <c r="AH849" s="161" t="e">
        <f>T849-HLOOKUP(V849,Minimas!$C$3:$CD$12,8,FALSE)</f>
        <v>#N/A</v>
      </c>
      <c r="AI849" s="161" t="e">
        <f>T849-HLOOKUP(V849,Minimas!$C$3:$CD$12,9,FALSE)</f>
        <v>#N/A</v>
      </c>
      <c r="AJ849" s="161" t="e">
        <f>T849-HLOOKUP(V849,Minimas!$C$3:$CD$12,10,FALSE)</f>
        <v>#N/A</v>
      </c>
      <c r="AK849" s="162" t="str">
        <f t="shared" si="66"/>
        <v xml:space="preserve"> </v>
      </c>
      <c r="AL849" s="163"/>
      <c r="AM849" s="163" t="str">
        <f t="shared" si="67"/>
        <v xml:space="preserve"> </v>
      </c>
      <c r="AN849" s="163" t="str">
        <f t="shared" si="68"/>
        <v xml:space="preserve"> </v>
      </c>
    </row>
    <row r="850" spans="28:40" x14ac:dyDescent="0.25">
      <c r="AB850" s="161" t="e">
        <f>T850-HLOOKUP(V850,Minimas!$C$3:$CD$12,2,FALSE)</f>
        <v>#N/A</v>
      </c>
      <c r="AC850" s="161" t="e">
        <f>T850-HLOOKUP(V850,Minimas!$C$3:$CD$12,3,FALSE)</f>
        <v>#N/A</v>
      </c>
      <c r="AD850" s="161" t="e">
        <f>T850-HLOOKUP(V850,Minimas!$C$3:$CD$12,4,FALSE)</f>
        <v>#N/A</v>
      </c>
      <c r="AE850" s="161" t="e">
        <f>T850-HLOOKUP(V850,Minimas!$C$3:$CD$12,5,FALSE)</f>
        <v>#N/A</v>
      </c>
      <c r="AF850" s="161" t="e">
        <f>T850-HLOOKUP(V850,Minimas!$C$3:$CD$12,6,FALSE)</f>
        <v>#N/A</v>
      </c>
      <c r="AG850" s="161" t="e">
        <f>T850-HLOOKUP(V850,Minimas!$C$3:$CD$12,7,FALSE)</f>
        <v>#N/A</v>
      </c>
      <c r="AH850" s="161" t="e">
        <f>T850-HLOOKUP(V850,Minimas!$C$3:$CD$12,8,FALSE)</f>
        <v>#N/A</v>
      </c>
      <c r="AI850" s="161" t="e">
        <f>T850-HLOOKUP(V850,Minimas!$C$3:$CD$12,9,FALSE)</f>
        <v>#N/A</v>
      </c>
      <c r="AJ850" s="161" t="e">
        <f>T850-HLOOKUP(V850,Minimas!$C$3:$CD$12,10,FALSE)</f>
        <v>#N/A</v>
      </c>
      <c r="AK850" s="162" t="str">
        <f t="shared" si="66"/>
        <v xml:space="preserve"> </v>
      </c>
      <c r="AL850" s="163"/>
      <c r="AM850" s="163" t="str">
        <f t="shared" si="67"/>
        <v xml:space="preserve"> </v>
      </c>
      <c r="AN850" s="163" t="str">
        <f t="shared" si="68"/>
        <v xml:space="preserve"> </v>
      </c>
    </row>
    <row r="851" spans="28:40" x14ac:dyDescent="0.25">
      <c r="AB851" s="161" t="e">
        <f>T851-HLOOKUP(V851,Minimas!$C$3:$CD$12,2,FALSE)</f>
        <v>#N/A</v>
      </c>
      <c r="AC851" s="161" t="e">
        <f>T851-HLOOKUP(V851,Minimas!$C$3:$CD$12,3,FALSE)</f>
        <v>#N/A</v>
      </c>
      <c r="AD851" s="161" t="e">
        <f>T851-HLOOKUP(V851,Minimas!$C$3:$CD$12,4,FALSE)</f>
        <v>#N/A</v>
      </c>
      <c r="AE851" s="161" t="e">
        <f>T851-HLOOKUP(V851,Minimas!$C$3:$CD$12,5,FALSE)</f>
        <v>#N/A</v>
      </c>
      <c r="AF851" s="161" t="e">
        <f>T851-HLOOKUP(V851,Minimas!$C$3:$CD$12,6,FALSE)</f>
        <v>#N/A</v>
      </c>
      <c r="AG851" s="161" t="e">
        <f>T851-HLOOKUP(V851,Minimas!$C$3:$CD$12,7,FALSE)</f>
        <v>#N/A</v>
      </c>
      <c r="AH851" s="161" t="e">
        <f>T851-HLOOKUP(V851,Minimas!$C$3:$CD$12,8,FALSE)</f>
        <v>#N/A</v>
      </c>
      <c r="AI851" s="161" t="e">
        <f>T851-HLOOKUP(V851,Minimas!$C$3:$CD$12,9,FALSE)</f>
        <v>#N/A</v>
      </c>
      <c r="AJ851" s="161" t="e">
        <f>T851-HLOOKUP(V851,Minimas!$C$3:$CD$12,10,FALSE)</f>
        <v>#N/A</v>
      </c>
      <c r="AK851" s="162" t="str">
        <f t="shared" si="66"/>
        <v xml:space="preserve"> </v>
      </c>
      <c r="AL851" s="163"/>
      <c r="AM851" s="163" t="str">
        <f t="shared" si="67"/>
        <v xml:space="preserve"> </v>
      </c>
      <c r="AN851" s="163" t="str">
        <f t="shared" si="68"/>
        <v xml:space="preserve"> </v>
      </c>
    </row>
    <row r="852" spans="28:40" x14ac:dyDescent="0.25">
      <c r="AB852" s="161" t="e">
        <f>T852-HLOOKUP(V852,Minimas!$C$3:$CD$12,2,FALSE)</f>
        <v>#N/A</v>
      </c>
      <c r="AC852" s="161" t="e">
        <f>T852-HLOOKUP(V852,Minimas!$C$3:$CD$12,3,FALSE)</f>
        <v>#N/A</v>
      </c>
      <c r="AD852" s="161" t="e">
        <f>T852-HLOOKUP(V852,Minimas!$C$3:$CD$12,4,FALSE)</f>
        <v>#N/A</v>
      </c>
      <c r="AE852" s="161" t="e">
        <f>T852-HLOOKUP(V852,Minimas!$C$3:$CD$12,5,FALSE)</f>
        <v>#N/A</v>
      </c>
      <c r="AF852" s="161" t="e">
        <f>T852-HLOOKUP(V852,Minimas!$C$3:$CD$12,6,FALSE)</f>
        <v>#N/A</v>
      </c>
      <c r="AG852" s="161" t="e">
        <f>T852-HLOOKUP(V852,Minimas!$C$3:$CD$12,7,FALSE)</f>
        <v>#N/A</v>
      </c>
      <c r="AH852" s="161" t="e">
        <f>T852-HLOOKUP(V852,Minimas!$C$3:$CD$12,8,FALSE)</f>
        <v>#N/A</v>
      </c>
      <c r="AI852" s="161" t="e">
        <f>T852-HLOOKUP(V852,Minimas!$C$3:$CD$12,9,FALSE)</f>
        <v>#N/A</v>
      </c>
      <c r="AJ852" s="161" t="e">
        <f>T852-HLOOKUP(V852,Minimas!$C$3:$CD$12,10,FALSE)</f>
        <v>#N/A</v>
      </c>
      <c r="AK852" s="162" t="str">
        <f t="shared" si="66"/>
        <v xml:space="preserve"> </v>
      </c>
      <c r="AL852" s="163"/>
      <c r="AM852" s="163" t="str">
        <f t="shared" si="67"/>
        <v xml:space="preserve"> </v>
      </c>
      <c r="AN852" s="163" t="str">
        <f t="shared" si="68"/>
        <v xml:space="preserve"> </v>
      </c>
    </row>
    <row r="853" spans="28:40" x14ac:dyDescent="0.25">
      <c r="AB853" s="161" t="e">
        <f>T853-HLOOKUP(V853,Minimas!$C$3:$CD$12,2,FALSE)</f>
        <v>#N/A</v>
      </c>
      <c r="AC853" s="161" t="e">
        <f>T853-HLOOKUP(V853,Minimas!$C$3:$CD$12,3,FALSE)</f>
        <v>#N/A</v>
      </c>
      <c r="AD853" s="161" t="e">
        <f>T853-HLOOKUP(V853,Minimas!$C$3:$CD$12,4,FALSE)</f>
        <v>#N/A</v>
      </c>
      <c r="AE853" s="161" t="e">
        <f>T853-HLOOKUP(V853,Minimas!$C$3:$CD$12,5,FALSE)</f>
        <v>#N/A</v>
      </c>
      <c r="AF853" s="161" t="e">
        <f>T853-HLOOKUP(V853,Minimas!$C$3:$CD$12,6,FALSE)</f>
        <v>#N/A</v>
      </c>
      <c r="AG853" s="161" t="e">
        <f>T853-HLOOKUP(V853,Minimas!$C$3:$CD$12,7,FALSE)</f>
        <v>#N/A</v>
      </c>
      <c r="AH853" s="161" t="e">
        <f>T853-HLOOKUP(V853,Minimas!$C$3:$CD$12,8,FALSE)</f>
        <v>#N/A</v>
      </c>
      <c r="AI853" s="161" t="e">
        <f>T853-HLOOKUP(V853,Minimas!$C$3:$CD$12,9,FALSE)</f>
        <v>#N/A</v>
      </c>
      <c r="AJ853" s="161" t="e">
        <f>T853-HLOOKUP(V853,Minimas!$C$3:$CD$12,10,FALSE)</f>
        <v>#N/A</v>
      </c>
      <c r="AK853" s="162" t="str">
        <f t="shared" si="66"/>
        <v xml:space="preserve"> </v>
      </c>
      <c r="AL853" s="163"/>
      <c r="AM853" s="163" t="str">
        <f t="shared" si="67"/>
        <v xml:space="preserve"> </v>
      </c>
      <c r="AN853" s="163" t="str">
        <f t="shared" si="68"/>
        <v xml:space="preserve"> </v>
      </c>
    </row>
    <row r="854" spans="28:40" x14ac:dyDescent="0.25">
      <c r="AB854" s="161" t="e">
        <f>T854-HLOOKUP(V854,Minimas!$C$3:$CD$12,2,FALSE)</f>
        <v>#N/A</v>
      </c>
      <c r="AC854" s="161" t="e">
        <f>T854-HLOOKUP(V854,Minimas!$C$3:$CD$12,3,FALSE)</f>
        <v>#N/A</v>
      </c>
      <c r="AD854" s="161" t="e">
        <f>T854-HLOOKUP(V854,Minimas!$C$3:$CD$12,4,FALSE)</f>
        <v>#N/A</v>
      </c>
      <c r="AE854" s="161" t="e">
        <f>T854-HLOOKUP(V854,Minimas!$C$3:$CD$12,5,FALSE)</f>
        <v>#N/A</v>
      </c>
      <c r="AF854" s="161" t="e">
        <f>T854-HLOOKUP(V854,Minimas!$C$3:$CD$12,6,FALSE)</f>
        <v>#N/A</v>
      </c>
      <c r="AG854" s="161" t="e">
        <f>T854-HLOOKUP(V854,Minimas!$C$3:$CD$12,7,FALSE)</f>
        <v>#N/A</v>
      </c>
      <c r="AH854" s="161" t="e">
        <f>T854-HLOOKUP(V854,Minimas!$C$3:$CD$12,8,FALSE)</f>
        <v>#N/A</v>
      </c>
      <c r="AI854" s="161" t="e">
        <f>T854-HLOOKUP(V854,Minimas!$C$3:$CD$12,9,FALSE)</f>
        <v>#N/A</v>
      </c>
      <c r="AJ854" s="161" t="e">
        <f>T854-HLOOKUP(V854,Minimas!$C$3:$CD$12,10,FALSE)</f>
        <v>#N/A</v>
      </c>
      <c r="AK854" s="162" t="str">
        <f t="shared" si="66"/>
        <v xml:space="preserve"> </v>
      </c>
      <c r="AL854" s="163"/>
      <c r="AM854" s="163" t="str">
        <f t="shared" si="67"/>
        <v xml:space="preserve"> </v>
      </c>
      <c r="AN854" s="163" t="str">
        <f t="shared" si="68"/>
        <v xml:space="preserve"> </v>
      </c>
    </row>
    <row r="855" spans="28:40" x14ac:dyDescent="0.25">
      <c r="AB855" s="161" t="e">
        <f>T855-HLOOKUP(V855,Minimas!$C$3:$CD$12,2,FALSE)</f>
        <v>#N/A</v>
      </c>
      <c r="AC855" s="161" t="e">
        <f>T855-HLOOKUP(V855,Minimas!$C$3:$CD$12,3,FALSE)</f>
        <v>#N/A</v>
      </c>
      <c r="AD855" s="161" t="e">
        <f>T855-HLOOKUP(V855,Minimas!$C$3:$CD$12,4,FALSE)</f>
        <v>#N/A</v>
      </c>
      <c r="AE855" s="161" t="e">
        <f>T855-HLOOKUP(V855,Minimas!$C$3:$CD$12,5,FALSE)</f>
        <v>#N/A</v>
      </c>
      <c r="AF855" s="161" t="e">
        <f>T855-HLOOKUP(V855,Minimas!$C$3:$CD$12,6,FALSE)</f>
        <v>#N/A</v>
      </c>
      <c r="AG855" s="161" t="e">
        <f>T855-HLOOKUP(V855,Minimas!$C$3:$CD$12,7,FALSE)</f>
        <v>#N/A</v>
      </c>
      <c r="AH855" s="161" t="e">
        <f>T855-HLOOKUP(V855,Minimas!$C$3:$CD$12,8,FALSE)</f>
        <v>#N/A</v>
      </c>
      <c r="AI855" s="161" t="e">
        <f>T855-HLOOKUP(V855,Minimas!$C$3:$CD$12,9,FALSE)</f>
        <v>#N/A</v>
      </c>
      <c r="AJ855" s="161" t="e">
        <f>T855-HLOOKUP(V855,Minimas!$C$3:$CD$12,10,FALSE)</f>
        <v>#N/A</v>
      </c>
      <c r="AK855" s="162" t="str">
        <f t="shared" si="66"/>
        <v xml:space="preserve"> </v>
      </c>
      <c r="AL855" s="163"/>
      <c r="AM855" s="163" t="str">
        <f t="shared" si="67"/>
        <v xml:space="preserve"> </v>
      </c>
      <c r="AN855" s="163" t="str">
        <f t="shared" si="68"/>
        <v xml:space="preserve"> </v>
      </c>
    </row>
    <row r="856" spans="28:40" x14ac:dyDescent="0.25">
      <c r="AB856" s="161" t="e">
        <f>T856-HLOOKUP(V856,Minimas!$C$3:$CD$12,2,FALSE)</f>
        <v>#N/A</v>
      </c>
      <c r="AC856" s="161" t="e">
        <f>T856-HLOOKUP(V856,Minimas!$C$3:$CD$12,3,FALSE)</f>
        <v>#N/A</v>
      </c>
      <c r="AD856" s="161" t="e">
        <f>T856-HLOOKUP(V856,Minimas!$C$3:$CD$12,4,FALSE)</f>
        <v>#N/A</v>
      </c>
      <c r="AE856" s="161" t="e">
        <f>T856-HLOOKUP(V856,Minimas!$C$3:$CD$12,5,FALSE)</f>
        <v>#N/A</v>
      </c>
      <c r="AF856" s="161" t="e">
        <f>T856-HLOOKUP(V856,Minimas!$C$3:$CD$12,6,FALSE)</f>
        <v>#N/A</v>
      </c>
      <c r="AG856" s="161" t="e">
        <f>T856-HLOOKUP(V856,Minimas!$C$3:$CD$12,7,FALSE)</f>
        <v>#N/A</v>
      </c>
      <c r="AH856" s="161" t="e">
        <f>T856-HLOOKUP(V856,Minimas!$C$3:$CD$12,8,FALSE)</f>
        <v>#N/A</v>
      </c>
      <c r="AI856" s="161" t="e">
        <f>T856-HLOOKUP(V856,Minimas!$C$3:$CD$12,9,FALSE)</f>
        <v>#N/A</v>
      </c>
      <c r="AJ856" s="161" t="e">
        <f>T856-HLOOKUP(V856,Minimas!$C$3:$CD$12,10,FALSE)</f>
        <v>#N/A</v>
      </c>
      <c r="AK856" s="162" t="str">
        <f t="shared" si="66"/>
        <v xml:space="preserve"> </v>
      </c>
      <c r="AL856" s="163"/>
      <c r="AM856" s="163" t="str">
        <f t="shared" si="67"/>
        <v xml:space="preserve"> </v>
      </c>
      <c r="AN856" s="163" t="str">
        <f t="shared" si="68"/>
        <v xml:space="preserve"> </v>
      </c>
    </row>
    <row r="857" spans="28:40" x14ac:dyDescent="0.25">
      <c r="AB857" s="161" t="e">
        <f>T857-HLOOKUP(V857,Minimas!$C$3:$CD$12,2,FALSE)</f>
        <v>#N/A</v>
      </c>
      <c r="AC857" s="161" t="e">
        <f>T857-HLOOKUP(V857,Minimas!$C$3:$CD$12,3,FALSE)</f>
        <v>#N/A</v>
      </c>
      <c r="AD857" s="161" t="e">
        <f>T857-HLOOKUP(V857,Minimas!$C$3:$CD$12,4,FALSE)</f>
        <v>#N/A</v>
      </c>
      <c r="AE857" s="161" t="e">
        <f>T857-HLOOKUP(V857,Minimas!$C$3:$CD$12,5,FALSE)</f>
        <v>#N/A</v>
      </c>
      <c r="AF857" s="161" t="e">
        <f>T857-HLOOKUP(V857,Minimas!$C$3:$CD$12,6,FALSE)</f>
        <v>#N/A</v>
      </c>
      <c r="AG857" s="161" t="e">
        <f>T857-HLOOKUP(V857,Minimas!$C$3:$CD$12,7,FALSE)</f>
        <v>#N/A</v>
      </c>
      <c r="AH857" s="161" t="e">
        <f>T857-HLOOKUP(V857,Minimas!$C$3:$CD$12,8,FALSE)</f>
        <v>#N/A</v>
      </c>
      <c r="AI857" s="161" t="e">
        <f>T857-HLOOKUP(V857,Minimas!$C$3:$CD$12,9,FALSE)</f>
        <v>#N/A</v>
      </c>
      <c r="AJ857" s="161" t="e">
        <f>T857-HLOOKUP(V857,Minimas!$C$3:$CD$12,10,FALSE)</f>
        <v>#N/A</v>
      </c>
      <c r="AK857" s="162" t="str">
        <f t="shared" si="66"/>
        <v xml:space="preserve"> </v>
      </c>
      <c r="AL857" s="163"/>
      <c r="AM857" s="163" t="str">
        <f t="shared" si="67"/>
        <v xml:space="preserve"> </v>
      </c>
      <c r="AN857" s="163" t="str">
        <f t="shared" si="68"/>
        <v xml:space="preserve"> </v>
      </c>
    </row>
    <row r="858" spans="28:40" x14ac:dyDescent="0.25">
      <c r="AB858" s="161" t="e">
        <f>T858-HLOOKUP(V858,Minimas!$C$3:$CD$12,2,FALSE)</f>
        <v>#N/A</v>
      </c>
      <c r="AC858" s="161" t="e">
        <f>T858-HLOOKUP(V858,Minimas!$C$3:$CD$12,3,FALSE)</f>
        <v>#N/A</v>
      </c>
      <c r="AD858" s="161" t="e">
        <f>T858-HLOOKUP(V858,Minimas!$C$3:$CD$12,4,FALSE)</f>
        <v>#N/A</v>
      </c>
      <c r="AE858" s="161" t="e">
        <f>T858-HLOOKUP(V858,Minimas!$C$3:$CD$12,5,FALSE)</f>
        <v>#N/A</v>
      </c>
      <c r="AF858" s="161" t="e">
        <f>T858-HLOOKUP(V858,Minimas!$C$3:$CD$12,6,FALSE)</f>
        <v>#N/A</v>
      </c>
      <c r="AG858" s="161" t="e">
        <f>T858-HLOOKUP(V858,Minimas!$C$3:$CD$12,7,FALSE)</f>
        <v>#N/A</v>
      </c>
      <c r="AH858" s="161" t="e">
        <f>T858-HLOOKUP(V858,Minimas!$C$3:$CD$12,8,FALSE)</f>
        <v>#N/A</v>
      </c>
      <c r="AI858" s="161" t="e">
        <f>T858-HLOOKUP(V858,Minimas!$C$3:$CD$12,9,FALSE)</f>
        <v>#N/A</v>
      </c>
      <c r="AJ858" s="161" t="e">
        <f>T858-HLOOKUP(V858,Minimas!$C$3:$CD$12,10,FALSE)</f>
        <v>#N/A</v>
      </c>
      <c r="AK858" s="162" t="str">
        <f t="shared" si="66"/>
        <v xml:space="preserve"> </v>
      </c>
      <c r="AL858" s="163"/>
      <c r="AM858" s="163" t="str">
        <f t="shared" si="67"/>
        <v xml:space="preserve"> </v>
      </c>
      <c r="AN858" s="163" t="str">
        <f t="shared" si="68"/>
        <v xml:space="preserve"> </v>
      </c>
    </row>
    <row r="859" spans="28:40" x14ac:dyDescent="0.25">
      <c r="AB859" s="161" t="e">
        <f>T859-HLOOKUP(V859,Minimas!$C$3:$CD$12,2,FALSE)</f>
        <v>#N/A</v>
      </c>
      <c r="AC859" s="161" t="e">
        <f>T859-HLOOKUP(V859,Minimas!$C$3:$CD$12,3,FALSE)</f>
        <v>#N/A</v>
      </c>
      <c r="AD859" s="161" t="e">
        <f>T859-HLOOKUP(V859,Minimas!$C$3:$CD$12,4,FALSE)</f>
        <v>#N/A</v>
      </c>
      <c r="AE859" s="161" t="e">
        <f>T859-HLOOKUP(V859,Minimas!$C$3:$CD$12,5,FALSE)</f>
        <v>#N/A</v>
      </c>
      <c r="AF859" s="161" t="e">
        <f>T859-HLOOKUP(V859,Minimas!$C$3:$CD$12,6,FALSE)</f>
        <v>#N/A</v>
      </c>
      <c r="AG859" s="161" t="e">
        <f>T859-HLOOKUP(V859,Minimas!$C$3:$CD$12,7,FALSE)</f>
        <v>#N/A</v>
      </c>
      <c r="AH859" s="161" t="e">
        <f>T859-HLOOKUP(V859,Minimas!$C$3:$CD$12,8,FALSE)</f>
        <v>#N/A</v>
      </c>
      <c r="AI859" s="161" t="e">
        <f>T859-HLOOKUP(V859,Minimas!$C$3:$CD$12,9,FALSE)</f>
        <v>#N/A</v>
      </c>
      <c r="AJ859" s="161" t="e">
        <f>T859-HLOOKUP(V859,Minimas!$C$3:$CD$12,10,FALSE)</f>
        <v>#N/A</v>
      </c>
      <c r="AK859" s="162" t="str">
        <f t="shared" si="66"/>
        <v xml:space="preserve"> </v>
      </c>
      <c r="AL859" s="163"/>
      <c r="AM859" s="163" t="str">
        <f t="shared" si="67"/>
        <v xml:space="preserve"> </v>
      </c>
      <c r="AN859" s="163" t="str">
        <f t="shared" si="68"/>
        <v xml:space="preserve"> </v>
      </c>
    </row>
    <row r="860" spans="28:40" x14ac:dyDescent="0.25">
      <c r="AB860" s="161" t="e">
        <f>T860-HLOOKUP(V860,Minimas!$C$3:$CD$12,2,FALSE)</f>
        <v>#N/A</v>
      </c>
      <c r="AC860" s="161" t="e">
        <f>T860-HLOOKUP(V860,Minimas!$C$3:$CD$12,3,FALSE)</f>
        <v>#N/A</v>
      </c>
      <c r="AD860" s="161" t="e">
        <f>T860-HLOOKUP(V860,Minimas!$C$3:$CD$12,4,FALSE)</f>
        <v>#N/A</v>
      </c>
      <c r="AE860" s="161" t="e">
        <f>T860-HLOOKUP(V860,Minimas!$C$3:$CD$12,5,FALSE)</f>
        <v>#N/A</v>
      </c>
      <c r="AF860" s="161" t="e">
        <f>T860-HLOOKUP(V860,Minimas!$C$3:$CD$12,6,FALSE)</f>
        <v>#N/A</v>
      </c>
      <c r="AG860" s="161" t="e">
        <f>T860-HLOOKUP(V860,Minimas!$C$3:$CD$12,7,FALSE)</f>
        <v>#N/A</v>
      </c>
      <c r="AH860" s="161" t="e">
        <f>T860-HLOOKUP(V860,Minimas!$C$3:$CD$12,8,FALSE)</f>
        <v>#N/A</v>
      </c>
      <c r="AI860" s="161" t="e">
        <f>T860-HLOOKUP(V860,Minimas!$C$3:$CD$12,9,FALSE)</f>
        <v>#N/A</v>
      </c>
      <c r="AJ860" s="161" t="e">
        <f>T860-HLOOKUP(V860,Minimas!$C$3:$CD$12,10,FALSE)</f>
        <v>#N/A</v>
      </c>
      <c r="AK860" s="162" t="str">
        <f t="shared" si="66"/>
        <v xml:space="preserve"> </v>
      </c>
      <c r="AL860" s="163"/>
      <c r="AM860" s="163" t="str">
        <f t="shared" si="67"/>
        <v xml:space="preserve"> </v>
      </c>
      <c r="AN860" s="163" t="str">
        <f t="shared" si="68"/>
        <v xml:space="preserve"> </v>
      </c>
    </row>
    <row r="861" spans="28:40" x14ac:dyDescent="0.25">
      <c r="AB861" s="161" t="e">
        <f>T861-HLOOKUP(V861,Minimas!$C$3:$CD$12,2,FALSE)</f>
        <v>#N/A</v>
      </c>
      <c r="AC861" s="161" t="e">
        <f>T861-HLOOKUP(V861,Minimas!$C$3:$CD$12,3,FALSE)</f>
        <v>#N/A</v>
      </c>
      <c r="AD861" s="161" t="e">
        <f>T861-HLOOKUP(V861,Minimas!$C$3:$CD$12,4,FALSE)</f>
        <v>#N/A</v>
      </c>
      <c r="AE861" s="161" t="e">
        <f>T861-HLOOKUP(V861,Minimas!$C$3:$CD$12,5,FALSE)</f>
        <v>#N/A</v>
      </c>
      <c r="AF861" s="161" t="e">
        <f>T861-HLOOKUP(V861,Minimas!$C$3:$CD$12,6,FALSE)</f>
        <v>#N/A</v>
      </c>
      <c r="AG861" s="161" t="e">
        <f>T861-HLOOKUP(V861,Minimas!$C$3:$CD$12,7,FALSE)</f>
        <v>#N/A</v>
      </c>
      <c r="AH861" s="161" t="e">
        <f>T861-HLOOKUP(V861,Minimas!$C$3:$CD$12,8,FALSE)</f>
        <v>#N/A</v>
      </c>
      <c r="AI861" s="161" t="e">
        <f>T861-HLOOKUP(V861,Minimas!$C$3:$CD$12,9,FALSE)</f>
        <v>#N/A</v>
      </c>
      <c r="AJ861" s="161" t="e">
        <f>T861-HLOOKUP(V861,Minimas!$C$3:$CD$12,10,FALSE)</f>
        <v>#N/A</v>
      </c>
      <c r="AK861" s="162" t="str">
        <f t="shared" si="66"/>
        <v xml:space="preserve"> </v>
      </c>
      <c r="AL861" s="163"/>
      <c r="AM861" s="163" t="str">
        <f t="shared" si="67"/>
        <v xml:space="preserve"> </v>
      </c>
      <c r="AN861" s="163" t="str">
        <f t="shared" si="68"/>
        <v xml:space="preserve"> </v>
      </c>
    </row>
    <row r="862" spans="28:40" x14ac:dyDescent="0.25">
      <c r="AB862" s="161" t="e">
        <f>T862-HLOOKUP(V862,Minimas!$C$3:$CD$12,2,FALSE)</f>
        <v>#N/A</v>
      </c>
      <c r="AC862" s="161" t="e">
        <f>T862-HLOOKUP(V862,Minimas!$C$3:$CD$12,3,FALSE)</f>
        <v>#N/A</v>
      </c>
      <c r="AD862" s="161" t="e">
        <f>T862-HLOOKUP(V862,Minimas!$C$3:$CD$12,4,FALSE)</f>
        <v>#N/A</v>
      </c>
      <c r="AE862" s="161" t="e">
        <f>T862-HLOOKUP(V862,Minimas!$C$3:$CD$12,5,FALSE)</f>
        <v>#N/A</v>
      </c>
      <c r="AF862" s="161" t="e">
        <f>T862-HLOOKUP(V862,Minimas!$C$3:$CD$12,6,FALSE)</f>
        <v>#N/A</v>
      </c>
      <c r="AG862" s="161" t="e">
        <f>T862-HLOOKUP(V862,Minimas!$C$3:$CD$12,7,FALSE)</f>
        <v>#N/A</v>
      </c>
      <c r="AH862" s="161" t="e">
        <f>T862-HLOOKUP(V862,Minimas!$C$3:$CD$12,8,FALSE)</f>
        <v>#N/A</v>
      </c>
      <c r="AI862" s="161" t="e">
        <f>T862-HLOOKUP(V862,Minimas!$C$3:$CD$12,9,FALSE)</f>
        <v>#N/A</v>
      </c>
      <c r="AJ862" s="161" t="e">
        <f>T862-HLOOKUP(V862,Minimas!$C$3:$CD$12,10,FALSE)</f>
        <v>#N/A</v>
      </c>
      <c r="AK862" s="162" t="str">
        <f t="shared" ref="AK862:AK925" si="69">IF(E862=0," ",IF(AJ862&gt;=0,$AJ$5,IF(AI862&gt;=0,$AI$5,IF(AH862&gt;=0,$AH$5,IF(AG862&gt;=0,$AG$5,IF(AF862&gt;=0,$AF$5,IF(AE862&gt;=0,$AE$5,IF(AD862&gt;=0,$AD$5,IF(AC862&gt;=0,$AC$5,$AB$5)))))))))</f>
        <v xml:space="preserve"> </v>
      </c>
      <c r="AL862" s="163"/>
      <c r="AM862" s="163" t="str">
        <f t="shared" ref="AM862:AM925" si="70">IF(AK862="","",AK862)</f>
        <v xml:space="preserve"> </v>
      </c>
      <c r="AN862" s="163" t="str">
        <f t="shared" ref="AN862:AN925" si="71">IF(E862=0," ",IF(AJ862&gt;=0,AJ862,IF(AI862&gt;=0,AI862,IF(AH862&gt;=0,AH862,IF(AG862&gt;=0,AG862,IF(AF862&gt;=0,AF862,IF(AE862&gt;=0,AE862,IF(AD862&gt;=0,AD862,IF(AC862&gt;=0,AC862,AB862)))))))))</f>
        <v xml:space="preserve"> </v>
      </c>
    </row>
    <row r="863" spans="28:40" x14ac:dyDescent="0.25">
      <c r="AB863" s="161" t="e">
        <f>T863-HLOOKUP(V863,Minimas!$C$3:$CD$12,2,FALSE)</f>
        <v>#N/A</v>
      </c>
      <c r="AC863" s="161" t="e">
        <f>T863-HLOOKUP(V863,Minimas!$C$3:$CD$12,3,FALSE)</f>
        <v>#N/A</v>
      </c>
      <c r="AD863" s="161" t="e">
        <f>T863-HLOOKUP(V863,Minimas!$C$3:$CD$12,4,FALSE)</f>
        <v>#N/A</v>
      </c>
      <c r="AE863" s="161" t="e">
        <f>T863-HLOOKUP(V863,Minimas!$C$3:$CD$12,5,FALSE)</f>
        <v>#N/A</v>
      </c>
      <c r="AF863" s="161" t="e">
        <f>T863-HLOOKUP(V863,Minimas!$C$3:$CD$12,6,FALSE)</f>
        <v>#N/A</v>
      </c>
      <c r="AG863" s="161" t="e">
        <f>T863-HLOOKUP(V863,Minimas!$C$3:$CD$12,7,FALSE)</f>
        <v>#N/A</v>
      </c>
      <c r="AH863" s="161" t="e">
        <f>T863-HLOOKUP(V863,Minimas!$C$3:$CD$12,8,FALSE)</f>
        <v>#N/A</v>
      </c>
      <c r="AI863" s="161" t="e">
        <f>T863-HLOOKUP(V863,Minimas!$C$3:$CD$12,9,FALSE)</f>
        <v>#N/A</v>
      </c>
      <c r="AJ863" s="161" t="e">
        <f>T863-HLOOKUP(V863,Minimas!$C$3:$CD$12,10,FALSE)</f>
        <v>#N/A</v>
      </c>
      <c r="AK863" s="162" t="str">
        <f t="shared" si="69"/>
        <v xml:space="preserve"> </v>
      </c>
      <c r="AL863" s="163"/>
      <c r="AM863" s="163" t="str">
        <f t="shared" si="70"/>
        <v xml:space="preserve"> </v>
      </c>
      <c r="AN863" s="163" t="str">
        <f t="shared" si="71"/>
        <v xml:space="preserve"> </v>
      </c>
    </row>
    <row r="864" spans="28:40" x14ac:dyDescent="0.25">
      <c r="AB864" s="161" t="e">
        <f>T864-HLOOKUP(V864,Minimas!$C$3:$CD$12,2,FALSE)</f>
        <v>#N/A</v>
      </c>
      <c r="AC864" s="161" t="e">
        <f>T864-HLOOKUP(V864,Minimas!$C$3:$CD$12,3,FALSE)</f>
        <v>#N/A</v>
      </c>
      <c r="AD864" s="161" t="e">
        <f>T864-HLOOKUP(V864,Minimas!$C$3:$CD$12,4,FALSE)</f>
        <v>#N/A</v>
      </c>
      <c r="AE864" s="161" t="e">
        <f>T864-HLOOKUP(V864,Minimas!$C$3:$CD$12,5,FALSE)</f>
        <v>#N/A</v>
      </c>
      <c r="AF864" s="161" t="e">
        <f>T864-HLOOKUP(V864,Minimas!$C$3:$CD$12,6,FALSE)</f>
        <v>#N/A</v>
      </c>
      <c r="AG864" s="161" t="e">
        <f>T864-HLOOKUP(V864,Minimas!$C$3:$CD$12,7,FALSE)</f>
        <v>#N/A</v>
      </c>
      <c r="AH864" s="161" t="e">
        <f>T864-HLOOKUP(V864,Minimas!$C$3:$CD$12,8,FALSE)</f>
        <v>#N/A</v>
      </c>
      <c r="AI864" s="161" t="e">
        <f>T864-HLOOKUP(V864,Minimas!$C$3:$CD$12,9,FALSE)</f>
        <v>#N/A</v>
      </c>
      <c r="AJ864" s="161" t="e">
        <f>T864-HLOOKUP(V864,Minimas!$C$3:$CD$12,10,FALSE)</f>
        <v>#N/A</v>
      </c>
      <c r="AK864" s="162" t="str">
        <f t="shared" si="69"/>
        <v xml:space="preserve"> </v>
      </c>
      <c r="AL864" s="163"/>
      <c r="AM864" s="163" t="str">
        <f t="shared" si="70"/>
        <v xml:space="preserve"> </v>
      </c>
      <c r="AN864" s="163" t="str">
        <f t="shared" si="71"/>
        <v xml:space="preserve"> </v>
      </c>
    </row>
    <row r="865" spans="28:40" x14ac:dyDescent="0.25">
      <c r="AB865" s="161" t="e">
        <f>T865-HLOOKUP(V865,Minimas!$C$3:$CD$12,2,FALSE)</f>
        <v>#N/A</v>
      </c>
      <c r="AC865" s="161" t="e">
        <f>T865-HLOOKUP(V865,Minimas!$C$3:$CD$12,3,FALSE)</f>
        <v>#N/A</v>
      </c>
      <c r="AD865" s="161" t="e">
        <f>T865-HLOOKUP(V865,Minimas!$C$3:$CD$12,4,FALSE)</f>
        <v>#N/A</v>
      </c>
      <c r="AE865" s="161" t="e">
        <f>T865-HLOOKUP(V865,Minimas!$C$3:$CD$12,5,FALSE)</f>
        <v>#N/A</v>
      </c>
      <c r="AF865" s="161" t="e">
        <f>T865-HLOOKUP(V865,Minimas!$C$3:$CD$12,6,FALSE)</f>
        <v>#N/A</v>
      </c>
      <c r="AG865" s="161" t="e">
        <f>T865-HLOOKUP(V865,Minimas!$C$3:$CD$12,7,FALSE)</f>
        <v>#N/A</v>
      </c>
      <c r="AH865" s="161" t="e">
        <f>T865-HLOOKUP(V865,Minimas!$C$3:$CD$12,8,FALSE)</f>
        <v>#N/A</v>
      </c>
      <c r="AI865" s="161" t="e">
        <f>T865-HLOOKUP(V865,Minimas!$C$3:$CD$12,9,FALSE)</f>
        <v>#N/A</v>
      </c>
      <c r="AJ865" s="161" t="e">
        <f>T865-HLOOKUP(V865,Minimas!$C$3:$CD$12,10,FALSE)</f>
        <v>#N/A</v>
      </c>
      <c r="AK865" s="162" t="str">
        <f t="shared" si="69"/>
        <v xml:space="preserve"> </v>
      </c>
      <c r="AL865" s="163"/>
      <c r="AM865" s="163" t="str">
        <f t="shared" si="70"/>
        <v xml:space="preserve"> </v>
      </c>
      <c r="AN865" s="163" t="str">
        <f t="shared" si="71"/>
        <v xml:space="preserve"> </v>
      </c>
    </row>
    <row r="866" spans="28:40" x14ac:dyDescent="0.25">
      <c r="AB866" s="161" t="e">
        <f>T866-HLOOKUP(V866,Minimas!$C$3:$CD$12,2,FALSE)</f>
        <v>#N/A</v>
      </c>
      <c r="AC866" s="161" t="e">
        <f>T866-HLOOKUP(V866,Minimas!$C$3:$CD$12,3,FALSE)</f>
        <v>#N/A</v>
      </c>
      <c r="AD866" s="161" t="e">
        <f>T866-HLOOKUP(V866,Minimas!$C$3:$CD$12,4,FALSE)</f>
        <v>#N/A</v>
      </c>
      <c r="AE866" s="161" t="e">
        <f>T866-HLOOKUP(V866,Minimas!$C$3:$CD$12,5,FALSE)</f>
        <v>#N/A</v>
      </c>
      <c r="AF866" s="161" t="e">
        <f>T866-HLOOKUP(V866,Minimas!$C$3:$CD$12,6,FALSE)</f>
        <v>#N/A</v>
      </c>
      <c r="AG866" s="161" t="e">
        <f>T866-HLOOKUP(V866,Minimas!$C$3:$CD$12,7,FALSE)</f>
        <v>#N/A</v>
      </c>
      <c r="AH866" s="161" t="e">
        <f>T866-HLOOKUP(V866,Minimas!$C$3:$CD$12,8,FALSE)</f>
        <v>#N/A</v>
      </c>
      <c r="AI866" s="161" t="e">
        <f>T866-HLOOKUP(V866,Minimas!$C$3:$CD$12,9,FALSE)</f>
        <v>#N/A</v>
      </c>
      <c r="AJ866" s="161" t="e">
        <f>T866-HLOOKUP(V866,Minimas!$C$3:$CD$12,10,FALSE)</f>
        <v>#N/A</v>
      </c>
      <c r="AK866" s="162" t="str">
        <f t="shared" si="69"/>
        <v xml:space="preserve"> </v>
      </c>
      <c r="AL866" s="163"/>
      <c r="AM866" s="163" t="str">
        <f t="shared" si="70"/>
        <v xml:space="preserve"> </v>
      </c>
      <c r="AN866" s="163" t="str">
        <f t="shared" si="71"/>
        <v xml:space="preserve"> </v>
      </c>
    </row>
    <row r="867" spans="28:40" x14ac:dyDescent="0.25">
      <c r="AB867" s="161" t="e">
        <f>T867-HLOOKUP(V867,Minimas!$C$3:$CD$12,2,FALSE)</f>
        <v>#N/A</v>
      </c>
      <c r="AC867" s="161" t="e">
        <f>T867-HLOOKUP(V867,Minimas!$C$3:$CD$12,3,FALSE)</f>
        <v>#N/A</v>
      </c>
      <c r="AD867" s="161" t="e">
        <f>T867-HLOOKUP(V867,Minimas!$C$3:$CD$12,4,FALSE)</f>
        <v>#N/A</v>
      </c>
      <c r="AE867" s="161" t="e">
        <f>T867-HLOOKUP(V867,Minimas!$C$3:$CD$12,5,FALSE)</f>
        <v>#N/A</v>
      </c>
      <c r="AF867" s="161" t="e">
        <f>T867-HLOOKUP(V867,Minimas!$C$3:$CD$12,6,FALSE)</f>
        <v>#N/A</v>
      </c>
      <c r="AG867" s="161" t="e">
        <f>T867-HLOOKUP(V867,Minimas!$C$3:$CD$12,7,FALSE)</f>
        <v>#N/A</v>
      </c>
      <c r="AH867" s="161" t="e">
        <f>T867-HLOOKUP(V867,Minimas!$C$3:$CD$12,8,FALSE)</f>
        <v>#N/A</v>
      </c>
      <c r="AI867" s="161" t="e">
        <f>T867-HLOOKUP(V867,Minimas!$C$3:$CD$12,9,FALSE)</f>
        <v>#N/A</v>
      </c>
      <c r="AJ867" s="161" t="e">
        <f>T867-HLOOKUP(V867,Minimas!$C$3:$CD$12,10,FALSE)</f>
        <v>#N/A</v>
      </c>
      <c r="AK867" s="162" t="str">
        <f t="shared" si="69"/>
        <v xml:space="preserve"> </v>
      </c>
      <c r="AL867" s="163"/>
      <c r="AM867" s="163" t="str">
        <f t="shared" si="70"/>
        <v xml:space="preserve"> </v>
      </c>
      <c r="AN867" s="163" t="str">
        <f t="shared" si="71"/>
        <v xml:space="preserve"> </v>
      </c>
    </row>
    <row r="868" spans="28:40" x14ac:dyDescent="0.25">
      <c r="AB868" s="161" t="e">
        <f>T868-HLOOKUP(V868,Minimas!$C$3:$CD$12,2,FALSE)</f>
        <v>#N/A</v>
      </c>
      <c r="AC868" s="161" t="e">
        <f>T868-HLOOKUP(V868,Minimas!$C$3:$CD$12,3,FALSE)</f>
        <v>#N/A</v>
      </c>
      <c r="AD868" s="161" t="e">
        <f>T868-HLOOKUP(V868,Minimas!$C$3:$CD$12,4,FALSE)</f>
        <v>#N/A</v>
      </c>
      <c r="AE868" s="161" t="e">
        <f>T868-HLOOKUP(V868,Minimas!$C$3:$CD$12,5,FALSE)</f>
        <v>#N/A</v>
      </c>
      <c r="AF868" s="161" t="e">
        <f>T868-HLOOKUP(V868,Minimas!$C$3:$CD$12,6,FALSE)</f>
        <v>#N/A</v>
      </c>
      <c r="AG868" s="161" t="e">
        <f>T868-HLOOKUP(V868,Minimas!$C$3:$CD$12,7,FALSE)</f>
        <v>#N/A</v>
      </c>
      <c r="AH868" s="161" t="e">
        <f>T868-HLOOKUP(V868,Minimas!$C$3:$CD$12,8,FALSE)</f>
        <v>#N/A</v>
      </c>
      <c r="AI868" s="161" t="e">
        <f>T868-HLOOKUP(V868,Minimas!$C$3:$CD$12,9,FALSE)</f>
        <v>#N/A</v>
      </c>
      <c r="AJ868" s="161" t="e">
        <f>T868-HLOOKUP(V868,Minimas!$C$3:$CD$12,10,FALSE)</f>
        <v>#N/A</v>
      </c>
      <c r="AK868" s="162" t="str">
        <f t="shared" si="69"/>
        <v xml:space="preserve"> </v>
      </c>
      <c r="AL868" s="163"/>
      <c r="AM868" s="163" t="str">
        <f t="shared" si="70"/>
        <v xml:space="preserve"> </v>
      </c>
      <c r="AN868" s="163" t="str">
        <f t="shared" si="71"/>
        <v xml:space="preserve"> </v>
      </c>
    </row>
    <row r="869" spans="28:40" x14ac:dyDescent="0.25">
      <c r="AB869" s="161" t="e">
        <f>T869-HLOOKUP(V869,Minimas!$C$3:$CD$12,2,FALSE)</f>
        <v>#N/A</v>
      </c>
      <c r="AC869" s="161" t="e">
        <f>T869-HLOOKUP(V869,Minimas!$C$3:$CD$12,3,FALSE)</f>
        <v>#N/A</v>
      </c>
      <c r="AD869" s="161" t="e">
        <f>T869-HLOOKUP(V869,Minimas!$C$3:$CD$12,4,FALSE)</f>
        <v>#N/A</v>
      </c>
      <c r="AE869" s="161" t="e">
        <f>T869-HLOOKUP(V869,Minimas!$C$3:$CD$12,5,FALSE)</f>
        <v>#N/A</v>
      </c>
      <c r="AF869" s="161" t="e">
        <f>T869-HLOOKUP(V869,Minimas!$C$3:$CD$12,6,FALSE)</f>
        <v>#N/A</v>
      </c>
      <c r="AG869" s="161" t="e">
        <f>T869-HLOOKUP(V869,Minimas!$C$3:$CD$12,7,FALSE)</f>
        <v>#N/A</v>
      </c>
      <c r="AH869" s="161" t="e">
        <f>T869-HLOOKUP(V869,Minimas!$C$3:$CD$12,8,FALSE)</f>
        <v>#N/A</v>
      </c>
      <c r="AI869" s="161" t="e">
        <f>T869-HLOOKUP(V869,Minimas!$C$3:$CD$12,9,FALSE)</f>
        <v>#N/A</v>
      </c>
      <c r="AJ869" s="161" t="e">
        <f>T869-HLOOKUP(V869,Minimas!$C$3:$CD$12,10,FALSE)</f>
        <v>#N/A</v>
      </c>
      <c r="AK869" s="162" t="str">
        <f t="shared" si="69"/>
        <v xml:space="preserve"> </v>
      </c>
      <c r="AL869" s="163"/>
      <c r="AM869" s="163" t="str">
        <f t="shared" si="70"/>
        <v xml:space="preserve"> </v>
      </c>
      <c r="AN869" s="163" t="str">
        <f t="shared" si="71"/>
        <v xml:space="preserve"> </v>
      </c>
    </row>
    <row r="870" spans="28:40" x14ac:dyDescent="0.25">
      <c r="AB870" s="161" t="e">
        <f>T870-HLOOKUP(V870,Minimas!$C$3:$CD$12,2,FALSE)</f>
        <v>#N/A</v>
      </c>
      <c r="AC870" s="161" t="e">
        <f>T870-HLOOKUP(V870,Minimas!$C$3:$CD$12,3,FALSE)</f>
        <v>#N/A</v>
      </c>
      <c r="AD870" s="161" t="e">
        <f>T870-HLOOKUP(V870,Minimas!$C$3:$CD$12,4,FALSE)</f>
        <v>#N/A</v>
      </c>
      <c r="AE870" s="161" t="e">
        <f>T870-HLOOKUP(V870,Minimas!$C$3:$CD$12,5,FALSE)</f>
        <v>#N/A</v>
      </c>
      <c r="AF870" s="161" t="e">
        <f>T870-HLOOKUP(V870,Minimas!$C$3:$CD$12,6,FALSE)</f>
        <v>#N/A</v>
      </c>
      <c r="AG870" s="161" t="e">
        <f>T870-HLOOKUP(V870,Minimas!$C$3:$CD$12,7,FALSE)</f>
        <v>#N/A</v>
      </c>
      <c r="AH870" s="161" t="e">
        <f>T870-HLOOKUP(V870,Minimas!$C$3:$CD$12,8,FALSE)</f>
        <v>#N/A</v>
      </c>
      <c r="AI870" s="161" t="e">
        <f>T870-HLOOKUP(V870,Minimas!$C$3:$CD$12,9,FALSE)</f>
        <v>#N/A</v>
      </c>
      <c r="AJ870" s="161" t="e">
        <f>T870-HLOOKUP(V870,Minimas!$C$3:$CD$12,10,FALSE)</f>
        <v>#N/A</v>
      </c>
      <c r="AK870" s="162" t="str">
        <f t="shared" si="69"/>
        <v xml:space="preserve"> </v>
      </c>
      <c r="AL870" s="163"/>
      <c r="AM870" s="163" t="str">
        <f t="shared" si="70"/>
        <v xml:space="preserve"> </v>
      </c>
      <c r="AN870" s="163" t="str">
        <f t="shared" si="71"/>
        <v xml:space="preserve"> </v>
      </c>
    </row>
    <row r="871" spans="28:40" x14ac:dyDescent="0.25">
      <c r="AB871" s="161" t="e">
        <f>T871-HLOOKUP(V871,Minimas!$C$3:$CD$12,2,FALSE)</f>
        <v>#N/A</v>
      </c>
      <c r="AC871" s="161" t="e">
        <f>T871-HLOOKUP(V871,Minimas!$C$3:$CD$12,3,FALSE)</f>
        <v>#N/A</v>
      </c>
      <c r="AD871" s="161" t="e">
        <f>T871-HLOOKUP(V871,Minimas!$C$3:$CD$12,4,FALSE)</f>
        <v>#N/A</v>
      </c>
      <c r="AE871" s="161" t="e">
        <f>T871-HLOOKUP(V871,Minimas!$C$3:$CD$12,5,FALSE)</f>
        <v>#N/A</v>
      </c>
      <c r="AF871" s="161" t="e">
        <f>T871-HLOOKUP(V871,Minimas!$C$3:$CD$12,6,FALSE)</f>
        <v>#N/A</v>
      </c>
      <c r="AG871" s="161" t="e">
        <f>T871-HLOOKUP(V871,Minimas!$C$3:$CD$12,7,FALSE)</f>
        <v>#N/A</v>
      </c>
      <c r="AH871" s="161" t="e">
        <f>T871-HLOOKUP(V871,Minimas!$C$3:$CD$12,8,FALSE)</f>
        <v>#N/A</v>
      </c>
      <c r="AI871" s="161" t="e">
        <f>T871-HLOOKUP(V871,Minimas!$C$3:$CD$12,9,FALSE)</f>
        <v>#N/A</v>
      </c>
      <c r="AJ871" s="161" t="e">
        <f>T871-HLOOKUP(V871,Minimas!$C$3:$CD$12,10,FALSE)</f>
        <v>#N/A</v>
      </c>
      <c r="AK871" s="162" t="str">
        <f t="shared" si="69"/>
        <v xml:space="preserve"> </v>
      </c>
      <c r="AL871" s="163"/>
      <c r="AM871" s="163" t="str">
        <f t="shared" si="70"/>
        <v xml:space="preserve"> </v>
      </c>
      <c r="AN871" s="163" t="str">
        <f t="shared" si="71"/>
        <v xml:space="preserve"> </v>
      </c>
    </row>
    <row r="872" spans="28:40" x14ac:dyDescent="0.25">
      <c r="AB872" s="161" t="e">
        <f>T872-HLOOKUP(V872,Minimas!$C$3:$CD$12,2,FALSE)</f>
        <v>#N/A</v>
      </c>
      <c r="AC872" s="161" t="e">
        <f>T872-HLOOKUP(V872,Minimas!$C$3:$CD$12,3,FALSE)</f>
        <v>#N/A</v>
      </c>
      <c r="AD872" s="161" t="e">
        <f>T872-HLOOKUP(V872,Minimas!$C$3:$CD$12,4,FALSE)</f>
        <v>#N/A</v>
      </c>
      <c r="AE872" s="161" t="e">
        <f>T872-HLOOKUP(V872,Minimas!$C$3:$CD$12,5,FALSE)</f>
        <v>#N/A</v>
      </c>
      <c r="AF872" s="161" t="e">
        <f>T872-HLOOKUP(V872,Minimas!$C$3:$CD$12,6,FALSE)</f>
        <v>#N/A</v>
      </c>
      <c r="AG872" s="161" t="e">
        <f>T872-HLOOKUP(V872,Minimas!$C$3:$CD$12,7,FALSE)</f>
        <v>#N/A</v>
      </c>
      <c r="AH872" s="161" t="e">
        <f>T872-HLOOKUP(V872,Minimas!$C$3:$CD$12,8,FALSE)</f>
        <v>#N/A</v>
      </c>
      <c r="AI872" s="161" t="e">
        <f>T872-HLOOKUP(V872,Minimas!$C$3:$CD$12,9,FALSE)</f>
        <v>#N/A</v>
      </c>
      <c r="AJ872" s="161" t="e">
        <f>T872-HLOOKUP(V872,Minimas!$C$3:$CD$12,10,FALSE)</f>
        <v>#N/A</v>
      </c>
      <c r="AK872" s="162" t="str">
        <f t="shared" si="69"/>
        <v xml:space="preserve"> </v>
      </c>
      <c r="AL872" s="163"/>
      <c r="AM872" s="163" t="str">
        <f t="shared" si="70"/>
        <v xml:space="preserve"> </v>
      </c>
      <c r="AN872" s="163" t="str">
        <f t="shared" si="71"/>
        <v xml:space="preserve"> </v>
      </c>
    </row>
    <row r="873" spans="28:40" x14ac:dyDescent="0.25">
      <c r="AB873" s="161" t="e">
        <f>T873-HLOOKUP(V873,Minimas!$C$3:$CD$12,2,FALSE)</f>
        <v>#N/A</v>
      </c>
      <c r="AC873" s="161" t="e">
        <f>T873-HLOOKUP(V873,Minimas!$C$3:$CD$12,3,FALSE)</f>
        <v>#N/A</v>
      </c>
      <c r="AD873" s="161" t="e">
        <f>T873-HLOOKUP(V873,Minimas!$C$3:$CD$12,4,FALSE)</f>
        <v>#N/A</v>
      </c>
      <c r="AE873" s="161" t="e">
        <f>T873-HLOOKUP(V873,Minimas!$C$3:$CD$12,5,FALSE)</f>
        <v>#N/A</v>
      </c>
      <c r="AF873" s="161" t="e">
        <f>T873-HLOOKUP(V873,Minimas!$C$3:$CD$12,6,FALSE)</f>
        <v>#N/A</v>
      </c>
      <c r="AG873" s="161" t="e">
        <f>T873-HLOOKUP(V873,Minimas!$C$3:$CD$12,7,FALSE)</f>
        <v>#N/A</v>
      </c>
      <c r="AH873" s="161" t="e">
        <f>T873-HLOOKUP(V873,Minimas!$C$3:$CD$12,8,FALSE)</f>
        <v>#N/A</v>
      </c>
      <c r="AI873" s="161" t="e">
        <f>T873-HLOOKUP(V873,Minimas!$C$3:$CD$12,9,FALSE)</f>
        <v>#N/A</v>
      </c>
      <c r="AJ873" s="161" t="e">
        <f>T873-HLOOKUP(V873,Minimas!$C$3:$CD$12,10,FALSE)</f>
        <v>#N/A</v>
      </c>
      <c r="AK873" s="162" t="str">
        <f t="shared" si="69"/>
        <v xml:space="preserve"> </v>
      </c>
      <c r="AL873" s="163"/>
      <c r="AM873" s="163" t="str">
        <f t="shared" si="70"/>
        <v xml:space="preserve"> </v>
      </c>
      <c r="AN873" s="163" t="str">
        <f t="shared" si="71"/>
        <v xml:space="preserve"> </v>
      </c>
    </row>
    <row r="874" spans="28:40" x14ac:dyDescent="0.25">
      <c r="AB874" s="161" t="e">
        <f>T874-HLOOKUP(V874,Minimas!$C$3:$CD$12,2,FALSE)</f>
        <v>#N/A</v>
      </c>
      <c r="AC874" s="161" t="e">
        <f>T874-HLOOKUP(V874,Minimas!$C$3:$CD$12,3,FALSE)</f>
        <v>#N/A</v>
      </c>
      <c r="AD874" s="161" t="e">
        <f>T874-HLOOKUP(V874,Minimas!$C$3:$CD$12,4,FALSE)</f>
        <v>#N/A</v>
      </c>
      <c r="AE874" s="161" t="e">
        <f>T874-HLOOKUP(V874,Minimas!$C$3:$CD$12,5,FALSE)</f>
        <v>#N/A</v>
      </c>
      <c r="AF874" s="161" t="e">
        <f>T874-HLOOKUP(V874,Minimas!$C$3:$CD$12,6,FALSE)</f>
        <v>#N/A</v>
      </c>
      <c r="AG874" s="161" t="e">
        <f>T874-HLOOKUP(V874,Minimas!$C$3:$CD$12,7,FALSE)</f>
        <v>#N/A</v>
      </c>
      <c r="AH874" s="161" t="e">
        <f>T874-HLOOKUP(V874,Minimas!$C$3:$CD$12,8,FALSE)</f>
        <v>#N/A</v>
      </c>
      <c r="AI874" s="161" t="e">
        <f>T874-HLOOKUP(V874,Minimas!$C$3:$CD$12,9,FALSE)</f>
        <v>#N/A</v>
      </c>
      <c r="AJ874" s="161" t="e">
        <f>T874-HLOOKUP(V874,Minimas!$C$3:$CD$12,10,FALSE)</f>
        <v>#N/A</v>
      </c>
      <c r="AK874" s="162" t="str">
        <f t="shared" si="69"/>
        <v xml:space="preserve"> </v>
      </c>
      <c r="AL874" s="163"/>
      <c r="AM874" s="163" t="str">
        <f t="shared" si="70"/>
        <v xml:space="preserve"> </v>
      </c>
      <c r="AN874" s="163" t="str">
        <f t="shared" si="71"/>
        <v xml:space="preserve"> </v>
      </c>
    </row>
    <row r="875" spans="28:40" x14ac:dyDescent="0.25">
      <c r="AB875" s="161" t="e">
        <f>T875-HLOOKUP(V875,Minimas!$C$3:$CD$12,2,FALSE)</f>
        <v>#N/A</v>
      </c>
      <c r="AC875" s="161" t="e">
        <f>T875-HLOOKUP(V875,Minimas!$C$3:$CD$12,3,FALSE)</f>
        <v>#N/A</v>
      </c>
      <c r="AD875" s="161" t="e">
        <f>T875-HLOOKUP(V875,Minimas!$C$3:$CD$12,4,FALSE)</f>
        <v>#N/A</v>
      </c>
      <c r="AE875" s="161" t="e">
        <f>T875-HLOOKUP(V875,Minimas!$C$3:$CD$12,5,FALSE)</f>
        <v>#N/A</v>
      </c>
      <c r="AF875" s="161" t="e">
        <f>T875-HLOOKUP(V875,Minimas!$C$3:$CD$12,6,FALSE)</f>
        <v>#N/A</v>
      </c>
      <c r="AG875" s="161" t="e">
        <f>T875-HLOOKUP(V875,Minimas!$C$3:$CD$12,7,FALSE)</f>
        <v>#N/A</v>
      </c>
      <c r="AH875" s="161" t="e">
        <f>T875-HLOOKUP(V875,Minimas!$C$3:$CD$12,8,FALSE)</f>
        <v>#N/A</v>
      </c>
      <c r="AI875" s="161" t="e">
        <f>T875-HLOOKUP(V875,Minimas!$C$3:$CD$12,9,FALSE)</f>
        <v>#N/A</v>
      </c>
      <c r="AJ875" s="161" t="e">
        <f>T875-HLOOKUP(V875,Minimas!$C$3:$CD$12,10,FALSE)</f>
        <v>#N/A</v>
      </c>
      <c r="AK875" s="162" t="str">
        <f t="shared" si="69"/>
        <v xml:space="preserve"> </v>
      </c>
      <c r="AL875" s="163"/>
      <c r="AM875" s="163" t="str">
        <f t="shared" si="70"/>
        <v xml:space="preserve"> </v>
      </c>
      <c r="AN875" s="163" t="str">
        <f t="shared" si="71"/>
        <v xml:space="preserve"> </v>
      </c>
    </row>
    <row r="876" spans="28:40" x14ac:dyDescent="0.25">
      <c r="AB876" s="161" t="e">
        <f>T876-HLOOKUP(V876,Minimas!$C$3:$CD$12,2,FALSE)</f>
        <v>#N/A</v>
      </c>
      <c r="AC876" s="161" t="e">
        <f>T876-HLOOKUP(V876,Minimas!$C$3:$CD$12,3,FALSE)</f>
        <v>#N/A</v>
      </c>
      <c r="AD876" s="161" t="e">
        <f>T876-HLOOKUP(V876,Minimas!$C$3:$CD$12,4,FALSE)</f>
        <v>#N/A</v>
      </c>
      <c r="AE876" s="161" t="e">
        <f>T876-HLOOKUP(V876,Minimas!$C$3:$CD$12,5,FALSE)</f>
        <v>#N/A</v>
      </c>
      <c r="AF876" s="161" t="e">
        <f>T876-HLOOKUP(V876,Minimas!$C$3:$CD$12,6,FALSE)</f>
        <v>#N/A</v>
      </c>
      <c r="AG876" s="161" t="e">
        <f>T876-HLOOKUP(V876,Minimas!$C$3:$CD$12,7,FALSE)</f>
        <v>#N/A</v>
      </c>
      <c r="AH876" s="161" t="e">
        <f>T876-HLOOKUP(V876,Minimas!$C$3:$CD$12,8,FALSE)</f>
        <v>#N/A</v>
      </c>
      <c r="AI876" s="161" t="e">
        <f>T876-HLOOKUP(V876,Minimas!$C$3:$CD$12,9,FALSE)</f>
        <v>#N/A</v>
      </c>
      <c r="AJ876" s="161" t="e">
        <f>T876-HLOOKUP(V876,Minimas!$C$3:$CD$12,10,FALSE)</f>
        <v>#N/A</v>
      </c>
      <c r="AK876" s="162" t="str">
        <f t="shared" si="69"/>
        <v xml:space="preserve"> </v>
      </c>
      <c r="AL876" s="163"/>
      <c r="AM876" s="163" t="str">
        <f t="shared" si="70"/>
        <v xml:space="preserve"> </v>
      </c>
      <c r="AN876" s="163" t="str">
        <f t="shared" si="71"/>
        <v xml:space="preserve"> </v>
      </c>
    </row>
    <row r="877" spans="28:40" x14ac:dyDescent="0.25">
      <c r="AB877" s="161" t="e">
        <f>T877-HLOOKUP(V877,Minimas!$C$3:$CD$12,2,FALSE)</f>
        <v>#N/A</v>
      </c>
      <c r="AC877" s="161" t="e">
        <f>T877-HLOOKUP(V877,Minimas!$C$3:$CD$12,3,FALSE)</f>
        <v>#N/A</v>
      </c>
      <c r="AD877" s="161" t="e">
        <f>T877-HLOOKUP(V877,Minimas!$C$3:$CD$12,4,FALSE)</f>
        <v>#N/A</v>
      </c>
      <c r="AE877" s="161" t="e">
        <f>T877-HLOOKUP(V877,Minimas!$C$3:$CD$12,5,FALSE)</f>
        <v>#N/A</v>
      </c>
      <c r="AF877" s="161" t="e">
        <f>T877-HLOOKUP(V877,Minimas!$C$3:$CD$12,6,FALSE)</f>
        <v>#N/A</v>
      </c>
      <c r="AG877" s="161" t="e">
        <f>T877-HLOOKUP(V877,Minimas!$C$3:$CD$12,7,FALSE)</f>
        <v>#N/A</v>
      </c>
      <c r="AH877" s="161" t="e">
        <f>T877-HLOOKUP(V877,Minimas!$C$3:$CD$12,8,FALSE)</f>
        <v>#N/A</v>
      </c>
      <c r="AI877" s="161" t="e">
        <f>T877-HLOOKUP(V877,Minimas!$C$3:$CD$12,9,FALSE)</f>
        <v>#N/A</v>
      </c>
      <c r="AJ877" s="161" t="e">
        <f>T877-HLOOKUP(V877,Minimas!$C$3:$CD$12,10,FALSE)</f>
        <v>#N/A</v>
      </c>
      <c r="AK877" s="162" t="str">
        <f t="shared" si="69"/>
        <v xml:space="preserve"> </v>
      </c>
      <c r="AL877" s="163"/>
      <c r="AM877" s="163" t="str">
        <f t="shared" si="70"/>
        <v xml:space="preserve"> </v>
      </c>
      <c r="AN877" s="163" t="str">
        <f t="shared" si="71"/>
        <v xml:space="preserve"> </v>
      </c>
    </row>
    <row r="878" spans="28:40" x14ac:dyDescent="0.25">
      <c r="AB878" s="161" t="e">
        <f>T878-HLOOKUP(V878,Minimas!$C$3:$CD$12,2,FALSE)</f>
        <v>#N/A</v>
      </c>
      <c r="AC878" s="161" t="e">
        <f>T878-HLOOKUP(V878,Minimas!$C$3:$CD$12,3,FALSE)</f>
        <v>#N/A</v>
      </c>
      <c r="AD878" s="161" t="e">
        <f>T878-HLOOKUP(V878,Minimas!$C$3:$CD$12,4,FALSE)</f>
        <v>#N/A</v>
      </c>
      <c r="AE878" s="161" t="e">
        <f>T878-HLOOKUP(V878,Minimas!$C$3:$CD$12,5,FALSE)</f>
        <v>#N/A</v>
      </c>
      <c r="AF878" s="161" t="e">
        <f>T878-HLOOKUP(V878,Minimas!$C$3:$CD$12,6,FALSE)</f>
        <v>#N/A</v>
      </c>
      <c r="AG878" s="161" t="e">
        <f>T878-HLOOKUP(V878,Minimas!$C$3:$CD$12,7,FALSE)</f>
        <v>#N/A</v>
      </c>
      <c r="AH878" s="161" t="e">
        <f>T878-HLOOKUP(V878,Minimas!$C$3:$CD$12,8,FALSE)</f>
        <v>#N/A</v>
      </c>
      <c r="AI878" s="161" t="e">
        <f>T878-HLOOKUP(V878,Minimas!$C$3:$CD$12,9,FALSE)</f>
        <v>#N/A</v>
      </c>
      <c r="AJ878" s="161" t="e">
        <f>T878-HLOOKUP(V878,Minimas!$C$3:$CD$12,10,FALSE)</f>
        <v>#N/A</v>
      </c>
      <c r="AK878" s="162" t="str">
        <f t="shared" si="69"/>
        <v xml:space="preserve"> </v>
      </c>
      <c r="AL878" s="163"/>
      <c r="AM878" s="163" t="str">
        <f t="shared" si="70"/>
        <v xml:space="preserve"> </v>
      </c>
      <c r="AN878" s="163" t="str">
        <f t="shared" si="71"/>
        <v xml:space="preserve"> </v>
      </c>
    </row>
    <row r="879" spans="28:40" x14ac:dyDescent="0.25">
      <c r="AB879" s="161" t="e">
        <f>T879-HLOOKUP(V879,Minimas!$C$3:$CD$12,2,FALSE)</f>
        <v>#N/A</v>
      </c>
      <c r="AC879" s="161" t="e">
        <f>T879-HLOOKUP(V879,Minimas!$C$3:$CD$12,3,FALSE)</f>
        <v>#N/A</v>
      </c>
      <c r="AD879" s="161" t="e">
        <f>T879-HLOOKUP(V879,Minimas!$C$3:$CD$12,4,FALSE)</f>
        <v>#N/A</v>
      </c>
      <c r="AE879" s="161" t="e">
        <f>T879-HLOOKUP(V879,Minimas!$C$3:$CD$12,5,FALSE)</f>
        <v>#N/A</v>
      </c>
      <c r="AF879" s="161" t="e">
        <f>T879-HLOOKUP(V879,Minimas!$C$3:$CD$12,6,FALSE)</f>
        <v>#N/A</v>
      </c>
      <c r="AG879" s="161" t="e">
        <f>T879-HLOOKUP(V879,Minimas!$C$3:$CD$12,7,FALSE)</f>
        <v>#N/A</v>
      </c>
      <c r="AH879" s="161" t="e">
        <f>T879-HLOOKUP(V879,Minimas!$C$3:$CD$12,8,FALSE)</f>
        <v>#N/A</v>
      </c>
      <c r="AI879" s="161" t="e">
        <f>T879-HLOOKUP(V879,Minimas!$C$3:$CD$12,9,FALSE)</f>
        <v>#N/A</v>
      </c>
      <c r="AJ879" s="161" t="e">
        <f>T879-HLOOKUP(V879,Minimas!$C$3:$CD$12,10,FALSE)</f>
        <v>#N/A</v>
      </c>
      <c r="AK879" s="162" t="str">
        <f t="shared" si="69"/>
        <v xml:space="preserve"> </v>
      </c>
      <c r="AL879" s="163"/>
      <c r="AM879" s="163" t="str">
        <f t="shared" si="70"/>
        <v xml:space="preserve"> </v>
      </c>
      <c r="AN879" s="163" t="str">
        <f t="shared" si="71"/>
        <v xml:space="preserve"> </v>
      </c>
    </row>
    <row r="880" spans="28:40" x14ac:dyDescent="0.25">
      <c r="AB880" s="161" t="e">
        <f>T880-HLOOKUP(V880,Minimas!$C$3:$CD$12,2,FALSE)</f>
        <v>#N/A</v>
      </c>
      <c r="AC880" s="161" t="e">
        <f>T880-HLOOKUP(V880,Minimas!$C$3:$CD$12,3,FALSE)</f>
        <v>#N/A</v>
      </c>
      <c r="AD880" s="161" t="e">
        <f>T880-HLOOKUP(V880,Minimas!$C$3:$CD$12,4,FALSE)</f>
        <v>#N/A</v>
      </c>
      <c r="AE880" s="161" t="e">
        <f>T880-HLOOKUP(V880,Minimas!$C$3:$CD$12,5,FALSE)</f>
        <v>#N/A</v>
      </c>
      <c r="AF880" s="161" t="e">
        <f>T880-HLOOKUP(V880,Minimas!$C$3:$CD$12,6,FALSE)</f>
        <v>#N/A</v>
      </c>
      <c r="AG880" s="161" t="e">
        <f>T880-HLOOKUP(V880,Minimas!$C$3:$CD$12,7,FALSE)</f>
        <v>#N/A</v>
      </c>
      <c r="AH880" s="161" t="e">
        <f>T880-HLOOKUP(V880,Minimas!$C$3:$CD$12,8,FALSE)</f>
        <v>#N/A</v>
      </c>
      <c r="AI880" s="161" t="e">
        <f>T880-HLOOKUP(V880,Minimas!$C$3:$CD$12,9,FALSE)</f>
        <v>#N/A</v>
      </c>
      <c r="AJ880" s="161" t="e">
        <f>T880-HLOOKUP(V880,Minimas!$C$3:$CD$12,10,FALSE)</f>
        <v>#N/A</v>
      </c>
      <c r="AK880" s="162" t="str">
        <f t="shared" si="69"/>
        <v xml:space="preserve"> </v>
      </c>
      <c r="AL880" s="163"/>
      <c r="AM880" s="163" t="str">
        <f t="shared" si="70"/>
        <v xml:space="preserve"> </v>
      </c>
      <c r="AN880" s="163" t="str">
        <f t="shared" si="71"/>
        <v xml:space="preserve"> </v>
      </c>
    </row>
    <row r="881" spans="28:40" x14ac:dyDescent="0.25">
      <c r="AB881" s="161" t="e">
        <f>T881-HLOOKUP(V881,Minimas!$C$3:$CD$12,2,FALSE)</f>
        <v>#N/A</v>
      </c>
      <c r="AC881" s="161" t="e">
        <f>T881-HLOOKUP(V881,Minimas!$C$3:$CD$12,3,FALSE)</f>
        <v>#N/A</v>
      </c>
      <c r="AD881" s="161" t="e">
        <f>T881-HLOOKUP(V881,Minimas!$C$3:$CD$12,4,FALSE)</f>
        <v>#N/A</v>
      </c>
      <c r="AE881" s="161" t="e">
        <f>T881-HLOOKUP(V881,Minimas!$C$3:$CD$12,5,FALSE)</f>
        <v>#N/A</v>
      </c>
      <c r="AF881" s="161" t="e">
        <f>T881-HLOOKUP(V881,Minimas!$C$3:$CD$12,6,FALSE)</f>
        <v>#N/A</v>
      </c>
      <c r="AG881" s="161" t="e">
        <f>T881-HLOOKUP(V881,Minimas!$C$3:$CD$12,7,FALSE)</f>
        <v>#N/A</v>
      </c>
      <c r="AH881" s="161" t="e">
        <f>T881-HLOOKUP(V881,Minimas!$C$3:$CD$12,8,FALSE)</f>
        <v>#N/A</v>
      </c>
      <c r="AI881" s="161" t="e">
        <f>T881-HLOOKUP(V881,Minimas!$C$3:$CD$12,9,FALSE)</f>
        <v>#N/A</v>
      </c>
      <c r="AJ881" s="161" t="e">
        <f>T881-HLOOKUP(V881,Minimas!$C$3:$CD$12,10,FALSE)</f>
        <v>#N/A</v>
      </c>
      <c r="AK881" s="162" t="str">
        <f t="shared" si="69"/>
        <v xml:space="preserve"> </v>
      </c>
      <c r="AL881" s="163"/>
      <c r="AM881" s="163" t="str">
        <f t="shared" si="70"/>
        <v xml:space="preserve"> </v>
      </c>
      <c r="AN881" s="163" t="str">
        <f t="shared" si="71"/>
        <v xml:space="preserve"> </v>
      </c>
    </row>
    <row r="882" spans="28:40" x14ac:dyDescent="0.25">
      <c r="AB882" s="161" t="e">
        <f>T882-HLOOKUP(V882,Minimas!$C$3:$CD$12,2,FALSE)</f>
        <v>#N/A</v>
      </c>
      <c r="AC882" s="161" t="e">
        <f>T882-HLOOKUP(V882,Minimas!$C$3:$CD$12,3,FALSE)</f>
        <v>#N/A</v>
      </c>
      <c r="AD882" s="161" t="e">
        <f>T882-HLOOKUP(V882,Minimas!$C$3:$CD$12,4,FALSE)</f>
        <v>#N/A</v>
      </c>
      <c r="AE882" s="161" t="e">
        <f>T882-HLOOKUP(V882,Minimas!$C$3:$CD$12,5,FALSE)</f>
        <v>#N/A</v>
      </c>
      <c r="AF882" s="161" t="e">
        <f>T882-HLOOKUP(V882,Minimas!$C$3:$CD$12,6,FALSE)</f>
        <v>#N/A</v>
      </c>
      <c r="AG882" s="161" t="e">
        <f>T882-HLOOKUP(V882,Minimas!$C$3:$CD$12,7,FALSE)</f>
        <v>#N/A</v>
      </c>
      <c r="AH882" s="161" t="e">
        <f>T882-HLOOKUP(V882,Minimas!$C$3:$CD$12,8,FALSE)</f>
        <v>#N/A</v>
      </c>
      <c r="AI882" s="161" t="e">
        <f>T882-HLOOKUP(V882,Minimas!$C$3:$CD$12,9,FALSE)</f>
        <v>#N/A</v>
      </c>
      <c r="AJ882" s="161" t="e">
        <f>T882-HLOOKUP(V882,Minimas!$C$3:$CD$12,10,FALSE)</f>
        <v>#N/A</v>
      </c>
      <c r="AK882" s="162" t="str">
        <f t="shared" si="69"/>
        <v xml:space="preserve"> </v>
      </c>
      <c r="AL882" s="163"/>
      <c r="AM882" s="163" t="str">
        <f t="shared" si="70"/>
        <v xml:space="preserve"> </v>
      </c>
      <c r="AN882" s="163" t="str">
        <f t="shared" si="71"/>
        <v xml:space="preserve"> </v>
      </c>
    </row>
    <row r="883" spans="28:40" x14ac:dyDescent="0.25">
      <c r="AB883" s="161" t="e">
        <f>T883-HLOOKUP(V883,Minimas!$C$3:$CD$12,2,FALSE)</f>
        <v>#N/A</v>
      </c>
      <c r="AC883" s="161" t="e">
        <f>T883-HLOOKUP(V883,Minimas!$C$3:$CD$12,3,FALSE)</f>
        <v>#N/A</v>
      </c>
      <c r="AD883" s="161" t="e">
        <f>T883-HLOOKUP(V883,Minimas!$C$3:$CD$12,4,FALSE)</f>
        <v>#N/A</v>
      </c>
      <c r="AE883" s="161" t="e">
        <f>T883-HLOOKUP(V883,Minimas!$C$3:$CD$12,5,FALSE)</f>
        <v>#N/A</v>
      </c>
      <c r="AF883" s="161" t="e">
        <f>T883-HLOOKUP(V883,Minimas!$C$3:$CD$12,6,FALSE)</f>
        <v>#N/A</v>
      </c>
      <c r="AG883" s="161" t="e">
        <f>T883-HLOOKUP(V883,Minimas!$C$3:$CD$12,7,FALSE)</f>
        <v>#N/A</v>
      </c>
      <c r="AH883" s="161" t="e">
        <f>T883-HLOOKUP(V883,Minimas!$C$3:$CD$12,8,FALSE)</f>
        <v>#N/A</v>
      </c>
      <c r="AI883" s="161" t="e">
        <f>T883-HLOOKUP(V883,Minimas!$C$3:$CD$12,9,FALSE)</f>
        <v>#N/A</v>
      </c>
      <c r="AJ883" s="161" t="e">
        <f>T883-HLOOKUP(V883,Minimas!$C$3:$CD$12,10,FALSE)</f>
        <v>#N/A</v>
      </c>
      <c r="AK883" s="162" t="str">
        <f t="shared" si="69"/>
        <v xml:space="preserve"> </v>
      </c>
      <c r="AL883" s="163"/>
      <c r="AM883" s="163" t="str">
        <f t="shared" si="70"/>
        <v xml:space="preserve"> </v>
      </c>
      <c r="AN883" s="163" t="str">
        <f t="shared" si="71"/>
        <v xml:space="preserve"> </v>
      </c>
    </row>
    <row r="884" spans="28:40" x14ac:dyDescent="0.25">
      <c r="AB884" s="161" t="e">
        <f>T884-HLOOKUP(V884,Minimas!$C$3:$CD$12,2,FALSE)</f>
        <v>#N/A</v>
      </c>
      <c r="AC884" s="161" t="e">
        <f>T884-HLOOKUP(V884,Minimas!$C$3:$CD$12,3,FALSE)</f>
        <v>#N/A</v>
      </c>
      <c r="AD884" s="161" t="e">
        <f>T884-HLOOKUP(V884,Minimas!$C$3:$CD$12,4,FALSE)</f>
        <v>#N/A</v>
      </c>
      <c r="AE884" s="161" t="e">
        <f>T884-HLOOKUP(V884,Minimas!$C$3:$CD$12,5,FALSE)</f>
        <v>#N/A</v>
      </c>
      <c r="AF884" s="161" t="e">
        <f>T884-HLOOKUP(V884,Minimas!$C$3:$CD$12,6,FALSE)</f>
        <v>#N/A</v>
      </c>
      <c r="AG884" s="161" t="e">
        <f>T884-HLOOKUP(V884,Minimas!$C$3:$CD$12,7,FALSE)</f>
        <v>#N/A</v>
      </c>
      <c r="AH884" s="161" t="e">
        <f>T884-HLOOKUP(V884,Minimas!$C$3:$CD$12,8,FALSE)</f>
        <v>#N/A</v>
      </c>
      <c r="AI884" s="161" t="e">
        <f>T884-HLOOKUP(V884,Minimas!$C$3:$CD$12,9,FALSE)</f>
        <v>#N/A</v>
      </c>
      <c r="AJ884" s="161" t="e">
        <f>T884-HLOOKUP(V884,Minimas!$C$3:$CD$12,10,FALSE)</f>
        <v>#N/A</v>
      </c>
      <c r="AK884" s="162" t="str">
        <f t="shared" si="69"/>
        <v xml:space="preserve"> </v>
      </c>
      <c r="AL884" s="163"/>
      <c r="AM884" s="163" t="str">
        <f t="shared" si="70"/>
        <v xml:space="preserve"> </v>
      </c>
      <c r="AN884" s="163" t="str">
        <f t="shared" si="71"/>
        <v xml:space="preserve"> </v>
      </c>
    </row>
    <row r="885" spans="28:40" x14ac:dyDescent="0.25">
      <c r="AB885" s="161" t="e">
        <f>T885-HLOOKUP(V885,Minimas!$C$3:$CD$12,2,FALSE)</f>
        <v>#N/A</v>
      </c>
      <c r="AC885" s="161" t="e">
        <f>T885-HLOOKUP(V885,Minimas!$C$3:$CD$12,3,FALSE)</f>
        <v>#N/A</v>
      </c>
      <c r="AD885" s="161" t="e">
        <f>T885-HLOOKUP(V885,Minimas!$C$3:$CD$12,4,FALSE)</f>
        <v>#N/A</v>
      </c>
      <c r="AE885" s="161" t="e">
        <f>T885-HLOOKUP(V885,Minimas!$C$3:$CD$12,5,FALSE)</f>
        <v>#N/A</v>
      </c>
      <c r="AF885" s="161" t="e">
        <f>T885-HLOOKUP(V885,Minimas!$C$3:$CD$12,6,FALSE)</f>
        <v>#N/A</v>
      </c>
      <c r="AG885" s="161" t="e">
        <f>T885-HLOOKUP(V885,Minimas!$C$3:$CD$12,7,FALSE)</f>
        <v>#N/A</v>
      </c>
      <c r="AH885" s="161" t="e">
        <f>T885-HLOOKUP(V885,Minimas!$C$3:$CD$12,8,FALSE)</f>
        <v>#N/A</v>
      </c>
      <c r="AI885" s="161" t="e">
        <f>T885-HLOOKUP(V885,Minimas!$C$3:$CD$12,9,FALSE)</f>
        <v>#N/A</v>
      </c>
      <c r="AJ885" s="161" t="e">
        <f>T885-HLOOKUP(V885,Minimas!$C$3:$CD$12,10,FALSE)</f>
        <v>#N/A</v>
      </c>
      <c r="AK885" s="162" t="str">
        <f t="shared" si="69"/>
        <v xml:space="preserve"> </v>
      </c>
      <c r="AL885" s="163"/>
      <c r="AM885" s="163" t="str">
        <f t="shared" si="70"/>
        <v xml:space="preserve"> </v>
      </c>
      <c r="AN885" s="163" t="str">
        <f t="shared" si="71"/>
        <v xml:space="preserve"> </v>
      </c>
    </row>
    <row r="886" spans="28:40" x14ac:dyDescent="0.25">
      <c r="AB886" s="161" t="e">
        <f>T886-HLOOKUP(V886,Minimas!$C$3:$CD$12,2,FALSE)</f>
        <v>#N/A</v>
      </c>
      <c r="AC886" s="161" t="e">
        <f>T886-HLOOKUP(V886,Minimas!$C$3:$CD$12,3,FALSE)</f>
        <v>#N/A</v>
      </c>
      <c r="AD886" s="161" t="e">
        <f>T886-HLOOKUP(V886,Minimas!$C$3:$CD$12,4,FALSE)</f>
        <v>#N/A</v>
      </c>
      <c r="AE886" s="161" t="e">
        <f>T886-HLOOKUP(V886,Minimas!$C$3:$CD$12,5,FALSE)</f>
        <v>#N/A</v>
      </c>
      <c r="AF886" s="161" t="e">
        <f>T886-HLOOKUP(V886,Minimas!$C$3:$CD$12,6,FALSE)</f>
        <v>#N/A</v>
      </c>
      <c r="AG886" s="161" t="e">
        <f>T886-HLOOKUP(V886,Minimas!$C$3:$CD$12,7,FALSE)</f>
        <v>#N/A</v>
      </c>
      <c r="AH886" s="161" t="e">
        <f>T886-HLOOKUP(V886,Minimas!$C$3:$CD$12,8,FALSE)</f>
        <v>#N/A</v>
      </c>
      <c r="AI886" s="161" t="e">
        <f>T886-HLOOKUP(V886,Minimas!$C$3:$CD$12,9,FALSE)</f>
        <v>#N/A</v>
      </c>
      <c r="AJ886" s="161" t="e">
        <f>T886-HLOOKUP(V886,Minimas!$C$3:$CD$12,10,FALSE)</f>
        <v>#N/A</v>
      </c>
      <c r="AK886" s="162" t="str">
        <f t="shared" si="69"/>
        <v xml:space="preserve"> </v>
      </c>
      <c r="AL886" s="163"/>
      <c r="AM886" s="163" t="str">
        <f t="shared" si="70"/>
        <v xml:space="preserve"> </v>
      </c>
      <c r="AN886" s="163" t="str">
        <f t="shared" si="71"/>
        <v xml:space="preserve"> </v>
      </c>
    </row>
    <row r="887" spans="28:40" x14ac:dyDescent="0.25">
      <c r="AB887" s="161" t="e">
        <f>T887-HLOOKUP(V887,Minimas!$C$3:$CD$12,2,FALSE)</f>
        <v>#N/A</v>
      </c>
      <c r="AC887" s="161" t="e">
        <f>T887-HLOOKUP(V887,Minimas!$C$3:$CD$12,3,FALSE)</f>
        <v>#N/A</v>
      </c>
      <c r="AD887" s="161" t="e">
        <f>T887-HLOOKUP(V887,Minimas!$C$3:$CD$12,4,FALSE)</f>
        <v>#N/A</v>
      </c>
      <c r="AE887" s="161" t="e">
        <f>T887-HLOOKUP(V887,Minimas!$C$3:$CD$12,5,FALSE)</f>
        <v>#N/A</v>
      </c>
      <c r="AF887" s="161" t="e">
        <f>T887-HLOOKUP(V887,Minimas!$C$3:$CD$12,6,FALSE)</f>
        <v>#N/A</v>
      </c>
      <c r="AG887" s="161" t="e">
        <f>T887-HLOOKUP(V887,Minimas!$C$3:$CD$12,7,FALSE)</f>
        <v>#N/A</v>
      </c>
      <c r="AH887" s="161" t="e">
        <f>T887-HLOOKUP(V887,Minimas!$C$3:$CD$12,8,FALSE)</f>
        <v>#N/A</v>
      </c>
      <c r="AI887" s="161" t="e">
        <f>T887-HLOOKUP(V887,Minimas!$C$3:$CD$12,9,FALSE)</f>
        <v>#N/A</v>
      </c>
      <c r="AJ887" s="161" t="e">
        <f>T887-HLOOKUP(V887,Minimas!$C$3:$CD$12,10,FALSE)</f>
        <v>#N/A</v>
      </c>
      <c r="AK887" s="162" t="str">
        <f t="shared" si="69"/>
        <v xml:space="preserve"> </v>
      </c>
      <c r="AL887" s="163"/>
      <c r="AM887" s="163" t="str">
        <f t="shared" si="70"/>
        <v xml:space="preserve"> </v>
      </c>
      <c r="AN887" s="163" t="str">
        <f t="shared" si="71"/>
        <v xml:space="preserve"> </v>
      </c>
    </row>
    <row r="888" spans="28:40" x14ac:dyDescent="0.25">
      <c r="AB888" s="161" t="e">
        <f>T888-HLOOKUP(V888,Minimas!$C$3:$CD$12,2,FALSE)</f>
        <v>#N/A</v>
      </c>
      <c r="AC888" s="161" t="e">
        <f>T888-HLOOKUP(V888,Minimas!$C$3:$CD$12,3,FALSE)</f>
        <v>#N/A</v>
      </c>
      <c r="AD888" s="161" t="e">
        <f>T888-HLOOKUP(V888,Minimas!$C$3:$CD$12,4,FALSE)</f>
        <v>#N/A</v>
      </c>
      <c r="AE888" s="161" t="e">
        <f>T888-HLOOKUP(V888,Minimas!$C$3:$CD$12,5,FALSE)</f>
        <v>#N/A</v>
      </c>
      <c r="AF888" s="161" t="e">
        <f>T888-HLOOKUP(V888,Minimas!$C$3:$CD$12,6,FALSE)</f>
        <v>#N/A</v>
      </c>
      <c r="AG888" s="161" t="e">
        <f>T888-HLOOKUP(V888,Minimas!$C$3:$CD$12,7,FALSE)</f>
        <v>#N/A</v>
      </c>
      <c r="AH888" s="161" t="e">
        <f>T888-HLOOKUP(V888,Minimas!$C$3:$CD$12,8,FALSE)</f>
        <v>#N/A</v>
      </c>
      <c r="AI888" s="161" t="e">
        <f>T888-HLOOKUP(V888,Minimas!$C$3:$CD$12,9,FALSE)</f>
        <v>#N/A</v>
      </c>
      <c r="AJ888" s="161" t="e">
        <f>T888-HLOOKUP(V888,Minimas!$C$3:$CD$12,10,FALSE)</f>
        <v>#N/A</v>
      </c>
      <c r="AK888" s="162" t="str">
        <f t="shared" si="69"/>
        <v xml:space="preserve"> </v>
      </c>
      <c r="AL888" s="163"/>
      <c r="AM888" s="163" t="str">
        <f t="shared" si="70"/>
        <v xml:space="preserve"> </v>
      </c>
      <c r="AN888" s="163" t="str">
        <f t="shared" si="71"/>
        <v xml:space="preserve"> </v>
      </c>
    </row>
    <row r="889" spans="28:40" x14ac:dyDescent="0.25">
      <c r="AB889" s="161" t="e">
        <f>T889-HLOOKUP(V889,Minimas!$C$3:$CD$12,2,FALSE)</f>
        <v>#N/A</v>
      </c>
      <c r="AC889" s="161" t="e">
        <f>T889-HLOOKUP(V889,Minimas!$C$3:$CD$12,3,FALSE)</f>
        <v>#N/A</v>
      </c>
      <c r="AD889" s="161" t="e">
        <f>T889-HLOOKUP(V889,Minimas!$C$3:$CD$12,4,FALSE)</f>
        <v>#N/A</v>
      </c>
      <c r="AE889" s="161" t="e">
        <f>T889-HLOOKUP(V889,Minimas!$C$3:$CD$12,5,FALSE)</f>
        <v>#N/A</v>
      </c>
      <c r="AF889" s="161" t="e">
        <f>T889-HLOOKUP(V889,Minimas!$C$3:$CD$12,6,FALSE)</f>
        <v>#N/A</v>
      </c>
      <c r="AG889" s="161" t="e">
        <f>T889-HLOOKUP(V889,Minimas!$C$3:$CD$12,7,FALSE)</f>
        <v>#N/A</v>
      </c>
      <c r="AH889" s="161" t="e">
        <f>T889-HLOOKUP(V889,Minimas!$C$3:$CD$12,8,FALSE)</f>
        <v>#N/A</v>
      </c>
      <c r="AI889" s="161" t="e">
        <f>T889-HLOOKUP(V889,Minimas!$C$3:$CD$12,9,FALSE)</f>
        <v>#N/A</v>
      </c>
      <c r="AJ889" s="161" t="e">
        <f>T889-HLOOKUP(V889,Minimas!$C$3:$CD$12,10,FALSE)</f>
        <v>#N/A</v>
      </c>
      <c r="AK889" s="162" t="str">
        <f t="shared" si="69"/>
        <v xml:space="preserve"> </v>
      </c>
      <c r="AL889" s="163"/>
      <c r="AM889" s="163" t="str">
        <f t="shared" si="70"/>
        <v xml:space="preserve"> </v>
      </c>
      <c r="AN889" s="163" t="str">
        <f t="shared" si="71"/>
        <v xml:space="preserve"> </v>
      </c>
    </row>
    <row r="890" spans="28:40" x14ac:dyDescent="0.25">
      <c r="AB890" s="161" t="e">
        <f>T890-HLOOKUP(V890,Minimas!$C$3:$CD$12,2,FALSE)</f>
        <v>#N/A</v>
      </c>
      <c r="AC890" s="161" t="e">
        <f>T890-HLOOKUP(V890,Minimas!$C$3:$CD$12,3,FALSE)</f>
        <v>#N/A</v>
      </c>
      <c r="AD890" s="161" t="e">
        <f>T890-HLOOKUP(V890,Minimas!$C$3:$CD$12,4,FALSE)</f>
        <v>#N/A</v>
      </c>
      <c r="AE890" s="161" t="e">
        <f>T890-HLOOKUP(V890,Minimas!$C$3:$CD$12,5,FALSE)</f>
        <v>#N/A</v>
      </c>
      <c r="AF890" s="161" t="e">
        <f>T890-HLOOKUP(V890,Minimas!$C$3:$CD$12,6,FALSE)</f>
        <v>#N/A</v>
      </c>
      <c r="AG890" s="161" t="e">
        <f>T890-HLOOKUP(V890,Minimas!$C$3:$CD$12,7,FALSE)</f>
        <v>#N/A</v>
      </c>
      <c r="AH890" s="161" t="e">
        <f>T890-HLOOKUP(V890,Minimas!$C$3:$CD$12,8,FALSE)</f>
        <v>#N/A</v>
      </c>
      <c r="AI890" s="161" t="e">
        <f>T890-HLOOKUP(V890,Minimas!$C$3:$CD$12,9,FALSE)</f>
        <v>#N/A</v>
      </c>
      <c r="AJ890" s="161" t="e">
        <f>T890-HLOOKUP(V890,Minimas!$C$3:$CD$12,10,FALSE)</f>
        <v>#N/A</v>
      </c>
      <c r="AK890" s="162" t="str">
        <f t="shared" si="69"/>
        <v xml:space="preserve"> </v>
      </c>
      <c r="AL890" s="163"/>
      <c r="AM890" s="163" t="str">
        <f t="shared" si="70"/>
        <v xml:space="preserve"> </v>
      </c>
      <c r="AN890" s="163" t="str">
        <f t="shared" si="71"/>
        <v xml:space="preserve"> </v>
      </c>
    </row>
    <row r="891" spans="28:40" x14ac:dyDescent="0.25">
      <c r="AB891" s="161" t="e">
        <f>T891-HLOOKUP(V891,Minimas!$C$3:$CD$12,2,FALSE)</f>
        <v>#N/A</v>
      </c>
      <c r="AC891" s="161" t="e">
        <f>T891-HLOOKUP(V891,Minimas!$C$3:$CD$12,3,FALSE)</f>
        <v>#N/A</v>
      </c>
      <c r="AD891" s="161" t="e">
        <f>T891-HLOOKUP(V891,Minimas!$C$3:$CD$12,4,FALSE)</f>
        <v>#N/A</v>
      </c>
      <c r="AE891" s="161" t="e">
        <f>T891-HLOOKUP(V891,Minimas!$C$3:$CD$12,5,FALSE)</f>
        <v>#N/A</v>
      </c>
      <c r="AF891" s="161" t="e">
        <f>T891-HLOOKUP(V891,Minimas!$C$3:$CD$12,6,FALSE)</f>
        <v>#N/A</v>
      </c>
      <c r="AG891" s="161" t="e">
        <f>T891-HLOOKUP(V891,Minimas!$C$3:$CD$12,7,FALSE)</f>
        <v>#N/A</v>
      </c>
      <c r="AH891" s="161" t="e">
        <f>T891-HLOOKUP(V891,Minimas!$C$3:$CD$12,8,FALSE)</f>
        <v>#N/A</v>
      </c>
      <c r="AI891" s="161" t="e">
        <f>T891-HLOOKUP(V891,Minimas!$C$3:$CD$12,9,FALSE)</f>
        <v>#N/A</v>
      </c>
      <c r="AJ891" s="161" t="e">
        <f>T891-HLOOKUP(V891,Minimas!$C$3:$CD$12,10,FALSE)</f>
        <v>#N/A</v>
      </c>
      <c r="AK891" s="162" t="str">
        <f t="shared" si="69"/>
        <v xml:space="preserve"> </v>
      </c>
      <c r="AL891" s="163"/>
      <c r="AM891" s="163" t="str">
        <f t="shared" si="70"/>
        <v xml:space="preserve"> </v>
      </c>
      <c r="AN891" s="163" t="str">
        <f t="shared" si="71"/>
        <v xml:space="preserve"> </v>
      </c>
    </row>
    <row r="892" spans="28:40" x14ac:dyDescent="0.25">
      <c r="AB892" s="161" t="e">
        <f>T892-HLOOKUP(V892,Minimas!$C$3:$CD$12,2,FALSE)</f>
        <v>#N/A</v>
      </c>
      <c r="AC892" s="161" t="e">
        <f>T892-HLOOKUP(V892,Minimas!$C$3:$CD$12,3,FALSE)</f>
        <v>#N/A</v>
      </c>
      <c r="AD892" s="161" t="e">
        <f>T892-HLOOKUP(V892,Minimas!$C$3:$CD$12,4,FALSE)</f>
        <v>#N/A</v>
      </c>
      <c r="AE892" s="161" t="e">
        <f>T892-HLOOKUP(V892,Minimas!$C$3:$CD$12,5,FALSE)</f>
        <v>#N/A</v>
      </c>
      <c r="AF892" s="161" t="e">
        <f>T892-HLOOKUP(V892,Minimas!$C$3:$CD$12,6,FALSE)</f>
        <v>#N/A</v>
      </c>
      <c r="AG892" s="161" t="e">
        <f>T892-HLOOKUP(V892,Minimas!$C$3:$CD$12,7,FALSE)</f>
        <v>#N/A</v>
      </c>
      <c r="AH892" s="161" t="e">
        <f>T892-HLOOKUP(V892,Minimas!$C$3:$CD$12,8,FALSE)</f>
        <v>#N/A</v>
      </c>
      <c r="AI892" s="161" t="e">
        <f>T892-HLOOKUP(V892,Minimas!$C$3:$CD$12,9,FALSE)</f>
        <v>#N/A</v>
      </c>
      <c r="AJ892" s="161" t="e">
        <f>T892-HLOOKUP(V892,Minimas!$C$3:$CD$12,10,FALSE)</f>
        <v>#N/A</v>
      </c>
      <c r="AK892" s="162" t="str">
        <f t="shared" si="69"/>
        <v xml:space="preserve"> </v>
      </c>
      <c r="AL892" s="163"/>
      <c r="AM892" s="163" t="str">
        <f t="shared" si="70"/>
        <v xml:space="preserve"> </v>
      </c>
      <c r="AN892" s="163" t="str">
        <f t="shared" si="71"/>
        <v xml:space="preserve"> </v>
      </c>
    </row>
    <row r="893" spans="28:40" x14ac:dyDescent="0.25">
      <c r="AB893" s="161" t="e">
        <f>T893-HLOOKUP(V893,Minimas!$C$3:$CD$12,2,FALSE)</f>
        <v>#N/A</v>
      </c>
      <c r="AC893" s="161" t="e">
        <f>T893-HLOOKUP(V893,Minimas!$C$3:$CD$12,3,FALSE)</f>
        <v>#N/A</v>
      </c>
      <c r="AD893" s="161" t="e">
        <f>T893-HLOOKUP(V893,Minimas!$C$3:$CD$12,4,FALSE)</f>
        <v>#N/A</v>
      </c>
      <c r="AE893" s="161" t="e">
        <f>T893-HLOOKUP(V893,Minimas!$C$3:$CD$12,5,FALSE)</f>
        <v>#N/A</v>
      </c>
      <c r="AF893" s="161" t="e">
        <f>T893-HLOOKUP(V893,Minimas!$C$3:$CD$12,6,FALSE)</f>
        <v>#N/A</v>
      </c>
      <c r="AG893" s="161" t="e">
        <f>T893-HLOOKUP(V893,Minimas!$C$3:$CD$12,7,FALSE)</f>
        <v>#N/A</v>
      </c>
      <c r="AH893" s="161" t="e">
        <f>T893-HLOOKUP(V893,Minimas!$C$3:$CD$12,8,FALSE)</f>
        <v>#N/A</v>
      </c>
      <c r="AI893" s="161" t="e">
        <f>T893-HLOOKUP(V893,Minimas!$C$3:$CD$12,9,FALSE)</f>
        <v>#N/A</v>
      </c>
      <c r="AJ893" s="161" t="e">
        <f>T893-HLOOKUP(V893,Minimas!$C$3:$CD$12,10,FALSE)</f>
        <v>#N/A</v>
      </c>
      <c r="AK893" s="162" t="str">
        <f t="shared" si="69"/>
        <v xml:space="preserve"> </v>
      </c>
      <c r="AL893" s="163"/>
      <c r="AM893" s="163" t="str">
        <f t="shared" si="70"/>
        <v xml:space="preserve"> </v>
      </c>
      <c r="AN893" s="163" t="str">
        <f t="shared" si="71"/>
        <v xml:space="preserve"> </v>
      </c>
    </row>
    <row r="894" spans="28:40" x14ac:dyDescent="0.25">
      <c r="AB894" s="161" t="e">
        <f>T894-HLOOKUP(V894,Minimas!$C$3:$CD$12,2,FALSE)</f>
        <v>#N/A</v>
      </c>
      <c r="AC894" s="161" t="e">
        <f>T894-HLOOKUP(V894,Minimas!$C$3:$CD$12,3,FALSE)</f>
        <v>#N/A</v>
      </c>
      <c r="AD894" s="161" t="e">
        <f>T894-HLOOKUP(V894,Minimas!$C$3:$CD$12,4,FALSE)</f>
        <v>#N/A</v>
      </c>
      <c r="AE894" s="161" t="e">
        <f>T894-HLOOKUP(V894,Minimas!$C$3:$CD$12,5,FALSE)</f>
        <v>#N/A</v>
      </c>
      <c r="AF894" s="161" t="e">
        <f>T894-HLOOKUP(V894,Minimas!$C$3:$CD$12,6,FALSE)</f>
        <v>#N/A</v>
      </c>
      <c r="AG894" s="161" t="e">
        <f>T894-HLOOKUP(V894,Minimas!$C$3:$CD$12,7,FALSE)</f>
        <v>#N/A</v>
      </c>
      <c r="AH894" s="161" t="e">
        <f>T894-HLOOKUP(V894,Minimas!$C$3:$CD$12,8,FALSE)</f>
        <v>#N/A</v>
      </c>
      <c r="AI894" s="161" t="e">
        <f>T894-HLOOKUP(V894,Minimas!$C$3:$CD$12,9,FALSE)</f>
        <v>#N/A</v>
      </c>
      <c r="AJ894" s="161" t="e">
        <f>T894-HLOOKUP(V894,Minimas!$C$3:$CD$12,10,FALSE)</f>
        <v>#N/A</v>
      </c>
      <c r="AK894" s="162" t="str">
        <f t="shared" si="69"/>
        <v xml:space="preserve"> </v>
      </c>
      <c r="AL894" s="163"/>
      <c r="AM894" s="163" t="str">
        <f t="shared" si="70"/>
        <v xml:space="preserve"> </v>
      </c>
      <c r="AN894" s="163" t="str">
        <f t="shared" si="71"/>
        <v xml:space="preserve"> </v>
      </c>
    </row>
    <row r="895" spans="28:40" x14ac:dyDescent="0.25">
      <c r="AB895" s="161" t="e">
        <f>T895-HLOOKUP(V895,Minimas!$C$3:$CD$12,2,FALSE)</f>
        <v>#N/A</v>
      </c>
      <c r="AC895" s="161" t="e">
        <f>T895-HLOOKUP(V895,Minimas!$C$3:$CD$12,3,FALSE)</f>
        <v>#N/A</v>
      </c>
      <c r="AD895" s="161" t="e">
        <f>T895-HLOOKUP(V895,Minimas!$C$3:$CD$12,4,FALSE)</f>
        <v>#N/A</v>
      </c>
      <c r="AE895" s="161" t="e">
        <f>T895-HLOOKUP(V895,Minimas!$C$3:$CD$12,5,FALSE)</f>
        <v>#N/A</v>
      </c>
      <c r="AF895" s="161" t="e">
        <f>T895-HLOOKUP(V895,Minimas!$C$3:$CD$12,6,FALSE)</f>
        <v>#N/A</v>
      </c>
      <c r="AG895" s="161" t="e">
        <f>T895-HLOOKUP(V895,Minimas!$C$3:$CD$12,7,FALSE)</f>
        <v>#N/A</v>
      </c>
      <c r="AH895" s="161" t="e">
        <f>T895-HLOOKUP(V895,Minimas!$C$3:$CD$12,8,FALSE)</f>
        <v>#N/A</v>
      </c>
      <c r="AI895" s="161" t="e">
        <f>T895-HLOOKUP(V895,Minimas!$C$3:$CD$12,9,FALSE)</f>
        <v>#N/A</v>
      </c>
      <c r="AJ895" s="161" t="e">
        <f>T895-HLOOKUP(V895,Minimas!$C$3:$CD$12,10,FALSE)</f>
        <v>#N/A</v>
      </c>
      <c r="AK895" s="162" t="str">
        <f t="shared" si="69"/>
        <v xml:space="preserve"> </v>
      </c>
      <c r="AL895" s="163"/>
      <c r="AM895" s="163" t="str">
        <f t="shared" si="70"/>
        <v xml:space="preserve"> </v>
      </c>
      <c r="AN895" s="163" t="str">
        <f t="shared" si="71"/>
        <v xml:space="preserve"> </v>
      </c>
    </row>
    <row r="896" spans="28:40" x14ac:dyDescent="0.25">
      <c r="AB896" s="161" t="e">
        <f>T896-HLOOKUP(V896,Minimas!$C$3:$CD$12,2,FALSE)</f>
        <v>#N/A</v>
      </c>
      <c r="AC896" s="161" t="e">
        <f>T896-HLOOKUP(V896,Minimas!$C$3:$CD$12,3,FALSE)</f>
        <v>#N/A</v>
      </c>
      <c r="AD896" s="161" t="e">
        <f>T896-HLOOKUP(V896,Minimas!$C$3:$CD$12,4,FALSE)</f>
        <v>#N/A</v>
      </c>
      <c r="AE896" s="161" t="e">
        <f>T896-HLOOKUP(V896,Minimas!$C$3:$CD$12,5,FALSE)</f>
        <v>#N/A</v>
      </c>
      <c r="AF896" s="161" t="e">
        <f>T896-HLOOKUP(V896,Minimas!$C$3:$CD$12,6,FALSE)</f>
        <v>#N/A</v>
      </c>
      <c r="AG896" s="161" t="e">
        <f>T896-HLOOKUP(V896,Minimas!$C$3:$CD$12,7,FALSE)</f>
        <v>#N/A</v>
      </c>
      <c r="AH896" s="161" t="e">
        <f>T896-HLOOKUP(V896,Minimas!$C$3:$CD$12,8,FALSE)</f>
        <v>#N/A</v>
      </c>
      <c r="AI896" s="161" t="e">
        <f>T896-HLOOKUP(V896,Minimas!$C$3:$CD$12,9,FALSE)</f>
        <v>#N/A</v>
      </c>
      <c r="AJ896" s="161" t="e">
        <f>T896-HLOOKUP(V896,Minimas!$C$3:$CD$12,10,FALSE)</f>
        <v>#N/A</v>
      </c>
      <c r="AK896" s="162" t="str">
        <f t="shared" si="69"/>
        <v xml:space="preserve"> </v>
      </c>
      <c r="AL896" s="163"/>
      <c r="AM896" s="163" t="str">
        <f t="shared" si="70"/>
        <v xml:space="preserve"> </v>
      </c>
      <c r="AN896" s="163" t="str">
        <f t="shared" si="71"/>
        <v xml:space="preserve"> </v>
      </c>
    </row>
    <row r="897" spans="28:40" x14ac:dyDescent="0.25">
      <c r="AB897" s="161" t="e">
        <f>T897-HLOOKUP(V897,Minimas!$C$3:$CD$12,2,FALSE)</f>
        <v>#N/A</v>
      </c>
      <c r="AC897" s="161" t="e">
        <f>T897-HLOOKUP(V897,Minimas!$C$3:$CD$12,3,FALSE)</f>
        <v>#N/A</v>
      </c>
      <c r="AD897" s="161" t="e">
        <f>T897-HLOOKUP(V897,Minimas!$C$3:$CD$12,4,FALSE)</f>
        <v>#N/A</v>
      </c>
      <c r="AE897" s="161" t="e">
        <f>T897-HLOOKUP(V897,Minimas!$C$3:$CD$12,5,FALSE)</f>
        <v>#N/A</v>
      </c>
      <c r="AF897" s="161" t="e">
        <f>T897-HLOOKUP(V897,Minimas!$C$3:$CD$12,6,FALSE)</f>
        <v>#N/A</v>
      </c>
      <c r="AG897" s="161" t="e">
        <f>T897-HLOOKUP(V897,Minimas!$C$3:$CD$12,7,FALSE)</f>
        <v>#N/A</v>
      </c>
      <c r="AH897" s="161" t="e">
        <f>T897-HLOOKUP(V897,Minimas!$C$3:$CD$12,8,FALSE)</f>
        <v>#N/A</v>
      </c>
      <c r="AI897" s="161" t="e">
        <f>T897-HLOOKUP(V897,Minimas!$C$3:$CD$12,9,FALSE)</f>
        <v>#N/A</v>
      </c>
      <c r="AJ897" s="161" t="e">
        <f>T897-HLOOKUP(V897,Minimas!$C$3:$CD$12,10,FALSE)</f>
        <v>#N/A</v>
      </c>
      <c r="AK897" s="162" t="str">
        <f t="shared" si="69"/>
        <v xml:space="preserve"> </v>
      </c>
      <c r="AL897" s="163"/>
      <c r="AM897" s="163" t="str">
        <f t="shared" si="70"/>
        <v xml:space="preserve"> </v>
      </c>
      <c r="AN897" s="163" t="str">
        <f t="shared" si="71"/>
        <v xml:space="preserve"> </v>
      </c>
    </row>
    <row r="898" spans="28:40" x14ac:dyDescent="0.25">
      <c r="AB898" s="161" t="e">
        <f>T898-HLOOKUP(V898,Minimas!$C$3:$CD$12,2,FALSE)</f>
        <v>#N/A</v>
      </c>
      <c r="AC898" s="161" t="e">
        <f>T898-HLOOKUP(V898,Minimas!$C$3:$CD$12,3,FALSE)</f>
        <v>#N/A</v>
      </c>
      <c r="AD898" s="161" t="e">
        <f>T898-HLOOKUP(V898,Minimas!$C$3:$CD$12,4,FALSE)</f>
        <v>#N/A</v>
      </c>
      <c r="AE898" s="161" t="e">
        <f>T898-HLOOKUP(V898,Minimas!$C$3:$CD$12,5,FALSE)</f>
        <v>#N/A</v>
      </c>
      <c r="AF898" s="161" t="e">
        <f>T898-HLOOKUP(V898,Minimas!$C$3:$CD$12,6,FALSE)</f>
        <v>#N/A</v>
      </c>
      <c r="AG898" s="161" t="e">
        <f>T898-HLOOKUP(V898,Minimas!$C$3:$CD$12,7,FALSE)</f>
        <v>#N/A</v>
      </c>
      <c r="AH898" s="161" t="e">
        <f>T898-HLOOKUP(V898,Minimas!$C$3:$CD$12,8,FALSE)</f>
        <v>#N/A</v>
      </c>
      <c r="AI898" s="161" t="e">
        <f>T898-HLOOKUP(V898,Minimas!$C$3:$CD$12,9,FALSE)</f>
        <v>#N/A</v>
      </c>
      <c r="AJ898" s="161" t="e">
        <f>T898-HLOOKUP(V898,Minimas!$C$3:$CD$12,10,FALSE)</f>
        <v>#N/A</v>
      </c>
      <c r="AK898" s="162" t="str">
        <f t="shared" si="69"/>
        <v xml:space="preserve"> </v>
      </c>
      <c r="AL898" s="163"/>
      <c r="AM898" s="163" t="str">
        <f t="shared" si="70"/>
        <v xml:space="preserve"> </v>
      </c>
      <c r="AN898" s="163" t="str">
        <f t="shared" si="71"/>
        <v xml:space="preserve"> </v>
      </c>
    </row>
    <row r="899" spans="28:40" x14ac:dyDescent="0.25">
      <c r="AB899" s="161" t="e">
        <f>T899-HLOOKUP(V899,Minimas!$C$3:$CD$12,2,FALSE)</f>
        <v>#N/A</v>
      </c>
      <c r="AC899" s="161" t="e">
        <f>T899-HLOOKUP(V899,Minimas!$C$3:$CD$12,3,FALSE)</f>
        <v>#N/A</v>
      </c>
      <c r="AD899" s="161" t="e">
        <f>T899-HLOOKUP(V899,Minimas!$C$3:$CD$12,4,FALSE)</f>
        <v>#N/A</v>
      </c>
      <c r="AE899" s="161" t="e">
        <f>T899-HLOOKUP(V899,Minimas!$C$3:$CD$12,5,FALSE)</f>
        <v>#N/A</v>
      </c>
      <c r="AF899" s="161" t="e">
        <f>T899-HLOOKUP(V899,Minimas!$C$3:$CD$12,6,FALSE)</f>
        <v>#N/A</v>
      </c>
      <c r="AG899" s="161" t="e">
        <f>T899-HLOOKUP(V899,Minimas!$C$3:$CD$12,7,FALSE)</f>
        <v>#N/A</v>
      </c>
      <c r="AH899" s="161" t="e">
        <f>T899-HLOOKUP(V899,Minimas!$C$3:$CD$12,8,FALSE)</f>
        <v>#N/A</v>
      </c>
      <c r="AI899" s="161" t="e">
        <f>T899-HLOOKUP(V899,Minimas!$C$3:$CD$12,9,FALSE)</f>
        <v>#N/A</v>
      </c>
      <c r="AJ899" s="161" t="e">
        <f>T899-HLOOKUP(V899,Minimas!$C$3:$CD$12,10,FALSE)</f>
        <v>#N/A</v>
      </c>
      <c r="AK899" s="162" t="str">
        <f t="shared" si="69"/>
        <v xml:space="preserve"> </v>
      </c>
      <c r="AL899" s="163"/>
      <c r="AM899" s="163" t="str">
        <f t="shared" si="70"/>
        <v xml:space="preserve"> </v>
      </c>
      <c r="AN899" s="163" t="str">
        <f t="shared" si="71"/>
        <v xml:space="preserve"> </v>
      </c>
    </row>
    <row r="900" spans="28:40" x14ac:dyDescent="0.25">
      <c r="AB900" s="161" t="e">
        <f>T900-HLOOKUP(V900,Minimas!$C$3:$CD$12,2,FALSE)</f>
        <v>#N/A</v>
      </c>
      <c r="AC900" s="161" t="e">
        <f>T900-HLOOKUP(V900,Minimas!$C$3:$CD$12,3,FALSE)</f>
        <v>#N/A</v>
      </c>
      <c r="AD900" s="161" t="e">
        <f>T900-HLOOKUP(V900,Minimas!$C$3:$CD$12,4,FALSE)</f>
        <v>#N/A</v>
      </c>
      <c r="AE900" s="161" t="e">
        <f>T900-HLOOKUP(V900,Minimas!$C$3:$CD$12,5,FALSE)</f>
        <v>#N/A</v>
      </c>
      <c r="AF900" s="161" t="e">
        <f>T900-HLOOKUP(V900,Minimas!$C$3:$CD$12,6,FALSE)</f>
        <v>#N/A</v>
      </c>
      <c r="AG900" s="161" t="e">
        <f>T900-HLOOKUP(V900,Minimas!$C$3:$CD$12,7,FALSE)</f>
        <v>#N/A</v>
      </c>
      <c r="AH900" s="161" t="e">
        <f>T900-HLOOKUP(V900,Minimas!$C$3:$CD$12,8,FALSE)</f>
        <v>#N/A</v>
      </c>
      <c r="AI900" s="161" t="e">
        <f>T900-HLOOKUP(V900,Minimas!$C$3:$CD$12,9,FALSE)</f>
        <v>#N/A</v>
      </c>
      <c r="AJ900" s="161" t="e">
        <f>T900-HLOOKUP(V900,Minimas!$C$3:$CD$12,10,FALSE)</f>
        <v>#N/A</v>
      </c>
      <c r="AK900" s="162" t="str">
        <f t="shared" si="69"/>
        <v xml:space="preserve"> </v>
      </c>
      <c r="AL900" s="163"/>
      <c r="AM900" s="163" t="str">
        <f t="shared" si="70"/>
        <v xml:space="preserve"> </v>
      </c>
      <c r="AN900" s="163" t="str">
        <f t="shared" si="71"/>
        <v xml:space="preserve"> </v>
      </c>
    </row>
    <row r="901" spans="28:40" x14ac:dyDescent="0.25">
      <c r="AB901" s="161" t="e">
        <f>T901-HLOOKUP(V901,Minimas!$C$3:$CD$12,2,FALSE)</f>
        <v>#N/A</v>
      </c>
      <c r="AC901" s="161" t="e">
        <f>T901-HLOOKUP(V901,Minimas!$C$3:$CD$12,3,FALSE)</f>
        <v>#N/A</v>
      </c>
      <c r="AD901" s="161" t="e">
        <f>T901-HLOOKUP(V901,Minimas!$C$3:$CD$12,4,FALSE)</f>
        <v>#N/A</v>
      </c>
      <c r="AE901" s="161" t="e">
        <f>T901-HLOOKUP(V901,Minimas!$C$3:$CD$12,5,FALSE)</f>
        <v>#N/A</v>
      </c>
      <c r="AF901" s="161" t="e">
        <f>T901-HLOOKUP(V901,Minimas!$C$3:$CD$12,6,FALSE)</f>
        <v>#N/A</v>
      </c>
      <c r="AG901" s="161" t="e">
        <f>T901-HLOOKUP(V901,Minimas!$C$3:$CD$12,7,FALSE)</f>
        <v>#N/A</v>
      </c>
      <c r="AH901" s="161" t="e">
        <f>T901-HLOOKUP(V901,Minimas!$C$3:$CD$12,8,FALSE)</f>
        <v>#N/A</v>
      </c>
      <c r="AI901" s="161" t="e">
        <f>T901-HLOOKUP(V901,Minimas!$C$3:$CD$12,9,FALSE)</f>
        <v>#N/A</v>
      </c>
      <c r="AJ901" s="161" t="e">
        <f>T901-HLOOKUP(V901,Minimas!$C$3:$CD$12,10,FALSE)</f>
        <v>#N/A</v>
      </c>
      <c r="AK901" s="162" t="str">
        <f t="shared" si="69"/>
        <v xml:space="preserve"> </v>
      </c>
      <c r="AL901" s="163"/>
      <c r="AM901" s="163" t="str">
        <f t="shared" si="70"/>
        <v xml:space="preserve"> </v>
      </c>
      <c r="AN901" s="163" t="str">
        <f t="shared" si="71"/>
        <v xml:space="preserve"> </v>
      </c>
    </row>
    <row r="902" spans="28:40" x14ac:dyDescent="0.25">
      <c r="AB902" s="161" t="e">
        <f>T902-HLOOKUP(V902,Minimas!$C$3:$CD$12,2,FALSE)</f>
        <v>#N/A</v>
      </c>
      <c r="AC902" s="161" t="e">
        <f>T902-HLOOKUP(V902,Minimas!$C$3:$CD$12,3,FALSE)</f>
        <v>#N/A</v>
      </c>
      <c r="AD902" s="161" t="e">
        <f>T902-HLOOKUP(V902,Minimas!$C$3:$CD$12,4,FALSE)</f>
        <v>#N/A</v>
      </c>
      <c r="AE902" s="161" t="e">
        <f>T902-HLOOKUP(V902,Minimas!$C$3:$CD$12,5,FALSE)</f>
        <v>#N/A</v>
      </c>
      <c r="AF902" s="161" t="e">
        <f>T902-HLOOKUP(V902,Minimas!$C$3:$CD$12,6,FALSE)</f>
        <v>#N/A</v>
      </c>
      <c r="AG902" s="161" t="e">
        <f>T902-HLOOKUP(V902,Minimas!$C$3:$CD$12,7,FALSE)</f>
        <v>#N/A</v>
      </c>
      <c r="AH902" s="161" t="e">
        <f>T902-HLOOKUP(V902,Minimas!$C$3:$CD$12,8,FALSE)</f>
        <v>#N/A</v>
      </c>
      <c r="AI902" s="161" t="e">
        <f>T902-HLOOKUP(V902,Minimas!$C$3:$CD$12,9,FALSE)</f>
        <v>#N/A</v>
      </c>
      <c r="AJ902" s="161" t="e">
        <f>T902-HLOOKUP(V902,Minimas!$C$3:$CD$12,10,FALSE)</f>
        <v>#N/A</v>
      </c>
      <c r="AK902" s="162" t="str">
        <f t="shared" si="69"/>
        <v xml:space="preserve"> </v>
      </c>
      <c r="AL902" s="163"/>
      <c r="AM902" s="163" t="str">
        <f t="shared" si="70"/>
        <v xml:space="preserve"> </v>
      </c>
      <c r="AN902" s="163" t="str">
        <f t="shared" si="71"/>
        <v xml:space="preserve"> </v>
      </c>
    </row>
    <row r="903" spans="28:40" x14ac:dyDescent="0.25">
      <c r="AB903" s="161" t="e">
        <f>T903-HLOOKUP(V903,Minimas!$C$3:$CD$12,2,FALSE)</f>
        <v>#N/A</v>
      </c>
      <c r="AC903" s="161" t="e">
        <f>T903-HLOOKUP(V903,Minimas!$C$3:$CD$12,3,FALSE)</f>
        <v>#N/A</v>
      </c>
      <c r="AD903" s="161" t="e">
        <f>T903-HLOOKUP(V903,Minimas!$C$3:$CD$12,4,FALSE)</f>
        <v>#N/A</v>
      </c>
      <c r="AE903" s="161" t="e">
        <f>T903-HLOOKUP(V903,Minimas!$C$3:$CD$12,5,FALSE)</f>
        <v>#N/A</v>
      </c>
      <c r="AF903" s="161" t="e">
        <f>T903-HLOOKUP(V903,Minimas!$C$3:$CD$12,6,FALSE)</f>
        <v>#N/A</v>
      </c>
      <c r="AG903" s="161" t="e">
        <f>T903-HLOOKUP(V903,Minimas!$C$3:$CD$12,7,FALSE)</f>
        <v>#N/A</v>
      </c>
      <c r="AH903" s="161" t="e">
        <f>T903-HLOOKUP(V903,Minimas!$C$3:$CD$12,8,FALSE)</f>
        <v>#N/A</v>
      </c>
      <c r="AI903" s="161" t="e">
        <f>T903-HLOOKUP(V903,Minimas!$C$3:$CD$12,9,FALSE)</f>
        <v>#N/A</v>
      </c>
      <c r="AJ903" s="161" t="e">
        <f>T903-HLOOKUP(V903,Minimas!$C$3:$CD$12,10,FALSE)</f>
        <v>#N/A</v>
      </c>
      <c r="AK903" s="162" t="str">
        <f t="shared" si="69"/>
        <v xml:space="preserve"> </v>
      </c>
      <c r="AL903" s="163"/>
      <c r="AM903" s="163" t="str">
        <f t="shared" si="70"/>
        <v xml:space="preserve"> </v>
      </c>
      <c r="AN903" s="163" t="str">
        <f t="shared" si="71"/>
        <v xml:space="preserve"> </v>
      </c>
    </row>
    <row r="904" spans="28:40" x14ac:dyDescent="0.25">
      <c r="AB904" s="161" t="e">
        <f>T904-HLOOKUP(V904,Minimas!$C$3:$CD$12,2,FALSE)</f>
        <v>#N/A</v>
      </c>
      <c r="AC904" s="161" t="e">
        <f>T904-HLOOKUP(V904,Minimas!$C$3:$CD$12,3,FALSE)</f>
        <v>#N/A</v>
      </c>
      <c r="AD904" s="161" t="e">
        <f>T904-HLOOKUP(V904,Minimas!$C$3:$CD$12,4,FALSE)</f>
        <v>#N/A</v>
      </c>
      <c r="AE904" s="161" t="e">
        <f>T904-HLOOKUP(V904,Minimas!$C$3:$CD$12,5,FALSE)</f>
        <v>#N/A</v>
      </c>
      <c r="AF904" s="161" t="e">
        <f>T904-HLOOKUP(V904,Minimas!$C$3:$CD$12,6,FALSE)</f>
        <v>#N/A</v>
      </c>
      <c r="AG904" s="161" t="e">
        <f>T904-HLOOKUP(V904,Minimas!$C$3:$CD$12,7,FALSE)</f>
        <v>#N/A</v>
      </c>
      <c r="AH904" s="161" t="e">
        <f>T904-HLOOKUP(V904,Minimas!$C$3:$CD$12,8,FALSE)</f>
        <v>#N/A</v>
      </c>
      <c r="AI904" s="161" t="e">
        <f>T904-HLOOKUP(V904,Minimas!$C$3:$CD$12,9,FALSE)</f>
        <v>#N/A</v>
      </c>
      <c r="AJ904" s="161" t="e">
        <f>T904-HLOOKUP(V904,Minimas!$C$3:$CD$12,10,FALSE)</f>
        <v>#N/A</v>
      </c>
      <c r="AK904" s="162" t="str">
        <f t="shared" si="69"/>
        <v xml:space="preserve"> </v>
      </c>
      <c r="AL904" s="163"/>
      <c r="AM904" s="163" t="str">
        <f t="shared" si="70"/>
        <v xml:space="preserve"> </v>
      </c>
      <c r="AN904" s="163" t="str">
        <f t="shared" si="71"/>
        <v xml:space="preserve"> </v>
      </c>
    </row>
    <row r="905" spans="28:40" x14ac:dyDescent="0.25">
      <c r="AB905" s="161" t="e">
        <f>T905-HLOOKUP(V905,Minimas!$C$3:$CD$12,2,FALSE)</f>
        <v>#N/A</v>
      </c>
      <c r="AC905" s="161" t="e">
        <f>T905-HLOOKUP(V905,Minimas!$C$3:$CD$12,3,FALSE)</f>
        <v>#N/A</v>
      </c>
      <c r="AD905" s="161" t="e">
        <f>T905-HLOOKUP(V905,Minimas!$C$3:$CD$12,4,FALSE)</f>
        <v>#N/A</v>
      </c>
      <c r="AE905" s="161" t="e">
        <f>T905-HLOOKUP(V905,Minimas!$C$3:$CD$12,5,FALSE)</f>
        <v>#N/A</v>
      </c>
      <c r="AF905" s="161" t="e">
        <f>T905-HLOOKUP(V905,Minimas!$C$3:$CD$12,6,FALSE)</f>
        <v>#N/A</v>
      </c>
      <c r="AG905" s="161" t="e">
        <f>T905-HLOOKUP(V905,Minimas!$C$3:$CD$12,7,FALSE)</f>
        <v>#N/A</v>
      </c>
      <c r="AH905" s="161" t="e">
        <f>T905-HLOOKUP(V905,Minimas!$C$3:$CD$12,8,FALSE)</f>
        <v>#N/A</v>
      </c>
      <c r="AI905" s="161" t="e">
        <f>T905-HLOOKUP(V905,Minimas!$C$3:$CD$12,9,FALSE)</f>
        <v>#N/A</v>
      </c>
      <c r="AJ905" s="161" t="e">
        <f>T905-HLOOKUP(V905,Minimas!$C$3:$CD$12,10,FALSE)</f>
        <v>#N/A</v>
      </c>
      <c r="AK905" s="162" t="str">
        <f t="shared" si="69"/>
        <v xml:space="preserve"> </v>
      </c>
      <c r="AL905" s="163"/>
      <c r="AM905" s="163" t="str">
        <f t="shared" si="70"/>
        <v xml:space="preserve"> </v>
      </c>
      <c r="AN905" s="163" t="str">
        <f t="shared" si="71"/>
        <v xml:space="preserve"> </v>
      </c>
    </row>
    <row r="906" spans="28:40" x14ac:dyDescent="0.25">
      <c r="AB906" s="161" t="e">
        <f>T906-HLOOKUP(V906,Minimas!$C$3:$CD$12,2,FALSE)</f>
        <v>#N/A</v>
      </c>
      <c r="AC906" s="161" t="e">
        <f>T906-HLOOKUP(V906,Minimas!$C$3:$CD$12,3,FALSE)</f>
        <v>#N/A</v>
      </c>
      <c r="AD906" s="161" t="e">
        <f>T906-HLOOKUP(V906,Minimas!$C$3:$CD$12,4,FALSE)</f>
        <v>#N/A</v>
      </c>
      <c r="AE906" s="161" t="e">
        <f>T906-HLOOKUP(V906,Minimas!$C$3:$CD$12,5,FALSE)</f>
        <v>#N/A</v>
      </c>
      <c r="AF906" s="161" t="e">
        <f>T906-HLOOKUP(V906,Minimas!$C$3:$CD$12,6,FALSE)</f>
        <v>#N/A</v>
      </c>
      <c r="AG906" s="161" t="e">
        <f>T906-HLOOKUP(V906,Minimas!$C$3:$CD$12,7,FALSE)</f>
        <v>#N/A</v>
      </c>
      <c r="AH906" s="161" t="e">
        <f>T906-HLOOKUP(V906,Minimas!$C$3:$CD$12,8,FALSE)</f>
        <v>#N/A</v>
      </c>
      <c r="AI906" s="161" t="e">
        <f>T906-HLOOKUP(V906,Minimas!$C$3:$CD$12,9,FALSE)</f>
        <v>#N/A</v>
      </c>
      <c r="AJ906" s="161" t="e">
        <f>T906-HLOOKUP(V906,Minimas!$C$3:$CD$12,10,FALSE)</f>
        <v>#N/A</v>
      </c>
      <c r="AK906" s="162" t="str">
        <f t="shared" si="69"/>
        <v xml:space="preserve"> </v>
      </c>
      <c r="AL906" s="163"/>
      <c r="AM906" s="163" t="str">
        <f t="shared" si="70"/>
        <v xml:space="preserve"> </v>
      </c>
      <c r="AN906" s="163" t="str">
        <f t="shared" si="71"/>
        <v xml:space="preserve"> </v>
      </c>
    </row>
    <row r="907" spans="28:40" x14ac:dyDescent="0.25">
      <c r="AB907" s="161" t="e">
        <f>T907-HLOOKUP(V907,Minimas!$C$3:$CD$12,2,FALSE)</f>
        <v>#N/A</v>
      </c>
      <c r="AC907" s="161" t="e">
        <f>T907-HLOOKUP(V907,Minimas!$C$3:$CD$12,3,FALSE)</f>
        <v>#N/A</v>
      </c>
      <c r="AD907" s="161" t="e">
        <f>T907-HLOOKUP(V907,Minimas!$C$3:$CD$12,4,FALSE)</f>
        <v>#N/A</v>
      </c>
      <c r="AE907" s="161" t="e">
        <f>T907-HLOOKUP(V907,Minimas!$C$3:$CD$12,5,FALSE)</f>
        <v>#N/A</v>
      </c>
      <c r="AF907" s="161" t="e">
        <f>T907-HLOOKUP(V907,Minimas!$C$3:$CD$12,6,FALSE)</f>
        <v>#N/A</v>
      </c>
      <c r="AG907" s="161" t="e">
        <f>T907-HLOOKUP(V907,Minimas!$C$3:$CD$12,7,FALSE)</f>
        <v>#N/A</v>
      </c>
      <c r="AH907" s="161" t="e">
        <f>T907-HLOOKUP(V907,Minimas!$C$3:$CD$12,8,FALSE)</f>
        <v>#N/A</v>
      </c>
      <c r="AI907" s="161" t="e">
        <f>T907-HLOOKUP(V907,Minimas!$C$3:$CD$12,9,FALSE)</f>
        <v>#N/A</v>
      </c>
      <c r="AJ907" s="161" t="e">
        <f>T907-HLOOKUP(V907,Minimas!$C$3:$CD$12,10,FALSE)</f>
        <v>#N/A</v>
      </c>
      <c r="AK907" s="162" t="str">
        <f t="shared" si="69"/>
        <v xml:space="preserve"> </v>
      </c>
      <c r="AL907" s="163"/>
      <c r="AM907" s="163" t="str">
        <f t="shared" si="70"/>
        <v xml:space="preserve"> </v>
      </c>
      <c r="AN907" s="163" t="str">
        <f t="shared" si="71"/>
        <v xml:space="preserve"> </v>
      </c>
    </row>
    <row r="908" spans="28:40" x14ac:dyDescent="0.25">
      <c r="AB908" s="161" t="e">
        <f>T908-HLOOKUP(V908,Minimas!$C$3:$CD$12,2,FALSE)</f>
        <v>#N/A</v>
      </c>
      <c r="AC908" s="161" t="e">
        <f>T908-HLOOKUP(V908,Minimas!$C$3:$CD$12,3,FALSE)</f>
        <v>#N/A</v>
      </c>
      <c r="AD908" s="161" t="e">
        <f>T908-HLOOKUP(V908,Minimas!$C$3:$CD$12,4,FALSE)</f>
        <v>#N/A</v>
      </c>
      <c r="AE908" s="161" t="e">
        <f>T908-HLOOKUP(V908,Minimas!$C$3:$CD$12,5,FALSE)</f>
        <v>#N/A</v>
      </c>
      <c r="AF908" s="161" t="e">
        <f>T908-HLOOKUP(V908,Minimas!$C$3:$CD$12,6,FALSE)</f>
        <v>#N/A</v>
      </c>
      <c r="AG908" s="161" t="e">
        <f>T908-HLOOKUP(V908,Minimas!$C$3:$CD$12,7,FALSE)</f>
        <v>#N/A</v>
      </c>
      <c r="AH908" s="161" t="e">
        <f>T908-HLOOKUP(V908,Minimas!$C$3:$CD$12,8,FALSE)</f>
        <v>#N/A</v>
      </c>
      <c r="AI908" s="161" t="e">
        <f>T908-HLOOKUP(V908,Minimas!$C$3:$CD$12,9,FALSE)</f>
        <v>#N/A</v>
      </c>
      <c r="AJ908" s="161" t="e">
        <f>T908-HLOOKUP(V908,Minimas!$C$3:$CD$12,10,FALSE)</f>
        <v>#N/A</v>
      </c>
      <c r="AK908" s="162" t="str">
        <f t="shared" si="69"/>
        <v xml:space="preserve"> </v>
      </c>
      <c r="AL908" s="163"/>
      <c r="AM908" s="163" t="str">
        <f t="shared" si="70"/>
        <v xml:space="preserve"> </v>
      </c>
      <c r="AN908" s="163" t="str">
        <f t="shared" si="71"/>
        <v xml:space="preserve"> </v>
      </c>
    </row>
    <row r="909" spans="28:40" x14ac:dyDescent="0.25">
      <c r="AB909" s="161" t="e">
        <f>T909-HLOOKUP(V909,Minimas!$C$3:$CD$12,2,FALSE)</f>
        <v>#N/A</v>
      </c>
      <c r="AC909" s="161" t="e">
        <f>T909-HLOOKUP(V909,Minimas!$C$3:$CD$12,3,FALSE)</f>
        <v>#N/A</v>
      </c>
      <c r="AD909" s="161" t="e">
        <f>T909-HLOOKUP(V909,Minimas!$C$3:$CD$12,4,FALSE)</f>
        <v>#N/A</v>
      </c>
      <c r="AE909" s="161" t="e">
        <f>T909-HLOOKUP(V909,Minimas!$C$3:$CD$12,5,FALSE)</f>
        <v>#N/A</v>
      </c>
      <c r="AF909" s="161" t="e">
        <f>T909-HLOOKUP(V909,Minimas!$C$3:$CD$12,6,FALSE)</f>
        <v>#N/A</v>
      </c>
      <c r="AG909" s="161" t="e">
        <f>T909-HLOOKUP(V909,Minimas!$C$3:$CD$12,7,FALSE)</f>
        <v>#N/A</v>
      </c>
      <c r="AH909" s="161" t="e">
        <f>T909-HLOOKUP(V909,Minimas!$C$3:$CD$12,8,FALSE)</f>
        <v>#N/A</v>
      </c>
      <c r="AI909" s="161" t="e">
        <f>T909-HLOOKUP(V909,Minimas!$C$3:$CD$12,9,FALSE)</f>
        <v>#N/A</v>
      </c>
      <c r="AJ909" s="161" t="e">
        <f>T909-HLOOKUP(V909,Minimas!$C$3:$CD$12,10,FALSE)</f>
        <v>#N/A</v>
      </c>
      <c r="AK909" s="162" t="str">
        <f t="shared" si="69"/>
        <v xml:space="preserve"> </v>
      </c>
      <c r="AL909" s="163"/>
      <c r="AM909" s="163" t="str">
        <f t="shared" si="70"/>
        <v xml:space="preserve"> </v>
      </c>
      <c r="AN909" s="163" t="str">
        <f t="shared" si="71"/>
        <v xml:space="preserve"> </v>
      </c>
    </row>
    <row r="910" spans="28:40" x14ac:dyDescent="0.25">
      <c r="AB910" s="161" t="e">
        <f>T910-HLOOKUP(V910,Minimas!$C$3:$CD$12,2,FALSE)</f>
        <v>#N/A</v>
      </c>
      <c r="AC910" s="161" t="e">
        <f>T910-HLOOKUP(V910,Minimas!$C$3:$CD$12,3,FALSE)</f>
        <v>#N/A</v>
      </c>
      <c r="AD910" s="161" t="e">
        <f>T910-HLOOKUP(V910,Minimas!$C$3:$CD$12,4,FALSE)</f>
        <v>#N/A</v>
      </c>
      <c r="AE910" s="161" t="e">
        <f>T910-HLOOKUP(V910,Minimas!$C$3:$CD$12,5,FALSE)</f>
        <v>#N/A</v>
      </c>
      <c r="AF910" s="161" t="e">
        <f>T910-HLOOKUP(V910,Minimas!$C$3:$CD$12,6,FALSE)</f>
        <v>#N/A</v>
      </c>
      <c r="AG910" s="161" t="e">
        <f>T910-HLOOKUP(V910,Minimas!$C$3:$CD$12,7,FALSE)</f>
        <v>#N/A</v>
      </c>
      <c r="AH910" s="161" t="e">
        <f>T910-HLOOKUP(V910,Minimas!$C$3:$CD$12,8,FALSE)</f>
        <v>#N/A</v>
      </c>
      <c r="AI910" s="161" t="e">
        <f>T910-HLOOKUP(V910,Minimas!$C$3:$CD$12,9,FALSE)</f>
        <v>#N/A</v>
      </c>
      <c r="AJ910" s="161" t="e">
        <f>T910-HLOOKUP(V910,Minimas!$C$3:$CD$12,10,FALSE)</f>
        <v>#N/A</v>
      </c>
      <c r="AK910" s="162" t="str">
        <f t="shared" si="69"/>
        <v xml:space="preserve"> </v>
      </c>
      <c r="AL910" s="163"/>
      <c r="AM910" s="163" t="str">
        <f t="shared" si="70"/>
        <v xml:space="preserve"> </v>
      </c>
      <c r="AN910" s="163" t="str">
        <f t="shared" si="71"/>
        <v xml:space="preserve"> </v>
      </c>
    </row>
    <row r="911" spans="28:40" x14ac:dyDescent="0.25">
      <c r="AB911" s="161" t="e">
        <f>T911-HLOOKUP(V911,Minimas!$C$3:$CD$12,2,FALSE)</f>
        <v>#N/A</v>
      </c>
      <c r="AC911" s="161" t="e">
        <f>T911-HLOOKUP(V911,Minimas!$C$3:$CD$12,3,FALSE)</f>
        <v>#N/A</v>
      </c>
      <c r="AD911" s="161" t="e">
        <f>T911-HLOOKUP(V911,Minimas!$C$3:$CD$12,4,FALSE)</f>
        <v>#N/A</v>
      </c>
      <c r="AE911" s="161" t="e">
        <f>T911-HLOOKUP(V911,Minimas!$C$3:$CD$12,5,FALSE)</f>
        <v>#N/A</v>
      </c>
      <c r="AF911" s="161" t="e">
        <f>T911-HLOOKUP(V911,Minimas!$C$3:$CD$12,6,FALSE)</f>
        <v>#N/A</v>
      </c>
      <c r="AG911" s="161" t="e">
        <f>T911-HLOOKUP(V911,Minimas!$C$3:$CD$12,7,FALSE)</f>
        <v>#N/A</v>
      </c>
      <c r="AH911" s="161" t="e">
        <f>T911-HLOOKUP(V911,Minimas!$C$3:$CD$12,8,FALSE)</f>
        <v>#N/A</v>
      </c>
      <c r="AI911" s="161" t="e">
        <f>T911-HLOOKUP(V911,Minimas!$C$3:$CD$12,9,FALSE)</f>
        <v>#N/A</v>
      </c>
      <c r="AJ911" s="161" t="e">
        <f>T911-HLOOKUP(V911,Minimas!$C$3:$CD$12,10,FALSE)</f>
        <v>#N/A</v>
      </c>
      <c r="AK911" s="162" t="str">
        <f t="shared" si="69"/>
        <v xml:space="preserve"> </v>
      </c>
      <c r="AL911" s="163"/>
      <c r="AM911" s="163" t="str">
        <f t="shared" si="70"/>
        <v xml:space="preserve"> </v>
      </c>
      <c r="AN911" s="163" t="str">
        <f t="shared" si="71"/>
        <v xml:space="preserve"> </v>
      </c>
    </row>
    <row r="912" spans="28:40" x14ac:dyDescent="0.25">
      <c r="AB912" s="161" t="e">
        <f>T912-HLOOKUP(V912,Minimas!$C$3:$CD$12,2,FALSE)</f>
        <v>#N/A</v>
      </c>
      <c r="AC912" s="161" t="e">
        <f>T912-HLOOKUP(V912,Minimas!$C$3:$CD$12,3,FALSE)</f>
        <v>#N/A</v>
      </c>
      <c r="AD912" s="161" t="e">
        <f>T912-HLOOKUP(V912,Minimas!$C$3:$CD$12,4,FALSE)</f>
        <v>#N/A</v>
      </c>
      <c r="AE912" s="161" t="e">
        <f>T912-HLOOKUP(V912,Minimas!$C$3:$CD$12,5,FALSE)</f>
        <v>#N/A</v>
      </c>
      <c r="AF912" s="161" t="e">
        <f>T912-HLOOKUP(V912,Minimas!$C$3:$CD$12,6,FALSE)</f>
        <v>#N/A</v>
      </c>
      <c r="AG912" s="161" t="e">
        <f>T912-HLOOKUP(V912,Minimas!$C$3:$CD$12,7,FALSE)</f>
        <v>#N/A</v>
      </c>
      <c r="AH912" s="161" t="e">
        <f>T912-HLOOKUP(V912,Minimas!$C$3:$CD$12,8,FALSE)</f>
        <v>#N/A</v>
      </c>
      <c r="AI912" s="161" t="e">
        <f>T912-HLOOKUP(V912,Minimas!$C$3:$CD$12,9,FALSE)</f>
        <v>#N/A</v>
      </c>
      <c r="AJ912" s="161" t="e">
        <f>T912-HLOOKUP(V912,Minimas!$C$3:$CD$12,10,FALSE)</f>
        <v>#N/A</v>
      </c>
      <c r="AK912" s="162" t="str">
        <f t="shared" si="69"/>
        <v xml:space="preserve"> </v>
      </c>
      <c r="AL912" s="163"/>
      <c r="AM912" s="163" t="str">
        <f t="shared" si="70"/>
        <v xml:space="preserve"> </v>
      </c>
      <c r="AN912" s="163" t="str">
        <f t="shared" si="71"/>
        <v xml:space="preserve"> </v>
      </c>
    </row>
    <row r="913" spans="28:40" x14ac:dyDescent="0.25">
      <c r="AB913" s="161" t="e">
        <f>T913-HLOOKUP(V913,Minimas!$C$3:$CD$12,2,FALSE)</f>
        <v>#N/A</v>
      </c>
      <c r="AC913" s="161" t="e">
        <f>T913-HLOOKUP(V913,Minimas!$C$3:$CD$12,3,FALSE)</f>
        <v>#N/A</v>
      </c>
      <c r="AD913" s="161" t="e">
        <f>T913-HLOOKUP(V913,Minimas!$C$3:$CD$12,4,FALSE)</f>
        <v>#N/A</v>
      </c>
      <c r="AE913" s="161" t="e">
        <f>T913-HLOOKUP(V913,Minimas!$C$3:$CD$12,5,FALSE)</f>
        <v>#N/A</v>
      </c>
      <c r="AF913" s="161" t="e">
        <f>T913-HLOOKUP(V913,Minimas!$C$3:$CD$12,6,FALSE)</f>
        <v>#N/A</v>
      </c>
      <c r="AG913" s="161" t="e">
        <f>T913-HLOOKUP(V913,Minimas!$C$3:$CD$12,7,FALSE)</f>
        <v>#N/A</v>
      </c>
      <c r="AH913" s="161" t="e">
        <f>T913-HLOOKUP(V913,Minimas!$C$3:$CD$12,8,FALSE)</f>
        <v>#N/A</v>
      </c>
      <c r="AI913" s="161" t="e">
        <f>T913-HLOOKUP(V913,Minimas!$C$3:$CD$12,9,FALSE)</f>
        <v>#N/A</v>
      </c>
      <c r="AJ913" s="161" t="e">
        <f>T913-HLOOKUP(V913,Minimas!$C$3:$CD$12,10,FALSE)</f>
        <v>#N/A</v>
      </c>
      <c r="AK913" s="162" t="str">
        <f t="shared" si="69"/>
        <v xml:space="preserve"> </v>
      </c>
      <c r="AL913" s="163"/>
      <c r="AM913" s="163" t="str">
        <f t="shared" si="70"/>
        <v xml:space="preserve"> </v>
      </c>
      <c r="AN913" s="163" t="str">
        <f t="shared" si="71"/>
        <v xml:space="preserve"> </v>
      </c>
    </row>
    <row r="914" spans="28:40" x14ac:dyDescent="0.25">
      <c r="AB914" s="161" t="e">
        <f>T914-HLOOKUP(V914,Minimas!$C$3:$CD$12,2,FALSE)</f>
        <v>#N/A</v>
      </c>
      <c r="AC914" s="161" t="e">
        <f>T914-HLOOKUP(V914,Minimas!$C$3:$CD$12,3,FALSE)</f>
        <v>#N/A</v>
      </c>
      <c r="AD914" s="161" t="e">
        <f>T914-HLOOKUP(V914,Minimas!$C$3:$CD$12,4,FALSE)</f>
        <v>#N/A</v>
      </c>
      <c r="AE914" s="161" t="e">
        <f>T914-HLOOKUP(V914,Minimas!$C$3:$CD$12,5,FALSE)</f>
        <v>#N/A</v>
      </c>
      <c r="AF914" s="161" t="e">
        <f>T914-HLOOKUP(V914,Minimas!$C$3:$CD$12,6,FALSE)</f>
        <v>#N/A</v>
      </c>
      <c r="AG914" s="161" t="e">
        <f>T914-HLOOKUP(V914,Minimas!$C$3:$CD$12,7,FALSE)</f>
        <v>#N/A</v>
      </c>
      <c r="AH914" s="161" t="e">
        <f>T914-HLOOKUP(V914,Minimas!$C$3:$CD$12,8,FALSE)</f>
        <v>#N/A</v>
      </c>
      <c r="AI914" s="161" t="e">
        <f>T914-HLOOKUP(V914,Minimas!$C$3:$CD$12,9,FALSE)</f>
        <v>#N/A</v>
      </c>
      <c r="AJ914" s="161" t="e">
        <f>T914-HLOOKUP(V914,Minimas!$C$3:$CD$12,10,FALSE)</f>
        <v>#N/A</v>
      </c>
      <c r="AK914" s="162" t="str">
        <f t="shared" si="69"/>
        <v xml:space="preserve"> </v>
      </c>
      <c r="AL914" s="163"/>
      <c r="AM914" s="163" t="str">
        <f t="shared" si="70"/>
        <v xml:space="preserve"> </v>
      </c>
      <c r="AN914" s="163" t="str">
        <f t="shared" si="71"/>
        <v xml:space="preserve"> </v>
      </c>
    </row>
    <row r="915" spans="28:40" x14ac:dyDescent="0.25">
      <c r="AB915" s="161" t="e">
        <f>T915-HLOOKUP(V915,Minimas!$C$3:$CD$12,2,FALSE)</f>
        <v>#N/A</v>
      </c>
      <c r="AC915" s="161" t="e">
        <f>T915-HLOOKUP(V915,Minimas!$C$3:$CD$12,3,FALSE)</f>
        <v>#N/A</v>
      </c>
      <c r="AD915" s="161" t="e">
        <f>T915-HLOOKUP(V915,Minimas!$C$3:$CD$12,4,FALSE)</f>
        <v>#N/A</v>
      </c>
      <c r="AE915" s="161" t="e">
        <f>T915-HLOOKUP(V915,Minimas!$C$3:$CD$12,5,FALSE)</f>
        <v>#N/A</v>
      </c>
      <c r="AF915" s="161" t="e">
        <f>T915-HLOOKUP(V915,Minimas!$C$3:$CD$12,6,FALSE)</f>
        <v>#N/A</v>
      </c>
      <c r="AG915" s="161" t="e">
        <f>T915-HLOOKUP(V915,Minimas!$C$3:$CD$12,7,FALSE)</f>
        <v>#N/A</v>
      </c>
      <c r="AH915" s="161" t="e">
        <f>T915-HLOOKUP(V915,Minimas!$C$3:$CD$12,8,FALSE)</f>
        <v>#N/A</v>
      </c>
      <c r="AI915" s="161" t="e">
        <f>T915-HLOOKUP(V915,Minimas!$C$3:$CD$12,9,FALSE)</f>
        <v>#N/A</v>
      </c>
      <c r="AJ915" s="161" t="e">
        <f>T915-HLOOKUP(V915,Minimas!$C$3:$CD$12,10,FALSE)</f>
        <v>#N/A</v>
      </c>
      <c r="AK915" s="162" t="str">
        <f t="shared" si="69"/>
        <v xml:space="preserve"> </v>
      </c>
      <c r="AL915" s="163"/>
      <c r="AM915" s="163" t="str">
        <f t="shared" si="70"/>
        <v xml:space="preserve"> </v>
      </c>
      <c r="AN915" s="163" t="str">
        <f t="shared" si="71"/>
        <v xml:space="preserve"> </v>
      </c>
    </row>
    <row r="916" spans="28:40" x14ac:dyDescent="0.25">
      <c r="AB916" s="161" t="e">
        <f>T916-HLOOKUP(V916,Minimas!$C$3:$CD$12,2,FALSE)</f>
        <v>#N/A</v>
      </c>
      <c r="AC916" s="161" t="e">
        <f>T916-HLOOKUP(V916,Minimas!$C$3:$CD$12,3,FALSE)</f>
        <v>#N/A</v>
      </c>
      <c r="AD916" s="161" t="e">
        <f>T916-HLOOKUP(V916,Minimas!$C$3:$CD$12,4,FALSE)</f>
        <v>#N/A</v>
      </c>
      <c r="AE916" s="161" t="e">
        <f>T916-HLOOKUP(V916,Minimas!$C$3:$CD$12,5,FALSE)</f>
        <v>#N/A</v>
      </c>
      <c r="AF916" s="161" t="e">
        <f>T916-HLOOKUP(V916,Minimas!$C$3:$CD$12,6,FALSE)</f>
        <v>#N/A</v>
      </c>
      <c r="AG916" s="161" t="e">
        <f>T916-HLOOKUP(V916,Minimas!$C$3:$CD$12,7,FALSE)</f>
        <v>#N/A</v>
      </c>
      <c r="AH916" s="161" t="e">
        <f>T916-HLOOKUP(V916,Minimas!$C$3:$CD$12,8,FALSE)</f>
        <v>#N/A</v>
      </c>
      <c r="AI916" s="161" t="e">
        <f>T916-HLOOKUP(V916,Minimas!$C$3:$CD$12,9,FALSE)</f>
        <v>#N/A</v>
      </c>
      <c r="AJ916" s="161" t="e">
        <f>T916-HLOOKUP(V916,Minimas!$C$3:$CD$12,10,FALSE)</f>
        <v>#N/A</v>
      </c>
      <c r="AK916" s="162" t="str">
        <f t="shared" si="69"/>
        <v xml:space="preserve"> </v>
      </c>
      <c r="AL916" s="163"/>
      <c r="AM916" s="163" t="str">
        <f t="shared" si="70"/>
        <v xml:space="preserve"> </v>
      </c>
      <c r="AN916" s="163" t="str">
        <f t="shared" si="71"/>
        <v xml:space="preserve"> </v>
      </c>
    </row>
    <row r="917" spans="28:40" x14ac:dyDescent="0.25">
      <c r="AB917" s="161" t="e">
        <f>T917-HLOOKUP(V917,Minimas!$C$3:$CD$12,2,FALSE)</f>
        <v>#N/A</v>
      </c>
      <c r="AC917" s="161" t="e">
        <f>T917-HLOOKUP(V917,Minimas!$C$3:$CD$12,3,FALSE)</f>
        <v>#N/A</v>
      </c>
      <c r="AD917" s="161" t="e">
        <f>T917-HLOOKUP(V917,Minimas!$C$3:$CD$12,4,FALSE)</f>
        <v>#N/A</v>
      </c>
      <c r="AE917" s="161" t="e">
        <f>T917-HLOOKUP(V917,Minimas!$C$3:$CD$12,5,FALSE)</f>
        <v>#N/A</v>
      </c>
      <c r="AF917" s="161" t="e">
        <f>T917-HLOOKUP(V917,Minimas!$C$3:$CD$12,6,FALSE)</f>
        <v>#N/A</v>
      </c>
      <c r="AG917" s="161" t="e">
        <f>T917-HLOOKUP(V917,Minimas!$C$3:$CD$12,7,FALSE)</f>
        <v>#N/A</v>
      </c>
      <c r="AH917" s="161" t="e">
        <f>T917-HLOOKUP(V917,Minimas!$C$3:$CD$12,8,FALSE)</f>
        <v>#N/A</v>
      </c>
      <c r="AI917" s="161" t="e">
        <f>T917-HLOOKUP(V917,Minimas!$C$3:$CD$12,9,FALSE)</f>
        <v>#N/A</v>
      </c>
      <c r="AJ917" s="161" t="e">
        <f>T917-HLOOKUP(V917,Minimas!$C$3:$CD$12,10,FALSE)</f>
        <v>#N/A</v>
      </c>
      <c r="AK917" s="162" t="str">
        <f t="shared" si="69"/>
        <v xml:space="preserve"> </v>
      </c>
      <c r="AL917" s="163"/>
      <c r="AM917" s="163" t="str">
        <f t="shared" si="70"/>
        <v xml:space="preserve"> </v>
      </c>
      <c r="AN917" s="163" t="str">
        <f t="shared" si="71"/>
        <v xml:space="preserve"> </v>
      </c>
    </row>
    <row r="918" spans="28:40" x14ac:dyDescent="0.25">
      <c r="AB918" s="161" t="e">
        <f>T918-HLOOKUP(V918,Minimas!$C$3:$CD$12,2,FALSE)</f>
        <v>#N/A</v>
      </c>
      <c r="AC918" s="161" t="e">
        <f>T918-HLOOKUP(V918,Minimas!$C$3:$CD$12,3,FALSE)</f>
        <v>#N/A</v>
      </c>
      <c r="AD918" s="161" t="e">
        <f>T918-HLOOKUP(V918,Minimas!$C$3:$CD$12,4,FALSE)</f>
        <v>#N/A</v>
      </c>
      <c r="AE918" s="161" t="e">
        <f>T918-HLOOKUP(V918,Minimas!$C$3:$CD$12,5,FALSE)</f>
        <v>#N/A</v>
      </c>
      <c r="AF918" s="161" t="e">
        <f>T918-HLOOKUP(V918,Minimas!$C$3:$CD$12,6,FALSE)</f>
        <v>#N/A</v>
      </c>
      <c r="AG918" s="161" t="e">
        <f>T918-HLOOKUP(V918,Minimas!$C$3:$CD$12,7,FALSE)</f>
        <v>#N/A</v>
      </c>
      <c r="AH918" s="161" t="e">
        <f>T918-HLOOKUP(V918,Minimas!$C$3:$CD$12,8,FALSE)</f>
        <v>#N/A</v>
      </c>
      <c r="AI918" s="161" t="e">
        <f>T918-HLOOKUP(V918,Minimas!$C$3:$CD$12,9,FALSE)</f>
        <v>#N/A</v>
      </c>
      <c r="AJ918" s="161" t="e">
        <f>T918-HLOOKUP(V918,Minimas!$C$3:$CD$12,10,FALSE)</f>
        <v>#N/A</v>
      </c>
      <c r="AK918" s="162" t="str">
        <f t="shared" si="69"/>
        <v xml:space="preserve"> </v>
      </c>
      <c r="AL918" s="163"/>
      <c r="AM918" s="163" t="str">
        <f t="shared" si="70"/>
        <v xml:space="preserve"> </v>
      </c>
      <c r="AN918" s="163" t="str">
        <f t="shared" si="71"/>
        <v xml:space="preserve"> </v>
      </c>
    </row>
    <row r="919" spans="28:40" x14ac:dyDescent="0.25">
      <c r="AB919" s="161" t="e">
        <f>T919-HLOOKUP(V919,Minimas!$C$3:$CD$12,2,FALSE)</f>
        <v>#N/A</v>
      </c>
      <c r="AC919" s="161" t="e">
        <f>T919-HLOOKUP(V919,Minimas!$C$3:$CD$12,3,FALSE)</f>
        <v>#N/A</v>
      </c>
      <c r="AD919" s="161" t="e">
        <f>T919-HLOOKUP(V919,Minimas!$C$3:$CD$12,4,FALSE)</f>
        <v>#N/A</v>
      </c>
      <c r="AE919" s="161" t="e">
        <f>T919-HLOOKUP(V919,Minimas!$C$3:$CD$12,5,FALSE)</f>
        <v>#N/A</v>
      </c>
      <c r="AF919" s="161" t="e">
        <f>T919-HLOOKUP(V919,Minimas!$C$3:$CD$12,6,FALSE)</f>
        <v>#N/A</v>
      </c>
      <c r="AG919" s="161" t="e">
        <f>T919-HLOOKUP(V919,Minimas!$C$3:$CD$12,7,FALSE)</f>
        <v>#N/A</v>
      </c>
      <c r="AH919" s="161" t="e">
        <f>T919-HLOOKUP(V919,Minimas!$C$3:$CD$12,8,FALSE)</f>
        <v>#N/A</v>
      </c>
      <c r="AI919" s="161" t="e">
        <f>T919-HLOOKUP(V919,Minimas!$C$3:$CD$12,9,FALSE)</f>
        <v>#N/A</v>
      </c>
      <c r="AJ919" s="161" t="e">
        <f>T919-HLOOKUP(V919,Minimas!$C$3:$CD$12,10,FALSE)</f>
        <v>#N/A</v>
      </c>
      <c r="AK919" s="162" t="str">
        <f t="shared" si="69"/>
        <v xml:space="preserve"> </v>
      </c>
      <c r="AL919" s="163"/>
      <c r="AM919" s="163" t="str">
        <f t="shared" si="70"/>
        <v xml:space="preserve"> </v>
      </c>
      <c r="AN919" s="163" t="str">
        <f t="shared" si="71"/>
        <v xml:space="preserve"> </v>
      </c>
    </row>
    <row r="920" spans="28:40" x14ac:dyDescent="0.25">
      <c r="AB920" s="161" t="e">
        <f>T920-HLOOKUP(V920,Minimas!$C$3:$CD$12,2,FALSE)</f>
        <v>#N/A</v>
      </c>
      <c r="AC920" s="161" t="e">
        <f>T920-HLOOKUP(V920,Minimas!$C$3:$CD$12,3,FALSE)</f>
        <v>#N/A</v>
      </c>
      <c r="AD920" s="161" t="e">
        <f>T920-HLOOKUP(V920,Minimas!$C$3:$CD$12,4,FALSE)</f>
        <v>#N/A</v>
      </c>
      <c r="AE920" s="161" t="e">
        <f>T920-HLOOKUP(V920,Minimas!$C$3:$CD$12,5,FALSE)</f>
        <v>#N/A</v>
      </c>
      <c r="AF920" s="161" t="e">
        <f>T920-HLOOKUP(V920,Minimas!$C$3:$CD$12,6,FALSE)</f>
        <v>#N/A</v>
      </c>
      <c r="AG920" s="161" t="e">
        <f>T920-HLOOKUP(V920,Minimas!$C$3:$CD$12,7,FALSE)</f>
        <v>#N/A</v>
      </c>
      <c r="AH920" s="161" t="e">
        <f>T920-HLOOKUP(V920,Minimas!$C$3:$CD$12,8,FALSE)</f>
        <v>#N/A</v>
      </c>
      <c r="AI920" s="161" t="e">
        <f>T920-HLOOKUP(V920,Minimas!$C$3:$CD$12,9,FALSE)</f>
        <v>#N/A</v>
      </c>
      <c r="AJ920" s="161" t="e">
        <f>T920-HLOOKUP(V920,Minimas!$C$3:$CD$12,10,FALSE)</f>
        <v>#N/A</v>
      </c>
      <c r="AK920" s="162" t="str">
        <f t="shared" si="69"/>
        <v xml:space="preserve"> </v>
      </c>
      <c r="AL920" s="163"/>
      <c r="AM920" s="163" t="str">
        <f t="shared" si="70"/>
        <v xml:space="preserve"> </v>
      </c>
      <c r="AN920" s="163" t="str">
        <f t="shared" si="71"/>
        <v xml:space="preserve"> </v>
      </c>
    </row>
    <row r="921" spans="28:40" x14ac:dyDescent="0.25">
      <c r="AB921" s="161" t="e">
        <f>T921-HLOOKUP(V921,Minimas!$C$3:$CD$12,2,FALSE)</f>
        <v>#N/A</v>
      </c>
      <c r="AC921" s="161" t="e">
        <f>T921-HLOOKUP(V921,Minimas!$C$3:$CD$12,3,FALSE)</f>
        <v>#N/A</v>
      </c>
      <c r="AD921" s="161" t="e">
        <f>T921-HLOOKUP(V921,Minimas!$C$3:$CD$12,4,FALSE)</f>
        <v>#N/A</v>
      </c>
      <c r="AE921" s="161" t="e">
        <f>T921-HLOOKUP(V921,Minimas!$C$3:$CD$12,5,FALSE)</f>
        <v>#N/A</v>
      </c>
      <c r="AF921" s="161" t="e">
        <f>T921-HLOOKUP(V921,Minimas!$C$3:$CD$12,6,FALSE)</f>
        <v>#N/A</v>
      </c>
      <c r="AG921" s="161" t="e">
        <f>T921-HLOOKUP(V921,Minimas!$C$3:$CD$12,7,FALSE)</f>
        <v>#N/A</v>
      </c>
      <c r="AH921" s="161" t="e">
        <f>T921-HLOOKUP(V921,Minimas!$C$3:$CD$12,8,FALSE)</f>
        <v>#N/A</v>
      </c>
      <c r="AI921" s="161" t="e">
        <f>T921-HLOOKUP(V921,Minimas!$C$3:$CD$12,9,FALSE)</f>
        <v>#N/A</v>
      </c>
      <c r="AJ921" s="161" t="e">
        <f>T921-HLOOKUP(V921,Minimas!$C$3:$CD$12,10,FALSE)</f>
        <v>#N/A</v>
      </c>
      <c r="AK921" s="162" t="str">
        <f t="shared" si="69"/>
        <v xml:space="preserve"> </v>
      </c>
      <c r="AL921" s="163"/>
      <c r="AM921" s="163" t="str">
        <f t="shared" si="70"/>
        <v xml:space="preserve"> </v>
      </c>
      <c r="AN921" s="163" t="str">
        <f t="shared" si="71"/>
        <v xml:space="preserve"> </v>
      </c>
    </row>
    <row r="922" spans="28:40" x14ac:dyDescent="0.25">
      <c r="AB922" s="161" t="e">
        <f>T922-HLOOKUP(V922,Minimas!$C$3:$CD$12,2,FALSE)</f>
        <v>#N/A</v>
      </c>
      <c r="AC922" s="161" t="e">
        <f>T922-HLOOKUP(V922,Minimas!$C$3:$CD$12,3,FALSE)</f>
        <v>#N/A</v>
      </c>
      <c r="AD922" s="161" t="e">
        <f>T922-HLOOKUP(V922,Minimas!$C$3:$CD$12,4,FALSE)</f>
        <v>#N/A</v>
      </c>
      <c r="AE922" s="161" t="e">
        <f>T922-HLOOKUP(V922,Minimas!$C$3:$CD$12,5,FALSE)</f>
        <v>#N/A</v>
      </c>
      <c r="AF922" s="161" t="e">
        <f>T922-HLOOKUP(V922,Minimas!$C$3:$CD$12,6,FALSE)</f>
        <v>#N/A</v>
      </c>
      <c r="AG922" s="161" t="e">
        <f>T922-HLOOKUP(V922,Minimas!$C$3:$CD$12,7,FALSE)</f>
        <v>#N/A</v>
      </c>
      <c r="AH922" s="161" t="e">
        <f>T922-HLOOKUP(V922,Minimas!$C$3:$CD$12,8,FALSE)</f>
        <v>#N/A</v>
      </c>
      <c r="AI922" s="161" t="e">
        <f>T922-HLOOKUP(V922,Minimas!$C$3:$CD$12,9,FALSE)</f>
        <v>#N/A</v>
      </c>
      <c r="AJ922" s="161" t="e">
        <f>T922-HLOOKUP(V922,Minimas!$C$3:$CD$12,10,FALSE)</f>
        <v>#N/A</v>
      </c>
      <c r="AK922" s="162" t="str">
        <f t="shared" si="69"/>
        <v xml:space="preserve"> </v>
      </c>
      <c r="AL922" s="163"/>
      <c r="AM922" s="163" t="str">
        <f t="shared" si="70"/>
        <v xml:space="preserve"> </v>
      </c>
      <c r="AN922" s="163" t="str">
        <f t="shared" si="71"/>
        <v xml:space="preserve"> </v>
      </c>
    </row>
    <row r="923" spans="28:40" x14ac:dyDescent="0.25">
      <c r="AB923" s="161" t="e">
        <f>T923-HLOOKUP(V923,Minimas!$C$3:$CD$12,2,FALSE)</f>
        <v>#N/A</v>
      </c>
      <c r="AC923" s="161" t="e">
        <f>T923-HLOOKUP(V923,Minimas!$C$3:$CD$12,3,FALSE)</f>
        <v>#N/A</v>
      </c>
      <c r="AD923" s="161" t="e">
        <f>T923-HLOOKUP(V923,Minimas!$C$3:$CD$12,4,FALSE)</f>
        <v>#N/A</v>
      </c>
      <c r="AE923" s="161" t="e">
        <f>T923-HLOOKUP(V923,Minimas!$C$3:$CD$12,5,FALSE)</f>
        <v>#N/A</v>
      </c>
      <c r="AF923" s="161" t="e">
        <f>T923-HLOOKUP(V923,Minimas!$C$3:$CD$12,6,FALSE)</f>
        <v>#N/A</v>
      </c>
      <c r="AG923" s="161" t="e">
        <f>T923-HLOOKUP(V923,Minimas!$C$3:$CD$12,7,FALSE)</f>
        <v>#N/A</v>
      </c>
      <c r="AH923" s="161" t="e">
        <f>T923-HLOOKUP(V923,Minimas!$C$3:$CD$12,8,FALSE)</f>
        <v>#N/A</v>
      </c>
      <c r="AI923" s="161" t="e">
        <f>T923-HLOOKUP(V923,Minimas!$C$3:$CD$12,9,FALSE)</f>
        <v>#N/A</v>
      </c>
      <c r="AJ923" s="161" t="e">
        <f>T923-HLOOKUP(V923,Minimas!$C$3:$CD$12,10,FALSE)</f>
        <v>#N/A</v>
      </c>
      <c r="AK923" s="162" t="str">
        <f t="shared" si="69"/>
        <v xml:space="preserve"> </v>
      </c>
      <c r="AL923" s="163"/>
      <c r="AM923" s="163" t="str">
        <f t="shared" si="70"/>
        <v xml:space="preserve"> </v>
      </c>
      <c r="AN923" s="163" t="str">
        <f t="shared" si="71"/>
        <v xml:space="preserve"> </v>
      </c>
    </row>
    <row r="924" spans="28:40" x14ac:dyDescent="0.25">
      <c r="AB924" s="161" t="e">
        <f>T924-HLOOKUP(V924,Minimas!$C$3:$CD$12,2,FALSE)</f>
        <v>#N/A</v>
      </c>
      <c r="AC924" s="161" t="e">
        <f>T924-HLOOKUP(V924,Minimas!$C$3:$CD$12,3,FALSE)</f>
        <v>#N/A</v>
      </c>
      <c r="AD924" s="161" t="e">
        <f>T924-HLOOKUP(V924,Minimas!$C$3:$CD$12,4,FALSE)</f>
        <v>#N/A</v>
      </c>
      <c r="AE924" s="161" t="e">
        <f>T924-HLOOKUP(V924,Minimas!$C$3:$CD$12,5,FALSE)</f>
        <v>#N/A</v>
      </c>
      <c r="AF924" s="161" t="e">
        <f>T924-HLOOKUP(V924,Minimas!$C$3:$CD$12,6,FALSE)</f>
        <v>#N/A</v>
      </c>
      <c r="AG924" s="161" t="e">
        <f>T924-HLOOKUP(V924,Minimas!$C$3:$CD$12,7,FALSE)</f>
        <v>#N/A</v>
      </c>
      <c r="AH924" s="161" t="e">
        <f>T924-HLOOKUP(V924,Minimas!$C$3:$CD$12,8,FALSE)</f>
        <v>#N/A</v>
      </c>
      <c r="AI924" s="161" t="e">
        <f>T924-HLOOKUP(V924,Minimas!$C$3:$CD$12,9,FALSE)</f>
        <v>#N/A</v>
      </c>
      <c r="AJ924" s="161" t="e">
        <f>T924-HLOOKUP(V924,Minimas!$C$3:$CD$12,10,FALSE)</f>
        <v>#N/A</v>
      </c>
      <c r="AK924" s="162" t="str">
        <f t="shared" si="69"/>
        <v xml:space="preserve"> </v>
      </c>
      <c r="AL924" s="163"/>
      <c r="AM924" s="163" t="str">
        <f t="shared" si="70"/>
        <v xml:space="preserve"> </v>
      </c>
      <c r="AN924" s="163" t="str">
        <f t="shared" si="71"/>
        <v xml:space="preserve"> </v>
      </c>
    </row>
    <row r="925" spans="28:40" x14ac:dyDescent="0.25">
      <c r="AB925" s="161" t="e">
        <f>T925-HLOOKUP(V925,Minimas!$C$3:$CD$12,2,FALSE)</f>
        <v>#N/A</v>
      </c>
      <c r="AC925" s="161" t="e">
        <f>T925-HLOOKUP(V925,Minimas!$C$3:$CD$12,3,FALSE)</f>
        <v>#N/A</v>
      </c>
      <c r="AD925" s="161" t="e">
        <f>T925-HLOOKUP(V925,Minimas!$C$3:$CD$12,4,FALSE)</f>
        <v>#N/A</v>
      </c>
      <c r="AE925" s="161" t="e">
        <f>T925-HLOOKUP(V925,Minimas!$C$3:$CD$12,5,FALSE)</f>
        <v>#N/A</v>
      </c>
      <c r="AF925" s="161" t="e">
        <f>T925-HLOOKUP(V925,Minimas!$C$3:$CD$12,6,FALSE)</f>
        <v>#N/A</v>
      </c>
      <c r="AG925" s="161" t="e">
        <f>T925-HLOOKUP(V925,Minimas!$C$3:$CD$12,7,FALSE)</f>
        <v>#N/A</v>
      </c>
      <c r="AH925" s="161" t="e">
        <f>T925-HLOOKUP(V925,Minimas!$C$3:$CD$12,8,FALSE)</f>
        <v>#N/A</v>
      </c>
      <c r="AI925" s="161" t="e">
        <f>T925-HLOOKUP(V925,Minimas!$C$3:$CD$12,9,FALSE)</f>
        <v>#N/A</v>
      </c>
      <c r="AJ925" s="161" t="e">
        <f>T925-HLOOKUP(V925,Minimas!$C$3:$CD$12,10,FALSE)</f>
        <v>#N/A</v>
      </c>
      <c r="AK925" s="162" t="str">
        <f t="shared" si="69"/>
        <v xml:space="preserve"> </v>
      </c>
      <c r="AL925" s="163"/>
      <c r="AM925" s="163" t="str">
        <f t="shared" si="70"/>
        <v xml:space="preserve"> </v>
      </c>
      <c r="AN925" s="163" t="str">
        <f t="shared" si="71"/>
        <v xml:space="preserve"> </v>
      </c>
    </row>
    <row r="926" spans="28:40" x14ac:dyDescent="0.25">
      <c r="AB926" s="161" t="e">
        <f>T926-HLOOKUP(V926,Minimas!$C$3:$CD$12,2,FALSE)</f>
        <v>#N/A</v>
      </c>
      <c r="AC926" s="161" t="e">
        <f>T926-HLOOKUP(V926,Minimas!$C$3:$CD$12,3,FALSE)</f>
        <v>#N/A</v>
      </c>
      <c r="AD926" s="161" t="e">
        <f>T926-HLOOKUP(V926,Minimas!$C$3:$CD$12,4,FALSE)</f>
        <v>#N/A</v>
      </c>
      <c r="AE926" s="161" t="e">
        <f>T926-HLOOKUP(V926,Minimas!$C$3:$CD$12,5,FALSE)</f>
        <v>#N/A</v>
      </c>
      <c r="AF926" s="161" t="e">
        <f>T926-HLOOKUP(V926,Minimas!$C$3:$CD$12,6,FALSE)</f>
        <v>#N/A</v>
      </c>
      <c r="AG926" s="161" t="e">
        <f>T926-HLOOKUP(V926,Minimas!$C$3:$CD$12,7,FALSE)</f>
        <v>#N/A</v>
      </c>
      <c r="AH926" s="161" t="e">
        <f>T926-HLOOKUP(V926,Minimas!$C$3:$CD$12,8,FALSE)</f>
        <v>#N/A</v>
      </c>
      <c r="AI926" s="161" t="e">
        <f>T926-HLOOKUP(V926,Minimas!$C$3:$CD$12,9,FALSE)</f>
        <v>#N/A</v>
      </c>
      <c r="AJ926" s="161" t="e">
        <f>T926-HLOOKUP(V926,Minimas!$C$3:$CD$12,10,FALSE)</f>
        <v>#N/A</v>
      </c>
      <c r="AK926" s="162" t="str">
        <f t="shared" ref="AK926:AK989" si="72">IF(E926=0," ",IF(AJ926&gt;=0,$AJ$5,IF(AI926&gt;=0,$AI$5,IF(AH926&gt;=0,$AH$5,IF(AG926&gt;=0,$AG$5,IF(AF926&gt;=0,$AF$5,IF(AE926&gt;=0,$AE$5,IF(AD926&gt;=0,$AD$5,IF(AC926&gt;=0,$AC$5,$AB$5)))))))))</f>
        <v xml:space="preserve"> </v>
      </c>
      <c r="AL926" s="163"/>
      <c r="AM926" s="163" t="str">
        <f t="shared" ref="AM926:AM989" si="73">IF(AK926="","",AK926)</f>
        <v xml:space="preserve"> </v>
      </c>
      <c r="AN926" s="163" t="str">
        <f t="shared" ref="AN926:AN989" si="74">IF(E926=0," ",IF(AJ926&gt;=0,AJ926,IF(AI926&gt;=0,AI926,IF(AH926&gt;=0,AH926,IF(AG926&gt;=0,AG926,IF(AF926&gt;=0,AF926,IF(AE926&gt;=0,AE926,IF(AD926&gt;=0,AD926,IF(AC926&gt;=0,AC926,AB926)))))))))</f>
        <v xml:space="preserve"> </v>
      </c>
    </row>
    <row r="927" spans="28:40" x14ac:dyDescent="0.25">
      <c r="AB927" s="161" t="e">
        <f>T927-HLOOKUP(V927,Minimas!$C$3:$CD$12,2,FALSE)</f>
        <v>#N/A</v>
      </c>
      <c r="AC927" s="161" t="e">
        <f>T927-HLOOKUP(V927,Minimas!$C$3:$CD$12,3,FALSE)</f>
        <v>#N/A</v>
      </c>
      <c r="AD927" s="161" t="e">
        <f>T927-HLOOKUP(V927,Minimas!$C$3:$CD$12,4,FALSE)</f>
        <v>#N/A</v>
      </c>
      <c r="AE927" s="161" t="e">
        <f>T927-HLOOKUP(V927,Minimas!$C$3:$CD$12,5,FALSE)</f>
        <v>#N/A</v>
      </c>
      <c r="AF927" s="161" t="e">
        <f>T927-HLOOKUP(V927,Minimas!$C$3:$CD$12,6,FALSE)</f>
        <v>#N/A</v>
      </c>
      <c r="AG927" s="161" t="e">
        <f>T927-HLOOKUP(V927,Minimas!$C$3:$CD$12,7,FALSE)</f>
        <v>#N/A</v>
      </c>
      <c r="AH927" s="161" t="e">
        <f>T927-HLOOKUP(V927,Minimas!$C$3:$CD$12,8,FALSE)</f>
        <v>#N/A</v>
      </c>
      <c r="AI927" s="161" t="e">
        <f>T927-HLOOKUP(V927,Minimas!$C$3:$CD$12,9,FALSE)</f>
        <v>#N/A</v>
      </c>
      <c r="AJ927" s="161" t="e">
        <f>T927-HLOOKUP(V927,Minimas!$C$3:$CD$12,10,FALSE)</f>
        <v>#N/A</v>
      </c>
      <c r="AK927" s="162" t="str">
        <f t="shared" si="72"/>
        <v xml:space="preserve"> </v>
      </c>
      <c r="AL927" s="163"/>
      <c r="AM927" s="163" t="str">
        <f t="shared" si="73"/>
        <v xml:space="preserve"> </v>
      </c>
      <c r="AN927" s="163" t="str">
        <f t="shared" si="74"/>
        <v xml:space="preserve"> </v>
      </c>
    </row>
    <row r="928" spans="28:40" x14ac:dyDescent="0.25">
      <c r="AB928" s="161" t="e">
        <f>T928-HLOOKUP(V928,Minimas!$C$3:$CD$12,2,FALSE)</f>
        <v>#N/A</v>
      </c>
      <c r="AC928" s="161" t="e">
        <f>T928-HLOOKUP(V928,Minimas!$C$3:$CD$12,3,FALSE)</f>
        <v>#N/A</v>
      </c>
      <c r="AD928" s="161" t="e">
        <f>T928-HLOOKUP(V928,Minimas!$C$3:$CD$12,4,FALSE)</f>
        <v>#N/A</v>
      </c>
      <c r="AE928" s="161" t="e">
        <f>T928-HLOOKUP(V928,Minimas!$C$3:$CD$12,5,FALSE)</f>
        <v>#N/A</v>
      </c>
      <c r="AF928" s="161" t="e">
        <f>T928-HLOOKUP(V928,Minimas!$C$3:$CD$12,6,FALSE)</f>
        <v>#N/A</v>
      </c>
      <c r="AG928" s="161" t="e">
        <f>T928-HLOOKUP(V928,Minimas!$C$3:$CD$12,7,FALSE)</f>
        <v>#N/A</v>
      </c>
      <c r="AH928" s="161" t="e">
        <f>T928-HLOOKUP(V928,Minimas!$C$3:$CD$12,8,FALSE)</f>
        <v>#N/A</v>
      </c>
      <c r="AI928" s="161" t="e">
        <f>T928-HLOOKUP(V928,Minimas!$C$3:$CD$12,9,FALSE)</f>
        <v>#N/A</v>
      </c>
      <c r="AJ928" s="161" t="e">
        <f>T928-HLOOKUP(V928,Minimas!$C$3:$CD$12,10,FALSE)</f>
        <v>#N/A</v>
      </c>
      <c r="AK928" s="162" t="str">
        <f t="shared" si="72"/>
        <v xml:space="preserve"> </v>
      </c>
      <c r="AL928" s="163"/>
      <c r="AM928" s="163" t="str">
        <f t="shared" si="73"/>
        <v xml:space="preserve"> </v>
      </c>
      <c r="AN928" s="163" t="str">
        <f t="shared" si="74"/>
        <v xml:space="preserve"> </v>
      </c>
    </row>
    <row r="929" spans="28:40" x14ac:dyDescent="0.25">
      <c r="AB929" s="161" t="e">
        <f>T929-HLOOKUP(V929,Minimas!$C$3:$CD$12,2,FALSE)</f>
        <v>#N/A</v>
      </c>
      <c r="AC929" s="161" t="e">
        <f>T929-HLOOKUP(V929,Minimas!$C$3:$CD$12,3,FALSE)</f>
        <v>#N/A</v>
      </c>
      <c r="AD929" s="161" t="e">
        <f>T929-HLOOKUP(V929,Minimas!$C$3:$CD$12,4,FALSE)</f>
        <v>#N/A</v>
      </c>
      <c r="AE929" s="161" t="e">
        <f>T929-HLOOKUP(V929,Minimas!$C$3:$CD$12,5,FALSE)</f>
        <v>#N/A</v>
      </c>
      <c r="AF929" s="161" t="e">
        <f>T929-HLOOKUP(V929,Minimas!$C$3:$CD$12,6,FALSE)</f>
        <v>#N/A</v>
      </c>
      <c r="AG929" s="161" t="e">
        <f>T929-HLOOKUP(V929,Minimas!$C$3:$CD$12,7,FALSE)</f>
        <v>#N/A</v>
      </c>
      <c r="AH929" s="161" t="e">
        <f>T929-HLOOKUP(V929,Minimas!$C$3:$CD$12,8,FALSE)</f>
        <v>#N/A</v>
      </c>
      <c r="AI929" s="161" t="e">
        <f>T929-HLOOKUP(V929,Minimas!$C$3:$CD$12,9,FALSE)</f>
        <v>#N/A</v>
      </c>
      <c r="AJ929" s="161" t="e">
        <f>T929-HLOOKUP(V929,Minimas!$C$3:$CD$12,10,FALSE)</f>
        <v>#N/A</v>
      </c>
      <c r="AK929" s="162" t="str">
        <f t="shared" si="72"/>
        <v xml:space="preserve"> </v>
      </c>
      <c r="AL929" s="163"/>
      <c r="AM929" s="163" t="str">
        <f t="shared" si="73"/>
        <v xml:space="preserve"> </v>
      </c>
      <c r="AN929" s="163" t="str">
        <f t="shared" si="74"/>
        <v xml:space="preserve"> </v>
      </c>
    </row>
    <row r="930" spans="28:40" x14ac:dyDescent="0.25">
      <c r="AB930" s="161" t="e">
        <f>T930-HLOOKUP(V930,Minimas!$C$3:$CD$12,2,FALSE)</f>
        <v>#N/A</v>
      </c>
      <c r="AC930" s="161" t="e">
        <f>T930-HLOOKUP(V930,Minimas!$C$3:$CD$12,3,FALSE)</f>
        <v>#N/A</v>
      </c>
      <c r="AD930" s="161" t="e">
        <f>T930-HLOOKUP(V930,Minimas!$C$3:$CD$12,4,FALSE)</f>
        <v>#N/A</v>
      </c>
      <c r="AE930" s="161" t="e">
        <f>T930-HLOOKUP(V930,Minimas!$C$3:$CD$12,5,FALSE)</f>
        <v>#N/A</v>
      </c>
      <c r="AF930" s="161" t="e">
        <f>T930-HLOOKUP(V930,Minimas!$C$3:$CD$12,6,FALSE)</f>
        <v>#N/A</v>
      </c>
      <c r="AG930" s="161" t="e">
        <f>T930-HLOOKUP(V930,Minimas!$C$3:$CD$12,7,FALSE)</f>
        <v>#N/A</v>
      </c>
      <c r="AH930" s="161" t="e">
        <f>T930-HLOOKUP(V930,Minimas!$C$3:$CD$12,8,FALSE)</f>
        <v>#N/A</v>
      </c>
      <c r="AI930" s="161" t="e">
        <f>T930-HLOOKUP(V930,Minimas!$C$3:$CD$12,9,FALSE)</f>
        <v>#N/A</v>
      </c>
      <c r="AJ930" s="161" t="e">
        <f>T930-HLOOKUP(V930,Minimas!$C$3:$CD$12,10,FALSE)</f>
        <v>#N/A</v>
      </c>
      <c r="AK930" s="162" t="str">
        <f t="shared" si="72"/>
        <v xml:space="preserve"> </v>
      </c>
      <c r="AL930" s="163"/>
      <c r="AM930" s="163" t="str">
        <f t="shared" si="73"/>
        <v xml:space="preserve"> </v>
      </c>
      <c r="AN930" s="163" t="str">
        <f t="shared" si="74"/>
        <v xml:space="preserve"> </v>
      </c>
    </row>
    <row r="931" spans="28:40" x14ac:dyDescent="0.25">
      <c r="AB931" s="161" t="e">
        <f>T931-HLOOKUP(V931,Minimas!$C$3:$CD$12,2,FALSE)</f>
        <v>#N/A</v>
      </c>
      <c r="AC931" s="161" t="e">
        <f>T931-HLOOKUP(V931,Minimas!$C$3:$CD$12,3,FALSE)</f>
        <v>#N/A</v>
      </c>
      <c r="AD931" s="161" t="e">
        <f>T931-HLOOKUP(V931,Minimas!$C$3:$CD$12,4,FALSE)</f>
        <v>#N/A</v>
      </c>
      <c r="AE931" s="161" t="e">
        <f>T931-HLOOKUP(V931,Minimas!$C$3:$CD$12,5,FALSE)</f>
        <v>#N/A</v>
      </c>
      <c r="AF931" s="161" t="e">
        <f>T931-HLOOKUP(V931,Minimas!$C$3:$CD$12,6,FALSE)</f>
        <v>#N/A</v>
      </c>
      <c r="AG931" s="161" t="e">
        <f>T931-HLOOKUP(V931,Minimas!$C$3:$CD$12,7,FALSE)</f>
        <v>#N/A</v>
      </c>
      <c r="AH931" s="161" t="e">
        <f>T931-HLOOKUP(V931,Minimas!$C$3:$CD$12,8,FALSE)</f>
        <v>#N/A</v>
      </c>
      <c r="AI931" s="161" t="e">
        <f>T931-HLOOKUP(V931,Minimas!$C$3:$CD$12,9,FALSE)</f>
        <v>#N/A</v>
      </c>
      <c r="AJ931" s="161" t="e">
        <f>T931-HLOOKUP(V931,Minimas!$C$3:$CD$12,10,FALSE)</f>
        <v>#N/A</v>
      </c>
      <c r="AK931" s="162" t="str">
        <f t="shared" si="72"/>
        <v xml:space="preserve"> </v>
      </c>
      <c r="AL931" s="163"/>
      <c r="AM931" s="163" t="str">
        <f t="shared" si="73"/>
        <v xml:space="preserve"> </v>
      </c>
      <c r="AN931" s="163" t="str">
        <f t="shared" si="74"/>
        <v xml:space="preserve"> </v>
      </c>
    </row>
    <row r="932" spans="28:40" x14ac:dyDescent="0.25">
      <c r="AB932" s="161" t="e">
        <f>T932-HLOOKUP(V932,Minimas!$C$3:$CD$12,2,FALSE)</f>
        <v>#N/A</v>
      </c>
      <c r="AC932" s="161" t="e">
        <f>T932-HLOOKUP(V932,Minimas!$C$3:$CD$12,3,FALSE)</f>
        <v>#N/A</v>
      </c>
      <c r="AD932" s="161" t="e">
        <f>T932-HLOOKUP(V932,Minimas!$C$3:$CD$12,4,FALSE)</f>
        <v>#N/A</v>
      </c>
      <c r="AE932" s="161" t="e">
        <f>T932-HLOOKUP(V932,Minimas!$C$3:$CD$12,5,FALSE)</f>
        <v>#N/A</v>
      </c>
      <c r="AF932" s="161" t="e">
        <f>T932-HLOOKUP(V932,Minimas!$C$3:$CD$12,6,FALSE)</f>
        <v>#N/A</v>
      </c>
      <c r="AG932" s="161" t="e">
        <f>T932-HLOOKUP(V932,Minimas!$C$3:$CD$12,7,FALSE)</f>
        <v>#N/A</v>
      </c>
      <c r="AH932" s="161" t="e">
        <f>T932-HLOOKUP(V932,Minimas!$C$3:$CD$12,8,FALSE)</f>
        <v>#N/A</v>
      </c>
      <c r="AI932" s="161" t="e">
        <f>T932-HLOOKUP(V932,Minimas!$C$3:$CD$12,9,FALSE)</f>
        <v>#N/A</v>
      </c>
      <c r="AJ932" s="161" t="e">
        <f>T932-HLOOKUP(V932,Minimas!$C$3:$CD$12,10,FALSE)</f>
        <v>#N/A</v>
      </c>
      <c r="AK932" s="162" t="str">
        <f t="shared" si="72"/>
        <v xml:space="preserve"> </v>
      </c>
      <c r="AL932" s="163"/>
      <c r="AM932" s="163" t="str">
        <f t="shared" si="73"/>
        <v xml:space="preserve"> </v>
      </c>
      <c r="AN932" s="163" t="str">
        <f t="shared" si="74"/>
        <v xml:space="preserve"> </v>
      </c>
    </row>
    <row r="933" spans="28:40" x14ac:dyDescent="0.25">
      <c r="AB933" s="161" t="e">
        <f>T933-HLOOKUP(V933,Minimas!$C$3:$CD$12,2,FALSE)</f>
        <v>#N/A</v>
      </c>
      <c r="AC933" s="161" t="e">
        <f>T933-HLOOKUP(V933,Minimas!$C$3:$CD$12,3,FALSE)</f>
        <v>#N/A</v>
      </c>
      <c r="AD933" s="161" t="e">
        <f>T933-HLOOKUP(V933,Minimas!$C$3:$CD$12,4,FALSE)</f>
        <v>#N/A</v>
      </c>
      <c r="AE933" s="161" t="e">
        <f>T933-HLOOKUP(V933,Minimas!$C$3:$CD$12,5,FALSE)</f>
        <v>#N/A</v>
      </c>
      <c r="AF933" s="161" t="e">
        <f>T933-HLOOKUP(V933,Minimas!$C$3:$CD$12,6,FALSE)</f>
        <v>#N/A</v>
      </c>
      <c r="AG933" s="161" t="e">
        <f>T933-HLOOKUP(V933,Minimas!$C$3:$CD$12,7,FALSE)</f>
        <v>#N/A</v>
      </c>
      <c r="AH933" s="161" t="e">
        <f>T933-HLOOKUP(V933,Minimas!$C$3:$CD$12,8,FALSE)</f>
        <v>#N/A</v>
      </c>
      <c r="AI933" s="161" t="e">
        <f>T933-HLOOKUP(V933,Minimas!$C$3:$CD$12,9,FALSE)</f>
        <v>#N/A</v>
      </c>
      <c r="AJ933" s="161" t="e">
        <f>T933-HLOOKUP(V933,Minimas!$C$3:$CD$12,10,FALSE)</f>
        <v>#N/A</v>
      </c>
      <c r="AK933" s="162" t="str">
        <f t="shared" si="72"/>
        <v xml:space="preserve"> </v>
      </c>
      <c r="AL933" s="163"/>
      <c r="AM933" s="163" t="str">
        <f t="shared" si="73"/>
        <v xml:space="preserve"> </v>
      </c>
      <c r="AN933" s="163" t="str">
        <f t="shared" si="74"/>
        <v xml:space="preserve"> </v>
      </c>
    </row>
    <row r="934" spans="28:40" x14ac:dyDescent="0.25">
      <c r="AB934" s="161" t="e">
        <f>T934-HLOOKUP(V934,Minimas!$C$3:$CD$12,2,FALSE)</f>
        <v>#N/A</v>
      </c>
      <c r="AC934" s="161" t="e">
        <f>T934-HLOOKUP(V934,Minimas!$C$3:$CD$12,3,FALSE)</f>
        <v>#N/A</v>
      </c>
      <c r="AD934" s="161" t="e">
        <f>T934-HLOOKUP(V934,Minimas!$C$3:$CD$12,4,FALSE)</f>
        <v>#N/A</v>
      </c>
      <c r="AE934" s="161" t="e">
        <f>T934-HLOOKUP(V934,Minimas!$C$3:$CD$12,5,FALSE)</f>
        <v>#N/A</v>
      </c>
      <c r="AF934" s="161" t="e">
        <f>T934-HLOOKUP(V934,Minimas!$C$3:$CD$12,6,FALSE)</f>
        <v>#N/A</v>
      </c>
      <c r="AG934" s="161" t="e">
        <f>T934-HLOOKUP(V934,Minimas!$C$3:$CD$12,7,FALSE)</f>
        <v>#N/A</v>
      </c>
      <c r="AH934" s="161" t="e">
        <f>T934-HLOOKUP(V934,Minimas!$C$3:$CD$12,8,FALSE)</f>
        <v>#N/A</v>
      </c>
      <c r="AI934" s="161" t="e">
        <f>T934-HLOOKUP(V934,Minimas!$C$3:$CD$12,9,FALSE)</f>
        <v>#N/A</v>
      </c>
      <c r="AJ934" s="161" t="e">
        <f>T934-HLOOKUP(V934,Minimas!$C$3:$CD$12,10,FALSE)</f>
        <v>#N/A</v>
      </c>
      <c r="AK934" s="162" t="str">
        <f t="shared" si="72"/>
        <v xml:space="preserve"> </v>
      </c>
      <c r="AL934" s="163"/>
      <c r="AM934" s="163" t="str">
        <f t="shared" si="73"/>
        <v xml:space="preserve"> </v>
      </c>
      <c r="AN934" s="163" t="str">
        <f t="shared" si="74"/>
        <v xml:space="preserve"> </v>
      </c>
    </row>
    <row r="935" spans="28:40" x14ac:dyDescent="0.25">
      <c r="AB935" s="161" t="e">
        <f>T935-HLOOKUP(V935,Minimas!$C$3:$CD$12,2,FALSE)</f>
        <v>#N/A</v>
      </c>
      <c r="AC935" s="161" t="e">
        <f>T935-HLOOKUP(V935,Minimas!$C$3:$CD$12,3,FALSE)</f>
        <v>#N/A</v>
      </c>
      <c r="AD935" s="161" t="e">
        <f>T935-HLOOKUP(V935,Minimas!$C$3:$CD$12,4,FALSE)</f>
        <v>#N/A</v>
      </c>
      <c r="AE935" s="161" t="e">
        <f>T935-HLOOKUP(V935,Minimas!$C$3:$CD$12,5,FALSE)</f>
        <v>#N/A</v>
      </c>
      <c r="AF935" s="161" t="e">
        <f>T935-HLOOKUP(V935,Minimas!$C$3:$CD$12,6,FALSE)</f>
        <v>#N/A</v>
      </c>
      <c r="AG935" s="161" t="e">
        <f>T935-HLOOKUP(V935,Minimas!$C$3:$CD$12,7,FALSE)</f>
        <v>#N/A</v>
      </c>
      <c r="AH935" s="161" t="e">
        <f>T935-HLOOKUP(V935,Minimas!$C$3:$CD$12,8,FALSE)</f>
        <v>#N/A</v>
      </c>
      <c r="AI935" s="161" t="e">
        <f>T935-HLOOKUP(V935,Minimas!$C$3:$CD$12,9,FALSE)</f>
        <v>#N/A</v>
      </c>
      <c r="AJ935" s="161" t="e">
        <f>T935-HLOOKUP(V935,Minimas!$C$3:$CD$12,10,FALSE)</f>
        <v>#N/A</v>
      </c>
      <c r="AK935" s="162" t="str">
        <f t="shared" si="72"/>
        <v xml:space="preserve"> </v>
      </c>
      <c r="AL935" s="163"/>
      <c r="AM935" s="163" t="str">
        <f t="shared" si="73"/>
        <v xml:space="preserve"> </v>
      </c>
      <c r="AN935" s="163" t="str">
        <f t="shared" si="74"/>
        <v xml:space="preserve"> </v>
      </c>
    </row>
    <row r="936" spans="28:40" x14ac:dyDescent="0.25">
      <c r="AB936" s="161" t="e">
        <f>T936-HLOOKUP(V936,Minimas!$C$3:$CD$12,2,FALSE)</f>
        <v>#N/A</v>
      </c>
      <c r="AC936" s="161" t="e">
        <f>T936-HLOOKUP(V936,Minimas!$C$3:$CD$12,3,FALSE)</f>
        <v>#N/A</v>
      </c>
      <c r="AD936" s="161" t="e">
        <f>T936-HLOOKUP(V936,Minimas!$C$3:$CD$12,4,FALSE)</f>
        <v>#N/A</v>
      </c>
      <c r="AE936" s="161" t="e">
        <f>T936-HLOOKUP(V936,Minimas!$C$3:$CD$12,5,FALSE)</f>
        <v>#N/A</v>
      </c>
      <c r="AF936" s="161" t="e">
        <f>T936-HLOOKUP(V936,Minimas!$C$3:$CD$12,6,FALSE)</f>
        <v>#N/A</v>
      </c>
      <c r="AG936" s="161" t="e">
        <f>T936-HLOOKUP(V936,Minimas!$C$3:$CD$12,7,FALSE)</f>
        <v>#N/A</v>
      </c>
      <c r="AH936" s="161" t="e">
        <f>T936-HLOOKUP(V936,Minimas!$C$3:$CD$12,8,FALSE)</f>
        <v>#N/A</v>
      </c>
      <c r="AI936" s="161" t="e">
        <f>T936-HLOOKUP(V936,Minimas!$C$3:$CD$12,9,FALSE)</f>
        <v>#N/A</v>
      </c>
      <c r="AJ936" s="161" t="e">
        <f>T936-HLOOKUP(V936,Minimas!$C$3:$CD$12,10,FALSE)</f>
        <v>#N/A</v>
      </c>
      <c r="AK936" s="162" t="str">
        <f t="shared" si="72"/>
        <v xml:space="preserve"> </v>
      </c>
      <c r="AL936" s="163"/>
      <c r="AM936" s="163" t="str">
        <f t="shared" si="73"/>
        <v xml:space="preserve"> </v>
      </c>
      <c r="AN936" s="163" t="str">
        <f t="shared" si="74"/>
        <v xml:space="preserve"> </v>
      </c>
    </row>
    <row r="937" spans="28:40" x14ac:dyDescent="0.25">
      <c r="AB937" s="161" t="e">
        <f>T937-HLOOKUP(V937,Minimas!$C$3:$CD$12,2,FALSE)</f>
        <v>#N/A</v>
      </c>
      <c r="AC937" s="161" t="e">
        <f>T937-HLOOKUP(V937,Minimas!$C$3:$CD$12,3,FALSE)</f>
        <v>#N/A</v>
      </c>
      <c r="AD937" s="161" t="e">
        <f>T937-HLOOKUP(V937,Minimas!$C$3:$CD$12,4,FALSE)</f>
        <v>#N/A</v>
      </c>
      <c r="AE937" s="161" t="e">
        <f>T937-HLOOKUP(V937,Minimas!$C$3:$CD$12,5,FALSE)</f>
        <v>#N/A</v>
      </c>
      <c r="AF937" s="161" t="e">
        <f>T937-HLOOKUP(V937,Minimas!$C$3:$CD$12,6,FALSE)</f>
        <v>#N/A</v>
      </c>
      <c r="AG937" s="161" t="e">
        <f>T937-HLOOKUP(V937,Minimas!$C$3:$CD$12,7,FALSE)</f>
        <v>#N/A</v>
      </c>
      <c r="AH937" s="161" t="e">
        <f>T937-HLOOKUP(V937,Minimas!$C$3:$CD$12,8,FALSE)</f>
        <v>#N/A</v>
      </c>
      <c r="AI937" s="161" t="e">
        <f>T937-HLOOKUP(V937,Minimas!$C$3:$CD$12,9,FALSE)</f>
        <v>#N/A</v>
      </c>
      <c r="AJ937" s="161" t="e">
        <f>T937-HLOOKUP(V937,Minimas!$C$3:$CD$12,10,FALSE)</f>
        <v>#N/A</v>
      </c>
      <c r="AK937" s="162" t="str">
        <f t="shared" si="72"/>
        <v xml:space="preserve"> </v>
      </c>
      <c r="AL937" s="163"/>
      <c r="AM937" s="163" t="str">
        <f t="shared" si="73"/>
        <v xml:space="preserve"> </v>
      </c>
      <c r="AN937" s="163" t="str">
        <f t="shared" si="74"/>
        <v xml:space="preserve"> </v>
      </c>
    </row>
    <row r="938" spans="28:40" x14ac:dyDescent="0.25">
      <c r="AB938" s="161" t="e">
        <f>T938-HLOOKUP(V938,Minimas!$C$3:$CD$12,2,FALSE)</f>
        <v>#N/A</v>
      </c>
      <c r="AC938" s="161" t="e">
        <f>T938-HLOOKUP(V938,Minimas!$C$3:$CD$12,3,FALSE)</f>
        <v>#N/A</v>
      </c>
      <c r="AD938" s="161" t="e">
        <f>T938-HLOOKUP(V938,Minimas!$C$3:$CD$12,4,FALSE)</f>
        <v>#N/A</v>
      </c>
      <c r="AE938" s="161" t="e">
        <f>T938-HLOOKUP(V938,Minimas!$C$3:$CD$12,5,FALSE)</f>
        <v>#N/A</v>
      </c>
      <c r="AF938" s="161" t="e">
        <f>T938-HLOOKUP(V938,Minimas!$C$3:$CD$12,6,FALSE)</f>
        <v>#N/A</v>
      </c>
      <c r="AG938" s="161" t="e">
        <f>T938-HLOOKUP(V938,Minimas!$C$3:$CD$12,7,FALSE)</f>
        <v>#N/A</v>
      </c>
      <c r="AH938" s="161" t="e">
        <f>T938-HLOOKUP(V938,Minimas!$C$3:$CD$12,8,FALSE)</f>
        <v>#N/A</v>
      </c>
      <c r="AI938" s="161" t="e">
        <f>T938-HLOOKUP(V938,Minimas!$C$3:$CD$12,9,FALSE)</f>
        <v>#N/A</v>
      </c>
      <c r="AJ938" s="161" t="e">
        <f>T938-HLOOKUP(V938,Minimas!$C$3:$CD$12,10,FALSE)</f>
        <v>#N/A</v>
      </c>
      <c r="AK938" s="162" t="str">
        <f t="shared" si="72"/>
        <v xml:space="preserve"> </v>
      </c>
      <c r="AL938" s="163"/>
      <c r="AM938" s="163" t="str">
        <f t="shared" si="73"/>
        <v xml:space="preserve"> </v>
      </c>
      <c r="AN938" s="163" t="str">
        <f t="shared" si="74"/>
        <v xml:space="preserve"> </v>
      </c>
    </row>
    <row r="939" spans="28:40" x14ac:dyDescent="0.25">
      <c r="AB939" s="161" t="e">
        <f>T939-HLOOKUP(V939,Minimas!$C$3:$CD$12,2,FALSE)</f>
        <v>#N/A</v>
      </c>
      <c r="AC939" s="161" t="e">
        <f>T939-HLOOKUP(V939,Minimas!$C$3:$CD$12,3,FALSE)</f>
        <v>#N/A</v>
      </c>
      <c r="AD939" s="161" t="e">
        <f>T939-HLOOKUP(V939,Minimas!$C$3:$CD$12,4,FALSE)</f>
        <v>#N/A</v>
      </c>
      <c r="AE939" s="161" t="e">
        <f>T939-HLOOKUP(V939,Minimas!$C$3:$CD$12,5,FALSE)</f>
        <v>#N/A</v>
      </c>
      <c r="AF939" s="161" t="e">
        <f>T939-HLOOKUP(V939,Minimas!$C$3:$CD$12,6,FALSE)</f>
        <v>#N/A</v>
      </c>
      <c r="AG939" s="161" t="e">
        <f>T939-HLOOKUP(V939,Minimas!$C$3:$CD$12,7,FALSE)</f>
        <v>#N/A</v>
      </c>
      <c r="AH939" s="161" t="e">
        <f>T939-HLOOKUP(V939,Minimas!$C$3:$CD$12,8,FALSE)</f>
        <v>#N/A</v>
      </c>
      <c r="AI939" s="161" t="e">
        <f>T939-HLOOKUP(V939,Minimas!$C$3:$CD$12,9,FALSE)</f>
        <v>#N/A</v>
      </c>
      <c r="AJ939" s="161" t="e">
        <f>T939-HLOOKUP(V939,Minimas!$C$3:$CD$12,10,FALSE)</f>
        <v>#N/A</v>
      </c>
      <c r="AK939" s="162" t="str">
        <f t="shared" si="72"/>
        <v xml:space="preserve"> </v>
      </c>
      <c r="AL939" s="163"/>
      <c r="AM939" s="163" t="str">
        <f t="shared" si="73"/>
        <v xml:space="preserve"> </v>
      </c>
      <c r="AN939" s="163" t="str">
        <f t="shared" si="74"/>
        <v xml:space="preserve"> </v>
      </c>
    </row>
    <row r="940" spans="28:40" x14ac:dyDescent="0.25">
      <c r="AB940" s="161" t="e">
        <f>T940-HLOOKUP(V940,Minimas!$C$3:$CD$12,2,FALSE)</f>
        <v>#N/A</v>
      </c>
      <c r="AC940" s="161" t="e">
        <f>T940-HLOOKUP(V940,Minimas!$C$3:$CD$12,3,FALSE)</f>
        <v>#N/A</v>
      </c>
      <c r="AD940" s="161" t="e">
        <f>T940-HLOOKUP(V940,Minimas!$C$3:$CD$12,4,FALSE)</f>
        <v>#N/A</v>
      </c>
      <c r="AE940" s="161" t="e">
        <f>T940-HLOOKUP(V940,Minimas!$C$3:$CD$12,5,FALSE)</f>
        <v>#N/A</v>
      </c>
      <c r="AF940" s="161" t="e">
        <f>T940-HLOOKUP(V940,Minimas!$C$3:$CD$12,6,FALSE)</f>
        <v>#N/A</v>
      </c>
      <c r="AG940" s="161" t="e">
        <f>T940-HLOOKUP(V940,Minimas!$C$3:$CD$12,7,FALSE)</f>
        <v>#N/A</v>
      </c>
      <c r="AH940" s="161" t="e">
        <f>T940-HLOOKUP(V940,Minimas!$C$3:$CD$12,8,FALSE)</f>
        <v>#N/A</v>
      </c>
      <c r="AI940" s="161" t="e">
        <f>T940-HLOOKUP(V940,Minimas!$C$3:$CD$12,9,FALSE)</f>
        <v>#N/A</v>
      </c>
      <c r="AJ940" s="161" t="e">
        <f>T940-HLOOKUP(V940,Minimas!$C$3:$CD$12,10,FALSE)</f>
        <v>#N/A</v>
      </c>
      <c r="AK940" s="162" t="str">
        <f t="shared" si="72"/>
        <v xml:space="preserve"> </v>
      </c>
      <c r="AL940" s="163"/>
      <c r="AM940" s="163" t="str">
        <f t="shared" si="73"/>
        <v xml:space="preserve"> </v>
      </c>
      <c r="AN940" s="163" t="str">
        <f t="shared" si="74"/>
        <v xml:space="preserve"> </v>
      </c>
    </row>
    <row r="941" spans="28:40" x14ac:dyDescent="0.25">
      <c r="AB941" s="161" t="e">
        <f>T941-HLOOKUP(V941,Minimas!$C$3:$CD$12,2,FALSE)</f>
        <v>#N/A</v>
      </c>
      <c r="AC941" s="161" t="e">
        <f>T941-HLOOKUP(V941,Minimas!$C$3:$CD$12,3,FALSE)</f>
        <v>#N/A</v>
      </c>
      <c r="AD941" s="161" t="e">
        <f>T941-HLOOKUP(V941,Minimas!$C$3:$CD$12,4,FALSE)</f>
        <v>#N/A</v>
      </c>
      <c r="AE941" s="161" t="e">
        <f>T941-HLOOKUP(V941,Minimas!$C$3:$CD$12,5,FALSE)</f>
        <v>#N/A</v>
      </c>
      <c r="AF941" s="161" t="e">
        <f>T941-HLOOKUP(V941,Minimas!$C$3:$CD$12,6,FALSE)</f>
        <v>#N/A</v>
      </c>
      <c r="AG941" s="161" t="e">
        <f>T941-HLOOKUP(V941,Minimas!$C$3:$CD$12,7,FALSE)</f>
        <v>#N/A</v>
      </c>
      <c r="AH941" s="161" t="e">
        <f>T941-HLOOKUP(V941,Minimas!$C$3:$CD$12,8,FALSE)</f>
        <v>#N/A</v>
      </c>
      <c r="AI941" s="161" t="e">
        <f>T941-HLOOKUP(V941,Minimas!$C$3:$CD$12,9,FALSE)</f>
        <v>#N/A</v>
      </c>
      <c r="AJ941" s="161" t="e">
        <f>T941-HLOOKUP(V941,Minimas!$C$3:$CD$12,10,FALSE)</f>
        <v>#N/A</v>
      </c>
      <c r="AK941" s="162" t="str">
        <f t="shared" si="72"/>
        <v xml:space="preserve"> </v>
      </c>
      <c r="AL941" s="163"/>
      <c r="AM941" s="163" t="str">
        <f t="shared" si="73"/>
        <v xml:space="preserve"> </v>
      </c>
      <c r="AN941" s="163" t="str">
        <f t="shared" si="74"/>
        <v xml:space="preserve"> </v>
      </c>
    </row>
    <row r="942" spans="28:40" x14ac:dyDescent="0.25">
      <c r="AB942" s="161" t="e">
        <f>T942-HLOOKUP(V942,Minimas!$C$3:$CD$12,2,FALSE)</f>
        <v>#N/A</v>
      </c>
      <c r="AC942" s="161" t="e">
        <f>T942-HLOOKUP(V942,Minimas!$C$3:$CD$12,3,FALSE)</f>
        <v>#N/A</v>
      </c>
      <c r="AD942" s="161" t="e">
        <f>T942-HLOOKUP(V942,Minimas!$C$3:$CD$12,4,FALSE)</f>
        <v>#N/A</v>
      </c>
      <c r="AE942" s="161" t="e">
        <f>T942-HLOOKUP(V942,Minimas!$C$3:$CD$12,5,FALSE)</f>
        <v>#N/A</v>
      </c>
      <c r="AF942" s="161" t="e">
        <f>T942-HLOOKUP(V942,Minimas!$C$3:$CD$12,6,FALSE)</f>
        <v>#N/A</v>
      </c>
      <c r="AG942" s="161" t="e">
        <f>T942-HLOOKUP(V942,Minimas!$C$3:$CD$12,7,FALSE)</f>
        <v>#N/A</v>
      </c>
      <c r="AH942" s="161" t="e">
        <f>T942-HLOOKUP(V942,Minimas!$C$3:$CD$12,8,FALSE)</f>
        <v>#N/A</v>
      </c>
      <c r="AI942" s="161" t="e">
        <f>T942-HLOOKUP(V942,Minimas!$C$3:$CD$12,9,FALSE)</f>
        <v>#N/A</v>
      </c>
      <c r="AJ942" s="161" t="e">
        <f>T942-HLOOKUP(V942,Minimas!$C$3:$CD$12,10,FALSE)</f>
        <v>#N/A</v>
      </c>
      <c r="AK942" s="162" t="str">
        <f t="shared" si="72"/>
        <v xml:space="preserve"> </v>
      </c>
      <c r="AL942" s="163"/>
      <c r="AM942" s="163" t="str">
        <f t="shared" si="73"/>
        <v xml:space="preserve"> </v>
      </c>
      <c r="AN942" s="163" t="str">
        <f t="shared" si="74"/>
        <v xml:space="preserve"> </v>
      </c>
    </row>
    <row r="943" spans="28:40" x14ac:dyDescent="0.25">
      <c r="AB943" s="161" t="e">
        <f>T943-HLOOKUP(V943,Minimas!$C$3:$CD$12,2,FALSE)</f>
        <v>#N/A</v>
      </c>
      <c r="AC943" s="161" t="e">
        <f>T943-HLOOKUP(V943,Minimas!$C$3:$CD$12,3,FALSE)</f>
        <v>#N/A</v>
      </c>
      <c r="AD943" s="161" t="e">
        <f>T943-HLOOKUP(V943,Minimas!$C$3:$CD$12,4,FALSE)</f>
        <v>#N/A</v>
      </c>
      <c r="AE943" s="161" t="e">
        <f>T943-HLOOKUP(V943,Minimas!$C$3:$CD$12,5,FALSE)</f>
        <v>#N/A</v>
      </c>
      <c r="AF943" s="161" t="e">
        <f>T943-HLOOKUP(V943,Minimas!$C$3:$CD$12,6,FALSE)</f>
        <v>#N/A</v>
      </c>
      <c r="AG943" s="161" t="e">
        <f>T943-HLOOKUP(V943,Minimas!$C$3:$CD$12,7,FALSE)</f>
        <v>#N/A</v>
      </c>
      <c r="AH943" s="161" t="e">
        <f>T943-HLOOKUP(V943,Minimas!$C$3:$CD$12,8,FALSE)</f>
        <v>#N/A</v>
      </c>
      <c r="AI943" s="161" t="e">
        <f>T943-HLOOKUP(V943,Minimas!$C$3:$CD$12,9,FALSE)</f>
        <v>#N/A</v>
      </c>
      <c r="AJ943" s="161" t="e">
        <f>T943-HLOOKUP(V943,Minimas!$C$3:$CD$12,10,FALSE)</f>
        <v>#N/A</v>
      </c>
      <c r="AK943" s="162" t="str">
        <f t="shared" si="72"/>
        <v xml:space="preserve"> </v>
      </c>
      <c r="AL943" s="163"/>
      <c r="AM943" s="163" t="str">
        <f t="shared" si="73"/>
        <v xml:space="preserve"> </v>
      </c>
      <c r="AN943" s="163" t="str">
        <f t="shared" si="74"/>
        <v xml:space="preserve"> </v>
      </c>
    </row>
    <row r="944" spans="28:40" x14ac:dyDescent="0.25">
      <c r="AB944" s="161" t="e">
        <f>T944-HLOOKUP(V944,Minimas!$C$3:$CD$12,2,FALSE)</f>
        <v>#N/A</v>
      </c>
      <c r="AC944" s="161" t="e">
        <f>T944-HLOOKUP(V944,Minimas!$C$3:$CD$12,3,FALSE)</f>
        <v>#N/A</v>
      </c>
      <c r="AD944" s="161" t="e">
        <f>T944-HLOOKUP(V944,Minimas!$C$3:$CD$12,4,FALSE)</f>
        <v>#N/A</v>
      </c>
      <c r="AE944" s="161" t="e">
        <f>T944-HLOOKUP(V944,Minimas!$C$3:$CD$12,5,FALSE)</f>
        <v>#N/A</v>
      </c>
      <c r="AF944" s="161" t="e">
        <f>T944-HLOOKUP(V944,Minimas!$C$3:$CD$12,6,FALSE)</f>
        <v>#N/A</v>
      </c>
      <c r="AG944" s="161" t="e">
        <f>T944-HLOOKUP(V944,Minimas!$C$3:$CD$12,7,FALSE)</f>
        <v>#N/A</v>
      </c>
      <c r="AH944" s="161" t="e">
        <f>T944-HLOOKUP(V944,Minimas!$C$3:$CD$12,8,FALSE)</f>
        <v>#N/A</v>
      </c>
      <c r="AI944" s="161" t="e">
        <f>T944-HLOOKUP(V944,Minimas!$C$3:$CD$12,9,FALSE)</f>
        <v>#N/A</v>
      </c>
      <c r="AJ944" s="161" t="e">
        <f>T944-HLOOKUP(V944,Minimas!$C$3:$CD$12,10,FALSE)</f>
        <v>#N/A</v>
      </c>
      <c r="AK944" s="162" t="str">
        <f t="shared" si="72"/>
        <v xml:space="preserve"> </v>
      </c>
      <c r="AL944" s="163"/>
      <c r="AM944" s="163" t="str">
        <f t="shared" si="73"/>
        <v xml:space="preserve"> </v>
      </c>
      <c r="AN944" s="163" t="str">
        <f t="shared" si="74"/>
        <v xml:space="preserve"> </v>
      </c>
    </row>
    <row r="945" spans="28:40" x14ac:dyDescent="0.25">
      <c r="AB945" s="161" t="e">
        <f>T945-HLOOKUP(V945,Minimas!$C$3:$CD$12,2,FALSE)</f>
        <v>#N/A</v>
      </c>
      <c r="AC945" s="161" t="e">
        <f>T945-HLOOKUP(V945,Minimas!$C$3:$CD$12,3,FALSE)</f>
        <v>#N/A</v>
      </c>
      <c r="AD945" s="161" t="e">
        <f>T945-HLOOKUP(V945,Minimas!$C$3:$CD$12,4,FALSE)</f>
        <v>#N/A</v>
      </c>
      <c r="AE945" s="161" t="e">
        <f>T945-HLOOKUP(V945,Minimas!$C$3:$CD$12,5,FALSE)</f>
        <v>#N/A</v>
      </c>
      <c r="AF945" s="161" t="e">
        <f>T945-HLOOKUP(V945,Minimas!$C$3:$CD$12,6,FALSE)</f>
        <v>#N/A</v>
      </c>
      <c r="AG945" s="161" t="e">
        <f>T945-HLOOKUP(V945,Minimas!$C$3:$CD$12,7,FALSE)</f>
        <v>#N/A</v>
      </c>
      <c r="AH945" s="161" t="e">
        <f>T945-HLOOKUP(V945,Minimas!$C$3:$CD$12,8,FALSE)</f>
        <v>#N/A</v>
      </c>
      <c r="AI945" s="161" t="e">
        <f>T945-HLOOKUP(V945,Minimas!$C$3:$CD$12,9,FALSE)</f>
        <v>#N/A</v>
      </c>
      <c r="AJ945" s="161" t="e">
        <f>T945-HLOOKUP(V945,Minimas!$C$3:$CD$12,10,FALSE)</f>
        <v>#N/A</v>
      </c>
      <c r="AK945" s="162" t="str">
        <f t="shared" si="72"/>
        <v xml:space="preserve"> </v>
      </c>
      <c r="AL945" s="163"/>
      <c r="AM945" s="163" t="str">
        <f t="shared" si="73"/>
        <v xml:space="preserve"> </v>
      </c>
      <c r="AN945" s="163" t="str">
        <f t="shared" si="74"/>
        <v xml:space="preserve"> </v>
      </c>
    </row>
    <row r="946" spans="28:40" x14ac:dyDescent="0.25">
      <c r="AB946" s="161" t="e">
        <f>T946-HLOOKUP(V946,Minimas!$C$3:$CD$12,2,FALSE)</f>
        <v>#N/A</v>
      </c>
      <c r="AC946" s="161" t="e">
        <f>T946-HLOOKUP(V946,Minimas!$C$3:$CD$12,3,FALSE)</f>
        <v>#N/A</v>
      </c>
      <c r="AD946" s="161" t="e">
        <f>T946-HLOOKUP(V946,Minimas!$C$3:$CD$12,4,FALSE)</f>
        <v>#N/A</v>
      </c>
      <c r="AE946" s="161" t="e">
        <f>T946-HLOOKUP(V946,Minimas!$C$3:$CD$12,5,FALSE)</f>
        <v>#N/A</v>
      </c>
      <c r="AF946" s="161" t="e">
        <f>T946-HLOOKUP(V946,Minimas!$C$3:$CD$12,6,FALSE)</f>
        <v>#N/A</v>
      </c>
      <c r="AG946" s="161" t="e">
        <f>T946-HLOOKUP(V946,Minimas!$C$3:$CD$12,7,FALSE)</f>
        <v>#N/A</v>
      </c>
      <c r="AH946" s="161" t="e">
        <f>T946-HLOOKUP(V946,Minimas!$C$3:$CD$12,8,FALSE)</f>
        <v>#N/A</v>
      </c>
      <c r="AI946" s="161" t="e">
        <f>T946-HLOOKUP(V946,Minimas!$C$3:$CD$12,9,FALSE)</f>
        <v>#N/A</v>
      </c>
      <c r="AJ946" s="161" t="e">
        <f>T946-HLOOKUP(V946,Minimas!$C$3:$CD$12,10,FALSE)</f>
        <v>#N/A</v>
      </c>
      <c r="AK946" s="162" t="str">
        <f t="shared" si="72"/>
        <v xml:space="preserve"> </v>
      </c>
      <c r="AL946" s="163"/>
      <c r="AM946" s="163" t="str">
        <f t="shared" si="73"/>
        <v xml:space="preserve"> </v>
      </c>
      <c r="AN946" s="163" t="str">
        <f t="shared" si="74"/>
        <v xml:space="preserve"> </v>
      </c>
    </row>
    <row r="947" spans="28:40" x14ac:dyDescent="0.25">
      <c r="AB947" s="161" t="e">
        <f>T947-HLOOKUP(V947,Minimas!$C$3:$CD$12,2,FALSE)</f>
        <v>#N/A</v>
      </c>
      <c r="AC947" s="161" t="e">
        <f>T947-HLOOKUP(V947,Minimas!$C$3:$CD$12,3,FALSE)</f>
        <v>#N/A</v>
      </c>
      <c r="AD947" s="161" t="e">
        <f>T947-HLOOKUP(V947,Minimas!$C$3:$CD$12,4,FALSE)</f>
        <v>#N/A</v>
      </c>
      <c r="AE947" s="161" t="e">
        <f>T947-HLOOKUP(V947,Minimas!$C$3:$CD$12,5,FALSE)</f>
        <v>#N/A</v>
      </c>
      <c r="AF947" s="161" t="e">
        <f>T947-HLOOKUP(V947,Minimas!$C$3:$CD$12,6,FALSE)</f>
        <v>#N/A</v>
      </c>
      <c r="AG947" s="161" t="e">
        <f>T947-HLOOKUP(V947,Minimas!$C$3:$CD$12,7,FALSE)</f>
        <v>#N/A</v>
      </c>
      <c r="AH947" s="161" t="e">
        <f>T947-HLOOKUP(V947,Minimas!$C$3:$CD$12,8,FALSE)</f>
        <v>#N/A</v>
      </c>
      <c r="AI947" s="161" t="e">
        <f>T947-HLOOKUP(V947,Minimas!$C$3:$CD$12,9,FALSE)</f>
        <v>#N/A</v>
      </c>
      <c r="AJ947" s="161" t="e">
        <f>T947-HLOOKUP(V947,Minimas!$C$3:$CD$12,10,FALSE)</f>
        <v>#N/A</v>
      </c>
      <c r="AK947" s="162" t="str">
        <f t="shared" si="72"/>
        <v xml:space="preserve"> </v>
      </c>
      <c r="AL947" s="163"/>
      <c r="AM947" s="163" t="str">
        <f t="shared" si="73"/>
        <v xml:space="preserve"> </v>
      </c>
      <c r="AN947" s="163" t="str">
        <f t="shared" si="74"/>
        <v xml:space="preserve"> </v>
      </c>
    </row>
    <row r="948" spans="28:40" x14ac:dyDescent="0.25">
      <c r="AB948" s="161" t="e">
        <f>T948-HLOOKUP(V948,Minimas!$C$3:$CD$12,2,FALSE)</f>
        <v>#N/A</v>
      </c>
      <c r="AC948" s="161" t="e">
        <f>T948-HLOOKUP(V948,Minimas!$C$3:$CD$12,3,FALSE)</f>
        <v>#N/A</v>
      </c>
      <c r="AD948" s="161" t="e">
        <f>T948-HLOOKUP(V948,Minimas!$C$3:$CD$12,4,FALSE)</f>
        <v>#N/A</v>
      </c>
      <c r="AE948" s="161" t="e">
        <f>T948-HLOOKUP(V948,Minimas!$C$3:$CD$12,5,FALSE)</f>
        <v>#N/A</v>
      </c>
      <c r="AF948" s="161" t="e">
        <f>T948-HLOOKUP(V948,Minimas!$C$3:$CD$12,6,FALSE)</f>
        <v>#N/A</v>
      </c>
      <c r="AG948" s="161" t="e">
        <f>T948-HLOOKUP(V948,Minimas!$C$3:$CD$12,7,FALSE)</f>
        <v>#N/A</v>
      </c>
      <c r="AH948" s="161" t="e">
        <f>T948-HLOOKUP(V948,Minimas!$C$3:$CD$12,8,FALSE)</f>
        <v>#N/A</v>
      </c>
      <c r="AI948" s="161" t="e">
        <f>T948-HLOOKUP(V948,Minimas!$C$3:$CD$12,9,FALSE)</f>
        <v>#N/A</v>
      </c>
      <c r="AJ948" s="161" t="e">
        <f>T948-HLOOKUP(V948,Minimas!$C$3:$CD$12,10,FALSE)</f>
        <v>#N/A</v>
      </c>
      <c r="AK948" s="162" t="str">
        <f t="shared" si="72"/>
        <v xml:space="preserve"> </v>
      </c>
      <c r="AL948" s="163"/>
      <c r="AM948" s="163" t="str">
        <f t="shared" si="73"/>
        <v xml:space="preserve"> </v>
      </c>
      <c r="AN948" s="163" t="str">
        <f t="shared" si="74"/>
        <v xml:space="preserve"> </v>
      </c>
    </row>
    <row r="949" spans="28:40" x14ac:dyDescent="0.25">
      <c r="AB949" s="161" t="e">
        <f>T949-HLOOKUP(V949,Minimas!$C$3:$CD$12,2,FALSE)</f>
        <v>#N/A</v>
      </c>
      <c r="AC949" s="161" t="e">
        <f>T949-HLOOKUP(V949,Minimas!$C$3:$CD$12,3,FALSE)</f>
        <v>#N/A</v>
      </c>
      <c r="AD949" s="161" t="e">
        <f>T949-HLOOKUP(V949,Minimas!$C$3:$CD$12,4,FALSE)</f>
        <v>#N/A</v>
      </c>
      <c r="AE949" s="161" t="e">
        <f>T949-HLOOKUP(V949,Minimas!$C$3:$CD$12,5,FALSE)</f>
        <v>#N/A</v>
      </c>
      <c r="AF949" s="161" t="e">
        <f>T949-HLOOKUP(V949,Minimas!$C$3:$CD$12,6,FALSE)</f>
        <v>#N/A</v>
      </c>
      <c r="AG949" s="161" t="e">
        <f>T949-HLOOKUP(V949,Minimas!$C$3:$CD$12,7,FALSE)</f>
        <v>#N/A</v>
      </c>
      <c r="AH949" s="161" t="e">
        <f>T949-HLOOKUP(V949,Minimas!$C$3:$CD$12,8,FALSE)</f>
        <v>#N/A</v>
      </c>
      <c r="AI949" s="161" t="e">
        <f>T949-HLOOKUP(V949,Minimas!$C$3:$CD$12,9,FALSE)</f>
        <v>#N/A</v>
      </c>
      <c r="AJ949" s="161" t="e">
        <f>T949-HLOOKUP(V949,Minimas!$C$3:$CD$12,10,FALSE)</f>
        <v>#N/A</v>
      </c>
      <c r="AK949" s="162" t="str">
        <f t="shared" si="72"/>
        <v xml:space="preserve"> </v>
      </c>
      <c r="AL949" s="163"/>
      <c r="AM949" s="163" t="str">
        <f t="shared" si="73"/>
        <v xml:space="preserve"> </v>
      </c>
      <c r="AN949" s="163" t="str">
        <f t="shared" si="74"/>
        <v xml:space="preserve"> </v>
      </c>
    </row>
    <row r="950" spans="28:40" x14ac:dyDescent="0.25">
      <c r="AB950" s="161" t="e">
        <f>T950-HLOOKUP(V950,Minimas!$C$3:$CD$12,2,FALSE)</f>
        <v>#N/A</v>
      </c>
      <c r="AC950" s="161" t="e">
        <f>T950-HLOOKUP(V950,Minimas!$C$3:$CD$12,3,FALSE)</f>
        <v>#N/A</v>
      </c>
      <c r="AD950" s="161" t="e">
        <f>T950-HLOOKUP(V950,Minimas!$C$3:$CD$12,4,FALSE)</f>
        <v>#N/A</v>
      </c>
      <c r="AE950" s="161" t="e">
        <f>T950-HLOOKUP(V950,Minimas!$C$3:$CD$12,5,FALSE)</f>
        <v>#N/A</v>
      </c>
      <c r="AF950" s="161" t="e">
        <f>T950-HLOOKUP(V950,Minimas!$C$3:$CD$12,6,FALSE)</f>
        <v>#N/A</v>
      </c>
      <c r="AG950" s="161" t="e">
        <f>T950-HLOOKUP(V950,Minimas!$C$3:$CD$12,7,FALSE)</f>
        <v>#N/A</v>
      </c>
      <c r="AH950" s="161" t="e">
        <f>T950-HLOOKUP(V950,Minimas!$C$3:$CD$12,8,FALSE)</f>
        <v>#N/A</v>
      </c>
      <c r="AI950" s="161" t="e">
        <f>T950-HLOOKUP(V950,Minimas!$C$3:$CD$12,9,FALSE)</f>
        <v>#N/A</v>
      </c>
      <c r="AJ950" s="161" t="e">
        <f>T950-HLOOKUP(V950,Minimas!$C$3:$CD$12,10,FALSE)</f>
        <v>#N/A</v>
      </c>
      <c r="AK950" s="162" t="str">
        <f t="shared" si="72"/>
        <v xml:space="preserve"> </v>
      </c>
      <c r="AL950" s="163"/>
      <c r="AM950" s="163" t="str">
        <f t="shared" si="73"/>
        <v xml:space="preserve"> </v>
      </c>
      <c r="AN950" s="163" t="str">
        <f t="shared" si="74"/>
        <v xml:space="preserve"> </v>
      </c>
    </row>
    <row r="951" spans="28:40" x14ac:dyDescent="0.25">
      <c r="AB951" s="161" t="e">
        <f>T951-HLOOKUP(V951,Minimas!$C$3:$CD$12,2,FALSE)</f>
        <v>#N/A</v>
      </c>
      <c r="AC951" s="161" t="e">
        <f>T951-HLOOKUP(V951,Minimas!$C$3:$CD$12,3,FALSE)</f>
        <v>#N/A</v>
      </c>
      <c r="AD951" s="161" t="e">
        <f>T951-HLOOKUP(V951,Minimas!$C$3:$CD$12,4,FALSE)</f>
        <v>#N/A</v>
      </c>
      <c r="AE951" s="161" t="e">
        <f>T951-HLOOKUP(V951,Minimas!$C$3:$CD$12,5,FALSE)</f>
        <v>#N/A</v>
      </c>
      <c r="AF951" s="161" t="e">
        <f>T951-HLOOKUP(V951,Minimas!$C$3:$CD$12,6,FALSE)</f>
        <v>#N/A</v>
      </c>
      <c r="AG951" s="161" t="e">
        <f>T951-HLOOKUP(V951,Minimas!$C$3:$CD$12,7,FALSE)</f>
        <v>#N/A</v>
      </c>
      <c r="AH951" s="161" t="e">
        <f>T951-HLOOKUP(V951,Minimas!$C$3:$CD$12,8,FALSE)</f>
        <v>#N/A</v>
      </c>
      <c r="AI951" s="161" t="e">
        <f>T951-HLOOKUP(V951,Minimas!$C$3:$CD$12,9,FALSE)</f>
        <v>#N/A</v>
      </c>
      <c r="AJ951" s="161" t="e">
        <f>T951-HLOOKUP(V951,Minimas!$C$3:$CD$12,10,FALSE)</f>
        <v>#N/A</v>
      </c>
      <c r="AK951" s="162" t="str">
        <f t="shared" si="72"/>
        <v xml:space="preserve"> </v>
      </c>
      <c r="AL951" s="163"/>
      <c r="AM951" s="163" t="str">
        <f t="shared" si="73"/>
        <v xml:space="preserve"> </v>
      </c>
      <c r="AN951" s="163" t="str">
        <f t="shared" si="74"/>
        <v xml:space="preserve"> </v>
      </c>
    </row>
    <row r="952" spans="28:40" x14ac:dyDescent="0.25">
      <c r="AB952" s="161" t="e">
        <f>T952-HLOOKUP(V952,Minimas!$C$3:$CD$12,2,FALSE)</f>
        <v>#N/A</v>
      </c>
      <c r="AC952" s="161" t="e">
        <f>T952-HLOOKUP(V952,Minimas!$C$3:$CD$12,3,FALSE)</f>
        <v>#N/A</v>
      </c>
      <c r="AD952" s="161" t="e">
        <f>T952-HLOOKUP(V952,Minimas!$C$3:$CD$12,4,FALSE)</f>
        <v>#N/A</v>
      </c>
      <c r="AE952" s="161" t="e">
        <f>T952-HLOOKUP(V952,Minimas!$C$3:$CD$12,5,FALSE)</f>
        <v>#N/A</v>
      </c>
      <c r="AF952" s="161" t="e">
        <f>T952-HLOOKUP(V952,Minimas!$C$3:$CD$12,6,FALSE)</f>
        <v>#N/A</v>
      </c>
      <c r="AG952" s="161" t="e">
        <f>T952-HLOOKUP(V952,Minimas!$C$3:$CD$12,7,FALSE)</f>
        <v>#N/A</v>
      </c>
      <c r="AH952" s="161" t="e">
        <f>T952-HLOOKUP(V952,Minimas!$C$3:$CD$12,8,FALSE)</f>
        <v>#N/A</v>
      </c>
      <c r="AI952" s="161" t="e">
        <f>T952-HLOOKUP(V952,Minimas!$C$3:$CD$12,9,FALSE)</f>
        <v>#N/A</v>
      </c>
      <c r="AJ952" s="161" t="e">
        <f>T952-HLOOKUP(V952,Minimas!$C$3:$CD$12,10,FALSE)</f>
        <v>#N/A</v>
      </c>
      <c r="AK952" s="162" t="str">
        <f t="shared" si="72"/>
        <v xml:space="preserve"> </v>
      </c>
      <c r="AL952" s="163"/>
      <c r="AM952" s="163" t="str">
        <f t="shared" si="73"/>
        <v xml:space="preserve"> </v>
      </c>
      <c r="AN952" s="163" t="str">
        <f t="shared" si="74"/>
        <v xml:space="preserve"> </v>
      </c>
    </row>
    <row r="953" spans="28:40" x14ac:dyDescent="0.25">
      <c r="AB953" s="161" t="e">
        <f>T953-HLOOKUP(V953,Minimas!$C$3:$CD$12,2,FALSE)</f>
        <v>#N/A</v>
      </c>
      <c r="AC953" s="161" t="e">
        <f>T953-HLOOKUP(V953,Minimas!$C$3:$CD$12,3,FALSE)</f>
        <v>#N/A</v>
      </c>
      <c r="AD953" s="161" t="e">
        <f>T953-HLOOKUP(V953,Minimas!$C$3:$CD$12,4,FALSE)</f>
        <v>#N/A</v>
      </c>
      <c r="AE953" s="161" t="e">
        <f>T953-HLOOKUP(V953,Minimas!$C$3:$CD$12,5,FALSE)</f>
        <v>#N/A</v>
      </c>
      <c r="AF953" s="161" t="e">
        <f>T953-HLOOKUP(V953,Minimas!$C$3:$CD$12,6,FALSE)</f>
        <v>#N/A</v>
      </c>
      <c r="AG953" s="161" t="e">
        <f>T953-HLOOKUP(V953,Minimas!$C$3:$CD$12,7,FALSE)</f>
        <v>#N/A</v>
      </c>
      <c r="AH953" s="161" t="e">
        <f>T953-HLOOKUP(V953,Minimas!$C$3:$CD$12,8,FALSE)</f>
        <v>#N/A</v>
      </c>
      <c r="AI953" s="161" t="e">
        <f>T953-HLOOKUP(V953,Minimas!$C$3:$CD$12,9,FALSE)</f>
        <v>#N/A</v>
      </c>
      <c r="AJ953" s="161" t="e">
        <f>T953-HLOOKUP(V953,Minimas!$C$3:$CD$12,10,FALSE)</f>
        <v>#N/A</v>
      </c>
      <c r="AK953" s="162" t="str">
        <f t="shared" si="72"/>
        <v xml:space="preserve"> </v>
      </c>
      <c r="AL953" s="163"/>
      <c r="AM953" s="163" t="str">
        <f t="shared" si="73"/>
        <v xml:space="preserve"> </v>
      </c>
      <c r="AN953" s="163" t="str">
        <f t="shared" si="74"/>
        <v xml:space="preserve"> </v>
      </c>
    </row>
    <row r="954" spans="28:40" x14ac:dyDescent="0.25">
      <c r="AB954" s="161" t="e">
        <f>T954-HLOOKUP(V954,Minimas!$C$3:$CD$12,2,FALSE)</f>
        <v>#N/A</v>
      </c>
      <c r="AC954" s="161" t="e">
        <f>T954-HLOOKUP(V954,Minimas!$C$3:$CD$12,3,FALSE)</f>
        <v>#N/A</v>
      </c>
      <c r="AD954" s="161" t="e">
        <f>T954-HLOOKUP(V954,Minimas!$C$3:$CD$12,4,FALSE)</f>
        <v>#N/A</v>
      </c>
      <c r="AE954" s="161" t="e">
        <f>T954-HLOOKUP(V954,Minimas!$C$3:$CD$12,5,FALSE)</f>
        <v>#N/A</v>
      </c>
      <c r="AF954" s="161" t="e">
        <f>T954-HLOOKUP(V954,Minimas!$C$3:$CD$12,6,FALSE)</f>
        <v>#N/A</v>
      </c>
      <c r="AG954" s="161" t="e">
        <f>T954-HLOOKUP(V954,Minimas!$C$3:$CD$12,7,FALSE)</f>
        <v>#N/A</v>
      </c>
      <c r="AH954" s="161" t="e">
        <f>T954-HLOOKUP(V954,Minimas!$C$3:$CD$12,8,FALSE)</f>
        <v>#N/A</v>
      </c>
      <c r="AI954" s="161" t="e">
        <f>T954-HLOOKUP(V954,Minimas!$C$3:$CD$12,9,FALSE)</f>
        <v>#N/A</v>
      </c>
      <c r="AJ954" s="161" t="e">
        <f>T954-HLOOKUP(V954,Minimas!$C$3:$CD$12,10,FALSE)</f>
        <v>#N/A</v>
      </c>
      <c r="AK954" s="162" t="str">
        <f t="shared" si="72"/>
        <v xml:space="preserve"> </v>
      </c>
      <c r="AL954" s="163"/>
      <c r="AM954" s="163" t="str">
        <f t="shared" si="73"/>
        <v xml:space="preserve"> </v>
      </c>
      <c r="AN954" s="163" t="str">
        <f t="shared" si="74"/>
        <v xml:space="preserve"> </v>
      </c>
    </row>
    <row r="955" spans="28:40" x14ac:dyDescent="0.25">
      <c r="AB955" s="161" t="e">
        <f>T955-HLOOKUP(V955,Minimas!$C$3:$CD$12,2,FALSE)</f>
        <v>#N/A</v>
      </c>
      <c r="AC955" s="161" t="e">
        <f>T955-HLOOKUP(V955,Minimas!$C$3:$CD$12,3,FALSE)</f>
        <v>#N/A</v>
      </c>
      <c r="AD955" s="161" t="e">
        <f>T955-HLOOKUP(V955,Minimas!$C$3:$CD$12,4,FALSE)</f>
        <v>#N/A</v>
      </c>
      <c r="AE955" s="161" t="e">
        <f>T955-HLOOKUP(V955,Minimas!$C$3:$CD$12,5,FALSE)</f>
        <v>#N/A</v>
      </c>
      <c r="AF955" s="161" t="e">
        <f>T955-HLOOKUP(V955,Minimas!$C$3:$CD$12,6,FALSE)</f>
        <v>#N/A</v>
      </c>
      <c r="AG955" s="161" t="e">
        <f>T955-HLOOKUP(V955,Minimas!$C$3:$CD$12,7,FALSE)</f>
        <v>#N/A</v>
      </c>
      <c r="AH955" s="161" t="e">
        <f>T955-HLOOKUP(V955,Minimas!$C$3:$CD$12,8,FALSE)</f>
        <v>#N/A</v>
      </c>
      <c r="AI955" s="161" t="e">
        <f>T955-HLOOKUP(V955,Minimas!$C$3:$CD$12,9,FALSE)</f>
        <v>#N/A</v>
      </c>
      <c r="AJ955" s="161" t="e">
        <f>T955-HLOOKUP(V955,Minimas!$C$3:$CD$12,10,FALSE)</f>
        <v>#N/A</v>
      </c>
      <c r="AK955" s="162" t="str">
        <f t="shared" si="72"/>
        <v xml:space="preserve"> </v>
      </c>
      <c r="AL955" s="163"/>
      <c r="AM955" s="163" t="str">
        <f t="shared" si="73"/>
        <v xml:space="preserve"> </v>
      </c>
      <c r="AN955" s="163" t="str">
        <f t="shared" si="74"/>
        <v xml:space="preserve"> </v>
      </c>
    </row>
    <row r="956" spans="28:40" x14ac:dyDescent="0.25">
      <c r="AB956" s="161" t="e">
        <f>T956-HLOOKUP(V956,Minimas!$C$3:$CD$12,2,FALSE)</f>
        <v>#N/A</v>
      </c>
      <c r="AC956" s="161" t="e">
        <f>T956-HLOOKUP(V956,Minimas!$C$3:$CD$12,3,FALSE)</f>
        <v>#N/A</v>
      </c>
      <c r="AD956" s="161" t="e">
        <f>T956-HLOOKUP(V956,Minimas!$C$3:$CD$12,4,FALSE)</f>
        <v>#N/A</v>
      </c>
      <c r="AE956" s="161" t="e">
        <f>T956-HLOOKUP(V956,Minimas!$C$3:$CD$12,5,FALSE)</f>
        <v>#N/A</v>
      </c>
      <c r="AF956" s="161" t="e">
        <f>T956-HLOOKUP(V956,Minimas!$C$3:$CD$12,6,FALSE)</f>
        <v>#N/A</v>
      </c>
      <c r="AG956" s="161" t="e">
        <f>T956-HLOOKUP(V956,Minimas!$C$3:$CD$12,7,FALSE)</f>
        <v>#N/A</v>
      </c>
      <c r="AH956" s="161" t="e">
        <f>T956-HLOOKUP(V956,Minimas!$C$3:$CD$12,8,FALSE)</f>
        <v>#N/A</v>
      </c>
      <c r="AI956" s="161" t="e">
        <f>T956-HLOOKUP(V956,Minimas!$C$3:$CD$12,9,FALSE)</f>
        <v>#N/A</v>
      </c>
      <c r="AJ956" s="161" t="e">
        <f>T956-HLOOKUP(V956,Minimas!$C$3:$CD$12,10,FALSE)</f>
        <v>#N/A</v>
      </c>
      <c r="AK956" s="162" t="str">
        <f t="shared" si="72"/>
        <v xml:space="preserve"> </v>
      </c>
      <c r="AL956" s="163"/>
      <c r="AM956" s="163" t="str">
        <f t="shared" si="73"/>
        <v xml:space="preserve"> </v>
      </c>
      <c r="AN956" s="163" t="str">
        <f t="shared" si="74"/>
        <v xml:space="preserve"> </v>
      </c>
    </row>
    <row r="957" spans="28:40" x14ac:dyDescent="0.25">
      <c r="AB957" s="161" t="e">
        <f>T957-HLOOKUP(V957,Minimas!$C$3:$CD$12,2,FALSE)</f>
        <v>#N/A</v>
      </c>
      <c r="AC957" s="161" t="e">
        <f>T957-HLOOKUP(V957,Minimas!$C$3:$CD$12,3,FALSE)</f>
        <v>#N/A</v>
      </c>
      <c r="AD957" s="161" t="e">
        <f>T957-HLOOKUP(V957,Minimas!$C$3:$CD$12,4,FALSE)</f>
        <v>#N/A</v>
      </c>
      <c r="AE957" s="161" t="e">
        <f>T957-HLOOKUP(V957,Minimas!$C$3:$CD$12,5,FALSE)</f>
        <v>#N/A</v>
      </c>
      <c r="AF957" s="161" t="e">
        <f>T957-HLOOKUP(V957,Minimas!$C$3:$CD$12,6,FALSE)</f>
        <v>#N/A</v>
      </c>
      <c r="AG957" s="161" t="e">
        <f>T957-HLOOKUP(V957,Minimas!$C$3:$CD$12,7,FALSE)</f>
        <v>#N/A</v>
      </c>
      <c r="AH957" s="161" t="e">
        <f>T957-HLOOKUP(V957,Minimas!$C$3:$CD$12,8,FALSE)</f>
        <v>#N/A</v>
      </c>
      <c r="AI957" s="161" t="e">
        <f>T957-HLOOKUP(V957,Minimas!$C$3:$CD$12,9,FALSE)</f>
        <v>#N/A</v>
      </c>
      <c r="AJ957" s="161" t="e">
        <f>T957-HLOOKUP(V957,Minimas!$C$3:$CD$12,10,FALSE)</f>
        <v>#N/A</v>
      </c>
      <c r="AK957" s="162" t="str">
        <f t="shared" si="72"/>
        <v xml:space="preserve"> </v>
      </c>
      <c r="AL957" s="163"/>
      <c r="AM957" s="163" t="str">
        <f t="shared" si="73"/>
        <v xml:space="preserve"> </v>
      </c>
      <c r="AN957" s="163" t="str">
        <f t="shared" si="74"/>
        <v xml:space="preserve"> </v>
      </c>
    </row>
    <row r="958" spans="28:40" x14ac:dyDescent="0.25">
      <c r="AB958" s="161" t="e">
        <f>T958-HLOOKUP(V958,Minimas!$C$3:$CD$12,2,FALSE)</f>
        <v>#N/A</v>
      </c>
      <c r="AC958" s="161" t="e">
        <f>T958-HLOOKUP(V958,Minimas!$C$3:$CD$12,3,FALSE)</f>
        <v>#N/A</v>
      </c>
      <c r="AD958" s="161" t="e">
        <f>T958-HLOOKUP(V958,Minimas!$C$3:$CD$12,4,FALSE)</f>
        <v>#N/A</v>
      </c>
      <c r="AE958" s="161" t="e">
        <f>T958-HLOOKUP(V958,Minimas!$C$3:$CD$12,5,FALSE)</f>
        <v>#N/A</v>
      </c>
      <c r="AF958" s="161" t="e">
        <f>T958-HLOOKUP(V958,Minimas!$C$3:$CD$12,6,FALSE)</f>
        <v>#N/A</v>
      </c>
      <c r="AG958" s="161" t="e">
        <f>T958-HLOOKUP(V958,Minimas!$C$3:$CD$12,7,FALSE)</f>
        <v>#N/A</v>
      </c>
      <c r="AH958" s="161" t="e">
        <f>T958-HLOOKUP(V958,Minimas!$C$3:$CD$12,8,FALSE)</f>
        <v>#N/A</v>
      </c>
      <c r="AI958" s="161" t="e">
        <f>T958-HLOOKUP(V958,Minimas!$C$3:$CD$12,9,FALSE)</f>
        <v>#N/A</v>
      </c>
      <c r="AJ958" s="161" t="e">
        <f>T958-HLOOKUP(V958,Minimas!$C$3:$CD$12,10,FALSE)</f>
        <v>#N/A</v>
      </c>
      <c r="AK958" s="162" t="str">
        <f t="shared" si="72"/>
        <v xml:space="preserve"> </v>
      </c>
      <c r="AL958" s="163"/>
      <c r="AM958" s="163" t="str">
        <f t="shared" si="73"/>
        <v xml:space="preserve"> </v>
      </c>
      <c r="AN958" s="163" t="str">
        <f t="shared" si="74"/>
        <v xml:space="preserve"> </v>
      </c>
    </row>
    <row r="959" spans="28:40" x14ac:dyDescent="0.25">
      <c r="AB959" s="161" t="e">
        <f>T959-HLOOKUP(V959,Minimas!$C$3:$CD$12,2,FALSE)</f>
        <v>#N/A</v>
      </c>
      <c r="AC959" s="161" t="e">
        <f>T959-HLOOKUP(V959,Minimas!$C$3:$CD$12,3,FALSE)</f>
        <v>#N/A</v>
      </c>
      <c r="AD959" s="161" t="e">
        <f>T959-HLOOKUP(V959,Minimas!$C$3:$CD$12,4,FALSE)</f>
        <v>#N/A</v>
      </c>
      <c r="AE959" s="161" t="e">
        <f>T959-HLOOKUP(V959,Minimas!$C$3:$CD$12,5,FALSE)</f>
        <v>#N/A</v>
      </c>
      <c r="AF959" s="161" t="e">
        <f>T959-HLOOKUP(V959,Minimas!$C$3:$CD$12,6,FALSE)</f>
        <v>#N/A</v>
      </c>
      <c r="AG959" s="161" t="e">
        <f>T959-HLOOKUP(V959,Minimas!$C$3:$CD$12,7,FALSE)</f>
        <v>#N/A</v>
      </c>
      <c r="AH959" s="161" t="e">
        <f>T959-HLOOKUP(V959,Minimas!$C$3:$CD$12,8,FALSE)</f>
        <v>#N/A</v>
      </c>
      <c r="AI959" s="161" t="e">
        <f>T959-HLOOKUP(V959,Minimas!$C$3:$CD$12,9,FALSE)</f>
        <v>#N/A</v>
      </c>
      <c r="AJ959" s="161" t="e">
        <f>T959-HLOOKUP(V959,Minimas!$C$3:$CD$12,10,FALSE)</f>
        <v>#N/A</v>
      </c>
      <c r="AK959" s="162" t="str">
        <f t="shared" si="72"/>
        <v xml:space="preserve"> </v>
      </c>
      <c r="AL959" s="163"/>
      <c r="AM959" s="163" t="str">
        <f t="shared" si="73"/>
        <v xml:space="preserve"> </v>
      </c>
      <c r="AN959" s="163" t="str">
        <f t="shared" si="74"/>
        <v xml:space="preserve"> </v>
      </c>
    </row>
    <row r="960" spans="28:40" x14ac:dyDescent="0.25">
      <c r="AB960" s="161" t="e">
        <f>T960-HLOOKUP(V960,Minimas!$C$3:$CD$12,2,FALSE)</f>
        <v>#N/A</v>
      </c>
      <c r="AC960" s="161" t="e">
        <f>T960-HLOOKUP(V960,Minimas!$C$3:$CD$12,3,FALSE)</f>
        <v>#N/A</v>
      </c>
      <c r="AD960" s="161" t="e">
        <f>T960-HLOOKUP(V960,Minimas!$C$3:$CD$12,4,FALSE)</f>
        <v>#N/A</v>
      </c>
      <c r="AE960" s="161" t="e">
        <f>T960-HLOOKUP(V960,Minimas!$C$3:$CD$12,5,FALSE)</f>
        <v>#N/A</v>
      </c>
      <c r="AF960" s="161" t="e">
        <f>T960-HLOOKUP(V960,Minimas!$C$3:$CD$12,6,FALSE)</f>
        <v>#N/A</v>
      </c>
      <c r="AG960" s="161" t="e">
        <f>T960-HLOOKUP(V960,Minimas!$C$3:$CD$12,7,FALSE)</f>
        <v>#N/A</v>
      </c>
      <c r="AH960" s="161" t="e">
        <f>T960-HLOOKUP(V960,Minimas!$C$3:$CD$12,8,FALSE)</f>
        <v>#N/A</v>
      </c>
      <c r="AI960" s="161" t="e">
        <f>T960-HLOOKUP(V960,Minimas!$C$3:$CD$12,9,FALSE)</f>
        <v>#N/A</v>
      </c>
      <c r="AJ960" s="161" t="e">
        <f>T960-HLOOKUP(V960,Minimas!$C$3:$CD$12,10,FALSE)</f>
        <v>#N/A</v>
      </c>
      <c r="AK960" s="162" t="str">
        <f t="shared" si="72"/>
        <v xml:space="preserve"> </v>
      </c>
      <c r="AL960" s="163"/>
      <c r="AM960" s="163" t="str">
        <f t="shared" si="73"/>
        <v xml:space="preserve"> </v>
      </c>
      <c r="AN960" s="163" t="str">
        <f t="shared" si="74"/>
        <v xml:space="preserve"> </v>
      </c>
    </row>
    <row r="961" spans="28:40" x14ac:dyDescent="0.25">
      <c r="AB961" s="161" t="e">
        <f>T961-HLOOKUP(V961,Minimas!$C$3:$CD$12,2,FALSE)</f>
        <v>#N/A</v>
      </c>
      <c r="AC961" s="161" t="e">
        <f>T961-HLOOKUP(V961,Minimas!$C$3:$CD$12,3,FALSE)</f>
        <v>#N/A</v>
      </c>
      <c r="AD961" s="161" t="e">
        <f>T961-HLOOKUP(V961,Minimas!$C$3:$CD$12,4,FALSE)</f>
        <v>#N/A</v>
      </c>
      <c r="AE961" s="161" t="e">
        <f>T961-HLOOKUP(V961,Minimas!$C$3:$CD$12,5,FALSE)</f>
        <v>#N/A</v>
      </c>
      <c r="AF961" s="161" t="e">
        <f>T961-HLOOKUP(V961,Minimas!$C$3:$CD$12,6,FALSE)</f>
        <v>#N/A</v>
      </c>
      <c r="AG961" s="161" t="e">
        <f>T961-HLOOKUP(V961,Minimas!$C$3:$CD$12,7,FALSE)</f>
        <v>#N/A</v>
      </c>
      <c r="AH961" s="161" t="e">
        <f>T961-HLOOKUP(V961,Minimas!$C$3:$CD$12,8,FALSE)</f>
        <v>#N/A</v>
      </c>
      <c r="AI961" s="161" t="e">
        <f>T961-HLOOKUP(V961,Minimas!$C$3:$CD$12,9,FALSE)</f>
        <v>#N/A</v>
      </c>
      <c r="AJ961" s="161" t="e">
        <f>T961-HLOOKUP(V961,Minimas!$C$3:$CD$12,10,FALSE)</f>
        <v>#N/A</v>
      </c>
      <c r="AK961" s="162" t="str">
        <f t="shared" si="72"/>
        <v xml:space="preserve"> </v>
      </c>
      <c r="AL961" s="163"/>
      <c r="AM961" s="163" t="str">
        <f t="shared" si="73"/>
        <v xml:space="preserve"> </v>
      </c>
      <c r="AN961" s="163" t="str">
        <f t="shared" si="74"/>
        <v xml:space="preserve"> </v>
      </c>
    </row>
    <row r="962" spans="28:40" x14ac:dyDescent="0.25">
      <c r="AB962" s="161" t="e">
        <f>T962-HLOOKUP(V962,Minimas!$C$3:$CD$12,2,FALSE)</f>
        <v>#N/A</v>
      </c>
      <c r="AC962" s="161" t="e">
        <f>T962-HLOOKUP(V962,Minimas!$C$3:$CD$12,3,FALSE)</f>
        <v>#N/A</v>
      </c>
      <c r="AD962" s="161" t="e">
        <f>T962-HLOOKUP(V962,Minimas!$C$3:$CD$12,4,FALSE)</f>
        <v>#N/A</v>
      </c>
      <c r="AE962" s="161" t="e">
        <f>T962-HLOOKUP(V962,Minimas!$C$3:$CD$12,5,FALSE)</f>
        <v>#N/A</v>
      </c>
      <c r="AF962" s="161" t="e">
        <f>T962-HLOOKUP(V962,Minimas!$C$3:$CD$12,6,FALSE)</f>
        <v>#N/A</v>
      </c>
      <c r="AG962" s="161" t="e">
        <f>T962-HLOOKUP(V962,Minimas!$C$3:$CD$12,7,FALSE)</f>
        <v>#N/A</v>
      </c>
      <c r="AH962" s="161" t="e">
        <f>T962-HLOOKUP(V962,Minimas!$C$3:$CD$12,8,FALSE)</f>
        <v>#N/A</v>
      </c>
      <c r="AI962" s="161" t="e">
        <f>T962-HLOOKUP(V962,Minimas!$C$3:$CD$12,9,FALSE)</f>
        <v>#N/A</v>
      </c>
      <c r="AJ962" s="161" t="e">
        <f>T962-HLOOKUP(V962,Minimas!$C$3:$CD$12,10,FALSE)</f>
        <v>#N/A</v>
      </c>
      <c r="AK962" s="162" t="str">
        <f t="shared" si="72"/>
        <v xml:space="preserve"> </v>
      </c>
      <c r="AL962" s="163"/>
      <c r="AM962" s="163" t="str">
        <f t="shared" si="73"/>
        <v xml:space="preserve"> </v>
      </c>
      <c r="AN962" s="163" t="str">
        <f t="shared" si="74"/>
        <v xml:space="preserve"> </v>
      </c>
    </row>
    <row r="963" spans="28:40" x14ac:dyDescent="0.25">
      <c r="AB963" s="161" t="e">
        <f>T963-HLOOKUP(V963,Minimas!$C$3:$CD$12,2,FALSE)</f>
        <v>#N/A</v>
      </c>
      <c r="AC963" s="161" t="e">
        <f>T963-HLOOKUP(V963,Minimas!$C$3:$CD$12,3,FALSE)</f>
        <v>#N/A</v>
      </c>
      <c r="AD963" s="161" t="e">
        <f>T963-HLOOKUP(V963,Minimas!$C$3:$CD$12,4,FALSE)</f>
        <v>#N/A</v>
      </c>
      <c r="AE963" s="161" t="e">
        <f>T963-HLOOKUP(V963,Minimas!$C$3:$CD$12,5,FALSE)</f>
        <v>#N/A</v>
      </c>
      <c r="AF963" s="161" t="e">
        <f>T963-HLOOKUP(V963,Minimas!$C$3:$CD$12,6,FALSE)</f>
        <v>#N/A</v>
      </c>
      <c r="AG963" s="161" t="e">
        <f>T963-HLOOKUP(V963,Minimas!$C$3:$CD$12,7,FALSE)</f>
        <v>#N/A</v>
      </c>
      <c r="AH963" s="161" t="e">
        <f>T963-HLOOKUP(V963,Minimas!$C$3:$CD$12,8,FALSE)</f>
        <v>#N/A</v>
      </c>
      <c r="AI963" s="161" t="e">
        <f>T963-HLOOKUP(V963,Minimas!$C$3:$CD$12,9,FALSE)</f>
        <v>#N/A</v>
      </c>
      <c r="AJ963" s="161" t="e">
        <f>T963-HLOOKUP(V963,Minimas!$C$3:$CD$12,10,FALSE)</f>
        <v>#N/A</v>
      </c>
      <c r="AK963" s="162" t="str">
        <f t="shared" si="72"/>
        <v xml:space="preserve"> </v>
      </c>
      <c r="AL963" s="163"/>
      <c r="AM963" s="163" t="str">
        <f t="shared" si="73"/>
        <v xml:space="preserve"> </v>
      </c>
      <c r="AN963" s="163" t="str">
        <f t="shared" si="74"/>
        <v xml:space="preserve"> </v>
      </c>
    </row>
    <row r="964" spans="28:40" x14ac:dyDescent="0.25">
      <c r="AB964" s="161" t="e">
        <f>T964-HLOOKUP(V964,Minimas!$C$3:$CD$12,2,FALSE)</f>
        <v>#N/A</v>
      </c>
      <c r="AC964" s="161" t="e">
        <f>T964-HLOOKUP(V964,Minimas!$C$3:$CD$12,3,FALSE)</f>
        <v>#N/A</v>
      </c>
      <c r="AD964" s="161" t="e">
        <f>T964-HLOOKUP(V964,Minimas!$C$3:$CD$12,4,FALSE)</f>
        <v>#N/A</v>
      </c>
      <c r="AE964" s="161" t="e">
        <f>T964-HLOOKUP(V964,Minimas!$C$3:$CD$12,5,FALSE)</f>
        <v>#N/A</v>
      </c>
      <c r="AF964" s="161" t="e">
        <f>T964-HLOOKUP(V964,Minimas!$C$3:$CD$12,6,FALSE)</f>
        <v>#N/A</v>
      </c>
      <c r="AG964" s="161" t="e">
        <f>T964-HLOOKUP(V964,Minimas!$C$3:$CD$12,7,FALSE)</f>
        <v>#N/A</v>
      </c>
      <c r="AH964" s="161" t="e">
        <f>T964-HLOOKUP(V964,Minimas!$C$3:$CD$12,8,FALSE)</f>
        <v>#N/A</v>
      </c>
      <c r="AI964" s="161" t="e">
        <f>T964-HLOOKUP(V964,Minimas!$C$3:$CD$12,9,FALSE)</f>
        <v>#N/A</v>
      </c>
      <c r="AJ964" s="161" t="e">
        <f>T964-HLOOKUP(V964,Minimas!$C$3:$CD$12,10,FALSE)</f>
        <v>#N/A</v>
      </c>
      <c r="AK964" s="162" t="str">
        <f t="shared" si="72"/>
        <v xml:space="preserve"> </v>
      </c>
      <c r="AL964" s="163"/>
      <c r="AM964" s="163" t="str">
        <f t="shared" si="73"/>
        <v xml:space="preserve"> </v>
      </c>
      <c r="AN964" s="163" t="str">
        <f t="shared" si="74"/>
        <v xml:space="preserve"> </v>
      </c>
    </row>
    <row r="965" spans="28:40" x14ac:dyDescent="0.25">
      <c r="AB965" s="161" t="e">
        <f>T965-HLOOKUP(V965,Minimas!$C$3:$CD$12,2,FALSE)</f>
        <v>#N/A</v>
      </c>
      <c r="AC965" s="161" t="e">
        <f>T965-HLOOKUP(V965,Minimas!$C$3:$CD$12,3,FALSE)</f>
        <v>#N/A</v>
      </c>
      <c r="AD965" s="161" t="e">
        <f>T965-HLOOKUP(V965,Minimas!$C$3:$CD$12,4,FALSE)</f>
        <v>#N/A</v>
      </c>
      <c r="AE965" s="161" t="e">
        <f>T965-HLOOKUP(V965,Minimas!$C$3:$CD$12,5,FALSE)</f>
        <v>#N/A</v>
      </c>
      <c r="AF965" s="161" t="e">
        <f>T965-HLOOKUP(V965,Minimas!$C$3:$CD$12,6,FALSE)</f>
        <v>#N/A</v>
      </c>
      <c r="AG965" s="161" t="e">
        <f>T965-HLOOKUP(V965,Minimas!$C$3:$CD$12,7,FALSE)</f>
        <v>#N/A</v>
      </c>
      <c r="AH965" s="161" t="e">
        <f>T965-HLOOKUP(V965,Minimas!$C$3:$CD$12,8,FALSE)</f>
        <v>#N/A</v>
      </c>
      <c r="AI965" s="161" t="e">
        <f>T965-HLOOKUP(V965,Minimas!$C$3:$CD$12,9,FALSE)</f>
        <v>#N/A</v>
      </c>
      <c r="AJ965" s="161" t="e">
        <f>T965-HLOOKUP(V965,Minimas!$C$3:$CD$12,10,FALSE)</f>
        <v>#N/A</v>
      </c>
      <c r="AK965" s="162" t="str">
        <f t="shared" si="72"/>
        <v xml:space="preserve"> </v>
      </c>
      <c r="AL965" s="163"/>
      <c r="AM965" s="163" t="str">
        <f t="shared" si="73"/>
        <v xml:space="preserve"> </v>
      </c>
      <c r="AN965" s="163" t="str">
        <f t="shared" si="74"/>
        <v xml:space="preserve"> </v>
      </c>
    </row>
    <row r="966" spans="28:40" x14ac:dyDescent="0.25">
      <c r="AB966" s="161" t="e">
        <f>T966-HLOOKUP(V966,Minimas!$C$3:$CD$12,2,FALSE)</f>
        <v>#N/A</v>
      </c>
      <c r="AC966" s="161" t="e">
        <f>T966-HLOOKUP(V966,Minimas!$C$3:$CD$12,3,FALSE)</f>
        <v>#N/A</v>
      </c>
      <c r="AD966" s="161" t="e">
        <f>T966-HLOOKUP(V966,Minimas!$C$3:$CD$12,4,FALSE)</f>
        <v>#N/A</v>
      </c>
      <c r="AE966" s="161" t="e">
        <f>T966-HLOOKUP(V966,Minimas!$C$3:$CD$12,5,FALSE)</f>
        <v>#N/A</v>
      </c>
      <c r="AF966" s="161" t="e">
        <f>T966-HLOOKUP(V966,Minimas!$C$3:$CD$12,6,FALSE)</f>
        <v>#N/A</v>
      </c>
      <c r="AG966" s="161" t="e">
        <f>T966-HLOOKUP(V966,Minimas!$C$3:$CD$12,7,FALSE)</f>
        <v>#N/A</v>
      </c>
      <c r="AH966" s="161" t="e">
        <f>T966-HLOOKUP(V966,Minimas!$C$3:$CD$12,8,FALSE)</f>
        <v>#N/A</v>
      </c>
      <c r="AI966" s="161" t="e">
        <f>T966-HLOOKUP(V966,Minimas!$C$3:$CD$12,9,FALSE)</f>
        <v>#N/A</v>
      </c>
      <c r="AJ966" s="161" t="e">
        <f>T966-HLOOKUP(V966,Minimas!$C$3:$CD$12,10,FALSE)</f>
        <v>#N/A</v>
      </c>
      <c r="AK966" s="162" t="str">
        <f t="shared" si="72"/>
        <v xml:space="preserve"> </v>
      </c>
      <c r="AL966" s="163"/>
      <c r="AM966" s="163" t="str">
        <f t="shared" si="73"/>
        <v xml:space="preserve"> </v>
      </c>
      <c r="AN966" s="163" t="str">
        <f t="shared" si="74"/>
        <v xml:space="preserve"> </v>
      </c>
    </row>
    <row r="967" spans="28:40" x14ac:dyDescent="0.25">
      <c r="AB967" s="161" t="e">
        <f>T967-HLOOKUP(V967,Minimas!$C$3:$CD$12,2,FALSE)</f>
        <v>#N/A</v>
      </c>
      <c r="AC967" s="161" t="e">
        <f>T967-HLOOKUP(V967,Minimas!$C$3:$CD$12,3,FALSE)</f>
        <v>#N/A</v>
      </c>
      <c r="AD967" s="161" t="e">
        <f>T967-HLOOKUP(V967,Minimas!$C$3:$CD$12,4,FALSE)</f>
        <v>#N/A</v>
      </c>
      <c r="AE967" s="161" t="e">
        <f>T967-HLOOKUP(V967,Minimas!$C$3:$CD$12,5,FALSE)</f>
        <v>#N/A</v>
      </c>
      <c r="AF967" s="161" t="e">
        <f>T967-HLOOKUP(V967,Minimas!$C$3:$CD$12,6,FALSE)</f>
        <v>#N/A</v>
      </c>
      <c r="AG967" s="161" t="e">
        <f>T967-HLOOKUP(V967,Minimas!$C$3:$CD$12,7,FALSE)</f>
        <v>#N/A</v>
      </c>
      <c r="AH967" s="161" t="e">
        <f>T967-HLOOKUP(V967,Minimas!$C$3:$CD$12,8,FALSE)</f>
        <v>#N/A</v>
      </c>
      <c r="AI967" s="161" t="e">
        <f>T967-HLOOKUP(V967,Minimas!$C$3:$CD$12,9,FALSE)</f>
        <v>#N/A</v>
      </c>
      <c r="AJ967" s="161" t="e">
        <f>T967-HLOOKUP(V967,Minimas!$C$3:$CD$12,10,FALSE)</f>
        <v>#N/A</v>
      </c>
      <c r="AK967" s="162" t="str">
        <f t="shared" si="72"/>
        <v xml:space="preserve"> </v>
      </c>
      <c r="AL967" s="163"/>
      <c r="AM967" s="163" t="str">
        <f t="shared" si="73"/>
        <v xml:space="preserve"> </v>
      </c>
      <c r="AN967" s="163" t="str">
        <f t="shared" si="74"/>
        <v xml:space="preserve"> </v>
      </c>
    </row>
    <row r="968" spans="28:40" x14ac:dyDescent="0.25">
      <c r="AB968" s="161" t="e">
        <f>T968-HLOOKUP(V968,Minimas!$C$3:$CD$12,2,FALSE)</f>
        <v>#N/A</v>
      </c>
      <c r="AC968" s="161" t="e">
        <f>T968-HLOOKUP(V968,Minimas!$C$3:$CD$12,3,FALSE)</f>
        <v>#N/A</v>
      </c>
      <c r="AD968" s="161" t="e">
        <f>T968-HLOOKUP(V968,Minimas!$C$3:$CD$12,4,FALSE)</f>
        <v>#N/A</v>
      </c>
      <c r="AE968" s="161" t="e">
        <f>T968-HLOOKUP(V968,Minimas!$C$3:$CD$12,5,FALSE)</f>
        <v>#N/A</v>
      </c>
      <c r="AF968" s="161" t="e">
        <f>T968-HLOOKUP(V968,Minimas!$C$3:$CD$12,6,FALSE)</f>
        <v>#N/A</v>
      </c>
      <c r="AG968" s="161" t="e">
        <f>T968-HLOOKUP(V968,Minimas!$C$3:$CD$12,7,FALSE)</f>
        <v>#N/A</v>
      </c>
      <c r="AH968" s="161" t="e">
        <f>T968-HLOOKUP(V968,Minimas!$C$3:$CD$12,8,FALSE)</f>
        <v>#N/A</v>
      </c>
      <c r="AI968" s="161" t="e">
        <f>T968-HLOOKUP(V968,Minimas!$C$3:$CD$12,9,FALSE)</f>
        <v>#N/A</v>
      </c>
      <c r="AJ968" s="161" t="e">
        <f>T968-HLOOKUP(V968,Minimas!$C$3:$CD$12,10,FALSE)</f>
        <v>#N/A</v>
      </c>
      <c r="AK968" s="162" t="str">
        <f t="shared" si="72"/>
        <v xml:space="preserve"> </v>
      </c>
      <c r="AL968" s="163"/>
      <c r="AM968" s="163" t="str">
        <f t="shared" si="73"/>
        <v xml:space="preserve"> </v>
      </c>
      <c r="AN968" s="163" t="str">
        <f t="shared" si="74"/>
        <v xml:space="preserve"> </v>
      </c>
    </row>
    <row r="969" spans="28:40" x14ac:dyDescent="0.25">
      <c r="AB969" s="161" t="e">
        <f>T969-HLOOKUP(V969,Minimas!$C$3:$CD$12,2,FALSE)</f>
        <v>#N/A</v>
      </c>
      <c r="AC969" s="161" t="e">
        <f>T969-HLOOKUP(V969,Minimas!$C$3:$CD$12,3,FALSE)</f>
        <v>#N/A</v>
      </c>
      <c r="AD969" s="161" t="e">
        <f>T969-HLOOKUP(V969,Minimas!$C$3:$CD$12,4,FALSE)</f>
        <v>#N/A</v>
      </c>
      <c r="AE969" s="161" t="e">
        <f>T969-HLOOKUP(V969,Minimas!$C$3:$CD$12,5,FALSE)</f>
        <v>#N/A</v>
      </c>
      <c r="AF969" s="161" t="e">
        <f>T969-HLOOKUP(V969,Minimas!$C$3:$CD$12,6,FALSE)</f>
        <v>#N/A</v>
      </c>
      <c r="AG969" s="161" t="e">
        <f>T969-HLOOKUP(V969,Minimas!$C$3:$CD$12,7,FALSE)</f>
        <v>#N/A</v>
      </c>
      <c r="AH969" s="161" t="e">
        <f>T969-HLOOKUP(V969,Minimas!$C$3:$CD$12,8,FALSE)</f>
        <v>#N/A</v>
      </c>
      <c r="AI969" s="161" t="e">
        <f>T969-HLOOKUP(V969,Minimas!$C$3:$CD$12,9,FALSE)</f>
        <v>#N/A</v>
      </c>
      <c r="AJ969" s="161" t="e">
        <f>T969-HLOOKUP(V969,Minimas!$C$3:$CD$12,10,FALSE)</f>
        <v>#N/A</v>
      </c>
      <c r="AK969" s="162" t="str">
        <f t="shared" si="72"/>
        <v xml:space="preserve"> </v>
      </c>
      <c r="AL969" s="163"/>
      <c r="AM969" s="163" t="str">
        <f t="shared" si="73"/>
        <v xml:space="preserve"> </v>
      </c>
      <c r="AN969" s="163" t="str">
        <f t="shared" si="74"/>
        <v xml:space="preserve"> </v>
      </c>
    </row>
    <row r="970" spans="28:40" x14ac:dyDescent="0.25">
      <c r="AB970" s="161" t="e">
        <f>T970-HLOOKUP(V970,Minimas!$C$3:$CD$12,2,FALSE)</f>
        <v>#N/A</v>
      </c>
      <c r="AC970" s="161" t="e">
        <f>T970-HLOOKUP(V970,Minimas!$C$3:$CD$12,3,FALSE)</f>
        <v>#N/A</v>
      </c>
      <c r="AD970" s="161" t="e">
        <f>T970-HLOOKUP(V970,Minimas!$C$3:$CD$12,4,FALSE)</f>
        <v>#N/A</v>
      </c>
      <c r="AE970" s="161" t="e">
        <f>T970-HLOOKUP(V970,Minimas!$C$3:$CD$12,5,FALSE)</f>
        <v>#N/A</v>
      </c>
      <c r="AF970" s="161" t="e">
        <f>T970-HLOOKUP(V970,Minimas!$C$3:$CD$12,6,FALSE)</f>
        <v>#N/A</v>
      </c>
      <c r="AG970" s="161" t="e">
        <f>T970-HLOOKUP(V970,Minimas!$C$3:$CD$12,7,FALSE)</f>
        <v>#N/A</v>
      </c>
      <c r="AH970" s="161" t="e">
        <f>T970-HLOOKUP(V970,Minimas!$C$3:$CD$12,8,FALSE)</f>
        <v>#N/A</v>
      </c>
      <c r="AI970" s="161" t="e">
        <f>T970-HLOOKUP(V970,Minimas!$C$3:$CD$12,9,FALSE)</f>
        <v>#N/A</v>
      </c>
      <c r="AJ970" s="161" t="e">
        <f>T970-HLOOKUP(V970,Minimas!$C$3:$CD$12,10,FALSE)</f>
        <v>#N/A</v>
      </c>
      <c r="AK970" s="162" t="str">
        <f t="shared" si="72"/>
        <v xml:space="preserve"> </v>
      </c>
      <c r="AL970" s="163"/>
      <c r="AM970" s="163" t="str">
        <f t="shared" si="73"/>
        <v xml:space="preserve"> </v>
      </c>
      <c r="AN970" s="163" t="str">
        <f t="shared" si="74"/>
        <v xml:space="preserve"> </v>
      </c>
    </row>
    <row r="971" spans="28:40" x14ac:dyDescent="0.25">
      <c r="AB971" s="161" t="e">
        <f>T971-HLOOKUP(V971,Minimas!$C$3:$CD$12,2,FALSE)</f>
        <v>#N/A</v>
      </c>
      <c r="AC971" s="161" t="e">
        <f>T971-HLOOKUP(V971,Minimas!$C$3:$CD$12,3,FALSE)</f>
        <v>#N/A</v>
      </c>
      <c r="AD971" s="161" t="e">
        <f>T971-HLOOKUP(V971,Minimas!$C$3:$CD$12,4,FALSE)</f>
        <v>#N/A</v>
      </c>
      <c r="AE971" s="161" t="e">
        <f>T971-HLOOKUP(V971,Minimas!$C$3:$CD$12,5,FALSE)</f>
        <v>#N/A</v>
      </c>
      <c r="AF971" s="161" t="e">
        <f>T971-HLOOKUP(V971,Minimas!$C$3:$CD$12,6,FALSE)</f>
        <v>#N/A</v>
      </c>
      <c r="AG971" s="161" t="e">
        <f>T971-HLOOKUP(V971,Minimas!$C$3:$CD$12,7,FALSE)</f>
        <v>#N/A</v>
      </c>
      <c r="AH971" s="161" t="e">
        <f>T971-HLOOKUP(V971,Minimas!$C$3:$CD$12,8,FALSE)</f>
        <v>#N/A</v>
      </c>
      <c r="AI971" s="161" t="e">
        <f>T971-HLOOKUP(V971,Minimas!$C$3:$CD$12,9,FALSE)</f>
        <v>#N/A</v>
      </c>
      <c r="AJ971" s="161" t="e">
        <f>T971-HLOOKUP(V971,Minimas!$C$3:$CD$12,10,FALSE)</f>
        <v>#N/A</v>
      </c>
      <c r="AK971" s="162" t="str">
        <f t="shared" si="72"/>
        <v xml:space="preserve"> </v>
      </c>
      <c r="AL971" s="163"/>
      <c r="AM971" s="163" t="str">
        <f t="shared" si="73"/>
        <v xml:space="preserve"> </v>
      </c>
      <c r="AN971" s="163" t="str">
        <f t="shared" si="74"/>
        <v xml:space="preserve"> </v>
      </c>
    </row>
    <row r="972" spans="28:40" x14ac:dyDescent="0.25">
      <c r="AB972" s="161" t="e">
        <f>T972-HLOOKUP(V972,Minimas!$C$3:$CD$12,2,FALSE)</f>
        <v>#N/A</v>
      </c>
      <c r="AC972" s="161" t="e">
        <f>T972-HLOOKUP(V972,Minimas!$C$3:$CD$12,3,FALSE)</f>
        <v>#N/A</v>
      </c>
      <c r="AD972" s="161" t="e">
        <f>T972-HLOOKUP(V972,Minimas!$C$3:$CD$12,4,FALSE)</f>
        <v>#N/A</v>
      </c>
      <c r="AE972" s="161" t="e">
        <f>T972-HLOOKUP(V972,Minimas!$C$3:$CD$12,5,FALSE)</f>
        <v>#N/A</v>
      </c>
      <c r="AF972" s="161" t="e">
        <f>T972-HLOOKUP(V972,Minimas!$C$3:$CD$12,6,FALSE)</f>
        <v>#N/A</v>
      </c>
      <c r="AG972" s="161" t="e">
        <f>T972-HLOOKUP(V972,Minimas!$C$3:$CD$12,7,FALSE)</f>
        <v>#N/A</v>
      </c>
      <c r="AH972" s="161" t="e">
        <f>T972-HLOOKUP(V972,Minimas!$C$3:$CD$12,8,FALSE)</f>
        <v>#N/A</v>
      </c>
      <c r="AI972" s="161" t="e">
        <f>T972-HLOOKUP(V972,Minimas!$C$3:$CD$12,9,FALSE)</f>
        <v>#N/A</v>
      </c>
      <c r="AJ972" s="161" t="e">
        <f>T972-HLOOKUP(V972,Minimas!$C$3:$CD$12,10,FALSE)</f>
        <v>#N/A</v>
      </c>
      <c r="AK972" s="162" t="str">
        <f t="shared" si="72"/>
        <v xml:space="preserve"> </v>
      </c>
      <c r="AL972" s="163"/>
      <c r="AM972" s="163" t="str">
        <f t="shared" si="73"/>
        <v xml:space="preserve"> </v>
      </c>
      <c r="AN972" s="163" t="str">
        <f t="shared" si="74"/>
        <v xml:space="preserve"> </v>
      </c>
    </row>
    <row r="973" spans="28:40" x14ac:dyDescent="0.25">
      <c r="AB973" s="161" t="e">
        <f>T973-HLOOKUP(V973,Minimas!$C$3:$CD$12,2,FALSE)</f>
        <v>#N/A</v>
      </c>
      <c r="AC973" s="161" t="e">
        <f>T973-HLOOKUP(V973,Minimas!$C$3:$CD$12,3,FALSE)</f>
        <v>#N/A</v>
      </c>
      <c r="AD973" s="161" t="e">
        <f>T973-HLOOKUP(V973,Minimas!$C$3:$CD$12,4,FALSE)</f>
        <v>#N/A</v>
      </c>
      <c r="AE973" s="161" t="e">
        <f>T973-HLOOKUP(V973,Minimas!$C$3:$CD$12,5,FALSE)</f>
        <v>#N/A</v>
      </c>
      <c r="AF973" s="161" t="e">
        <f>T973-HLOOKUP(V973,Minimas!$C$3:$CD$12,6,FALSE)</f>
        <v>#N/A</v>
      </c>
      <c r="AG973" s="161" t="e">
        <f>T973-HLOOKUP(V973,Minimas!$C$3:$CD$12,7,FALSE)</f>
        <v>#N/A</v>
      </c>
      <c r="AH973" s="161" t="e">
        <f>T973-HLOOKUP(V973,Minimas!$C$3:$CD$12,8,FALSE)</f>
        <v>#N/A</v>
      </c>
      <c r="AI973" s="161" t="e">
        <f>T973-HLOOKUP(V973,Minimas!$C$3:$CD$12,9,FALSE)</f>
        <v>#N/A</v>
      </c>
      <c r="AJ973" s="161" t="e">
        <f>T973-HLOOKUP(V973,Minimas!$C$3:$CD$12,10,FALSE)</f>
        <v>#N/A</v>
      </c>
      <c r="AK973" s="162" t="str">
        <f t="shared" si="72"/>
        <v xml:space="preserve"> </v>
      </c>
      <c r="AL973" s="163"/>
      <c r="AM973" s="163" t="str">
        <f t="shared" si="73"/>
        <v xml:space="preserve"> </v>
      </c>
      <c r="AN973" s="163" t="str">
        <f t="shared" si="74"/>
        <v xml:space="preserve"> </v>
      </c>
    </row>
    <row r="974" spans="28:40" x14ac:dyDescent="0.25">
      <c r="AB974" s="161" t="e">
        <f>T974-HLOOKUP(V974,Minimas!$C$3:$CD$12,2,FALSE)</f>
        <v>#N/A</v>
      </c>
      <c r="AC974" s="161" t="e">
        <f>T974-HLOOKUP(V974,Minimas!$C$3:$CD$12,3,FALSE)</f>
        <v>#N/A</v>
      </c>
      <c r="AD974" s="161" t="e">
        <f>T974-HLOOKUP(V974,Minimas!$C$3:$CD$12,4,FALSE)</f>
        <v>#N/A</v>
      </c>
      <c r="AE974" s="161" t="e">
        <f>T974-HLOOKUP(V974,Minimas!$C$3:$CD$12,5,FALSE)</f>
        <v>#N/A</v>
      </c>
      <c r="AF974" s="161" t="e">
        <f>T974-HLOOKUP(V974,Minimas!$C$3:$CD$12,6,FALSE)</f>
        <v>#N/A</v>
      </c>
      <c r="AG974" s="161" t="e">
        <f>T974-HLOOKUP(V974,Minimas!$C$3:$CD$12,7,FALSE)</f>
        <v>#N/A</v>
      </c>
      <c r="AH974" s="161" t="e">
        <f>T974-HLOOKUP(V974,Minimas!$C$3:$CD$12,8,FALSE)</f>
        <v>#N/A</v>
      </c>
      <c r="AI974" s="161" t="e">
        <f>T974-HLOOKUP(V974,Minimas!$C$3:$CD$12,9,FALSE)</f>
        <v>#N/A</v>
      </c>
      <c r="AJ974" s="161" t="e">
        <f>T974-HLOOKUP(V974,Minimas!$C$3:$CD$12,10,FALSE)</f>
        <v>#N/A</v>
      </c>
      <c r="AK974" s="162" t="str">
        <f t="shared" si="72"/>
        <v xml:space="preserve"> </v>
      </c>
      <c r="AL974" s="163"/>
      <c r="AM974" s="163" t="str">
        <f t="shared" si="73"/>
        <v xml:space="preserve"> </v>
      </c>
      <c r="AN974" s="163" t="str">
        <f t="shared" si="74"/>
        <v xml:space="preserve"> </v>
      </c>
    </row>
    <row r="975" spans="28:40" x14ac:dyDescent="0.25">
      <c r="AB975" s="161" t="e">
        <f>T975-HLOOKUP(V975,Minimas!$C$3:$CD$12,2,FALSE)</f>
        <v>#N/A</v>
      </c>
      <c r="AC975" s="161" t="e">
        <f>T975-HLOOKUP(V975,Minimas!$C$3:$CD$12,3,FALSE)</f>
        <v>#N/A</v>
      </c>
      <c r="AD975" s="161" t="e">
        <f>T975-HLOOKUP(V975,Minimas!$C$3:$CD$12,4,FALSE)</f>
        <v>#N/A</v>
      </c>
      <c r="AE975" s="161" t="e">
        <f>T975-HLOOKUP(V975,Minimas!$C$3:$CD$12,5,FALSE)</f>
        <v>#N/A</v>
      </c>
      <c r="AF975" s="161" t="e">
        <f>T975-HLOOKUP(V975,Minimas!$C$3:$CD$12,6,FALSE)</f>
        <v>#N/A</v>
      </c>
      <c r="AG975" s="161" t="e">
        <f>T975-HLOOKUP(V975,Minimas!$C$3:$CD$12,7,FALSE)</f>
        <v>#N/A</v>
      </c>
      <c r="AH975" s="161" t="e">
        <f>T975-HLOOKUP(V975,Minimas!$C$3:$CD$12,8,FALSE)</f>
        <v>#N/A</v>
      </c>
      <c r="AI975" s="161" t="e">
        <f>T975-HLOOKUP(V975,Minimas!$C$3:$CD$12,9,FALSE)</f>
        <v>#N/A</v>
      </c>
      <c r="AJ975" s="161" t="e">
        <f>T975-HLOOKUP(V975,Minimas!$C$3:$CD$12,10,FALSE)</f>
        <v>#N/A</v>
      </c>
      <c r="AK975" s="162" t="str">
        <f t="shared" si="72"/>
        <v xml:space="preserve"> </v>
      </c>
      <c r="AL975" s="163"/>
      <c r="AM975" s="163" t="str">
        <f t="shared" si="73"/>
        <v xml:space="preserve"> </v>
      </c>
      <c r="AN975" s="163" t="str">
        <f t="shared" si="74"/>
        <v xml:space="preserve"> </v>
      </c>
    </row>
    <row r="976" spans="28:40" x14ac:dyDescent="0.25">
      <c r="AB976" s="161" t="e">
        <f>T976-HLOOKUP(V976,Minimas!$C$3:$CD$12,2,FALSE)</f>
        <v>#N/A</v>
      </c>
      <c r="AC976" s="161" t="e">
        <f>T976-HLOOKUP(V976,Minimas!$C$3:$CD$12,3,FALSE)</f>
        <v>#N/A</v>
      </c>
      <c r="AD976" s="161" t="e">
        <f>T976-HLOOKUP(V976,Minimas!$C$3:$CD$12,4,FALSE)</f>
        <v>#N/A</v>
      </c>
      <c r="AE976" s="161" t="e">
        <f>T976-HLOOKUP(V976,Minimas!$C$3:$CD$12,5,FALSE)</f>
        <v>#N/A</v>
      </c>
      <c r="AF976" s="161" t="e">
        <f>T976-HLOOKUP(V976,Minimas!$C$3:$CD$12,6,FALSE)</f>
        <v>#N/A</v>
      </c>
      <c r="AG976" s="161" t="e">
        <f>T976-HLOOKUP(V976,Minimas!$C$3:$CD$12,7,FALSE)</f>
        <v>#N/A</v>
      </c>
      <c r="AH976" s="161" t="e">
        <f>T976-HLOOKUP(V976,Minimas!$C$3:$CD$12,8,FALSE)</f>
        <v>#N/A</v>
      </c>
      <c r="AI976" s="161" t="e">
        <f>T976-HLOOKUP(V976,Minimas!$C$3:$CD$12,9,FALSE)</f>
        <v>#N/A</v>
      </c>
      <c r="AJ976" s="161" t="e">
        <f>T976-HLOOKUP(V976,Minimas!$C$3:$CD$12,10,FALSE)</f>
        <v>#N/A</v>
      </c>
      <c r="AK976" s="162" t="str">
        <f t="shared" si="72"/>
        <v xml:space="preserve"> </v>
      </c>
      <c r="AL976" s="163"/>
      <c r="AM976" s="163" t="str">
        <f t="shared" si="73"/>
        <v xml:space="preserve"> </v>
      </c>
      <c r="AN976" s="163" t="str">
        <f t="shared" si="74"/>
        <v xml:space="preserve"> </v>
      </c>
    </row>
    <row r="977" spans="28:40" x14ac:dyDescent="0.25">
      <c r="AB977" s="161" t="e">
        <f>T977-HLOOKUP(V977,Minimas!$C$3:$CD$12,2,FALSE)</f>
        <v>#N/A</v>
      </c>
      <c r="AC977" s="161" t="e">
        <f>T977-HLOOKUP(V977,Minimas!$C$3:$CD$12,3,FALSE)</f>
        <v>#N/A</v>
      </c>
      <c r="AD977" s="161" t="e">
        <f>T977-HLOOKUP(V977,Minimas!$C$3:$CD$12,4,FALSE)</f>
        <v>#N/A</v>
      </c>
      <c r="AE977" s="161" t="e">
        <f>T977-HLOOKUP(V977,Minimas!$C$3:$CD$12,5,FALSE)</f>
        <v>#N/A</v>
      </c>
      <c r="AF977" s="161" t="e">
        <f>T977-HLOOKUP(V977,Minimas!$C$3:$CD$12,6,FALSE)</f>
        <v>#N/A</v>
      </c>
      <c r="AG977" s="161" t="e">
        <f>T977-HLOOKUP(V977,Minimas!$C$3:$CD$12,7,FALSE)</f>
        <v>#N/A</v>
      </c>
      <c r="AH977" s="161" t="e">
        <f>T977-HLOOKUP(V977,Minimas!$C$3:$CD$12,8,FALSE)</f>
        <v>#N/A</v>
      </c>
      <c r="AI977" s="161" t="e">
        <f>T977-HLOOKUP(V977,Minimas!$C$3:$CD$12,9,FALSE)</f>
        <v>#N/A</v>
      </c>
      <c r="AJ977" s="161" t="e">
        <f>T977-HLOOKUP(V977,Minimas!$C$3:$CD$12,10,FALSE)</f>
        <v>#N/A</v>
      </c>
      <c r="AK977" s="162" t="str">
        <f t="shared" si="72"/>
        <v xml:space="preserve"> </v>
      </c>
      <c r="AL977" s="163"/>
      <c r="AM977" s="163" t="str">
        <f t="shared" si="73"/>
        <v xml:space="preserve"> </v>
      </c>
      <c r="AN977" s="163" t="str">
        <f t="shared" si="74"/>
        <v xml:space="preserve"> </v>
      </c>
    </row>
    <row r="978" spans="28:40" x14ac:dyDescent="0.25">
      <c r="AB978" s="161" t="e">
        <f>T978-HLOOKUP(V978,Minimas!$C$3:$CD$12,2,FALSE)</f>
        <v>#N/A</v>
      </c>
      <c r="AC978" s="161" t="e">
        <f>T978-HLOOKUP(V978,Minimas!$C$3:$CD$12,3,FALSE)</f>
        <v>#N/A</v>
      </c>
      <c r="AD978" s="161" t="e">
        <f>T978-HLOOKUP(V978,Minimas!$C$3:$CD$12,4,FALSE)</f>
        <v>#N/A</v>
      </c>
      <c r="AE978" s="161" t="e">
        <f>T978-HLOOKUP(V978,Minimas!$C$3:$CD$12,5,FALSE)</f>
        <v>#N/A</v>
      </c>
      <c r="AF978" s="161" t="e">
        <f>T978-HLOOKUP(V978,Minimas!$C$3:$CD$12,6,FALSE)</f>
        <v>#N/A</v>
      </c>
      <c r="AG978" s="161" t="e">
        <f>T978-HLOOKUP(V978,Minimas!$C$3:$CD$12,7,FALSE)</f>
        <v>#N/A</v>
      </c>
      <c r="AH978" s="161" t="e">
        <f>T978-HLOOKUP(V978,Minimas!$C$3:$CD$12,8,FALSE)</f>
        <v>#N/A</v>
      </c>
      <c r="AI978" s="161" t="e">
        <f>T978-HLOOKUP(V978,Minimas!$C$3:$CD$12,9,FALSE)</f>
        <v>#N/A</v>
      </c>
      <c r="AJ978" s="161" t="e">
        <f>T978-HLOOKUP(V978,Minimas!$C$3:$CD$12,10,FALSE)</f>
        <v>#N/A</v>
      </c>
      <c r="AK978" s="162" t="str">
        <f t="shared" si="72"/>
        <v xml:space="preserve"> </v>
      </c>
      <c r="AL978" s="163"/>
      <c r="AM978" s="163" t="str">
        <f t="shared" si="73"/>
        <v xml:space="preserve"> </v>
      </c>
      <c r="AN978" s="163" t="str">
        <f t="shared" si="74"/>
        <v xml:space="preserve"> </v>
      </c>
    </row>
    <row r="979" spans="28:40" x14ac:dyDescent="0.25">
      <c r="AB979" s="161" t="e">
        <f>T979-HLOOKUP(V979,Minimas!$C$3:$CD$12,2,FALSE)</f>
        <v>#N/A</v>
      </c>
      <c r="AC979" s="161" t="e">
        <f>T979-HLOOKUP(V979,Minimas!$C$3:$CD$12,3,FALSE)</f>
        <v>#N/A</v>
      </c>
      <c r="AD979" s="161" t="e">
        <f>T979-HLOOKUP(V979,Minimas!$C$3:$CD$12,4,FALSE)</f>
        <v>#N/A</v>
      </c>
      <c r="AE979" s="161" t="e">
        <f>T979-HLOOKUP(V979,Minimas!$C$3:$CD$12,5,FALSE)</f>
        <v>#N/A</v>
      </c>
      <c r="AF979" s="161" t="e">
        <f>T979-HLOOKUP(V979,Minimas!$C$3:$CD$12,6,FALSE)</f>
        <v>#N/A</v>
      </c>
      <c r="AG979" s="161" t="e">
        <f>T979-HLOOKUP(V979,Minimas!$C$3:$CD$12,7,FALSE)</f>
        <v>#N/A</v>
      </c>
      <c r="AH979" s="161" t="e">
        <f>T979-HLOOKUP(V979,Minimas!$C$3:$CD$12,8,FALSE)</f>
        <v>#N/A</v>
      </c>
      <c r="AI979" s="161" t="e">
        <f>T979-HLOOKUP(V979,Minimas!$C$3:$CD$12,9,FALSE)</f>
        <v>#N/A</v>
      </c>
      <c r="AJ979" s="161" t="e">
        <f>T979-HLOOKUP(V979,Minimas!$C$3:$CD$12,10,FALSE)</f>
        <v>#N/A</v>
      </c>
      <c r="AK979" s="162" t="str">
        <f t="shared" si="72"/>
        <v xml:space="preserve"> </v>
      </c>
      <c r="AL979" s="163"/>
      <c r="AM979" s="163" t="str">
        <f t="shared" si="73"/>
        <v xml:space="preserve"> </v>
      </c>
      <c r="AN979" s="163" t="str">
        <f t="shared" si="74"/>
        <v xml:space="preserve"> </v>
      </c>
    </row>
    <row r="980" spans="28:40" x14ac:dyDescent="0.25">
      <c r="AB980" s="161" t="e">
        <f>T980-HLOOKUP(V980,Minimas!$C$3:$CD$12,2,FALSE)</f>
        <v>#N/A</v>
      </c>
      <c r="AC980" s="161" t="e">
        <f>T980-HLOOKUP(V980,Minimas!$C$3:$CD$12,3,FALSE)</f>
        <v>#N/A</v>
      </c>
      <c r="AD980" s="161" t="e">
        <f>T980-HLOOKUP(V980,Minimas!$C$3:$CD$12,4,FALSE)</f>
        <v>#N/A</v>
      </c>
      <c r="AE980" s="161" t="e">
        <f>T980-HLOOKUP(V980,Minimas!$C$3:$CD$12,5,FALSE)</f>
        <v>#N/A</v>
      </c>
      <c r="AF980" s="161" t="e">
        <f>T980-HLOOKUP(V980,Minimas!$C$3:$CD$12,6,FALSE)</f>
        <v>#N/A</v>
      </c>
      <c r="AG980" s="161" t="e">
        <f>T980-HLOOKUP(V980,Minimas!$C$3:$CD$12,7,FALSE)</f>
        <v>#N/A</v>
      </c>
      <c r="AH980" s="161" t="e">
        <f>T980-HLOOKUP(V980,Minimas!$C$3:$CD$12,8,FALSE)</f>
        <v>#N/A</v>
      </c>
      <c r="AI980" s="161" t="e">
        <f>T980-HLOOKUP(V980,Minimas!$C$3:$CD$12,9,FALSE)</f>
        <v>#N/A</v>
      </c>
      <c r="AJ980" s="161" t="e">
        <f>T980-HLOOKUP(V980,Minimas!$C$3:$CD$12,10,FALSE)</f>
        <v>#N/A</v>
      </c>
      <c r="AK980" s="162" t="str">
        <f t="shared" si="72"/>
        <v xml:space="preserve"> </v>
      </c>
      <c r="AL980" s="163"/>
      <c r="AM980" s="163" t="str">
        <f t="shared" si="73"/>
        <v xml:space="preserve"> </v>
      </c>
      <c r="AN980" s="163" t="str">
        <f t="shared" si="74"/>
        <v xml:space="preserve"> </v>
      </c>
    </row>
    <row r="981" spans="28:40" x14ac:dyDescent="0.25">
      <c r="AB981" s="161" t="e">
        <f>T981-HLOOKUP(V981,Minimas!$C$3:$CD$12,2,FALSE)</f>
        <v>#N/A</v>
      </c>
      <c r="AC981" s="161" t="e">
        <f>T981-HLOOKUP(V981,Minimas!$C$3:$CD$12,3,FALSE)</f>
        <v>#N/A</v>
      </c>
      <c r="AD981" s="161" t="e">
        <f>T981-HLOOKUP(V981,Minimas!$C$3:$CD$12,4,FALSE)</f>
        <v>#N/A</v>
      </c>
      <c r="AE981" s="161" t="e">
        <f>T981-HLOOKUP(V981,Minimas!$C$3:$CD$12,5,FALSE)</f>
        <v>#N/A</v>
      </c>
      <c r="AF981" s="161" t="e">
        <f>T981-HLOOKUP(V981,Minimas!$C$3:$CD$12,6,FALSE)</f>
        <v>#N/A</v>
      </c>
      <c r="AG981" s="161" t="e">
        <f>T981-HLOOKUP(V981,Minimas!$C$3:$CD$12,7,FALSE)</f>
        <v>#N/A</v>
      </c>
      <c r="AH981" s="161" t="e">
        <f>T981-HLOOKUP(V981,Minimas!$C$3:$CD$12,8,FALSE)</f>
        <v>#N/A</v>
      </c>
      <c r="AI981" s="161" t="e">
        <f>T981-HLOOKUP(V981,Minimas!$C$3:$CD$12,9,FALSE)</f>
        <v>#N/A</v>
      </c>
      <c r="AJ981" s="161" t="e">
        <f>T981-HLOOKUP(V981,Minimas!$C$3:$CD$12,10,FALSE)</f>
        <v>#N/A</v>
      </c>
      <c r="AK981" s="162" t="str">
        <f t="shared" si="72"/>
        <v xml:space="preserve"> </v>
      </c>
      <c r="AL981" s="163"/>
      <c r="AM981" s="163" t="str">
        <f t="shared" si="73"/>
        <v xml:space="preserve"> </v>
      </c>
      <c r="AN981" s="163" t="str">
        <f t="shared" si="74"/>
        <v xml:space="preserve"> </v>
      </c>
    </row>
    <row r="982" spans="28:40" x14ac:dyDescent="0.25">
      <c r="AB982" s="161" t="e">
        <f>T982-HLOOKUP(V982,Minimas!$C$3:$CD$12,2,FALSE)</f>
        <v>#N/A</v>
      </c>
      <c r="AC982" s="161" t="e">
        <f>T982-HLOOKUP(V982,Minimas!$C$3:$CD$12,3,FALSE)</f>
        <v>#N/A</v>
      </c>
      <c r="AD982" s="161" t="e">
        <f>T982-HLOOKUP(V982,Minimas!$C$3:$CD$12,4,FALSE)</f>
        <v>#N/A</v>
      </c>
      <c r="AE982" s="161" t="e">
        <f>T982-HLOOKUP(V982,Minimas!$C$3:$CD$12,5,FALSE)</f>
        <v>#N/A</v>
      </c>
      <c r="AF982" s="161" t="e">
        <f>T982-HLOOKUP(V982,Minimas!$C$3:$CD$12,6,FALSE)</f>
        <v>#N/A</v>
      </c>
      <c r="AG982" s="161" t="e">
        <f>T982-HLOOKUP(V982,Minimas!$C$3:$CD$12,7,FALSE)</f>
        <v>#N/A</v>
      </c>
      <c r="AH982" s="161" t="e">
        <f>T982-HLOOKUP(V982,Minimas!$C$3:$CD$12,8,FALSE)</f>
        <v>#N/A</v>
      </c>
      <c r="AI982" s="161" t="e">
        <f>T982-HLOOKUP(V982,Minimas!$C$3:$CD$12,9,FALSE)</f>
        <v>#N/A</v>
      </c>
      <c r="AJ982" s="161" t="e">
        <f>T982-HLOOKUP(V982,Minimas!$C$3:$CD$12,10,FALSE)</f>
        <v>#N/A</v>
      </c>
      <c r="AK982" s="162" t="str">
        <f t="shared" si="72"/>
        <v xml:space="preserve"> </v>
      </c>
      <c r="AL982" s="163"/>
      <c r="AM982" s="163" t="str">
        <f t="shared" si="73"/>
        <v xml:space="preserve"> </v>
      </c>
      <c r="AN982" s="163" t="str">
        <f t="shared" si="74"/>
        <v xml:space="preserve"> </v>
      </c>
    </row>
    <row r="983" spans="28:40" x14ac:dyDescent="0.25">
      <c r="AB983" s="161" t="e">
        <f>T983-HLOOKUP(V983,Minimas!$C$3:$CD$12,2,FALSE)</f>
        <v>#N/A</v>
      </c>
      <c r="AC983" s="161" t="e">
        <f>T983-HLOOKUP(V983,Minimas!$C$3:$CD$12,3,FALSE)</f>
        <v>#N/A</v>
      </c>
      <c r="AD983" s="161" t="e">
        <f>T983-HLOOKUP(V983,Minimas!$C$3:$CD$12,4,FALSE)</f>
        <v>#N/A</v>
      </c>
      <c r="AE983" s="161" t="e">
        <f>T983-HLOOKUP(V983,Minimas!$C$3:$CD$12,5,FALSE)</f>
        <v>#N/A</v>
      </c>
      <c r="AF983" s="161" t="e">
        <f>T983-HLOOKUP(V983,Minimas!$C$3:$CD$12,6,FALSE)</f>
        <v>#N/A</v>
      </c>
      <c r="AG983" s="161" t="e">
        <f>T983-HLOOKUP(V983,Minimas!$C$3:$CD$12,7,FALSE)</f>
        <v>#N/A</v>
      </c>
      <c r="AH983" s="161" t="e">
        <f>T983-HLOOKUP(V983,Minimas!$C$3:$CD$12,8,FALSE)</f>
        <v>#N/A</v>
      </c>
      <c r="AI983" s="161" t="e">
        <f>T983-HLOOKUP(V983,Minimas!$C$3:$CD$12,9,FALSE)</f>
        <v>#N/A</v>
      </c>
      <c r="AJ983" s="161" t="e">
        <f>T983-HLOOKUP(V983,Minimas!$C$3:$CD$12,10,FALSE)</f>
        <v>#N/A</v>
      </c>
      <c r="AK983" s="162" t="str">
        <f t="shared" si="72"/>
        <v xml:space="preserve"> </v>
      </c>
      <c r="AL983" s="163"/>
      <c r="AM983" s="163" t="str">
        <f t="shared" si="73"/>
        <v xml:space="preserve"> </v>
      </c>
      <c r="AN983" s="163" t="str">
        <f t="shared" si="74"/>
        <v xml:space="preserve"> </v>
      </c>
    </row>
    <row r="984" spans="28:40" x14ac:dyDescent="0.25">
      <c r="AB984" s="161" t="e">
        <f>T984-HLOOKUP(V984,Minimas!$C$3:$CD$12,2,FALSE)</f>
        <v>#N/A</v>
      </c>
      <c r="AC984" s="161" t="e">
        <f>T984-HLOOKUP(V984,Minimas!$C$3:$CD$12,3,FALSE)</f>
        <v>#N/A</v>
      </c>
      <c r="AD984" s="161" t="e">
        <f>T984-HLOOKUP(V984,Minimas!$C$3:$CD$12,4,FALSE)</f>
        <v>#N/A</v>
      </c>
      <c r="AE984" s="161" t="e">
        <f>T984-HLOOKUP(V984,Minimas!$C$3:$CD$12,5,FALSE)</f>
        <v>#N/A</v>
      </c>
      <c r="AF984" s="161" t="e">
        <f>T984-HLOOKUP(V984,Minimas!$C$3:$CD$12,6,FALSE)</f>
        <v>#N/A</v>
      </c>
      <c r="AG984" s="161" t="e">
        <f>T984-HLOOKUP(V984,Minimas!$C$3:$CD$12,7,FALSE)</f>
        <v>#N/A</v>
      </c>
      <c r="AH984" s="161" t="e">
        <f>T984-HLOOKUP(V984,Minimas!$C$3:$CD$12,8,FALSE)</f>
        <v>#N/A</v>
      </c>
      <c r="AI984" s="161" t="e">
        <f>T984-HLOOKUP(V984,Minimas!$C$3:$CD$12,9,FALSE)</f>
        <v>#N/A</v>
      </c>
      <c r="AJ984" s="161" t="e">
        <f>T984-HLOOKUP(V984,Minimas!$C$3:$CD$12,10,FALSE)</f>
        <v>#N/A</v>
      </c>
      <c r="AK984" s="162" t="str">
        <f t="shared" si="72"/>
        <v xml:space="preserve"> </v>
      </c>
      <c r="AL984" s="163"/>
      <c r="AM984" s="163" t="str">
        <f t="shared" si="73"/>
        <v xml:space="preserve"> </v>
      </c>
      <c r="AN984" s="163" t="str">
        <f t="shared" si="74"/>
        <v xml:space="preserve"> </v>
      </c>
    </row>
    <row r="985" spans="28:40" x14ac:dyDescent="0.25">
      <c r="AB985" s="161" t="e">
        <f>T985-HLOOKUP(V985,Minimas!$C$3:$CD$12,2,FALSE)</f>
        <v>#N/A</v>
      </c>
      <c r="AC985" s="161" t="e">
        <f>T985-HLOOKUP(V985,Minimas!$C$3:$CD$12,3,FALSE)</f>
        <v>#N/A</v>
      </c>
      <c r="AD985" s="161" t="e">
        <f>T985-HLOOKUP(V985,Minimas!$C$3:$CD$12,4,FALSE)</f>
        <v>#N/A</v>
      </c>
      <c r="AE985" s="161" t="e">
        <f>T985-HLOOKUP(V985,Minimas!$C$3:$CD$12,5,FALSE)</f>
        <v>#N/A</v>
      </c>
      <c r="AF985" s="161" t="e">
        <f>T985-HLOOKUP(V985,Minimas!$C$3:$CD$12,6,FALSE)</f>
        <v>#N/A</v>
      </c>
      <c r="AG985" s="161" t="e">
        <f>T985-HLOOKUP(V985,Minimas!$C$3:$CD$12,7,FALSE)</f>
        <v>#N/A</v>
      </c>
      <c r="AH985" s="161" t="e">
        <f>T985-HLOOKUP(V985,Minimas!$C$3:$CD$12,8,FALSE)</f>
        <v>#N/A</v>
      </c>
      <c r="AI985" s="161" t="e">
        <f>T985-HLOOKUP(V985,Minimas!$C$3:$CD$12,9,FALSE)</f>
        <v>#N/A</v>
      </c>
      <c r="AJ985" s="161" t="e">
        <f>T985-HLOOKUP(V985,Minimas!$C$3:$CD$12,10,FALSE)</f>
        <v>#N/A</v>
      </c>
      <c r="AK985" s="162" t="str">
        <f t="shared" si="72"/>
        <v xml:space="preserve"> </v>
      </c>
      <c r="AL985" s="163"/>
      <c r="AM985" s="163" t="str">
        <f t="shared" si="73"/>
        <v xml:space="preserve"> </v>
      </c>
      <c r="AN985" s="163" t="str">
        <f t="shared" si="74"/>
        <v xml:space="preserve"> </v>
      </c>
    </row>
    <row r="986" spans="28:40" x14ac:dyDescent="0.25">
      <c r="AB986" s="161" t="e">
        <f>T986-HLOOKUP(V986,Minimas!$C$3:$CD$12,2,FALSE)</f>
        <v>#N/A</v>
      </c>
      <c r="AC986" s="161" t="e">
        <f>T986-HLOOKUP(V986,Minimas!$C$3:$CD$12,3,FALSE)</f>
        <v>#N/A</v>
      </c>
      <c r="AD986" s="161" t="e">
        <f>T986-HLOOKUP(V986,Minimas!$C$3:$CD$12,4,FALSE)</f>
        <v>#N/A</v>
      </c>
      <c r="AE986" s="161" t="e">
        <f>T986-HLOOKUP(V986,Minimas!$C$3:$CD$12,5,FALSE)</f>
        <v>#N/A</v>
      </c>
      <c r="AF986" s="161" t="e">
        <f>T986-HLOOKUP(V986,Minimas!$C$3:$CD$12,6,FALSE)</f>
        <v>#N/A</v>
      </c>
      <c r="AG986" s="161" t="e">
        <f>T986-HLOOKUP(V986,Minimas!$C$3:$CD$12,7,FALSE)</f>
        <v>#N/A</v>
      </c>
      <c r="AH986" s="161" t="e">
        <f>T986-HLOOKUP(V986,Minimas!$C$3:$CD$12,8,FALSE)</f>
        <v>#N/A</v>
      </c>
      <c r="AI986" s="161" t="e">
        <f>T986-HLOOKUP(V986,Minimas!$C$3:$CD$12,9,FALSE)</f>
        <v>#N/A</v>
      </c>
      <c r="AJ986" s="161" t="e">
        <f>T986-HLOOKUP(V986,Minimas!$C$3:$CD$12,10,FALSE)</f>
        <v>#N/A</v>
      </c>
      <c r="AK986" s="162" t="str">
        <f t="shared" si="72"/>
        <v xml:space="preserve"> </v>
      </c>
      <c r="AL986" s="163"/>
      <c r="AM986" s="163" t="str">
        <f t="shared" si="73"/>
        <v xml:space="preserve"> </v>
      </c>
      <c r="AN986" s="163" t="str">
        <f t="shared" si="74"/>
        <v xml:space="preserve"> </v>
      </c>
    </row>
    <row r="987" spans="28:40" x14ac:dyDescent="0.25">
      <c r="AB987" s="161" t="e">
        <f>T987-HLOOKUP(V987,Minimas!$C$3:$CD$12,2,FALSE)</f>
        <v>#N/A</v>
      </c>
      <c r="AC987" s="161" t="e">
        <f>T987-HLOOKUP(V987,Minimas!$C$3:$CD$12,3,FALSE)</f>
        <v>#N/A</v>
      </c>
      <c r="AD987" s="161" t="e">
        <f>T987-HLOOKUP(V987,Minimas!$C$3:$CD$12,4,FALSE)</f>
        <v>#N/A</v>
      </c>
      <c r="AE987" s="161" t="e">
        <f>T987-HLOOKUP(V987,Minimas!$C$3:$CD$12,5,FALSE)</f>
        <v>#N/A</v>
      </c>
      <c r="AF987" s="161" t="e">
        <f>T987-HLOOKUP(V987,Minimas!$C$3:$CD$12,6,FALSE)</f>
        <v>#N/A</v>
      </c>
      <c r="AG987" s="161" t="e">
        <f>T987-HLOOKUP(V987,Minimas!$C$3:$CD$12,7,FALSE)</f>
        <v>#N/A</v>
      </c>
      <c r="AH987" s="161" t="e">
        <f>T987-HLOOKUP(V987,Minimas!$C$3:$CD$12,8,FALSE)</f>
        <v>#N/A</v>
      </c>
      <c r="AI987" s="161" t="e">
        <f>T987-HLOOKUP(V987,Minimas!$C$3:$CD$12,9,FALSE)</f>
        <v>#N/A</v>
      </c>
      <c r="AJ987" s="161" t="e">
        <f>T987-HLOOKUP(V987,Minimas!$C$3:$CD$12,10,FALSE)</f>
        <v>#N/A</v>
      </c>
      <c r="AK987" s="162" t="str">
        <f t="shared" si="72"/>
        <v xml:space="preserve"> </v>
      </c>
      <c r="AL987" s="163"/>
      <c r="AM987" s="163" t="str">
        <f t="shared" si="73"/>
        <v xml:space="preserve"> </v>
      </c>
      <c r="AN987" s="163" t="str">
        <f t="shared" si="74"/>
        <v xml:space="preserve"> </v>
      </c>
    </row>
    <row r="988" spans="28:40" x14ac:dyDescent="0.25">
      <c r="AB988" s="161" t="e">
        <f>T988-HLOOKUP(V988,Minimas!$C$3:$CD$12,2,FALSE)</f>
        <v>#N/A</v>
      </c>
      <c r="AC988" s="161" t="e">
        <f>T988-HLOOKUP(V988,Minimas!$C$3:$CD$12,3,FALSE)</f>
        <v>#N/A</v>
      </c>
      <c r="AD988" s="161" t="e">
        <f>T988-HLOOKUP(V988,Minimas!$C$3:$CD$12,4,FALSE)</f>
        <v>#N/A</v>
      </c>
      <c r="AE988" s="161" t="e">
        <f>T988-HLOOKUP(V988,Minimas!$C$3:$CD$12,5,FALSE)</f>
        <v>#N/A</v>
      </c>
      <c r="AF988" s="161" t="e">
        <f>T988-HLOOKUP(V988,Minimas!$C$3:$CD$12,6,FALSE)</f>
        <v>#N/A</v>
      </c>
      <c r="AG988" s="161" t="e">
        <f>T988-HLOOKUP(V988,Minimas!$C$3:$CD$12,7,FALSE)</f>
        <v>#N/A</v>
      </c>
      <c r="AH988" s="161" t="e">
        <f>T988-HLOOKUP(V988,Minimas!$C$3:$CD$12,8,FALSE)</f>
        <v>#N/A</v>
      </c>
      <c r="AI988" s="161" t="e">
        <f>T988-HLOOKUP(V988,Minimas!$C$3:$CD$12,9,FALSE)</f>
        <v>#N/A</v>
      </c>
      <c r="AJ988" s="161" t="e">
        <f>T988-HLOOKUP(V988,Minimas!$C$3:$CD$12,10,FALSE)</f>
        <v>#N/A</v>
      </c>
      <c r="AK988" s="162" t="str">
        <f t="shared" si="72"/>
        <v xml:space="preserve"> </v>
      </c>
      <c r="AL988" s="163"/>
      <c r="AM988" s="163" t="str">
        <f t="shared" si="73"/>
        <v xml:space="preserve"> </v>
      </c>
      <c r="AN988" s="163" t="str">
        <f t="shared" si="74"/>
        <v xml:space="preserve"> </v>
      </c>
    </row>
    <row r="989" spans="28:40" x14ac:dyDescent="0.25">
      <c r="AB989" s="161" t="e">
        <f>T989-HLOOKUP(V989,Minimas!$C$3:$CD$12,2,FALSE)</f>
        <v>#N/A</v>
      </c>
      <c r="AC989" s="161" t="e">
        <f>T989-HLOOKUP(V989,Minimas!$C$3:$CD$12,3,FALSE)</f>
        <v>#N/A</v>
      </c>
      <c r="AD989" s="161" t="e">
        <f>T989-HLOOKUP(V989,Minimas!$C$3:$CD$12,4,FALSE)</f>
        <v>#N/A</v>
      </c>
      <c r="AE989" s="161" t="e">
        <f>T989-HLOOKUP(V989,Minimas!$C$3:$CD$12,5,FALSE)</f>
        <v>#N/A</v>
      </c>
      <c r="AF989" s="161" t="e">
        <f>T989-HLOOKUP(V989,Minimas!$C$3:$CD$12,6,FALSE)</f>
        <v>#N/A</v>
      </c>
      <c r="AG989" s="161" t="e">
        <f>T989-HLOOKUP(V989,Minimas!$C$3:$CD$12,7,FALSE)</f>
        <v>#N/A</v>
      </c>
      <c r="AH989" s="161" t="e">
        <f>T989-HLOOKUP(V989,Minimas!$C$3:$CD$12,8,FALSE)</f>
        <v>#N/A</v>
      </c>
      <c r="AI989" s="161" t="e">
        <f>T989-HLOOKUP(V989,Minimas!$C$3:$CD$12,9,FALSE)</f>
        <v>#N/A</v>
      </c>
      <c r="AJ989" s="161" t="e">
        <f>T989-HLOOKUP(V989,Minimas!$C$3:$CD$12,10,FALSE)</f>
        <v>#N/A</v>
      </c>
      <c r="AK989" s="162" t="str">
        <f t="shared" si="72"/>
        <v xml:space="preserve"> </v>
      </c>
      <c r="AL989" s="163"/>
      <c r="AM989" s="163" t="str">
        <f t="shared" si="73"/>
        <v xml:space="preserve"> </v>
      </c>
      <c r="AN989" s="163" t="str">
        <f t="shared" si="74"/>
        <v xml:space="preserve"> </v>
      </c>
    </row>
    <row r="990" spans="28:40" x14ac:dyDescent="0.25">
      <c r="AB990" s="161" t="e">
        <f>T990-HLOOKUP(V990,Minimas!$C$3:$CD$12,2,FALSE)</f>
        <v>#N/A</v>
      </c>
      <c r="AC990" s="161" t="e">
        <f>T990-HLOOKUP(V990,Minimas!$C$3:$CD$12,3,FALSE)</f>
        <v>#N/A</v>
      </c>
      <c r="AD990" s="161" t="e">
        <f>T990-HLOOKUP(V990,Minimas!$C$3:$CD$12,4,FALSE)</f>
        <v>#N/A</v>
      </c>
      <c r="AE990" s="161" t="e">
        <f>T990-HLOOKUP(V990,Minimas!$C$3:$CD$12,5,FALSE)</f>
        <v>#N/A</v>
      </c>
      <c r="AF990" s="161" t="e">
        <f>T990-HLOOKUP(V990,Minimas!$C$3:$CD$12,6,FALSE)</f>
        <v>#N/A</v>
      </c>
      <c r="AG990" s="161" t="e">
        <f>T990-HLOOKUP(V990,Minimas!$C$3:$CD$12,7,FALSE)</f>
        <v>#N/A</v>
      </c>
      <c r="AH990" s="161" t="e">
        <f>T990-HLOOKUP(V990,Minimas!$C$3:$CD$12,8,FALSE)</f>
        <v>#N/A</v>
      </c>
      <c r="AI990" s="161" t="e">
        <f>T990-HLOOKUP(V990,Minimas!$C$3:$CD$12,9,FALSE)</f>
        <v>#N/A</v>
      </c>
      <c r="AJ990" s="161" t="e">
        <f>T990-HLOOKUP(V990,Minimas!$C$3:$CD$12,10,FALSE)</f>
        <v>#N/A</v>
      </c>
      <c r="AK990" s="162" t="str">
        <f t="shared" ref="AK990:AK1053" si="75">IF(E990=0," ",IF(AJ990&gt;=0,$AJ$5,IF(AI990&gt;=0,$AI$5,IF(AH990&gt;=0,$AH$5,IF(AG990&gt;=0,$AG$5,IF(AF990&gt;=0,$AF$5,IF(AE990&gt;=0,$AE$5,IF(AD990&gt;=0,$AD$5,IF(AC990&gt;=0,$AC$5,$AB$5)))))))))</f>
        <v xml:space="preserve"> </v>
      </c>
      <c r="AL990" s="163"/>
      <c r="AM990" s="163" t="str">
        <f t="shared" ref="AM990:AM1053" si="76">IF(AK990="","",AK990)</f>
        <v xml:space="preserve"> </v>
      </c>
      <c r="AN990" s="163" t="str">
        <f t="shared" ref="AN990:AN1053" si="77">IF(E990=0," ",IF(AJ990&gt;=0,AJ990,IF(AI990&gt;=0,AI990,IF(AH990&gt;=0,AH990,IF(AG990&gt;=0,AG990,IF(AF990&gt;=0,AF990,IF(AE990&gt;=0,AE990,IF(AD990&gt;=0,AD990,IF(AC990&gt;=0,AC990,AB990)))))))))</f>
        <v xml:space="preserve"> </v>
      </c>
    </row>
    <row r="991" spans="28:40" x14ac:dyDescent="0.25">
      <c r="AB991" s="161" t="e">
        <f>T991-HLOOKUP(V991,Minimas!$C$3:$CD$12,2,FALSE)</f>
        <v>#N/A</v>
      </c>
      <c r="AC991" s="161" t="e">
        <f>T991-HLOOKUP(V991,Minimas!$C$3:$CD$12,3,FALSE)</f>
        <v>#N/A</v>
      </c>
      <c r="AD991" s="161" t="e">
        <f>T991-HLOOKUP(V991,Minimas!$C$3:$CD$12,4,FALSE)</f>
        <v>#N/A</v>
      </c>
      <c r="AE991" s="161" t="e">
        <f>T991-HLOOKUP(V991,Minimas!$C$3:$CD$12,5,FALSE)</f>
        <v>#N/A</v>
      </c>
      <c r="AF991" s="161" t="e">
        <f>T991-HLOOKUP(V991,Minimas!$C$3:$CD$12,6,FALSE)</f>
        <v>#N/A</v>
      </c>
      <c r="AG991" s="161" t="e">
        <f>T991-HLOOKUP(V991,Minimas!$C$3:$CD$12,7,FALSE)</f>
        <v>#N/A</v>
      </c>
      <c r="AH991" s="161" t="e">
        <f>T991-HLOOKUP(V991,Minimas!$C$3:$CD$12,8,FALSE)</f>
        <v>#N/A</v>
      </c>
      <c r="AI991" s="161" t="e">
        <f>T991-HLOOKUP(V991,Minimas!$C$3:$CD$12,9,FALSE)</f>
        <v>#N/A</v>
      </c>
      <c r="AJ991" s="161" t="e">
        <f>T991-HLOOKUP(V991,Minimas!$C$3:$CD$12,10,FALSE)</f>
        <v>#N/A</v>
      </c>
      <c r="AK991" s="162" t="str">
        <f t="shared" si="75"/>
        <v xml:space="preserve"> </v>
      </c>
      <c r="AL991" s="163"/>
      <c r="AM991" s="163" t="str">
        <f t="shared" si="76"/>
        <v xml:space="preserve"> </v>
      </c>
      <c r="AN991" s="163" t="str">
        <f t="shared" si="77"/>
        <v xml:space="preserve"> </v>
      </c>
    </row>
    <row r="992" spans="28:40" x14ac:dyDescent="0.25">
      <c r="AB992" s="161" t="e">
        <f>T992-HLOOKUP(V992,Minimas!$C$3:$CD$12,2,FALSE)</f>
        <v>#N/A</v>
      </c>
      <c r="AC992" s="161" t="e">
        <f>T992-HLOOKUP(V992,Minimas!$C$3:$CD$12,3,FALSE)</f>
        <v>#N/A</v>
      </c>
      <c r="AD992" s="161" t="e">
        <f>T992-HLOOKUP(V992,Minimas!$C$3:$CD$12,4,FALSE)</f>
        <v>#N/A</v>
      </c>
      <c r="AE992" s="161" t="e">
        <f>T992-HLOOKUP(V992,Minimas!$C$3:$CD$12,5,FALSE)</f>
        <v>#N/A</v>
      </c>
      <c r="AF992" s="161" t="e">
        <f>T992-HLOOKUP(V992,Minimas!$C$3:$CD$12,6,FALSE)</f>
        <v>#N/A</v>
      </c>
      <c r="AG992" s="161" t="e">
        <f>T992-HLOOKUP(V992,Minimas!$C$3:$CD$12,7,FALSE)</f>
        <v>#N/A</v>
      </c>
      <c r="AH992" s="161" t="e">
        <f>T992-HLOOKUP(V992,Minimas!$C$3:$CD$12,8,FALSE)</f>
        <v>#N/A</v>
      </c>
      <c r="AI992" s="161" t="e">
        <f>T992-HLOOKUP(V992,Minimas!$C$3:$CD$12,9,FALSE)</f>
        <v>#N/A</v>
      </c>
      <c r="AJ992" s="161" t="e">
        <f>T992-HLOOKUP(V992,Minimas!$C$3:$CD$12,10,FALSE)</f>
        <v>#N/A</v>
      </c>
      <c r="AK992" s="162" t="str">
        <f t="shared" si="75"/>
        <v xml:space="preserve"> </v>
      </c>
      <c r="AL992" s="163"/>
      <c r="AM992" s="163" t="str">
        <f t="shared" si="76"/>
        <v xml:space="preserve"> </v>
      </c>
      <c r="AN992" s="163" t="str">
        <f t="shared" si="77"/>
        <v xml:space="preserve"> </v>
      </c>
    </row>
    <row r="993" spans="28:40" x14ac:dyDescent="0.25">
      <c r="AB993" s="161" t="e">
        <f>T993-HLOOKUP(V993,Minimas!$C$3:$CD$12,2,FALSE)</f>
        <v>#N/A</v>
      </c>
      <c r="AC993" s="161" t="e">
        <f>T993-HLOOKUP(V993,Minimas!$C$3:$CD$12,3,FALSE)</f>
        <v>#N/A</v>
      </c>
      <c r="AD993" s="161" t="e">
        <f>T993-HLOOKUP(V993,Minimas!$C$3:$CD$12,4,FALSE)</f>
        <v>#N/A</v>
      </c>
      <c r="AE993" s="161" t="e">
        <f>T993-HLOOKUP(V993,Minimas!$C$3:$CD$12,5,FALSE)</f>
        <v>#N/A</v>
      </c>
      <c r="AF993" s="161" t="e">
        <f>T993-HLOOKUP(V993,Minimas!$C$3:$CD$12,6,FALSE)</f>
        <v>#N/A</v>
      </c>
      <c r="AG993" s="161" t="e">
        <f>T993-HLOOKUP(V993,Minimas!$C$3:$CD$12,7,FALSE)</f>
        <v>#N/A</v>
      </c>
      <c r="AH993" s="161" t="e">
        <f>T993-HLOOKUP(V993,Minimas!$C$3:$CD$12,8,FALSE)</f>
        <v>#N/A</v>
      </c>
      <c r="AI993" s="161" t="e">
        <f>T993-HLOOKUP(V993,Minimas!$C$3:$CD$12,9,FALSE)</f>
        <v>#N/A</v>
      </c>
      <c r="AJ993" s="161" t="e">
        <f>T993-HLOOKUP(V993,Minimas!$C$3:$CD$12,10,FALSE)</f>
        <v>#N/A</v>
      </c>
      <c r="AK993" s="162" t="str">
        <f t="shared" si="75"/>
        <v xml:space="preserve"> </v>
      </c>
      <c r="AL993" s="163"/>
      <c r="AM993" s="163" t="str">
        <f t="shared" si="76"/>
        <v xml:space="preserve"> </v>
      </c>
      <c r="AN993" s="163" t="str">
        <f t="shared" si="77"/>
        <v xml:space="preserve"> </v>
      </c>
    </row>
    <row r="994" spans="28:40" x14ac:dyDescent="0.25">
      <c r="AB994" s="161" t="e">
        <f>T994-HLOOKUP(V994,Minimas!$C$3:$CD$12,2,FALSE)</f>
        <v>#N/A</v>
      </c>
      <c r="AC994" s="161" t="e">
        <f>T994-HLOOKUP(V994,Minimas!$C$3:$CD$12,3,FALSE)</f>
        <v>#N/A</v>
      </c>
      <c r="AD994" s="161" t="e">
        <f>T994-HLOOKUP(V994,Minimas!$C$3:$CD$12,4,FALSE)</f>
        <v>#N/A</v>
      </c>
      <c r="AE994" s="161" t="e">
        <f>T994-HLOOKUP(V994,Minimas!$C$3:$CD$12,5,FALSE)</f>
        <v>#N/A</v>
      </c>
      <c r="AF994" s="161" t="e">
        <f>T994-HLOOKUP(V994,Minimas!$C$3:$CD$12,6,FALSE)</f>
        <v>#N/A</v>
      </c>
      <c r="AG994" s="161" t="e">
        <f>T994-HLOOKUP(V994,Minimas!$C$3:$CD$12,7,FALSE)</f>
        <v>#N/A</v>
      </c>
      <c r="AH994" s="161" t="e">
        <f>T994-HLOOKUP(V994,Minimas!$C$3:$CD$12,8,FALSE)</f>
        <v>#N/A</v>
      </c>
      <c r="AI994" s="161" t="e">
        <f>T994-HLOOKUP(V994,Minimas!$C$3:$CD$12,9,FALSE)</f>
        <v>#N/A</v>
      </c>
      <c r="AJ994" s="161" t="e">
        <f>T994-HLOOKUP(V994,Minimas!$C$3:$CD$12,10,FALSE)</f>
        <v>#N/A</v>
      </c>
      <c r="AK994" s="162" t="str">
        <f t="shared" si="75"/>
        <v xml:space="preserve"> </v>
      </c>
      <c r="AL994" s="163"/>
      <c r="AM994" s="163" t="str">
        <f t="shared" si="76"/>
        <v xml:space="preserve"> </v>
      </c>
      <c r="AN994" s="163" t="str">
        <f t="shared" si="77"/>
        <v xml:space="preserve"> </v>
      </c>
    </row>
    <row r="995" spans="28:40" x14ac:dyDescent="0.25">
      <c r="AB995" s="161" t="e">
        <f>T995-HLOOKUP(V995,Minimas!$C$3:$CD$12,2,FALSE)</f>
        <v>#N/A</v>
      </c>
      <c r="AC995" s="161" t="e">
        <f>T995-HLOOKUP(V995,Minimas!$C$3:$CD$12,3,FALSE)</f>
        <v>#N/A</v>
      </c>
      <c r="AD995" s="161" t="e">
        <f>T995-HLOOKUP(V995,Minimas!$C$3:$CD$12,4,FALSE)</f>
        <v>#N/A</v>
      </c>
      <c r="AE995" s="161" t="e">
        <f>T995-HLOOKUP(V995,Minimas!$C$3:$CD$12,5,FALSE)</f>
        <v>#N/A</v>
      </c>
      <c r="AF995" s="161" t="e">
        <f>T995-HLOOKUP(V995,Minimas!$C$3:$CD$12,6,FALSE)</f>
        <v>#N/A</v>
      </c>
      <c r="AG995" s="161" t="e">
        <f>T995-HLOOKUP(V995,Minimas!$C$3:$CD$12,7,FALSE)</f>
        <v>#N/A</v>
      </c>
      <c r="AH995" s="161" t="e">
        <f>T995-HLOOKUP(V995,Minimas!$C$3:$CD$12,8,FALSE)</f>
        <v>#N/A</v>
      </c>
      <c r="AI995" s="161" t="e">
        <f>T995-HLOOKUP(V995,Minimas!$C$3:$CD$12,9,FALSE)</f>
        <v>#N/A</v>
      </c>
      <c r="AJ995" s="161" t="e">
        <f>T995-HLOOKUP(V995,Minimas!$C$3:$CD$12,10,FALSE)</f>
        <v>#N/A</v>
      </c>
      <c r="AK995" s="162" t="str">
        <f t="shared" si="75"/>
        <v xml:space="preserve"> </v>
      </c>
      <c r="AL995" s="163"/>
      <c r="AM995" s="163" t="str">
        <f t="shared" si="76"/>
        <v xml:space="preserve"> </v>
      </c>
      <c r="AN995" s="163" t="str">
        <f t="shared" si="77"/>
        <v xml:space="preserve"> </v>
      </c>
    </row>
    <row r="996" spans="28:40" x14ac:dyDescent="0.25">
      <c r="AB996" s="161" t="e">
        <f>T996-HLOOKUP(V996,Minimas!$C$3:$CD$12,2,FALSE)</f>
        <v>#N/A</v>
      </c>
      <c r="AC996" s="161" t="e">
        <f>T996-HLOOKUP(V996,Minimas!$C$3:$CD$12,3,FALSE)</f>
        <v>#N/A</v>
      </c>
      <c r="AD996" s="161" t="e">
        <f>T996-HLOOKUP(V996,Minimas!$C$3:$CD$12,4,FALSE)</f>
        <v>#N/A</v>
      </c>
      <c r="AE996" s="161" t="e">
        <f>T996-HLOOKUP(V996,Minimas!$C$3:$CD$12,5,FALSE)</f>
        <v>#N/A</v>
      </c>
      <c r="AF996" s="161" t="e">
        <f>T996-HLOOKUP(V996,Minimas!$C$3:$CD$12,6,FALSE)</f>
        <v>#N/A</v>
      </c>
      <c r="AG996" s="161" t="e">
        <f>T996-HLOOKUP(V996,Minimas!$C$3:$CD$12,7,FALSE)</f>
        <v>#N/A</v>
      </c>
      <c r="AH996" s="161" t="e">
        <f>T996-HLOOKUP(V996,Minimas!$C$3:$CD$12,8,FALSE)</f>
        <v>#N/A</v>
      </c>
      <c r="AI996" s="161" t="e">
        <f>T996-HLOOKUP(V996,Minimas!$C$3:$CD$12,9,FALSE)</f>
        <v>#N/A</v>
      </c>
      <c r="AJ996" s="161" t="e">
        <f>T996-HLOOKUP(V996,Minimas!$C$3:$CD$12,10,FALSE)</f>
        <v>#N/A</v>
      </c>
      <c r="AK996" s="162" t="str">
        <f t="shared" si="75"/>
        <v xml:space="preserve"> </v>
      </c>
      <c r="AL996" s="163"/>
      <c r="AM996" s="163" t="str">
        <f t="shared" si="76"/>
        <v xml:space="preserve"> </v>
      </c>
      <c r="AN996" s="163" t="str">
        <f t="shared" si="77"/>
        <v xml:space="preserve"> </v>
      </c>
    </row>
    <row r="997" spans="28:40" x14ac:dyDescent="0.25">
      <c r="AB997" s="161" t="e">
        <f>T997-HLOOKUP(V997,Minimas!$C$3:$CD$12,2,FALSE)</f>
        <v>#N/A</v>
      </c>
      <c r="AC997" s="161" t="e">
        <f>T997-HLOOKUP(V997,Minimas!$C$3:$CD$12,3,FALSE)</f>
        <v>#N/A</v>
      </c>
      <c r="AD997" s="161" t="e">
        <f>T997-HLOOKUP(V997,Minimas!$C$3:$CD$12,4,FALSE)</f>
        <v>#N/A</v>
      </c>
      <c r="AE997" s="161" t="e">
        <f>T997-HLOOKUP(V997,Minimas!$C$3:$CD$12,5,FALSE)</f>
        <v>#N/A</v>
      </c>
      <c r="AF997" s="161" t="e">
        <f>T997-HLOOKUP(V997,Minimas!$C$3:$CD$12,6,FALSE)</f>
        <v>#N/A</v>
      </c>
      <c r="AG997" s="161" t="e">
        <f>T997-HLOOKUP(V997,Minimas!$C$3:$CD$12,7,FALSE)</f>
        <v>#N/A</v>
      </c>
      <c r="AH997" s="161" t="e">
        <f>T997-HLOOKUP(V997,Minimas!$C$3:$CD$12,8,FALSE)</f>
        <v>#N/A</v>
      </c>
      <c r="AI997" s="161" t="e">
        <f>T997-HLOOKUP(V997,Minimas!$C$3:$CD$12,9,FALSE)</f>
        <v>#N/A</v>
      </c>
      <c r="AJ997" s="161" t="e">
        <f>T997-HLOOKUP(V997,Minimas!$C$3:$CD$12,10,FALSE)</f>
        <v>#N/A</v>
      </c>
      <c r="AK997" s="162" t="str">
        <f t="shared" si="75"/>
        <v xml:space="preserve"> </v>
      </c>
      <c r="AL997" s="163"/>
      <c r="AM997" s="163" t="str">
        <f t="shared" si="76"/>
        <v xml:space="preserve"> </v>
      </c>
      <c r="AN997" s="163" t="str">
        <f t="shared" si="77"/>
        <v xml:space="preserve"> </v>
      </c>
    </row>
    <row r="998" spans="28:40" x14ac:dyDescent="0.25">
      <c r="AB998" s="161" t="e">
        <f>T998-HLOOKUP(V998,Minimas!$C$3:$CD$12,2,FALSE)</f>
        <v>#N/A</v>
      </c>
      <c r="AC998" s="161" t="e">
        <f>T998-HLOOKUP(V998,Minimas!$C$3:$CD$12,3,FALSE)</f>
        <v>#N/A</v>
      </c>
      <c r="AD998" s="161" t="e">
        <f>T998-HLOOKUP(V998,Minimas!$C$3:$CD$12,4,FALSE)</f>
        <v>#N/A</v>
      </c>
      <c r="AE998" s="161" t="e">
        <f>T998-HLOOKUP(V998,Minimas!$C$3:$CD$12,5,FALSE)</f>
        <v>#N/A</v>
      </c>
      <c r="AF998" s="161" t="e">
        <f>T998-HLOOKUP(V998,Minimas!$C$3:$CD$12,6,FALSE)</f>
        <v>#N/A</v>
      </c>
      <c r="AG998" s="161" t="e">
        <f>T998-HLOOKUP(V998,Minimas!$C$3:$CD$12,7,FALSE)</f>
        <v>#N/A</v>
      </c>
      <c r="AH998" s="161" t="e">
        <f>T998-HLOOKUP(V998,Minimas!$C$3:$CD$12,8,FALSE)</f>
        <v>#N/A</v>
      </c>
      <c r="AI998" s="161" t="e">
        <f>T998-HLOOKUP(V998,Minimas!$C$3:$CD$12,9,FALSE)</f>
        <v>#N/A</v>
      </c>
      <c r="AJ998" s="161" t="e">
        <f>T998-HLOOKUP(V998,Minimas!$C$3:$CD$12,10,FALSE)</f>
        <v>#N/A</v>
      </c>
      <c r="AK998" s="162" t="str">
        <f t="shared" si="75"/>
        <v xml:space="preserve"> </v>
      </c>
      <c r="AL998" s="163"/>
      <c r="AM998" s="163" t="str">
        <f t="shared" si="76"/>
        <v xml:space="preserve"> </v>
      </c>
      <c r="AN998" s="163" t="str">
        <f t="shared" si="77"/>
        <v xml:space="preserve"> </v>
      </c>
    </row>
    <row r="999" spans="28:40" x14ac:dyDescent="0.25">
      <c r="AB999" s="161" t="e">
        <f>T999-HLOOKUP(V999,Minimas!$C$3:$CD$12,2,FALSE)</f>
        <v>#N/A</v>
      </c>
      <c r="AC999" s="161" t="e">
        <f>T999-HLOOKUP(V999,Minimas!$C$3:$CD$12,3,FALSE)</f>
        <v>#N/A</v>
      </c>
      <c r="AD999" s="161" t="e">
        <f>T999-HLOOKUP(V999,Minimas!$C$3:$CD$12,4,FALSE)</f>
        <v>#N/A</v>
      </c>
      <c r="AE999" s="161" t="e">
        <f>T999-HLOOKUP(V999,Minimas!$C$3:$CD$12,5,FALSE)</f>
        <v>#N/A</v>
      </c>
      <c r="AF999" s="161" t="e">
        <f>T999-HLOOKUP(V999,Minimas!$C$3:$CD$12,6,FALSE)</f>
        <v>#N/A</v>
      </c>
      <c r="AG999" s="161" t="e">
        <f>T999-HLOOKUP(V999,Minimas!$C$3:$CD$12,7,FALSE)</f>
        <v>#N/A</v>
      </c>
      <c r="AH999" s="161" t="e">
        <f>T999-HLOOKUP(V999,Minimas!$C$3:$CD$12,8,FALSE)</f>
        <v>#N/A</v>
      </c>
      <c r="AI999" s="161" t="e">
        <f>T999-HLOOKUP(V999,Minimas!$C$3:$CD$12,9,FALSE)</f>
        <v>#N/A</v>
      </c>
      <c r="AJ999" s="161" t="e">
        <f>T999-HLOOKUP(V999,Minimas!$C$3:$CD$12,10,FALSE)</f>
        <v>#N/A</v>
      </c>
      <c r="AK999" s="162" t="str">
        <f t="shared" si="75"/>
        <v xml:space="preserve"> </v>
      </c>
      <c r="AL999" s="163"/>
      <c r="AM999" s="163" t="str">
        <f t="shared" si="76"/>
        <v xml:space="preserve"> </v>
      </c>
      <c r="AN999" s="163" t="str">
        <f t="shared" si="77"/>
        <v xml:space="preserve"> </v>
      </c>
    </row>
    <row r="1000" spans="28:40" x14ac:dyDescent="0.25">
      <c r="AB1000" s="161" t="e">
        <f>T1000-HLOOKUP(V1000,Minimas!$C$3:$CD$12,2,FALSE)</f>
        <v>#N/A</v>
      </c>
      <c r="AC1000" s="161" t="e">
        <f>T1000-HLOOKUP(V1000,Minimas!$C$3:$CD$12,3,FALSE)</f>
        <v>#N/A</v>
      </c>
      <c r="AD1000" s="161" t="e">
        <f>T1000-HLOOKUP(V1000,Minimas!$C$3:$CD$12,4,FALSE)</f>
        <v>#N/A</v>
      </c>
      <c r="AE1000" s="161" t="e">
        <f>T1000-HLOOKUP(V1000,Minimas!$C$3:$CD$12,5,FALSE)</f>
        <v>#N/A</v>
      </c>
      <c r="AF1000" s="161" t="e">
        <f>T1000-HLOOKUP(V1000,Minimas!$C$3:$CD$12,6,FALSE)</f>
        <v>#N/A</v>
      </c>
      <c r="AG1000" s="161" t="e">
        <f>T1000-HLOOKUP(V1000,Minimas!$C$3:$CD$12,7,FALSE)</f>
        <v>#N/A</v>
      </c>
      <c r="AH1000" s="161" t="e">
        <f>T1000-HLOOKUP(V1000,Minimas!$C$3:$CD$12,8,FALSE)</f>
        <v>#N/A</v>
      </c>
      <c r="AI1000" s="161" t="e">
        <f>T1000-HLOOKUP(V1000,Minimas!$C$3:$CD$12,9,FALSE)</f>
        <v>#N/A</v>
      </c>
      <c r="AJ1000" s="161" t="e">
        <f>T1000-HLOOKUP(V1000,Minimas!$C$3:$CD$12,10,FALSE)</f>
        <v>#N/A</v>
      </c>
      <c r="AK1000" s="162" t="str">
        <f t="shared" si="75"/>
        <v xml:space="preserve"> </v>
      </c>
      <c r="AL1000" s="163"/>
      <c r="AM1000" s="163" t="str">
        <f t="shared" si="76"/>
        <v xml:space="preserve"> </v>
      </c>
      <c r="AN1000" s="163" t="str">
        <f t="shared" si="77"/>
        <v xml:space="preserve"> </v>
      </c>
    </row>
    <row r="1001" spans="28:40" x14ac:dyDescent="0.25">
      <c r="AB1001" s="161" t="e">
        <f>T1001-HLOOKUP(V1001,Minimas!$C$3:$CD$12,2,FALSE)</f>
        <v>#N/A</v>
      </c>
      <c r="AC1001" s="161" t="e">
        <f>T1001-HLOOKUP(V1001,Minimas!$C$3:$CD$12,3,FALSE)</f>
        <v>#N/A</v>
      </c>
      <c r="AD1001" s="161" t="e">
        <f>T1001-HLOOKUP(V1001,Minimas!$C$3:$CD$12,4,FALSE)</f>
        <v>#N/A</v>
      </c>
      <c r="AE1001" s="161" t="e">
        <f>T1001-HLOOKUP(V1001,Minimas!$C$3:$CD$12,5,FALSE)</f>
        <v>#N/A</v>
      </c>
      <c r="AF1001" s="161" t="e">
        <f>T1001-HLOOKUP(V1001,Minimas!$C$3:$CD$12,6,FALSE)</f>
        <v>#N/A</v>
      </c>
      <c r="AG1001" s="161" t="e">
        <f>T1001-HLOOKUP(V1001,Minimas!$C$3:$CD$12,7,FALSE)</f>
        <v>#N/A</v>
      </c>
      <c r="AH1001" s="161" t="e">
        <f>T1001-HLOOKUP(V1001,Minimas!$C$3:$CD$12,8,FALSE)</f>
        <v>#N/A</v>
      </c>
      <c r="AI1001" s="161" t="e">
        <f>T1001-HLOOKUP(V1001,Minimas!$C$3:$CD$12,9,FALSE)</f>
        <v>#N/A</v>
      </c>
      <c r="AJ1001" s="161" t="e">
        <f>T1001-HLOOKUP(V1001,Minimas!$C$3:$CD$12,10,FALSE)</f>
        <v>#N/A</v>
      </c>
      <c r="AK1001" s="162" t="str">
        <f t="shared" si="75"/>
        <v xml:space="preserve"> </v>
      </c>
      <c r="AL1001" s="163"/>
      <c r="AM1001" s="163" t="str">
        <f t="shared" si="76"/>
        <v xml:space="preserve"> </v>
      </c>
      <c r="AN1001" s="163" t="str">
        <f t="shared" si="77"/>
        <v xml:space="preserve"> </v>
      </c>
    </row>
    <row r="1002" spans="28:40" x14ac:dyDescent="0.25">
      <c r="AB1002" s="161" t="e">
        <f>T1002-HLOOKUP(V1002,Minimas!$C$3:$CD$12,2,FALSE)</f>
        <v>#N/A</v>
      </c>
      <c r="AC1002" s="161" t="e">
        <f>T1002-HLOOKUP(V1002,Minimas!$C$3:$CD$12,3,FALSE)</f>
        <v>#N/A</v>
      </c>
      <c r="AD1002" s="161" t="e">
        <f>T1002-HLOOKUP(V1002,Minimas!$C$3:$CD$12,4,FALSE)</f>
        <v>#N/A</v>
      </c>
      <c r="AE1002" s="161" t="e">
        <f>T1002-HLOOKUP(V1002,Minimas!$C$3:$CD$12,5,FALSE)</f>
        <v>#N/A</v>
      </c>
      <c r="AF1002" s="161" t="e">
        <f>T1002-HLOOKUP(V1002,Minimas!$C$3:$CD$12,6,FALSE)</f>
        <v>#N/A</v>
      </c>
      <c r="AG1002" s="161" t="e">
        <f>T1002-HLOOKUP(V1002,Minimas!$C$3:$CD$12,7,FALSE)</f>
        <v>#N/A</v>
      </c>
      <c r="AH1002" s="161" t="e">
        <f>T1002-HLOOKUP(V1002,Minimas!$C$3:$CD$12,8,FALSE)</f>
        <v>#N/A</v>
      </c>
      <c r="AI1002" s="161" t="e">
        <f>T1002-HLOOKUP(V1002,Minimas!$C$3:$CD$12,9,FALSE)</f>
        <v>#N/A</v>
      </c>
      <c r="AJ1002" s="161" t="e">
        <f>T1002-HLOOKUP(V1002,Minimas!$C$3:$CD$12,10,FALSE)</f>
        <v>#N/A</v>
      </c>
      <c r="AK1002" s="162" t="str">
        <f t="shared" si="75"/>
        <v xml:space="preserve"> </v>
      </c>
      <c r="AL1002" s="163"/>
      <c r="AM1002" s="163" t="str">
        <f t="shared" si="76"/>
        <v xml:space="preserve"> </v>
      </c>
      <c r="AN1002" s="163" t="str">
        <f t="shared" si="77"/>
        <v xml:space="preserve"> </v>
      </c>
    </row>
    <row r="1003" spans="28:40" x14ac:dyDescent="0.25">
      <c r="AB1003" s="161" t="e">
        <f>T1003-HLOOKUP(V1003,Minimas!$C$3:$CD$12,2,FALSE)</f>
        <v>#N/A</v>
      </c>
      <c r="AC1003" s="161" t="e">
        <f>T1003-HLOOKUP(V1003,Minimas!$C$3:$CD$12,3,FALSE)</f>
        <v>#N/A</v>
      </c>
      <c r="AD1003" s="161" t="e">
        <f>T1003-HLOOKUP(V1003,Minimas!$C$3:$CD$12,4,FALSE)</f>
        <v>#N/A</v>
      </c>
      <c r="AE1003" s="161" t="e">
        <f>T1003-HLOOKUP(V1003,Minimas!$C$3:$CD$12,5,FALSE)</f>
        <v>#N/A</v>
      </c>
      <c r="AF1003" s="161" t="e">
        <f>T1003-HLOOKUP(V1003,Minimas!$C$3:$CD$12,6,FALSE)</f>
        <v>#N/A</v>
      </c>
      <c r="AG1003" s="161" t="e">
        <f>T1003-HLOOKUP(V1003,Minimas!$C$3:$CD$12,7,FALSE)</f>
        <v>#N/A</v>
      </c>
      <c r="AH1003" s="161" t="e">
        <f>T1003-HLOOKUP(V1003,Minimas!$C$3:$CD$12,8,FALSE)</f>
        <v>#N/A</v>
      </c>
      <c r="AI1003" s="161" t="e">
        <f>T1003-HLOOKUP(V1003,Minimas!$C$3:$CD$12,9,FALSE)</f>
        <v>#N/A</v>
      </c>
      <c r="AJ1003" s="161" t="e">
        <f>T1003-HLOOKUP(V1003,Minimas!$C$3:$CD$12,10,FALSE)</f>
        <v>#N/A</v>
      </c>
      <c r="AK1003" s="162" t="str">
        <f t="shared" si="75"/>
        <v xml:space="preserve"> </v>
      </c>
      <c r="AL1003" s="163"/>
      <c r="AM1003" s="163" t="str">
        <f t="shared" si="76"/>
        <v xml:space="preserve"> </v>
      </c>
      <c r="AN1003" s="163" t="str">
        <f t="shared" si="77"/>
        <v xml:space="preserve"> </v>
      </c>
    </row>
    <row r="1004" spans="28:40" x14ac:dyDescent="0.25">
      <c r="AB1004" s="161" t="e">
        <f>T1004-HLOOKUP(V1004,Minimas!$C$3:$CD$12,2,FALSE)</f>
        <v>#N/A</v>
      </c>
      <c r="AC1004" s="161" t="e">
        <f>T1004-HLOOKUP(V1004,Minimas!$C$3:$CD$12,3,FALSE)</f>
        <v>#N/A</v>
      </c>
      <c r="AD1004" s="161" t="e">
        <f>T1004-HLOOKUP(V1004,Minimas!$C$3:$CD$12,4,FALSE)</f>
        <v>#N/A</v>
      </c>
      <c r="AE1004" s="161" t="e">
        <f>T1004-HLOOKUP(V1004,Minimas!$C$3:$CD$12,5,FALSE)</f>
        <v>#N/A</v>
      </c>
      <c r="AF1004" s="161" t="e">
        <f>T1004-HLOOKUP(V1004,Minimas!$C$3:$CD$12,6,FALSE)</f>
        <v>#N/A</v>
      </c>
      <c r="AG1004" s="161" t="e">
        <f>T1004-HLOOKUP(V1004,Minimas!$C$3:$CD$12,7,FALSE)</f>
        <v>#N/A</v>
      </c>
      <c r="AH1004" s="161" t="e">
        <f>T1004-HLOOKUP(V1004,Minimas!$C$3:$CD$12,8,FALSE)</f>
        <v>#N/A</v>
      </c>
      <c r="AI1004" s="161" t="e">
        <f>T1004-HLOOKUP(V1004,Minimas!$C$3:$CD$12,9,FALSE)</f>
        <v>#N/A</v>
      </c>
      <c r="AJ1004" s="161" t="e">
        <f>T1004-HLOOKUP(V1004,Minimas!$C$3:$CD$12,10,FALSE)</f>
        <v>#N/A</v>
      </c>
      <c r="AK1004" s="162" t="str">
        <f t="shared" si="75"/>
        <v xml:space="preserve"> </v>
      </c>
      <c r="AL1004" s="163"/>
      <c r="AM1004" s="163" t="str">
        <f t="shared" si="76"/>
        <v xml:space="preserve"> </v>
      </c>
      <c r="AN1004" s="163" t="str">
        <f t="shared" si="77"/>
        <v xml:space="preserve"> </v>
      </c>
    </row>
    <row r="1005" spans="28:40" x14ac:dyDescent="0.25">
      <c r="AB1005" s="161" t="e">
        <f>T1005-HLOOKUP(V1005,Minimas!$C$3:$CD$12,2,FALSE)</f>
        <v>#N/A</v>
      </c>
      <c r="AC1005" s="161" t="e">
        <f>T1005-HLOOKUP(V1005,Minimas!$C$3:$CD$12,3,FALSE)</f>
        <v>#N/A</v>
      </c>
      <c r="AD1005" s="161" t="e">
        <f>T1005-HLOOKUP(V1005,Minimas!$C$3:$CD$12,4,FALSE)</f>
        <v>#N/A</v>
      </c>
      <c r="AE1005" s="161" t="e">
        <f>T1005-HLOOKUP(V1005,Minimas!$C$3:$CD$12,5,FALSE)</f>
        <v>#N/A</v>
      </c>
      <c r="AF1005" s="161" t="e">
        <f>T1005-HLOOKUP(V1005,Minimas!$C$3:$CD$12,6,FALSE)</f>
        <v>#N/A</v>
      </c>
      <c r="AG1005" s="161" t="e">
        <f>T1005-HLOOKUP(V1005,Minimas!$C$3:$CD$12,7,FALSE)</f>
        <v>#N/A</v>
      </c>
      <c r="AH1005" s="161" t="e">
        <f>T1005-HLOOKUP(V1005,Minimas!$C$3:$CD$12,8,FALSE)</f>
        <v>#N/A</v>
      </c>
      <c r="AI1005" s="161" t="e">
        <f>T1005-HLOOKUP(V1005,Minimas!$C$3:$CD$12,9,FALSE)</f>
        <v>#N/A</v>
      </c>
      <c r="AJ1005" s="161" t="e">
        <f>T1005-HLOOKUP(V1005,Minimas!$C$3:$CD$12,10,FALSE)</f>
        <v>#N/A</v>
      </c>
      <c r="AK1005" s="162" t="str">
        <f t="shared" si="75"/>
        <v xml:space="preserve"> </v>
      </c>
      <c r="AL1005" s="163"/>
      <c r="AM1005" s="163" t="str">
        <f t="shared" si="76"/>
        <v xml:space="preserve"> </v>
      </c>
      <c r="AN1005" s="163" t="str">
        <f t="shared" si="77"/>
        <v xml:space="preserve"> </v>
      </c>
    </row>
    <row r="1006" spans="28:40" x14ac:dyDescent="0.25">
      <c r="AB1006" s="161" t="e">
        <f>T1006-HLOOKUP(V1006,Minimas!$C$3:$CD$12,2,FALSE)</f>
        <v>#N/A</v>
      </c>
      <c r="AC1006" s="161" t="e">
        <f>T1006-HLOOKUP(V1006,Minimas!$C$3:$CD$12,3,FALSE)</f>
        <v>#N/A</v>
      </c>
      <c r="AD1006" s="161" t="e">
        <f>T1006-HLOOKUP(V1006,Minimas!$C$3:$CD$12,4,FALSE)</f>
        <v>#N/A</v>
      </c>
      <c r="AE1006" s="161" t="e">
        <f>T1006-HLOOKUP(V1006,Minimas!$C$3:$CD$12,5,FALSE)</f>
        <v>#N/A</v>
      </c>
      <c r="AF1006" s="161" t="e">
        <f>T1006-HLOOKUP(V1006,Minimas!$C$3:$CD$12,6,FALSE)</f>
        <v>#N/A</v>
      </c>
      <c r="AG1006" s="161" t="e">
        <f>T1006-HLOOKUP(V1006,Minimas!$C$3:$CD$12,7,FALSE)</f>
        <v>#N/A</v>
      </c>
      <c r="AH1006" s="161" t="e">
        <f>T1006-HLOOKUP(V1006,Minimas!$C$3:$CD$12,8,FALSE)</f>
        <v>#N/A</v>
      </c>
      <c r="AI1006" s="161" t="e">
        <f>T1006-HLOOKUP(V1006,Minimas!$C$3:$CD$12,9,FALSE)</f>
        <v>#N/A</v>
      </c>
      <c r="AJ1006" s="161" t="e">
        <f>T1006-HLOOKUP(V1006,Minimas!$C$3:$CD$12,10,FALSE)</f>
        <v>#N/A</v>
      </c>
      <c r="AK1006" s="162" t="str">
        <f t="shared" si="75"/>
        <v xml:space="preserve"> </v>
      </c>
      <c r="AL1006" s="163"/>
      <c r="AM1006" s="163" t="str">
        <f t="shared" si="76"/>
        <v xml:space="preserve"> </v>
      </c>
      <c r="AN1006" s="163" t="str">
        <f t="shared" si="77"/>
        <v xml:space="preserve"> </v>
      </c>
    </row>
    <row r="1007" spans="28:40" x14ac:dyDescent="0.25">
      <c r="AB1007" s="161" t="e">
        <f>T1007-HLOOKUP(V1007,Minimas!$C$3:$CD$12,2,FALSE)</f>
        <v>#N/A</v>
      </c>
      <c r="AC1007" s="161" t="e">
        <f>T1007-HLOOKUP(V1007,Minimas!$C$3:$CD$12,3,FALSE)</f>
        <v>#N/A</v>
      </c>
      <c r="AD1007" s="161" t="e">
        <f>T1007-HLOOKUP(V1007,Minimas!$C$3:$CD$12,4,FALSE)</f>
        <v>#N/A</v>
      </c>
      <c r="AE1007" s="161" t="e">
        <f>T1007-HLOOKUP(V1007,Minimas!$C$3:$CD$12,5,FALSE)</f>
        <v>#N/A</v>
      </c>
      <c r="AF1007" s="161" t="e">
        <f>T1007-HLOOKUP(V1007,Minimas!$C$3:$CD$12,6,FALSE)</f>
        <v>#N/A</v>
      </c>
      <c r="AG1007" s="161" t="e">
        <f>T1007-HLOOKUP(V1007,Minimas!$C$3:$CD$12,7,FALSE)</f>
        <v>#N/A</v>
      </c>
      <c r="AH1007" s="161" t="e">
        <f>T1007-HLOOKUP(V1007,Minimas!$C$3:$CD$12,8,FALSE)</f>
        <v>#N/A</v>
      </c>
      <c r="AI1007" s="161" t="e">
        <f>T1007-HLOOKUP(V1007,Minimas!$C$3:$CD$12,9,FALSE)</f>
        <v>#N/A</v>
      </c>
      <c r="AJ1007" s="161" t="e">
        <f>T1007-HLOOKUP(V1007,Minimas!$C$3:$CD$12,10,FALSE)</f>
        <v>#N/A</v>
      </c>
      <c r="AK1007" s="162" t="str">
        <f t="shared" si="75"/>
        <v xml:space="preserve"> </v>
      </c>
      <c r="AL1007" s="163"/>
      <c r="AM1007" s="163" t="str">
        <f t="shared" si="76"/>
        <v xml:space="preserve"> </v>
      </c>
      <c r="AN1007" s="163" t="str">
        <f t="shared" si="77"/>
        <v xml:space="preserve"> </v>
      </c>
    </row>
    <row r="1008" spans="28:40" x14ac:dyDescent="0.25">
      <c r="AB1008" s="161" t="e">
        <f>T1008-HLOOKUP(V1008,Minimas!$C$3:$CD$12,2,FALSE)</f>
        <v>#N/A</v>
      </c>
      <c r="AC1008" s="161" t="e">
        <f>T1008-HLOOKUP(V1008,Minimas!$C$3:$CD$12,3,FALSE)</f>
        <v>#N/A</v>
      </c>
      <c r="AD1008" s="161" t="e">
        <f>T1008-HLOOKUP(V1008,Minimas!$C$3:$CD$12,4,FALSE)</f>
        <v>#N/A</v>
      </c>
      <c r="AE1008" s="161" t="e">
        <f>T1008-HLOOKUP(V1008,Minimas!$C$3:$CD$12,5,FALSE)</f>
        <v>#N/A</v>
      </c>
      <c r="AF1008" s="161" t="e">
        <f>T1008-HLOOKUP(V1008,Minimas!$C$3:$CD$12,6,FALSE)</f>
        <v>#N/A</v>
      </c>
      <c r="AG1008" s="161" t="e">
        <f>T1008-HLOOKUP(V1008,Minimas!$C$3:$CD$12,7,FALSE)</f>
        <v>#N/A</v>
      </c>
      <c r="AH1008" s="161" t="e">
        <f>T1008-HLOOKUP(V1008,Minimas!$C$3:$CD$12,8,FALSE)</f>
        <v>#N/A</v>
      </c>
      <c r="AI1008" s="161" t="e">
        <f>T1008-HLOOKUP(V1008,Minimas!$C$3:$CD$12,9,FALSE)</f>
        <v>#N/A</v>
      </c>
      <c r="AJ1008" s="161" t="e">
        <f>T1008-HLOOKUP(V1008,Minimas!$C$3:$CD$12,10,FALSE)</f>
        <v>#N/A</v>
      </c>
      <c r="AK1008" s="162" t="str">
        <f t="shared" si="75"/>
        <v xml:space="preserve"> </v>
      </c>
      <c r="AL1008" s="163"/>
      <c r="AM1008" s="163" t="str">
        <f t="shared" si="76"/>
        <v xml:space="preserve"> </v>
      </c>
      <c r="AN1008" s="163" t="str">
        <f t="shared" si="77"/>
        <v xml:space="preserve"> </v>
      </c>
    </row>
    <row r="1009" spans="28:40" x14ac:dyDescent="0.25">
      <c r="AB1009" s="161" t="e">
        <f>T1009-HLOOKUP(V1009,Minimas!$C$3:$CD$12,2,FALSE)</f>
        <v>#N/A</v>
      </c>
      <c r="AC1009" s="161" t="e">
        <f>T1009-HLOOKUP(V1009,Minimas!$C$3:$CD$12,3,FALSE)</f>
        <v>#N/A</v>
      </c>
      <c r="AD1009" s="161" t="e">
        <f>T1009-HLOOKUP(V1009,Minimas!$C$3:$CD$12,4,FALSE)</f>
        <v>#N/A</v>
      </c>
      <c r="AE1009" s="161" t="e">
        <f>T1009-HLOOKUP(V1009,Minimas!$C$3:$CD$12,5,FALSE)</f>
        <v>#N/A</v>
      </c>
      <c r="AF1009" s="161" t="e">
        <f>T1009-HLOOKUP(V1009,Minimas!$C$3:$CD$12,6,FALSE)</f>
        <v>#N/A</v>
      </c>
      <c r="AG1009" s="161" t="e">
        <f>T1009-HLOOKUP(V1009,Minimas!$C$3:$CD$12,7,FALSE)</f>
        <v>#N/A</v>
      </c>
      <c r="AH1009" s="161" t="e">
        <f>T1009-HLOOKUP(V1009,Minimas!$C$3:$CD$12,8,FALSE)</f>
        <v>#N/A</v>
      </c>
      <c r="AI1009" s="161" t="e">
        <f>T1009-HLOOKUP(V1009,Minimas!$C$3:$CD$12,9,FALSE)</f>
        <v>#N/A</v>
      </c>
      <c r="AJ1009" s="161" t="e">
        <f>T1009-HLOOKUP(V1009,Minimas!$C$3:$CD$12,10,FALSE)</f>
        <v>#N/A</v>
      </c>
      <c r="AK1009" s="162" t="str">
        <f t="shared" si="75"/>
        <v xml:space="preserve"> </v>
      </c>
      <c r="AL1009" s="163"/>
      <c r="AM1009" s="163" t="str">
        <f t="shared" si="76"/>
        <v xml:space="preserve"> </v>
      </c>
      <c r="AN1009" s="163" t="str">
        <f t="shared" si="77"/>
        <v xml:space="preserve"> </v>
      </c>
    </row>
    <row r="1010" spans="28:40" x14ac:dyDescent="0.25">
      <c r="AB1010" s="161" t="e">
        <f>T1010-HLOOKUP(V1010,Minimas!$C$3:$CD$12,2,FALSE)</f>
        <v>#N/A</v>
      </c>
      <c r="AC1010" s="161" t="e">
        <f>T1010-HLOOKUP(V1010,Minimas!$C$3:$CD$12,3,FALSE)</f>
        <v>#N/A</v>
      </c>
      <c r="AD1010" s="161" t="e">
        <f>T1010-HLOOKUP(V1010,Minimas!$C$3:$CD$12,4,FALSE)</f>
        <v>#N/A</v>
      </c>
      <c r="AE1010" s="161" t="e">
        <f>T1010-HLOOKUP(V1010,Minimas!$C$3:$CD$12,5,FALSE)</f>
        <v>#N/A</v>
      </c>
      <c r="AF1010" s="161" t="e">
        <f>T1010-HLOOKUP(V1010,Minimas!$C$3:$CD$12,6,FALSE)</f>
        <v>#N/A</v>
      </c>
      <c r="AG1010" s="161" t="e">
        <f>T1010-HLOOKUP(V1010,Minimas!$C$3:$CD$12,7,FALSE)</f>
        <v>#N/A</v>
      </c>
      <c r="AH1010" s="161" t="e">
        <f>T1010-HLOOKUP(V1010,Minimas!$C$3:$CD$12,8,FALSE)</f>
        <v>#N/A</v>
      </c>
      <c r="AI1010" s="161" t="e">
        <f>T1010-HLOOKUP(V1010,Minimas!$C$3:$CD$12,9,FALSE)</f>
        <v>#N/A</v>
      </c>
      <c r="AJ1010" s="161" t="e">
        <f>T1010-HLOOKUP(V1010,Minimas!$C$3:$CD$12,10,FALSE)</f>
        <v>#N/A</v>
      </c>
      <c r="AK1010" s="162" t="str">
        <f t="shared" si="75"/>
        <v xml:space="preserve"> </v>
      </c>
      <c r="AL1010" s="163"/>
      <c r="AM1010" s="163" t="str">
        <f t="shared" si="76"/>
        <v xml:space="preserve"> </v>
      </c>
      <c r="AN1010" s="163" t="str">
        <f t="shared" si="77"/>
        <v xml:space="preserve"> </v>
      </c>
    </row>
    <row r="1011" spans="28:40" x14ac:dyDescent="0.25">
      <c r="AB1011" s="161" t="e">
        <f>T1011-HLOOKUP(V1011,Minimas!$C$3:$CD$12,2,FALSE)</f>
        <v>#N/A</v>
      </c>
      <c r="AC1011" s="161" t="e">
        <f>T1011-HLOOKUP(V1011,Minimas!$C$3:$CD$12,3,FALSE)</f>
        <v>#N/A</v>
      </c>
      <c r="AD1011" s="161" t="e">
        <f>T1011-HLOOKUP(V1011,Minimas!$C$3:$CD$12,4,FALSE)</f>
        <v>#N/A</v>
      </c>
      <c r="AE1011" s="161" t="e">
        <f>T1011-HLOOKUP(V1011,Minimas!$C$3:$CD$12,5,FALSE)</f>
        <v>#N/A</v>
      </c>
      <c r="AF1011" s="161" t="e">
        <f>T1011-HLOOKUP(V1011,Minimas!$C$3:$CD$12,6,FALSE)</f>
        <v>#N/A</v>
      </c>
      <c r="AG1011" s="161" t="e">
        <f>T1011-HLOOKUP(V1011,Minimas!$C$3:$CD$12,7,FALSE)</f>
        <v>#N/A</v>
      </c>
      <c r="AH1011" s="161" t="e">
        <f>T1011-HLOOKUP(V1011,Minimas!$C$3:$CD$12,8,FALSE)</f>
        <v>#N/A</v>
      </c>
      <c r="AI1011" s="161" t="e">
        <f>T1011-HLOOKUP(V1011,Minimas!$C$3:$CD$12,9,FALSE)</f>
        <v>#N/A</v>
      </c>
      <c r="AJ1011" s="161" t="e">
        <f>T1011-HLOOKUP(V1011,Minimas!$C$3:$CD$12,10,FALSE)</f>
        <v>#N/A</v>
      </c>
      <c r="AK1011" s="162" t="str">
        <f t="shared" si="75"/>
        <v xml:space="preserve"> </v>
      </c>
      <c r="AL1011" s="163"/>
      <c r="AM1011" s="163" t="str">
        <f t="shared" si="76"/>
        <v xml:space="preserve"> </v>
      </c>
      <c r="AN1011" s="163" t="str">
        <f t="shared" si="77"/>
        <v xml:space="preserve"> </v>
      </c>
    </row>
    <row r="1012" spans="28:40" x14ac:dyDescent="0.25">
      <c r="AB1012" s="161" t="e">
        <f>T1012-HLOOKUP(V1012,Minimas!$C$3:$CD$12,2,FALSE)</f>
        <v>#N/A</v>
      </c>
      <c r="AC1012" s="161" t="e">
        <f>T1012-HLOOKUP(V1012,Minimas!$C$3:$CD$12,3,FALSE)</f>
        <v>#N/A</v>
      </c>
      <c r="AD1012" s="161" t="e">
        <f>T1012-HLOOKUP(V1012,Minimas!$C$3:$CD$12,4,FALSE)</f>
        <v>#N/A</v>
      </c>
      <c r="AE1012" s="161" t="e">
        <f>T1012-HLOOKUP(V1012,Minimas!$C$3:$CD$12,5,FALSE)</f>
        <v>#N/A</v>
      </c>
      <c r="AF1012" s="161" t="e">
        <f>T1012-HLOOKUP(V1012,Minimas!$C$3:$CD$12,6,FALSE)</f>
        <v>#N/A</v>
      </c>
      <c r="AG1012" s="161" t="e">
        <f>T1012-HLOOKUP(V1012,Minimas!$C$3:$CD$12,7,FALSE)</f>
        <v>#N/A</v>
      </c>
      <c r="AH1012" s="161" t="e">
        <f>T1012-HLOOKUP(V1012,Minimas!$C$3:$CD$12,8,FALSE)</f>
        <v>#N/A</v>
      </c>
      <c r="AI1012" s="161" t="e">
        <f>T1012-HLOOKUP(V1012,Minimas!$C$3:$CD$12,9,FALSE)</f>
        <v>#N/A</v>
      </c>
      <c r="AJ1012" s="161" t="e">
        <f>T1012-HLOOKUP(V1012,Minimas!$C$3:$CD$12,10,FALSE)</f>
        <v>#N/A</v>
      </c>
      <c r="AK1012" s="162" t="str">
        <f t="shared" si="75"/>
        <v xml:space="preserve"> </v>
      </c>
      <c r="AL1012" s="163"/>
      <c r="AM1012" s="163" t="str">
        <f t="shared" si="76"/>
        <v xml:space="preserve"> </v>
      </c>
      <c r="AN1012" s="163" t="str">
        <f t="shared" si="77"/>
        <v xml:space="preserve"> </v>
      </c>
    </row>
    <row r="1013" spans="28:40" x14ac:dyDescent="0.25">
      <c r="AB1013" s="161" t="e">
        <f>T1013-HLOOKUP(V1013,Minimas!$C$3:$CD$12,2,FALSE)</f>
        <v>#N/A</v>
      </c>
      <c r="AC1013" s="161" t="e">
        <f>T1013-HLOOKUP(V1013,Minimas!$C$3:$CD$12,3,FALSE)</f>
        <v>#N/A</v>
      </c>
      <c r="AD1013" s="161" t="e">
        <f>T1013-HLOOKUP(V1013,Minimas!$C$3:$CD$12,4,FALSE)</f>
        <v>#N/A</v>
      </c>
      <c r="AE1013" s="161" t="e">
        <f>T1013-HLOOKUP(V1013,Minimas!$C$3:$CD$12,5,FALSE)</f>
        <v>#N/A</v>
      </c>
      <c r="AF1013" s="161" t="e">
        <f>T1013-HLOOKUP(V1013,Minimas!$C$3:$CD$12,6,FALSE)</f>
        <v>#N/A</v>
      </c>
      <c r="AG1013" s="161" t="e">
        <f>T1013-HLOOKUP(V1013,Minimas!$C$3:$CD$12,7,FALSE)</f>
        <v>#N/A</v>
      </c>
      <c r="AH1013" s="161" t="e">
        <f>T1013-HLOOKUP(V1013,Minimas!$C$3:$CD$12,8,FALSE)</f>
        <v>#N/A</v>
      </c>
      <c r="AI1013" s="161" t="e">
        <f>T1013-HLOOKUP(V1013,Minimas!$C$3:$CD$12,9,FALSE)</f>
        <v>#N/A</v>
      </c>
      <c r="AJ1013" s="161" t="e">
        <f>T1013-HLOOKUP(V1013,Minimas!$C$3:$CD$12,10,FALSE)</f>
        <v>#N/A</v>
      </c>
      <c r="AK1013" s="162" t="str">
        <f t="shared" si="75"/>
        <v xml:space="preserve"> </v>
      </c>
      <c r="AL1013" s="163"/>
      <c r="AM1013" s="163" t="str">
        <f t="shared" si="76"/>
        <v xml:space="preserve"> </v>
      </c>
      <c r="AN1013" s="163" t="str">
        <f t="shared" si="77"/>
        <v xml:space="preserve"> </v>
      </c>
    </row>
    <row r="1014" spans="28:40" x14ac:dyDescent="0.25">
      <c r="AB1014" s="161" t="e">
        <f>T1014-HLOOKUP(V1014,Minimas!$C$3:$CD$12,2,FALSE)</f>
        <v>#N/A</v>
      </c>
      <c r="AC1014" s="161" t="e">
        <f>T1014-HLOOKUP(V1014,Minimas!$C$3:$CD$12,3,FALSE)</f>
        <v>#N/A</v>
      </c>
      <c r="AD1014" s="161" t="e">
        <f>T1014-HLOOKUP(V1014,Minimas!$C$3:$CD$12,4,FALSE)</f>
        <v>#N/A</v>
      </c>
      <c r="AE1014" s="161" t="e">
        <f>T1014-HLOOKUP(V1014,Minimas!$C$3:$CD$12,5,FALSE)</f>
        <v>#N/A</v>
      </c>
      <c r="AF1014" s="161" t="e">
        <f>T1014-HLOOKUP(V1014,Minimas!$C$3:$CD$12,6,FALSE)</f>
        <v>#N/A</v>
      </c>
      <c r="AG1014" s="161" t="e">
        <f>T1014-HLOOKUP(V1014,Minimas!$C$3:$CD$12,7,FALSE)</f>
        <v>#N/A</v>
      </c>
      <c r="AH1014" s="161" t="e">
        <f>T1014-HLOOKUP(V1014,Minimas!$C$3:$CD$12,8,FALSE)</f>
        <v>#N/A</v>
      </c>
      <c r="AI1014" s="161" t="e">
        <f>T1014-HLOOKUP(V1014,Minimas!$C$3:$CD$12,9,FALSE)</f>
        <v>#N/A</v>
      </c>
      <c r="AJ1014" s="161" t="e">
        <f>T1014-HLOOKUP(V1014,Minimas!$C$3:$CD$12,10,FALSE)</f>
        <v>#N/A</v>
      </c>
      <c r="AK1014" s="162" t="str">
        <f t="shared" si="75"/>
        <v xml:space="preserve"> </v>
      </c>
      <c r="AL1014" s="163"/>
      <c r="AM1014" s="163" t="str">
        <f t="shared" si="76"/>
        <v xml:space="preserve"> </v>
      </c>
      <c r="AN1014" s="163" t="str">
        <f t="shared" si="77"/>
        <v xml:space="preserve"> </v>
      </c>
    </row>
    <row r="1015" spans="28:40" x14ac:dyDescent="0.25">
      <c r="AB1015" s="161" t="e">
        <f>T1015-HLOOKUP(V1015,Minimas!$C$3:$CD$12,2,FALSE)</f>
        <v>#N/A</v>
      </c>
      <c r="AC1015" s="161" t="e">
        <f>T1015-HLOOKUP(V1015,Minimas!$C$3:$CD$12,3,FALSE)</f>
        <v>#N/A</v>
      </c>
      <c r="AD1015" s="161" t="e">
        <f>T1015-HLOOKUP(V1015,Minimas!$C$3:$CD$12,4,FALSE)</f>
        <v>#N/A</v>
      </c>
      <c r="AE1015" s="161" t="e">
        <f>T1015-HLOOKUP(V1015,Minimas!$C$3:$CD$12,5,FALSE)</f>
        <v>#N/A</v>
      </c>
      <c r="AF1015" s="161" t="e">
        <f>T1015-HLOOKUP(V1015,Minimas!$C$3:$CD$12,6,FALSE)</f>
        <v>#N/A</v>
      </c>
      <c r="AG1015" s="161" t="e">
        <f>T1015-HLOOKUP(V1015,Minimas!$C$3:$CD$12,7,FALSE)</f>
        <v>#N/A</v>
      </c>
      <c r="AH1015" s="161" t="e">
        <f>T1015-HLOOKUP(V1015,Minimas!$C$3:$CD$12,8,FALSE)</f>
        <v>#N/A</v>
      </c>
      <c r="AI1015" s="161" t="e">
        <f>T1015-HLOOKUP(V1015,Minimas!$C$3:$CD$12,9,FALSE)</f>
        <v>#N/A</v>
      </c>
      <c r="AJ1015" s="161" t="e">
        <f>T1015-HLOOKUP(V1015,Minimas!$C$3:$CD$12,10,FALSE)</f>
        <v>#N/A</v>
      </c>
      <c r="AK1015" s="162" t="str">
        <f t="shared" si="75"/>
        <v xml:space="preserve"> </v>
      </c>
      <c r="AL1015" s="163"/>
      <c r="AM1015" s="163" t="str">
        <f t="shared" si="76"/>
        <v xml:space="preserve"> </v>
      </c>
      <c r="AN1015" s="163" t="str">
        <f t="shared" si="77"/>
        <v xml:space="preserve"> </v>
      </c>
    </row>
    <row r="1016" spans="28:40" x14ac:dyDescent="0.25">
      <c r="AB1016" s="161" t="e">
        <f>T1016-HLOOKUP(V1016,Minimas!$C$3:$CD$12,2,FALSE)</f>
        <v>#N/A</v>
      </c>
      <c r="AC1016" s="161" t="e">
        <f>T1016-HLOOKUP(V1016,Minimas!$C$3:$CD$12,3,FALSE)</f>
        <v>#N/A</v>
      </c>
      <c r="AD1016" s="161" t="e">
        <f>T1016-HLOOKUP(V1016,Minimas!$C$3:$CD$12,4,FALSE)</f>
        <v>#N/A</v>
      </c>
      <c r="AE1016" s="161" t="e">
        <f>T1016-HLOOKUP(V1016,Minimas!$C$3:$CD$12,5,FALSE)</f>
        <v>#N/A</v>
      </c>
      <c r="AF1016" s="161" t="e">
        <f>T1016-HLOOKUP(V1016,Minimas!$C$3:$CD$12,6,FALSE)</f>
        <v>#N/A</v>
      </c>
      <c r="AG1016" s="161" t="e">
        <f>T1016-HLOOKUP(V1016,Minimas!$C$3:$CD$12,7,FALSE)</f>
        <v>#N/A</v>
      </c>
      <c r="AH1016" s="161" t="e">
        <f>T1016-HLOOKUP(V1016,Minimas!$C$3:$CD$12,8,FALSE)</f>
        <v>#N/A</v>
      </c>
      <c r="AI1016" s="161" t="e">
        <f>T1016-HLOOKUP(V1016,Minimas!$C$3:$CD$12,9,FALSE)</f>
        <v>#N/A</v>
      </c>
      <c r="AJ1016" s="161" t="e">
        <f>T1016-HLOOKUP(V1016,Minimas!$C$3:$CD$12,10,FALSE)</f>
        <v>#N/A</v>
      </c>
      <c r="AK1016" s="162" t="str">
        <f t="shared" si="75"/>
        <v xml:space="preserve"> </v>
      </c>
      <c r="AL1016" s="163"/>
      <c r="AM1016" s="163" t="str">
        <f t="shared" si="76"/>
        <v xml:space="preserve"> </v>
      </c>
      <c r="AN1016" s="163" t="str">
        <f t="shared" si="77"/>
        <v xml:space="preserve"> </v>
      </c>
    </row>
    <row r="1017" spans="28:40" x14ac:dyDescent="0.25">
      <c r="AB1017" s="161" t="e">
        <f>T1017-HLOOKUP(V1017,Minimas!$C$3:$CD$12,2,FALSE)</f>
        <v>#N/A</v>
      </c>
      <c r="AC1017" s="161" t="e">
        <f>T1017-HLOOKUP(V1017,Minimas!$C$3:$CD$12,3,FALSE)</f>
        <v>#N/A</v>
      </c>
      <c r="AD1017" s="161" t="e">
        <f>T1017-HLOOKUP(V1017,Minimas!$C$3:$CD$12,4,FALSE)</f>
        <v>#N/A</v>
      </c>
      <c r="AE1017" s="161" t="e">
        <f>T1017-HLOOKUP(V1017,Minimas!$C$3:$CD$12,5,FALSE)</f>
        <v>#N/A</v>
      </c>
      <c r="AF1017" s="161" t="e">
        <f>T1017-HLOOKUP(V1017,Minimas!$C$3:$CD$12,6,FALSE)</f>
        <v>#N/A</v>
      </c>
      <c r="AG1017" s="161" t="e">
        <f>T1017-HLOOKUP(V1017,Minimas!$C$3:$CD$12,7,FALSE)</f>
        <v>#N/A</v>
      </c>
      <c r="AH1017" s="161" t="e">
        <f>T1017-HLOOKUP(V1017,Minimas!$C$3:$CD$12,8,FALSE)</f>
        <v>#N/A</v>
      </c>
      <c r="AI1017" s="161" t="e">
        <f>T1017-HLOOKUP(V1017,Minimas!$C$3:$CD$12,9,FALSE)</f>
        <v>#N/A</v>
      </c>
      <c r="AJ1017" s="161" t="e">
        <f>T1017-HLOOKUP(V1017,Minimas!$C$3:$CD$12,10,FALSE)</f>
        <v>#N/A</v>
      </c>
      <c r="AK1017" s="162" t="str">
        <f t="shared" si="75"/>
        <v xml:space="preserve"> </v>
      </c>
      <c r="AL1017" s="163"/>
      <c r="AM1017" s="163" t="str">
        <f t="shared" si="76"/>
        <v xml:space="preserve"> </v>
      </c>
      <c r="AN1017" s="163" t="str">
        <f t="shared" si="77"/>
        <v xml:space="preserve"> </v>
      </c>
    </row>
    <row r="1018" spans="28:40" x14ac:dyDescent="0.25">
      <c r="AB1018" s="161" t="e">
        <f>T1018-HLOOKUP(V1018,Minimas!$C$3:$CD$12,2,FALSE)</f>
        <v>#N/A</v>
      </c>
      <c r="AC1018" s="161" t="e">
        <f>T1018-HLOOKUP(V1018,Minimas!$C$3:$CD$12,3,FALSE)</f>
        <v>#N/A</v>
      </c>
      <c r="AD1018" s="161" t="e">
        <f>T1018-HLOOKUP(V1018,Minimas!$C$3:$CD$12,4,FALSE)</f>
        <v>#N/A</v>
      </c>
      <c r="AE1018" s="161" t="e">
        <f>T1018-HLOOKUP(V1018,Minimas!$C$3:$CD$12,5,FALSE)</f>
        <v>#N/A</v>
      </c>
      <c r="AF1018" s="161" t="e">
        <f>T1018-HLOOKUP(V1018,Minimas!$C$3:$CD$12,6,FALSE)</f>
        <v>#N/A</v>
      </c>
      <c r="AG1018" s="161" t="e">
        <f>T1018-HLOOKUP(V1018,Minimas!$C$3:$CD$12,7,FALSE)</f>
        <v>#N/A</v>
      </c>
      <c r="AH1018" s="161" t="e">
        <f>T1018-HLOOKUP(V1018,Minimas!$C$3:$CD$12,8,FALSE)</f>
        <v>#N/A</v>
      </c>
      <c r="AI1018" s="161" t="e">
        <f>T1018-HLOOKUP(V1018,Minimas!$C$3:$CD$12,9,FALSE)</f>
        <v>#N/A</v>
      </c>
      <c r="AJ1018" s="161" t="e">
        <f>T1018-HLOOKUP(V1018,Minimas!$C$3:$CD$12,10,FALSE)</f>
        <v>#N/A</v>
      </c>
      <c r="AK1018" s="162" t="str">
        <f t="shared" si="75"/>
        <v xml:space="preserve"> </v>
      </c>
      <c r="AL1018" s="163"/>
      <c r="AM1018" s="163" t="str">
        <f t="shared" si="76"/>
        <v xml:space="preserve"> </v>
      </c>
      <c r="AN1018" s="163" t="str">
        <f t="shared" si="77"/>
        <v xml:space="preserve"> </v>
      </c>
    </row>
    <row r="1019" spans="28:40" x14ac:dyDescent="0.25">
      <c r="AB1019" s="161" t="e">
        <f>T1019-HLOOKUP(V1019,Minimas!$C$3:$CD$12,2,FALSE)</f>
        <v>#N/A</v>
      </c>
      <c r="AC1019" s="161" t="e">
        <f>T1019-HLOOKUP(V1019,Minimas!$C$3:$CD$12,3,FALSE)</f>
        <v>#N/A</v>
      </c>
      <c r="AD1019" s="161" t="e">
        <f>T1019-HLOOKUP(V1019,Minimas!$C$3:$CD$12,4,FALSE)</f>
        <v>#N/A</v>
      </c>
      <c r="AE1019" s="161" t="e">
        <f>T1019-HLOOKUP(V1019,Minimas!$C$3:$CD$12,5,FALSE)</f>
        <v>#N/A</v>
      </c>
      <c r="AF1019" s="161" t="e">
        <f>T1019-HLOOKUP(V1019,Minimas!$C$3:$CD$12,6,FALSE)</f>
        <v>#N/A</v>
      </c>
      <c r="AG1019" s="161" t="e">
        <f>T1019-HLOOKUP(V1019,Minimas!$C$3:$CD$12,7,FALSE)</f>
        <v>#N/A</v>
      </c>
      <c r="AH1019" s="161" t="e">
        <f>T1019-HLOOKUP(V1019,Minimas!$C$3:$CD$12,8,FALSE)</f>
        <v>#N/A</v>
      </c>
      <c r="AI1019" s="161" t="e">
        <f>T1019-HLOOKUP(V1019,Minimas!$C$3:$CD$12,9,FALSE)</f>
        <v>#N/A</v>
      </c>
      <c r="AJ1019" s="161" t="e">
        <f>T1019-HLOOKUP(V1019,Minimas!$C$3:$CD$12,10,FALSE)</f>
        <v>#N/A</v>
      </c>
      <c r="AK1019" s="162" t="str">
        <f t="shared" si="75"/>
        <v xml:space="preserve"> </v>
      </c>
      <c r="AL1019" s="163"/>
      <c r="AM1019" s="163" t="str">
        <f t="shared" si="76"/>
        <v xml:space="preserve"> </v>
      </c>
      <c r="AN1019" s="163" t="str">
        <f t="shared" si="77"/>
        <v xml:space="preserve"> </v>
      </c>
    </row>
    <row r="1020" spans="28:40" x14ac:dyDescent="0.25">
      <c r="AB1020" s="161" t="e">
        <f>T1020-HLOOKUP(V1020,Minimas!$C$3:$CD$12,2,FALSE)</f>
        <v>#N/A</v>
      </c>
      <c r="AC1020" s="161" t="e">
        <f>T1020-HLOOKUP(V1020,Minimas!$C$3:$CD$12,3,FALSE)</f>
        <v>#N/A</v>
      </c>
      <c r="AD1020" s="161" t="e">
        <f>T1020-HLOOKUP(V1020,Minimas!$C$3:$CD$12,4,FALSE)</f>
        <v>#N/A</v>
      </c>
      <c r="AE1020" s="161" t="e">
        <f>T1020-HLOOKUP(V1020,Minimas!$C$3:$CD$12,5,FALSE)</f>
        <v>#N/A</v>
      </c>
      <c r="AF1020" s="161" t="e">
        <f>T1020-HLOOKUP(V1020,Minimas!$C$3:$CD$12,6,FALSE)</f>
        <v>#N/A</v>
      </c>
      <c r="AG1020" s="161" t="e">
        <f>T1020-HLOOKUP(V1020,Minimas!$C$3:$CD$12,7,FALSE)</f>
        <v>#N/A</v>
      </c>
      <c r="AH1020" s="161" t="e">
        <f>T1020-HLOOKUP(V1020,Minimas!$C$3:$CD$12,8,FALSE)</f>
        <v>#N/A</v>
      </c>
      <c r="AI1020" s="161" t="e">
        <f>T1020-HLOOKUP(V1020,Minimas!$C$3:$CD$12,9,FALSE)</f>
        <v>#N/A</v>
      </c>
      <c r="AJ1020" s="161" t="e">
        <f>T1020-HLOOKUP(V1020,Minimas!$C$3:$CD$12,10,FALSE)</f>
        <v>#N/A</v>
      </c>
      <c r="AK1020" s="162" t="str">
        <f t="shared" si="75"/>
        <v xml:space="preserve"> </v>
      </c>
      <c r="AL1020" s="163"/>
      <c r="AM1020" s="163" t="str">
        <f t="shared" si="76"/>
        <v xml:space="preserve"> </v>
      </c>
      <c r="AN1020" s="163" t="str">
        <f t="shared" si="77"/>
        <v xml:space="preserve"> </v>
      </c>
    </row>
    <row r="1021" spans="28:40" x14ac:dyDescent="0.25">
      <c r="AB1021" s="161" t="e">
        <f>T1021-HLOOKUP(V1021,Minimas!$C$3:$CD$12,2,FALSE)</f>
        <v>#N/A</v>
      </c>
      <c r="AC1021" s="161" t="e">
        <f>T1021-HLOOKUP(V1021,Minimas!$C$3:$CD$12,3,FALSE)</f>
        <v>#N/A</v>
      </c>
      <c r="AD1021" s="161" t="e">
        <f>T1021-HLOOKUP(V1021,Minimas!$C$3:$CD$12,4,FALSE)</f>
        <v>#N/A</v>
      </c>
      <c r="AE1021" s="161" t="e">
        <f>T1021-HLOOKUP(V1021,Minimas!$C$3:$CD$12,5,FALSE)</f>
        <v>#N/A</v>
      </c>
      <c r="AF1021" s="161" t="e">
        <f>T1021-HLOOKUP(V1021,Minimas!$C$3:$CD$12,6,FALSE)</f>
        <v>#N/A</v>
      </c>
      <c r="AG1021" s="161" t="e">
        <f>T1021-HLOOKUP(V1021,Minimas!$C$3:$CD$12,7,FALSE)</f>
        <v>#N/A</v>
      </c>
      <c r="AH1021" s="161" t="e">
        <f>T1021-HLOOKUP(V1021,Minimas!$C$3:$CD$12,8,FALSE)</f>
        <v>#N/A</v>
      </c>
      <c r="AI1021" s="161" t="e">
        <f>T1021-HLOOKUP(V1021,Minimas!$C$3:$CD$12,9,FALSE)</f>
        <v>#N/A</v>
      </c>
      <c r="AJ1021" s="161" t="e">
        <f>T1021-HLOOKUP(V1021,Minimas!$C$3:$CD$12,10,FALSE)</f>
        <v>#N/A</v>
      </c>
      <c r="AK1021" s="162" t="str">
        <f t="shared" si="75"/>
        <v xml:space="preserve"> </v>
      </c>
      <c r="AL1021" s="163"/>
      <c r="AM1021" s="163" t="str">
        <f t="shared" si="76"/>
        <v xml:space="preserve"> </v>
      </c>
      <c r="AN1021" s="163" t="str">
        <f t="shared" si="77"/>
        <v xml:space="preserve"> </v>
      </c>
    </row>
    <row r="1022" spans="28:40" x14ac:dyDescent="0.25">
      <c r="AB1022" s="161" t="e">
        <f>T1022-HLOOKUP(V1022,Minimas!$C$3:$CD$12,2,FALSE)</f>
        <v>#N/A</v>
      </c>
      <c r="AC1022" s="161" t="e">
        <f>T1022-HLOOKUP(V1022,Minimas!$C$3:$CD$12,3,FALSE)</f>
        <v>#N/A</v>
      </c>
      <c r="AD1022" s="161" t="e">
        <f>T1022-HLOOKUP(V1022,Minimas!$C$3:$CD$12,4,FALSE)</f>
        <v>#N/A</v>
      </c>
      <c r="AE1022" s="161" t="e">
        <f>T1022-HLOOKUP(V1022,Minimas!$C$3:$CD$12,5,FALSE)</f>
        <v>#N/A</v>
      </c>
      <c r="AF1022" s="161" t="e">
        <f>T1022-HLOOKUP(V1022,Minimas!$C$3:$CD$12,6,FALSE)</f>
        <v>#N/A</v>
      </c>
      <c r="AG1022" s="161" t="e">
        <f>T1022-HLOOKUP(V1022,Minimas!$C$3:$CD$12,7,FALSE)</f>
        <v>#N/A</v>
      </c>
      <c r="AH1022" s="161" t="e">
        <f>T1022-HLOOKUP(V1022,Minimas!$C$3:$CD$12,8,FALSE)</f>
        <v>#N/A</v>
      </c>
      <c r="AI1022" s="161" t="e">
        <f>T1022-HLOOKUP(V1022,Minimas!$C$3:$CD$12,9,FALSE)</f>
        <v>#N/A</v>
      </c>
      <c r="AJ1022" s="161" t="e">
        <f>T1022-HLOOKUP(V1022,Minimas!$C$3:$CD$12,10,FALSE)</f>
        <v>#N/A</v>
      </c>
      <c r="AK1022" s="162" t="str">
        <f t="shared" si="75"/>
        <v xml:space="preserve"> </v>
      </c>
      <c r="AL1022" s="163"/>
      <c r="AM1022" s="163" t="str">
        <f t="shared" si="76"/>
        <v xml:space="preserve"> </v>
      </c>
      <c r="AN1022" s="163" t="str">
        <f t="shared" si="77"/>
        <v xml:space="preserve"> </v>
      </c>
    </row>
    <row r="1023" spans="28:40" x14ac:dyDescent="0.25">
      <c r="AB1023" s="161" t="e">
        <f>T1023-HLOOKUP(V1023,Minimas!$C$3:$CD$12,2,FALSE)</f>
        <v>#N/A</v>
      </c>
      <c r="AC1023" s="161" t="e">
        <f>T1023-HLOOKUP(V1023,Minimas!$C$3:$CD$12,3,FALSE)</f>
        <v>#N/A</v>
      </c>
      <c r="AD1023" s="161" t="e">
        <f>T1023-HLOOKUP(V1023,Minimas!$C$3:$CD$12,4,FALSE)</f>
        <v>#N/A</v>
      </c>
      <c r="AE1023" s="161" t="e">
        <f>T1023-HLOOKUP(V1023,Minimas!$C$3:$CD$12,5,FALSE)</f>
        <v>#N/A</v>
      </c>
      <c r="AF1023" s="161" t="e">
        <f>T1023-HLOOKUP(V1023,Minimas!$C$3:$CD$12,6,FALSE)</f>
        <v>#N/A</v>
      </c>
      <c r="AG1023" s="161" t="e">
        <f>T1023-HLOOKUP(V1023,Minimas!$C$3:$CD$12,7,FALSE)</f>
        <v>#N/A</v>
      </c>
      <c r="AH1023" s="161" t="e">
        <f>T1023-HLOOKUP(V1023,Minimas!$C$3:$CD$12,8,FALSE)</f>
        <v>#N/A</v>
      </c>
      <c r="AI1023" s="161" t="e">
        <f>T1023-HLOOKUP(V1023,Minimas!$C$3:$CD$12,9,FALSE)</f>
        <v>#N/A</v>
      </c>
      <c r="AJ1023" s="161" t="e">
        <f>T1023-HLOOKUP(V1023,Minimas!$C$3:$CD$12,10,FALSE)</f>
        <v>#N/A</v>
      </c>
      <c r="AK1023" s="162" t="str">
        <f t="shared" si="75"/>
        <v xml:space="preserve"> </v>
      </c>
      <c r="AL1023" s="163"/>
      <c r="AM1023" s="163" t="str">
        <f t="shared" si="76"/>
        <v xml:space="preserve"> </v>
      </c>
      <c r="AN1023" s="163" t="str">
        <f t="shared" si="77"/>
        <v xml:space="preserve"> </v>
      </c>
    </row>
    <row r="1024" spans="28:40" x14ac:dyDescent="0.25">
      <c r="AB1024" s="161" t="e">
        <f>T1024-HLOOKUP(V1024,Minimas!$C$3:$CD$12,2,FALSE)</f>
        <v>#N/A</v>
      </c>
      <c r="AC1024" s="161" t="e">
        <f>T1024-HLOOKUP(V1024,Minimas!$C$3:$CD$12,3,FALSE)</f>
        <v>#N/A</v>
      </c>
      <c r="AD1024" s="161" t="e">
        <f>T1024-HLOOKUP(V1024,Minimas!$C$3:$CD$12,4,FALSE)</f>
        <v>#N/A</v>
      </c>
      <c r="AE1024" s="161" t="e">
        <f>T1024-HLOOKUP(V1024,Minimas!$C$3:$CD$12,5,FALSE)</f>
        <v>#N/A</v>
      </c>
      <c r="AF1024" s="161" t="e">
        <f>T1024-HLOOKUP(V1024,Minimas!$C$3:$CD$12,6,FALSE)</f>
        <v>#N/A</v>
      </c>
      <c r="AG1024" s="161" t="e">
        <f>T1024-HLOOKUP(V1024,Minimas!$C$3:$CD$12,7,FALSE)</f>
        <v>#N/A</v>
      </c>
      <c r="AH1024" s="161" t="e">
        <f>T1024-HLOOKUP(V1024,Minimas!$C$3:$CD$12,8,FALSE)</f>
        <v>#N/A</v>
      </c>
      <c r="AI1024" s="161" t="e">
        <f>T1024-HLOOKUP(V1024,Minimas!$C$3:$CD$12,9,FALSE)</f>
        <v>#N/A</v>
      </c>
      <c r="AJ1024" s="161" t="e">
        <f>T1024-HLOOKUP(V1024,Minimas!$C$3:$CD$12,10,FALSE)</f>
        <v>#N/A</v>
      </c>
      <c r="AK1024" s="162" t="str">
        <f t="shared" si="75"/>
        <v xml:space="preserve"> </v>
      </c>
      <c r="AL1024" s="163"/>
      <c r="AM1024" s="163" t="str">
        <f t="shared" si="76"/>
        <v xml:space="preserve"> </v>
      </c>
      <c r="AN1024" s="163" t="str">
        <f t="shared" si="77"/>
        <v xml:space="preserve"> </v>
      </c>
    </row>
    <row r="1025" spans="28:40" x14ac:dyDescent="0.25">
      <c r="AB1025" s="161" t="e">
        <f>T1025-HLOOKUP(V1025,Minimas!$C$3:$CD$12,2,FALSE)</f>
        <v>#N/A</v>
      </c>
      <c r="AC1025" s="161" t="e">
        <f>T1025-HLOOKUP(V1025,Minimas!$C$3:$CD$12,3,FALSE)</f>
        <v>#N/A</v>
      </c>
      <c r="AD1025" s="161" t="e">
        <f>T1025-HLOOKUP(V1025,Minimas!$C$3:$CD$12,4,FALSE)</f>
        <v>#N/A</v>
      </c>
      <c r="AE1025" s="161" t="e">
        <f>T1025-HLOOKUP(V1025,Minimas!$C$3:$CD$12,5,FALSE)</f>
        <v>#N/A</v>
      </c>
      <c r="AF1025" s="161" t="e">
        <f>T1025-HLOOKUP(V1025,Minimas!$C$3:$CD$12,6,FALSE)</f>
        <v>#N/A</v>
      </c>
      <c r="AG1025" s="161" t="e">
        <f>T1025-HLOOKUP(V1025,Minimas!$C$3:$CD$12,7,FALSE)</f>
        <v>#N/A</v>
      </c>
      <c r="AH1025" s="161" t="e">
        <f>T1025-HLOOKUP(V1025,Minimas!$C$3:$CD$12,8,FALSE)</f>
        <v>#N/A</v>
      </c>
      <c r="AI1025" s="161" t="e">
        <f>T1025-HLOOKUP(V1025,Minimas!$C$3:$CD$12,9,FALSE)</f>
        <v>#N/A</v>
      </c>
      <c r="AJ1025" s="161" t="e">
        <f>T1025-HLOOKUP(V1025,Minimas!$C$3:$CD$12,10,FALSE)</f>
        <v>#N/A</v>
      </c>
      <c r="AK1025" s="162" t="str">
        <f t="shared" si="75"/>
        <v xml:space="preserve"> </v>
      </c>
      <c r="AL1025" s="163"/>
      <c r="AM1025" s="163" t="str">
        <f t="shared" si="76"/>
        <v xml:space="preserve"> </v>
      </c>
      <c r="AN1025" s="163" t="str">
        <f t="shared" si="77"/>
        <v xml:space="preserve"> </v>
      </c>
    </row>
    <row r="1026" spans="28:40" x14ac:dyDescent="0.25">
      <c r="AB1026" s="161" t="e">
        <f>T1026-HLOOKUP(V1026,Minimas!$C$3:$CD$12,2,FALSE)</f>
        <v>#N/A</v>
      </c>
      <c r="AC1026" s="161" t="e">
        <f>T1026-HLOOKUP(V1026,Minimas!$C$3:$CD$12,3,FALSE)</f>
        <v>#N/A</v>
      </c>
      <c r="AD1026" s="161" t="e">
        <f>T1026-HLOOKUP(V1026,Minimas!$C$3:$CD$12,4,FALSE)</f>
        <v>#N/A</v>
      </c>
      <c r="AE1026" s="161" t="e">
        <f>T1026-HLOOKUP(V1026,Minimas!$C$3:$CD$12,5,FALSE)</f>
        <v>#N/A</v>
      </c>
      <c r="AF1026" s="161" t="e">
        <f>T1026-HLOOKUP(V1026,Minimas!$C$3:$CD$12,6,FALSE)</f>
        <v>#N/A</v>
      </c>
      <c r="AG1026" s="161" t="e">
        <f>T1026-HLOOKUP(V1026,Minimas!$C$3:$CD$12,7,FALSE)</f>
        <v>#N/A</v>
      </c>
      <c r="AH1026" s="161" t="e">
        <f>T1026-HLOOKUP(V1026,Minimas!$C$3:$CD$12,8,FALSE)</f>
        <v>#N/A</v>
      </c>
      <c r="AI1026" s="161" t="e">
        <f>T1026-HLOOKUP(V1026,Minimas!$C$3:$CD$12,9,FALSE)</f>
        <v>#N/A</v>
      </c>
      <c r="AJ1026" s="161" t="e">
        <f>T1026-HLOOKUP(V1026,Minimas!$C$3:$CD$12,10,FALSE)</f>
        <v>#N/A</v>
      </c>
      <c r="AK1026" s="162" t="str">
        <f t="shared" si="75"/>
        <v xml:space="preserve"> </v>
      </c>
      <c r="AL1026" s="163"/>
      <c r="AM1026" s="163" t="str">
        <f t="shared" si="76"/>
        <v xml:space="preserve"> </v>
      </c>
      <c r="AN1026" s="163" t="str">
        <f t="shared" si="77"/>
        <v xml:space="preserve"> </v>
      </c>
    </row>
    <row r="1027" spans="28:40" x14ac:dyDescent="0.25">
      <c r="AB1027" s="161" t="e">
        <f>T1027-HLOOKUP(V1027,Minimas!$C$3:$CD$12,2,FALSE)</f>
        <v>#N/A</v>
      </c>
      <c r="AC1027" s="161" t="e">
        <f>T1027-HLOOKUP(V1027,Minimas!$C$3:$CD$12,3,FALSE)</f>
        <v>#N/A</v>
      </c>
      <c r="AD1027" s="161" t="e">
        <f>T1027-HLOOKUP(V1027,Minimas!$C$3:$CD$12,4,FALSE)</f>
        <v>#N/A</v>
      </c>
      <c r="AE1027" s="161" t="e">
        <f>T1027-HLOOKUP(V1027,Minimas!$C$3:$CD$12,5,FALSE)</f>
        <v>#N/A</v>
      </c>
      <c r="AF1027" s="161" t="e">
        <f>T1027-HLOOKUP(V1027,Minimas!$C$3:$CD$12,6,FALSE)</f>
        <v>#N/A</v>
      </c>
      <c r="AG1027" s="161" t="e">
        <f>T1027-HLOOKUP(V1027,Minimas!$C$3:$CD$12,7,FALSE)</f>
        <v>#N/A</v>
      </c>
      <c r="AH1027" s="161" t="e">
        <f>T1027-HLOOKUP(V1027,Minimas!$C$3:$CD$12,8,FALSE)</f>
        <v>#N/A</v>
      </c>
      <c r="AI1027" s="161" t="e">
        <f>T1027-HLOOKUP(V1027,Minimas!$C$3:$CD$12,9,FALSE)</f>
        <v>#N/A</v>
      </c>
      <c r="AJ1027" s="161" t="e">
        <f>T1027-HLOOKUP(V1027,Minimas!$C$3:$CD$12,10,FALSE)</f>
        <v>#N/A</v>
      </c>
      <c r="AK1027" s="162" t="str">
        <f t="shared" si="75"/>
        <v xml:space="preserve"> </v>
      </c>
      <c r="AL1027" s="163"/>
      <c r="AM1027" s="163" t="str">
        <f t="shared" si="76"/>
        <v xml:space="preserve"> </v>
      </c>
      <c r="AN1027" s="163" t="str">
        <f t="shared" si="77"/>
        <v xml:space="preserve"> </v>
      </c>
    </row>
    <row r="1028" spans="28:40" x14ac:dyDescent="0.25">
      <c r="AB1028" s="161" t="e">
        <f>T1028-HLOOKUP(V1028,Minimas!$C$3:$CD$12,2,FALSE)</f>
        <v>#N/A</v>
      </c>
      <c r="AC1028" s="161" t="e">
        <f>T1028-HLOOKUP(V1028,Minimas!$C$3:$CD$12,3,FALSE)</f>
        <v>#N/A</v>
      </c>
      <c r="AD1028" s="161" t="e">
        <f>T1028-HLOOKUP(V1028,Minimas!$C$3:$CD$12,4,FALSE)</f>
        <v>#N/A</v>
      </c>
      <c r="AE1028" s="161" t="e">
        <f>T1028-HLOOKUP(V1028,Minimas!$C$3:$CD$12,5,FALSE)</f>
        <v>#N/A</v>
      </c>
      <c r="AF1028" s="161" t="e">
        <f>T1028-HLOOKUP(V1028,Minimas!$C$3:$CD$12,6,FALSE)</f>
        <v>#N/A</v>
      </c>
      <c r="AG1028" s="161" t="e">
        <f>T1028-HLOOKUP(V1028,Minimas!$C$3:$CD$12,7,FALSE)</f>
        <v>#N/A</v>
      </c>
      <c r="AH1028" s="161" t="e">
        <f>T1028-HLOOKUP(V1028,Minimas!$C$3:$CD$12,8,FALSE)</f>
        <v>#N/A</v>
      </c>
      <c r="AI1028" s="161" t="e">
        <f>T1028-HLOOKUP(V1028,Minimas!$C$3:$CD$12,9,FALSE)</f>
        <v>#N/A</v>
      </c>
      <c r="AJ1028" s="161" t="e">
        <f>T1028-HLOOKUP(V1028,Minimas!$C$3:$CD$12,10,FALSE)</f>
        <v>#N/A</v>
      </c>
      <c r="AK1028" s="162" t="str">
        <f t="shared" si="75"/>
        <v xml:space="preserve"> </v>
      </c>
      <c r="AL1028" s="163"/>
      <c r="AM1028" s="163" t="str">
        <f t="shared" si="76"/>
        <v xml:space="preserve"> </v>
      </c>
      <c r="AN1028" s="163" t="str">
        <f t="shared" si="77"/>
        <v xml:space="preserve"> </v>
      </c>
    </row>
    <row r="1029" spans="28:40" x14ac:dyDescent="0.25">
      <c r="AB1029" s="161" t="e">
        <f>T1029-HLOOKUP(V1029,Minimas!$C$3:$CD$12,2,FALSE)</f>
        <v>#N/A</v>
      </c>
      <c r="AC1029" s="161" t="e">
        <f>T1029-HLOOKUP(V1029,Minimas!$C$3:$CD$12,3,FALSE)</f>
        <v>#N/A</v>
      </c>
      <c r="AD1029" s="161" t="e">
        <f>T1029-HLOOKUP(V1029,Minimas!$C$3:$CD$12,4,FALSE)</f>
        <v>#N/A</v>
      </c>
      <c r="AE1029" s="161" t="e">
        <f>T1029-HLOOKUP(V1029,Minimas!$C$3:$CD$12,5,FALSE)</f>
        <v>#N/A</v>
      </c>
      <c r="AF1029" s="161" t="e">
        <f>T1029-HLOOKUP(V1029,Minimas!$C$3:$CD$12,6,FALSE)</f>
        <v>#N/A</v>
      </c>
      <c r="AG1029" s="161" t="e">
        <f>T1029-HLOOKUP(V1029,Minimas!$C$3:$CD$12,7,FALSE)</f>
        <v>#N/A</v>
      </c>
      <c r="AH1029" s="161" t="e">
        <f>T1029-HLOOKUP(V1029,Minimas!$C$3:$CD$12,8,FALSE)</f>
        <v>#N/A</v>
      </c>
      <c r="AI1029" s="161" t="e">
        <f>T1029-HLOOKUP(V1029,Minimas!$C$3:$CD$12,9,FALSE)</f>
        <v>#N/A</v>
      </c>
      <c r="AJ1029" s="161" t="e">
        <f>T1029-HLOOKUP(V1029,Minimas!$C$3:$CD$12,10,FALSE)</f>
        <v>#N/A</v>
      </c>
      <c r="AK1029" s="162" t="str">
        <f t="shared" si="75"/>
        <v xml:space="preserve"> </v>
      </c>
      <c r="AL1029" s="163"/>
      <c r="AM1029" s="163" t="str">
        <f t="shared" si="76"/>
        <v xml:space="preserve"> </v>
      </c>
      <c r="AN1029" s="163" t="str">
        <f t="shared" si="77"/>
        <v xml:space="preserve"> </v>
      </c>
    </row>
    <row r="1030" spans="28:40" x14ac:dyDescent="0.25">
      <c r="AB1030" s="161" t="e">
        <f>T1030-HLOOKUP(V1030,Minimas!$C$3:$CD$12,2,FALSE)</f>
        <v>#N/A</v>
      </c>
      <c r="AC1030" s="161" t="e">
        <f>T1030-HLOOKUP(V1030,Minimas!$C$3:$CD$12,3,FALSE)</f>
        <v>#N/A</v>
      </c>
      <c r="AD1030" s="161" t="e">
        <f>T1030-HLOOKUP(V1030,Minimas!$C$3:$CD$12,4,FALSE)</f>
        <v>#N/A</v>
      </c>
      <c r="AE1030" s="161" t="e">
        <f>T1030-HLOOKUP(V1030,Minimas!$C$3:$CD$12,5,FALSE)</f>
        <v>#N/A</v>
      </c>
      <c r="AF1030" s="161" t="e">
        <f>T1030-HLOOKUP(V1030,Minimas!$C$3:$CD$12,6,FALSE)</f>
        <v>#N/A</v>
      </c>
      <c r="AG1030" s="161" t="e">
        <f>T1030-HLOOKUP(V1030,Minimas!$C$3:$CD$12,7,FALSE)</f>
        <v>#N/A</v>
      </c>
      <c r="AH1030" s="161" t="e">
        <f>T1030-HLOOKUP(V1030,Minimas!$C$3:$CD$12,8,FALSE)</f>
        <v>#N/A</v>
      </c>
      <c r="AI1030" s="161" t="e">
        <f>T1030-HLOOKUP(V1030,Minimas!$C$3:$CD$12,9,FALSE)</f>
        <v>#N/A</v>
      </c>
      <c r="AJ1030" s="161" t="e">
        <f>T1030-HLOOKUP(V1030,Minimas!$C$3:$CD$12,10,FALSE)</f>
        <v>#N/A</v>
      </c>
      <c r="AK1030" s="162" t="str">
        <f t="shared" si="75"/>
        <v xml:space="preserve"> </v>
      </c>
      <c r="AL1030" s="163"/>
      <c r="AM1030" s="163" t="str">
        <f t="shared" si="76"/>
        <v xml:space="preserve"> </v>
      </c>
      <c r="AN1030" s="163" t="str">
        <f t="shared" si="77"/>
        <v xml:space="preserve"> </v>
      </c>
    </row>
    <row r="1031" spans="28:40" x14ac:dyDescent="0.25">
      <c r="AB1031" s="161" t="e">
        <f>T1031-HLOOKUP(V1031,Minimas!$C$3:$CD$12,2,FALSE)</f>
        <v>#N/A</v>
      </c>
      <c r="AC1031" s="161" t="e">
        <f>T1031-HLOOKUP(V1031,Minimas!$C$3:$CD$12,3,FALSE)</f>
        <v>#N/A</v>
      </c>
      <c r="AD1031" s="161" t="e">
        <f>T1031-HLOOKUP(V1031,Minimas!$C$3:$CD$12,4,FALSE)</f>
        <v>#N/A</v>
      </c>
      <c r="AE1031" s="161" t="e">
        <f>T1031-HLOOKUP(V1031,Minimas!$C$3:$CD$12,5,FALSE)</f>
        <v>#N/A</v>
      </c>
      <c r="AF1031" s="161" t="e">
        <f>T1031-HLOOKUP(V1031,Minimas!$C$3:$CD$12,6,FALSE)</f>
        <v>#N/A</v>
      </c>
      <c r="AG1031" s="161" t="e">
        <f>T1031-HLOOKUP(V1031,Minimas!$C$3:$CD$12,7,FALSE)</f>
        <v>#N/A</v>
      </c>
      <c r="AH1031" s="161" t="e">
        <f>T1031-HLOOKUP(V1031,Minimas!$C$3:$CD$12,8,FALSE)</f>
        <v>#N/A</v>
      </c>
      <c r="AI1031" s="161" t="e">
        <f>T1031-HLOOKUP(V1031,Minimas!$C$3:$CD$12,9,FALSE)</f>
        <v>#N/A</v>
      </c>
      <c r="AJ1031" s="161" t="e">
        <f>T1031-HLOOKUP(V1031,Minimas!$C$3:$CD$12,10,FALSE)</f>
        <v>#N/A</v>
      </c>
      <c r="AK1031" s="162" t="str">
        <f t="shared" si="75"/>
        <v xml:space="preserve"> </v>
      </c>
      <c r="AL1031" s="163"/>
      <c r="AM1031" s="163" t="str">
        <f t="shared" si="76"/>
        <v xml:space="preserve"> </v>
      </c>
      <c r="AN1031" s="163" t="str">
        <f t="shared" si="77"/>
        <v xml:space="preserve"> </v>
      </c>
    </row>
    <row r="1032" spans="28:40" x14ac:dyDescent="0.25">
      <c r="AB1032" s="161" t="e">
        <f>T1032-HLOOKUP(V1032,Minimas!$C$3:$CD$12,2,FALSE)</f>
        <v>#N/A</v>
      </c>
      <c r="AC1032" s="161" t="e">
        <f>T1032-HLOOKUP(V1032,Minimas!$C$3:$CD$12,3,FALSE)</f>
        <v>#N/A</v>
      </c>
      <c r="AD1032" s="161" t="e">
        <f>T1032-HLOOKUP(V1032,Minimas!$C$3:$CD$12,4,FALSE)</f>
        <v>#N/A</v>
      </c>
      <c r="AE1032" s="161" t="e">
        <f>T1032-HLOOKUP(V1032,Minimas!$C$3:$CD$12,5,FALSE)</f>
        <v>#N/A</v>
      </c>
      <c r="AF1032" s="161" t="e">
        <f>T1032-HLOOKUP(V1032,Minimas!$C$3:$CD$12,6,FALSE)</f>
        <v>#N/A</v>
      </c>
      <c r="AG1032" s="161" t="e">
        <f>T1032-HLOOKUP(V1032,Minimas!$C$3:$CD$12,7,FALSE)</f>
        <v>#N/A</v>
      </c>
      <c r="AH1032" s="161" t="e">
        <f>T1032-HLOOKUP(V1032,Minimas!$C$3:$CD$12,8,FALSE)</f>
        <v>#N/A</v>
      </c>
      <c r="AI1032" s="161" t="e">
        <f>T1032-HLOOKUP(V1032,Minimas!$C$3:$CD$12,9,FALSE)</f>
        <v>#N/A</v>
      </c>
      <c r="AJ1032" s="161" t="e">
        <f>T1032-HLOOKUP(V1032,Minimas!$C$3:$CD$12,10,FALSE)</f>
        <v>#N/A</v>
      </c>
      <c r="AK1032" s="162" t="str">
        <f t="shared" si="75"/>
        <v xml:space="preserve"> </v>
      </c>
      <c r="AL1032" s="163"/>
      <c r="AM1032" s="163" t="str">
        <f t="shared" si="76"/>
        <v xml:space="preserve"> </v>
      </c>
      <c r="AN1032" s="163" t="str">
        <f t="shared" si="77"/>
        <v xml:space="preserve"> </v>
      </c>
    </row>
    <row r="1033" spans="28:40" x14ac:dyDescent="0.25">
      <c r="AB1033" s="161" t="e">
        <f>T1033-HLOOKUP(V1033,Minimas!$C$3:$CD$12,2,FALSE)</f>
        <v>#N/A</v>
      </c>
      <c r="AC1033" s="161" t="e">
        <f>T1033-HLOOKUP(V1033,Minimas!$C$3:$CD$12,3,FALSE)</f>
        <v>#N/A</v>
      </c>
      <c r="AD1033" s="161" t="e">
        <f>T1033-HLOOKUP(V1033,Minimas!$C$3:$CD$12,4,FALSE)</f>
        <v>#N/A</v>
      </c>
      <c r="AE1033" s="161" t="e">
        <f>T1033-HLOOKUP(V1033,Minimas!$C$3:$CD$12,5,FALSE)</f>
        <v>#N/A</v>
      </c>
      <c r="AF1033" s="161" t="e">
        <f>T1033-HLOOKUP(V1033,Minimas!$C$3:$CD$12,6,FALSE)</f>
        <v>#N/A</v>
      </c>
      <c r="AG1033" s="161" t="e">
        <f>T1033-HLOOKUP(V1033,Minimas!$C$3:$CD$12,7,FALSE)</f>
        <v>#N/A</v>
      </c>
      <c r="AH1033" s="161" t="e">
        <f>T1033-HLOOKUP(V1033,Minimas!$C$3:$CD$12,8,FALSE)</f>
        <v>#N/A</v>
      </c>
      <c r="AI1033" s="161" t="e">
        <f>T1033-HLOOKUP(V1033,Minimas!$C$3:$CD$12,9,FALSE)</f>
        <v>#N/A</v>
      </c>
      <c r="AJ1033" s="161" t="e">
        <f>T1033-HLOOKUP(V1033,Minimas!$C$3:$CD$12,10,FALSE)</f>
        <v>#N/A</v>
      </c>
      <c r="AK1033" s="162" t="str">
        <f t="shared" si="75"/>
        <v xml:space="preserve"> </v>
      </c>
      <c r="AL1033" s="163"/>
      <c r="AM1033" s="163" t="str">
        <f t="shared" si="76"/>
        <v xml:space="preserve"> </v>
      </c>
      <c r="AN1033" s="163" t="str">
        <f t="shared" si="77"/>
        <v xml:space="preserve"> </v>
      </c>
    </row>
    <row r="1034" spans="28:40" x14ac:dyDescent="0.25">
      <c r="AB1034" s="161" t="e">
        <f>T1034-HLOOKUP(V1034,Minimas!$C$3:$CD$12,2,FALSE)</f>
        <v>#N/A</v>
      </c>
      <c r="AC1034" s="161" t="e">
        <f>T1034-HLOOKUP(V1034,Minimas!$C$3:$CD$12,3,FALSE)</f>
        <v>#N/A</v>
      </c>
      <c r="AD1034" s="161" t="e">
        <f>T1034-HLOOKUP(V1034,Minimas!$C$3:$CD$12,4,FALSE)</f>
        <v>#N/A</v>
      </c>
      <c r="AE1034" s="161" t="e">
        <f>T1034-HLOOKUP(V1034,Minimas!$C$3:$CD$12,5,FALSE)</f>
        <v>#N/A</v>
      </c>
      <c r="AF1034" s="161" t="e">
        <f>T1034-HLOOKUP(V1034,Minimas!$C$3:$CD$12,6,FALSE)</f>
        <v>#N/A</v>
      </c>
      <c r="AG1034" s="161" t="e">
        <f>T1034-HLOOKUP(V1034,Minimas!$C$3:$CD$12,7,FALSE)</f>
        <v>#N/A</v>
      </c>
      <c r="AH1034" s="161" t="e">
        <f>T1034-HLOOKUP(V1034,Minimas!$C$3:$CD$12,8,FALSE)</f>
        <v>#N/A</v>
      </c>
      <c r="AI1034" s="161" t="e">
        <f>T1034-HLOOKUP(V1034,Minimas!$C$3:$CD$12,9,FALSE)</f>
        <v>#N/A</v>
      </c>
      <c r="AJ1034" s="161" t="e">
        <f>T1034-HLOOKUP(V1034,Minimas!$C$3:$CD$12,10,FALSE)</f>
        <v>#N/A</v>
      </c>
      <c r="AK1034" s="162" t="str">
        <f t="shared" si="75"/>
        <v xml:space="preserve"> </v>
      </c>
      <c r="AL1034" s="163"/>
      <c r="AM1034" s="163" t="str">
        <f t="shared" si="76"/>
        <v xml:space="preserve"> </v>
      </c>
      <c r="AN1034" s="163" t="str">
        <f t="shared" si="77"/>
        <v xml:space="preserve"> </v>
      </c>
    </row>
    <row r="1035" spans="28:40" x14ac:dyDescent="0.25">
      <c r="AB1035" s="161" t="e">
        <f>T1035-HLOOKUP(V1035,Minimas!$C$3:$CD$12,2,FALSE)</f>
        <v>#N/A</v>
      </c>
      <c r="AC1035" s="161" t="e">
        <f>T1035-HLOOKUP(V1035,Minimas!$C$3:$CD$12,3,FALSE)</f>
        <v>#N/A</v>
      </c>
      <c r="AD1035" s="161" t="e">
        <f>T1035-HLOOKUP(V1035,Minimas!$C$3:$CD$12,4,FALSE)</f>
        <v>#N/A</v>
      </c>
      <c r="AE1035" s="161" t="e">
        <f>T1035-HLOOKUP(V1035,Minimas!$C$3:$CD$12,5,FALSE)</f>
        <v>#N/A</v>
      </c>
      <c r="AF1035" s="161" t="e">
        <f>T1035-HLOOKUP(V1035,Minimas!$C$3:$CD$12,6,FALSE)</f>
        <v>#N/A</v>
      </c>
      <c r="AG1035" s="161" t="e">
        <f>T1035-HLOOKUP(V1035,Minimas!$C$3:$CD$12,7,FALSE)</f>
        <v>#N/A</v>
      </c>
      <c r="AH1035" s="161" t="e">
        <f>T1035-HLOOKUP(V1035,Minimas!$C$3:$CD$12,8,FALSE)</f>
        <v>#N/A</v>
      </c>
      <c r="AI1035" s="161" t="e">
        <f>T1035-HLOOKUP(V1035,Minimas!$C$3:$CD$12,9,FALSE)</f>
        <v>#N/A</v>
      </c>
      <c r="AJ1035" s="161" t="e">
        <f>T1035-HLOOKUP(V1035,Minimas!$C$3:$CD$12,10,FALSE)</f>
        <v>#N/A</v>
      </c>
      <c r="AK1035" s="162" t="str">
        <f t="shared" si="75"/>
        <v xml:space="preserve"> </v>
      </c>
      <c r="AL1035" s="163"/>
      <c r="AM1035" s="163" t="str">
        <f t="shared" si="76"/>
        <v xml:space="preserve"> </v>
      </c>
      <c r="AN1035" s="163" t="str">
        <f t="shared" si="77"/>
        <v xml:space="preserve"> </v>
      </c>
    </row>
    <row r="1036" spans="28:40" x14ac:dyDescent="0.25">
      <c r="AB1036" s="161" t="e">
        <f>T1036-HLOOKUP(V1036,Minimas!$C$3:$CD$12,2,FALSE)</f>
        <v>#N/A</v>
      </c>
      <c r="AC1036" s="161" t="e">
        <f>T1036-HLOOKUP(V1036,Minimas!$C$3:$CD$12,3,FALSE)</f>
        <v>#N/A</v>
      </c>
      <c r="AD1036" s="161" t="e">
        <f>T1036-HLOOKUP(V1036,Minimas!$C$3:$CD$12,4,FALSE)</f>
        <v>#N/A</v>
      </c>
      <c r="AE1036" s="161" t="e">
        <f>T1036-HLOOKUP(V1036,Minimas!$C$3:$CD$12,5,FALSE)</f>
        <v>#N/A</v>
      </c>
      <c r="AF1036" s="161" t="e">
        <f>T1036-HLOOKUP(V1036,Minimas!$C$3:$CD$12,6,FALSE)</f>
        <v>#N/A</v>
      </c>
      <c r="AG1036" s="161" t="e">
        <f>T1036-HLOOKUP(V1036,Minimas!$C$3:$CD$12,7,FALSE)</f>
        <v>#N/A</v>
      </c>
      <c r="AH1036" s="161" t="e">
        <f>T1036-HLOOKUP(V1036,Minimas!$C$3:$CD$12,8,FALSE)</f>
        <v>#N/A</v>
      </c>
      <c r="AI1036" s="161" t="e">
        <f>T1036-HLOOKUP(V1036,Minimas!$C$3:$CD$12,9,FALSE)</f>
        <v>#N/A</v>
      </c>
      <c r="AJ1036" s="161" t="e">
        <f>T1036-HLOOKUP(V1036,Minimas!$C$3:$CD$12,10,FALSE)</f>
        <v>#N/A</v>
      </c>
      <c r="AK1036" s="162" t="str">
        <f t="shared" si="75"/>
        <v xml:space="preserve"> </v>
      </c>
      <c r="AL1036" s="163"/>
      <c r="AM1036" s="163" t="str">
        <f t="shared" si="76"/>
        <v xml:space="preserve"> </v>
      </c>
      <c r="AN1036" s="163" t="str">
        <f t="shared" si="77"/>
        <v xml:space="preserve"> </v>
      </c>
    </row>
    <row r="1037" spans="28:40" x14ac:dyDescent="0.25">
      <c r="AB1037" s="161" t="e">
        <f>T1037-HLOOKUP(V1037,Minimas!$C$3:$CD$12,2,FALSE)</f>
        <v>#N/A</v>
      </c>
      <c r="AC1037" s="161" t="e">
        <f>T1037-HLOOKUP(V1037,Minimas!$C$3:$CD$12,3,FALSE)</f>
        <v>#N/A</v>
      </c>
      <c r="AD1037" s="161" t="e">
        <f>T1037-HLOOKUP(V1037,Minimas!$C$3:$CD$12,4,FALSE)</f>
        <v>#N/A</v>
      </c>
      <c r="AE1037" s="161" t="e">
        <f>T1037-HLOOKUP(V1037,Minimas!$C$3:$CD$12,5,FALSE)</f>
        <v>#N/A</v>
      </c>
      <c r="AF1037" s="161" t="e">
        <f>T1037-HLOOKUP(V1037,Minimas!$C$3:$CD$12,6,FALSE)</f>
        <v>#N/A</v>
      </c>
      <c r="AG1037" s="161" t="e">
        <f>T1037-HLOOKUP(V1037,Minimas!$C$3:$CD$12,7,FALSE)</f>
        <v>#N/A</v>
      </c>
      <c r="AH1037" s="161" t="e">
        <f>T1037-HLOOKUP(V1037,Minimas!$C$3:$CD$12,8,FALSE)</f>
        <v>#N/A</v>
      </c>
      <c r="AI1037" s="161" t="e">
        <f>T1037-HLOOKUP(V1037,Minimas!$C$3:$CD$12,9,FALSE)</f>
        <v>#N/A</v>
      </c>
      <c r="AJ1037" s="161" t="e">
        <f>T1037-HLOOKUP(V1037,Minimas!$C$3:$CD$12,10,FALSE)</f>
        <v>#N/A</v>
      </c>
      <c r="AK1037" s="162" t="str">
        <f t="shared" si="75"/>
        <v xml:space="preserve"> </v>
      </c>
      <c r="AL1037" s="163"/>
      <c r="AM1037" s="163" t="str">
        <f t="shared" si="76"/>
        <v xml:space="preserve"> </v>
      </c>
      <c r="AN1037" s="163" t="str">
        <f t="shared" si="77"/>
        <v xml:space="preserve"> </v>
      </c>
    </row>
    <row r="1038" spans="28:40" x14ac:dyDescent="0.25">
      <c r="AB1038" s="161" t="e">
        <f>T1038-HLOOKUP(V1038,Minimas!$C$3:$CD$12,2,FALSE)</f>
        <v>#N/A</v>
      </c>
      <c r="AC1038" s="161" t="e">
        <f>T1038-HLOOKUP(V1038,Minimas!$C$3:$CD$12,3,FALSE)</f>
        <v>#N/A</v>
      </c>
      <c r="AD1038" s="161" t="e">
        <f>T1038-HLOOKUP(V1038,Minimas!$C$3:$CD$12,4,FALSE)</f>
        <v>#N/A</v>
      </c>
      <c r="AE1038" s="161" t="e">
        <f>T1038-HLOOKUP(V1038,Minimas!$C$3:$CD$12,5,FALSE)</f>
        <v>#N/A</v>
      </c>
      <c r="AF1038" s="161" t="e">
        <f>T1038-HLOOKUP(V1038,Minimas!$C$3:$CD$12,6,FALSE)</f>
        <v>#N/A</v>
      </c>
      <c r="AG1038" s="161" t="e">
        <f>T1038-HLOOKUP(V1038,Minimas!$C$3:$CD$12,7,FALSE)</f>
        <v>#N/A</v>
      </c>
      <c r="AH1038" s="161" t="e">
        <f>T1038-HLOOKUP(V1038,Minimas!$C$3:$CD$12,8,FALSE)</f>
        <v>#N/A</v>
      </c>
      <c r="AI1038" s="161" t="e">
        <f>T1038-HLOOKUP(V1038,Minimas!$C$3:$CD$12,9,FALSE)</f>
        <v>#N/A</v>
      </c>
      <c r="AJ1038" s="161" t="e">
        <f>T1038-HLOOKUP(V1038,Minimas!$C$3:$CD$12,10,FALSE)</f>
        <v>#N/A</v>
      </c>
      <c r="AK1038" s="162" t="str">
        <f t="shared" si="75"/>
        <v xml:space="preserve"> </v>
      </c>
      <c r="AL1038" s="163"/>
      <c r="AM1038" s="163" t="str">
        <f t="shared" si="76"/>
        <v xml:space="preserve"> </v>
      </c>
      <c r="AN1038" s="163" t="str">
        <f t="shared" si="77"/>
        <v xml:space="preserve"> </v>
      </c>
    </row>
    <row r="1039" spans="28:40" x14ac:dyDescent="0.25">
      <c r="AB1039" s="161" t="e">
        <f>T1039-HLOOKUP(V1039,Minimas!$C$3:$CD$12,2,FALSE)</f>
        <v>#N/A</v>
      </c>
      <c r="AC1039" s="161" t="e">
        <f>T1039-HLOOKUP(V1039,Minimas!$C$3:$CD$12,3,FALSE)</f>
        <v>#N/A</v>
      </c>
      <c r="AD1039" s="161" t="e">
        <f>T1039-HLOOKUP(V1039,Minimas!$C$3:$CD$12,4,FALSE)</f>
        <v>#N/A</v>
      </c>
      <c r="AE1039" s="161" t="e">
        <f>T1039-HLOOKUP(V1039,Minimas!$C$3:$CD$12,5,FALSE)</f>
        <v>#N/A</v>
      </c>
      <c r="AF1039" s="161" t="e">
        <f>T1039-HLOOKUP(V1039,Minimas!$C$3:$CD$12,6,FALSE)</f>
        <v>#N/A</v>
      </c>
      <c r="AG1039" s="161" t="e">
        <f>T1039-HLOOKUP(V1039,Minimas!$C$3:$CD$12,7,FALSE)</f>
        <v>#N/A</v>
      </c>
      <c r="AH1039" s="161" t="e">
        <f>T1039-HLOOKUP(V1039,Minimas!$C$3:$CD$12,8,FALSE)</f>
        <v>#N/A</v>
      </c>
      <c r="AI1039" s="161" t="e">
        <f>T1039-HLOOKUP(V1039,Minimas!$C$3:$CD$12,9,FALSE)</f>
        <v>#N/A</v>
      </c>
      <c r="AJ1039" s="161" t="e">
        <f>T1039-HLOOKUP(V1039,Minimas!$C$3:$CD$12,10,FALSE)</f>
        <v>#N/A</v>
      </c>
      <c r="AK1039" s="162" t="str">
        <f t="shared" si="75"/>
        <v xml:space="preserve"> </v>
      </c>
      <c r="AL1039" s="163"/>
      <c r="AM1039" s="163" t="str">
        <f t="shared" si="76"/>
        <v xml:space="preserve"> </v>
      </c>
      <c r="AN1039" s="163" t="str">
        <f t="shared" si="77"/>
        <v xml:space="preserve"> </v>
      </c>
    </row>
    <row r="1040" spans="28:40" x14ac:dyDescent="0.25">
      <c r="AB1040" s="161" t="e">
        <f>T1040-HLOOKUP(V1040,Minimas!$C$3:$CD$12,2,FALSE)</f>
        <v>#N/A</v>
      </c>
      <c r="AC1040" s="161" t="e">
        <f>T1040-HLOOKUP(V1040,Minimas!$C$3:$CD$12,3,FALSE)</f>
        <v>#N/A</v>
      </c>
      <c r="AD1040" s="161" t="e">
        <f>T1040-HLOOKUP(V1040,Minimas!$C$3:$CD$12,4,FALSE)</f>
        <v>#N/A</v>
      </c>
      <c r="AE1040" s="161" t="e">
        <f>T1040-HLOOKUP(V1040,Minimas!$C$3:$CD$12,5,FALSE)</f>
        <v>#N/A</v>
      </c>
      <c r="AF1040" s="161" t="e">
        <f>T1040-HLOOKUP(V1040,Minimas!$C$3:$CD$12,6,FALSE)</f>
        <v>#N/A</v>
      </c>
      <c r="AG1040" s="161" t="e">
        <f>T1040-HLOOKUP(V1040,Minimas!$C$3:$CD$12,7,FALSE)</f>
        <v>#N/A</v>
      </c>
      <c r="AH1040" s="161" t="e">
        <f>T1040-HLOOKUP(V1040,Minimas!$C$3:$CD$12,8,FALSE)</f>
        <v>#N/A</v>
      </c>
      <c r="AI1040" s="161" t="e">
        <f>T1040-HLOOKUP(V1040,Minimas!$C$3:$CD$12,9,FALSE)</f>
        <v>#N/A</v>
      </c>
      <c r="AJ1040" s="161" t="e">
        <f>T1040-HLOOKUP(V1040,Minimas!$C$3:$CD$12,10,FALSE)</f>
        <v>#N/A</v>
      </c>
      <c r="AK1040" s="162" t="str">
        <f t="shared" si="75"/>
        <v xml:space="preserve"> </v>
      </c>
      <c r="AL1040" s="163"/>
      <c r="AM1040" s="163" t="str">
        <f t="shared" si="76"/>
        <v xml:space="preserve"> </v>
      </c>
      <c r="AN1040" s="163" t="str">
        <f t="shared" si="77"/>
        <v xml:space="preserve"> </v>
      </c>
    </row>
    <row r="1041" spans="28:40" x14ac:dyDescent="0.25">
      <c r="AB1041" s="161" t="e">
        <f>T1041-HLOOKUP(V1041,Minimas!$C$3:$CD$12,2,FALSE)</f>
        <v>#N/A</v>
      </c>
      <c r="AC1041" s="161" t="e">
        <f>T1041-HLOOKUP(V1041,Minimas!$C$3:$CD$12,3,FALSE)</f>
        <v>#N/A</v>
      </c>
      <c r="AD1041" s="161" t="e">
        <f>T1041-HLOOKUP(V1041,Minimas!$C$3:$CD$12,4,FALSE)</f>
        <v>#N/A</v>
      </c>
      <c r="AE1041" s="161" t="e">
        <f>T1041-HLOOKUP(V1041,Minimas!$C$3:$CD$12,5,FALSE)</f>
        <v>#N/A</v>
      </c>
      <c r="AF1041" s="161" t="e">
        <f>T1041-HLOOKUP(V1041,Minimas!$C$3:$CD$12,6,FALSE)</f>
        <v>#N/A</v>
      </c>
      <c r="AG1041" s="161" t="e">
        <f>T1041-HLOOKUP(V1041,Minimas!$C$3:$CD$12,7,FALSE)</f>
        <v>#N/A</v>
      </c>
      <c r="AH1041" s="161" t="e">
        <f>T1041-HLOOKUP(V1041,Minimas!$C$3:$CD$12,8,FALSE)</f>
        <v>#N/A</v>
      </c>
      <c r="AI1041" s="161" t="e">
        <f>T1041-HLOOKUP(V1041,Minimas!$C$3:$CD$12,9,FALSE)</f>
        <v>#N/A</v>
      </c>
      <c r="AJ1041" s="161" t="e">
        <f>T1041-HLOOKUP(V1041,Minimas!$C$3:$CD$12,10,FALSE)</f>
        <v>#N/A</v>
      </c>
      <c r="AK1041" s="162" t="str">
        <f t="shared" si="75"/>
        <v xml:space="preserve"> </v>
      </c>
      <c r="AL1041" s="163"/>
      <c r="AM1041" s="163" t="str">
        <f t="shared" si="76"/>
        <v xml:space="preserve"> </v>
      </c>
      <c r="AN1041" s="163" t="str">
        <f t="shared" si="77"/>
        <v xml:space="preserve"> </v>
      </c>
    </row>
    <row r="1042" spans="28:40" x14ac:dyDescent="0.25">
      <c r="AB1042" s="161" t="e">
        <f>T1042-HLOOKUP(V1042,Minimas!$C$3:$CD$12,2,FALSE)</f>
        <v>#N/A</v>
      </c>
      <c r="AC1042" s="161" t="e">
        <f>T1042-HLOOKUP(V1042,Minimas!$C$3:$CD$12,3,FALSE)</f>
        <v>#N/A</v>
      </c>
      <c r="AD1042" s="161" t="e">
        <f>T1042-HLOOKUP(V1042,Minimas!$C$3:$CD$12,4,FALSE)</f>
        <v>#N/A</v>
      </c>
      <c r="AE1042" s="161" t="e">
        <f>T1042-HLOOKUP(V1042,Minimas!$C$3:$CD$12,5,FALSE)</f>
        <v>#N/A</v>
      </c>
      <c r="AF1042" s="161" t="e">
        <f>T1042-HLOOKUP(V1042,Minimas!$C$3:$CD$12,6,FALSE)</f>
        <v>#N/A</v>
      </c>
      <c r="AG1042" s="161" t="e">
        <f>T1042-HLOOKUP(V1042,Minimas!$C$3:$CD$12,7,FALSE)</f>
        <v>#N/A</v>
      </c>
      <c r="AH1042" s="161" t="e">
        <f>T1042-HLOOKUP(V1042,Minimas!$C$3:$CD$12,8,FALSE)</f>
        <v>#N/A</v>
      </c>
      <c r="AI1042" s="161" t="e">
        <f>T1042-HLOOKUP(V1042,Minimas!$C$3:$CD$12,9,FALSE)</f>
        <v>#N/A</v>
      </c>
      <c r="AJ1042" s="161" t="e">
        <f>T1042-HLOOKUP(V1042,Minimas!$C$3:$CD$12,10,FALSE)</f>
        <v>#N/A</v>
      </c>
      <c r="AK1042" s="162" t="str">
        <f t="shared" si="75"/>
        <v xml:space="preserve"> </v>
      </c>
      <c r="AL1042" s="163"/>
      <c r="AM1042" s="163" t="str">
        <f t="shared" si="76"/>
        <v xml:space="preserve"> </v>
      </c>
      <c r="AN1042" s="163" t="str">
        <f t="shared" si="77"/>
        <v xml:space="preserve"> </v>
      </c>
    </row>
    <row r="1043" spans="28:40" x14ac:dyDescent="0.25">
      <c r="AB1043" s="161" t="e">
        <f>T1043-HLOOKUP(V1043,Minimas!$C$3:$CD$12,2,FALSE)</f>
        <v>#N/A</v>
      </c>
      <c r="AC1043" s="161" t="e">
        <f>T1043-HLOOKUP(V1043,Minimas!$C$3:$CD$12,3,FALSE)</f>
        <v>#N/A</v>
      </c>
      <c r="AD1043" s="161" t="e">
        <f>T1043-HLOOKUP(V1043,Minimas!$C$3:$CD$12,4,FALSE)</f>
        <v>#N/A</v>
      </c>
      <c r="AE1043" s="161" t="e">
        <f>T1043-HLOOKUP(V1043,Minimas!$C$3:$CD$12,5,FALSE)</f>
        <v>#N/A</v>
      </c>
      <c r="AF1043" s="161" t="e">
        <f>T1043-HLOOKUP(V1043,Minimas!$C$3:$CD$12,6,FALSE)</f>
        <v>#N/A</v>
      </c>
      <c r="AG1043" s="161" t="e">
        <f>T1043-HLOOKUP(V1043,Minimas!$C$3:$CD$12,7,FALSE)</f>
        <v>#N/A</v>
      </c>
      <c r="AH1043" s="161" t="e">
        <f>T1043-HLOOKUP(V1043,Minimas!$C$3:$CD$12,8,FALSE)</f>
        <v>#N/A</v>
      </c>
      <c r="AI1043" s="161" t="e">
        <f>T1043-HLOOKUP(V1043,Minimas!$C$3:$CD$12,9,FALSE)</f>
        <v>#N/A</v>
      </c>
      <c r="AJ1043" s="161" t="e">
        <f>T1043-HLOOKUP(V1043,Minimas!$C$3:$CD$12,10,FALSE)</f>
        <v>#N/A</v>
      </c>
      <c r="AK1043" s="162" t="str">
        <f t="shared" si="75"/>
        <v xml:space="preserve"> </v>
      </c>
      <c r="AL1043" s="163"/>
      <c r="AM1043" s="163" t="str">
        <f t="shared" si="76"/>
        <v xml:space="preserve"> </v>
      </c>
      <c r="AN1043" s="163" t="str">
        <f t="shared" si="77"/>
        <v xml:space="preserve"> </v>
      </c>
    </row>
    <row r="1044" spans="28:40" x14ac:dyDescent="0.25">
      <c r="AB1044" s="161" t="e">
        <f>T1044-HLOOKUP(V1044,Minimas!$C$3:$CD$12,2,FALSE)</f>
        <v>#N/A</v>
      </c>
      <c r="AC1044" s="161" t="e">
        <f>T1044-HLOOKUP(V1044,Minimas!$C$3:$CD$12,3,FALSE)</f>
        <v>#N/A</v>
      </c>
      <c r="AD1044" s="161" t="e">
        <f>T1044-HLOOKUP(V1044,Minimas!$C$3:$CD$12,4,FALSE)</f>
        <v>#N/A</v>
      </c>
      <c r="AE1044" s="161" t="e">
        <f>T1044-HLOOKUP(V1044,Minimas!$C$3:$CD$12,5,FALSE)</f>
        <v>#N/A</v>
      </c>
      <c r="AF1044" s="161" t="e">
        <f>T1044-HLOOKUP(V1044,Minimas!$C$3:$CD$12,6,FALSE)</f>
        <v>#N/A</v>
      </c>
      <c r="AG1044" s="161" t="e">
        <f>T1044-HLOOKUP(V1044,Minimas!$C$3:$CD$12,7,FALSE)</f>
        <v>#N/A</v>
      </c>
      <c r="AH1044" s="161" t="e">
        <f>T1044-HLOOKUP(V1044,Minimas!$C$3:$CD$12,8,FALSE)</f>
        <v>#N/A</v>
      </c>
      <c r="AI1044" s="161" t="e">
        <f>T1044-HLOOKUP(V1044,Minimas!$C$3:$CD$12,9,FALSE)</f>
        <v>#N/A</v>
      </c>
      <c r="AJ1044" s="161" t="e">
        <f>T1044-HLOOKUP(V1044,Minimas!$C$3:$CD$12,10,FALSE)</f>
        <v>#N/A</v>
      </c>
      <c r="AK1044" s="162" t="str">
        <f t="shared" si="75"/>
        <v xml:space="preserve"> </v>
      </c>
      <c r="AL1044" s="163"/>
      <c r="AM1044" s="163" t="str">
        <f t="shared" si="76"/>
        <v xml:space="preserve"> </v>
      </c>
      <c r="AN1044" s="163" t="str">
        <f t="shared" si="77"/>
        <v xml:space="preserve"> </v>
      </c>
    </row>
    <row r="1045" spans="28:40" x14ac:dyDescent="0.25">
      <c r="AB1045" s="161" t="e">
        <f>T1045-HLOOKUP(V1045,Minimas!$C$3:$CD$12,2,FALSE)</f>
        <v>#N/A</v>
      </c>
      <c r="AC1045" s="161" t="e">
        <f>T1045-HLOOKUP(V1045,Minimas!$C$3:$CD$12,3,FALSE)</f>
        <v>#N/A</v>
      </c>
      <c r="AD1045" s="161" t="e">
        <f>T1045-HLOOKUP(V1045,Minimas!$C$3:$CD$12,4,FALSE)</f>
        <v>#N/A</v>
      </c>
      <c r="AE1045" s="161" t="e">
        <f>T1045-HLOOKUP(V1045,Minimas!$C$3:$CD$12,5,FALSE)</f>
        <v>#N/A</v>
      </c>
      <c r="AF1045" s="161" t="e">
        <f>T1045-HLOOKUP(V1045,Minimas!$C$3:$CD$12,6,FALSE)</f>
        <v>#N/A</v>
      </c>
      <c r="AG1045" s="161" t="e">
        <f>T1045-HLOOKUP(V1045,Minimas!$C$3:$CD$12,7,FALSE)</f>
        <v>#N/A</v>
      </c>
      <c r="AH1045" s="161" t="e">
        <f>T1045-HLOOKUP(V1045,Minimas!$C$3:$CD$12,8,FALSE)</f>
        <v>#N/A</v>
      </c>
      <c r="AI1045" s="161" t="e">
        <f>T1045-HLOOKUP(V1045,Minimas!$C$3:$CD$12,9,FALSE)</f>
        <v>#N/A</v>
      </c>
      <c r="AJ1045" s="161" t="e">
        <f>T1045-HLOOKUP(V1045,Minimas!$C$3:$CD$12,10,FALSE)</f>
        <v>#N/A</v>
      </c>
      <c r="AK1045" s="162" t="str">
        <f t="shared" si="75"/>
        <v xml:space="preserve"> </v>
      </c>
      <c r="AL1045" s="163"/>
      <c r="AM1045" s="163" t="str">
        <f t="shared" si="76"/>
        <v xml:space="preserve"> </v>
      </c>
      <c r="AN1045" s="163" t="str">
        <f t="shared" si="77"/>
        <v xml:space="preserve"> </v>
      </c>
    </row>
    <row r="1046" spans="28:40" x14ac:dyDescent="0.25">
      <c r="AB1046" s="161" t="e">
        <f>T1046-HLOOKUP(V1046,Minimas!$C$3:$CD$12,2,FALSE)</f>
        <v>#N/A</v>
      </c>
      <c r="AC1046" s="161" t="e">
        <f>T1046-HLOOKUP(V1046,Minimas!$C$3:$CD$12,3,FALSE)</f>
        <v>#N/A</v>
      </c>
      <c r="AD1046" s="161" t="e">
        <f>T1046-HLOOKUP(V1046,Minimas!$C$3:$CD$12,4,FALSE)</f>
        <v>#N/A</v>
      </c>
      <c r="AE1046" s="161" t="e">
        <f>T1046-HLOOKUP(V1046,Minimas!$C$3:$CD$12,5,FALSE)</f>
        <v>#N/A</v>
      </c>
      <c r="AF1046" s="161" t="e">
        <f>T1046-HLOOKUP(V1046,Minimas!$C$3:$CD$12,6,FALSE)</f>
        <v>#N/A</v>
      </c>
      <c r="AG1046" s="161" t="e">
        <f>T1046-HLOOKUP(V1046,Minimas!$C$3:$CD$12,7,FALSE)</f>
        <v>#N/A</v>
      </c>
      <c r="AH1046" s="161" t="e">
        <f>T1046-HLOOKUP(V1046,Minimas!$C$3:$CD$12,8,FALSE)</f>
        <v>#N/A</v>
      </c>
      <c r="AI1046" s="161" t="e">
        <f>T1046-HLOOKUP(V1046,Minimas!$C$3:$CD$12,9,FALSE)</f>
        <v>#N/A</v>
      </c>
      <c r="AJ1046" s="161" t="e">
        <f>T1046-HLOOKUP(V1046,Minimas!$C$3:$CD$12,10,FALSE)</f>
        <v>#N/A</v>
      </c>
      <c r="AK1046" s="162" t="str">
        <f t="shared" si="75"/>
        <v xml:space="preserve"> </v>
      </c>
      <c r="AL1046" s="163"/>
      <c r="AM1046" s="163" t="str">
        <f t="shared" si="76"/>
        <v xml:space="preserve"> </v>
      </c>
      <c r="AN1046" s="163" t="str">
        <f t="shared" si="77"/>
        <v xml:space="preserve"> </v>
      </c>
    </row>
    <row r="1047" spans="28:40" x14ac:dyDescent="0.25">
      <c r="AB1047" s="161" t="e">
        <f>T1047-HLOOKUP(V1047,Minimas!$C$3:$CD$12,2,FALSE)</f>
        <v>#N/A</v>
      </c>
      <c r="AC1047" s="161" t="e">
        <f>T1047-HLOOKUP(V1047,Minimas!$C$3:$CD$12,3,FALSE)</f>
        <v>#N/A</v>
      </c>
      <c r="AD1047" s="161" t="e">
        <f>T1047-HLOOKUP(V1047,Minimas!$C$3:$CD$12,4,FALSE)</f>
        <v>#N/A</v>
      </c>
      <c r="AE1047" s="161" t="e">
        <f>T1047-HLOOKUP(V1047,Minimas!$C$3:$CD$12,5,FALSE)</f>
        <v>#N/A</v>
      </c>
      <c r="AF1047" s="161" t="e">
        <f>T1047-HLOOKUP(V1047,Minimas!$C$3:$CD$12,6,FALSE)</f>
        <v>#N/A</v>
      </c>
      <c r="AG1047" s="161" t="e">
        <f>T1047-HLOOKUP(V1047,Minimas!$C$3:$CD$12,7,FALSE)</f>
        <v>#N/A</v>
      </c>
      <c r="AH1047" s="161" t="e">
        <f>T1047-HLOOKUP(V1047,Minimas!$C$3:$CD$12,8,FALSE)</f>
        <v>#N/A</v>
      </c>
      <c r="AI1047" s="161" t="e">
        <f>T1047-HLOOKUP(V1047,Minimas!$C$3:$CD$12,9,FALSE)</f>
        <v>#N/A</v>
      </c>
      <c r="AJ1047" s="161" t="e">
        <f>T1047-HLOOKUP(V1047,Minimas!$C$3:$CD$12,10,FALSE)</f>
        <v>#N/A</v>
      </c>
      <c r="AK1047" s="162" t="str">
        <f t="shared" si="75"/>
        <v xml:space="preserve"> </v>
      </c>
      <c r="AL1047" s="163"/>
      <c r="AM1047" s="163" t="str">
        <f t="shared" si="76"/>
        <v xml:space="preserve"> </v>
      </c>
      <c r="AN1047" s="163" t="str">
        <f t="shared" si="77"/>
        <v xml:space="preserve"> </v>
      </c>
    </row>
    <row r="1048" spans="28:40" x14ac:dyDescent="0.25">
      <c r="AB1048" s="161" t="e">
        <f>T1048-HLOOKUP(V1048,Minimas!$C$3:$CD$12,2,FALSE)</f>
        <v>#N/A</v>
      </c>
      <c r="AC1048" s="161" t="e">
        <f>T1048-HLOOKUP(V1048,Minimas!$C$3:$CD$12,3,FALSE)</f>
        <v>#N/A</v>
      </c>
      <c r="AD1048" s="161" t="e">
        <f>T1048-HLOOKUP(V1048,Minimas!$C$3:$CD$12,4,FALSE)</f>
        <v>#N/A</v>
      </c>
      <c r="AE1048" s="161" t="e">
        <f>T1048-HLOOKUP(V1048,Minimas!$C$3:$CD$12,5,FALSE)</f>
        <v>#N/A</v>
      </c>
      <c r="AF1048" s="161" t="e">
        <f>T1048-HLOOKUP(V1048,Minimas!$C$3:$CD$12,6,FALSE)</f>
        <v>#N/A</v>
      </c>
      <c r="AG1048" s="161" t="e">
        <f>T1048-HLOOKUP(V1048,Minimas!$C$3:$CD$12,7,FALSE)</f>
        <v>#N/A</v>
      </c>
      <c r="AH1048" s="161" t="e">
        <f>T1048-HLOOKUP(V1048,Minimas!$C$3:$CD$12,8,FALSE)</f>
        <v>#N/A</v>
      </c>
      <c r="AI1048" s="161" t="e">
        <f>T1048-HLOOKUP(V1048,Minimas!$C$3:$CD$12,9,FALSE)</f>
        <v>#N/A</v>
      </c>
      <c r="AJ1048" s="161" t="e">
        <f>T1048-HLOOKUP(V1048,Minimas!$C$3:$CD$12,10,FALSE)</f>
        <v>#N/A</v>
      </c>
      <c r="AK1048" s="162" t="str">
        <f t="shared" si="75"/>
        <v xml:space="preserve"> </v>
      </c>
      <c r="AL1048" s="163"/>
      <c r="AM1048" s="163" t="str">
        <f t="shared" si="76"/>
        <v xml:space="preserve"> </v>
      </c>
      <c r="AN1048" s="163" t="str">
        <f t="shared" si="77"/>
        <v xml:space="preserve"> </v>
      </c>
    </row>
    <row r="1049" spans="28:40" x14ac:dyDescent="0.25">
      <c r="AB1049" s="161" t="e">
        <f>T1049-HLOOKUP(V1049,Minimas!$C$3:$CD$12,2,FALSE)</f>
        <v>#N/A</v>
      </c>
      <c r="AC1049" s="161" t="e">
        <f>T1049-HLOOKUP(V1049,Minimas!$C$3:$CD$12,3,FALSE)</f>
        <v>#N/A</v>
      </c>
      <c r="AD1049" s="161" t="e">
        <f>T1049-HLOOKUP(V1049,Minimas!$C$3:$CD$12,4,FALSE)</f>
        <v>#N/A</v>
      </c>
      <c r="AE1049" s="161" t="e">
        <f>T1049-HLOOKUP(V1049,Minimas!$C$3:$CD$12,5,FALSE)</f>
        <v>#N/A</v>
      </c>
      <c r="AF1049" s="161" t="e">
        <f>T1049-HLOOKUP(V1049,Minimas!$C$3:$CD$12,6,FALSE)</f>
        <v>#N/A</v>
      </c>
      <c r="AG1049" s="161" t="e">
        <f>T1049-HLOOKUP(V1049,Minimas!$C$3:$CD$12,7,FALSE)</f>
        <v>#N/A</v>
      </c>
      <c r="AH1049" s="161" t="e">
        <f>T1049-HLOOKUP(V1049,Minimas!$C$3:$CD$12,8,FALSE)</f>
        <v>#N/A</v>
      </c>
      <c r="AI1049" s="161" t="e">
        <f>T1049-HLOOKUP(V1049,Minimas!$C$3:$CD$12,9,FALSE)</f>
        <v>#N/A</v>
      </c>
      <c r="AJ1049" s="161" t="e">
        <f>T1049-HLOOKUP(V1049,Minimas!$C$3:$CD$12,10,FALSE)</f>
        <v>#N/A</v>
      </c>
      <c r="AK1049" s="162" t="str">
        <f t="shared" si="75"/>
        <v xml:space="preserve"> </v>
      </c>
      <c r="AL1049" s="163"/>
      <c r="AM1049" s="163" t="str">
        <f t="shared" si="76"/>
        <v xml:space="preserve"> </v>
      </c>
      <c r="AN1049" s="163" t="str">
        <f t="shared" si="77"/>
        <v xml:space="preserve"> </v>
      </c>
    </row>
    <row r="1050" spans="28:40" x14ac:dyDescent="0.25">
      <c r="AB1050" s="161" t="e">
        <f>T1050-HLOOKUP(V1050,Minimas!$C$3:$CD$12,2,FALSE)</f>
        <v>#N/A</v>
      </c>
      <c r="AC1050" s="161" t="e">
        <f>T1050-HLOOKUP(V1050,Minimas!$C$3:$CD$12,3,FALSE)</f>
        <v>#N/A</v>
      </c>
      <c r="AD1050" s="161" t="e">
        <f>T1050-HLOOKUP(V1050,Minimas!$C$3:$CD$12,4,FALSE)</f>
        <v>#N/A</v>
      </c>
      <c r="AE1050" s="161" t="e">
        <f>T1050-HLOOKUP(V1050,Minimas!$C$3:$CD$12,5,FALSE)</f>
        <v>#N/A</v>
      </c>
      <c r="AF1050" s="161" t="e">
        <f>T1050-HLOOKUP(V1050,Minimas!$C$3:$CD$12,6,FALSE)</f>
        <v>#N/A</v>
      </c>
      <c r="AG1050" s="161" t="e">
        <f>T1050-HLOOKUP(V1050,Minimas!$C$3:$CD$12,7,FALSE)</f>
        <v>#N/A</v>
      </c>
      <c r="AH1050" s="161" t="e">
        <f>T1050-HLOOKUP(V1050,Minimas!$C$3:$CD$12,8,FALSE)</f>
        <v>#N/A</v>
      </c>
      <c r="AI1050" s="161" t="e">
        <f>T1050-HLOOKUP(V1050,Minimas!$C$3:$CD$12,9,FALSE)</f>
        <v>#N/A</v>
      </c>
      <c r="AJ1050" s="161" t="e">
        <f>T1050-HLOOKUP(V1050,Minimas!$C$3:$CD$12,10,FALSE)</f>
        <v>#N/A</v>
      </c>
      <c r="AK1050" s="162" t="str">
        <f t="shared" si="75"/>
        <v xml:space="preserve"> </v>
      </c>
      <c r="AL1050" s="163"/>
      <c r="AM1050" s="163" t="str">
        <f t="shared" si="76"/>
        <v xml:space="preserve"> </v>
      </c>
      <c r="AN1050" s="163" t="str">
        <f t="shared" si="77"/>
        <v xml:space="preserve"> </v>
      </c>
    </row>
    <row r="1051" spans="28:40" x14ac:dyDescent="0.25">
      <c r="AB1051" s="161" t="e">
        <f>T1051-HLOOKUP(V1051,Minimas!$C$3:$CD$12,2,FALSE)</f>
        <v>#N/A</v>
      </c>
      <c r="AC1051" s="161" t="e">
        <f>T1051-HLOOKUP(V1051,Minimas!$C$3:$CD$12,3,FALSE)</f>
        <v>#N/A</v>
      </c>
      <c r="AD1051" s="161" t="e">
        <f>T1051-HLOOKUP(V1051,Minimas!$C$3:$CD$12,4,FALSE)</f>
        <v>#N/A</v>
      </c>
      <c r="AE1051" s="161" t="e">
        <f>T1051-HLOOKUP(V1051,Minimas!$C$3:$CD$12,5,FALSE)</f>
        <v>#N/A</v>
      </c>
      <c r="AF1051" s="161" t="e">
        <f>T1051-HLOOKUP(V1051,Minimas!$C$3:$CD$12,6,FALSE)</f>
        <v>#N/A</v>
      </c>
      <c r="AG1051" s="161" t="e">
        <f>T1051-HLOOKUP(V1051,Minimas!$C$3:$CD$12,7,FALSE)</f>
        <v>#N/A</v>
      </c>
      <c r="AH1051" s="161" t="e">
        <f>T1051-HLOOKUP(V1051,Minimas!$C$3:$CD$12,8,FALSE)</f>
        <v>#N/A</v>
      </c>
      <c r="AI1051" s="161" t="e">
        <f>T1051-HLOOKUP(V1051,Minimas!$C$3:$CD$12,9,FALSE)</f>
        <v>#N/A</v>
      </c>
      <c r="AJ1051" s="161" t="e">
        <f>T1051-HLOOKUP(V1051,Minimas!$C$3:$CD$12,10,FALSE)</f>
        <v>#N/A</v>
      </c>
      <c r="AK1051" s="162" t="str">
        <f t="shared" si="75"/>
        <v xml:space="preserve"> </v>
      </c>
      <c r="AL1051" s="163"/>
      <c r="AM1051" s="163" t="str">
        <f t="shared" si="76"/>
        <v xml:space="preserve"> </v>
      </c>
      <c r="AN1051" s="163" t="str">
        <f t="shared" si="77"/>
        <v xml:space="preserve"> </v>
      </c>
    </row>
    <row r="1052" spans="28:40" x14ac:dyDescent="0.25">
      <c r="AB1052" s="161" t="e">
        <f>T1052-HLOOKUP(V1052,Minimas!$C$3:$CD$12,2,FALSE)</f>
        <v>#N/A</v>
      </c>
      <c r="AC1052" s="161" t="e">
        <f>T1052-HLOOKUP(V1052,Minimas!$C$3:$CD$12,3,FALSE)</f>
        <v>#N/A</v>
      </c>
      <c r="AD1052" s="161" t="e">
        <f>T1052-HLOOKUP(V1052,Minimas!$C$3:$CD$12,4,FALSE)</f>
        <v>#N/A</v>
      </c>
      <c r="AE1052" s="161" t="e">
        <f>T1052-HLOOKUP(V1052,Minimas!$C$3:$CD$12,5,FALSE)</f>
        <v>#N/A</v>
      </c>
      <c r="AF1052" s="161" t="e">
        <f>T1052-HLOOKUP(V1052,Minimas!$C$3:$CD$12,6,FALSE)</f>
        <v>#N/A</v>
      </c>
      <c r="AG1052" s="161" t="e">
        <f>T1052-HLOOKUP(V1052,Minimas!$C$3:$CD$12,7,FALSE)</f>
        <v>#N/A</v>
      </c>
      <c r="AH1052" s="161" t="e">
        <f>T1052-HLOOKUP(V1052,Minimas!$C$3:$CD$12,8,FALSE)</f>
        <v>#N/A</v>
      </c>
      <c r="AI1052" s="161" t="e">
        <f>T1052-HLOOKUP(V1052,Minimas!$C$3:$CD$12,9,FALSE)</f>
        <v>#N/A</v>
      </c>
      <c r="AJ1052" s="161" t="e">
        <f>T1052-HLOOKUP(V1052,Minimas!$C$3:$CD$12,10,FALSE)</f>
        <v>#N/A</v>
      </c>
      <c r="AK1052" s="162" t="str">
        <f t="shared" si="75"/>
        <v xml:space="preserve"> </v>
      </c>
      <c r="AL1052" s="163"/>
      <c r="AM1052" s="163" t="str">
        <f t="shared" si="76"/>
        <v xml:space="preserve"> </v>
      </c>
      <c r="AN1052" s="163" t="str">
        <f t="shared" si="77"/>
        <v xml:space="preserve"> </v>
      </c>
    </row>
    <row r="1053" spans="28:40" x14ac:dyDescent="0.25">
      <c r="AB1053" s="161" t="e">
        <f>T1053-HLOOKUP(V1053,Minimas!$C$3:$CD$12,2,FALSE)</f>
        <v>#N/A</v>
      </c>
      <c r="AC1053" s="161" t="e">
        <f>T1053-HLOOKUP(V1053,Minimas!$C$3:$CD$12,3,FALSE)</f>
        <v>#N/A</v>
      </c>
      <c r="AD1053" s="161" t="e">
        <f>T1053-HLOOKUP(V1053,Minimas!$C$3:$CD$12,4,FALSE)</f>
        <v>#N/A</v>
      </c>
      <c r="AE1053" s="161" t="e">
        <f>T1053-HLOOKUP(V1053,Minimas!$C$3:$CD$12,5,FALSE)</f>
        <v>#N/A</v>
      </c>
      <c r="AF1053" s="161" t="e">
        <f>T1053-HLOOKUP(V1053,Minimas!$C$3:$CD$12,6,FALSE)</f>
        <v>#N/A</v>
      </c>
      <c r="AG1053" s="161" t="e">
        <f>T1053-HLOOKUP(V1053,Minimas!$C$3:$CD$12,7,FALSE)</f>
        <v>#N/A</v>
      </c>
      <c r="AH1053" s="161" t="e">
        <f>T1053-HLOOKUP(V1053,Minimas!$C$3:$CD$12,8,FALSE)</f>
        <v>#N/A</v>
      </c>
      <c r="AI1053" s="161" t="e">
        <f>T1053-HLOOKUP(V1053,Minimas!$C$3:$CD$12,9,FALSE)</f>
        <v>#N/A</v>
      </c>
      <c r="AJ1053" s="161" t="e">
        <f>T1053-HLOOKUP(V1053,Minimas!$C$3:$CD$12,10,FALSE)</f>
        <v>#N/A</v>
      </c>
      <c r="AK1053" s="162" t="str">
        <f t="shared" si="75"/>
        <v xml:space="preserve"> </v>
      </c>
      <c r="AL1053" s="163"/>
      <c r="AM1053" s="163" t="str">
        <f t="shared" si="76"/>
        <v xml:space="preserve"> </v>
      </c>
      <c r="AN1053" s="163" t="str">
        <f t="shared" si="77"/>
        <v xml:space="preserve"> </v>
      </c>
    </row>
    <row r="1054" spans="28:40" x14ac:dyDescent="0.25">
      <c r="AB1054" s="161" t="e">
        <f>T1054-HLOOKUP(V1054,Minimas!$C$3:$CD$12,2,FALSE)</f>
        <v>#N/A</v>
      </c>
      <c r="AC1054" s="161" t="e">
        <f>T1054-HLOOKUP(V1054,Minimas!$C$3:$CD$12,3,FALSE)</f>
        <v>#N/A</v>
      </c>
      <c r="AD1054" s="161" t="e">
        <f>T1054-HLOOKUP(V1054,Minimas!$C$3:$CD$12,4,FALSE)</f>
        <v>#N/A</v>
      </c>
      <c r="AE1054" s="161" t="e">
        <f>T1054-HLOOKUP(V1054,Minimas!$C$3:$CD$12,5,FALSE)</f>
        <v>#N/A</v>
      </c>
      <c r="AF1054" s="161" t="e">
        <f>T1054-HLOOKUP(V1054,Minimas!$C$3:$CD$12,6,FALSE)</f>
        <v>#N/A</v>
      </c>
      <c r="AG1054" s="161" t="e">
        <f>T1054-HLOOKUP(V1054,Minimas!$C$3:$CD$12,7,FALSE)</f>
        <v>#N/A</v>
      </c>
      <c r="AH1054" s="161" t="e">
        <f>T1054-HLOOKUP(V1054,Minimas!$C$3:$CD$12,8,FALSE)</f>
        <v>#N/A</v>
      </c>
      <c r="AI1054" s="161" t="e">
        <f>T1054-HLOOKUP(V1054,Minimas!$C$3:$CD$12,9,FALSE)</f>
        <v>#N/A</v>
      </c>
      <c r="AJ1054" s="161" t="e">
        <f>T1054-HLOOKUP(V1054,Minimas!$C$3:$CD$12,10,FALSE)</f>
        <v>#N/A</v>
      </c>
      <c r="AK1054" s="162" t="str">
        <f t="shared" ref="AK1054" si="78">IF(E1054=0," ",IF(AJ1054&gt;=0,$AJ$5,IF(AI1054&gt;=0,$AI$5,IF(AH1054&gt;=0,$AH$5,IF(AG1054&gt;=0,$AG$5,IF(AF1054&gt;=0,$AF$5,IF(AE1054&gt;=0,$AE$5,IF(AD1054&gt;=0,$AD$5,IF(AC1054&gt;=0,$AC$5,$AB$5)))))))))</f>
        <v xml:space="preserve"> </v>
      </c>
      <c r="AL1054" s="163"/>
      <c r="AM1054" s="163" t="str">
        <f t="shared" ref="AM1054" si="79">IF(AK1054="","",AK1054)</f>
        <v xml:space="preserve"> </v>
      </c>
      <c r="AN1054" s="163" t="str">
        <f t="shared" ref="AN1054" si="80">IF(E1054=0," ",IF(AJ1054&gt;=0,AJ1054,IF(AI1054&gt;=0,AI1054,IF(AH1054&gt;=0,AH1054,IF(AG1054&gt;=0,AG1054,IF(AF1054&gt;=0,AF1054,IF(AE1054&gt;=0,AE1054,IF(AD1054&gt;=0,AD1054,IF(AC1054&gt;=0,AC1054,AB1054)))))))))</f>
        <v xml:space="preserve"> </v>
      </c>
    </row>
  </sheetData>
  <sortState xmlns:xlrd2="http://schemas.microsoft.com/office/spreadsheetml/2017/richdata2" ref="A38:FW41">
    <sortCondition descending="1" ref="T38:T41"/>
  </sortState>
  <mergeCells count="6">
    <mergeCell ref="F5:G5"/>
    <mergeCell ref="D2:K2"/>
    <mergeCell ref="V2:W2"/>
    <mergeCell ref="D3:K3"/>
    <mergeCell ref="V3:W3"/>
    <mergeCell ref="N2:S3"/>
  </mergeCells>
  <phoneticPr fontId="0" type="noConversion"/>
  <conditionalFormatting sqref="P7:R27 L7:N27 L34:N36 P34:R36">
    <cfRule type="cellIs" dxfId="58" priority="188" operator="lessThan">
      <formula>0</formula>
    </cfRule>
  </conditionalFormatting>
  <conditionalFormatting sqref="L28:N29 P28:R29">
    <cfRule type="cellIs" dxfId="57" priority="131" operator="lessThan">
      <formula>0</formula>
    </cfRule>
  </conditionalFormatting>
  <conditionalFormatting sqref="L28:N29">
    <cfRule type="cellIs" dxfId="56" priority="130" operator="lessThan">
      <formula>0</formula>
    </cfRule>
  </conditionalFormatting>
  <conditionalFormatting sqref="P28:P29">
    <cfRule type="cellIs" dxfId="55" priority="129" operator="lessThan">
      <formula>0</formula>
    </cfRule>
  </conditionalFormatting>
  <conditionalFormatting sqref="L28:N29">
    <cfRule type="cellIs" dxfId="54" priority="128" operator="lessThan">
      <formula>0</formula>
    </cfRule>
  </conditionalFormatting>
  <conditionalFormatting sqref="P28:R29">
    <cfRule type="cellIs" dxfId="53" priority="127" operator="lessThan">
      <formula>0</formula>
    </cfRule>
  </conditionalFormatting>
  <conditionalFormatting sqref="L30:N31 P30:R31">
    <cfRule type="cellIs" dxfId="52" priority="106" operator="lessThan">
      <formula>0</formula>
    </cfRule>
  </conditionalFormatting>
  <conditionalFormatting sqref="L30:N30">
    <cfRule type="cellIs" dxfId="51" priority="105" operator="lessThan">
      <formula>0</formula>
    </cfRule>
  </conditionalFormatting>
  <conditionalFormatting sqref="L32:N32">
    <cfRule type="cellIs" dxfId="50" priority="78" stopIfTrue="1" operator="lessThan">
      <formula>1</formula>
    </cfRule>
    <cfRule type="cellIs" dxfId="49" priority="79" stopIfTrue="1" operator="greaterThan">
      <formula>0</formula>
    </cfRule>
  </conditionalFormatting>
  <conditionalFormatting sqref="P32:R32">
    <cfRule type="cellIs" dxfId="48" priority="76" stopIfTrue="1" operator="lessThan">
      <formula>1</formula>
    </cfRule>
    <cfRule type="cellIs" dxfId="47" priority="77" stopIfTrue="1" operator="greaterThan">
      <formula>0</formula>
    </cfRule>
  </conditionalFormatting>
  <conditionalFormatting sqref="L33:N33 P33:R33">
    <cfRule type="cellIs" dxfId="46" priority="67" operator="lessThan">
      <formula>0</formula>
    </cfRule>
  </conditionalFormatting>
  <conditionalFormatting sqref="L37:N37 P37:R37">
    <cfRule type="cellIs" dxfId="45" priority="55" operator="lessThan">
      <formula>0</formula>
    </cfRule>
  </conditionalFormatting>
  <conditionalFormatting sqref="L38:N38 P38:R38">
    <cfRule type="cellIs" dxfId="44" priority="49" operator="lessThan">
      <formula>0</formula>
    </cfRule>
  </conditionalFormatting>
  <conditionalFormatting sqref="L39:N39 P39:R39">
    <cfRule type="cellIs" dxfId="43" priority="48" operator="lessThan">
      <formula>0</formula>
    </cfRule>
  </conditionalFormatting>
  <conditionalFormatting sqref="L40:N40 P40:R40">
    <cfRule type="cellIs" dxfId="42" priority="46" operator="lessThan">
      <formula>0</formula>
    </cfRule>
  </conditionalFormatting>
  <conditionalFormatting sqref="L41:N41 P41:R41">
    <cfRule type="cellIs" dxfId="41" priority="41" operator="lessThan">
      <formula>0</formula>
    </cfRule>
  </conditionalFormatting>
  <conditionalFormatting sqref="L42:N42 P42:R42">
    <cfRule type="cellIs" dxfId="40" priority="19" operator="lessThan">
      <formula>0</formula>
    </cfRule>
  </conditionalFormatting>
  <conditionalFormatting sqref="L43:N43 P43:R43">
    <cfRule type="cellIs" dxfId="39" priority="18" operator="lessThan">
      <formula>0</formula>
    </cfRule>
  </conditionalFormatting>
  <conditionalFormatting sqref="L44:N44 P44:R44">
    <cfRule type="cellIs" dxfId="38" priority="17" operator="lessThan">
      <formula>0</formula>
    </cfRule>
  </conditionalFormatting>
  <conditionalFormatting sqref="L45:N45 P45:R45">
    <cfRule type="cellIs" dxfId="37" priority="16" operator="lessThan">
      <formula>0</formula>
    </cfRule>
  </conditionalFormatting>
  <conditionalFormatting sqref="L46:N46 P46:R46">
    <cfRule type="cellIs" dxfId="36" priority="15" operator="lessThan">
      <formula>0</formula>
    </cfRule>
  </conditionalFormatting>
  <conditionalFormatting sqref="L47:N47 P47:R47">
    <cfRule type="cellIs" dxfId="35" priority="14" operator="lessThan">
      <formula>0</formula>
    </cfRule>
  </conditionalFormatting>
  <conditionalFormatting sqref="L48:N48 P48:R48">
    <cfRule type="cellIs" dxfId="34" priority="13" operator="lessThan">
      <formula>0</formula>
    </cfRule>
  </conditionalFormatting>
  <conditionalFormatting sqref="L49:N49 P49:R49">
    <cfRule type="cellIs" dxfId="33" priority="12" operator="lessThan">
      <formula>0</formula>
    </cfRule>
  </conditionalFormatting>
  <conditionalFormatting sqref="L50:N50 P50:R50">
    <cfRule type="cellIs" dxfId="32" priority="11" operator="lessThan">
      <formula>0</formula>
    </cfRule>
  </conditionalFormatting>
  <conditionalFormatting sqref="L51:N51 P51:R51">
    <cfRule type="cellIs" dxfId="31" priority="10" operator="lessThan">
      <formula>0</formula>
    </cfRule>
  </conditionalFormatting>
  <conditionalFormatting sqref="L52:N52 P52:R52">
    <cfRule type="cellIs" dxfId="30" priority="9" operator="lessThan">
      <formula>0</formula>
    </cfRule>
  </conditionalFormatting>
  <conditionalFormatting sqref="L53:N53 P53:R53">
    <cfRule type="cellIs" dxfId="29" priority="8" operator="lessThan">
      <formula>0</formula>
    </cfRule>
  </conditionalFormatting>
  <conditionalFormatting sqref="L54:N54 P54:R54">
    <cfRule type="cellIs" dxfId="28" priority="7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DT459"/>
  <sheetViews>
    <sheetView tabSelected="1" zoomScale="55" zoomScaleNormal="55" workbookViewId="0">
      <pane ySplit="4" topLeftCell="A21" activePane="bottomLeft" state="frozen"/>
      <selection pane="bottomLeft" activeCell="F25" sqref="F25"/>
    </sheetView>
  </sheetViews>
  <sheetFormatPr baseColWidth="10" defaultColWidth="11.453125" defaultRowHeight="13" x14ac:dyDescent="0.25"/>
  <cols>
    <col min="1" max="1" width="1.7265625" style="1" customWidth="1"/>
    <col min="2" max="2" width="8.26953125" style="94" bestFit="1" customWidth="1"/>
    <col min="3" max="3" width="11.54296875" style="1" bestFit="1" customWidth="1"/>
    <col min="4" max="5" width="6.7265625" style="1" customWidth="1"/>
    <col min="6" max="6" width="27.26953125" style="1" customWidth="1"/>
    <col min="7" max="7" width="20.7265625" style="1" customWidth="1"/>
    <col min="8" max="8" width="9" style="1" bestFit="1" customWidth="1"/>
    <col min="9" max="9" width="36.1796875" style="3" customWidth="1"/>
    <col min="10" max="10" width="9.54296875" style="2" bestFit="1" customWidth="1"/>
    <col min="11" max="11" width="11.26953125" style="1" bestFit="1" customWidth="1"/>
    <col min="12" max="14" width="9.26953125" style="1" customWidth="1"/>
    <col min="15" max="15" width="9.26953125" style="3" customWidth="1"/>
    <col min="16" max="18" width="9.26953125" style="1" customWidth="1"/>
    <col min="19" max="20" width="9.26953125" style="3" customWidth="1"/>
    <col min="21" max="21" width="11.7265625" style="4" customWidth="1"/>
    <col min="22" max="22" width="12" style="1" bestFit="1" customWidth="1"/>
    <col min="23" max="23" width="13" style="1" customWidth="1"/>
    <col min="24" max="24" width="11" style="176" customWidth="1"/>
    <col min="25" max="25" width="57.453125" style="3" bestFit="1" customWidth="1"/>
    <col min="26" max="26" width="20.54296875" style="3" customWidth="1"/>
    <col min="27" max="27" width="6.54296875" style="34" customWidth="1"/>
    <col min="28" max="36" width="13.453125" style="34" bestFit="1" customWidth="1"/>
    <col min="37" max="37" width="9.1796875" style="34" bestFit="1" customWidth="1"/>
    <col min="38" max="38" width="10.81640625" style="34" customWidth="1"/>
    <col min="39" max="39" width="9.1796875" style="34" bestFit="1" customWidth="1"/>
    <col min="40" max="40" width="8.54296875" style="34" bestFit="1" customWidth="1"/>
    <col min="41" max="41" width="23.81640625" style="34" customWidth="1"/>
    <col min="42" max="42" width="11.453125" style="34" customWidth="1"/>
    <col min="43" max="124" width="11.453125" style="34"/>
    <col min="125" max="16384" width="11.453125" style="1"/>
  </cols>
  <sheetData>
    <row r="1" spans="1:124" ht="5.15" customHeight="1" thickBot="1" x14ac:dyDescent="0.3"/>
    <row r="2" spans="1:124" s="9" customFormat="1" ht="30" customHeight="1" x14ac:dyDescent="0.25">
      <c r="B2" s="95"/>
      <c r="C2" s="39"/>
      <c r="D2" s="456" t="s">
        <v>221</v>
      </c>
      <c r="E2" s="457"/>
      <c r="F2" s="457"/>
      <c r="G2" s="457"/>
      <c r="H2" s="457"/>
      <c r="I2" s="457"/>
      <c r="J2" s="457"/>
      <c r="K2" s="457"/>
      <c r="L2" s="40"/>
      <c r="M2" s="41"/>
      <c r="N2" s="465" t="s">
        <v>126</v>
      </c>
      <c r="O2" s="465"/>
      <c r="P2" s="465"/>
      <c r="Q2" s="465"/>
      <c r="R2" s="465"/>
      <c r="S2" s="465"/>
      <c r="T2" s="41"/>
      <c r="U2" s="41"/>
      <c r="V2" s="457" t="s">
        <v>14</v>
      </c>
      <c r="W2" s="458"/>
      <c r="X2" s="177"/>
      <c r="Y2" s="181"/>
      <c r="Z2" s="181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</row>
    <row r="3" spans="1:124" s="9" customFormat="1" ht="30" customHeight="1" thickBot="1" x14ac:dyDescent="0.3">
      <c r="B3" s="95"/>
      <c r="C3" s="39"/>
      <c r="D3" s="467" t="s">
        <v>241</v>
      </c>
      <c r="E3" s="468"/>
      <c r="F3" s="468"/>
      <c r="G3" s="468"/>
      <c r="H3" s="468"/>
      <c r="I3" s="468"/>
      <c r="J3" s="468"/>
      <c r="K3" s="468"/>
      <c r="L3" s="42"/>
      <c r="M3" s="42"/>
      <c r="N3" s="466"/>
      <c r="O3" s="466"/>
      <c r="P3" s="466"/>
      <c r="Q3" s="466"/>
      <c r="R3" s="466"/>
      <c r="S3" s="466"/>
      <c r="T3" s="42"/>
      <c r="U3" s="42"/>
      <c r="V3" s="469">
        <v>43647</v>
      </c>
      <c r="W3" s="470"/>
      <c r="X3" s="177"/>
      <c r="Y3" s="181"/>
      <c r="Z3" s="181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</row>
    <row r="4" spans="1:124" s="8" customFormat="1" ht="10" customHeight="1" thickBot="1" x14ac:dyDescent="0.3">
      <c r="A4" s="7"/>
      <c r="B4" s="96"/>
      <c r="C4" s="13"/>
      <c r="D4" s="14"/>
      <c r="E4" s="14"/>
      <c r="F4" s="15"/>
      <c r="G4" s="16"/>
      <c r="H4" s="17"/>
      <c r="I4" s="18"/>
      <c r="J4" s="19"/>
      <c r="K4" s="20"/>
      <c r="L4" s="21"/>
      <c r="M4" s="21"/>
      <c r="N4" s="21"/>
      <c r="O4" s="22"/>
      <c r="P4" s="21"/>
      <c r="Q4" s="21"/>
      <c r="R4" s="21"/>
      <c r="S4" s="22"/>
      <c r="T4" s="22"/>
      <c r="U4" s="23"/>
      <c r="V4" s="15"/>
      <c r="W4" s="15"/>
      <c r="X4" s="178"/>
      <c r="Y4" s="182"/>
      <c r="Z4" s="182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</row>
    <row r="5" spans="1:124" s="12" customFormat="1" ht="21" customHeight="1" thickBot="1" x14ac:dyDescent="0.3">
      <c r="A5" s="11"/>
      <c r="B5" s="97" t="s">
        <v>8</v>
      </c>
      <c r="C5" s="93" t="s">
        <v>9</v>
      </c>
      <c r="D5" s="93" t="s">
        <v>6</v>
      </c>
      <c r="E5" s="93" t="s">
        <v>39</v>
      </c>
      <c r="F5" s="455" t="s">
        <v>0</v>
      </c>
      <c r="G5" s="455"/>
      <c r="H5" s="93" t="s">
        <v>11</v>
      </c>
      <c r="I5" s="158" t="s">
        <v>10</v>
      </c>
      <c r="J5" s="44" t="s">
        <v>5</v>
      </c>
      <c r="K5" s="45" t="s">
        <v>1</v>
      </c>
      <c r="L5" s="46">
        <v>1</v>
      </c>
      <c r="M5" s="47">
        <v>2</v>
      </c>
      <c r="N5" s="47">
        <v>3</v>
      </c>
      <c r="O5" s="50" t="s">
        <v>12</v>
      </c>
      <c r="P5" s="46">
        <v>1</v>
      </c>
      <c r="Q5" s="47">
        <v>2</v>
      </c>
      <c r="R5" s="47">
        <v>3</v>
      </c>
      <c r="S5" s="50" t="s">
        <v>13</v>
      </c>
      <c r="T5" s="55" t="s">
        <v>2</v>
      </c>
      <c r="U5" s="56" t="s">
        <v>3</v>
      </c>
      <c r="V5" s="56" t="s">
        <v>7</v>
      </c>
      <c r="W5" s="57" t="s">
        <v>4</v>
      </c>
      <c r="X5" s="185" t="s">
        <v>14</v>
      </c>
      <c r="Y5" s="148" t="s">
        <v>223</v>
      </c>
      <c r="Z5" s="147" t="s">
        <v>224</v>
      </c>
      <c r="AA5" s="166"/>
      <c r="AB5" s="164" t="s">
        <v>43</v>
      </c>
      <c r="AC5" s="164" t="s">
        <v>42</v>
      </c>
      <c r="AD5" s="164" t="s">
        <v>32</v>
      </c>
      <c r="AE5" s="164" t="s">
        <v>33</v>
      </c>
      <c r="AF5" s="164" t="s">
        <v>34</v>
      </c>
      <c r="AG5" s="164" t="s">
        <v>35</v>
      </c>
      <c r="AH5" s="164" t="s">
        <v>36</v>
      </c>
      <c r="AI5" s="164" t="s">
        <v>37</v>
      </c>
      <c r="AJ5" s="164" t="s">
        <v>38</v>
      </c>
      <c r="AK5" s="165"/>
      <c r="AL5" s="166"/>
      <c r="AM5" s="166"/>
      <c r="AN5" s="166"/>
      <c r="AO5" s="166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</row>
    <row r="6" spans="1:124" s="8" customFormat="1" ht="11.5" customHeight="1" thickBot="1" x14ac:dyDescent="0.3">
      <c r="A6" s="7"/>
      <c r="B6" s="98"/>
      <c r="C6" s="63"/>
      <c r="D6" s="64"/>
      <c r="E6" s="64"/>
      <c r="F6" s="65"/>
      <c r="G6" s="66"/>
      <c r="H6" s="67"/>
      <c r="I6" s="68"/>
      <c r="J6" s="69"/>
      <c r="K6" s="70"/>
      <c r="L6" s="71"/>
      <c r="M6" s="71"/>
      <c r="N6" s="71"/>
      <c r="O6" s="72"/>
      <c r="P6" s="71"/>
      <c r="Q6" s="71"/>
      <c r="R6" s="71"/>
      <c r="S6" s="72"/>
      <c r="T6" s="72"/>
      <c r="U6" s="73"/>
      <c r="V6" s="73"/>
      <c r="W6" s="73"/>
      <c r="X6" s="186"/>
      <c r="Y6" s="187"/>
      <c r="Z6" s="187"/>
      <c r="AA6" s="167"/>
      <c r="AB6" s="164" t="s">
        <v>30</v>
      </c>
      <c r="AC6" s="164" t="s">
        <v>31</v>
      </c>
      <c r="AD6" s="164" t="s">
        <v>32</v>
      </c>
      <c r="AE6" s="164" t="s">
        <v>33</v>
      </c>
      <c r="AF6" s="164" t="s">
        <v>34</v>
      </c>
      <c r="AG6" s="164" t="s">
        <v>35</v>
      </c>
      <c r="AH6" s="164" t="s">
        <v>36</v>
      </c>
      <c r="AI6" s="164" t="s">
        <v>37</v>
      </c>
      <c r="AJ6" s="164" t="s">
        <v>38</v>
      </c>
      <c r="AK6" s="164"/>
      <c r="AL6" s="167"/>
      <c r="AM6" s="167"/>
      <c r="AN6" s="167"/>
      <c r="AO6" s="167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</row>
    <row r="7" spans="1:124" s="5" customFormat="1" ht="30" customHeight="1" x14ac:dyDescent="0.25">
      <c r="B7" s="282" t="s">
        <v>250</v>
      </c>
      <c r="C7" s="137">
        <v>439528</v>
      </c>
      <c r="D7" s="142"/>
      <c r="E7" s="270" t="s">
        <v>40</v>
      </c>
      <c r="F7" s="125" t="s">
        <v>292</v>
      </c>
      <c r="G7" s="126" t="s">
        <v>174</v>
      </c>
      <c r="H7" s="127">
        <v>2008</v>
      </c>
      <c r="I7" s="331" t="s">
        <v>145</v>
      </c>
      <c r="J7" s="337" t="s">
        <v>44</v>
      </c>
      <c r="K7" s="153">
        <v>26.5</v>
      </c>
      <c r="L7" s="110">
        <v>14</v>
      </c>
      <c r="M7" s="110">
        <v>15</v>
      </c>
      <c r="N7" s="170">
        <v>-17</v>
      </c>
      <c r="O7" s="52">
        <f>IF(Z7&lt;=0,0,Z7)</f>
        <v>29</v>
      </c>
      <c r="P7" s="110">
        <v>14</v>
      </c>
      <c r="Q7" s="110">
        <v>15</v>
      </c>
      <c r="R7" s="110">
        <v>17</v>
      </c>
      <c r="S7" s="52">
        <f>IF(AA7&lt;=0,0,AA7)</f>
        <v>32</v>
      </c>
      <c r="T7" s="51">
        <f t="shared" ref="T7:T27" si="0">IF(E7="","",IF(OR(O7=0,S7=0),0,O7+S7))</f>
        <v>61</v>
      </c>
      <c r="U7" s="232" t="s">
        <v>291</v>
      </c>
      <c r="V7" s="48" t="str">
        <f>IF(H7=0," ",IF(E7="H",IF(AND(H7&gt;2005,H7&lt;2009),VLOOKUP(K7,[11]Minimas!$A$15:$C$29,3),IF(AND(H7&gt;2008,H7&lt;2011),VLOOKUP(K7,[11]Minimas!$A$15:$C$29,2),"ERREUR")),IF(AND(H7&gt;2005,H7&lt;2009),VLOOKUP(K7,[11]Minimas!$H$15:J$29,3),IF(AND(H7&gt;2008,H7&lt;2011),VLOOKUP(K7,[11]Minimas!$H$15:$J$29,2),"ERREUR"))))</f>
        <v>U13 M35</v>
      </c>
      <c r="W7" s="49">
        <f t="shared" ref="W7:W27" si="1">IF(E7=" "," ",IF(E7="H",10^(0.75194503*LOG(K7/175.508)^2)*T7,IF(E7="F",10^(0.783497476* LOG(K7/153.655)^2)*T7,"")))</f>
        <v>195.99032803204977</v>
      </c>
      <c r="X7" s="180">
        <v>43492</v>
      </c>
      <c r="Y7" s="184" t="s">
        <v>239</v>
      </c>
      <c r="Z7" s="150">
        <f>IF(L7=0," ",MAXA(L7+M7,M7+N7,L7+N7))</f>
        <v>29</v>
      </c>
      <c r="AA7" s="266">
        <f>IF(P7=0," ",MAXA(P7+Q7,Q7+R7,P7+R7))</f>
        <v>32</v>
      </c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</row>
    <row r="8" spans="1:124" s="5" customFormat="1" ht="30" customHeight="1" x14ac:dyDescent="0.25">
      <c r="B8" s="283" t="s">
        <v>250</v>
      </c>
      <c r="C8" s="283">
        <v>448331</v>
      </c>
      <c r="D8" s="294"/>
      <c r="E8" s="270" t="s">
        <v>40</v>
      </c>
      <c r="F8" s="307" t="s">
        <v>156</v>
      </c>
      <c r="G8" s="315" t="s">
        <v>274</v>
      </c>
      <c r="H8" s="323">
        <v>2004</v>
      </c>
      <c r="I8" s="376" t="s">
        <v>129</v>
      </c>
      <c r="J8" s="128" t="s">
        <v>44</v>
      </c>
      <c r="K8" s="344">
        <v>54.8</v>
      </c>
      <c r="L8" s="110">
        <v>45</v>
      </c>
      <c r="M8" s="170">
        <v>-48</v>
      </c>
      <c r="N8" s="110">
        <v>48</v>
      </c>
      <c r="O8" s="244">
        <f t="shared" ref="O8:O27" si="2">IF(E8="","",IF(MAXA(L8:N8)&lt;=0,0,MAXA(L8:N8)))</f>
        <v>48</v>
      </c>
      <c r="P8" s="110">
        <v>57</v>
      </c>
      <c r="Q8" s="170">
        <v>-60</v>
      </c>
      <c r="R8" s="110">
        <v>60</v>
      </c>
      <c r="S8" s="244">
        <f t="shared" ref="S8:S27" si="3">IF(E8="","",IF(MAXA(P8:R8)&lt;=0,0,MAXA(P8:R8)))</f>
        <v>60</v>
      </c>
      <c r="T8" s="245">
        <f t="shared" si="0"/>
        <v>108</v>
      </c>
      <c r="U8" s="246" t="str">
        <f t="shared" ref="U8:U29" si="4">+CONCATENATE(AM8," ",AN8)</f>
        <v>IRG + 8</v>
      </c>
      <c r="V8" s="246" t="str">
        <f>IF(E8=0," ",IF(E8="H",IF(H8&lt;1999,VLOOKUP(K8,[8]Minimas!$A$15:$F$29,6),IF(AND(H8&gt;1998,H8&lt;2002),VLOOKUP(K8,[8]Minimas!$A$15:$F$29,5),IF(AND(H8&gt;2001,H8&lt;2004),VLOOKUP(K8,[8]Minimas!$A$15:$F$29,4),IF(AND(H8&gt;2003,H8&lt;2006),VLOOKUP(K8,[8]Minimas!$A$15:$F$29,3),VLOOKUP(K8,[8]Minimas!$A$15:$F$29,2))))),IF(H8&lt;1999,VLOOKUP(K8,[8]Minimas!$G$15:$L$29,6),IF(AND(H8&gt;1998,H8&lt;2002),VLOOKUP(K8,[8]Minimas!$G$15:$L$29,5),IF(AND(H8&gt;2001,H8&lt;2004),VLOOKUP(K8,[8]Minimas!$G$15:$L$29,4),IF(AND(H8&gt;2003,H8&lt;2006),VLOOKUP(K8,[8]Minimas!$G$15:$L$29,3),VLOOKUP(K8,[8]Minimas!$G$15:$L$29,2)))))))</f>
        <v>U15 M55</v>
      </c>
      <c r="W8" s="247">
        <f t="shared" si="1"/>
        <v>168.10510157014835</v>
      </c>
      <c r="X8" s="180">
        <v>43562</v>
      </c>
      <c r="Y8" s="184" t="s">
        <v>309</v>
      </c>
      <c r="Z8" s="184" t="s">
        <v>307</v>
      </c>
      <c r="AA8" s="163"/>
      <c r="AB8" s="161">
        <f>T8-HLOOKUP(V8,[8]Minimas!$C$3:$CD$12,2,FALSE)</f>
        <v>53</v>
      </c>
      <c r="AC8" s="161">
        <f>T8-HLOOKUP(V8,[8]Minimas!$C$3:$CD$12,3,FALSE)</f>
        <v>38</v>
      </c>
      <c r="AD8" s="161">
        <f>T8-HLOOKUP(V8,[8]Minimas!$C$3:$CD$12,4,FALSE)</f>
        <v>23</v>
      </c>
      <c r="AE8" s="161">
        <f>T8-HLOOKUP(V8,[8]Minimas!$C$3:$CD$12,5,FALSE)</f>
        <v>8</v>
      </c>
      <c r="AF8" s="161">
        <f>T8-HLOOKUP(V8,[8]Minimas!$C$3:$CD$12,6,FALSE)</f>
        <v>-7</v>
      </c>
      <c r="AG8" s="161">
        <f>T8-HLOOKUP(V8,[8]Minimas!$C$3:$CD$12,7,FALSE)</f>
        <v>-22</v>
      </c>
      <c r="AH8" s="161">
        <f>T8-HLOOKUP(V8,[8]Minimas!$C$3:$CD$12,8,FALSE)</f>
        <v>-42</v>
      </c>
      <c r="AI8" s="161">
        <f>T8-HLOOKUP(V8,[8]Minimas!$C$3:$CD$12,9,FALSE)</f>
        <v>-62</v>
      </c>
      <c r="AJ8" s="161">
        <f>T8-HLOOKUP(V8,[8]Minimas!$C$3:$CD$12,10,FALSE)</f>
        <v>-167</v>
      </c>
      <c r="AK8" s="162" t="str">
        <f t="shared" ref="AK8:AK29" si="5">IF(E8=0," ",IF(AJ8&gt;=0,$AJ$5,IF(AI8&gt;=0,$AI$5,IF(AH8&gt;=0,$AH$5,IF(AG8&gt;=0,$AG$5,IF(AF8&gt;=0,$AF$5,IF(AE8&gt;=0,$AE$5,IF(AD8&gt;=0,$AD$5,IF(AC8&gt;=0,$AC$5,$AB$5)))))))))</f>
        <v>IRG +</v>
      </c>
      <c r="AL8" s="163"/>
      <c r="AM8" s="163" t="str">
        <f t="shared" ref="AM8:AM39" si="6">IF(AK8="","",AK8)</f>
        <v>IRG +</v>
      </c>
      <c r="AN8" s="163">
        <f t="shared" ref="AN8:AN29" si="7">IF(E8=0," ",IF(AJ8&gt;=0,AJ8,IF(AI8&gt;=0,AI8,IF(AH8&gt;=0,AH8,IF(AG8&gt;=0,AG8,IF(AF8&gt;=0,AF8,IF(AE8&gt;=0,AE8,IF(AD8&gt;=0,AD8,IF(AC8&gt;=0,AC8,AB8)))))))))</f>
        <v>8</v>
      </c>
      <c r="AO8" s="163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</row>
    <row r="9" spans="1:124" s="5" customFormat="1" ht="30" customHeight="1" x14ac:dyDescent="0.25">
      <c r="B9" s="277" t="s">
        <v>250</v>
      </c>
      <c r="C9" s="143">
        <v>448331</v>
      </c>
      <c r="D9" s="291"/>
      <c r="E9" s="139" t="str">
        <f ca="1">IF(INDIRECT("C"&amp;ROW())="","",MID(INDEX([12]Listing!F$1:F$65536,MATCH(INDIRECT("C"&amp;ROW()),[12]Listing!D$1:D$65536,0)),1,1))</f>
        <v>H</v>
      </c>
      <c r="F9" s="125" t="s">
        <v>156</v>
      </c>
      <c r="G9" s="126" t="s">
        <v>334</v>
      </c>
      <c r="H9" s="127">
        <v>2004</v>
      </c>
      <c r="I9" s="143" t="s">
        <v>129</v>
      </c>
      <c r="J9" s="128" t="s">
        <v>44</v>
      </c>
      <c r="K9" s="153">
        <v>57</v>
      </c>
      <c r="L9" s="110">
        <v>47</v>
      </c>
      <c r="M9" s="110">
        <v>50</v>
      </c>
      <c r="N9" s="110">
        <v>53</v>
      </c>
      <c r="O9" s="244">
        <f t="shared" ca="1" si="2"/>
        <v>53</v>
      </c>
      <c r="P9" s="110">
        <v>59</v>
      </c>
      <c r="Q9" s="110">
        <v>-63</v>
      </c>
      <c r="R9" s="110">
        <v>65</v>
      </c>
      <c r="S9" s="244">
        <f t="shared" ca="1" si="3"/>
        <v>65</v>
      </c>
      <c r="T9" s="245">
        <f t="shared" ca="1" si="0"/>
        <v>118</v>
      </c>
      <c r="U9" s="246" t="str">
        <f t="shared" ca="1" si="4"/>
        <v>IRG + 3</v>
      </c>
      <c r="V9" s="246" t="str">
        <f ca="1">IF(E9=0," ",IF(E9="H",IF(H9&lt;1999,VLOOKUP(K9,[3]Minimas!$A$15:$F$29,6),IF(AND(H9&gt;1998,H9&lt;2002),VLOOKUP(K9,[3]Minimas!$A$15:$F$29,5),IF(AND(H9&gt;2001,H9&lt;2004),VLOOKUP(K9,[3]Minimas!$A$15:$F$29,4),IF(AND(H9&gt;2003,H9&lt;2006),VLOOKUP(K9,[3]Minimas!$A$15:$F$29,3),VLOOKUP(K9,[3]Minimas!$A$15:$F$29,2))))),IF(H9&lt;1999,VLOOKUP(K9,[3]Minimas!$G$15:$L$29,6),IF(AND(H9&gt;1998,H9&lt;2002),VLOOKUP(K9,[3]Minimas!$G$15:$L$29,5),IF(AND(H9&gt;2001,H9&lt;2004),VLOOKUP(K9,[3]Minimas!$G$15:$L$29,4),IF(AND(H9&gt;2003,H9&lt;2006),VLOOKUP(K9,[3]Minimas!$G$15:$L$29,3),VLOOKUP(K9,[3]Minimas!$G$15:$L$29,2)))))))</f>
        <v>U15 M61</v>
      </c>
      <c r="W9" s="247">
        <f t="shared" ca="1" si="1"/>
        <v>178.34588316126883</v>
      </c>
      <c r="X9" s="180">
        <v>43645</v>
      </c>
      <c r="Y9" s="184" t="s">
        <v>332</v>
      </c>
      <c r="Z9" s="184" t="s">
        <v>333</v>
      </c>
      <c r="AA9" s="163"/>
      <c r="AB9" s="161">
        <f ca="1">T9-HLOOKUP(V9,[3]Minimas!$C$3:$CD$12,2,FALSE)</f>
        <v>53</v>
      </c>
      <c r="AC9" s="161">
        <f ca="1">T9-HLOOKUP(V9,[3]Minimas!$C$3:$CD$12,3,FALSE)</f>
        <v>38</v>
      </c>
      <c r="AD9" s="161">
        <f ca="1">T9-HLOOKUP(V9,[3]Minimas!$C$3:$CD$12,4,FALSE)</f>
        <v>18</v>
      </c>
      <c r="AE9" s="161">
        <f ca="1">T9-HLOOKUP(V9,[3]Minimas!$C$3:$CD$12,5,FALSE)</f>
        <v>3</v>
      </c>
      <c r="AF9" s="161">
        <f ca="1">T9-HLOOKUP(V9,[3]Minimas!$C$3:$CD$12,6,FALSE)</f>
        <v>-12</v>
      </c>
      <c r="AG9" s="161">
        <f ca="1">T9-HLOOKUP(V9,[3]Minimas!$C$3:$CD$12,7,FALSE)</f>
        <v>-32</v>
      </c>
      <c r="AH9" s="161">
        <f ca="1">T9-HLOOKUP(V9,[3]Minimas!$C$3:$CD$12,8,FALSE)</f>
        <v>-52</v>
      </c>
      <c r="AI9" s="161">
        <f ca="1">T9-HLOOKUP(V9,[3]Minimas!$C$3:$CD$12,9,FALSE)</f>
        <v>-72</v>
      </c>
      <c r="AJ9" s="161">
        <f ca="1">T9-HLOOKUP(V9,[3]Minimas!$C$3:$CD$12,10,FALSE)</f>
        <v>-157</v>
      </c>
      <c r="AK9" s="162" t="str">
        <f t="shared" ca="1" si="5"/>
        <v>IRG +</v>
      </c>
      <c r="AL9" s="163"/>
      <c r="AM9" s="163" t="str">
        <f t="shared" ca="1" si="6"/>
        <v>IRG +</v>
      </c>
      <c r="AN9" s="163">
        <f t="shared" ca="1" si="7"/>
        <v>3</v>
      </c>
      <c r="AO9" s="163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</row>
    <row r="10" spans="1:124" s="5" customFormat="1" ht="30" customHeight="1" x14ac:dyDescent="0.25">
      <c r="B10" s="123" t="s">
        <v>250</v>
      </c>
      <c r="C10" s="137">
        <v>386626</v>
      </c>
      <c r="D10" s="138"/>
      <c r="E10" s="270" t="s">
        <v>40</v>
      </c>
      <c r="F10" s="159" t="s">
        <v>260</v>
      </c>
      <c r="G10" s="126" t="s">
        <v>261</v>
      </c>
      <c r="H10" s="160">
        <v>2004</v>
      </c>
      <c r="I10" s="175" t="s">
        <v>145</v>
      </c>
      <c r="J10" s="139" t="s">
        <v>44</v>
      </c>
      <c r="K10" s="129">
        <v>59.45</v>
      </c>
      <c r="L10" s="170">
        <v>-48</v>
      </c>
      <c r="M10" s="170">
        <v>-48</v>
      </c>
      <c r="N10" s="170">
        <v>-48</v>
      </c>
      <c r="O10" s="52">
        <f t="shared" si="2"/>
        <v>0</v>
      </c>
      <c r="P10" s="170" t="s">
        <v>220</v>
      </c>
      <c r="Q10" s="170" t="s">
        <v>220</v>
      </c>
      <c r="R10" s="130" t="s">
        <v>220</v>
      </c>
      <c r="S10" s="52">
        <f t="shared" si="3"/>
        <v>0</v>
      </c>
      <c r="T10" s="51">
        <f t="shared" si="0"/>
        <v>0</v>
      </c>
      <c r="U10" s="48" t="str">
        <f t="shared" si="4"/>
        <v>DEB -65</v>
      </c>
      <c r="V10" s="48" t="str">
        <f>IF(E10=0," ",IF(E10="H",IF(H10&lt;1999,VLOOKUP(K10,Minimas!$A$15:$F$29,6),IF(AND(H10&gt;1998,H10&lt;2002),VLOOKUP(K10,Minimas!$A$15:$F$29,5),IF(AND(H10&gt;2001,H10&lt;2004),VLOOKUP(K10,Minimas!$A$15:$F$29,4),IF(AND(H10&gt;2003,H10&lt;2006),VLOOKUP(K10,Minimas!$A$15:$F$29,3),VLOOKUP(K10,Minimas!$A$15:$F$29,2))))),IF(H10&lt;1999,VLOOKUP(K10,Minimas!$G$15:$L$29,6),IF(AND(H10&gt;1998,H10&lt;2002),VLOOKUP(K10,Minimas!$G$15:$L$29,5),IF(AND(H10&gt;2001,H10&lt;2004),VLOOKUP(K10,Minimas!$G$15:$L$29,4),IF(AND(H10&gt;2003,H10&lt;2006),VLOOKUP(K10,Minimas!$G$15:$L$29,3),VLOOKUP(K10,Minimas!$G$15:$L$29,2)))))))</f>
        <v>U15 M61</v>
      </c>
      <c r="W10" s="49">
        <f t="shared" si="1"/>
        <v>0</v>
      </c>
      <c r="X10" s="180">
        <v>43485</v>
      </c>
      <c r="Y10" s="184" t="s">
        <v>259</v>
      </c>
      <c r="Z10" s="184" t="s">
        <v>235</v>
      </c>
      <c r="AA10" s="163"/>
      <c r="AB10" s="161">
        <f>T10-HLOOKUP(V10,Minimas!$C$3:$CD$12,2,FALSE)</f>
        <v>-65</v>
      </c>
      <c r="AC10" s="161">
        <f>T10-HLOOKUP(V10,Minimas!$C$3:$CD$12,3,FALSE)</f>
        <v>-80</v>
      </c>
      <c r="AD10" s="161">
        <f>T10-HLOOKUP(V10,Minimas!$C$3:$CD$12,4,FALSE)</f>
        <v>-100</v>
      </c>
      <c r="AE10" s="161">
        <f>T10-HLOOKUP(V10,Minimas!$C$3:$CD$12,5,FALSE)</f>
        <v>-115</v>
      </c>
      <c r="AF10" s="161">
        <f>T10-HLOOKUP(V10,Minimas!$C$3:$CD$12,6,FALSE)</f>
        <v>-130</v>
      </c>
      <c r="AG10" s="161">
        <f>T10-HLOOKUP(V10,Minimas!$C$3:$CD$12,7,FALSE)</f>
        <v>-150</v>
      </c>
      <c r="AH10" s="161">
        <f>T10-HLOOKUP(V10,Minimas!$C$3:$CD$12,8,FALSE)</f>
        <v>-170</v>
      </c>
      <c r="AI10" s="161">
        <f>T10-HLOOKUP(V10,Minimas!$C$3:$CD$12,9,FALSE)</f>
        <v>-190</v>
      </c>
      <c r="AJ10" s="161">
        <f>T10-HLOOKUP(V10,Minimas!$C$3:$CD$12,10,FALSE)</f>
        <v>-275</v>
      </c>
      <c r="AK10" s="162" t="str">
        <f t="shared" si="5"/>
        <v>DEB</v>
      </c>
      <c r="AL10" s="163"/>
      <c r="AM10" s="163" t="str">
        <f t="shared" si="6"/>
        <v>DEB</v>
      </c>
      <c r="AN10" s="163">
        <f t="shared" si="7"/>
        <v>-65</v>
      </c>
      <c r="AO10" s="163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</row>
    <row r="11" spans="1:124" s="5" customFormat="1" ht="30" customHeight="1" x14ac:dyDescent="0.25">
      <c r="B11" s="280" t="s">
        <v>250</v>
      </c>
      <c r="C11" s="137">
        <v>446597</v>
      </c>
      <c r="D11" s="138"/>
      <c r="E11" s="270" t="s">
        <v>40</v>
      </c>
      <c r="F11" s="159" t="s">
        <v>277</v>
      </c>
      <c r="G11" s="126" t="s">
        <v>278</v>
      </c>
      <c r="H11" s="160">
        <v>2003</v>
      </c>
      <c r="I11" s="175" t="s">
        <v>129</v>
      </c>
      <c r="J11" s="139" t="s">
        <v>44</v>
      </c>
      <c r="K11" s="129">
        <v>74.3</v>
      </c>
      <c r="L11" s="110">
        <v>33</v>
      </c>
      <c r="M11" s="110">
        <v>40</v>
      </c>
      <c r="N11" s="110">
        <v>-45</v>
      </c>
      <c r="O11" s="52">
        <f t="shared" si="2"/>
        <v>40</v>
      </c>
      <c r="P11" s="110">
        <v>-60</v>
      </c>
      <c r="Q11" s="110">
        <v>63</v>
      </c>
      <c r="R11" s="110">
        <v>-67</v>
      </c>
      <c r="S11" s="52">
        <f t="shared" si="3"/>
        <v>63</v>
      </c>
      <c r="T11" s="51">
        <f t="shared" si="0"/>
        <v>103</v>
      </c>
      <c r="U11" s="48" t="str">
        <f t="shared" si="4"/>
        <v>DEB -7</v>
      </c>
      <c r="V11" s="48" t="str">
        <f>IF(E11=0," ",IF(E11="H",IF(H11&lt;1999,VLOOKUP(K11,[13]Minimas!$A$15:$F$29,6),IF(AND(H11&gt;1998,H11&lt;2002),VLOOKUP(K11,[13]Minimas!$A$15:$F$29,5),IF(AND(H11&gt;2001,H11&lt;2004),VLOOKUP(K11,[13]Minimas!$A$15:$F$29,4),IF(AND(H11&gt;2003,H11&lt;2006),VLOOKUP(K11,[13]Minimas!$A$15:$F$29,3),VLOOKUP(K11,[13]Minimas!$A$15:$F$29,2))))),IF(H11&lt;1999,VLOOKUP(K11,[13]Minimas!$G$15:$L$29,6),IF(AND(H11&gt;1998,H11&lt;2002),VLOOKUP(K11,[13]Minimas!$G$15:$L$29,5),IF(AND(H11&gt;2001,H11&lt;2004),VLOOKUP(K11,[13]Minimas!$G$15:$L$29,4),IF(AND(H11&gt;2003,H11&lt;2006),VLOOKUP(K11,[13]Minimas!$G$15:$L$29,3),VLOOKUP(K11,[13]Minimas!$G$15:$L$29,2)))))))</f>
        <v>U17 M81</v>
      </c>
      <c r="W11" s="49">
        <f t="shared" si="1"/>
        <v>131.10748518378807</v>
      </c>
      <c r="X11" s="180">
        <v>43492</v>
      </c>
      <c r="Y11" s="184" t="s">
        <v>239</v>
      </c>
      <c r="Z11" s="184" t="s">
        <v>289</v>
      </c>
      <c r="AA11" s="163"/>
      <c r="AB11" s="161">
        <f>T11-HLOOKUP(V11,Minimas!$C$3:$CD$12,2,FALSE)</f>
        <v>-7</v>
      </c>
      <c r="AC11" s="161">
        <f>T11-HLOOKUP(V11,Minimas!$C$3:$CD$12,3,FALSE)</f>
        <v>-27</v>
      </c>
      <c r="AD11" s="161">
        <f>T11-HLOOKUP(V11,Minimas!$C$3:$CD$12,4,FALSE)</f>
        <v>-47</v>
      </c>
      <c r="AE11" s="161">
        <f>T11-HLOOKUP(V11,Minimas!$C$3:$CD$12,5,FALSE)</f>
        <v>-67</v>
      </c>
      <c r="AF11" s="161">
        <f>T11-HLOOKUP(V11,Minimas!$C$3:$CD$12,6,FALSE)</f>
        <v>-87</v>
      </c>
      <c r="AG11" s="161">
        <f>T11-HLOOKUP(V11,Minimas!$C$3:$CD$12,7,FALSE)</f>
        <v>-107</v>
      </c>
      <c r="AH11" s="161">
        <f>T11-HLOOKUP(V11,Minimas!$C$3:$CD$12,8,FALSE)</f>
        <v>-127</v>
      </c>
      <c r="AI11" s="161">
        <f>T11-HLOOKUP(V11,Minimas!$C$3:$CD$12,9,FALSE)</f>
        <v>-157</v>
      </c>
      <c r="AJ11" s="161">
        <f>T11-HLOOKUP(V11,Minimas!$C$3:$CD$12,10,FALSE)</f>
        <v>-232</v>
      </c>
      <c r="AK11" s="162" t="str">
        <f t="shared" si="5"/>
        <v>DEB</v>
      </c>
      <c r="AL11" s="163"/>
      <c r="AM11" s="163" t="str">
        <f t="shared" si="6"/>
        <v>DEB</v>
      </c>
      <c r="AN11" s="163">
        <f t="shared" si="7"/>
        <v>-7</v>
      </c>
      <c r="AO11" s="163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</row>
    <row r="12" spans="1:124" s="5" customFormat="1" ht="30" customHeight="1" x14ac:dyDescent="0.25">
      <c r="B12" s="123" t="s">
        <v>250</v>
      </c>
      <c r="C12" s="137">
        <v>443623</v>
      </c>
      <c r="D12" s="138"/>
      <c r="E12" s="270" t="s">
        <v>40</v>
      </c>
      <c r="F12" s="173" t="s">
        <v>176</v>
      </c>
      <c r="G12" s="131" t="s">
        <v>177</v>
      </c>
      <c r="H12" s="174">
        <v>2003</v>
      </c>
      <c r="I12" s="175" t="s">
        <v>145</v>
      </c>
      <c r="J12" s="172" t="s">
        <v>44</v>
      </c>
      <c r="K12" s="149">
        <v>94.34</v>
      </c>
      <c r="L12" s="134">
        <v>68</v>
      </c>
      <c r="M12" s="134">
        <v>72</v>
      </c>
      <c r="N12" s="133">
        <v>-77</v>
      </c>
      <c r="O12" s="52">
        <f t="shared" si="2"/>
        <v>72</v>
      </c>
      <c r="P12" s="110">
        <v>90</v>
      </c>
      <c r="Q12" s="110">
        <v>95</v>
      </c>
      <c r="R12" s="130">
        <v>-100</v>
      </c>
      <c r="S12" s="52">
        <f t="shared" si="3"/>
        <v>95</v>
      </c>
      <c r="T12" s="51">
        <f t="shared" si="0"/>
        <v>167</v>
      </c>
      <c r="U12" s="48" t="str">
        <f t="shared" si="4"/>
        <v>REG + 2</v>
      </c>
      <c r="V12" s="48" t="str">
        <f>IF(E12=0," ",IF(E12="H",IF(H12&lt;1999,VLOOKUP(K12,Minimas!$A$15:$F$29,6),IF(AND(H12&gt;1998,H12&lt;2002),VLOOKUP(K12,Minimas!$A$15:$F$29,5),IF(AND(H12&gt;2001,H12&lt;2004),VLOOKUP(K12,Minimas!$A$15:$F$29,4),IF(AND(H12&gt;2003,H12&lt;2006),VLOOKUP(K12,Minimas!$A$15:$F$29,3),VLOOKUP(K12,Minimas!$A$15:$F$29,2))))),IF(H12&lt;1999,VLOOKUP(K12,Minimas!$G$15:$L$29,6),IF(AND(H12&gt;1998,H12&lt;2002),VLOOKUP(K12,Minimas!$G$15:$L$29,5),IF(AND(H12&gt;2001,H12&lt;2004),VLOOKUP(K12,Minimas!$G$15:$L$29,4),IF(AND(H12&gt;2003,H12&lt;2006),VLOOKUP(K12,Minimas!$G$15:$L$29,3),VLOOKUP(K12,Minimas!$G$15:$L$29,2)))))))</f>
        <v>U17 M96</v>
      </c>
      <c r="W12" s="49">
        <f t="shared" si="1"/>
        <v>189.39625524435897</v>
      </c>
      <c r="X12" s="180">
        <v>43485</v>
      </c>
      <c r="Y12" s="184" t="s">
        <v>259</v>
      </c>
      <c r="Z12" s="184" t="s">
        <v>235</v>
      </c>
      <c r="AA12" s="163"/>
      <c r="AB12" s="161">
        <f>T12-HLOOKUP(V12,Minimas!$C$3:$CD$12,2,FALSE)</f>
        <v>47</v>
      </c>
      <c r="AC12" s="161">
        <f>T12-HLOOKUP(V12,Minimas!$C$3:$CD$12,3,FALSE)</f>
        <v>27</v>
      </c>
      <c r="AD12" s="161">
        <f>T12-HLOOKUP(V12,Minimas!$C$3:$CD$12,4,FALSE)</f>
        <v>2</v>
      </c>
      <c r="AE12" s="161">
        <f>T12-HLOOKUP(V12,Minimas!$C$3:$CD$12,5,FALSE)</f>
        <v>-18</v>
      </c>
      <c r="AF12" s="161">
        <f>T12-HLOOKUP(V12,Minimas!$C$3:$CD$12,6,FALSE)</f>
        <v>-38</v>
      </c>
      <c r="AG12" s="161">
        <f>T12-HLOOKUP(V12,Minimas!$C$3:$CD$12,7,FALSE)</f>
        <v>-58</v>
      </c>
      <c r="AH12" s="161">
        <f>T12-HLOOKUP(V12,Minimas!$C$3:$CD$12,8,FALSE)</f>
        <v>-83</v>
      </c>
      <c r="AI12" s="161">
        <f>T12-HLOOKUP(V12,Minimas!$C$3:$CD$12,9,FALSE)</f>
        <v>-113</v>
      </c>
      <c r="AJ12" s="161">
        <f>T12-HLOOKUP(V12,Minimas!$C$3:$CD$12,10,FALSE)</f>
        <v>-193</v>
      </c>
      <c r="AK12" s="162" t="str">
        <f t="shared" si="5"/>
        <v>REG +</v>
      </c>
      <c r="AL12" s="163"/>
      <c r="AM12" s="163" t="str">
        <f t="shared" si="6"/>
        <v>REG +</v>
      </c>
      <c r="AN12" s="163">
        <f t="shared" si="7"/>
        <v>2</v>
      </c>
      <c r="AO12" s="163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</row>
    <row r="13" spans="1:124" s="5" customFormat="1" ht="30" customHeight="1" x14ac:dyDescent="0.25">
      <c r="B13" s="277" t="s">
        <v>250</v>
      </c>
      <c r="C13" s="283">
        <v>447395</v>
      </c>
      <c r="D13" s="294"/>
      <c r="E13" s="270" t="s">
        <v>40</v>
      </c>
      <c r="F13" s="307" t="s">
        <v>275</v>
      </c>
      <c r="G13" s="315" t="s">
        <v>276</v>
      </c>
      <c r="H13" s="323">
        <v>2003</v>
      </c>
      <c r="I13" s="333" t="s">
        <v>129</v>
      </c>
      <c r="J13" s="337" t="s">
        <v>44</v>
      </c>
      <c r="K13" s="344">
        <v>92.4</v>
      </c>
      <c r="L13" s="110">
        <v>68</v>
      </c>
      <c r="M13" s="110">
        <v>72</v>
      </c>
      <c r="N13" s="110">
        <v>75</v>
      </c>
      <c r="O13" s="244">
        <f t="shared" si="2"/>
        <v>75</v>
      </c>
      <c r="P13" s="110">
        <v>80</v>
      </c>
      <c r="Q13" s="110">
        <v>85</v>
      </c>
      <c r="R13" s="110">
        <v>-90</v>
      </c>
      <c r="S13" s="244">
        <f t="shared" si="3"/>
        <v>85</v>
      </c>
      <c r="T13" s="245">
        <f t="shared" si="0"/>
        <v>160</v>
      </c>
      <c r="U13" s="246" t="str">
        <f t="shared" si="4"/>
        <v>DPT + 20</v>
      </c>
      <c r="V13" s="246" t="str">
        <f>IF(E13=0," ",IF(E13="H",IF(H13&lt;1999,VLOOKUP(K13,[3]Minimas!$A$15:$F$29,6),IF(AND(H13&gt;1998,H13&lt;2002),VLOOKUP(K13,[3]Minimas!$A$15:$F$29,5),IF(AND(H13&gt;2001,H13&lt;2004),VLOOKUP(K13,[3]Minimas!$A$15:$F$29,4),IF(AND(H13&gt;2003,H13&lt;2006),VLOOKUP(K13,[3]Minimas!$A$15:$F$29,3),VLOOKUP(K13,[3]Minimas!$A$15:$F$29,2))))),IF(H13&lt;1999,VLOOKUP(K13,[3]Minimas!$G$15:$L$29,6),IF(AND(H13&gt;1998,H13&lt;2002),VLOOKUP(K13,[3]Minimas!$G$15:$L$29,5),IF(AND(H13&gt;2001,H13&lt;2004),VLOOKUP(K13,[3]Minimas!$G$15:$L$29,4),IF(AND(H13&gt;2003,H13&lt;2006),VLOOKUP(K13,[3]Minimas!$G$15:$L$29,3),VLOOKUP(K13,[3]Minimas!$G$15:$L$29,2)))))))</f>
        <v>U17 M96</v>
      </c>
      <c r="W13" s="247">
        <f t="shared" si="1"/>
        <v>183.01845059658959</v>
      </c>
      <c r="X13" s="180">
        <v>43589</v>
      </c>
      <c r="Y13" s="184" t="s">
        <v>313</v>
      </c>
      <c r="Z13" s="184" t="s">
        <v>233</v>
      </c>
      <c r="AA13" s="163"/>
      <c r="AB13" s="161">
        <f>T13-HLOOKUP(V13,[3]Minimas!$C$3:$CD$12,2,FALSE)</f>
        <v>40</v>
      </c>
      <c r="AC13" s="161">
        <f>T13-HLOOKUP(V13,[3]Minimas!$C$3:$CD$12,3,FALSE)</f>
        <v>20</v>
      </c>
      <c r="AD13" s="161">
        <f>T13-HLOOKUP(V13,[3]Minimas!$C$3:$CD$12,4,FALSE)</f>
        <v>-5</v>
      </c>
      <c r="AE13" s="161">
        <f>T13-HLOOKUP(V13,[3]Minimas!$C$3:$CD$12,5,FALSE)</f>
        <v>-25</v>
      </c>
      <c r="AF13" s="161">
        <f>T13-HLOOKUP(V13,[3]Minimas!$C$3:$CD$12,6,FALSE)</f>
        <v>-45</v>
      </c>
      <c r="AG13" s="161">
        <f>T13-HLOOKUP(V13,[3]Minimas!$C$3:$CD$12,7,FALSE)</f>
        <v>-65</v>
      </c>
      <c r="AH13" s="161">
        <f>T13-HLOOKUP(V13,[3]Minimas!$C$3:$CD$12,8,FALSE)</f>
        <v>-90</v>
      </c>
      <c r="AI13" s="161">
        <f>T13-HLOOKUP(V13,[3]Minimas!$C$3:$CD$12,9,FALSE)</f>
        <v>-120</v>
      </c>
      <c r="AJ13" s="161">
        <f>T13-HLOOKUP(V13,[3]Minimas!$C$3:$CD$12,10,FALSE)</f>
        <v>-200</v>
      </c>
      <c r="AK13" s="162" t="str">
        <f t="shared" si="5"/>
        <v>DPT +</v>
      </c>
      <c r="AL13" s="163"/>
      <c r="AM13" s="163" t="str">
        <f t="shared" si="6"/>
        <v>DPT +</v>
      </c>
      <c r="AN13" s="163">
        <f t="shared" si="7"/>
        <v>20</v>
      </c>
      <c r="AO13" s="163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</row>
    <row r="14" spans="1:124" s="5" customFormat="1" ht="30" customHeight="1" x14ac:dyDescent="0.3">
      <c r="B14" s="123" t="s">
        <v>250</v>
      </c>
      <c r="C14" s="108">
        <v>443623</v>
      </c>
      <c r="D14" s="111"/>
      <c r="E14" s="144" t="s">
        <v>40</v>
      </c>
      <c r="F14" s="114" t="s">
        <v>176</v>
      </c>
      <c r="G14" s="115" t="s">
        <v>177</v>
      </c>
      <c r="H14" s="135">
        <v>2003</v>
      </c>
      <c r="I14" s="117" t="s">
        <v>145</v>
      </c>
      <c r="J14" s="102" t="s">
        <v>44</v>
      </c>
      <c r="K14" s="116">
        <v>97.59</v>
      </c>
      <c r="L14" s="107">
        <v>55</v>
      </c>
      <c r="M14" s="118">
        <v>-60</v>
      </c>
      <c r="N14" s="107">
        <v>60</v>
      </c>
      <c r="O14" s="52">
        <f t="shared" si="2"/>
        <v>60</v>
      </c>
      <c r="P14" s="121">
        <v>75</v>
      </c>
      <c r="Q14" s="121">
        <v>82</v>
      </c>
      <c r="R14" s="121">
        <v>90</v>
      </c>
      <c r="S14" s="52">
        <f t="shared" si="3"/>
        <v>90</v>
      </c>
      <c r="T14" s="51">
        <f t="shared" si="0"/>
        <v>150</v>
      </c>
      <c r="U14" s="48" t="str">
        <f t="shared" si="4"/>
        <v>DPT + 5</v>
      </c>
      <c r="V14" s="48" t="str">
        <f>IF(E14=0," ",IF(E14="H",IF(H14&lt;1999,VLOOKUP(K14,Minimas!$A$15:$F$29,6),IF(AND(H14&gt;1998,H14&lt;2002),VLOOKUP(K14,Minimas!$A$15:$F$29,5),IF(AND(H14&gt;2001,H14&lt;2004),VLOOKUP(K14,Minimas!$A$15:$F$29,4),IF(AND(H14&gt;2003,H14&lt;2006),VLOOKUP(K14,Minimas!$A$15:$F$29,3),VLOOKUP(K14,Minimas!$A$15:$F$29,2))))),IF(H14&lt;1999,VLOOKUP(K14,Minimas!$G$15:$L$29,6),IF(AND(H14&gt;1998,H14&lt;2002),VLOOKUP(K14,Minimas!$G$15:$L$29,5),IF(AND(H14&gt;2001,H14&lt;2004),VLOOKUP(K14,Minimas!$G$15:$L$29,4),IF(AND(H14&gt;2003,H14&lt;2006),VLOOKUP(K14,Minimas!$G$15:$L$29,3),VLOOKUP(K14,Minimas!$G$15:$L$29,2)))))))</f>
        <v>U17 M102</v>
      </c>
      <c r="W14" s="49">
        <f t="shared" si="1"/>
        <v>167.85911252187614</v>
      </c>
      <c r="X14" s="145">
        <v>43401</v>
      </c>
      <c r="Y14" s="198" t="s">
        <v>230</v>
      </c>
      <c r="Z14" s="198" t="s">
        <v>229</v>
      </c>
      <c r="AA14" s="163"/>
      <c r="AB14" s="161">
        <f>T14-HLOOKUP(V14,Minimas!$C$3:$CD$12,2,FALSE)</f>
        <v>25</v>
      </c>
      <c r="AC14" s="161">
        <f>T14-HLOOKUP(V14,Minimas!$C$3:$CD$12,3,FALSE)</f>
        <v>5</v>
      </c>
      <c r="AD14" s="161">
        <f>T14-HLOOKUP(V14,Minimas!$C$3:$CD$12,4,FALSE)</f>
        <v>-20</v>
      </c>
      <c r="AE14" s="161">
        <f>T14-HLOOKUP(V14,Minimas!$C$3:$CD$12,5,FALSE)</f>
        <v>-40</v>
      </c>
      <c r="AF14" s="161">
        <f>T14-HLOOKUP(V14,Minimas!$C$3:$CD$12,6,FALSE)</f>
        <v>-60</v>
      </c>
      <c r="AG14" s="161">
        <f>T14-HLOOKUP(V14,Minimas!$C$3:$CD$12,7,FALSE)</f>
        <v>-80</v>
      </c>
      <c r="AH14" s="161">
        <f>T14-HLOOKUP(V14,Minimas!$C$3:$CD$12,8,FALSE)</f>
        <v>-105</v>
      </c>
      <c r="AI14" s="161">
        <f>T14-HLOOKUP(V14,Minimas!$C$3:$CD$12,9,FALSE)</f>
        <v>-135</v>
      </c>
      <c r="AJ14" s="161">
        <f>T14-HLOOKUP(V14,Minimas!$C$3:$CD$12,10,FALSE)</f>
        <v>-230</v>
      </c>
      <c r="AK14" s="162" t="str">
        <f t="shared" si="5"/>
        <v>DPT +</v>
      </c>
      <c r="AL14" s="163"/>
      <c r="AM14" s="163" t="str">
        <f t="shared" si="6"/>
        <v>DPT +</v>
      </c>
      <c r="AN14" s="163">
        <f t="shared" si="7"/>
        <v>5</v>
      </c>
      <c r="AO14" s="163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</row>
    <row r="15" spans="1:124" s="5" customFormat="1" ht="30" customHeight="1" x14ac:dyDescent="0.25">
      <c r="B15" s="277" t="s">
        <v>250</v>
      </c>
      <c r="C15" s="283">
        <v>443407</v>
      </c>
      <c r="D15" s="294"/>
      <c r="E15" s="270" t="s">
        <v>40</v>
      </c>
      <c r="F15" s="306" t="s">
        <v>316</v>
      </c>
      <c r="G15" s="314" t="s">
        <v>169</v>
      </c>
      <c r="H15" s="323">
        <v>2002</v>
      </c>
      <c r="I15" s="333" t="s">
        <v>129</v>
      </c>
      <c r="J15" s="128" t="s">
        <v>44</v>
      </c>
      <c r="K15" s="344">
        <v>118</v>
      </c>
      <c r="L15" s="110">
        <v>70</v>
      </c>
      <c r="M15" s="110">
        <v>75</v>
      </c>
      <c r="N15" s="122">
        <v>80</v>
      </c>
      <c r="O15" s="244">
        <f t="shared" si="2"/>
        <v>80</v>
      </c>
      <c r="P15" s="110">
        <v>90</v>
      </c>
      <c r="Q15" s="110">
        <v>95</v>
      </c>
      <c r="R15" s="110" t="s">
        <v>220</v>
      </c>
      <c r="S15" s="244">
        <f t="shared" si="3"/>
        <v>95</v>
      </c>
      <c r="T15" s="245">
        <f t="shared" si="0"/>
        <v>175</v>
      </c>
      <c r="U15" s="246" t="str">
        <f t="shared" si="4"/>
        <v>REG + 0</v>
      </c>
      <c r="V15" s="246" t="str">
        <f>IF(E15=0," ",IF(E15="H",IF(H15&lt;1999,VLOOKUP(K15,[3]Minimas!$A$15:$F$29,6),IF(AND(H15&gt;1998,H15&lt;2002),VLOOKUP(K15,[3]Minimas!$A$15:$F$29,5),IF(AND(H15&gt;2001,H15&lt;2004),VLOOKUP(K15,[3]Minimas!$A$15:$F$29,4),IF(AND(H15&gt;2003,H15&lt;2006),VLOOKUP(K15,[3]Minimas!$A$15:$F$29,3),VLOOKUP(K15,[3]Minimas!$A$15:$F$29,2))))),IF(H15&lt;1999,VLOOKUP(K15,[3]Minimas!$G$15:$L$29,6),IF(AND(H15&gt;1998,H15&lt;2002),VLOOKUP(K15,[3]Minimas!$G$15:$L$29,5),IF(AND(H15&gt;2001,H15&lt;2004),VLOOKUP(K15,[3]Minimas!$G$15:$L$29,4),IF(AND(H15&gt;2003,H15&lt;2006),VLOOKUP(K15,[3]Minimas!$G$15:$L$29,3),VLOOKUP(K15,[3]Minimas!$G$15:$L$29,2)))))))</f>
        <v>U17 M&gt;102</v>
      </c>
      <c r="W15" s="247">
        <f t="shared" si="1"/>
        <v>184.24302024286629</v>
      </c>
      <c r="X15" s="180">
        <v>43589</v>
      </c>
      <c r="Y15" s="184" t="s">
        <v>313</v>
      </c>
      <c r="Z15" s="184" t="s">
        <v>233</v>
      </c>
      <c r="AA15" s="163"/>
      <c r="AB15" s="161">
        <f>T15-HLOOKUP(V15,[3]Minimas!$C$3:$CD$12,2,FALSE)</f>
        <v>45</v>
      </c>
      <c r="AC15" s="161">
        <f>T15-HLOOKUP(V15,[3]Minimas!$C$3:$CD$12,3,FALSE)</f>
        <v>25</v>
      </c>
      <c r="AD15" s="161">
        <f>T15-HLOOKUP(V15,[3]Minimas!$C$3:$CD$12,4,FALSE)</f>
        <v>0</v>
      </c>
      <c r="AE15" s="161">
        <f>T15-HLOOKUP(V15,[3]Minimas!$C$3:$CD$12,5,FALSE)</f>
        <v>-20</v>
      </c>
      <c r="AF15" s="161">
        <f>T15-HLOOKUP(V15,[3]Minimas!$C$3:$CD$12,6,FALSE)</f>
        <v>-40</v>
      </c>
      <c r="AG15" s="161">
        <f>T15-HLOOKUP(V15,[3]Minimas!$C$3:$CD$12,7,FALSE)</f>
        <v>-60</v>
      </c>
      <c r="AH15" s="161">
        <f>T15-HLOOKUP(V15,[3]Minimas!$C$3:$CD$12,8,FALSE)</f>
        <v>-85</v>
      </c>
      <c r="AI15" s="161">
        <f>T15-HLOOKUP(V15,[3]Minimas!$C$3:$CD$12,9,FALSE)</f>
        <v>-115</v>
      </c>
      <c r="AJ15" s="161">
        <f>T15-HLOOKUP(V15,[3]Minimas!$C$3:$CD$12,10,FALSE)</f>
        <v>-205</v>
      </c>
      <c r="AK15" s="162" t="str">
        <f t="shared" si="5"/>
        <v>REG +</v>
      </c>
      <c r="AL15" s="163"/>
      <c r="AM15" s="163" t="str">
        <f t="shared" si="6"/>
        <v>REG +</v>
      </c>
      <c r="AN15" s="163">
        <f t="shared" si="7"/>
        <v>0</v>
      </c>
      <c r="AO15" s="163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</row>
    <row r="16" spans="1:124" s="5" customFormat="1" ht="30" customHeight="1" x14ac:dyDescent="0.25">
      <c r="B16" s="277" t="s">
        <v>250</v>
      </c>
      <c r="C16" s="283"/>
      <c r="D16" s="294"/>
      <c r="E16" s="270" t="s">
        <v>40</v>
      </c>
      <c r="F16" s="306" t="s">
        <v>319</v>
      </c>
      <c r="G16" s="314" t="s">
        <v>320</v>
      </c>
      <c r="H16" s="323">
        <v>2001</v>
      </c>
      <c r="I16" s="329" t="s">
        <v>129</v>
      </c>
      <c r="J16" s="128" t="s">
        <v>44</v>
      </c>
      <c r="K16" s="153">
        <v>60.3</v>
      </c>
      <c r="L16" s="110">
        <v>47</v>
      </c>
      <c r="M16" s="110">
        <v>50</v>
      </c>
      <c r="N16" s="110">
        <v>-53</v>
      </c>
      <c r="O16" s="244">
        <f t="shared" si="2"/>
        <v>50</v>
      </c>
      <c r="P16" s="110">
        <v>60</v>
      </c>
      <c r="Q16" s="110">
        <v>-65</v>
      </c>
      <c r="R16" s="110">
        <v>65</v>
      </c>
      <c r="S16" s="244">
        <f t="shared" si="3"/>
        <v>65</v>
      </c>
      <c r="T16" s="245">
        <f t="shared" si="0"/>
        <v>115</v>
      </c>
      <c r="U16" s="246" t="str">
        <f t="shared" si="4"/>
        <v>DPT + 0</v>
      </c>
      <c r="V16" s="246" t="str">
        <f>IF(E16=0," ",IF(E16="H",IF(H16&lt;1999,VLOOKUP(K16,[3]Minimas!$A$15:$F$29,6),IF(AND(H16&gt;1998,H16&lt;2002),VLOOKUP(K16,[3]Minimas!$A$15:$F$29,5),IF(AND(H16&gt;2001,H16&lt;2004),VLOOKUP(K16,[3]Minimas!$A$15:$F$29,4),IF(AND(H16&gt;2003,H16&lt;2006),VLOOKUP(K16,[3]Minimas!$A$15:$F$29,3),VLOOKUP(K16,[3]Minimas!$A$15:$F$29,2))))),IF(H16&lt;1999,VLOOKUP(K16,[3]Minimas!$G$15:$L$29,6),IF(AND(H16&gt;1998,H16&lt;2002),VLOOKUP(K16,[3]Minimas!$G$15:$L$29,5),IF(AND(H16&gt;2001,H16&lt;2004),VLOOKUP(K16,[3]Minimas!$G$15:$L$29,4),IF(AND(H16&gt;2003,H16&lt;2006),VLOOKUP(K16,[3]Minimas!$G$15:$L$29,3),VLOOKUP(K16,[3]Minimas!$G$15:$L$29,2)))))))</f>
        <v>U20 M61</v>
      </c>
      <c r="W16" s="247">
        <f t="shared" si="1"/>
        <v>166.94536507630286</v>
      </c>
      <c r="X16" s="180">
        <v>43600</v>
      </c>
      <c r="Y16" s="184" t="s">
        <v>321</v>
      </c>
      <c r="Z16" s="184" t="s">
        <v>322</v>
      </c>
      <c r="AA16" s="163"/>
      <c r="AB16" s="161">
        <f>T16-HLOOKUP(V16,[3]Minimas!$C$3:$CD$12,2,FALSE)</f>
        <v>20</v>
      </c>
      <c r="AC16" s="161">
        <f>T16-HLOOKUP(V16,[3]Minimas!$C$3:$CD$12,3,FALSE)</f>
        <v>0</v>
      </c>
      <c r="AD16" s="161">
        <f>T16-HLOOKUP(V16,[3]Minimas!$C$3:$CD$12,4,FALSE)</f>
        <v>-15</v>
      </c>
      <c r="AE16" s="161">
        <f>T16-HLOOKUP(V16,[3]Minimas!$C$3:$CD$12,5,FALSE)</f>
        <v>-35</v>
      </c>
      <c r="AF16" s="161">
        <f>T16-HLOOKUP(V16,[3]Minimas!$C$3:$CD$12,6,FALSE)</f>
        <v>-55</v>
      </c>
      <c r="AG16" s="161">
        <f>T16-HLOOKUP(V16,[3]Minimas!$C$3:$CD$12,7,FALSE)</f>
        <v>-75</v>
      </c>
      <c r="AH16" s="161">
        <f>T16-HLOOKUP(V16,[3]Minimas!$C$3:$CD$12,8,FALSE)</f>
        <v>-95</v>
      </c>
      <c r="AI16" s="161">
        <f>T16-HLOOKUP(V16,[3]Minimas!$C$3:$CD$12,9,FALSE)</f>
        <v>-115</v>
      </c>
      <c r="AJ16" s="161">
        <f>T16-HLOOKUP(V16,[3]Minimas!$C$3:$CD$12,10,FALSE)</f>
        <v>-160</v>
      </c>
      <c r="AK16" s="162" t="str">
        <f t="shared" si="5"/>
        <v>DPT +</v>
      </c>
      <c r="AL16" s="163"/>
      <c r="AM16" s="163" t="str">
        <f t="shared" si="6"/>
        <v>DPT +</v>
      </c>
      <c r="AN16" s="163">
        <f t="shared" si="7"/>
        <v>0</v>
      </c>
      <c r="AO16" s="163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</row>
    <row r="17" spans="1:124" s="5" customFormat="1" ht="30" customHeight="1" x14ac:dyDescent="0.25">
      <c r="B17" s="280" t="s">
        <v>250</v>
      </c>
      <c r="C17" s="137">
        <v>403856</v>
      </c>
      <c r="D17" s="138"/>
      <c r="E17" s="270" t="s">
        <v>40</v>
      </c>
      <c r="F17" s="159" t="s">
        <v>166</v>
      </c>
      <c r="G17" s="126" t="s">
        <v>167</v>
      </c>
      <c r="H17" s="160">
        <v>1999</v>
      </c>
      <c r="I17" s="141" t="s">
        <v>129</v>
      </c>
      <c r="J17" s="139" t="s">
        <v>44</v>
      </c>
      <c r="K17" s="129">
        <v>72.400000000000006</v>
      </c>
      <c r="L17" s="110">
        <v>75</v>
      </c>
      <c r="M17" s="110">
        <v>-80</v>
      </c>
      <c r="N17" s="110">
        <v>80</v>
      </c>
      <c r="O17" s="52">
        <f t="shared" si="2"/>
        <v>80</v>
      </c>
      <c r="P17" s="110">
        <v>95</v>
      </c>
      <c r="Q17" s="110">
        <v>100</v>
      </c>
      <c r="R17" s="110">
        <v>103</v>
      </c>
      <c r="S17" s="52">
        <f t="shared" si="3"/>
        <v>103</v>
      </c>
      <c r="T17" s="51">
        <f t="shared" si="0"/>
        <v>183</v>
      </c>
      <c r="U17" s="48" t="str">
        <f t="shared" si="4"/>
        <v>IRG + 3</v>
      </c>
      <c r="V17" s="48" t="str">
        <f>IF(E17=0," ",IF(E17="H",IF(H17&lt;1999,VLOOKUP(K17,[13]Minimas!$A$15:$F$29,6),IF(AND(H17&gt;1998,H17&lt;2002),VLOOKUP(K17,[13]Minimas!$A$15:$F$29,5),IF(AND(H17&gt;2001,H17&lt;2004),VLOOKUP(K17,[13]Minimas!$A$15:$F$29,4),IF(AND(H17&gt;2003,H17&lt;2006),VLOOKUP(K17,[13]Minimas!$A$15:$F$29,3),VLOOKUP(K17,[13]Minimas!$A$15:$F$29,2))))),IF(H17&lt;1999,VLOOKUP(K17,[13]Minimas!$G$15:$L$29,6),IF(AND(H17&gt;1998,H17&lt;2002),VLOOKUP(K17,[13]Minimas!$G$15:$L$29,5),IF(AND(H17&gt;2001,H17&lt;2004),VLOOKUP(K17,[13]Minimas!$G$15:$L$29,4),IF(AND(H17&gt;2003,H17&lt;2006),VLOOKUP(K17,[13]Minimas!$G$15:$L$29,3),VLOOKUP(K17,[13]Minimas!$G$15:$L$29,2)))))))</f>
        <v>U20 M73</v>
      </c>
      <c r="W17" s="49">
        <f t="shared" si="1"/>
        <v>236.40277749306716</v>
      </c>
      <c r="X17" s="180">
        <v>43492</v>
      </c>
      <c r="Y17" s="184" t="s">
        <v>239</v>
      </c>
      <c r="Z17" s="184" t="s">
        <v>289</v>
      </c>
      <c r="AA17" s="163"/>
      <c r="AB17" s="161">
        <f>T17-HLOOKUP(V17,Minimas!$C$3:$CD$12,2,FALSE)</f>
        <v>63</v>
      </c>
      <c r="AC17" s="161">
        <f>T17-HLOOKUP(V17,Minimas!$C$3:$CD$12,3,FALSE)</f>
        <v>43</v>
      </c>
      <c r="AD17" s="161">
        <f>T17-HLOOKUP(V17,Minimas!$C$3:$CD$12,4,FALSE)</f>
        <v>23</v>
      </c>
      <c r="AE17" s="161">
        <f>T17-HLOOKUP(V17,Minimas!$C$3:$CD$12,5,FALSE)</f>
        <v>3</v>
      </c>
      <c r="AF17" s="161">
        <f>T17-HLOOKUP(V17,Minimas!$C$3:$CD$12,6,FALSE)</f>
        <v>-17</v>
      </c>
      <c r="AG17" s="161">
        <f>T17-HLOOKUP(V17,Minimas!$C$3:$CD$12,7,FALSE)</f>
        <v>-47</v>
      </c>
      <c r="AH17" s="161">
        <f>T17-HLOOKUP(V17,Minimas!$C$3:$CD$12,8,FALSE)</f>
        <v>-67</v>
      </c>
      <c r="AI17" s="161">
        <f>T17-HLOOKUP(V17,Minimas!$C$3:$CD$12,9,FALSE)</f>
        <v>-92</v>
      </c>
      <c r="AJ17" s="161">
        <f>T17-HLOOKUP(V17,Minimas!$C$3:$CD$12,10,FALSE)</f>
        <v>-132</v>
      </c>
      <c r="AK17" s="162" t="str">
        <f t="shared" si="5"/>
        <v>IRG +</v>
      </c>
      <c r="AL17" s="163"/>
      <c r="AM17" s="163" t="str">
        <f t="shared" si="6"/>
        <v>IRG +</v>
      </c>
      <c r="AN17" s="163">
        <f t="shared" si="7"/>
        <v>3</v>
      </c>
      <c r="AO17" s="163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</row>
    <row r="18" spans="1:124" s="5" customFormat="1" ht="30" customHeight="1" x14ac:dyDescent="0.25">
      <c r="B18" s="280" t="s">
        <v>250</v>
      </c>
      <c r="C18" s="137">
        <v>416679</v>
      </c>
      <c r="D18" s="138"/>
      <c r="E18" s="270" t="s">
        <v>40</v>
      </c>
      <c r="F18" s="159" t="s">
        <v>264</v>
      </c>
      <c r="G18" s="126" t="s">
        <v>168</v>
      </c>
      <c r="H18" s="160">
        <v>2001</v>
      </c>
      <c r="I18" s="141" t="s">
        <v>129</v>
      </c>
      <c r="J18" s="139" t="s">
        <v>44</v>
      </c>
      <c r="K18" s="153">
        <v>71.7</v>
      </c>
      <c r="L18" s="130">
        <v>-75</v>
      </c>
      <c r="M18" s="170">
        <v>-75</v>
      </c>
      <c r="N18" s="110">
        <v>80</v>
      </c>
      <c r="O18" s="52">
        <f t="shared" si="2"/>
        <v>80</v>
      </c>
      <c r="P18" s="110">
        <v>92</v>
      </c>
      <c r="Q18" s="110">
        <v>97</v>
      </c>
      <c r="R18" s="110">
        <v>100</v>
      </c>
      <c r="S18" s="52">
        <f t="shared" si="3"/>
        <v>100</v>
      </c>
      <c r="T18" s="51">
        <f t="shared" si="0"/>
        <v>180</v>
      </c>
      <c r="U18" s="48" t="str">
        <f t="shared" si="4"/>
        <v>IRG + 0</v>
      </c>
      <c r="V18" s="48" t="str">
        <f>IF(E18=0," ",IF(E18="H",IF(H18&lt;1999,VLOOKUP(K18,[1]Minimas!$A$15:$F$29,6),IF(AND(H18&gt;1998,H18&lt;2002),VLOOKUP(K18,[1]Minimas!$A$15:$F$29,5),IF(AND(H18&gt;2001,H18&lt;2004),VLOOKUP(K18,[1]Minimas!$A$15:$F$29,4),IF(AND(H18&gt;2003,H18&lt;2006),VLOOKUP(K18,[1]Minimas!$A$15:$F$29,3),VLOOKUP(K18,[1]Minimas!$A$15:$F$29,2))))),IF(H18&lt;1999,VLOOKUP(K18,[1]Minimas!$G$15:$L$29,6),IF(AND(H18&gt;1998,H18&lt;2002),VLOOKUP(K18,[1]Minimas!$G$15:$L$29,5),IF(AND(H18&gt;2001,H18&lt;2004),VLOOKUP(K18,[1]Minimas!$G$15:$L$29,4),IF(AND(H18&gt;2003,H18&lt;2006),VLOOKUP(K18,[1]Minimas!$G$15:$L$29,3),VLOOKUP(K18,[1]Minimas!$G$15:$L$29,2)))))))</f>
        <v>U20 M73</v>
      </c>
      <c r="W18" s="49">
        <f t="shared" si="1"/>
        <v>233.84473902241888</v>
      </c>
      <c r="X18" s="180">
        <v>43555</v>
      </c>
      <c r="Y18" s="184" t="s">
        <v>306</v>
      </c>
      <c r="Z18" s="184" t="s">
        <v>307</v>
      </c>
      <c r="AA18" s="163"/>
      <c r="AB18" s="161">
        <f>T18-HLOOKUP(V18,[1]Minimas!$C$3:$CD$12,2,FALSE)</f>
        <v>60</v>
      </c>
      <c r="AC18" s="161">
        <f>T18-HLOOKUP(V18,[1]Minimas!$C$3:$CD$12,3,FALSE)</f>
        <v>40</v>
      </c>
      <c r="AD18" s="161">
        <f>T18-HLOOKUP(V18,[1]Minimas!$C$3:$CD$12,4,FALSE)</f>
        <v>20</v>
      </c>
      <c r="AE18" s="161">
        <f>T18-HLOOKUP(V18,[1]Minimas!$C$3:$CD$12,5,FALSE)</f>
        <v>0</v>
      </c>
      <c r="AF18" s="161">
        <f>T18-HLOOKUP(V18,[1]Minimas!$C$3:$CD$12,6,FALSE)</f>
        <v>-20</v>
      </c>
      <c r="AG18" s="161">
        <f>T18-HLOOKUP(V18,[1]Minimas!$C$3:$CD$12,7,FALSE)</f>
        <v>-50</v>
      </c>
      <c r="AH18" s="161">
        <f>T18-HLOOKUP(V18,[1]Minimas!$C$3:$CD$12,8,FALSE)</f>
        <v>-70</v>
      </c>
      <c r="AI18" s="161">
        <f>T18-HLOOKUP(V18,[1]Minimas!$C$3:$CD$12,9,FALSE)</f>
        <v>-95</v>
      </c>
      <c r="AJ18" s="161">
        <f>T18-HLOOKUP(V18,[1]Minimas!$C$3:$CD$12,10,FALSE)</f>
        <v>-135</v>
      </c>
      <c r="AK18" s="162" t="str">
        <f t="shared" si="5"/>
        <v>IRG +</v>
      </c>
      <c r="AL18" s="163"/>
      <c r="AM18" s="163" t="str">
        <f t="shared" si="6"/>
        <v>IRG +</v>
      </c>
      <c r="AN18" s="163">
        <f t="shared" si="7"/>
        <v>0</v>
      </c>
      <c r="AO18" s="163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</row>
    <row r="19" spans="1:124" s="5" customFormat="1" ht="30" customHeight="1" x14ac:dyDescent="0.25">
      <c r="B19" s="280" t="s">
        <v>250</v>
      </c>
      <c r="C19" s="137">
        <v>443738</v>
      </c>
      <c r="D19" s="138"/>
      <c r="E19" s="270" t="s">
        <v>40</v>
      </c>
      <c r="F19" s="159" t="s">
        <v>218</v>
      </c>
      <c r="G19" s="126" t="s">
        <v>279</v>
      </c>
      <c r="H19" s="160">
        <v>1999</v>
      </c>
      <c r="I19" s="140" t="s">
        <v>129</v>
      </c>
      <c r="J19" s="139" t="s">
        <v>44</v>
      </c>
      <c r="K19" s="153">
        <v>71.099999999999994</v>
      </c>
      <c r="L19" s="110">
        <v>55</v>
      </c>
      <c r="M19" s="110">
        <v>60</v>
      </c>
      <c r="N19" s="170">
        <v>-63</v>
      </c>
      <c r="O19" s="52">
        <f t="shared" si="2"/>
        <v>60</v>
      </c>
      <c r="P19" s="110">
        <v>70</v>
      </c>
      <c r="Q19" s="110">
        <v>75</v>
      </c>
      <c r="R19" s="110">
        <v>80</v>
      </c>
      <c r="S19" s="52">
        <f t="shared" si="3"/>
        <v>80</v>
      </c>
      <c r="T19" s="51">
        <f t="shared" si="0"/>
        <v>140</v>
      </c>
      <c r="U19" s="48" t="str">
        <f t="shared" si="4"/>
        <v>DPT + 0</v>
      </c>
      <c r="V19" s="48" t="str">
        <f>IF(E19=0," ",IF(E19="H",IF(H19&lt;1999,VLOOKUP(K19,[1]Minimas!$A$15:$F$29,6),IF(AND(H19&gt;1998,H19&lt;2002),VLOOKUP(K19,[1]Minimas!$A$15:$F$29,5),IF(AND(H19&gt;2001,H19&lt;2004),VLOOKUP(K19,[1]Minimas!$A$15:$F$29,4),IF(AND(H19&gt;2003,H19&lt;2006),VLOOKUP(K19,[1]Minimas!$A$15:$F$29,3),VLOOKUP(K19,[1]Minimas!$A$15:$F$29,2))))),IF(H19&lt;1999,VLOOKUP(K19,[1]Minimas!$G$15:$L$29,6),IF(AND(H19&gt;1998,H19&lt;2002),VLOOKUP(K19,[1]Minimas!$G$15:$L$29,5),IF(AND(H19&gt;2001,H19&lt;2004),VLOOKUP(K19,[1]Minimas!$G$15:$L$29,4),IF(AND(H19&gt;2003,H19&lt;2006),VLOOKUP(K19,[1]Minimas!$G$15:$L$29,3),VLOOKUP(K19,[1]Minimas!$G$15:$L$29,2)))))))</f>
        <v>U20 M73</v>
      </c>
      <c r="W19" s="49">
        <f t="shared" si="1"/>
        <v>182.77928234517529</v>
      </c>
      <c r="X19" s="180">
        <v>43555</v>
      </c>
      <c r="Y19" s="184" t="s">
        <v>306</v>
      </c>
      <c r="Z19" s="184" t="s">
        <v>307</v>
      </c>
      <c r="AA19" s="163"/>
      <c r="AB19" s="161">
        <f>T19-HLOOKUP(V19,[1]Minimas!$C$3:$CD$12,2,FALSE)</f>
        <v>20</v>
      </c>
      <c r="AC19" s="161">
        <f>T19-HLOOKUP(V19,[1]Minimas!$C$3:$CD$12,3,FALSE)</f>
        <v>0</v>
      </c>
      <c r="AD19" s="161">
        <f>T19-HLOOKUP(V19,[1]Minimas!$C$3:$CD$12,4,FALSE)</f>
        <v>-20</v>
      </c>
      <c r="AE19" s="161">
        <f>T19-HLOOKUP(V19,[1]Minimas!$C$3:$CD$12,5,FALSE)</f>
        <v>-40</v>
      </c>
      <c r="AF19" s="161">
        <f>T19-HLOOKUP(V19,[1]Minimas!$C$3:$CD$12,6,FALSE)</f>
        <v>-60</v>
      </c>
      <c r="AG19" s="161">
        <f>T19-HLOOKUP(V19,[1]Minimas!$C$3:$CD$12,7,FALSE)</f>
        <v>-90</v>
      </c>
      <c r="AH19" s="161">
        <f>T19-HLOOKUP(V19,[1]Minimas!$C$3:$CD$12,8,FALSE)</f>
        <v>-110</v>
      </c>
      <c r="AI19" s="161">
        <f>T19-HLOOKUP(V19,[1]Minimas!$C$3:$CD$12,9,FALSE)</f>
        <v>-135</v>
      </c>
      <c r="AJ19" s="161">
        <f>T19-HLOOKUP(V19,[1]Minimas!$C$3:$CD$12,10,FALSE)</f>
        <v>-175</v>
      </c>
      <c r="AK19" s="162" t="str">
        <f t="shared" si="5"/>
        <v>DPT +</v>
      </c>
      <c r="AL19" s="163"/>
      <c r="AM19" s="163" t="str">
        <f t="shared" si="6"/>
        <v>DPT +</v>
      </c>
      <c r="AN19" s="163">
        <f t="shared" si="7"/>
        <v>0</v>
      </c>
      <c r="AO19" s="163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</row>
    <row r="20" spans="1:124" s="5" customFormat="1" ht="30" customHeight="1" x14ac:dyDescent="0.25">
      <c r="B20" s="277" t="s">
        <v>250</v>
      </c>
      <c r="C20" s="283"/>
      <c r="D20" s="294"/>
      <c r="E20" s="270" t="s">
        <v>40</v>
      </c>
      <c r="F20" s="306" t="s">
        <v>166</v>
      </c>
      <c r="G20" s="314" t="s">
        <v>323</v>
      </c>
      <c r="H20" s="323">
        <v>1999</v>
      </c>
      <c r="I20" s="329" t="s">
        <v>129</v>
      </c>
      <c r="J20" s="128" t="s">
        <v>44</v>
      </c>
      <c r="K20" s="153">
        <v>73.400000000000006</v>
      </c>
      <c r="L20" s="110">
        <v>75</v>
      </c>
      <c r="M20" s="110">
        <v>80</v>
      </c>
      <c r="N20" s="110">
        <v>83</v>
      </c>
      <c r="O20" s="365">
        <f t="shared" si="2"/>
        <v>83</v>
      </c>
      <c r="P20" s="110">
        <v>95</v>
      </c>
      <c r="Q20" s="110">
        <v>100</v>
      </c>
      <c r="R20" s="110">
        <v>105</v>
      </c>
      <c r="S20" s="365">
        <f t="shared" si="3"/>
        <v>105</v>
      </c>
      <c r="T20" s="370">
        <f t="shared" si="0"/>
        <v>188</v>
      </c>
      <c r="U20" s="372" t="str">
        <f t="shared" si="4"/>
        <v>REG + 18</v>
      </c>
      <c r="V20" s="372" t="str">
        <f>IF(E20=0," ",IF(E20="H",IF(H20&lt;1999,VLOOKUP(K20,[3]Minimas!$A$15:$F$29,6),IF(AND(H20&gt;1998,H20&lt;2002),VLOOKUP(K20,[3]Minimas!$A$15:$F$29,5),IF(AND(H20&gt;2001,H20&lt;2004),VLOOKUP(K20,[3]Minimas!$A$15:$F$29,4),IF(AND(H20&gt;2003,H20&lt;2006),VLOOKUP(K20,[3]Minimas!$A$15:$F$29,3),VLOOKUP(K20,[3]Minimas!$A$15:$F$29,2))))),IF(H20&lt;1999,VLOOKUP(K20,[3]Minimas!$G$15:$L$29,6),IF(AND(H20&gt;1998,H20&lt;2002),VLOOKUP(K20,[3]Minimas!$G$15:$L$29,5),IF(AND(H20&gt;2001,H20&lt;2004),VLOOKUP(K20,[3]Minimas!$G$15:$L$29,4),IF(AND(H20&gt;2003,H20&lt;2006),VLOOKUP(K20,[3]Minimas!$G$15:$L$29,3),VLOOKUP(K20,[3]Minimas!$G$15:$L$29,2)))))))</f>
        <v>U20 M81</v>
      </c>
      <c r="W20" s="374">
        <f t="shared" si="1"/>
        <v>240.95758623057546</v>
      </c>
      <c r="X20" s="375">
        <v>43599</v>
      </c>
      <c r="Y20" s="184" t="s">
        <v>321</v>
      </c>
      <c r="Z20" s="184" t="s">
        <v>322</v>
      </c>
      <c r="AA20" s="163"/>
      <c r="AB20" s="161">
        <f>T20-HLOOKUP(V20,[3]Minimas!$C$3:$CD$12,2,FALSE)</f>
        <v>58</v>
      </c>
      <c r="AC20" s="161">
        <f>T20-HLOOKUP(V20,[3]Minimas!$C$3:$CD$12,3,FALSE)</f>
        <v>38</v>
      </c>
      <c r="AD20" s="161">
        <f>T20-HLOOKUP(V20,[3]Minimas!$C$3:$CD$12,4,FALSE)</f>
        <v>18</v>
      </c>
      <c r="AE20" s="161">
        <f>T20-HLOOKUP(V20,[3]Minimas!$C$3:$CD$12,5,FALSE)</f>
        <v>-2</v>
      </c>
      <c r="AF20" s="161">
        <f>T20-HLOOKUP(V20,[3]Minimas!$C$3:$CD$12,6,FALSE)</f>
        <v>-27</v>
      </c>
      <c r="AG20" s="161">
        <f>T20-HLOOKUP(V20,[3]Minimas!$C$3:$CD$12,7,FALSE)</f>
        <v>-57</v>
      </c>
      <c r="AH20" s="161">
        <f>T20-HLOOKUP(V20,[3]Minimas!$C$3:$CD$12,8,FALSE)</f>
        <v>-82</v>
      </c>
      <c r="AI20" s="161">
        <f>T20-HLOOKUP(V20,[3]Minimas!$C$3:$CD$12,9,FALSE)</f>
        <v>-107</v>
      </c>
      <c r="AJ20" s="161">
        <f>T20-HLOOKUP(V20,[3]Minimas!$C$3:$CD$12,10,FALSE)</f>
        <v>-147</v>
      </c>
      <c r="AK20" s="162" t="str">
        <f t="shared" si="5"/>
        <v>REG +</v>
      </c>
      <c r="AL20" s="163"/>
      <c r="AM20" s="163" t="str">
        <f t="shared" si="6"/>
        <v>REG +</v>
      </c>
      <c r="AN20" s="163">
        <f t="shared" si="7"/>
        <v>18</v>
      </c>
      <c r="AO20" s="163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</row>
    <row r="21" spans="1:124" s="5" customFormat="1" ht="30" customHeight="1" x14ac:dyDescent="0.3">
      <c r="B21" s="123" t="s">
        <v>250</v>
      </c>
      <c r="C21" s="108">
        <v>444433</v>
      </c>
      <c r="D21" s="111"/>
      <c r="E21" s="144" t="s">
        <v>40</v>
      </c>
      <c r="F21" s="114" t="s">
        <v>178</v>
      </c>
      <c r="G21" s="115" t="s">
        <v>179</v>
      </c>
      <c r="H21" s="135">
        <v>1999</v>
      </c>
      <c r="I21" s="117" t="s">
        <v>180</v>
      </c>
      <c r="J21" s="102" t="s">
        <v>44</v>
      </c>
      <c r="K21" s="116">
        <v>80.900000000000006</v>
      </c>
      <c r="L21" s="107">
        <v>80</v>
      </c>
      <c r="M21" s="107">
        <v>82</v>
      </c>
      <c r="N21" s="136">
        <v>-86</v>
      </c>
      <c r="O21" s="154">
        <f t="shared" si="2"/>
        <v>82</v>
      </c>
      <c r="P21" s="121">
        <v>95</v>
      </c>
      <c r="Q21" s="118">
        <v>-101</v>
      </c>
      <c r="R21" s="121">
        <v>101</v>
      </c>
      <c r="S21" s="154">
        <f t="shared" si="3"/>
        <v>101</v>
      </c>
      <c r="T21" s="155">
        <f t="shared" si="0"/>
        <v>183</v>
      </c>
      <c r="U21" s="156" t="str">
        <f t="shared" si="4"/>
        <v>REG + 13</v>
      </c>
      <c r="V21" s="156" t="str">
        <f>IF(E21=0," ",IF(E21="H",IF(H21&lt;1999,VLOOKUP(K21,Minimas!$A$15:$F$29,6),IF(AND(H21&gt;1998,H21&lt;2002),VLOOKUP(K21,Minimas!$A$15:$F$29,5),IF(AND(H21&gt;2001,H21&lt;2004),VLOOKUP(K21,Minimas!$A$15:$F$29,4),IF(AND(H21&gt;2003,H21&lt;2006),VLOOKUP(K21,Minimas!$A$15:$F$29,3),VLOOKUP(K21,Minimas!$A$15:$F$29,2))))),IF(H21&lt;1999,VLOOKUP(K21,Minimas!$G$15:$L$29,6),IF(AND(H21&gt;1998,H21&lt;2002),VLOOKUP(K21,Minimas!$G$15:$L$29,5),IF(AND(H21&gt;2001,H21&lt;2004),VLOOKUP(K21,Minimas!$G$15:$L$29,4),IF(AND(H21&gt;2003,H21&lt;2006),VLOOKUP(K21,Minimas!$G$15:$L$29,3),VLOOKUP(K21,Minimas!$G$15:$L$29,2)))))))</f>
        <v>U20 M81</v>
      </c>
      <c r="W21" s="157">
        <f t="shared" si="1"/>
        <v>222.59674728792317</v>
      </c>
      <c r="X21" s="199">
        <v>43401</v>
      </c>
      <c r="Y21" s="198" t="s">
        <v>230</v>
      </c>
      <c r="Z21" s="198" t="s">
        <v>229</v>
      </c>
      <c r="AA21" s="163"/>
      <c r="AB21" s="161">
        <f>T21-HLOOKUP(V21,Minimas!$C$3:$CD$12,2,FALSE)</f>
        <v>53</v>
      </c>
      <c r="AC21" s="161">
        <f>T21-HLOOKUP(V21,Minimas!$C$3:$CD$12,3,FALSE)</f>
        <v>33</v>
      </c>
      <c r="AD21" s="161">
        <f>T21-HLOOKUP(V21,Minimas!$C$3:$CD$12,4,FALSE)</f>
        <v>13</v>
      </c>
      <c r="AE21" s="161">
        <f>T21-HLOOKUP(V21,Minimas!$C$3:$CD$12,5,FALSE)</f>
        <v>-7</v>
      </c>
      <c r="AF21" s="161">
        <f>T21-HLOOKUP(V21,Minimas!$C$3:$CD$12,6,FALSE)</f>
        <v>-32</v>
      </c>
      <c r="AG21" s="161">
        <f>T21-HLOOKUP(V21,Minimas!$C$3:$CD$12,7,FALSE)</f>
        <v>-62</v>
      </c>
      <c r="AH21" s="161">
        <f>T21-HLOOKUP(V21,Minimas!$C$3:$CD$12,8,FALSE)</f>
        <v>-87</v>
      </c>
      <c r="AI21" s="161">
        <f>T21-HLOOKUP(V21,Minimas!$C$3:$CD$12,9,FALSE)</f>
        <v>-112</v>
      </c>
      <c r="AJ21" s="161">
        <f>T21-HLOOKUP(V21,Minimas!$C$3:$CD$12,10,FALSE)</f>
        <v>-152</v>
      </c>
      <c r="AK21" s="162" t="str">
        <f t="shared" si="5"/>
        <v>REG +</v>
      </c>
      <c r="AL21" s="163"/>
      <c r="AM21" s="163" t="str">
        <f t="shared" si="6"/>
        <v>REG +</v>
      </c>
      <c r="AN21" s="163">
        <f t="shared" si="7"/>
        <v>13</v>
      </c>
      <c r="AO21" s="163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</row>
    <row r="22" spans="1:124" s="5" customFormat="1" ht="30" customHeight="1" x14ac:dyDescent="0.25">
      <c r="B22" s="123" t="s">
        <v>250</v>
      </c>
      <c r="C22" s="137">
        <v>444433</v>
      </c>
      <c r="D22" s="138"/>
      <c r="E22" s="270" t="s">
        <v>40</v>
      </c>
      <c r="F22" s="159" t="s">
        <v>178</v>
      </c>
      <c r="G22" s="126" t="s">
        <v>179</v>
      </c>
      <c r="H22" s="160">
        <v>1999</v>
      </c>
      <c r="I22" s="141" t="s">
        <v>247</v>
      </c>
      <c r="J22" s="139" t="s">
        <v>44</v>
      </c>
      <c r="K22" s="129">
        <v>85</v>
      </c>
      <c r="L22" s="110">
        <v>85</v>
      </c>
      <c r="M22" s="110">
        <v>89</v>
      </c>
      <c r="N22" s="110">
        <v>92</v>
      </c>
      <c r="O22" s="154">
        <f t="shared" si="2"/>
        <v>92</v>
      </c>
      <c r="P22" s="110">
        <v>110</v>
      </c>
      <c r="Q22" s="130">
        <v>-114</v>
      </c>
      <c r="R22" s="110">
        <v>115</v>
      </c>
      <c r="S22" s="154">
        <f t="shared" si="3"/>
        <v>115</v>
      </c>
      <c r="T22" s="155">
        <f t="shared" si="0"/>
        <v>207</v>
      </c>
      <c r="U22" s="156" t="str">
        <f t="shared" si="4"/>
        <v>IRG + 7</v>
      </c>
      <c r="V22" s="156" t="str">
        <f>IF(E22=0," ",IF(E22="H",IF(H22&lt;1999,VLOOKUP(K22,[5]Minimas!$A$15:$F$29,6),IF(AND(H22&gt;1998,H22&lt;2002),VLOOKUP(K22,[5]Minimas!$A$15:$F$29,5),IF(AND(H22&gt;2001,H22&lt;2004),VLOOKUP(K22,[5]Minimas!$A$15:$F$29,4),IF(AND(H22&gt;2003,H22&lt;2006),VLOOKUP(K22,[5]Minimas!$A$15:$F$29,3),VLOOKUP(K22,[5]Minimas!$A$15:$F$29,2))))),IF(H22&lt;1999,VLOOKUP(K22,[5]Minimas!$G$15:$L$29,6),IF(AND(H22&gt;1998,H22&lt;2002),VLOOKUP(K22,[5]Minimas!$G$15:$L$29,5),IF(AND(H22&gt;2001,H22&lt;2004),VLOOKUP(K22,[5]Minimas!$G$15:$L$29,4),IF(AND(H22&gt;2003,H22&lt;2006),VLOOKUP(K22,[5]Minimas!$G$15:$L$29,3),VLOOKUP(K22,[5]Minimas!$G$15:$L$29,2)))))))</f>
        <v>U20 M89</v>
      </c>
      <c r="W22" s="157">
        <f t="shared" si="1"/>
        <v>245.7674162368225</v>
      </c>
      <c r="X22" s="375">
        <v>43526</v>
      </c>
      <c r="Y22" s="184" t="s">
        <v>295</v>
      </c>
      <c r="Z22" s="184" t="s">
        <v>294</v>
      </c>
      <c r="AA22" s="163"/>
      <c r="AB22" s="161">
        <f>T22-HLOOKUP(V22,[5]Minimas!$C$3:$CD$12,2,FALSE)</f>
        <v>72</v>
      </c>
      <c r="AC22" s="161">
        <f>T22-HLOOKUP(V22,[5]Minimas!$C$3:$CD$12,3,FALSE)</f>
        <v>47</v>
      </c>
      <c r="AD22" s="161">
        <f>T22-HLOOKUP(V22,[5]Minimas!$C$3:$CD$12,4,FALSE)</f>
        <v>27</v>
      </c>
      <c r="AE22" s="161">
        <f>T22-HLOOKUP(V22,[5]Minimas!$C$3:$CD$12,5,FALSE)</f>
        <v>7</v>
      </c>
      <c r="AF22" s="161">
        <f>T22-HLOOKUP(V22,[5]Minimas!$C$3:$CD$12,6,FALSE)</f>
        <v>-18</v>
      </c>
      <c r="AG22" s="161">
        <f>T22-HLOOKUP(V22,[5]Minimas!$C$3:$CD$12,7,FALSE)</f>
        <v>-48</v>
      </c>
      <c r="AH22" s="161">
        <f>T22-HLOOKUP(V22,[5]Minimas!$C$3:$CD$12,8,FALSE)</f>
        <v>-78</v>
      </c>
      <c r="AI22" s="161">
        <f>T22-HLOOKUP(V22,[5]Minimas!$C$3:$CD$12,9,FALSE)</f>
        <v>-103</v>
      </c>
      <c r="AJ22" s="161">
        <f>T22-HLOOKUP(V22,[5]Minimas!$C$3:$CD$12,10,FALSE)</f>
        <v>-153</v>
      </c>
      <c r="AK22" s="162" t="str">
        <f t="shared" si="5"/>
        <v>IRG +</v>
      </c>
      <c r="AL22" s="163"/>
      <c r="AM22" s="163" t="str">
        <f t="shared" si="6"/>
        <v>IRG +</v>
      </c>
      <c r="AN22" s="163">
        <f t="shared" si="7"/>
        <v>7</v>
      </c>
      <c r="AO22" s="163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</row>
    <row r="23" spans="1:124" s="5" customFormat="1" ht="30" customHeight="1" x14ac:dyDescent="0.25">
      <c r="B23" s="277" t="s">
        <v>250</v>
      </c>
      <c r="C23" s="283">
        <v>443410</v>
      </c>
      <c r="D23" s="294"/>
      <c r="E23" s="270" t="s">
        <v>40</v>
      </c>
      <c r="F23" s="306" t="s">
        <v>181</v>
      </c>
      <c r="G23" s="314" t="s">
        <v>182</v>
      </c>
      <c r="H23" s="323">
        <v>1999</v>
      </c>
      <c r="I23" s="329" t="s">
        <v>145</v>
      </c>
      <c r="J23" s="128" t="s">
        <v>44</v>
      </c>
      <c r="K23" s="153">
        <v>95.1</v>
      </c>
      <c r="L23" s="110">
        <v>-111</v>
      </c>
      <c r="M23" s="110">
        <v>111</v>
      </c>
      <c r="N23" s="110">
        <v>-120</v>
      </c>
      <c r="O23" s="362">
        <f t="shared" si="2"/>
        <v>111</v>
      </c>
      <c r="P23" s="110">
        <v>140</v>
      </c>
      <c r="Q23" s="110">
        <v>150</v>
      </c>
      <c r="R23" s="110">
        <v>155</v>
      </c>
      <c r="S23" s="365">
        <f t="shared" si="3"/>
        <v>155</v>
      </c>
      <c r="T23" s="370">
        <f t="shared" si="0"/>
        <v>266</v>
      </c>
      <c r="U23" s="372" t="str">
        <f t="shared" si="4"/>
        <v>NAT + 6</v>
      </c>
      <c r="V23" s="372" t="str">
        <f>IF(E23=0," ",IF(E23="H",IF(H23&lt;1999,VLOOKUP(K23,[3]Minimas!$A$15:$F$29,6),IF(AND(H23&gt;1998,H23&lt;2002),VLOOKUP(K23,[3]Minimas!$A$15:$F$29,5),IF(AND(H23&gt;2001,H23&lt;2004),VLOOKUP(K23,[3]Minimas!$A$15:$F$29,4),IF(AND(H23&gt;2003,H23&lt;2006),VLOOKUP(K23,[3]Minimas!$A$15:$F$29,3),VLOOKUP(K23,[3]Minimas!$A$15:$F$29,2))))),IF(H23&lt;1999,VLOOKUP(K23,[3]Minimas!$G$15:$L$29,6),IF(AND(H23&gt;1998,H23&lt;2002),VLOOKUP(K23,[3]Minimas!$G$15:$L$29,5),IF(AND(H23&gt;2001,H23&lt;2004),VLOOKUP(K23,[3]Minimas!$G$15:$L$29,4),IF(AND(H23&gt;2003,H23&lt;2006),VLOOKUP(K23,[3]Minimas!$G$15:$L$29,3),VLOOKUP(K23,[3]Minimas!$G$15:$L$29,2)))))))</f>
        <v>U20 M96</v>
      </c>
      <c r="W23" s="374">
        <f t="shared" si="1"/>
        <v>300.69958832895401</v>
      </c>
      <c r="X23" s="180">
        <v>43626</v>
      </c>
      <c r="Y23" s="184" t="s">
        <v>330</v>
      </c>
      <c r="Z23" s="184" t="s">
        <v>331</v>
      </c>
      <c r="AA23" s="163"/>
      <c r="AB23" s="161">
        <f>T23-HLOOKUP(V23,[3]Minimas!$C$3:$CD$12,2,FALSE)</f>
        <v>126</v>
      </c>
      <c r="AC23" s="161">
        <f>T23-HLOOKUP(V23,[3]Minimas!$C$3:$CD$12,3,FALSE)</f>
        <v>101</v>
      </c>
      <c r="AD23" s="161">
        <f>T23-HLOOKUP(V23,[3]Minimas!$C$3:$CD$12,4,FALSE)</f>
        <v>81</v>
      </c>
      <c r="AE23" s="161">
        <f>T23-HLOOKUP(V23,[3]Minimas!$C$3:$CD$12,5,FALSE)</f>
        <v>56</v>
      </c>
      <c r="AF23" s="161">
        <f>T23-HLOOKUP(V23,[3]Minimas!$C$3:$CD$12,6,FALSE)</f>
        <v>36</v>
      </c>
      <c r="AG23" s="161">
        <f>T23-HLOOKUP(V23,[3]Minimas!$C$3:$CD$12,7,FALSE)</f>
        <v>6</v>
      </c>
      <c r="AH23" s="161">
        <f>T23-HLOOKUP(V23,[3]Minimas!$C$3:$CD$12,8,FALSE)</f>
        <v>-24</v>
      </c>
      <c r="AI23" s="161">
        <f>T23-HLOOKUP(V23,[3]Minimas!$C$3:$CD$12,9,FALSE)</f>
        <v>-49</v>
      </c>
      <c r="AJ23" s="161">
        <f>T23-HLOOKUP(V23,[3]Minimas!$C$3:$CD$12,10,FALSE)</f>
        <v>-94</v>
      </c>
      <c r="AK23" s="162" t="str">
        <f t="shared" si="5"/>
        <v>NAT +</v>
      </c>
      <c r="AL23" s="163"/>
      <c r="AM23" s="163" t="str">
        <f t="shared" si="6"/>
        <v>NAT +</v>
      </c>
      <c r="AN23" s="163">
        <f t="shared" si="7"/>
        <v>6</v>
      </c>
      <c r="AO23" s="163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</row>
    <row r="24" spans="1:124" s="5" customFormat="1" ht="30" customHeight="1" x14ac:dyDescent="0.3">
      <c r="B24" s="123" t="s">
        <v>250</v>
      </c>
      <c r="C24" s="108">
        <v>443410</v>
      </c>
      <c r="D24" s="111"/>
      <c r="E24" s="144" t="s">
        <v>40</v>
      </c>
      <c r="F24" s="114" t="s">
        <v>181</v>
      </c>
      <c r="G24" s="115" t="s">
        <v>182</v>
      </c>
      <c r="H24" s="135">
        <v>1999</v>
      </c>
      <c r="I24" s="117" t="s">
        <v>145</v>
      </c>
      <c r="J24" s="102" t="s">
        <v>44</v>
      </c>
      <c r="K24" s="116">
        <v>98.98</v>
      </c>
      <c r="L24" s="107">
        <v>100</v>
      </c>
      <c r="M24" s="107">
        <v>107</v>
      </c>
      <c r="N24" s="107">
        <v>112</v>
      </c>
      <c r="O24" s="171">
        <f t="shared" si="2"/>
        <v>112</v>
      </c>
      <c r="P24" s="121">
        <v>130</v>
      </c>
      <c r="Q24" s="118">
        <v>-137</v>
      </c>
      <c r="R24" s="118">
        <v>-140</v>
      </c>
      <c r="S24" s="154">
        <f t="shared" si="3"/>
        <v>130</v>
      </c>
      <c r="T24" s="155">
        <f t="shared" si="0"/>
        <v>242</v>
      </c>
      <c r="U24" s="156" t="str">
        <f t="shared" si="4"/>
        <v>FED + 2</v>
      </c>
      <c r="V24" s="156" t="str">
        <f>IF(E24=0," ",IF(E24="H",IF(H24&lt;1999,VLOOKUP(K24,Minimas!$A$15:$F$29,6),IF(AND(H24&gt;1998,H24&lt;2002),VLOOKUP(K24,Minimas!$A$15:$F$29,5),IF(AND(H24&gt;2001,H24&lt;2004),VLOOKUP(K24,Minimas!$A$15:$F$29,4),IF(AND(H24&gt;2003,H24&lt;2006),VLOOKUP(K24,Minimas!$A$15:$F$29,3),VLOOKUP(K24,Minimas!$A$15:$F$29,2))))),IF(H24&lt;1999,VLOOKUP(K24,Minimas!$G$15:$L$29,6),IF(AND(H24&gt;1998,H24&lt;2002),VLOOKUP(K24,Minimas!$G$15:$L$29,5),IF(AND(H24&gt;2001,H24&lt;2004),VLOOKUP(K24,Minimas!$G$15:$L$29,4),IF(AND(H24&gt;2003,H24&lt;2006),VLOOKUP(K24,Minimas!$G$15:$L$29,3),VLOOKUP(K24,Minimas!$G$15:$L$29,2)))))))</f>
        <v>U20 M102</v>
      </c>
      <c r="W24" s="157">
        <f t="shared" si="1"/>
        <v>269.36610130536269</v>
      </c>
      <c r="X24" s="145">
        <v>43401</v>
      </c>
      <c r="Y24" s="198" t="s">
        <v>230</v>
      </c>
      <c r="Z24" s="198" t="s">
        <v>229</v>
      </c>
      <c r="AA24" s="163"/>
      <c r="AB24" s="161">
        <f>T24-HLOOKUP(V24,Minimas!$C$3:$CD$12,2,FALSE)</f>
        <v>97</v>
      </c>
      <c r="AC24" s="161">
        <f>T24-HLOOKUP(V24,Minimas!$C$3:$CD$12,3,FALSE)</f>
        <v>72</v>
      </c>
      <c r="AD24" s="161">
        <f>T24-HLOOKUP(V24,Minimas!$C$3:$CD$12,4,FALSE)</f>
        <v>52</v>
      </c>
      <c r="AE24" s="161">
        <f>T24-HLOOKUP(V24,Minimas!$C$3:$CD$12,5,FALSE)</f>
        <v>27</v>
      </c>
      <c r="AF24" s="161">
        <f>T24-HLOOKUP(V24,Minimas!$C$3:$CD$12,6,FALSE)</f>
        <v>2</v>
      </c>
      <c r="AG24" s="161">
        <f>T24-HLOOKUP(V24,Minimas!$C$3:$CD$12,7,FALSE)</f>
        <v>-28</v>
      </c>
      <c r="AH24" s="161">
        <f>T24-HLOOKUP(V24,Minimas!$C$3:$CD$12,8,FALSE)</f>
        <v>-58</v>
      </c>
      <c r="AI24" s="161">
        <f>T24-HLOOKUP(V24,Minimas!$C$3:$CD$12,9,FALSE)</f>
        <v>-83</v>
      </c>
      <c r="AJ24" s="161">
        <f>T24-HLOOKUP(V24,Minimas!$C$3:$CD$12,10,FALSE)</f>
        <v>-138</v>
      </c>
      <c r="AK24" s="162" t="str">
        <f t="shared" si="5"/>
        <v>FED +</v>
      </c>
      <c r="AL24" s="163"/>
      <c r="AM24" s="163" t="str">
        <f t="shared" si="6"/>
        <v>FED +</v>
      </c>
      <c r="AN24" s="163">
        <f t="shared" si="7"/>
        <v>2</v>
      </c>
      <c r="AO24" s="163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</row>
    <row r="25" spans="1:124" s="5" customFormat="1" ht="30" customHeight="1" x14ac:dyDescent="0.25">
      <c r="B25" s="123" t="s">
        <v>250</v>
      </c>
      <c r="C25" s="137">
        <v>310069</v>
      </c>
      <c r="D25" s="138"/>
      <c r="E25" s="270" t="s">
        <v>40</v>
      </c>
      <c r="F25" s="159" t="s">
        <v>158</v>
      </c>
      <c r="G25" s="126" t="s">
        <v>159</v>
      </c>
      <c r="H25" s="160">
        <v>1995</v>
      </c>
      <c r="I25" s="140" t="s">
        <v>129</v>
      </c>
      <c r="J25" s="139" t="s">
        <v>44</v>
      </c>
      <c r="K25" s="129">
        <v>65.7</v>
      </c>
      <c r="L25" s="110">
        <v>100</v>
      </c>
      <c r="M25" s="110">
        <v>105</v>
      </c>
      <c r="N25" s="130">
        <v>-108</v>
      </c>
      <c r="O25" s="171">
        <f>IF(E25="","",IF(MAXA(L25:N25)&lt;=0,0,MAXA(L25:N25)))</f>
        <v>105</v>
      </c>
      <c r="P25" s="110">
        <v>125</v>
      </c>
      <c r="Q25" s="130">
        <v>-130</v>
      </c>
      <c r="R25" s="130">
        <v>-135</v>
      </c>
      <c r="S25" s="154">
        <f>IF(E25="","",IF(MAXA(P25:R25)&lt;=0,0,MAXA(P25:R25)))</f>
        <v>125</v>
      </c>
      <c r="T25" s="155">
        <f>IF(E25="","",IF(OR(O25=0,S25=0),0,O25+S25))</f>
        <v>230</v>
      </c>
      <c r="U25" s="156" t="str">
        <f>+CONCATENATE(AM25," ",AN25)</f>
        <v>FED + 5</v>
      </c>
      <c r="V25" s="156" t="str">
        <f>IF(E25=0," ",IF(E25="H",IF(H25&lt;1999,VLOOKUP(K25,Minimas!$A$15:$F$29,6),IF(AND(H25&gt;1998,H25&lt;2002),VLOOKUP(K25,Minimas!$A$15:$F$29,5),IF(AND(H25&gt;2001,H25&lt;2004),VLOOKUP(K25,Minimas!$A$15:$F$29,4),IF(AND(H25&gt;2003,H25&lt;2006),VLOOKUP(K25,Minimas!$A$15:$F$29,3),VLOOKUP(K25,Minimas!$A$15:$F$29,2))))),IF(H25&lt;1999,VLOOKUP(K25,Minimas!$G$15:$L$29,6),IF(AND(H25&gt;1998,H25&lt;2002),VLOOKUP(K25,Minimas!$G$15:$L$29,5),IF(AND(H25&gt;2001,H25&lt;2004),VLOOKUP(K25,Minimas!$G$15:$L$29,4),IF(AND(H25&gt;2003,H25&lt;2006),VLOOKUP(K25,Minimas!$G$15:$L$29,3),VLOOKUP(K25,Minimas!$G$15:$L$29,2)))))))</f>
        <v>SE M67</v>
      </c>
      <c r="W25" s="157">
        <f>IF(E25=" "," ",IF(E25="H",10^(0.75194503*LOG(K25/175.508)^2)*T25,IF(E25="F",10^(0.783497476* LOG(K25/153.655)^2)*T25,"")))</f>
        <v>315.25129986755729</v>
      </c>
      <c r="X25" s="180">
        <v>43485</v>
      </c>
      <c r="Y25" s="184" t="s">
        <v>259</v>
      </c>
      <c r="Z25" s="184" t="s">
        <v>235</v>
      </c>
      <c r="AA25" s="163"/>
      <c r="AB25" s="161">
        <f>T25-HLOOKUP(V25,Minimas!$C$3:$CD$12,2,FALSE)</f>
        <v>105</v>
      </c>
      <c r="AC25" s="161">
        <f>T25-HLOOKUP(V25,Minimas!$C$3:$CD$12,3,FALSE)</f>
        <v>85</v>
      </c>
      <c r="AD25" s="161">
        <f>T25-HLOOKUP(V25,Minimas!$C$3:$CD$12,4,FALSE)</f>
        <v>60</v>
      </c>
      <c r="AE25" s="161">
        <f>T25-HLOOKUP(V25,Minimas!$C$3:$CD$12,5,FALSE)</f>
        <v>35</v>
      </c>
      <c r="AF25" s="161">
        <f>T25-HLOOKUP(V25,Minimas!$C$3:$CD$12,6,FALSE)</f>
        <v>5</v>
      </c>
      <c r="AG25" s="161">
        <f>T25-HLOOKUP(V25,Minimas!$C$3:$CD$12,7,FALSE)</f>
        <v>-10</v>
      </c>
      <c r="AH25" s="161">
        <f>T25-HLOOKUP(V25,Minimas!$C$3:$CD$12,8,FALSE)</f>
        <v>-30</v>
      </c>
      <c r="AI25" s="161">
        <f>T25-HLOOKUP(V25,Minimas!$C$3:$CD$12,9,FALSE)</f>
        <v>-50</v>
      </c>
      <c r="AJ25" s="161">
        <f>T25-HLOOKUP(V25,Minimas!$C$3:$CD$12,10,FALSE)</f>
        <v>-65</v>
      </c>
      <c r="AK25" s="162" t="str">
        <f>IF(E25=0," ",IF(AJ25&gt;=0,$AJ$5,IF(AI25&gt;=0,$AI$5,IF(AH25&gt;=0,$AH$5,IF(AG25&gt;=0,$AG$5,IF(AF25&gt;=0,$AF$5,IF(AE25&gt;=0,$AE$5,IF(AD25&gt;=0,$AD$5,IF(AC25&gt;=0,$AC$5,$AB$5)))))))))</f>
        <v>FED +</v>
      </c>
      <c r="AL25" s="163"/>
      <c r="AM25" s="163" t="str">
        <f>IF(AK25="","",AK25)</f>
        <v>FED +</v>
      </c>
      <c r="AN25" s="163">
        <f>IF(E25=0," ",IF(AJ25&gt;=0,AJ25,IF(AI25&gt;=0,AI25,IF(AH25&gt;=0,AH25,IF(AG25&gt;=0,AG25,IF(AF25&gt;=0,AF25,IF(AE25&gt;=0,AE25,IF(AD25&gt;=0,AD25,IF(AC25&gt;=0,AC25,AB25)))))))))</f>
        <v>5</v>
      </c>
      <c r="AO25" s="163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</row>
    <row r="26" spans="1:124" s="5" customFormat="1" ht="30" customHeight="1" x14ac:dyDescent="0.3">
      <c r="B26" s="123" t="s">
        <v>250</v>
      </c>
      <c r="C26" s="137">
        <v>372278</v>
      </c>
      <c r="D26" s="124"/>
      <c r="E26" s="100" t="s">
        <v>40</v>
      </c>
      <c r="F26" s="125" t="s">
        <v>164</v>
      </c>
      <c r="G26" s="126" t="s">
        <v>165</v>
      </c>
      <c r="H26" s="127">
        <v>1998</v>
      </c>
      <c r="I26" s="143" t="s">
        <v>129</v>
      </c>
      <c r="J26" s="128" t="s">
        <v>41</v>
      </c>
      <c r="K26" s="129">
        <v>66.489999999999995</v>
      </c>
      <c r="L26" s="130">
        <v>-85</v>
      </c>
      <c r="M26" s="110">
        <v>85</v>
      </c>
      <c r="N26" s="110">
        <v>90</v>
      </c>
      <c r="O26" s="171">
        <f>IF(E26="","",IF(MAXA(L26:N26)&lt;=0,0,MAXA(L26:N26)))</f>
        <v>90</v>
      </c>
      <c r="P26" s="122">
        <v>100</v>
      </c>
      <c r="Q26" s="122">
        <v>105</v>
      </c>
      <c r="R26" s="122">
        <v>110</v>
      </c>
      <c r="S26" s="154">
        <f>IF(E26="","",IF(MAXA(P26:R26)&lt;=0,0,MAXA(P26:R26)))</f>
        <v>110</v>
      </c>
      <c r="T26" s="155">
        <f>IF(E26="","",IF(OR(O26=0,S26=0),0,O26+S26))</f>
        <v>200</v>
      </c>
      <c r="U26" s="156" t="str">
        <f>+CONCATENATE(AM26," ",AN26)</f>
        <v>IRG + 5</v>
      </c>
      <c r="V26" s="156" t="str">
        <f>IF(E26=0," ",IF(E26="H",IF(H26&lt;1999,VLOOKUP(K26,Minimas!$A$15:$F$29,6),IF(AND(H26&gt;1998,H26&lt;2002),VLOOKUP(K26,Minimas!$A$15:$F$29,5),IF(AND(H26&gt;2001,H26&lt;2004),VLOOKUP(K26,Minimas!$A$15:$F$29,4),IF(AND(H26&gt;2003,H26&lt;2006),VLOOKUP(K26,Minimas!$A$15:$F$29,3),VLOOKUP(K26,Minimas!$A$15:$F$29,2))))),IF(H26&lt;1999,VLOOKUP(K26,Minimas!$G$15:$L$29,6),IF(AND(H26&gt;1998,H26&lt;2002),VLOOKUP(K26,Minimas!$G$15:$L$29,5),IF(AND(H26&gt;2001,H26&lt;2004),VLOOKUP(K26,Minimas!$G$15:$L$29,4),IF(AND(H26&gt;2003,H26&lt;2006),VLOOKUP(K26,Minimas!$G$15:$L$29,3),VLOOKUP(K26,Minimas!$G$15:$L$29,2)))))))</f>
        <v>SE M67</v>
      </c>
      <c r="W26" s="157">
        <f>IF(E26=" "," ",IF(E26="H",10^(0.75194503*LOG(K26/175.508)^2)*T26,IF(E26="F",10^(0.783497476* LOG(K26/153.655)^2)*T26,"")))</f>
        <v>272.04952300421172</v>
      </c>
      <c r="X26" s="145">
        <v>43401</v>
      </c>
      <c r="Y26" s="198" t="s">
        <v>228</v>
      </c>
      <c r="Z26" s="198" t="s">
        <v>229</v>
      </c>
      <c r="AA26" s="163"/>
      <c r="AB26" s="161">
        <f>T26-HLOOKUP(V26,Minimas!$C$3:$CD$12,2,FALSE)</f>
        <v>75</v>
      </c>
      <c r="AC26" s="161">
        <f>T26-HLOOKUP(V26,Minimas!$C$3:$CD$12,3,FALSE)</f>
        <v>55</v>
      </c>
      <c r="AD26" s="161">
        <f>T26-HLOOKUP(V26,Minimas!$C$3:$CD$12,4,FALSE)</f>
        <v>30</v>
      </c>
      <c r="AE26" s="161">
        <f>T26-HLOOKUP(V26,Minimas!$C$3:$CD$12,5,FALSE)</f>
        <v>5</v>
      </c>
      <c r="AF26" s="161">
        <f>T26-HLOOKUP(V26,Minimas!$C$3:$CD$12,6,FALSE)</f>
        <v>-25</v>
      </c>
      <c r="AG26" s="161">
        <f>T26-HLOOKUP(V26,Minimas!$C$3:$CD$12,7,FALSE)</f>
        <v>-40</v>
      </c>
      <c r="AH26" s="161">
        <f>T26-HLOOKUP(V26,Minimas!$C$3:$CD$12,8,FALSE)</f>
        <v>-60</v>
      </c>
      <c r="AI26" s="161">
        <f>T26-HLOOKUP(V26,Minimas!$C$3:$CD$12,9,FALSE)</f>
        <v>-80</v>
      </c>
      <c r="AJ26" s="161">
        <f>T26-HLOOKUP(V26,Minimas!$C$3:$CD$12,10,FALSE)</f>
        <v>-95</v>
      </c>
      <c r="AK26" s="162" t="str">
        <f>IF(E26=0," ",IF(AJ26&gt;=0,$AJ$5,IF(AI26&gt;=0,$AI$5,IF(AH26&gt;=0,$AH$5,IF(AG26&gt;=0,$AG$5,IF(AF26&gt;=0,$AF$5,IF(AE26&gt;=0,$AE$5,IF(AD26&gt;=0,$AD$5,IF(AC26&gt;=0,$AC$5,$AB$5)))))))))</f>
        <v>IRG +</v>
      </c>
      <c r="AL26" s="163"/>
      <c r="AM26" s="163" t="str">
        <f>IF(AK26="","",AK26)</f>
        <v>IRG +</v>
      </c>
      <c r="AN26" s="163">
        <f>IF(E26=0," ",IF(AJ26&gt;=0,AJ26,IF(AI26&gt;=0,AI26,IF(AH26&gt;=0,AH26,IF(AG26&gt;=0,AG26,IF(AF26&gt;=0,AF26,IF(AE26&gt;=0,AE26,IF(AD26&gt;=0,AD26,IF(AC26&gt;=0,AC26,AB26)))))))))</f>
        <v>5</v>
      </c>
      <c r="AO26" s="163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</row>
    <row r="27" spans="1:124" s="5" customFormat="1" ht="30" customHeight="1" x14ac:dyDescent="0.3">
      <c r="B27" s="123" t="s">
        <v>250</v>
      </c>
      <c r="C27" s="108">
        <v>441355</v>
      </c>
      <c r="D27" s="111"/>
      <c r="E27" s="144" t="s">
        <v>40</v>
      </c>
      <c r="F27" s="114" t="s">
        <v>170</v>
      </c>
      <c r="G27" s="115" t="s">
        <v>171</v>
      </c>
      <c r="H27" s="135">
        <v>1998</v>
      </c>
      <c r="I27" s="117" t="s">
        <v>129</v>
      </c>
      <c r="J27" s="102" t="s">
        <v>44</v>
      </c>
      <c r="K27" s="116">
        <v>63.05</v>
      </c>
      <c r="L27" s="107">
        <v>30</v>
      </c>
      <c r="M27" s="107">
        <v>35</v>
      </c>
      <c r="N27" s="119">
        <v>-40</v>
      </c>
      <c r="O27" s="171">
        <f>IF(E27="","",IF(MAXA(L27:N27)&lt;=0,0,MAXA(L27:N27)))</f>
        <v>35</v>
      </c>
      <c r="P27" s="121">
        <v>40</v>
      </c>
      <c r="Q27" s="121">
        <v>45</v>
      </c>
      <c r="R27" s="118">
        <v>-50</v>
      </c>
      <c r="S27" s="154">
        <f>IF(E27="","",IF(MAXA(P27:R27)&lt;=0,0,MAXA(P27:R27)))</f>
        <v>45</v>
      </c>
      <c r="T27" s="155">
        <f>IF(E27="","",IF(OR(O27=0,S27=0),0,O27+S27))</f>
        <v>80</v>
      </c>
      <c r="U27" s="156" t="str">
        <f>+CONCATENATE(AM27," ",AN27)</f>
        <v>DEB -45</v>
      </c>
      <c r="V27" s="156" t="str">
        <f>IF(E27=0," ",IF(E27="H",IF(H27&lt;1999,VLOOKUP(K27,Minimas!$A$15:$F$29,6),IF(AND(H27&gt;1998,H27&lt;2002),VLOOKUP(K27,Minimas!$A$15:$F$29,5),IF(AND(H27&gt;2001,H27&lt;2004),VLOOKUP(K27,Minimas!$A$15:$F$29,4),IF(AND(H27&gt;2003,H27&lt;2006),VLOOKUP(K27,Minimas!$A$15:$F$29,3),VLOOKUP(K27,Minimas!$A$15:$F$29,2))))),IF(H27&lt;1999,VLOOKUP(K27,Minimas!$G$15:$L$29,6),IF(AND(H27&gt;1998,H27&lt;2002),VLOOKUP(K27,Minimas!$G$15:$L$29,5),IF(AND(H27&gt;2001,H27&lt;2004),VLOOKUP(K27,Minimas!$G$15:$L$29,4),IF(AND(H27&gt;2003,H27&lt;2006),VLOOKUP(K27,Minimas!$G$15:$L$29,3),VLOOKUP(K27,Minimas!$G$15:$L$29,2)))))))</f>
        <v>SE M67</v>
      </c>
      <c r="W27" s="157">
        <f>IF(E27=" "," ",IF(E27="H",10^(0.75194503*LOG(K27/175.508)^2)*T27,IF(E27="F",10^(0.783497476* LOG(K27/153.655)^2)*T27,"")))</f>
        <v>112.65078877658109</v>
      </c>
      <c r="X27" s="145">
        <v>43401</v>
      </c>
      <c r="Y27" s="198" t="s">
        <v>230</v>
      </c>
      <c r="Z27" s="198" t="s">
        <v>229</v>
      </c>
      <c r="AA27" s="163"/>
      <c r="AB27" s="161">
        <f>T27-HLOOKUP(V27,Minimas!$C$3:$CD$12,2,FALSE)</f>
        <v>-45</v>
      </c>
      <c r="AC27" s="161">
        <f>T27-HLOOKUP(V27,Minimas!$C$3:$CD$12,3,FALSE)</f>
        <v>-65</v>
      </c>
      <c r="AD27" s="161">
        <f>T27-HLOOKUP(V27,Minimas!$C$3:$CD$12,4,FALSE)</f>
        <v>-90</v>
      </c>
      <c r="AE27" s="161">
        <f>T27-HLOOKUP(V27,Minimas!$C$3:$CD$12,5,FALSE)</f>
        <v>-115</v>
      </c>
      <c r="AF27" s="161">
        <f>T27-HLOOKUP(V27,Minimas!$C$3:$CD$12,6,FALSE)</f>
        <v>-145</v>
      </c>
      <c r="AG27" s="161">
        <f>T27-HLOOKUP(V27,Minimas!$C$3:$CD$12,7,FALSE)</f>
        <v>-160</v>
      </c>
      <c r="AH27" s="161">
        <f>T27-HLOOKUP(V27,Minimas!$C$3:$CD$12,8,FALSE)</f>
        <v>-180</v>
      </c>
      <c r="AI27" s="161">
        <f>T27-HLOOKUP(V27,Minimas!$C$3:$CD$12,9,FALSE)</f>
        <v>-200</v>
      </c>
      <c r="AJ27" s="161">
        <f>T27-HLOOKUP(V27,Minimas!$C$3:$CD$12,10,FALSE)</f>
        <v>-215</v>
      </c>
      <c r="AK27" s="162" t="str">
        <f>IF(E27=0," ",IF(AJ27&gt;=0,$AJ$5,IF(AI27&gt;=0,$AI$5,IF(AH27&gt;=0,$AH$5,IF(AG27&gt;=0,$AG$5,IF(AF27&gt;=0,$AF$5,IF(AE27&gt;=0,$AE$5,IF(AD27&gt;=0,$AD$5,IF(AC27&gt;=0,$AC$5,$AB$5)))))))))</f>
        <v>DEB</v>
      </c>
      <c r="AL27" s="163"/>
      <c r="AM27" s="163" t="str">
        <f>IF(AK27="","",AK27)</f>
        <v>DEB</v>
      </c>
      <c r="AN27" s="163">
        <f>IF(E27=0," ",IF(AJ27&gt;=0,AJ27,IF(AI27&gt;=0,AI27,IF(AH27&gt;=0,AH27,IF(AG27&gt;=0,AG27,IF(AF27&gt;=0,AF27,IF(AE27&gt;=0,AE27,IF(AD27&gt;=0,AD27,IF(AC27&gt;=0,AC27,AB27)))))))))</f>
        <v>-45</v>
      </c>
      <c r="AO27" s="163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</row>
    <row r="28" spans="1:124" s="5" customFormat="1" ht="30" customHeight="1" x14ac:dyDescent="0.25">
      <c r="A28" s="1"/>
      <c r="B28" s="123" t="s">
        <v>250</v>
      </c>
      <c r="C28" s="137">
        <v>429785</v>
      </c>
      <c r="D28" s="138"/>
      <c r="E28" s="270" t="s">
        <v>40</v>
      </c>
      <c r="F28" s="308" t="s">
        <v>263</v>
      </c>
      <c r="G28" s="316" t="s">
        <v>219</v>
      </c>
      <c r="H28" s="127">
        <v>1998</v>
      </c>
      <c r="I28" s="140" t="s">
        <v>145</v>
      </c>
      <c r="J28" s="128" t="s">
        <v>44</v>
      </c>
      <c r="K28" s="153">
        <v>72.8</v>
      </c>
      <c r="L28" s="352">
        <v>-107</v>
      </c>
      <c r="M28" s="352">
        <v>-107</v>
      </c>
      <c r="N28" s="352">
        <v>107</v>
      </c>
      <c r="O28" s="363">
        <v>107</v>
      </c>
      <c r="P28" s="352">
        <v>117</v>
      </c>
      <c r="Q28" s="352">
        <v>122</v>
      </c>
      <c r="R28" s="352">
        <v>-130</v>
      </c>
      <c r="S28" s="366">
        <v>122</v>
      </c>
      <c r="T28" s="371">
        <v>229</v>
      </c>
      <c r="U28" s="156" t="str">
        <f t="shared" si="4"/>
        <v>IRG + 19</v>
      </c>
      <c r="V28" s="156" t="str">
        <f>IF(E28=0," ",IF(E28="H",IF(H28&lt;1999,VLOOKUP(K28,[7]Minimas!$A$15:$F$29,6),IF(AND(H28&gt;1998,H28&lt;2002),VLOOKUP(K28,[7]Minimas!$A$15:$F$29,5),IF(AND(H28&gt;2001,H28&lt;2004),VLOOKUP(K28,[7]Minimas!$A$15:$F$29,4),IF(AND(H28&gt;2003,H28&lt;2006),VLOOKUP(K28,[7]Minimas!$A$15:$F$29,3),VLOOKUP(K28,[7]Minimas!$A$15:$F$29,2))))),IF(H28&lt;1999,VLOOKUP(K28,[7]Minimas!$G$15:$L$29,6),IF(AND(H28&gt;1998,H28&lt;2002),VLOOKUP(K28,[7]Minimas!$G$15:$L$29,5),IF(AND(H28&gt;2001,H28&lt;2004),VLOOKUP(K28,[7]Minimas!$G$15:$L$29,4),IF(AND(H28&gt;2003,H28&lt;2006),VLOOKUP(K28,[7]Minimas!$G$15:$L$29,3),VLOOKUP(K28,[7]Minimas!$G$15:$L$29,2)))))))</f>
        <v>SE M73</v>
      </c>
      <c r="W28" s="374">
        <v>294.88822321974106</v>
      </c>
      <c r="X28" s="180">
        <v>43560</v>
      </c>
      <c r="Y28" s="184" t="s">
        <v>311</v>
      </c>
      <c r="Z28" s="184" t="s">
        <v>312</v>
      </c>
      <c r="AA28" s="163"/>
      <c r="AB28" s="161">
        <f>T28-HLOOKUP(V28,[7]Minimas!$C$3:$CD$12,2,FALSE)</f>
        <v>94</v>
      </c>
      <c r="AC28" s="161">
        <f>T28-HLOOKUP(V28,[7]Minimas!$C$3:$CD$12,3,FALSE)</f>
        <v>69</v>
      </c>
      <c r="AD28" s="161">
        <f>T28-HLOOKUP(V28,[7]Minimas!$C$3:$CD$12,4,FALSE)</f>
        <v>44</v>
      </c>
      <c r="AE28" s="161">
        <f>T28-HLOOKUP(V28,[7]Minimas!$C$3:$CD$12,5,FALSE)</f>
        <v>19</v>
      </c>
      <c r="AF28" s="161">
        <f>T28-HLOOKUP(V28,[7]Minimas!$C$3:$CD$12,6,FALSE)</f>
        <v>-11</v>
      </c>
      <c r="AG28" s="161">
        <f>T28-HLOOKUP(V28,[7]Minimas!$C$3:$CD$12,7,FALSE)</f>
        <v>-31</v>
      </c>
      <c r="AH28" s="161">
        <f>T28-HLOOKUP(V28,[7]Minimas!$C$3:$CD$12,8,FALSE)</f>
        <v>-51</v>
      </c>
      <c r="AI28" s="161">
        <f>T28-HLOOKUP(V28,[7]Minimas!$C$3:$CD$12,9,FALSE)</f>
        <v>-71</v>
      </c>
      <c r="AJ28" s="161">
        <f>T28-HLOOKUP(V28,[7]Minimas!$C$3:$CD$12,10,FALSE)</f>
        <v>-86</v>
      </c>
      <c r="AK28" s="162" t="str">
        <f t="shared" si="5"/>
        <v>IRG +</v>
      </c>
      <c r="AL28" s="163"/>
      <c r="AM28" s="163" t="str">
        <f t="shared" si="6"/>
        <v>IRG +</v>
      </c>
      <c r="AN28" s="163">
        <f t="shared" si="7"/>
        <v>19</v>
      </c>
      <c r="AO28" s="266"/>
      <c r="DR28" s="1"/>
      <c r="DS28" s="1"/>
      <c r="DT28" s="1"/>
    </row>
    <row r="29" spans="1:124" s="5" customFormat="1" ht="30" customHeight="1" x14ac:dyDescent="0.3">
      <c r="B29" s="123" t="s">
        <v>250</v>
      </c>
      <c r="C29" s="108">
        <v>438194</v>
      </c>
      <c r="D29" s="111"/>
      <c r="E29" s="144" t="s">
        <v>40</v>
      </c>
      <c r="F29" s="114" t="s">
        <v>251</v>
      </c>
      <c r="G29" s="115" t="s">
        <v>186</v>
      </c>
      <c r="H29" s="135">
        <v>1992</v>
      </c>
      <c r="I29" s="117" t="s">
        <v>180</v>
      </c>
      <c r="J29" s="102" t="s">
        <v>44</v>
      </c>
      <c r="K29" s="116">
        <v>69.37</v>
      </c>
      <c r="L29" s="107">
        <v>80</v>
      </c>
      <c r="M29" s="107">
        <v>85</v>
      </c>
      <c r="N29" s="118">
        <v>-91</v>
      </c>
      <c r="O29" s="171">
        <f t="shared" ref="O29:O34" si="8">IF(E29="","",IF(MAXA(L29:N29)&lt;=0,0,MAXA(L29:N29)))</f>
        <v>85</v>
      </c>
      <c r="P29" s="121">
        <v>100</v>
      </c>
      <c r="Q29" s="121">
        <v>105</v>
      </c>
      <c r="R29" s="121">
        <v>110</v>
      </c>
      <c r="S29" s="154">
        <f t="shared" ref="S29:S34" si="9">IF(E29="","",IF(MAXA(P29:R29)&lt;=0,0,MAXA(P29:R29)))</f>
        <v>110</v>
      </c>
      <c r="T29" s="155">
        <f>IF(E29="","",IF(OR(O29=0,S29=0),0,O29+S29))</f>
        <v>195</v>
      </c>
      <c r="U29" s="156" t="str">
        <f t="shared" si="4"/>
        <v>REG + 10</v>
      </c>
      <c r="V29" s="156" t="str">
        <f>IF(E29=0," ",IF(E29="H",IF(H29&lt;1999,VLOOKUP(K29,Minimas!$A$15:$F$29,6),IF(AND(H29&gt;1998,H29&lt;2002),VLOOKUP(K29,Minimas!$A$15:$F$29,5),IF(AND(H29&gt;2001,H29&lt;2004),VLOOKUP(K29,Minimas!$A$15:$F$29,4),IF(AND(H29&gt;2003,H29&lt;2006),VLOOKUP(K29,Minimas!$A$15:$F$29,3),VLOOKUP(K29,Minimas!$A$15:$F$29,2))))),IF(H29&lt;1999,VLOOKUP(K29,Minimas!$G$15:$L$29,6),IF(AND(H29&gt;1998,H29&lt;2002),VLOOKUP(K29,Minimas!$G$15:$L$29,5),IF(AND(H29&gt;2001,H29&lt;2004),VLOOKUP(K29,Minimas!$G$15:$L$29,4),IF(AND(H29&gt;2003,H29&lt;2006),VLOOKUP(K29,Minimas!$G$15:$L$29,3),VLOOKUP(K29,Minimas!$G$15:$L$29,2)))))))</f>
        <v>SE M73</v>
      </c>
      <c r="W29" s="157">
        <f t="shared" ref="W29:W34" si="10">IF(E29=" "," ",IF(E29="H",10^(0.75194503*LOG(K29/175.508)^2)*T29,IF(E29="F",10^(0.783497476* LOG(K29/153.655)^2)*T29,"")))</f>
        <v>258.36468849043382</v>
      </c>
      <c r="X29" s="145">
        <v>43401</v>
      </c>
      <c r="Y29" s="198" t="s">
        <v>230</v>
      </c>
      <c r="Z29" s="198" t="s">
        <v>229</v>
      </c>
      <c r="AA29" s="163"/>
      <c r="AB29" s="161">
        <f>T29-HLOOKUP(V29,Minimas!$C$3:$CD$12,2,FALSE)</f>
        <v>60</v>
      </c>
      <c r="AC29" s="161">
        <f>T29-HLOOKUP(V29,Minimas!$C$3:$CD$12,3,FALSE)</f>
        <v>35</v>
      </c>
      <c r="AD29" s="161">
        <f>T29-HLOOKUP(V29,Minimas!$C$3:$CD$12,4,FALSE)</f>
        <v>10</v>
      </c>
      <c r="AE29" s="161">
        <f>T29-HLOOKUP(V29,Minimas!$C$3:$CD$12,5,FALSE)</f>
        <v>-15</v>
      </c>
      <c r="AF29" s="161">
        <f>T29-HLOOKUP(V29,Minimas!$C$3:$CD$12,6,FALSE)</f>
        <v>-45</v>
      </c>
      <c r="AG29" s="161">
        <f>T29-HLOOKUP(V29,Minimas!$C$3:$CD$12,7,FALSE)</f>
        <v>-65</v>
      </c>
      <c r="AH29" s="161">
        <f>T29-HLOOKUP(V29,Minimas!$C$3:$CD$12,8,FALSE)</f>
        <v>-85</v>
      </c>
      <c r="AI29" s="161">
        <f>T29-HLOOKUP(V29,Minimas!$C$3:$CD$12,9,FALSE)</f>
        <v>-105</v>
      </c>
      <c r="AJ29" s="161">
        <f>T29-HLOOKUP(V29,Minimas!$C$3:$CD$12,10,FALSE)</f>
        <v>-120</v>
      </c>
      <c r="AK29" s="162" t="str">
        <f t="shared" si="5"/>
        <v>REG +</v>
      </c>
      <c r="AL29" s="163"/>
      <c r="AM29" s="163" t="str">
        <f t="shared" si="6"/>
        <v>REG +</v>
      </c>
      <c r="AN29" s="163">
        <f t="shared" si="7"/>
        <v>10</v>
      </c>
      <c r="AO29" s="163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</row>
    <row r="30" spans="1:124" s="5" customFormat="1" ht="30" customHeight="1" x14ac:dyDescent="0.25">
      <c r="B30" s="279" t="s">
        <v>250</v>
      </c>
      <c r="C30" s="137">
        <v>372278</v>
      </c>
      <c r="D30" s="142"/>
      <c r="E30" s="270" t="s">
        <v>40</v>
      </c>
      <c r="F30" s="125" t="s">
        <v>183</v>
      </c>
      <c r="G30" s="126" t="s">
        <v>262</v>
      </c>
      <c r="H30" s="127">
        <v>1998</v>
      </c>
      <c r="I30" s="143" t="s">
        <v>129</v>
      </c>
      <c r="J30" s="128" t="s">
        <v>44</v>
      </c>
      <c r="K30" s="129">
        <v>67.2</v>
      </c>
      <c r="L30" s="110">
        <v>85</v>
      </c>
      <c r="M30" s="110">
        <v>-90</v>
      </c>
      <c r="N30" s="110">
        <v>-90</v>
      </c>
      <c r="O30" s="171">
        <f t="shared" si="8"/>
        <v>85</v>
      </c>
      <c r="P30" s="110">
        <v>100</v>
      </c>
      <c r="Q30" s="110">
        <v>105</v>
      </c>
      <c r="R30" s="110">
        <v>-108</v>
      </c>
      <c r="S30" s="154">
        <f t="shared" si="9"/>
        <v>105</v>
      </c>
      <c r="T30" s="155">
        <f>IF(E30="","",IF(OR(O30=0,S30=0),0,O30+S30))</f>
        <v>190</v>
      </c>
      <c r="U30" s="156" t="e">
        <f>+CONCATENATE(FEMININES!#REF!," ",FEMININES!#REF!)</f>
        <v>#REF!</v>
      </c>
      <c r="V30" s="156" t="str">
        <f>IF(E30=0," ",IF(E30="H",IF(H30&lt;1999,VLOOKUP(K30,[4]Minimas!$A$15:$F$29,6),IF(AND(H30&gt;1998,H30&lt;2002),VLOOKUP(K30,[4]Minimas!$A$15:$F$29,5),IF(AND(H30&gt;2001,H30&lt;2004),VLOOKUP(K30,[4]Minimas!$A$15:$F$29,4),IF(AND(H30&gt;2003,H30&lt;2006),VLOOKUP(K30,[4]Minimas!$A$15:$F$29,3),VLOOKUP(K30,[4]Minimas!$A$15:$F$29,2))))),IF(H30&lt;1999,VLOOKUP(K30,[4]Minimas!$G$15:$L$29,6),IF(AND(H30&gt;1998,H30&lt;2002),VLOOKUP(K30,[4]Minimas!$G$15:$L$29,5),IF(AND(H30&gt;2001,H30&lt;2004),VLOOKUP(K30,[4]Minimas!$G$15:$L$29,4),IF(AND(H30&gt;2003,H30&lt;2006),VLOOKUP(K30,[4]Minimas!$G$15:$L$29,3),VLOOKUP(K30,[4]Minimas!$G$15:$L$29,2)))))))</f>
        <v>SE M73</v>
      </c>
      <c r="W30" s="157">
        <f t="shared" si="10"/>
        <v>256.72206549632608</v>
      </c>
      <c r="X30" s="180">
        <v>43492</v>
      </c>
      <c r="Y30" s="184" t="s">
        <v>290</v>
      </c>
      <c r="Z30" s="184" t="s">
        <v>289</v>
      </c>
      <c r="AA30" s="163"/>
      <c r="AB30" s="161" t="e">
        <f>#REF!-HLOOKUP(#REF!,Minimas!$C$3:$CD$12,2,FALSE)</f>
        <v>#REF!</v>
      </c>
      <c r="AC30" s="161" t="e">
        <f>#REF!-HLOOKUP(#REF!,Minimas!$C$3:$CD$12,3,FALSE)</f>
        <v>#REF!</v>
      </c>
      <c r="AD30" s="161" t="e">
        <f>#REF!-HLOOKUP(#REF!,Minimas!$C$3:$CD$12,4,FALSE)</f>
        <v>#REF!</v>
      </c>
      <c r="AE30" s="161" t="e">
        <f>#REF!-HLOOKUP(#REF!,Minimas!$C$3:$CD$12,5,FALSE)</f>
        <v>#REF!</v>
      </c>
      <c r="AF30" s="161" t="e">
        <f>#REF!-HLOOKUP(#REF!,Minimas!$C$3:$CD$12,6,FALSE)</f>
        <v>#REF!</v>
      </c>
      <c r="AG30" s="161" t="e">
        <f>#REF!-HLOOKUP(#REF!,Minimas!$C$3:$CD$12,7,FALSE)</f>
        <v>#REF!</v>
      </c>
      <c r="AH30" s="161" t="e">
        <f>#REF!-HLOOKUP(#REF!,Minimas!$C$3:$CD$12,8,FALSE)</f>
        <v>#REF!</v>
      </c>
      <c r="AI30" s="161" t="e">
        <f>#REF!-HLOOKUP(#REF!,Minimas!$C$3:$CD$12,9,FALSE)</f>
        <v>#REF!</v>
      </c>
      <c r="AJ30" s="161" t="e">
        <f>#REF!-HLOOKUP(#REF!,Minimas!$C$3:$CD$12,10,FALSE)</f>
        <v>#REF!</v>
      </c>
      <c r="AK30" s="162" t="e">
        <f>IF(#REF!=0," ",IF(AJ30&gt;=0,$AJ$5,IF(AI30&gt;=0,$AI$5,IF(AH30&gt;=0,$AH$5,IF(AG30&gt;=0,$AG$5,IF(AF30&gt;=0,$AF$5,IF(AE30&gt;=0,$AE$5,IF(AD30&gt;=0,$AD$5,IF(AC30&gt;=0,$AC$5,$AB$5)))))))))</f>
        <v>#REF!</v>
      </c>
      <c r="AL30" s="163"/>
      <c r="AM30" s="163" t="e">
        <f t="shared" si="6"/>
        <v>#REF!</v>
      </c>
      <c r="AN30" s="163" t="e">
        <f>IF(#REF!=0," ",IF(AJ30&gt;=0,AJ30,IF(AI30&gt;=0,AI30,IF(AH30&gt;=0,AH30,IF(AG30&gt;=0,AG30,IF(AF30&gt;=0,AF30,IF(AE30&gt;=0,AE30,IF(AD30&gt;=0,AD30,IF(AC30&gt;=0,AC30,AB30)))))))))</f>
        <v>#REF!</v>
      </c>
      <c r="AO30" s="163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</row>
    <row r="31" spans="1:124" s="5" customFormat="1" ht="30" customHeight="1" x14ac:dyDescent="0.25">
      <c r="B31" s="222" t="s">
        <v>250</v>
      </c>
      <c r="C31" s="223">
        <v>366512</v>
      </c>
      <c r="D31" s="224"/>
      <c r="E31" s="221" t="s">
        <v>40</v>
      </c>
      <c r="F31" s="225" t="s">
        <v>187</v>
      </c>
      <c r="G31" s="203" t="s">
        <v>188</v>
      </c>
      <c r="H31" s="226">
        <v>1987</v>
      </c>
      <c r="I31" s="227" t="s">
        <v>145</v>
      </c>
      <c r="J31" s="228" t="s">
        <v>44</v>
      </c>
      <c r="K31" s="209">
        <v>72.099999999999994</v>
      </c>
      <c r="L31" s="211">
        <v>65</v>
      </c>
      <c r="M31" s="212">
        <v>70</v>
      </c>
      <c r="N31" s="212">
        <v>-75</v>
      </c>
      <c r="O31" s="52">
        <f t="shared" si="8"/>
        <v>70</v>
      </c>
      <c r="P31" s="211">
        <v>85</v>
      </c>
      <c r="Q31" s="212">
        <v>-90</v>
      </c>
      <c r="R31" s="212">
        <v>-90</v>
      </c>
      <c r="S31" s="52">
        <f t="shared" si="9"/>
        <v>85</v>
      </c>
      <c r="T31" s="51">
        <f>IF(E31="","",IF(OR(O31=0,S31=0),0,O31+S31))</f>
        <v>155</v>
      </c>
      <c r="U31" s="48" t="str">
        <f t="shared" ref="U31:U36" si="11">+CONCATENATE(AM31," ",AN31)</f>
        <v>DEB 20</v>
      </c>
      <c r="V31" s="48" t="str">
        <f>IF(E31=0," ",IF(E31="H",IF(H31&lt;1999,VLOOKUP(K31,[13]Minimas!$A$15:$F$29,6),IF(AND(H31&gt;1998,H31&lt;2002),VLOOKUP(K31,[13]Minimas!$A$15:$F$29,5),IF(AND(H31&gt;2001,H31&lt;2004),VLOOKUP(K31,[13]Minimas!$A$15:$F$29,4),IF(AND(H31&gt;2003,H31&lt;2006),VLOOKUP(K31,[13]Minimas!$A$15:$F$29,3),VLOOKUP(K31,[13]Minimas!$A$15:$F$29,2))))),IF(H31&lt;1999,VLOOKUP(K31,[13]Minimas!$G$15:$L$29,6),IF(AND(H31&gt;1998,H31&lt;2002),VLOOKUP(K31,[13]Minimas!$G$15:$L$29,5),IF(AND(H31&gt;2001,H31&lt;2004),VLOOKUP(K31,[13]Minimas!$G$15:$L$29,4),IF(AND(H31&gt;2003,H31&lt;2006),VLOOKUP(K31,[13]Minimas!$G$15:$L$29,3),VLOOKUP(K31,[13]Minimas!$G$15:$L$29,2)))))))</f>
        <v>SE M73</v>
      </c>
      <c r="W31" s="49">
        <f t="shared" si="10"/>
        <v>200.71440303015319</v>
      </c>
      <c r="X31" s="180">
        <v>43492</v>
      </c>
      <c r="Y31" s="184" t="s">
        <v>239</v>
      </c>
      <c r="Z31" s="184" t="s">
        <v>289</v>
      </c>
      <c r="AA31" s="163"/>
      <c r="AB31" s="161">
        <f>T31-HLOOKUP(V31,Minimas!$C$3:$CD$12,2,FALSE)</f>
        <v>20</v>
      </c>
      <c r="AC31" s="161">
        <f>T31-HLOOKUP(V31,Minimas!$C$3:$CD$12,3,FALSE)</f>
        <v>-5</v>
      </c>
      <c r="AD31" s="161">
        <f>T31-HLOOKUP(V31,Minimas!$C$3:$CD$12,4,FALSE)</f>
        <v>-30</v>
      </c>
      <c r="AE31" s="161">
        <f>T31-HLOOKUP(V31,Minimas!$C$3:$CD$12,5,FALSE)</f>
        <v>-55</v>
      </c>
      <c r="AF31" s="161">
        <f>T31-HLOOKUP(V31,Minimas!$C$3:$CD$12,6,FALSE)</f>
        <v>-85</v>
      </c>
      <c r="AG31" s="161">
        <f>T31-HLOOKUP(V31,Minimas!$C$3:$CD$12,7,FALSE)</f>
        <v>-105</v>
      </c>
      <c r="AH31" s="161">
        <f>T31-HLOOKUP(V31,Minimas!$C$3:$CD$12,8,FALSE)</f>
        <v>-125</v>
      </c>
      <c r="AI31" s="161">
        <f>T31-HLOOKUP(V31,Minimas!$C$3:$CD$12,9,FALSE)</f>
        <v>-145</v>
      </c>
      <c r="AJ31" s="161">
        <f>T31-HLOOKUP(V31,Minimas!$C$3:$CD$12,10,FALSE)</f>
        <v>-160</v>
      </c>
      <c r="AK31" s="162" t="str">
        <f t="shared" ref="AK31:AK36" si="12">IF(E31=0," ",IF(AJ31&gt;=0,$AJ$5,IF(AI31&gt;=0,$AI$5,IF(AH31&gt;=0,$AH$5,IF(AG31&gt;=0,$AG$5,IF(AF31&gt;=0,$AF$5,IF(AE31&gt;=0,$AE$5,IF(AD31&gt;=0,$AD$5,IF(AC31&gt;=0,$AC$5,$AB$5)))))))))</f>
        <v>DEB</v>
      </c>
      <c r="AL31" s="163"/>
      <c r="AM31" s="163" t="str">
        <f t="shared" si="6"/>
        <v>DEB</v>
      </c>
      <c r="AN31" s="163">
        <f t="shared" ref="AN31:AN36" si="13">IF(E31=0," ",IF(AJ31&gt;=0,AJ31,IF(AI31&gt;=0,AI31,IF(AH31&gt;=0,AH31,IF(AG31&gt;=0,AG31,IF(AF31&gt;=0,AF31,IF(AE31&gt;=0,AE31,IF(AD31&gt;=0,AD31,IF(AC31&gt;=0,AC31,AB31)))))))))</f>
        <v>20</v>
      </c>
      <c r="AO31" s="163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</row>
    <row r="32" spans="1:124" s="5" customFormat="1" ht="30" customHeight="1" x14ac:dyDescent="0.25">
      <c r="B32" s="222" t="s">
        <v>250</v>
      </c>
      <c r="C32" s="223">
        <v>431981</v>
      </c>
      <c r="D32" s="224"/>
      <c r="E32" s="221" t="s">
        <v>40</v>
      </c>
      <c r="F32" s="225" t="s">
        <v>280</v>
      </c>
      <c r="G32" s="203" t="s">
        <v>281</v>
      </c>
      <c r="H32" s="226">
        <v>1972</v>
      </c>
      <c r="I32" s="227" t="s">
        <v>202</v>
      </c>
      <c r="J32" s="228" t="s">
        <v>44</v>
      </c>
      <c r="K32" s="209">
        <v>69.099999999999994</v>
      </c>
      <c r="L32" s="211">
        <v>47</v>
      </c>
      <c r="M32" s="212">
        <v>52</v>
      </c>
      <c r="N32" s="212">
        <v>-55</v>
      </c>
      <c r="O32" s="52">
        <f t="shared" si="8"/>
        <v>52</v>
      </c>
      <c r="P32" s="211">
        <v>-62</v>
      </c>
      <c r="Q32" s="212">
        <v>62</v>
      </c>
      <c r="R32" s="212">
        <v>67</v>
      </c>
      <c r="S32" s="52">
        <f t="shared" si="9"/>
        <v>67</v>
      </c>
      <c r="T32" s="51">
        <f>IF(E32="","",IF(OR(O32=0,S32=0),0,O32+S32))</f>
        <v>119</v>
      </c>
      <c r="U32" s="48" t="str">
        <f t="shared" si="11"/>
        <v>DEB -16</v>
      </c>
      <c r="V32" s="48" t="str">
        <f>IF(E32=0," ",IF(E32="H",IF(H32&lt;1999,VLOOKUP(K32,[13]Minimas!$A$15:$F$29,6),IF(AND(H32&gt;1998,H32&lt;2002),VLOOKUP(K32,[13]Minimas!$A$15:$F$29,5),IF(AND(H32&gt;2001,H32&lt;2004),VLOOKUP(K32,[13]Minimas!$A$15:$F$29,4),IF(AND(H32&gt;2003,H32&lt;2006),VLOOKUP(K32,[13]Minimas!$A$15:$F$29,3),VLOOKUP(K32,[13]Minimas!$A$15:$F$29,2))))),IF(H32&lt;1999,VLOOKUP(K32,[13]Minimas!$G$15:$L$29,6),IF(AND(H32&gt;1998,H32&lt;2002),VLOOKUP(K32,[13]Minimas!$G$15:$L$29,5),IF(AND(H32&gt;2001,H32&lt;2004),VLOOKUP(K32,[13]Minimas!$G$15:$L$29,4),IF(AND(H32&gt;2003,H32&lt;2006),VLOOKUP(K32,[13]Minimas!$G$15:$L$29,3),VLOOKUP(K32,[13]Minimas!$G$15:$L$29,2)))))))</f>
        <v>SE M73</v>
      </c>
      <c r="W32" s="49">
        <f t="shared" si="10"/>
        <v>158.04270259695267</v>
      </c>
      <c r="X32" s="180">
        <v>43492</v>
      </c>
      <c r="Y32" s="184" t="s">
        <v>239</v>
      </c>
      <c r="Z32" s="184" t="s">
        <v>289</v>
      </c>
      <c r="AA32" s="163"/>
      <c r="AB32" s="161">
        <f>T32-HLOOKUP(V32,Minimas!$C$3:$CD$12,2,FALSE)</f>
        <v>-16</v>
      </c>
      <c r="AC32" s="161">
        <f>T32-HLOOKUP(V32,Minimas!$C$3:$CD$12,3,FALSE)</f>
        <v>-41</v>
      </c>
      <c r="AD32" s="161">
        <f>T32-HLOOKUP(V32,Minimas!$C$3:$CD$12,4,FALSE)</f>
        <v>-66</v>
      </c>
      <c r="AE32" s="161">
        <f>T32-HLOOKUP(V32,Minimas!$C$3:$CD$12,5,FALSE)</f>
        <v>-91</v>
      </c>
      <c r="AF32" s="161">
        <f>T32-HLOOKUP(V32,Minimas!$C$3:$CD$12,6,FALSE)</f>
        <v>-121</v>
      </c>
      <c r="AG32" s="161">
        <f>T32-HLOOKUP(V32,Minimas!$C$3:$CD$12,7,FALSE)</f>
        <v>-141</v>
      </c>
      <c r="AH32" s="161">
        <f>T32-HLOOKUP(V32,Minimas!$C$3:$CD$12,8,FALSE)</f>
        <v>-161</v>
      </c>
      <c r="AI32" s="161">
        <f>T32-HLOOKUP(V32,Minimas!$C$3:$CD$12,9,FALSE)</f>
        <v>-181</v>
      </c>
      <c r="AJ32" s="161">
        <f>T32-HLOOKUP(V32,Minimas!$C$3:$CD$12,10,FALSE)</f>
        <v>-196</v>
      </c>
      <c r="AK32" s="162" t="str">
        <f t="shared" si="12"/>
        <v>DEB</v>
      </c>
      <c r="AL32" s="163"/>
      <c r="AM32" s="163" t="str">
        <f t="shared" si="6"/>
        <v>DEB</v>
      </c>
      <c r="AN32" s="163">
        <f t="shared" si="13"/>
        <v>-16</v>
      </c>
      <c r="AO32" s="163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</row>
    <row r="33" spans="1:124" s="5" customFormat="1" ht="30" customHeight="1" x14ac:dyDescent="0.25">
      <c r="A33" s="1"/>
      <c r="B33" s="278" t="s">
        <v>250</v>
      </c>
      <c r="C33" s="223">
        <v>443400</v>
      </c>
      <c r="D33" s="224"/>
      <c r="E33" s="221" t="s">
        <v>40</v>
      </c>
      <c r="F33" s="202" t="s">
        <v>304</v>
      </c>
      <c r="G33" s="203" t="s">
        <v>305</v>
      </c>
      <c r="H33" s="321">
        <v>1987</v>
      </c>
      <c r="I33" s="288" t="s">
        <v>129</v>
      </c>
      <c r="J33" s="251" t="s">
        <v>44</v>
      </c>
      <c r="K33" s="205">
        <v>70.3</v>
      </c>
      <c r="L33" s="211">
        <v>45</v>
      </c>
      <c r="M33" s="212">
        <v>50</v>
      </c>
      <c r="N33" s="212">
        <v>53</v>
      </c>
      <c r="O33" s="52">
        <f t="shared" si="8"/>
        <v>53</v>
      </c>
      <c r="P33" s="211">
        <v>55</v>
      </c>
      <c r="Q33" s="212">
        <v>60</v>
      </c>
      <c r="R33" s="212">
        <v>63</v>
      </c>
      <c r="S33" s="52">
        <f t="shared" si="9"/>
        <v>63</v>
      </c>
      <c r="T33" s="51">
        <f>IF(E33="","",O33+S33)</f>
        <v>116</v>
      </c>
      <c r="U33" s="48" t="str">
        <f t="shared" si="11"/>
        <v>DEB -19</v>
      </c>
      <c r="V33" s="48" t="str">
        <f>IF(E33=0," ",IF(E33="H",IF(H33&lt;1999,VLOOKUP(K33,[10]Minimas!$A$15:$F$29,6),IF(AND(H33&gt;1998,H33&lt;2002),VLOOKUP(K33,[10]Minimas!$A$15:$F$29,5),IF(AND(H33&gt;2001,H33&lt;2004),VLOOKUP(K33,[10]Minimas!$A$15:$F$29,4),IF(AND(H33&gt;2003,H33&lt;2006),VLOOKUP(K33,[10]Minimas!$A$15:$F$29,3),VLOOKUP(K33,[10]Minimas!$A$15:$F$29,2))))),IF(H33&lt;1999,VLOOKUP(K33,[10]Minimas!$G$15:$L$29,6),IF(AND(H33&gt;1998,H33&lt;2002),VLOOKUP(K33,[10]Minimas!$G$15:$L$29,5),IF(AND(H33&gt;2001,H33&lt;2004),VLOOKUP(K33,[10]Minimas!$G$15:$L$29,4),IF(AND(H33&gt;2003,H33&lt;2006),VLOOKUP(K33,[10]Minimas!$G$15:$L$29,3),VLOOKUP(K33,[10]Minimas!$G$15:$L$29,2)))))))</f>
        <v>SE M73</v>
      </c>
      <c r="W33" s="49">
        <f t="shared" si="10"/>
        <v>152.46681459337688</v>
      </c>
      <c r="X33" s="180">
        <v>43540</v>
      </c>
      <c r="Y33" s="184" t="s">
        <v>298</v>
      </c>
      <c r="Z33" s="184" t="s">
        <v>235</v>
      </c>
      <c r="AA33" s="267"/>
      <c r="AB33" s="161">
        <f>T33-HLOOKUP(V33,Minimas!$C$3:$CD$12,2,FALSE)</f>
        <v>-19</v>
      </c>
      <c r="AC33" s="161">
        <f>T33-HLOOKUP(V33,Minimas!$C$3:$CD$12,3,FALSE)</f>
        <v>-44</v>
      </c>
      <c r="AD33" s="161">
        <f>T33-HLOOKUP(V33,Minimas!$C$3:$CD$12,4,FALSE)</f>
        <v>-69</v>
      </c>
      <c r="AE33" s="161">
        <f>T33-HLOOKUP(V33,Minimas!$C$3:$CD$12,5,FALSE)</f>
        <v>-94</v>
      </c>
      <c r="AF33" s="161">
        <f>T33-HLOOKUP(V33,Minimas!$C$3:$CD$12,6,FALSE)</f>
        <v>-124</v>
      </c>
      <c r="AG33" s="161">
        <f>T33-HLOOKUP(V33,Minimas!$C$3:$CD$12,7,FALSE)</f>
        <v>-144</v>
      </c>
      <c r="AH33" s="161">
        <f>T33-HLOOKUP(V33,Minimas!$C$3:$CD$12,8,FALSE)</f>
        <v>-164</v>
      </c>
      <c r="AI33" s="161">
        <f>T33-HLOOKUP(V33,Minimas!$C$3:$CD$12,9,FALSE)</f>
        <v>-184</v>
      </c>
      <c r="AJ33" s="161">
        <f>T33-HLOOKUP(V33,Minimas!$C$3:$CD$12,10,FALSE)</f>
        <v>-199</v>
      </c>
      <c r="AK33" s="162" t="str">
        <f t="shared" si="12"/>
        <v>DEB</v>
      </c>
      <c r="AL33" s="163"/>
      <c r="AM33" s="163" t="str">
        <f t="shared" si="6"/>
        <v>DEB</v>
      </c>
      <c r="AN33" s="163">
        <f t="shared" si="13"/>
        <v>-19</v>
      </c>
      <c r="AO33" s="267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</row>
    <row r="34" spans="1:124" s="5" customFormat="1" ht="30" customHeight="1" x14ac:dyDescent="0.3">
      <c r="B34" s="278" t="s">
        <v>250</v>
      </c>
      <c r="C34" s="285">
        <v>413847</v>
      </c>
      <c r="D34" s="292"/>
      <c r="E34" s="299" t="s">
        <v>40</v>
      </c>
      <c r="F34" s="303" t="s">
        <v>190</v>
      </c>
      <c r="G34" s="311" t="s">
        <v>191</v>
      </c>
      <c r="H34" s="320">
        <v>1988</v>
      </c>
      <c r="I34" s="327" t="s">
        <v>145</v>
      </c>
      <c r="J34" s="339" t="s">
        <v>44</v>
      </c>
      <c r="K34" s="342">
        <v>72.7</v>
      </c>
      <c r="L34" s="347">
        <v>-85</v>
      </c>
      <c r="M34" s="355">
        <v>85</v>
      </c>
      <c r="N34" s="355">
        <v>90</v>
      </c>
      <c r="O34" s="52">
        <f t="shared" si="8"/>
        <v>90</v>
      </c>
      <c r="P34" s="347">
        <v>-120</v>
      </c>
      <c r="Q34" s="358">
        <v>-120</v>
      </c>
      <c r="R34" s="358">
        <v>-125</v>
      </c>
      <c r="S34" s="52">
        <f t="shared" si="9"/>
        <v>0</v>
      </c>
      <c r="T34" s="51">
        <f>IF(E34="","",IF(OR(O34=0,S34=0),0,O34+S34))</f>
        <v>0</v>
      </c>
      <c r="U34" s="48" t="str">
        <f t="shared" si="11"/>
        <v>DEB -135</v>
      </c>
      <c r="V34" s="48" t="str">
        <f>IF(E34=0," ",IF(E34="H",IF(H34&lt;1999,VLOOKUP(K34,Minimas!$A$15:$F$29,6),IF(AND(H34&gt;1998,H34&lt;2002),VLOOKUP(K34,Minimas!$A$15:$F$29,5),IF(AND(H34&gt;2001,H34&lt;2004),VLOOKUP(K34,Minimas!$A$15:$F$29,4),IF(AND(H34&gt;2003,H34&lt;2006),VLOOKUP(K34,Minimas!$A$15:$F$29,3),VLOOKUP(K34,Minimas!$A$15:$F$29,2))))),IF(H34&lt;1999,VLOOKUP(K34,Minimas!$G$15:$L$29,6),IF(AND(H34&gt;1998,H34&lt;2002),VLOOKUP(K34,Minimas!$G$15:$L$29,5),IF(AND(H34&gt;2001,H34&lt;2004),VLOOKUP(K34,Minimas!$G$15:$L$29,4),IF(AND(H34&gt;2003,H34&lt;2006),VLOOKUP(K34,Minimas!$G$15:$L$29,3),VLOOKUP(K34,Minimas!$G$15:$L$29,2)))))))</f>
        <v>SE M73</v>
      </c>
      <c r="W34" s="49">
        <f t="shared" si="10"/>
        <v>0</v>
      </c>
      <c r="X34" s="145">
        <v>43401</v>
      </c>
      <c r="Y34" s="198" t="s">
        <v>230</v>
      </c>
      <c r="Z34" s="198" t="s">
        <v>229</v>
      </c>
      <c r="AA34" s="163"/>
      <c r="AB34" s="161">
        <f>T34-HLOOKUP(V34,Minimas!$C$3:$CD$12,2,FALSE)</f>
        <v>-135</v>
      </c>
      <c r="AC34" s="161">
        <f>T34-HLOOKUP(V34,Minimas!$C$3:$CD$12,3,FALSE)</f>
        <v>-160</v>
      </c>
      <c r="AD34" s="161">
        <f>T34-HLOOKUP(V34,Minimas!$C$3:$CD$12,4,FALSE)</f>
        <v>-185</v>
      </c>
      <c r="AE34" s="161">
        <f>T34-HLOOKUP(V34,Minimas!$C$3:$CD$12,5,FALSE)</f>
        <v>-210</v>
      </c>
      <c r="AF34" s="161">
        <f>T34-HLOOKUP(V34,Minimas!$C$3:$CD$12,6,FALSE)</f>
        <v>-240</v>
      </c>
      <c r="AG34" s="161">
        <f>T34-HLOOKUP(V34,Minimas!$C$3:$CD$12,7,FALSE)</f>
        <v>-260</v>
      </c>
      <c r="AH34" s="161">
        <f>T34-HLOOKUP(V34,Minimas!$C$3:$CD$12,8,FALSE)</f>
        <v>-280</v>
      </c>
      <c r="AI34" s="161">
        <f>T34-HLOOKUP(V34,Minimas!$C$3:$CD$12,9,FALSE)</f>
        <v>-300</v>
      </c>
      <c r="AJ34" s="161">
        <f>T34-HLOOKUP(V34,Minimas!$C$3:$CD$12,10,FALSE)</f>
        <v>-315</v>
      </c>
      <c r="AK34" s="162" t="str">
        <f t="shared" si="12"/>
        <v>DEB</v>
      </c>
      <c r="AL34" s="163"/>
      <c r="AM34" s="163" t="str">
        <f t="shared" si="6"/>
        <v>DEB</v>
      </c>
      <c r="AN34" s="163">
        <f t="shared" si="13"/>
        <v>-135</v>
      </c>
      <c r="AO34" s="163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</row>
    <row r="35" spans="1:124" s="5" customFormat="1" ht="30" customHeight="1" x14ac:dyDescent="0.25">
      <c r="A35" s="1"/>
      <c r="B35" s="278" t="s">
        <v>250</v>
      </c>
      <c r="C35" s="223">
        <v>407294</v>
      </c>
      <c r="D35" s="224"/>
      <c r="E35" s="221" t="s">
        <v>40</v>
      </c>
      <c r="F35" s="304" t="s">
        <v>192</v>
      </c>
      <c r="G35" s="312" t="s">
        <v>217</v>
      </c>
      <c r="H35" s="321">
        <v>1997</v>
      </c>
      <c r="I35" s="227" t="s">
        <v>180</v>
      </c>
      <c r="J35" s="251" t="s">
        <v>44</v>
      </c>
      <c r="K35" s="205">
        <v>79.5</v>
      </c>
      <c r="L35" s="348">
        <v>103</v>
      </c>
      <c r="M35" s="356">
        <v>110</v>
      </c>
      <c r="N35" s="356">
        <v>-116</v>
      </c>
      <c r="O35" s="360">
        <v>110</v>
      </c>
      <c r="P35" s="348">
        <v>135</v>
      </c>
      <c r="Q35" s="356">
        <v>-140</v>
      </c>
      <c r="R35" s="356">
        <v>-140</v>
      </c>
      <c r="S35" s="360">
        <v>135</v>
      </c>
      <c r="T35" s="367">
        <v>245</v>
      </c>
      <c r="U35" s="48" t="str">
        <f t="shared" si="11"/>
        <v>IRG + 25</v>
      </c>
      <c r="V35" s="48" t="str">
        <f>IF(E35=0," ",IF(E35="H",IF(H35&lt;1999,VLOOKUP(K35,[7]Minimas!$A$15:$F$29,6),IF(AND(H35&gt;1998,H35&lt;2002),VLOOKUP(K35,[7]Minimas!$A$15:$F$29,5),IF(AND(H35&gt;2001,H35&lt;2004),VLOOKUP(K35,[7]Minimas!$A$15:$F$29,4),IF(AND(H35&gt;2003,H35&lt;2006),VLOOKUP(K35,[7]Minimas!$A$15:$F$29,3),VLOOKUP(K35,[7]Minimas!$A$15:$F$29,2))))),IF(H35&lt;1999,VLOOKUP(K35,[7]Minimas!$G$15:$L$29,6),IF(AND(H35&gt;1998,H35&lt;2002),VLOOKUP(K35,[7]Minimas!$G$15:$L$29,5),IF(AND(H35&gt;2001,H35&lt;2004),VLOOKUP(K35,[7]Minimas!$G$15:$L$29,4),IF(AND(H35&gt;2003,H35&lt;2006),VLOOKUP(K35,[7]Minimas!$G$15:$L$29,3),VLOOKUP(K35,[7]Minimas!$G$15:$L$29,2)))))))</f>
        <v>SE M81</v>
      </c>
      <c r="W35" s="247">
        <v>300.68511680991099</v>
      </c>
      <c r="X35" s="180">
        <v>43560</v>
      </c>
      <c r="Y35" s="184" t="s">
        <v>311</v>
      </c>
      <c r="Z35" s="184" t="s">
        <v>312</v>
      </c>
      <c r="AA35" s="163"/>
      <c r="AB35" s="161">
        <f>T35-HLOOKUP(V35,[7]Minimas!$C$3:$CD$12,2,FALSE)</f>
        <v>100</v>
      </c>
      <c r="AC35" s="161">
        <f>T35-HLOOKUP(V35,[7]Minimas!$C$3:$CD$12,3,FALSE)</f>
        <v>75</v>
      </c>
      <c r="AD35" s="161">
        <f>T35-HLOOKUP(V35,[7]Minimas!$C$3:$CD$12,4,FALSE)</f>
        <v>50</v>
      </c>
      <c r="AE35" s="161">
        <f>T35-HLOOKUP(V35,[7]Minimas!$C$3:$CD$12,5,FALSE)</f>
        <v>25</v>
      </c>
      <c r="AF35" s="161">
        <f>T35-HLOOKUP(V35,[7]Minimas!$C$3:$CD$12,6,FALSE)</f>
        <v>-5</v>
      </c>
      <c r="AG35" s="161">
        <f>T35-HLOOKUP(V35,[7]Minimas!$C$3:$CD$12,7,FALSE)</f>
        <v>-30</v>
      </c>
      <c r="AH35" s="161">
        <f>T35-HLOOKUP(V35,[7]Minimas!$C$3:$CD$12,8,FALSE)</f>
        <v>-50</v>
      </c>
      <c r="AI35" s="161">
        <f>T35-HLOOKUP(V35,[7]Minimas!$C$3:$CD$12,9,FALSE)</f>
        <v>-75</v>
      </c>
      <c r="AJ35" s="161">
        <f>T35-HLOOKUP(V35,[7]Minimas!$C$3:$CD$12,10,FALSE)</f>
        <v>-90</v>
      </c>
      <c r="AK35" s="162" t="str">
        <f t="shared" si="12"/>
        <v>IRG +</v>
      </c>
      <c r="AL35" s="163"/>
      <c r="AM35" s="163" t="str">
        <f t="shared" si="6"/>
        <v>IRG +</v>
      </c>
      <c r="AN35" s="163">
        <f t="shared" si="13"/>
        <v>25</v>
      </c>
      <c r="AO35" s="266"/>
      <c r="DR35" s="1"/>
      <c r="DS35" s="1"/>
      <c r="DT35" s="1"/>
    </row>
    <row r="36" spans="1:124" s="5" customFormat="1" ht="30" customHeight="1" x14ac:dyDescent="0.25">
      <c r="B36" s="278" t="s">
        <v>250</v>
      </c>
      <c r="C36" s="223">
        <v>436850</v>
      </c>
      <c r="D36" s="224"/>
      <c r="E36" s="217" t="s">
        <v>40</v>
      </c>
      <c r="F36" s="225" t="s">
        <v>194</v>
      </c>
      <c r="G36" s="203" t="s">
        <v>265</v>
      </c>
      <c r="H36" s="226">
        <v>1997</v>
      </c>
      <c r="I36" s="227" t="s">
        <v>195</v>
      </c>
      <c r="J36" s="228" t="s">
        <v>44</v>
      </c>
      <c r="K36" s="209">
        <v>79.3</v>
      </c>
      <c r="L36" s="211">
        <v>97</v>
      </c>
      <c r="M36" s="264">
        <v>-100</v>
      </c>
      <c r="N36" s="212">
        <v>102</v>
      </c>
      <c r="O36" s="52">
        <f t="shared" ref="O36:O47" si="14">IF(E36="","",IF(MAXA(L36:N36)&lt;=0,0,MAXA(L36:N36)))</f>
        <v>102</v>
      </c>
      <c r="P36" s="211">
        <v>115</v>
      </c>
      <c r="Q36" s="212">
        <v>119</v>
      </c>
      <c r="R36" s="212">
        <v>123</v>
      </c>
      <c r="S36" s="52">
        <f t="shared" ref="S36:S62" si="15">IF(E36="","",IF(MAXA(P36:R36)&lt;=0,0,MAXA(P36:R36)))</f>
        <v>123</v>
      </c>
      <c r="T36" s="51">
        <f>IF(E36="","",IF(OR(O36=0,S36=0),0,O36+S36))</f>
        <v>225</v>
      </c>
      <c r="U36" s="48" t="str">
        <f t="shared" si="11"/>
        <v>IRG + 5</v>
      </c>
      <c r="V36" s="48" t="str">
        <f>IF(E36=0," ",IF(E36="H",IF(H36&lt;1999,VLOOKUP(K36,[5]Minimas!$A$15:$F$29,6),IF(AND(H36&gt;1998,H36&lt;2002),VLOOKUP(K36,[5]Minimas!$A$15:$F$29,5),IF(AND(H36&gt;2001,H36&lt;2004),VLOOKUP(K36,[5]Minimas!$A$15:$F$29,4),IF(AND(H36&gt;2003,H36&lt;2006),VLOOKUP(K36,[5]Minimas!$A$15:$F$29,3),VLOOKUP(K36,[5]Minimas!$A$15:$F$29,2))))),IF(H36&lt;1999,VLOOKUP(K36,[5]Minimas!$G$15:$L$29,6),IF(AND(H36&gt;1998,H36&lt;2002),VLOOKUP(K36,[5]Minimas!$G$15:$L$29,5),IF(AND(H36&gt;2001,H36&lt;2004),VLOOKUP(K36,[5]Minimas!$G$15:$L$29,4),IF(AND(H36&gt;2003,H36&lt;2006),VLOOKUP(K36,[5]Minimas!$G$15:$L$29,3),VLOOKUP(K36,[5]Minimas!$G$15:$L$29,2)))))))</f>
        <v>SE M81</v>
      </c>
      <c r="W36" s="49">
        <f t="shared" ref="W36:W62" si="16">IF(E36=" "," ",IF(E36="H",10^(0.75194503*LOG(K36/175.508)^2)*T36,IF(E36="F",10^(0.783497476* LOG(K36/153.655)^2)*T36,"")))</f>
        <v>276.49996955287082</v>
      </c>
      <c r="X36" s="180">
        <v>43526</v>
      </c>
      <c r="Y36" s="184" t="s">
        <v>295</v>
      </c>
      <c r="Z36" s="184" t="s">
        <v>294</v>
      </c>
      <c r="AA36" s="163"/>
      <c r="AB36" s="161">
        <f>T36-HLOOKUP(V36,[5]Minimas!$C$3:$CD$12,2,FALSE)</f>
        <v>80</v>
      </c>
      <c r="AC36" s="161">
        <f>T36-HLOOKUP(V36,[5]Minimas!$C$3:$CD$12,3,FALSE)</f>
        <v>55</v>
      </c>
      <c r="AD36" s="161">
        <f>T36-HLOOKUP(V36,[5]Minimas!$C$3:$CD$12,4,FALSE)</f>
        <v>30</v>
      </c>
      <c r="AE36" s="161">
        <f>T36-HLOOKUP(V36,[5]Minimas!$C$3:$CD$12,5,FALSE)</f>
        <v>5</v>
      </c>
      <c r="AF36" s="161">
        <f>T36-HLOOKUP(V36,[5]Minimas!$C$3:$CD$12,6,FALSE)</f>
        <v>-25</v>
      </c>
      <c r="AG36" s="161">
        <f>T36-HLOOKUP(V36,[5]Minimas!$C$3:$CD$12,7,FALSE)</f>
        <v>-50</v>
      </c>
      <c r="AH36" s="161">
        <f>T36-HLOOKUP(V36,[5]Minimas!$C$3:$CD$12,8,FALSE)</f>
        <v>-70</v>
      </c>
      <c r="AI36" s="161">
        <f>T36-HLOOKUP(V36,[5]Minimas!$C$3:$CD$12,9,FALSE)</f>
        <v>-95</v>
      </c>
      <c r="AJ36" s="161">
        <f>T36-HLOOKUP(V36,[5]Minimas!$C$3:$CD$12,10,FALSE)</f>
        <v>-110</v>
      </c>
      <c r="AK36" s="162" t="str">
        <f t="shared" si="12"/>
        <v>IRG +</v>
      </c>
      <c r="AL36" s="163"/>
      <c r="AM36" s="163" t="str">
        <f t="shared" si="6"/>
        <v>IRG +</v>
      </c>
      <c r="AN36" s="163">
        <f t="shared" si="13"/>
        <v>5</v>
      </c>
      <c r="AO36" s="163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</row>
    <row r="37" spans="1:124" s="5" customFormat="1" ht="30" customHeight="1" x14ac:dyDescent="0.25">
      <c r="B37" s="214" t="s">
        <v>250</v>
      </c>
      <c r="C37" s="223">
        <v>442976</v>
      </c>
      <c r="D37" s="215"/>
      <c r="E37" s="217" t="s">
        <v>40</v>
      </c>
      <c r="F37" s="202" t="s">
        <v>160</v>
      </c>
      <c r="G37" s="203" t="s">
        <v>161</v>
      </c>
      <c r="H37" s="204">
        <v>1995</v>
      </c>
      <c r="I37" s="216" t="s">
        <v>129</v>
      </c>
      <c r="J37" s="201" t="s">
        <v>44</v>
      </c>
      <c r="K37" s="209">
        <v>77.3</v>
      </c>
      <c r="L37" s="211">
        <v>90</v>
      </c>
      <c r="M37" s="212">
        <v>-100</v>
      </c>
      <c r="N37" s="212">
        <v>-100</v>
      </c>
      <c r="O37" s="52">
        <f t="shared" si="14"/>
        <v>90</v>
      </c>
      <c r="P37" s="211">
        <v>120</v>
      </c>
      <c r="Q37" s="212">
        <v>126</v>
      </c>
      <c r="R37" s="212">
        <v>-129</v>
      </c>
      <c r="S37" s="52">
        <f t="shared" si="15"/>
        <v>126</v>
      </c>
      <c r="T37" s="51">
        <f>IF(E37="","",IF(OR(O37=0,S37=0),0,O37+S37))</f>
        <v>216</v>
      </c>
      <c r="U37" s="48" t="e">
        <f>+CONCATENATE(FEMININES!#REF!," ",FEMININES!#REF!)</f>
        <v>#REF!</v>
      </c>
      <c r="V37" s="48" t="str">
        <f>IF(E37=0," ",IF(E37="H",IF(H37&lt;1999,VLOOKUP(K37,[4]Minimas!$A$15:$F$29,6),IF(AND(H37&gt;1998,H37&lt;2002),VLOOKUP(K37,[4]Minimas!$A$15:$F$29,5),IF(AND(H37&gt;2001,H37&lt;2004),VLOOKUP(K37,[4]Minimas!$A$15:$F$29,4),IF(AND(H37&gt;2003,H37&lt;2006),VLOOKUP(K37,[4]Minimas!$A$15:$F$29,3),VLOOKUP(K37,[4]Minimas!$A$15:$F$29,2))))),IF(H37&lt;1999,VLOOKUP(K37,[4]Minimas!$G$15:$L$29,6),IF(AND(H37&gt;1998,H37&lt;2002),VLOOKUP(K37,[4]Minimas!$G$15:$L$29,5),IF(AND(H37&gt;2001,H37&lt;2004),VLOOKUP(K37,[4]Minimas!$G$15:$L$29,4),IF(AND(H37&gt;2003,H37&lt;2006),VLOOKUP(K37,[4]Minimas!$G$15:$L$29,3),VLOOKUP(K37,[4]Minimas!$G$15:$L$29,2)))))))</f>
        <v>SE M81</v>
      </c>
      <c r="W37" s="49">
        <f t="shared" si="16"/>
        <v>269.03893399338256</v>
      </c>
      <c r="X37" s="180">
        <v>43492</v>
      </c>
      <c r="Y37" s="184" t="s">
        <v>290</v>
      </c>
      <c r="Z37" s="184" t="s">
        <v>289</v>
      </c>
      <c r="AA37" s="163"/>
      <c r="AB37" s="161" t="e">
        <f>#REF!-HLOOKUP(#REF!,Minimas!$C$3:$CD$12,2,FALSE)</f>
        <v>#REF!</v>
      </c>
      <c r="AC37" s="161" t="e">
        <f>#REF!-HLOOKUP(#REF!,Minimas!$C$3:$CD$12,3,FALSE)</f>
        <v>#REF!</v>
      </c>
      <c r="AD37" s="161" t="e">
        <f>#REF!-HLOOKUP(#REF!,Minimas!$C$3:$CD$12,4,FALSE)</f>
        <v>#REF!</v>
      </c>
      <c r="AE37" s="161" t="e">
        <f>#REF!-HLOOKUP(#REF!,Minimas!$C$3:$CD$12,5,FALSE)</f>
        <v>#REF!</v>
      </c>
      <c r="AF37" s="161" t="e">
        <f>#REF!-HLOOKUP(#REF!,Minimas!$C$3:$CD$12,6,FALSE)</f>
        <v>#REF!</v>
      </c>
      <c r="AG37" s="161" t="e">
        <f>#REF!-HLOOKUP(#REF!,Minimas!$C$3:$CD$12,7,FALSE)</f>
        <v>#REF!</v>
      </c>
      <c r="AH37" s="161" t="e">
        <f>#REF!-HLOOKUP(#REF!,Minimas!$C$3:$CD$12,8,FALSE)</f>
        <v>#REF!</v>
      </c>
      <c r="AI37" s="161" t="e">
        <f>#REF!-HLOOKUP(#REF!,Minimas!$C$3:$CD$12,9,FALSE)</f>
        <v>#REF!</v>
      </c>
      <c r="AJ37" s="161" t="e">
        <f>#REF!-HLOOKUP(#REF!,Minimas!$C$3:$CD$12,10,FALSE)</f>
        <v>#REF!</v>
      </c>
      <c r="AK37" s="162" t="e">
        <f>IF(#REF!=0," ",IF(AJ37&gt;=0,$AJ$5,IF(AI37&gt;=0,$AI$5,IF(AH37&gt;=0,$AH$5,IF(AG37&gt;=0,$AG$5,IF(AF37&gt;=0,$AF$5,IF(AE37&gt;=0,$AE$5,IF(AD37&gt;=0,$AD$5,IF(AC37&gt;=0,$AC$5,$AB$5)))))))))</f>
        <v>#REF!</v>
      </c>
      <c r="AL37" s="163"/>
      <c r="AM37" s="163" t="e">
        <f t="shared" si="6"/>
        <v>#REF!</v>
      </c>
      <c r="AN37" s="163" t="e">
        <f>IF(#REF!=0," ",IF(AJ37&gt;=0,AJ37,IF(AI37&gt;=0,AI37,IF(AH37&gt;=0,AH37,IF(AG37&gt;=0,AG37,IF(AF37&gt;=0,AF37,IF(AE37&gt;=0,AE37,IF(AD37&gt;=0,AD37,IF(AC37&gt;=0,AC37,AB37)))))))))</f>
        <v>#REF!</v>
      </c>
      <c r="AO37" s="163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</row>
    <row r="38" spans="1:124" s="5" customFormat="1" ht="30" customHeight="1" x14ac:dyDescent="0.3">
      <c r="B38" s="284" t="s">
        <v>250</v>
      </c>
      <c r="C38" s="285">
        <v>301533</v>
      </c>
      <c r="D38" s="380"/>
      <c r="E38" s="299" t="s">
        <v>40</v>
      </c>
      <c r="F38" s="303" t="s">
        <v>213</v>
      </c>
      <c r="G38" s="311" t="s">
        <v>185</v>
      </c>
      <c r="H38" s="381">
        <v>1990</v>
      </c>
      <c r="I38" s="377" t="s">
        <v>145</v>
      </c>
      <c r="J38" s="338" t="s">
        <v>44</v>
      </c>
      <c r="K38" s="345">
        <v>80.8</v>
      </c>
      <c r="L38" s="354">
        <v>-88</v>
      </c>
      <c r="M38" s="359">
        <v>88</v>
      </c>
      <c r="N38" s="358">
        <v>-93</v>
      </c>
      <c r="O38" s="60">
        <f t="shared" si="14"/>
        <v>88</v>
      </c>
      <c r="P38" s="364">
        <v>118</v>
      </c>
      <c r="Q38" s="359">
        <v>123</v>
      </c>
      <c r="R38" s="358">
        <v>-130</v>
      </c>
      <c r="S38" s="60">
        <f t="shared" si="15"/>
        <v>123</v>
      </c>
      <c r="T38" s="61">
        <f>IF(E38="","",IF(OR(O38=0,S38=0),0,O38+S38))</f>
        <v>211</v>
      </c>
      <c r="U38" s="48" t="str">
        <f t="shared" ref="U38:U62" si="17">+CONCATENATE(AM38," ",AN38)</f>
        <v>REG + 16</v>
      </c>
      <c r="V38" s="48" t="str">
        <f>IF(E38=0," ",IF(E38="H",IF(H38&lt;1999,VLOOKUP(K38,Minimas!$A$15:$F$29,6),IF(AND(H38&gt;1998,H38&lt;2002),VLOOKUP(K38,Minimas!$A$15:$F$29,5),IF(AND(H38&gt;2001,H38&lt;2004),VLOOKUP(K38,Minimas!$A$15:$F$29,4),IF(AND(H38&gt;2003,H38&lt;2006),VLOOKUP(K38,Minimas!$A$15:$F$29,3),VLOOKUP(K38,Minimas!$A$15:$F$29,2))))),IF(H38&lt;1999,VLOOKUP(K38,Minimas!$G$15:$L$29,6),IF(AND(H38&gt;1998,H38&lt;2002),VLOOKUP(K38,Minimas!$G$15:$L$29,5),IF(AND(H38&gt;2001,H38&lt;2004),VLOOKUP(K38,Minimas!$G$15:$L$29,4),IF(AND(H38&gt;2003,H38&lt;2006),VLOOKUP(K38,Minimas!$G$15:$L$29,3),VLOOKUP(K38,Minimas!$G$15:$L$29,2)))))))</f>
        <v>SE M81</v>
      </c>
      <c r="W38" s="62">
        <f t="shared" si="16"/>
        <v>256.81601870216628</v>
      </c>
      <c r="X38" s="145">
        <v>43429</v>
      </c>
      <c r="Y38" s="198" t="s">
        <v>231</v>
      </c>
      <c r="Z38" s="198" t="s">
        <v>232</v>
      </c>
      <c r="AA38" s="163"/>
      <c r="AB38" s="161">
        <f>T38-HLOOKUP(V38,Minimas!$C$3:$CD$12,2,FALSE)</f>
        <v>66</v>
      </c>
      <c r="AC38" s="161">
        <f>T38-HLOOKUP(V38,Minimas!$C$3:$CD$12,3,FALSE)</f>
        <v>41</v>
      </c>
      <c r="AD38" s="161">
        <f>T38-HLOOKUP(V38,Minimas!$C$3:$CD$12,4,FALSE)</f>
        <v>16</v>
      </c>
      <c r="AE38" s="161">
        <f>T38-HLOOKUP(V38,Minimas!$C$3:$CD$12,5,FALSE)</f>
        <v>-9</v>
      </c>
      <c r="AF38" s="161">
        <f>T38-HLOOKUP(V38,Minimas!$C$3:$CD$12,6,FALSE)</f>
        <v>-39</v>
      </c>
      <c r="AG38" s="161">
        <f>T38-HLOOKUP(V38,Minimas!$C$3:$CD$12,7,FALSE)</f>
        <v>-64</v>
      </c>
      <c r="AH38" s="161">
        <f>T38-HLOOKUP(V38,Minimas!$C$3:$CD$12,8,FALSE)</f>
        <v>-84</v>
      </c>
      <c r="AI38" s="161">
        <f>T38-HLOOKUP(V38,Minimas!$C$3:$CD$12,9,FALSE)</f>
        <v>-109</v>
      </c>
      <c r="AJ38" s="161">
        <f>T38-HLOOKUP(V38,Minimas!$C$3:$CD$12,10,FALSE)</f>
        <v>-124</v>
      </c>
      <c r="AK38" s="162" t="str">
        <f t="shared" ref="AK38:AK62" si="18">IF(E38=0," ",IF(AJ38&gt;=0,$AJ$5,IF(AI38&gt;=0,$AI$5,IF(AH38&gt;=0,$AH$5,IF(AG38&gt;=0,$AG$5,IF(AF38&gt;=0,$AF$5,IF(AE38&gt;=0,$AE$5,IF(AD38&gt;=0,$AD$5,IF(AC38&gt;=0,$AC$5,$AB$5)))))))))</f>
        <v>REG +</v>
      </c>
      <c r="AL38" s="163"/>
      <c r="AM38" s="163" t="str">
        <f t="shared" si="6"/>
        <v>REG +</v>
      </c>
      <c r="AN38" s="163">
        <f t="shared" ref="AN38:AN62" si="19">IF(E38=0," ",IF(AJ38&gt;=0,AJ38,IF(AI38&gt;=0,AI38,IF(AH38&gt;=0,AH38,IF(AG38&gt;=0,AG38,IF(AF38&gt;=0,AF38,IF(AE38&gt;=0,AE38,IF(AD38&gt;=0,AD38,IF(AC38&gt;=0,AC38,AB38)))))))))</f>
        <v>16</v>
      </c>
      <c r="AO38" s="163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</row>
    <row r="39" spans="1:124" s="5" customFormat="1" ht="30" customHeight="1" x14ac:dyDescent="0.25">
      <c r="A39" s="1"/>
      <c r="B39" s="278" t="s">
        <v>250</v>
      </c>
      <c r="C39" s="223">
        <v>427890</v>
      </c>
      <c r="D39" s="224"/>
      <c r="E39" s="217" t="s">
        <v>40</v>
      </c>
      <c r="F39" s="202" t="s">
        <v>162</v>
      </c>
      <c r="G39" s="203" t="s">
        <v>163</v>
      </c>
      <c r="H39" s="204">
        <v>1991</v>
      </c>
      <c r="I39" s="216" t="s">
        <v>129</v>
      </c>
      <c r="J39" s="201" t="s">
        <v>44</v>
      </c>
      <c r="K39" s="205">
        <v>78</v>
      </c>
      <c r="L39" s="211">
        <v>90</v>
      </c>
      <c r="M39" s="212">
        <v>95</v>
      </c>
      <c r="N39" s="264">
        <v>-100</v>
      </c>
      <c r="O39" s="52">
        <f t="shared" si="14"/>
        <v>95</v>
      </c>
      <c r="P39" s="211">
        <v>110</v>
      </c>
      <c r="Q39" s="212">
        <v>115</v>
      </c>
      <c r="R39" s="264">
        <v>-120</v>
      </c>
      <c r="S39" s="52">
        <f t="shared" si="15"/>
        <v>115</v>
      </c>
      <c r="T39" s="51">
        <f>IF(E39="","",O39+S39)</f>
        <v>210</v>
      </c>
      <c r="U39" s="48" t="str">
        <f t="shared" si="17"/>
        <v>REG + 15</v>
      </c>
      <c r="V39" s="48" t="str">
        <f>IF(E39=0," ",IF(E39="H",IF(H39&lt;1999,VLOOKUP(K39,[10]Minimas!$A$15:$F$29,6),IF(AND(H39&gt;1998,H39&lt;2002),VLOOKUP(K39,[10]Minimas!$A$15:$F$29,5),IF(AND(H39&gt;2001,H39&lt;2004),VLOOKUP(K39,[10]Minimas!$A$15:$F$29,4),IF(AND(H39&gt;2003,H39&lt;2006),VLOOKUP(K39,[10]Minimas!$A$15:$F$29,3),VLOOKUP(K39,[10]Minimas!$A$15:$F$29,2))))),IF(H39&lt;1999,VLOOKUP(K39,[10]Minimas!$G$15:$L$29,6),IF(AND(H39&gt;1998,H39&lt;2002),VLOOKUP(K39,[10]Minimas!$G$15:$L$29,5),IF(AND(H39&gt;2001,H39&lt;2004),VLOOKUP(K39,[10]Minimas!$G$15:$L$29,4),IF(AND(H39&gt;2003,H39&lt;2006),VLOOKUP(K39,[10]Minimas!$G$15:$L$29,3),VLOOKUP(K39,[10]Minimas!$G$15:$L$29,2)))))))</f>
        <v>SE M81</v>
      </c>
      <c r="W39" s="49">
        <f t="shared" si="16"/>
        <v>260.31273888118557</v>
      </c>
      <c r="X39" s="180">
        <v>43540</v>
      </c>
      <c r="Y39" s="184" t="s">
        <v>298</v>
      </c>
      <c r="Z39" s="184" t="s">
        <v>235</v>
      </c>
      <c r="AA39" s="267"/>
      <c r="AB39" s="161">
        <f>T39-HLOOKUP(V39,Minimas!$C$3:$CD$12,2,FALSE)</f>
        <v>65</v>
      </c>
      <c r="AC39" s="161">
        <f>T39-HLOOKUP(V39,Minimas!$C$3:$CD$12,3,FALSE)</f>
        <v>40</v>
      </c>
      <c r="AD39" s="161">
        <f>T39-HLOOKUP(V39,Minimas!$C$3:$CD$12,4,FALSE)</f>
        <v>15</v>
      </c>
      <c r="AE39" s="161">
        <f>T39-HLOOKUP(V39,Minimas!$C$3:$CD$12,5,FALSE)</f>
        <v>-10</v>
      </c>
      <c r="AF39" s="161">
        <f>T39-HLOOKUP(V39,Minimas!$C$3:$CD$12,6,FALSE)</f>
        <v>-40</v>
      </c>
      <c r="AG39" s="161">
        <f>T39-HLOOKUP(V39,Minimas!$C$3:$CD$12,7,FALSE)</f>
        <v>-65</v>
      </c>
      <c r="AH39" s="161">
        <f>T39-HLOOKUP(V39,Minimas!$C$3:$CD$12,8,FALSE)</f>
        <v>-85</v>
      </c>
      <c r="AI39" s="161">
        <f>T39-HLOOKUP(V39,Minimas!$C$3:$CD$12,9,FALSE)</f>
        <v>-110</v>
      </c>
      <c r="AJ39" s="161">
        <f>T39-HLOOKUP(V39,Minimas!$C$3:$CD$12,10,FALSE)</f>
        <v>-125</v>
      </c>
      <c r="AK39" s="162" t="str">
        <f t="shared" si="18"/>
        <v>REG +</v>
      </c>
      <c r="AL39" s="163"/>
      <c r="AM39" s="163" t="str">
        <f t="shared" si="6"/>
        <v>REG +</v>
      </c>
      <c r="AN39" s="163">
        <f t="shared" si="19"/>
        <v>15</v>
      </c>
      <c r="AO39" s="267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</row>
    <row r="40" spans="1:124" s="5" customFormat="1" ht="30" customHeight="1" x14ac:dyDescent="0.3">
      <c r="B40" s="278" t="s">
        <v>250</v>
      </c>
      <c r="C40" s="285">
        <v>407294</v>
      </c>
      <c r="D40" s="292"/>
      <c r="E40" s="299" t="s">
        <v>40</v>
      </c>
      <c r="F40" s="303" t="s">
        <v>196</v>
      </c>
      <c r="G40" s="311" t="s">
        <v>197</v>
      </c>
      <c r="H40" s="319">
        <v>1992</v>
      </c>
      <c r="I40" s="382" t="s">
        <v>198</v>
      </c>
      <c r="J40" s="338" t="s">
        <v>44</v>
      </c>
      <c r="K40" s="342">
        <v>80.5</v>
      </c>
      <c r="L40" s="350">
        <v>90</v>
      </c>
      <c r="M40" s="358">
        <v>-95</v>
      </c>
      <c r="N40" s="358">
        <v>-95</v>
      </c>
      <c r="O40" s="60">
        <f t="shared" si="14"/>
        <v>90</v>
      </c>
      <c r="P40" s="351">
        <v>115</v>
      </c>
      <c r="Q40" s="359">
        <v>120</v>
      </c>
      <c r="R40" s="358">
        <v>-126</v>
      </c>
      <c r="S40" s="60">
        <f t="shared" si="15"/>
        <v>120</v>
      </c>
      <c r="T40" s="61">
        <f>IF(E40="","",IF(OR(O40=0,S40=0),0,O40+S40))</f>
        <v>210</v>
      </c>
      <c r="U40" s="48" t="str">
        <f t="shared" si="17"/>
        <v>REG + 15</v>
      </c>
      <c r="V40" s="48" t="str">
        <f>IF(E40=0," ",IF(E40="H",IF(H40&lt;1999,VLOOKUP(K40,Minimas!$A$15:$F$29,6),IF(AND(H40&gt;1998,H40&lt;2002),VLOOKUP(K40,Minimas!$A$15:$F$29,5),IF(AND(H40&gt;2001,H40&lt;2004),VLOOKUP(K40,Minimas!$A$15:$F$29,4),IF(AND(H40&gt;2003,H40&lt;2006),VLOOKUP(K40,Minimas!$A$15:$F$29,3),VLOOKUP(K40,Minimas!$A$15:$F$29,2))))),IF(H40&lt;1999,VLOOKUP(K40,Minimas!$G$15:$L$29,6),IF(AND(H40&gt;1998,H40&lt;2002),VLOOKUP(K40,Minimas!$G$15:$L$29,5),IF(AND(H40&gt;2001,H40&lt;2004),VLOOKUP(K40,Minimas!$G$15:$L$29,4),IF(AND(H40&gt;2003,H40&lt;2006),VLOOKUP(K40,Minimas!$G$15:$L$29,3),VLOOKUP(K40,Minimas!$G$15:$L$29,2)))))))</f>
        <v>SE M81</v>
      </c>
      <c r="W40" s="49">
        <f t="shared" si="16"/>
        <v>256.08219045853389</v>
      </c>
      <c r="X40" s="145">
        <v>43401</v>
      </c>
      <c r="Y40" s="198" t="s">
        <v>230</v>
      </c>
      <c r="Z40" s="379" t="s">
        <v>229</v>
      </c>
      <c r="AA40" s="163"/>
      <c r="AB40" s="161">
        <f>T40-HLOOKUP(V40,Minimas!$C$3:$CD$12,2,FALSE)</f>
        <v>65</v>
      </c>
      <c r="AC40" s="161">
        <f>T40-HLOOKUP(V40,Minimas!$C$3:$CD$12,3,FALSE)</f>
        <v>40</v>
      </c>
      <c r="AD40" s="161">
        <f>T40-HLOOKUP(V40,Minimas!$C$3:$CD$12,4,FALSE)</f>
        <v>15</v>
      </c>
      <c r="AE40" s="161">
        <f>T40-HLOOKUP(V40,Minimas!$C$3:$CD$12,5,FALSE)</f>
        <v>-10</v>
      </c>
      <c r="AF40" s="161">
        <f>T40-HLOOKUP(V40,Minimas!$C$3:$CD$12,6,FALSE)</f>
        <v>-40</v>
      </c>
      <c r="AG40" s="161">
        <f>T40-HLOOKUP(V40,Minimas!$C$3:$CD$12,7,FALSE)</f>
        <v>-65</v>
      </c>
      <c r="AH40" s="161">
        <f>T40-HLOOKUP(V40,Minimas!$C$3:$CD$12,8,FALSE)</f>
        <v>-85</v>
      </c>
      <c r="AI40" s="161">
        <f>T40-HLOOKUP(V40,Minimas!$C$3:$CD$12,9,FALSE)</f>
        <v>-110</v>
      </c>
      <c r="AJ40" s="161">
        <f>T40-HLOOKUP(V40,Minimas!$C$3:$CD$12,10,FALSE)</f>
        <v>-125</v>
      </c>
      <c r="AK40" s="162" t="str">
        <f t="shared" si="18"/>
        <v>REG +</v>
      </c>
      <c r="AL40" s="163"/>
      <c r="AM40" s="163" t="str">
        <f t="shared" ref="AM40:AM62" si="20">IF(AK40="","",AK40)</f>
        <v>REG +</v>
      </c>
      <c r="AN40" s="163">
        <f t="shared" si="19"/>
        <v>15</v>
      </c>
      <c r="AO40" s="163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</row>
    <row r="41" spans="1:124" s="5" customFormat="1" ht="30" customHeight="1" x14ac:dyDescent="0.25">
      <c r="B41" s="123" t="s">
        <v>250</v>
      </c>
      <c r="C41" s="137">
        <v>413847</v>
      </c>
      <c r="D41" s="138"/>
      <c r="E41" s="270" t="s">
        <v>40</v>
      </c>
      <c r="F41" s="159" t="s">
        <v>190</v>
      </c>
      <c r="G41" s="126" t="s">
        <v>297</v>
      </c>
      <c r="H41" s="160">
        <v>1988</v>
      </c>
      <c r="I41" s="140" t="s">
        <v>266</v>
      </c>
      <c r="J41" s="139" t="s">
        <v>44</v>
      </c>
      <c r="K41" s="129">
        <v>74</v>
      </c>
      <c r="L41" s="211">
        <v>80</v>
      </c>
      <c r="M41" s="264">
        <v>-90</v>
      </c>
      <c r="N41" s="264">
        <v>-90</v>
      </c>
      <c r="O41" s="52">
        <f t="shared" si="14"/>
        <v>80</v>
      </c>
      <c r="P41" s="211">
        <v>115</v>
      </c>
      <c r="Q41" s="264">
        <v>-125</v>
      </c>
      <c r="R41" s="264">
        <v>-125</v>
      </c>
      <c r="S41" s="52">
        <f t="shared" si="15"/>
        <v>115</v>
      </c>
      <c r="T41" s="51">
        <f>IF(E41="","",IF(OR(O41=0,S41=0),0,O41+S41))</f>
        <v>195</v>
      </c>
      <c r="U41" s="48" t="str">
        <f t="shared" si="17"/>
        <v>REG + 0</v>
      </c>
      <c r="V41" s="48" t="str">
        <f>IF(E41=0," ",IF(E41="H",IF(H41&lt;1999,VLOOKUP(K41,[5]Minimas!$A$15:$F$29,6),IF(AND(H41&gt;1998,H41&lt;2002),VLOOKUP(K41,[5]Minimas!$A$15:$F$29,5),IF(AND(H41&gt;2001,H41&lt;2004),VLOOKUP(K41,[5]Minimas!$A$15:$F$29,4),IF(AND(H41&gt;2003,H41&lt;2006),VLOOKUP(K41,[5]Minimas!$A$15:$F$29,3),VLOOKUP(K41,[5]Minimas!$A$15:$F$29,2))))),IF(H41&lt;1999,VLOOKUP(K41,[5]Minimas!$G$15:$L$29,6),IF(AND(H41&gt;1998,H41&lt;2002),VLOOKUP(K41,[5]Minimas!$G$15:$L$29,5),IF(AND(H41&gt;2001,H41&lt;2004),VLOOKUP(K41,[5]Minimas!$G$15:$L$29,4),IF(AND(H41&gt;2003,H41&lt;2006),VLOOKUP(K41,[5]Minimas!$G$15:$L$29,3),VLOOKUP(K41,[5]Minimas!$G$15:$L$29,2)))))))</f>
        <v>SE M81</v>
      </c>
      <c r="W41" s="49">
        <f t="shared" si="16"/>
        <v>248.77896295610921</v>
      </c>
      <c r="X41" s="180">
        <v>43526</v>
      </c>
      <c r="Y41" s="184" t="s">
        <v>295</v>
      </c>
      <c r="Z41" s="184" t="s">
        <v>294</v>
      </c>
      <c r="AA41" s="163"/>
      <c r="AB41" s="161">
        <f>T41-HLOOKUP(V41,[5]Minimas!$C$3:$CD$12,2,FALSE)</f>
        <v>50</v>
      </c>
      <c r="AC41" s="161">
        <f>T41-HLOOKUP(V41,[5]Minimas!$C$3:$CD$12,3,FALSE)</f>
        <v>25</v>
      </c>
      <c r="AD41" s="161">
        <f>T41-HLOOKUP(V41,[5]Minimas!$C$3:$CD$12,4,FALSE)</f>
        <v>0</v>
      </c>
      <c r="AE41" s="161">
        <f>T41-HLOOKUP(V41,[5]Minimas!$C$3:$CD$12,5,FALSE)</f>
        <v>-25</v>
      </c>
      <c r="AF41" s="161">
        <f>T41-HLOOKUP(V41,[5]Minimas!$C$3:$CD$12,6,FALSE)</f>
        <v>-55</v>
      </c>
      <c r="AG41" s="161">
        <f>T41-HLOOKUP(V41,[5]Minimas!$C$3:$CD$12,7,FALSE)</f>
        <v>-80</v>
      </c>
      <c r="AH41" s="161">
        <f>T41-HLOOKUP(V41,[5]Minimas!$C$3:$CD$12,8,FALSE)</f>
        <v>-100</v>
      </c>
      <c r="AI41" s="161">
        <f>T41-HLOOKUP(V41,[5]Minimas!$C$3:$CD$12,9,FALSE)</f>
        <v>-125</v>
      </c>
      <c r="AJ41" s="161">
        <f>T41-HLOOKUP(V41,[5]Minimas!$C$3:$CD$12,10,FALSE)</f>
        <v>-140</v>
      </c>
      <c r="AK41" s="162" t="str">
        <f t="shared" si="18"/>
        <v>REG +</v>
      </c>
      <c r="AL41" s="163"/>
      <c r="AM41" s="163" t="str">
        <f t="shared" si="20"/>
        <v>REG +</v>
      </c>
      <c r="AN41" s="163">
        <f t="shared" si="19"/>
        <v>0</v>
      </c>
      <c r="AO41" s="163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</row>
    <row r="42" spans="1:124" s="5" customFormat="1" ht="30" customHeight="1" x14ac:dyDescent="0.25">
      <c r="A42" s="1"/>
      <c r="B42" s="123" t="s">
        <v>250</v>
      </c>
      <c r="C42" s="137">
        <v>285712</v>
      </c>
      <c r="D42" s="138"/>
      <c r="E42" s="270" t="s">
        <v>40</v>
      </c>
      <c r="F42" s="125" t="s">
        <v>242</v>
      </c>
      <c r="G42" s="126" t="s">
        <v>210</v>
      </c>
      <c r="H42" s="127">
        <v>1994</v>
      </c>
      <c r="I42" s="143" t="s">
        <v>129</v>
      </c>
      <c r="J42" s="128" t="s">
        <v>44</v>
      </c>
      <c r="K42" s="153">
        <v>81</v>
      </c>
      <c r="L42" s="211">
        <v>82</v>
      </c>
      <c r="M42" s="212">
        <v>86</v>
      </c>
      <c r="N42" s="264">
        <v>-88</v>
      </c>
      <c r="O42" s="52">
        <f t="shared" si="14"/>
        <v>86</v>
      </c>
      <c r="P42" s="211">
        <v>103</v>
      </c>
      <c r="Q42" s="212">
        <v>107</v>
      </c>
      <c r="R42" s="212">
        <v>109</v>
      </c>
      <c r="S42" s="52">
        <f t="shared" si="15"/>
        <v>109</v>
      </c>
      <c r="T42" s="51">
        <f>IF(E42="","",O42+S42)</f>
        <v>195</v>
      </c>
      <c r="U42" s="48" t="str">
        <f t="shared" si="17"/>
        <v>REG + 0</v>
      </c>
      <c r="V42" s="48" t="str">
        <f>IF(E42=0," ",IF(E42="H",IF(H42&lt;1999,VLOOKUP(K42,[10]Minimas!$A$15:$F$29,6),IF(AND(H42&gt;1998,H42&lt;2002),VLOOKUP(K42,[10]Minimas!$A$15:$F$29,5),IF(AND(H42&gt;2001,H42&lt;2004),VLOOKUP(K42,[10]Minimas!$A$15:$F$29,4),IF(AND(H42&gt;2003,H42&lt;2006),VLOOKUP(K42,[10]Minimas!$A$15:$F$29,3),VLOOKUP(K42,[10]Minimas!$A$15:$F$29,2))))),IF(H42&lt;1999,VLOOKUP(K42,[10]Minimas!$G$15:$L$29,6),IF(AND(H42&gt;1998,H42&lt;2002),VLOOKUP(K42,[10]Minimas!$G$15:$L$29,5),IF(AND(H42&gt;2001,H42&lt;2004),VLOOKUP(K42,[10]Minimas!$G$15:$L$29,4),IF(AND(H42&gt;2003,H42&lt;2006),VLOOKUP(K42,[10]Minimas!$G$15:$L$29,3),VLOOKUP(K42,[10]Minimas!$G$15:$L$29,2)))))))</f>
        <v>SE M81</v>
      </c>
      <c r="W42" s="49">
        <f t="shared" si="16"/>
        <v>237.04520513632718</v>
      </c>
      <c r="X42" s="180">
        <v>43540</v>
      </c>
      <c r="Y42" s="184" t="s">
        <v>298</v>
      </c>
      <c r="Z42" s="184" t="s">
        <v>235</v>
      </c>
      <c r="AA42" s="267"/>
      <c r="AB42" s="161">
        <f>T42-HLOOKUP(V42,Minimas!$C$3:$CD$12,2,FALSE)</f>
        <v>50</v>
      </c>
      <c r="AC42" s="161">
        <f>T42-HLOOKUP(V42,Minimas!$C$3:$CD$12,3,FALSE)</f>
        <v>25</v>
      </c>
      <c r="AD42" s="161">
        <f>T42-HLOOKUP(V42,Minimas!$C$3:$CD$12,4,FALSE)</f>
        <v>0</v>
      </c>
      <c r="AE42" s="161">
        <f>T42-HLOOKUP(V42,Minimas!$C$3:$CD$12,5,FALSE)</f>
        <v>-25</v>
      </c>
      <c r="AF42" s="161">
        <f>T42-HLOOKUP(V42,Minimas!$C$3:$CD$12,6,FALSE)</f>
        <v>-55</v>
      </c>
      <c r="AG42" s="161">
        <f>T42-HLOOKUP(V42,Minimas!$C$3:$CD$12,7,FALSE)</f>
        <v>-80</v>
      </c>
      <c r="AH42" s="161">
        <f>T42-HLOOKUP(V42,Minimas!$C$3:$CD$12,8,FALSE)</f>
        <v>-100</v>
      </c>
      <c r="AI42" s="161">
        <f>T42-HLOOKUP(V42,Minimas!$C$3:$CD$12,9,FALSE)</f>
        <v>-125</v>
      </c>
      <c r="AJ42" s="161">
        <f>T42-HLOOKUP(V42,Minimas!$C$3:$CD$12,10,FALSE)</f>
        <v>-140</v>
      </c>
      <c r="AK42" s="162" t="str">
        <f t="shared" si="18"/>
        <v>REG +</v>
      </c>
      <c r="AL42" s="163"/>
      <c r="AM42" s="163" t="str">
        <f t="shared" si="20"/>
        <v>REG +</v>
      </c>
      <c r="AN42" s="163">
        <f t="shared" si="19"/>
        <v>0</v>
      </c>
      <c r="AO42" s="267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</row>
    <row r="43" spans="1:124" s="5" customFormat="1" ht="30" customHeight="1" x14ac:dyDescent="0.25">
      <c r="B43" s="123" t="s">
        <v>250</v>
      </c>
      <c r="C43" s="137">
        <v>444432</v>
      </c>
      <c r="D43" s="138"/>
      <c r="E43" s="270" t="s">
        <v>40</v>
      </c>
      <c r="F43" s="159" t="s">
        <v>199</v>
      </c>
      <c r="G43" s="126" t="s">
        <v>189</v>
      </c>
      <c r="H43" s="160">
        <v>1987</v>
      </c>
      <c r="I43" s="141" t="s">
        <v>180</v>
      </c>
      <c r="J43" s="139" t="s">
        <v>44</v>
      </c>
      <c r="K43" s="129">
        <v>80.25</v>
      </c>
      <c r="L43" s="211">
        <v>77</v>
      </c>
      <c r="M43" s="264">
        <v>-82</v>
      </c>
      <c r="N43" s="264">
        <v>-82</v>
      </c>
      <c r="O43" s="52">
        <f t="shared" si="14"/>
        <v>77</v>
      </c>
      <c r="P43" s="263">
        <v>-105</v>
      </c>
      <c r="Q43" s="212">
        <v>107</v>
      </c>
      <c r="R43" s="212">
        <v>110</v>
      </c>
      <c r="S43" s="52">
        <f t="shared" si="15"/>
        <v>110</v>
      </c>
      <c r="T43" s="51">
        <f>IF(E43="","",IF(OR(O43=0,S43=0),0,O43+S43))</f>
        <v>187</v>
      </c>
      <c r="U43" s="48" t="str">
        <f t="shared" si="17"/>
        <v>DPT + 17</v>
      </c>
      <c r="V43" s="48" t="str">
        <f>IF(E43=0," ",IF(E43="H",IF(H43&lt;1999,VLOOKUP(K43,Minimas!$A$15:$F$29,6),IF(AND(H43&gt;1998,H43&lt;2002),VLOOKUP(K43,Minimas!$A$15:$F$29,5),IF(AND(H43&gt;2001,H43&lt;2004),VLOOKUP(K43,Minimas!$A$15:$F$29,4),IF(AND(H43&gt;2003,H43&lt;2006),VLOOKUP(K43,Minimas!$A$15:$F$29,3),VLOOKUP(K43,Minimas!$A$15:$F$29,2))))),IF(H43&lt;1999,VLOOKUP(K43,Minimas!$G$15:$L$29,6),IF(AND(H43&gt;1998,H43&lt;2002),VLOOKUP(K43,Minimas!$G$15:$L$29,5),IF(AND(H43&gt;2001,H43&lt;2004),VLOOKUP(K43,Minimas!$G$15:$L$29,4),IF(AND(H43&gt;2003,H43&lt;2006),VLOOKUP(K43,Minimas!$G$15:$L$29,3),VLOOKUP(K43,Minimas!$G$15:$L$29,2)))))))</f>
        <v>SE M81</v>
      </c>
      <c r="W43" s="49">
        <f t="shared" si="16"/>
        <v>228.39717580774101</v>
      </c>
      <c r="X43" s="180">
        <v>43485</v>
      </c>
      <c r="Y43" s="184" t="s">
        <v>259</v>
      </c>
      <c r="Z43" s="184" t="s">
        <v>235</v>
      </c>
      <c r="AA43" s="163"/>
      <c r="AB43" s="161">
        <f>T43-HLOOKUP(V43,Minimas!$C$3:$CD$12,2,FALSE)</f>
        <v>42</v>
      </c>
      <c r="AC43" s="161">
        <f>T43-HLOOKUP(V43,Minimas!$C$3:$CD$12,3,FALSE)</f>
        <v>17</v>
      </c>
      <c r="AD43" s="161">
        <f>T43-HLOOKUP(V43,Minimas!$C$3:$CD$12,4,FALSE)</f>
        <v>-8</v>
      </c>
      <c r="AE43" s="161">
        <f>T43-HLOOKUP(V43,Minimas!$C$3:$CD$12,5,FALSE)</f>
        <v>-33</v>
      </c>
      <c r="AF43" s="161">
        <f>T43-HLOOKUP(V43,Minimas!$C$3:$CD$12,6,FALSE)</f>
        <v>-63</v>
      </c>
      <c r="AG43" s="161">
        <f>T43-HLOOKUP(V43,Minimas!$C$3:$CD$12,7,FALSE)</f>
        <v>-88</v>
      </c>
      <c r="AH43" s="161">
        <f>T43-HLOOKUP(V43,Minimas!$C$3:$CD$12,8,FALSE)</f>
        <v>-108</v>
      </c>
      <c r="AI43" s="161">
        <f>T43-HLOOKUP(V43,Minimas!$C$3:$CD$12,9,FALSE)</f>
        <v>-133</v>
      </c>
      <c r="AJ43" s="161">
        <f>T43-HLOOKUP(V43,Minimas!$C$3:$CD$12,10,FALSE)</f>
        <v>-148</v>
      </c>
      <c r="AK43" s="162" t="str">
        <f t="shared" si="18"/>
        <v>DPT +</v>
      </c>
      <c r="AL43" s="163"/>
      <c r="AM43" s="163" t="str">
        <f t="shared" si="20"/>
        <v>DPT +</v>
      </c>
      <c r="AN43" s="163">
        <f t="shared" si="19"/>
        <v>17</v>
      </c>
      <c r="AO43" s="163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</row>
    <row r="44" spans="1:124" s="5" customFormat="1" ht="30" customHeight="1" x14ac:dyDescent="0.25">
      <c r="A44" s="1"/>
      <c r="B44" s="123" t="s">
        <v>250</v>
      </c>
      <c r="C44" s="137">
        <v>442647</v>
      </c>
      <c r="D44" s="138"/>
      <c r="E44" s="270" t="s">
        <v>40</v>
      </c>
      <c r="F44" s="125" t="s">
        <v>282</v>
      </c>
      <c r="G44" s="126" t="s">
        <v>157</v>
      </c>
      <c r="H44" s="127">
        <v>1986</v>
      </c>
      <c r="I44" s="143" t="s">
        <v>129</v>
      </c>
      <c r="J44" s="132" t="s">
        <v>44</v>
      </c>
      <c r="K44" s="153">
        <v>77</v>
      </c>
      <c r="L44" s="211">
        <v>68</v>
      </c>
      <c r="M44" s="212">
        <v>70</v>
      </c>
      <c r="N44" s="212">
        <v>73</v>
      </c>
      <c r="O44" s="52">
        <f t="shared" si="14"/>
        <v>73</v>
      </c>
      <c r="P44" s="211">
        <v>83</v>
      </c>
      <c r="Q44" s="212">
        <v>86</v>
      </c>
      <c r="R44" s="212">
        <v>90</v>
      </c>
      <c r="S44" s="52">
        <f t="shared" si="15"/>
        <v>90</v>
      </c>
      <c r="T44" s="51">
        <f>IF(E44="","",O44+S44)</f>
        <v>163</v>
      </c>
      <c r="U44" s="48" t="str">
        <f t="shared" si="17"/>
        <v>DEB 18</v>
      </c>
      <c r="V44" s="48" t="str">
        <f>IF(E44=0," ",IF(E44="H",IF(H44&lt;1999,VLOOKUP(K44,[10]Minimas!$A$15:$F$29,6),IF(AND(H44&gt;1998,H44&lt;2002),VLOOKUP(K44,[10]Minimas!$A$15:$F$29,5),IF(AND(H44&gt;2001,H44&lt;2004),VLOOKUP(K44,[10]Minimas!$A$15:$F$29,4),IF(AND(H44&gt;2003,H44&lt;2006),VLOOKUP(K44,[10]Minimas!$A$15:$F$29,3),VLOOKUP(K44,[10]Minimas!$A$15:$F$29,2))))),IF(H44&lt;1999,VLOOKUP(K44,[10]Minimas!$G$15:$L$29,6),IF(AND(H44&gt;1998,H44&lt;2002),VLOOKUP(K44,[10]Minimas!$G$15:$L$29,5),IF(AND(H44&gt;2001,H44&lt;2004),VLOOKUP(K44,[10]Minimas!$G$15:$L$29,4),IF(AND(H44&gt;2003,H44&lt;2006),VLOOKUP(K44,[10]Minimas!$G$15:$L$29,3),VLOOKUP(K44,[10]Minimas!$G$15:$L$29,2)))))))</f>
        <v>SE M81</v>
      </c>
      <c r="W44" s="49">
        <f t="shared" si="16"/>
        <v>203.44900523710771</v>
      </c>
      <c r="X44" s="180">
        <v>43540</v>
      </c>
      <c r="Y44" s="184" t="s">
        <v>298</v>
      </c>
      <c r="Z44" s="184" t="s">
        <v>235</v>
      </c>
      <c r="AA44" s="267"/>
      <c r="AB44" s="161">
        <f>T44-HLOOKUP(V44,Minimas!$C$3:$CD$12,2,FALSE)</f>
        <v>18</v>
      </c>
      <c r="AC44" s="161">
        <f>T44-HLOOKUP(V44,Minimas!$C$3:$CD$12,3,FALSE)</f>
        <v>-7</v>
      </c>
      <c r="AD44" s="161">
        <f>T44-HLOOKUP(V44,Minimas!$C$3:$CD$12,4,FALSE)</f>
        <v>-32</v>
      </c>
      <c r="AE44" s="161">
        <f>T44-HLOOKUP(V44,Minimas!$C$3:$CD$12,5,FALSE)</f>
        <v>-57</v>
      </c>
      <c r="AF44" s="161">
        <f>T44-HLOOKUP(V44,Minimas!$C$3:$CD$12,6,FALSE)</f>
        <v>-87</v>
      </c>
      <c r="AG44" s="161">
        <f>T44-HLOOKUP(V44,Minimas!$C$3:$CD$12,7,FALSE)</f>
        <v>-112</v>
      </c>
      <c r="AH44" s="161">
        <f>T44-HLOOKUP(V44,Minimas!$C$3:$CD$12,8,FALSE)</f>
        <v>-132</v>
      </c>
      <c r="AI44" s="161">
        <f>T44-HLOOKUP(V44,Minimas!$C$3:$CD$12,9,FALSE)</f>
        <v>-157</v>
      </c>
      <c r="AJ44" s="161">
        <f>T44-HLOOKUP(V44,Minimas!$C$3:$CD$12,10,FALSE)</f>
        <v>-172</v>
      </c>
      <c r="AK44" s="162" t="str">
        <f t="shared" si="18"/>
        <v>DEB</v>
      </c>
      <c r="AL44" s="163"/>
      <c r="AM44" s="163" t="str">
        <f t="shared" si="20"/>
        <v>DEB</v>
      </c>
      <c r="AN44" s="163">
        <f t="shared" si="19"/>
        <v>18</v>
      </c>
      <c r="AO44" s="267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</row>
    <row r="45" spans="1:124" ht="23" customHeight="1" x14ac:dyDescent="0.25">
      <c r="A45" s="5"/>
      <c r="B45" s="280" t="s">
        <v>250</v>
      </c>
      <c r="C45" s="223">
        <v>443397</v>
      </c>
      <c r="D45" s="138"/>
      <c r="E45" s="221" t="s">
        <v>40</v>
      </c>
      <c r="F45" s="225" t="s">
        <v>283</v>
      </c>
      <c r="G45" s="203" t="s">
        <v>184</v>
      </c>
      <c r="H45" s="318">
        <v>1998</v>
      </c>
      <c r="I45" s="328" t="s">
        <v>129</v>
      </c>
      <c r="J45" s="302" t="s">
        <v>44</v>
      </c>
      <c r="K45" s="209">
        <v>79.2</v>
      </c>
      <c r="L45" s="211">
        <v>57</v>
      </c>
      <c r="M45" s="212">
        <v>60</v>
      </c>
      <c r="N45" s="212">
        <v>62</v>
      </c>
      <c r="O45" s="52">
        <f t="shared" si="14"/>
        <v>62</v>
      </c>
      <c r="P45" s="211">
        <v>-76</v>
      </c>
      <c r="Q45" s="212">
        <v>78</v>
      </c>
      <c r="R45" s="212">
        <v>83</v>
      </c>
      <c r="S45" s="52">
        <f t="shared" si="15"/>
        <v>83</v>
      </c>
      <c r="T45" s="61">
        <f>IF(E45="","",IF(OR(O45=0,S45=0),0,O45+S45))</f>
        <v>145</v>
      </c>
      <c r="U45" s="48" t="str">
        <f t="shared" si="17"/>
        <v>DEB 0</v>
      </c>
      <c r="V45" s="48" t="str">
        <f>IF(E45=0," ",IF(E45="H",IF(H45&lt;1999,VLOOKUP(K45,[13]Minimas!$A$15:$F$29,6),IF(AND(H45&gt;1998,H45&lt;2002),VLOOKUP(K45,[13]Minimas!$A$15:$F$29,5),IF(AND(H45&gt;2001,H45&lt;2004),VLOOKUP(K45,[13]Minimas!$A$15:$F$29,4),IF(AND(H45&gt;2003,H45&lt;2006),VLOOKUP(K45,[13]Minimas!$A$15:$F$29,3),VLOOKUP(K45,[13]Minimas!$A$15:$F$29,2))))),IF(H45&lt;1999,VLOOKUP(K45,[13]Minimas!$G$15:$L$29,6),IF(AND(H45&gt;1998,H45&lt;2002),VLOOKUP(K45,[13]Minimas!$G$15:$L$29,5),IF(AND(H45&gt;2001,H45&lt;2004),VLOOKUP(K45,[13]Minimas!$G$15:$L$29,4),IF(AND(H45&gt;2003,H45&lt;2006),VLOOKUP(K45,[13]Minimas!$G$15:$L$29,3),VLOOKUP(K45,[13]Minimas!$G$15:$L$29,2)))))))</f>
        <v>SE M81</v>
      </c>
      <c r="W45" s="49">
        <f t="shared" si="16"/>
        <v>178.30566674643541</v>
      </c>
      <c r="X45" s="180">
        <v>43492</v>
      </c>
      <c r="Y45" s="184" t="s">
        <v>239</v>
      </c>
      <c r="Z45" s="184" t="s">
        <v>289</v>
      </c>
      <c r="AA45" s="163"/>
      <c r="AB45" s="161">
        <f>T45-HLOOKUP(V45,Minimas!$C$3:$CD$12,2,FALSE)</f>
        <v>0</v>
      </c>
      <c r="AC45" s="161">
        <f>T45-HLOOKUP(V45,Minimas!$C$3:$CD$12,3,FALSE)</f>
        <v>-25</v>
      </c>
      <c r="AD45" s="161">
        <f>T45-HLOOKUP(V45,Minimas!$C$3:$CD$12,4,FALSE)</f>
        <v>-50</v>
      </c>
      <c r="AE45" s="161">
        <f>T45-HLOOKUP(V45,Minimas!$C$3:$CD$12,5,FALSE)</f>
        <v>-75</v>
      </c>
      <c r="AF45" s="161">
        <f>T45-HLOOKUP(V45,Minimas!$C$3:$CD$12,6,FALSE)</f>
        <v>-105</v>
      </c>
      <c r="AG45" s="161">
        <f>T45-HLOOKUP(V45,Minimas!$C$3:$CD$12,7,FALSE)</f>
        <v>-130</v>
      </c>
      <c r="AH45" s="161">
        <f>T45-HLOOKUP(V45,Minimas!$C$3:$CD$12,8,FALSE)</f>
        <v>-150</v>
      </c>
      <c r="AI45" s="161">
        <f>T45-HLOOKUP(V45,Minimas!$C$3:$CD$12,9,FALSE)</f>
        <v>-175</v>
      </c>
      <c r="AJ45" s="161">
        <f>T45-HLOOKUP(V45,Minimas!$C$3:$CD$12,10,FALSE)</f>
        <v>-190</v>
      </c>
      <c r="AK45" s="162" t="str">
        <f t="shared" si="18"/>
        <v>DEB</v>
      </c>
      <c r="AL45" s="163"/>
      <c r="AM45" s="163" t="str">
        <f t="shared" si="20"/>
        <v>DEB</v>
      </c>
      <c r="AN45" s="163">
        <f t="shared" si="19"/>
        <v>0</v>
      </c>
      <c r="AO45" s="163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</row>
    <row r="46" spans="1:124" ht="23.5" customHeight="1" x14ac:dyDescent="0.25">
      <c r="A46" s="5"/>
      <c r="B46" s="280" t="s">
        <v>250</v>
      </c>
      <c r="C46" s="223">
        <v>443402</v>
      </c>
      <c r="D46" s="138"/>
      <c r="E46" s="221" t="s">
        <v>40</v>
      </c>
      <c r="F46" s="225" t="s">
        <v>284</v>
      </c>
      <c r="G46" s="203" t="s">
        <v>285</v>
      </c>
      <c r="H46" s="318">
        <v>1998</v>
      </c>
      <c r="I46" s="328" t="s">
        <v>129</v>
      </c>
      <c r="J46" s="302" t="s">
        <v>44</v>
      </c>
      <c r="K46" s="206">
        <v>79.3</v>
      </c>
      <c r="L46" s="207">
        <v>50</v>
      </c>
      <c r="M46" s="208">
        <v>55</v>
      </c>
      <c r="N46" s="208">
        <v>-58</v>
      </c>
      <c r="O46" s="52">
        <f t="shared" si="14"/>
        <v>55</v>
      </c>
      <c r="P46" s="207">
        <v>67</v>
      </c>
      <c r="Q46" s="208">
        <v>71</v>
      </c>
      <c r="R46" s="208">
        <v>74</v>
      </c>
      <c r="S46" s="52">
        <f t="shared" si="15"/>
        <v>74</v>
      </c>
      <c r="T46" s="61">
        <f>IF(E46="","",IF(OR(O46=0,S46=0),0,O46+S46))</f>
        <v>129</v>
      </c>
      <c r="U46" s="48" t="str">
        <f t="shared" si="17"/>
        <v>DEB -16</v>
      </c>
      <c r="V46" s="48" t="str">
        <f>IF(E46=0," ",IF(E46="H",IF(H46&lt;1999,VLOOKUP(K46,[13]Minimas!$A$15:$F$29,6),IF(AND(H46&gt;1998,H46&lt;2002),VLOOKUP(K46,[13]Minimas!$A$15:$F$29,5),IF(AND(H46&gt;2001,H46&lt;2004),VLOOKUP(K46,[13]Minimas!$A$15:$F$29,4),IF(AND(H46&gt;2003,H46&lt;2006),VLOOKUP(K46,[13]Minimas!$A$15:$F$29,3),VLOOKUP(K46,[13]Minimas!$A$15:$F$29,2))))),IF(H46&lt;1999,VLOOKUP(K46,[13]Minimas!$G$15:$L$29,6),IF(AND(H46&gt;1998,H46&lt;2002),VLOOKUP(K46,[13]Minimas!$G$15:$L$29,5),IF(AND(H46&gt;2001,H46&lt;2004),VLOOKUP(K46,[13]Minimas!$G$15:$L$29,4),IF(AND(H46&gt;2003,H46&lt;2006),VLOOKUP(K46,[13]Minimas!$G$15:$L$29,3),VLOOKUP(K46,[13]Minimas!$G$15:$L$29,2)))))))</f>
        <v>SE M81</v>
      </c>
      <c r="W46" s="49">
        <f t="shared" si="16"/>
        <v>158.52664921031263</v>
      </c>
      <c r="X46" s="180">
        <v>43492</v>
      </c>
      <c r="Y46" s="184" t="s">
        <v>239</v>
      </c>
      <c r="Z46" s="184" t="s">
        <v>289</v>
      </c>
      <c r="AA46" s="163"/>
      <c r="AB46" s="161">
        <f>T46-HLOOKUP(V46,Minimas!$C$3:$CD$12,2,FALSE)</f>
        <v>-16</v>
      </c>
      <c r="AC46" s="161">
        <f>T46-HLOOKUP(V46,Minimas!$C$3:$CD$12,3,FALSE)</f>
        <v>-41</v>
      </c>
      <c r="AD46" s="161">
        <f>T46-HLOOKUP(V46,Minimas!$C$3:$CD$12,4,FALSE)</f>
        <v>-66</v>
      </c>
      <c r="AE46" s="161">
        <f>T46-HLOOKUP(V46,Minimas!$C$3:$CD$12,5,FALSE)</f>
        <v>-91</v>
      </c>
      <c r="AF46" s="161">
        <f>T46-HLOOKUP(V46,Minimas!$C$3:$CD$12,6,FALSE)</f>
        <v>-121</v>
      </c>
      <c r="AG46" s="161">
        <f>T46-HLOOKUP(V46,Minimas!$C$3:$CD$12,7,FALSE)</f>
        <v>-146</v>
      </c>
      <c r="AH46" s="161">
        <f>T46-HLOOKUP(V46,Minimas!$C$3:$CD$12,8,FALSE)</f>
        <v>-166</v>
      </c>
      <c r="AI46" s="161">
        <f>T46-HLOOKUP(V46,Minimas!$C$3:$CD$12,9,FALSE)</f>
        <v>-191</v>
      </c>
      <c r="AJ46" s="161">
        <f>T46-HLOOKUP(V46,Minimas!$C$3:$CD$12,10,FALSE)</f>
        <v>-206</v>
      </c>
      <c r="AK46" s="162" t="str">
        <f t="shared" si="18"/>
        <v>DEB</v>
      </c>
      <c r="AL46" s="163"/>
      <c r="AM46" s="163" t="str">
        <f t="shared" si="20"/>
        <v>DEB</v>
      </c>
      <c r="AN46" s="163">
        <f t="shared" si="19"/>
        <v>-16</v>
      </c>
      <c r="AO46" s="163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</row>
    <row r="47" spans="1:124" ht="23.15" customHeight="1" x14ac:dyDescent="0.25">
      <c r="A47" s="5"/>
      <c r="B47" s="123" t="s">
        <v>250</v>
      </c>
      <c r="C47" s="223">
        <v>407292</v>
      </c>
      <c r="D47" s="138"/>
      <c r="E47" s="221" t="s">
        <v>40</v>
      </c>
      <c r="F47" s="225" t="s">
        <v>254</v>
      </c>
      <c r="G47" s="203" t="s">
        <v>186</v>
      </c>
      <c r="H47" s="318">
        <v>1987</v>
      </c>
      <c r="I47" s="387" t="s">
        <v>247</v>
      </c>
      <c r="J47" s="302" t="s">
        <v>44</v>
      </c>
      <c r="K47" s="209">
        <v>85.7</v>
      </c>
      <c r="L47" s="211">
        <v>105</v>
      </c>
      <c r="M47" s="212">
        <v>110</v>
      </c>
      <c r="N47" s="264">
        <v>-115</v>
      </c>
      <c r="O47" s="52">
        <f t="shared" si="14"/>
        <v>110</v>
      </c>
      <c r="P47" s="211">
        <v>132</v>
      </c>
      <c r="Q47" s="212">
        <v>140</v>
      </c>
      <c r="R47" s="264">
        <v>-145</v>
      </c>
      <c r="S47" s="52">
        <f t="shared" si="15"/>
        <v>140</v>
      </c>
      <c r="T47" s="61">
        <f>IF(E47="","",IF(OR(O47=0,S47=0),0,O47+S47))</f>
        <v>250</v>
      </c>
      <c r="U47" s="48" t="str">
        <f t="shared" si="17"/>
        <v>IRG + 20</v>
      </c>
      <c r="V47" s="48" t="str">
        <f>IF(E47=0," ",IF(E47="H",IF(H47&lt;1999,VLOOKUP(K47,Minimas!$A$15:$F$29,6),IF(AND(H47&gt;1998,H47&lt;2002),VLOOKUP(K47,Minimas!$A$15:$F$29,5),IF(AND(H47&gt;2001,H47&lt;2004),VLOOKUP(K47,Minimas!$A$15:$F$29,4),IF(AND(H47&gt;2003,H47&lt;2006),VLOOKUP(K47,Minimas!$A$15:$F$29,3),VLOOKUP(K47,Minimas!$A$15:$F$29,2))))),IF(H47&lt;1999,VLOOKUP(K47,Minimas!$G$15:$L$29,6),IF(AND(H47&gt;1998,H47&lt;2002),VLOOKUP(K47,Minimas!$G$15:$L$29,5),IF(AND(H47&gt;2001,H47&lt;2004),VLOOKUP(K47,Minimas!$G$15:$L$29,4),IF(AND(H47&gt;2003,H47&lt;2006),VLOOKUP(K47,Minimas!$G$15:$L$29,3),VLOOKUP(K47,Minimas!$G$15:$L$29,2)))))))</f>
        <v>SE M89</v>
      </c>
      <c r="W47" s="49">
        <f t="shared" si="16"/>
        <v>295.67649402369358</v>
      </c>
      <c r="X47" s="180">
        <v>43485</v>
      </c>
      <c r="Y47" s="184" t="s">
        <v>259</v>
      </c>
      <c r="Z47" s="184" t="s">
        <v>235</v>
      </c>
      <c r="AA47" s="163"/>
      <c r="AB47" s="161">
        <f>T47-HLOOKUP(V47,Minimas!$C$3:$CD$12,2,FALSE)</f>
        <v>100</v>
      </c>
      <c r="AC47" s="161">
        <f>T47-HLOOKUP(V47,Minimas!$C$3:$CD$12,3,FALSE)</f>
        <v>75</v>
      </c>
      <c r="AD47" s="161">
        <f>T47-HLOOKUP(V47,Minimas!$C$3:$CD$12,4,FALSE)</f>
        <v>50</v>
      </c>
      <c r="AE47" s="161">
        <f>T47-HLOOKUP(V47,Minimas!$C$3:$CD$12,5,FALSE)</f>
        <v>20</v>
      </c>
      <c r="AF47" s="161">
        <f>T47-HLOOKUP(V47,Minimas!$C$3:$CD$12,6,FALSE)</f>
        <v>-10</v>
      </c>
      <c r="AG47" s="161">
        <f>T47-HLOOKUP(V47,Minimas!$C$3:$CD$12,7,FALSE)</f>
        <v>-37</v>
      </c>
      <c r="AH47" s="161">
        <f>T47-HLOOKUP(V47,Minimas!$C$3:$CD$12,8,FALSE)</f>
        <v>-60</v>
      </c>
      <c r="AI47" s="161">
        <f>T47-HLOOKUP(V47,Minimas!$C$3:$CD$12,9,FALSE)</f>
        <v>-80</v>
      </c>
      <c r="AJ47" s="161">
        <f>T47-HLOOKUP(V47,Minimas!$C$3:$CD$12,10,FALSE)</f>
        <v>-110</v>
      </c>
      <c r="AK47" s="162" t="str">
        <f t="shared" si="18"/>
        <v>IRG +</v>
      </c>
      <c r="AL47" s="163"/>
      <c r="AM47" s="163" t="str">
        <f t="shared" si="20"/>
        <v>IRG +</v>
      </c>
      <c r="AN47" s="163">
        <f t="shared" si="19"/>
        <v>20</v>
      </c>
      <c r="AO47" s="163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</row>
    <row r="48" spans="1:124" ht="23.5" customHeight="1" x14ac:dyDescent="0.25">
      <c r="A48" s="5"/>
      <c r="B48" s="123" t="s">
        <v>250</v>
      </c>
      <c r="C48" s="285">
        <v>445939</v>
      </c>
      <c r="D48" s="111"/>
      <c r="E48" s="297" t="s">
        <v>40</v>
      </c>
      <c r="F48" s="303" t="s">
        <v>214</v>
      </c>
      <c r="G48" s="311" t="s">
        <v>215</v>
      </c>
      <c r="H48" s="319">
        <v>1987</v>
      </c>
      <c r="I48" s="330" t="s">
        <v>145</v>
      </c>
      <c r="J48" s="338" t="s">
        <v>44</v>
      </c>
      <c r="K48" s="342">
        <v>86.6</v>
      </c>
      <c r="L48" s="263">
        <v>-95</v>
      </c>
      <c r="M48" s="212">
        <v>95</v>
      </c>
      <c r="N48" s="212">
        <v>100</v>
      </c>
      <c r="O48" s="52">
        <v>100</v>
      </c>
      <c r="P48" s="263">
        <v>-125</v>
      </c>
      <c r="Q48" s="212">
        <v>125</v>
      </c>
      <c r="R48" s="212">
        <v>130</v>
      </c>
      <c r="S48" s="52">
        <f t="shared" si="15"/>
        <v>130</v>
      </c>
      <c r="T48" s="61">
        <f>IF(E48="","",IF(OR(O48=0,S48=0),0,O48+S48))</f>
        <v>230</v>
      </c>
      <c r="U48" s="48" t="str">
        <f t="shared" si="17"/>
        <v>IRG + 0</v>
      </c>
      <c r="V48" s="48" t="str">
        <f>IF(E48=0," ",IF(E48="H",IF(H48&lt;1999,VLOOKUP(K48,[14]Minimas!$A$15:$F$29,6),IF(AND(H48&gt;1998,H48&lt;2002),VLOOKUP(K48,[14]Minimas!$A$15:$F$29,5),IF(AND(H48&gt;2001,H48&lt;2004),VLOOKUP(K48,[14]Minimas!$A$15:$F$29,4),IF(AND(H48&gt;2003,H48&lt;2006),VLOOKUP(K48,[14]Minimas!$A$15:$F$29,3),VLOOKUP(K48,[14]Minimas!$A$15:$F$29,2))))),IF(H48&lt;1999,VLOOKUP(K48,[14]Minimas!$G$15:$L$29,6),IF(AND(H48&gt;1998,H48&lt;2002),VLOOKUP(K48,[14]Minimas!$G$15:$L$29,5),IF(AND(H48&gt;2001,H48&lt;2004),VLOOKUP(K48,[14]Minimas!$G$15:$L$29,4),IF(AND(H48&gt;2003,H48&lt;2006),VLOOKUP(K48,[14]Minimas!$G$15:$L$29,3),VLOOKUP(K48,[14]Minimas!$G$15:$L$29,2)))))))</f>
        <v>SE M89</v>
      </c>
      <c r="W48" s="49">
        <f t="shared" si="16"/>
        <v>270.704775416492</v>
      </c>
      <c r="X48" s="180">
        <v>43527</v>
      </c>
      <c r="Y48" s="184" t="s">
        <v>295</v>
      </c>
      <c r="Z48" s="184" t="s">
        <v>294</v>
      </c>
      <c r="AA48" s="163"/>
      <c r="AB48" s="161">
        <f>T48-HLOOKUP(V48,[5]Minimas!$C$3:$CD$12,2,FALSE)</f>
        <v>80</v>
      </c>
      <c r="AC48" s="161">
        <f>T48-HLOOKUP(V48,[5]Minimas!$C$3:$CD$12,3,FALSE)</f>
        <v>55</v>
      </c>
      <c r="AD48" s="161">
        <f>T48-HLOOKUP(V48,[5]Minimas!$C$3:$CD$12,4,FALSE)</f>
        <v>30</v>
      </c>
      <c r="AE48" s="161">
        <f>T48-HLOOKUP(V48,[5]Minimas!$C$3:$CD$12,5,FALSE)</f>
        <v>0</v>
      </c>
      <c r="AF48" s="161">
        <f>T48-HLOOKUP(V48,[5]Minimas!$C$3:$CD$12,6,FALSE)</f>
        <v>-30</v>
      </c>
      <c r="AG48" s="161">
        <f>T48-HLOOKUP(V48,[5]Minimas!$C$3:$CD$12,7,FALSE)</f>
        <v>-57</v>
      </c>
      <c r="AH48" s="161">
        <f>T48-HLOOKUP(V48,[5]Minimas!$C$3:$CD$12,8,FALSE)</f>
        <v>-80</v>
      </c>
      <c r="AI48" s="161">
        <f>T48-HLOOKUP(V48,[5]Minimas!$C$3:$CD$12,9,FALSE)</f>
        <v>-100</v>
      </c>
      <c r="AJ48" s="161">
        <f>T48-HLOOKUP(V48,[5]Minimas!$C$3:$CD$12,10,FALSE)</f>
        <v>-130</v>
      </c>
      <c r="AK48" s="162" t="str">
        <f t="shared" si="18"/>
        <v>IRG +</v>
      </c>
      <c r="AL48" s="163"/>
      <c r="AM48" s="163" t="str">
        <f t="shared" si="20"/>
        <v>IRG +</v>
      </c>
      <c r="AN48" s="163">
        <f t="shared" si="19"/>
        <v>0</v>
      </c>
      <c r="AO48" s="163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</row>
    <row r="49" spans="1:124" ht="23.5" customHeight="1" thickBot="1" x14ac:dyDescent="0.3">
      <c r="B49" s="123" t="s">
        <v>250</v>
      </c>
      <c r="C49" s="223">
        <v>442976</v>
      </c>
      <c r="D49" s="138"/>
      <c r="E49" s="221" t="s">
        <v>40</v>
      </c>
      <c r="F49" s="202" t="s">
        <v>302</v>
      </c>
      <c r="G49" s="203" t="s">
        <v>161</v>
      </c>
      <c r="H49" s="204">
        <v>1995</v>
      </c>
      <c r="I49" s="231" t="s">
        <v>129</v>
      </c>
      <c r="J49" s="201" t="s">
        <v>44</v>
      </c>
      <c r="K49" s="205">
        <v>87.2</v>
      </c>
      <c r="L49" s="211">
        <v>90</v>
      </c>
      <c r="M49" s="230">
        <v>-100</v>
      </c>
      <c r="N49" s="212">
        <v>100</v>
      </c>
      <c r="O49" s="52">
        <f t="shared" ref="O49:O62" si="21">IF(E49="","",IF(MAXA(L49:N49)&lt;=0,0,MAXA(L49:N49)))</f>
        <v>100</v>
      </c>
      <c r="P49" s="211">
        <v>120</v>
      </c>
      <c r="Q49" s="212">
        <v>130</v>
      </c>
      <c r="R49" s="264" t="s">
        <v>303</v>
      </c>
      <c r="S49" s="52">
        <f t="shared" si="15"/>
        <v>130</v>
      </c>
      <c r="T49" s="61">
        <f>IF(E49="","",O49+S49)</f>
        <v>230</v>
      </c>
      <c r="U49" s="48" t="str">
        <f t="shared" si="17"/>
        <v>IRG + 0</v>
      </c>
      <c r="V49" s="48" t="str">
        <f>IF(E49=0," ",IF(E49="H",IF(H49&lt;1999,VLOOKUP(K49,[10]Minimas!$A$15:$F$29,6),IF(AND(H49&gt;1998,H49&lt;2002),VLOOKUP(K49,[10]Minimas!$A$15:$F$29,5),IF(AND(H49&gt;2001,H49&lt;2004),VLOOKUP(K49,[10]Minimas!$A$15:$F$29,4),IF(AND(H49&gt;2003,H49&lt;2006),VLOOKUP(K49,[10]Minimas!$A$15:$F$29,3),VLOOKUP(K49,[10]Minimas!$A$15:$F$29,2))))),IF(H49&lt;1999,VLOOKUP(K49,[10]Minimas!$G$15:$L$29,6),IF(AND(H49&gt;1998,H49&lt;2002),VLOOKUP(K49,[10]Minimas!$G$15:$L$29,5),IF(AND(H49&gt;2001,H49&lt;2004),VLOOKUP(K49,[10]Minimas!$G$15:$L$29,4),IF(AND(H49&gt;2003,H49&lt;2006),VLOOKUP(K49,[10]Minimas!$G$15:$L$29,3),VLOOKUP(K49,[10]Minimas!$G$15:$L$29,2)))))))</f>
        <v>SE M89</v>
      </c>
      <c r="W49" s="49">
        <f t="shared" si="16"/>
        <v>269.84802363435296</v>
      </c>
      <c r="X49" s="180">
        <v>43540</v>
      </c>
      <c r="Y49" s="184" t="s">
        <v>298</v>
      </c>
      <c r="Z49" s="184" t="s">
        <v>235</v>
      </c>
      <c r="AA49" s="267"/>
      <c r="AB49" s="161">
        <f>T49-HLOOKUP(V49,Minimas!$C$3:$CD$12,2,FALSE)</f>
        <v>80</v>
      </c>
      <c r="AC49" s="161">
        <f>T49-HLOOKUP(V49,Minimas!$C$3:$CD$12,3,FALSE)</f>
        <v>55</v>
      </c>
      <c r="AD49" s="161">
        <f>T49-HLOOKUP(V49,Minimas!$C$3:$CD$12,4,FALSE)</f>
        <v>30</v>
      </c>
      <c r="AE49" s="161">
        <f>T49-HLOOKUP(V49,Minimas!$C$3:$CD$12,5,FALSE)</f>
        <v>0</v>
      </c>
      <c r="AF49" s="161">
        <f>T49-HLOOKUP(V49,Minimas!$C$3:$CD$12,6,FALSE)</f>
        <v>-30</v>
      </c>
      <c r="AG49" s="161">
        <f>T49-HLOOKUP(V49,Minimas!$C$3:$CD$12,7,FALSE)</f>
        <v>-57</v>
      </c>
      <c r="AH49" s="161">
        <f>T49-HLOOKUP(V49,Minimas!$C$3:$CD$12,8,FALSE)</f>
        <v>-80</v>
      </c>
      <c r="AI49" s="161">
        <f>T49-HLOOKUP(V49,Minimas!$C$3:$CD$12,9,FALSE)</f>
        <v>-100</v>
      </c>
      <c r="AJ49" s="161">
        <f>T49-HLOOKUP(V49,Minimas!$C$3:$CD$12,10,FALSE)</f>
        <v>-130</v>
      </c>
      <c r="AK49" s="162" t="str">
        <f t="shared" si="18"/>
        <v>IRG +</v>
      </c>
      <c r="AL49" s="163"/>
      <c r="AM49" s="163" t="str">
        <f t="shared" si="20"/>
        <v>IRG +</v>
      </c>
      <c r="AN49" s="163">
        <f t="shared" si="19"/>
        <v>0</v>
      </c>
      <c r="AO49" s="267"/>
    </row>
    <row r="50" spans="1:124" ht="30.25" customHeight="1" thickBot="1" x14ac:dyDescent="0.35">
      <c r="A50" s="5"/>
      <c r="B50" s="281" t="s">
        <v>250</v>
      </c>
      <c r="C50" s="286">
        <v>418139</v>
      </c>
      <c r="D50" s="293"/>
      <c r="E50" s="298" t="s">
        <v>40</v>
      </c>
      <c r="F50" s="305" t="s">
        <v>200</v>
      </c>
      <c r="G50" s="313" t="s">
        <v>201</v>
      </c>
      <c r="H50" s="322">
        <v>1979</v>
      </c>
      <c r="I50" s="334" t="s">
        <v>202</v>
      </c>
      <c r="J50" s="340" t="s">
        <v>44</v>
      </c>
      <c r="K50" s="343">
        <v>88.4</v>
      </c>
      <c r="L50" s="353">
        <v>85</v>
      </c>
      <c r="M50" s="353">
        <v>90</v>
      </c>
      <c r="N50" s="349">
        <v>-95</v>
      </c>
      <c r="O50" s="361">
        <f t="shared" si="21"/>
        <v>90</v>
      </c>
      <c r="P50" s="349">
        <v>-115</v>
      </c>
      <c r="Q50" s="357">
        <v>115</v>
      </c>
      <c r="R50" s="349">
        <v>-120</v>
      </c>
      <c r="S50" s="361">
        <f t="shared" si="15"/>
        <v>115</v>
      </c>
      <c r="T50" s="368">
        <f t="shared" ref="T50:T62" si="22">IF(E50="","",IF(OR(O50=0,S50=0),0,O50+S50))</f>
        <v>205</v>
      </c>
      <c r="U50" s="48" t="str">
        <f t="shared" si="17"/>
        <v>REG + 5</v>
      </c>
      <c r="V50" s="48" t="str">
        <f>IF(E50=0," ",IF(E50="H",IF(H50&lt;1999,VLOOKUP(K50,Minimas!$A$15:$F$29,6),IF(AND(H50&gt;1998,H50&lt;2002),VLOOKUP(K50,Minimas!$A$15:$F$29,5),IF(AND(H50&gt;2001,H50&lt;2004),VLOOKUP(K50,Minimas!$A$15:$F$29,4),IF(AND(H50&gt;2003,H50&lt;2006),VLOOKUP(K50,Minimas!$A$15:$F$29,3),VLOOKUP(K50,Minimas!$A$15:$F$29,2))))),IF(H50&lt;1999,VLOOKUP(K50,Minimas!$G$15:$L$29,6),IF(AND(H50&gt;1998,H50&lt;2002),VLOOKUP(K50,Minimas!$G$15:$L$29,5),IF(AND(H50&gt;2001,H50&lt;2004),VLOOKUP(K50,Minimas!$G$15:$L$29,4),IF(AND(H50&gt;2003,H50&lt;2006),VLOOKUP(K50,Minimas!$G$15:$L$29,3),VLOOKUP(K50,Minimas!$G$15:$L$29,2)))))))</f>
        <v>SE M89</v>
      </c>
      <c r="W50" s="373">
        <f t="shared" si="16"/>
        <v>239.03416846468295</v>
      </c>
      <c r="X50" s="145">
        <v>43401</v>
      </c>
      <c r="Y50" s="198" t="s">
        <v>230</v>
      </c>
      <c r="Z50" s="198" t="s">
        <v>229</v>
      </c>
      <c r="AA50" s="163"/>
      <c r="AB50" s="161">
        <f>T50-HLOOKUP(V50,Minimas!$C$3:$CD$12,2,FALSE)</f>
        <v>55</v>
      </c>
      <c r="AC50" s="161">
        <f>T50-HLOOKUP(V50,Minimas!$C$3:$CD$12,3,FALSE)</f>
        <v>30</v>
      </c>
      <c r="AD50" s="161">
        <f>T50-HLOOKUP(V50,Minimas!$C$3:$CD$12,4,FALSE)</f>
        <v>5</v>
      </c>
      <c r="AE50" s="161">
        <f>T50-HLOOKUP(V50,Minimas!$C$3:$CD$12,5,FALSE)</f>
        <v>-25</v>
      </c>
      <c r="AF50" s="161">
        <f>T50-HLOOKUP(V50,Minimas!$C$3:$CD$12,6,FALSE)</f>
        <v>-55</v>
      </c>
      <c r="AG50" s="161">
        <f>T50-HLOOKUP(V50,Minimas!$C$3:$CD$12,7,FALSE)</f>
        <v>-82</v>
      </c>
      <c r="AH50" s="161">
        <f>T50-HLOOKUP(V50,Minimas!$C$3:$CD$12,8,FALSE)</f>
        <v>-105</v>
      </c>
      <c r="AI50" s="161">
        <f>T50-HLOOKUP(V50,Minimas!$C$3:$CD$12,9,FALSE)</f>
        <v>-125</v>
      </c>
      <c r="AJ50" s="161">
        <f>T50-HLOOKUP(V50,Minimas!$C$3:$CD$12,10,FALSE)</f>
        <v>-155</v>
      </c>
      <c r="AK50" s="162" t="str">
        <f t="shared" si="18"/>
        <v>REG +</v>
      </c>
      <c r="AL50" s="163"/>
      <c r="AM50" s="163" t="str">
        <f t="shared" si="20"/>
        <v>REG +</v>
      </c>
      <c r="AN50" s="163">
        <f t="shared" si="19"/>
        <v>5</v>
      </c>
      <c r="AO50" s="163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</row>
    <row r="51" spans="1:124" ht="30.25" customHeight="1" x14ac:dyDescent="0.25">
      <c r="A51" s="5"/>
      <c r="B51" s="252" t="s">
        <v>250</v>
      </c>
      <c r="C51" s="223">
        <v>417754</v>
      </c>
      <c r="D51" s="383"/>
      <c r="E51" s="274" t="s">
        <v>40</v>
      </c>
      <c r="F51" s="384" t="s">
        <v>273</v>
      </c>
      <c r="G51" s="385" t="s">
        <v>175</v>
      </c>
      <c r="H51" s="386">
        <v>1998</v>
      </c>
      <c r="I51" s="388" t="s">
        <v>129</v>
      </c>
      <c r="J51" s="255" t="s">
        <v>44</v>
      </c>
      <c r="K51" s="256">
        <v>85.5</v>
      </c>
      <c r="L51" s="378">
        <v>83</v>
      </c>
      <c r="M51" s="378">
        <v>88</v>
      </c>
      <c r="N51" s="378">
        <v>90</v>
      </c>
      <c r="O51" s="389">
        <f t="shared" si="21"/>
        <v>90</v>
      </c>
      <c r="P51" s="378">
        <v>100</v>
      </c>
      <c r="Q51" s="378">
        <v>110</v>
      </c>
      <c r="R51" s="378">
        <v>-115</v>
      </c>
      <c r="S51" s="389">
        <f t="shared" si="15"/>
        <v>110</v>
      </c>
      <c r="T51" s="390">
        <f t="shared" si="22"/>
        <v>200</v>
      </c>
      <c r="U51" s="246" t="str">
        <f t="shared" si="17"/>
        <v>REG + 0</v>
      </c>
      <c r="V51" s="246" t="str">
        <f>IF(E51=0," ",IF(E51="H",IF(H51&lt;1999,VLOOKUP(K51,[3]Minimas!$A$15:$F$29,6),IF(AND(H51&gt;1998,H51&lt;2002),VLOOKUP(K51,[3]Minimas!$A$15:$F$29,5),IF(AND(H51&gt;2001,H51&lt;2004),VLOOKUP(K51,[3]Minimas!$A$15:$F$29,4),IF(AND(H51&gt;2003,H51&lt;2006),VLOOKUP(K51,[3]Minimas!$A$15:$F$29,3),VLOOKUP(K51,[3]Minimas!$A$15:$F$29,2))))),IF(H51&lt;1999,VLOOKUP(K51,[3]Minimas!$G$15:$L$29,6),IF(AND(H51&gt;1998,H51&lt;2002),VLOOKUP(K51,[3]Minimas!$G$15:$L$29,5),IF(AND(H51&gt;2001,H51&lt;2004),VLOOKUP(K51,[3]Minimas!$G$15:$L$29,4),IF(AND(H51&gt;2003,H51&lt;2006),VLOOKUP(K51,[3]Minimas!$G$15:$L$29,3),VLOOKUP(K51,[3]Minimas!$G$15:$L$29,2)))))))</f>
        <v>SE M89</v>
      </c>
      <c r="W51" s="257">
        <f t="shared" si="16"/>
        <v>236.80050925180149</v>
      </c>
      <c r="X51" s="180">
        <v>43600</v>
      </c>
      <c r="Y51" s="184" t="s">
        <v>321</v>
      </c>
      <c r="Z51" s="184" t="s">
        <v>322</v>
      </c>
      <c r="AA51" s="163"/>
      <c r="AB51" s="161">
        <f>T51-HLOOKUP(V51,[3]Minimas!$C$3:$CD$12,2,FALSE)</f>
        <v>50</v>
      </c>
      <c r="AC51" s="161">
        <f>T51-HLOOKUP(V51,[3]Minimas!$C$3:$CD$12,3,FALSE)</f>
        <v>25</v>
      </c>
      <c r="AD51" s="161">
        <f>T51-HLOOKUP(V51,[3]Minimas!$C$3:$CD$12,4,FALSE)</f>
        <v>0</v>
      </c>
      <c r="AE51" s="161">
        <f>T51-HLOOKUP(V51,[3]Minimas!$C$3:$CD$12,5,FALSE)</f>
        <v>-30</v>
      </c>
      <c r="AF51" s="161">
        <f>T51-HLOOKUP(V51,[3]Minimas!$C$3:$CD$12,6,FALSE)</f>
        <v>-60</v>
      </c>
      <c r="AG51" s="161">
        <f>T51-HLOOKUP(V51,[3]Minimas!$C$3:$CD$12,7,FALSE)</f>
        <v>-87</v>
      </c>
      <c r="AH51" s="161">
        <f>T51-HLOOKUP(V51,[3]Minimas!$C$3:$CD$12,8,FALSE)</f>
        <v>-110</v>
      </c>
      <c r="AI51" s="161">
        <f>T51-HLOOKUP(V51,[3]Minimas!$C$3:$CD$12,9,FALSE)</f>
        <v>-130</v>
      </c>
      <c r="AJ51" s="161">
        <f>T51-HLOOKUP(V51,[3]Minimas!$C$3:$CD$12,10,FALSE)</f>
        <v>-160</v>
      </c>
      <c r="AK51" s="162" t="str">
        <f t="shared" si="18"/>
        <v>REG +</v>
      </c>
      <c r="AL51" s="163"/>
      <c r="AM51" s="163" t="str">
        <f t="shared" si="20"/>
        <v>REG +</v>
      </c>
      <c r="AN51" s="163">
        <f t="shared" si="19"/>
        <v>0</v>
      </c>
      <c r="AO51" s="163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</row>
    <row r="52" spans="1:124" s="5" customFormat="1" ht="30" customHeight="1" x14ac:dyDescent="0.3">
      <c r="B52" s="278" t="s">
        <v>250</v>
      </c>
      <c r="C52" s="285">
        <v>443404</v>
      </c>
      <c r="D52" s="292"/>
      <c r="E52" s="297" t="s">
        <v>40</v>
      </c>
      <c r="F52" s="303" t="s">
        <v>172</v>
      </c>
      <c r="G52" s="311" t="s">
        <v>216</v>
      </c>
      <c r="H52" s="320">
        <v>1992</v>
      </c>
      <c r="I52" s="335" t="s">
        <v>129</v>
      </c>
      <c r="J52" s="339" t="s">
        <v>44</v>
      </c>
      <c r="K52" s="342">
        <v>88.4</v>
      </c>
      <c r="L52" s="351">
        <v>80</v>
      </c>
      <c r="M52" s="359">
        <v>84</v>
      </c>
      <c r="N52" s="358">
        <v>-88</v>
      </c>
      <c r="O52" s="52">
        <f t="shared" si="21"/>
        <v>84</v>
      </c>
      <c r="P52" s="351">
        <v>96</v>
      </c>
      <c r="Q52" s="359">
        <v>100</v>
      </c>
      <c r="R52" s="359">
        <v>105</v>
      </c>
      <c r="S52" s="52">
        <f t="shared" si="15"/>
        <v>105</v>
      </c>
      <c r="T52" s="51">
        <f t="shared" si="22"/>
        <v>189</v>
      </c>
      <c r="U52" s="48" t="str">
        <f t="shared" si="17"/>
        <v>DPT + 14</v>
      </c>
      <c r="V52" s="48" t="str">
        <f>IF(E52=0," ",IF(E52="H",IF(H52&lt;1999,VLOOKUP(K52,Minimas!$A$15:$F$29,6),IF(AND(H52&gt;1998,H52&lt;2002),VLOOKUP(K52,Minimas!$A$15:$F$29,5),IF(AND(H52&gt;2001,H52&lt;2004),VLOOKUP(K52,Minimas!$A$15:$F$29,4),IF(AND(H52&gt;2003,H52&lt;2006),VLOOKUP(K52,Minimas!$A$15:$F$29,3),VLOOKUP(K52,Minimas!$A$15:$F$29,2))))),IF(H52&lt;1999,VLOOKUP(K52,Minimas!$G$15:$L$29,6),IF(AND(H52&gt;1998,H52&lt;2002),VLOOKUP(K52,Minimas!$G$15:$L$29,5),IF(AND(H52&gt;2001,H52&lt;2004),VLOOKUP(K52,Minimas!$G$15:$L$29,4),IF(AND(H52&gt;2003,H52&lt;2006),VLOOKUP(K52,Minimas!$G$15:$L$29,3),VLOOKUP(K52,Minimas!$G$15:$L$29,2)))))))</f>
        <v>SE M89</v>
      </c>
      <c r="W52" s="49">
        <f t="shared" si="16"/>
        <v>220.37784312109792</v>
      </c>
      <c r="X52" s="145">
        <v>43429</v>
      </c>
      <c r="Y52" s="198" t="s">
        <v>231</v>
      </c>
      <c r="Z52" s="198" t="s">
        <v>232</v>
      </c>
      <c r="AA52" s="163"/>
      <c r="AB52" s="161">
        <f>T52-HLOOKUP(V52,Minimas!$C$3:$CD$12,2,FALSE)</f>
        <v>39</v>
      </c>
      <c r="AC52" s="161">
        <f>T52-HLOOKUP(V52,Minimas!$C$3:$CD$12,3,FALSE)</f>
        <v>14</v>
      </c>
      <c r="AD52" s="161">
        <f>T52-HLOOKUP(V52,Minimas!$C$3:$CD$12,4,FALSE)</f>
        <v>-11</v>
      </c>
      <c r="AE52" s="161">
        <f>T52-HLOOKUP(V52,Minimas!$C$3:$CD$12,5,FALSE)</f>
        <v>-41</v>
      </c>
      <c r="AF52" s="161">
        <f>T52-HLOOKUP(V52,Minimas!$C$3:$CD$12,6,FALSE)</f>
        <v>-71</v>
      </c>
      <c r="AG52" s="161">
        <f>T52-HLOOKUP(V52,Minimas!$C$3:$CD$12,7,FALSE)</f>
        <v>-98</v>
      </c>
      <c r="AH52" s="161">
        <f>T52-HLOOKUP(V52,Minimas!$C$3:$CD$12,8,FALSE)</f>
        <v>-121</v>
      </c>
      <c r="AI52" s="161">
        <f>T52-HLOOKUP(V52,Minimas!$C$3:$CD$12,9,FALSE)</f>
        <v>-141</v>
      </c>
      <c r="AJ52" s="161">
        <f>T52-HLOOKUP(V52,Minimas!$C$3:$CD$12,10,FALSE)</f>
        <v>-171</v>
      </c>
      <c r="AK52" s="162" t="str">
        <f t="shared" si="18"/>
        <v>DPT +</v>
      </c>
      <c r="AL52" s="163"/>
      <c r="AM52" s="163" t="str">
        <f t="shared" si="20"/>
        <v>DPT +</v>
      </c>
      <c r="AN52" s="163">
        <f t="shared" si="19"/>
        <v>14</v>
      </c>
      <c r="AO52" s="163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</row>
    <row r="53" spans="1:124" s="5" customFormat="1" ht="30" customHeight="1" x14ac:dyDescent="0.3">
      <c r="B53" s="278" t="s">
        <v>250</v>
      </c>
      <c r="C53" s="285">
        <v>435217</v>
      </c>
      <c r="D53" s="292"/>
      <c r="E53" s="299" t="s">
        <v>40</v>
      </c>
      <c r="F53" s="303" t="s">
        <v>203</v>
      </c>
      <c r="G53" s="311" t="s">
        <v>193</v>
      </c>
      <c r="H53" s="320">
        <v>1965</v>
      </c>
      <c r="I53" s="327" t="s">
        <v>145</v>
      </c>
      <c r="J53" s="339" t="s">
        <v>44</v>
      </c>
      <c r="K53" s="342">
        <v>87.05</v>
      </c>
      <c r="L53" s="347">
        <v>-70</v>
      </c>
      <c r="M53" s="355">
        <v>70</v>
      </c>
      <c r="N53" s="355">
        <v>75</v>
      </c>
      <c r="O53" s="52">
        <f t="shared" si="21"/>
        <v>75</v>
      </c>
      <c r="P53" s="351">
        <v>90</v>
      </c>
      <c r="Q53" s="358">
        <v>-97</v>
      </c>
      <c r="R53" s="358">
        <v>-100</v>
      </c>
      <c r="S53" s="52">
        <f t="shared" si="15"/>
        <v>90</v>
      </c>
      <c r="T53" s="51">
        <f t="shared" si="22"/>
        <v>165</v>
      </c>
      <c r="U53" s="48" t="str">
        <f t="shared" si="17"/>
        <v>DEB 15</v>
      </c>
      <c r="V53" s="48" t="str">
        <f>IF(E53=0," ",IF(E53="H",IF(H53&lt;1999,VLOOKUP(K53,Minimas!$A$15:$F$29,6),IF(AND(H53&gt;1998,H53&lt;2002),VLOOKUP(K53,Minimas!$A$15:$F$29,5),IF(AND(H53&gt;2001,H53&lt;2004),VLOOKUP(K53,Minimas!$A$15:$F$29,4),IF(AND(H53&gt;2003,H53&lt;2006),VLOOKUP(K53,Minimas!$A$15:$F$29,3),VLOOKUP(K53,Minimas!$A$15:$F$29,2))))),IF(H53&lt;1999,VLOOKUP(K53,Minimas!$G$15:$L$29,6),IF(AND(H53&gt;1998,H53&lt;2002),VLOOKUP(K53,Minimas!$G$15:$L$29,5),IF(AND(H53&gt;2001,H53&lt;2004),VLOOKUP(K53,Minimas!$G$15:$L$29,4),IF(AND(H53&gt;2003,H53&lt;2006),VLOOKUP(K53,Minimas!$G$15:$L$29,3),VLOOKUP(K53,Minimas!$G$15:$L$29,2)))))))</f>
        <v>SE M89</v>
      </c>
      <c r="W53" s="49">
        <f t="shared" si="16"/>
        <v>193.73913798703617</v>
      </c>
      <c r="X53" s="145">
        <v>43401</v>
      </c>
      <c r="Y53" s="198" t="s">
        <v>230</v>
      </c>
      <c r="Z53" s="198" t="s">
        <v>229</v>
      </c>
      <c r="AA53" s="163"/>
      <c r="AB53" s="161">
        <f>T53-HLOOKUP(V53,Minimas!$C$3:$CD$12,2,FALSE)</f>
        <v>15</v>
      </c>
      <c r="AC53" s="161">
        <f>T53-HLOOKUP(V53,Minimas!$C$3:$CD$12,3,FALSE)</f>
        <v>-10</v>
      </c>
      <c r="AD53" s="161">
        <f>T53-HLOOKUP(V53,Minimas!$C$3:$CD$12,4,FALSE)</f>
        <v>-35</v>
      </c>
      <c r="AE53" s="161">
        <f>T53-HLOOKUP(V53,Minimas!$C$3:$CD$12,5,FALSE)</f>
        <v>-65</v>
      </c>
      <c r="AF53" s="161">
        <f>T53-HLOOKUP(V53,Minimas!$C$3:$CD$12,6,FALSE)</f>
        <v>-95</v>
      </c>
      <c r="AG53" s="161">
        <f>T53-HLOOKUP(V53,Minimas!$C$3:$CD$12,7,FALSE)</f>
        <v>-122</v>
      </c>
      <c r="AH53" s="161">
        <f>T53-HLOOKUP(V53,Minimas!$C$3:$CD$12,8,FALSE)</f>
        <v>-145</v>
      </c>
      <c r="AI53" s="161">
        <f>T53-HLOOKUP(V53,Minimas!$C$3:$CD$12,9,FALSE)</f>
        <v>-165</v>
      </c>
      <c r="AJ53" s="161">
        <f>T53-HLOOKUP(V53,Minimas!$C$3:$CD$12,10,FALSE)</f>
        <v>-195</v>
      </c>
      <c r="AK53" s="162" t="str">
        <f t="shared" si="18"/>
        <v>DEB</v>
      </c>
      <c r="AL53" s="163"/>
      <c r="AM53" s="163" t="str">
        <f t="shared" si="20"/>
        <v>DEB</v>
      </c>
      <c r="AN53" s="163">
        <f t="shared" si="19"/>
        <v>15</v>
      </c>
      <c r="AO53" s="163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</row>
    <row r="54" spans="1:124" s="5" customFormat="1" ht="30" customHeight="1" x14ac:dyDescent="0.25">
      <c r="B54" s="278" t="s">
        <v>250</v>
      </c>
      <c r="C54" s="223">
        <v>446162</v>
      </c>
      <c r="D54" s="224"/>
      <c r="E54" s="221" t="s">
        <v>40</v>
      </c>
      <c r="F54" s="225" t="s">
        <v>255</v>
      </c>
      <c r="G54" s="203" t="s">
        <v>256</v>
      </c>
      <c r="H54" s="226">
        <v>1994</v>
      </c>
      <c r="I54" s="227" t="s">
        <v>202</v>
      </c>
      <c r="J54" s="228" t="s">
        <v>44</v>
      </c>
      <c r="K54" s="209">
        <v>85.52</v>
      </c>
      <c r="L54" s="211">
        <v>60</v>
      </c>
      <c r="M54" s="212">
        <v>65</v>
      </c>
      <c r="N54" s="212">
        <v>68</v>
      </c>
      <c r="O54" s="52">
        <f t="shared" si="21"/>
        <v>68</v>
      </c>
      <c r="P54" s="211">
        <v>75</v>
      </c>
      <c r="Q54" s="212">
        <v>80</v>
      </c>
      <c r="R54" s="212">
        <v>85</v>
      </c>
      <c r="S54" s="52">
        <f t="shared" si="15"/>
        <v>85</v>
      </c>
      <c r="T54" s="51">
        <f t="shared" si="22"/>
        <v>153</v>
      </c>
      <c r="U54" s="48" t="str">
        <f t="shared" si="17"/>
        <v>DEB 3</v>
      </c>
      <c r="V54" s="48" t="str">
        <f>IF(E54=0," ",IF(E54="H",IF(H54&lt;1999,VLOOKUP(K54,Minimas!$A$15:$F$29,6),IF(AND(H54&gt;1998,H54&lt;2002),VLOOKUP(K54,Minimas!$A$15:$F$29,5),IF(AND(H54&gt;2001,H54&lt;2004),VLOOKUP(K54,Minimas!$A$15:$F$29,4),IF(AND(H54&gt;2003,H54&lt;2006),VLOOKUP(K54,Minimas!$A$15:$F$29,3),VLOOKUP(K54,Minimas!$A$15:$F$29,2))))),IF(H54&lt;1999,VLOOKUP(K54,Minimas!$G$15:$L$29,6),IF(AND(H54&gt;1998,H54&lt;2002),VLOOKUP(K54,Minimas!$G$15:$L$29,5),IF(AND(H54&gt;2001,H54&lt;2004),VLOOKUP(K54,Minimas!$G$15:$L$29,4),IF(AND(H54&gt;2003,H54&lt;2006),VLOOKUP(K54,Minimas!$G$15:$L$29,3),VLOOKUP(K54,Minimas!$G$15:$L$29,2)))))))</f>
        <v>SE M89</v>
      </c>
      <c r="W54" s="49">
        <f t="shared" si="16"/>
        <v>181.13249230341569</v>
      </c>
      <c r="X54" s="180">
        <v>43485</v>
      </c>
      <c r="Y54" s="184" t="s">
        <v>259</v>
      </c>
      <c r="Z54" s="184" t="s">
        <v>235</v>
      </c>
      <c r="AA54" s="163"/>
      <c r="AB54" s="161">
        <f>T54-HLOOKUP(V54,Minimas!$C$3:$CD$12,2,FALSE)</f>
        <v>3</v>
      </c>
      <c r="AC54" s="161">
        <f>T54-HLOOKUP(V54,Minimas!$C$3:$CD$12,3,FALSE)</f>
        <v>-22</v>
      </c>
      <c r="AD54" s="161">
        <f>T54-HLOOKUP(V54,Minimas!$C$3:$CD$12,4,FALSE)</f>
        <v>-47</v>
      </c>
      <c r="AE54" s="161">
        <f>T54-HLOOKUP(V54,Minimas!$C$3:$CD$12,5,FALSE)</f>
        <v>-77</v>
      </c>
      <c r="AF54" s="161">
        <f>T54-HLOOKUP(V54,Minimas!$C$3:$CD$12,6,FALSE)</f>
        <v>-107</v>
      </c>
      <c r="AG54" s="161">
        <f>T54-HLOOKUP(V54,Minimas!$C$3:$CD$12,7,FALSE)</f>
        <v>-134</v>
      </c>
      <c r="AH54" s="161">
        <f>T54-HLOOKUP(V54,Minimas!$C$3:$CD$12,8,FALSE)</f>
        <v>-157</v>
      </c>
      <c r="AI54" s="161">
        <f>T54-HLOOKUP(V54,Minimas!$C$3:$CD$12,9,FALSE)</f>
        <v>-177</v>
      </c>
      <c r="AJ54" s="161">
        <f>T54-HLOOKUP(V54,Minimas!$C$3:$CD$12,10,FALSE)</f>
        <v>-207</v>
      </c>
      <c r="AK54" s="162" t="str">
        <f t="shared" si="18"/>
        <v>DEB</v>
      </c>
      <c r="AL54" s="163"/>
      <c r="AM54" s="163" t="str">
        <f t="shared" si="20"/>
        <v>DEB</v>
      </c>
      <c r="AN54" s="163">
        <f t="shared" si="19"/>
        <v>3</v>
      </c>
      <c r="AO54" s="163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</row>
    <row r="55" spans="1:124" s="5" customFormat="1" ht="30" customHeight="1" x14ac:dyDescent="0.25">
      <c r="B55" s="280" t="s">
        <v>250</v>
      </c>
      <c r="C55" s="137">
        <v>442646</v>
      </c>
      <c r="D55" s="138"/>
      <c r="E55" s="270" t="s">
        <v>40</v>
      </c>
      <c r="F55" s="159" t="s">
        <v>286</v>
      </c>
      <c r="G55" s="126" t="s">
        <v>209</v>
      </c>
      <c r="H55" s="160">
        <v>1991</v>
      </c>
      <c r="I55" s="140" t="s">
        <v>129</v>
      </c>
      <c r="J55" s="139" t="s">
        <v>44</v>
      </c>
      <c r="K55" s="129">
        <v>84.5</v>
      </c>
      <c r="L55" s="110">
        <v>55</v>
      </c>
      <c r="M55" s="110">
        <v>60</v>
      </c>
      <c r="N55" s="110">
        <v>63</v>
      </c>
      <c r="O55" s="52">
        <f t="shared" si="21"/>
        <v>63</v>
      </c>
      <c r="P55" s="110">
        <v>67</v>
      </c>
      <c r="Q55" s="110">
        <v>71</v>
      </c>
      <c r="R55" s="110">
        <v>75</v>
      </c>
      <c r="S55" s="52">
        <f t="shared" si="15"/>
        <v>75</v>
      </c>
      <c r="T55" s="51">
        <f t="shared" si="22"/>
        <v>138</v>
      </c>
      <c r="U55" s="48" t="str">
        <f t="shared" si="17"/>
        <v>DEB -12</v>
      </c>
      <c r="V55" s="48" t="str">
        <f>IF(E55=0," ",IF(E55="H",IF(H55&lt;1999,VLOOKUP(K55,[13]Minimas!$A$15:$F$29,6),IF(AND(H55&gt;1998,H55&lt;2002),VLOOKUP(K55,[13]Minimas!$A$15:$F$29,5),IF(AND(H55&gt;2001,H55&lt;2004),VLOOKUP(K55,[13]Minimas!$A$15:$F$29,4),IF(AND(H55&gt;2003,H55&lt;2006),VLOOKUP(K55,[13]Minimas!$A$15:$F$29,3),VLOOKUP(K55,[13]Minimas!$A$15:$F$29,2))))),IF(H55&lt;1999,VLOOKUP(K55,[13]Minimas!$G$15:$L$29,6),IF(AND(H55&gt;1998,H55&lt;2002),VLOOKUP(K55,[13]Minimas!$G$15:$L$29,5),IF(AND(H55&gt;2001,H55&lt;2004),VLOOKUP(K55,[13]Minimas!$G$15:$L$29,4),IF(AND(H55&gt;2003,H55&lt;2006),VLOOKUP(K55,[13]Minimas!$G$15:$L$29,3),VLOOKUP(K55,[13]Minimas!$G$15:$L$29,2)))))))</f>
        <v>SE M89</v>
      </c>
      <c r="W55" s="49">
        <f t="shared" si="16"/>
        <v>164.3051961175436</v>
      </c>
      <c r="X55" s="180">
        <v>43492</v>
      </c>
      <c r="Y55" s="184" t="s">
        <v>239</v>
      </c>
      <c r="Z55" s="184" t="s">
        <v>289</v>
      </c>
      <c r="AA55" s="163"/>
      <c r="AB55" s="161">
        <f>T55-HLOOKUP(V55,Minimas!$C$3:$CD$12,2,FALSE)</f>
        <v>-12</v>
      </c>
      <c r="AC55" s="161">
        <f>T55-HLOOKUP(V55,Minimas!$C$3:$CD$12,3,FALSE)</f>
        <v>-37</v>
      </c>
      <c r="AD55" s="161">
        <f>T55-HLOOKUP(V55,Minimas!$C$3:$CD$12,4,FALSE)</f>
        <v>-62</v>
      </c>
      <c r="AE55" s="161">
        <f>T55-HLOOKUP(V55,Minimas!$C$3:$CD$12,5,FALSE)</f>
        <v>-92</v>
      </c>
      <c r="AF55" s="161">
        <f>T55-HLOOKUP(V55,Minimas!$C$3:$CD$12,6,FALSE)</f>
        <v>-122</v>
      </c>
      <c r="AG55" s="161">
        <f>T55-HLOOKUP(V55,Minimas!$C$3:$CD$12,7,FALSE)</f>
        <v>-149</v>
      </c>
      <c r="AH55" s="161">
        <f>T55-HLOOKUP(V55,Minimas!$C$3:$CD$12,8,FALSE)</f>
        <v>-172</v>
      </c>
      <c r="AI55" s="161">
        <f>T55-HLOOKUP(V55,Minimas!$C$3:$CD$12,9,FALSE)</f>
        <v>-192</v>
      </c>
      <c r="AJ55" s="161">
        <f>T55-HLOOKUP(V55,Minimas!$C$3:$CD$12,10,FALSE)</f>
        <v>-222</v>
      </c>
      <c r="AK55" s="162" t="str">
        <f t="shared" si="18"/>
        <v>DEB</v>
      </c>
      <c r="AL55" s="163"/>
      <c r="AM55" s="163" t="str">
        <f t="shared" si="20"/>
        <v>DEB</v>
      </c>
      <c r="AN55" s="163">
        <f t="shared" si="19"/>
        <v>-12</v>
      </c>
      <c r="AO55" s="163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</row>
    <row r="56" spans="1:124" s="5" customFormat="1" ht="30" customHeight="1" x14ac:dyDescent="0.3">
      <c r="B56" s="278" t="s">
        <v>250</v>
      </c>
      <c r="C56" s="285">
        <v>407353</v>
      </c>
      <c r="D56" s="292"/>
      <c r="E56" s="297" t="s">
        <v>40</v>
      </c>
      <c r="F56" s="303" t="s">
        <v>204</v>
      </c>
      <c r="G56" s="311" t="s">
        <v>205</v>
      </c>
      <c r="H56" s="320">
        <v>1995</v>
      </c>
      <c r="I56" s="327" t="s">
        <v>195</v>
      </c>
      <c r="J56" s="339" t="s">
        <v>44</v>
      </c>
      <c r="K56" s="342">
        <v>93.19</v>
      </c>
      <c r="L56" s="350">
        <v>115</v>
      </c>
      <c r="M56" s="358">
        <v>-122</v>
      </c>
      <c r="N56" s="355">
        <v>125</v>
      </c>
      <c r="O56" s="52">
        <f t="shared" si="21"/>
        <v>125</v>
      </c>
      <c r="P56" s="351">
        <v>145</v>
      </c>
      <c r="Q56" s="358">
        <v>-151</v>
      </c>
      <c r="R56" s="358">
        <v>-151</v>
      </c>
      <c r="S56" s="52">
        <f t="shared" si="15"/>
        <v>145</v>
      </c>
      <c r="T56" s="51">
        <f t="shared" si="22"/>
        <v>270</v>
      </c>
      <c r="U56" s="48" t="str">
        <f t="shared" si="17"/>
        <v>FED + 5</v>
      </c>
      <c r="V56" s="48" t="str">
        <f>IF(E56=0," ",IF(E56="H",IF(H56&lt;1999,VLOOKUP(K56,Minimas!$A$15:$F$29,6),IF(AND(H56&gt;1998,H56&lt;2002),VLOOKUP(K56,Minimas!$A$15:$F$29,5),IF(AND(H56&gt;2001,H56&lt;2004),VLOOKUP(K56,Minimas!$A$15:$F$29,4),IF(AND(H56&gt;2003,H56&lt;2006),VLOOKUP(K56,Minimas!$A$15:$F$29,3),VLOOKUP(K56,Minimas!$A$15:$F$29,2))))),IF(H56&lt;1999,VLOOKUP(K56,Minimas!$G$15:$L$29,6),IF(AND(H56&gt;1998,H56&lt;2002),VLOOKUP(K56,Minimas!$G$15:$L$29,5),IF(AND(H56&gt;2001,H56&lt;2004),VLOOKUP(K56,Minimas!$G$15:$L$29,4),IF(AND(H56&gt;2003,H56&lt;2006),VLOOKUP(K56,Minimas!$G$15:$L$29,3),VLOOKUP(K56,Minimas!$G$15:$L$29,2)))))))</f>
        <v>SE M96</v>
      </c>
      <c r="W56" s="49">
        <f t="shared" si="16"/>
        <v>307.75114032898529</v>
      </c>
      <c r="X56" s="145">
        <v>43401</v>
      </c>
      <c r="Y56" s="198" t="s">
        <v>230</v>
      </c>
      <c r="Z56" s="198" t="s">
        <v>229</v>
      </c>
      <c r="AA56" s="163"/>
      <c r="AB56" s="161">
        <f>T56-HLOOKUP(V56,Minimas!$C$3:$CD$12,2,FALSE)</f>
        <v>115</v>
      </c>
      <c r="AC56" s="161">
        <f>T56-HLOOKUP(V56,Minimas!$C$3:$CD$12,3,FALSE)</f>
        <v>90</v>
      </c>
      <c r="AD56" s="161">
        <f>T56-HLOOKUP(V56,Minimas!$C$3:$CD$12,4,FALSE)</f>
        <v>65</v>
      </c>
      <c r="AE56" s="161">
        <f>T56-HLOOKUP(V56,Minimas!$C$3:$CD$12,5,FALSE)</f>
        <v>35</v>
      </c>
      <c r="AF56" s="161">
        <f>T56-HLOOKUP(V56,Minimas!$C$3:$CD$12,6,FALSE)</f>
        <v>5</v>
      </c>
      <c r="AG56" s="161">
        <f>T56-HLOOKUP(V56,Minimas!$C$3:$CD$12,7,FALSE)</f>
        <v>-25</v>
      </c>
      <c r="AH56" s="161">
        <f>T56-HLOOKUP(V56,Minimas!$C$3:$CD$12,8,FALSE)</f>
        <v>-50</v>
      </c>
      <c r="AI56" s="161">
        <f>T56-HLOOKUP(V56,Minimas!$C$3:$CD$12,9,FALSE)</f>
        <v>-70</v>
      </c>
      <c r="AJ56" s="161">
        <f>T56-HLOOKUP(V56,Minimas!$C$3:$CD$12,10,FALSE)</f>
        <v>-90</v>
      </c>
      <c r="AK56" s="162" t="str">
        <f t="shared" si="18"/>
        <v>FED +</v>
      </c>
      <c r="AL56" s="163"/>
      <c r="AM56" s="163" t="str">
        <f t="shared" si="20"/>
        <v>FED +</v>
      </c>
      <c r="AN56" s="163">
        <f t="shared" si="19"/>
        <v>5</v>
      </c>
      <c r="AO56" s="163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</row>
    <row r="57" spans="1:124" s="5" customFormat="1" ht="30" customHeight="1" x14ac:dyDescent="0.25">
      <c r="B57" s="278" t="s">
        <v>250</v>
      </c>
      <c r="C57" s="223">
        <v>376192</v>
      </c>
      <c r="D57" s="224"/>
      <c r="E57" s="221" t="s">
        <v>40</v>
      </c>
      <c r="F57" s="225" t="s">
        <v>206</v>
      </c>
      <c r="G57" s="203" t="s">
        <v>207</v>
      </c>
      <c r="H57" s="226">
        <v>1983</v>
      </c>
      <c r="I57" s="227" t="s">
        <v>257</v>
      </c>
      <c r="J57" s="228" t="s">
        <v>44</v>
      </c>
      <c r="K57" s="209">
        <v>93</v>
      </c>
      <c r="L57" s="211">
        <v>100</v>
      </c>
      <c r="M57" s="212">
        <v>107</v>
      </c>
      <c r="N57" s="264">
        <v>-112</v>
      </c>
      <c r="O57" s="52">
        <f t="shared" si="21"/>
        <v>107</v>
      </c>
      <c r="P57" s="211">
        <v>130</v>
      </c>
      <c r="Q57" s="264">
        <v>-136</v>
      </c>
      <c r="R57" s="264">
        <v>-140</v>
      </c>
      <c r="S57" s="52">
        <f t="shared" si="15"/>
        <v>130</v>
      </c>
      <c r="T57" s="51">
        <f t="shared" si="22"/>
        <v>237</v>
      </c>
      <c r="U57" s="48" t="str">
        <f t="shared" si="17"/>
        <v>IRG + 2</v>
      </c>
      <c r="V57" s="48" t="str">
        <f>IF(E57=0," ",IF(E57="H",IF(H57&lt;1999,VLOOKUP(K57,Minimas!$A$15:$F$29,6),IF(AND(H57&gt;1998,H57&lt;2002),VLOOKUP(K57,Minimas!$A$15:$F$29,5),IF(AND(H57&gt;2001,H57&lt;2004),VLOOKUP(K57,Minimas!$A$15:$F$29,4),IF(AND(H57&gt;2003,H57&lt;2006),VLOOKUP(K57,Minimas!$A$15:$F$29,3),VLOOKUP(K57,Minimas!$A$15:$F$29,2))))),IF(H57&lt;1999,VLOOKUP(K57,Minimas!$G$15:$L$29,6),IF(AND(H57&gt;1998,H57&lt;2002),VLOOKUP(K57,Minimas!$G$15:$L$29,5),IF(AND(H57&gt;2001,H57&lt;2004),VLOOKUP(K57,Minimas!$G$15:$L$29,4),IF(AND(H57&gt;2003,H57&lt;2006),VLOOKUP(K57,Minimas!$G$15:$L$29,3),VLOOKUP(K57,Minimas!$G$15:$L$29,2)))))))</f>
        <v>SE M96</v>
      </c>
      <c r="W57" s="49">
        <f t="shared" si="16"/>
        <v>270.36552944850433</v>
      </c>
      <c r="X57" s="180">
        <v>43485</v>
      </c>
      <c r="Y57" s="184" t="s">
        <v>259</v>
      </c>
      <c r="Z57" s="184" t="s">
        <v>235</v>
      </c>
      <c r="AA57" s="163"/>
      <c r="AB57" s="161">
        <f>T57-HLOOKUP(V57,Minimas!$C$3:$CD$12,2,FALSE)</f>
        <v>82</v>
      </c>
      <c r="AC57" s="161">
        <f>T57-HLOOKUP(V57,Minimas!$C$3:$CD$12,3,FALSE)</f>
        <v>57</v>
      </c>
      <c r="AD57" s="161">
        <f>T57-HLOOKUP(V57,Minimas!$C$3:$CD$12,4,FALSE)</f>
        <v>32</v>
      </c>
      <c r="AE57" s="161">
        <f>T57-HLOOKUP(V57,Minimas!$C$3:$CD$12,5,FALSE)</f>
        <v>2</v>
      </c>
      <c r="AF57" s="161">
        <f>T57-HLOOKUP(V57,Minimas!$C$3:$CD$12,6,FALSE)</f>
        <v>-28</v>
      </c>
      <c r="AG57" s="161">
        <f>T57-HLOOKUP(V57,Minimas!$C$3:$CD$12,7,FALSE)</f>
        <v>-58</v>
      </c>
      <c r="AH57" s="161">
        <f>T57-HLOOKUP(V57,Minimas!$C$3:$CD$12,8,FALSE)</f>
        <v>-83</v>
      </c>
      <c r="AI57" s="161">
        <f>T57-HLOOKUP(V57,Minimas!$C$3:$CD$12,9,FALSE)</f>
        <v>-103</v>
      </c>
      <c r="AJ57" s="161">
        <f>T57-HLOOKUP(V57,Minimas!$C$3:$CD$12,10,FALSE)</f>
        <v>-123</v>
      </c>
      <c r="AK57" s="162" t="str">
        <f t="shared" si="18"/>
        <v>IRG +</v>
      </c>
      <c r="AL57" s="163"/>
      <c r="AM57" s="163" t="str">
        <f t="shared" si="20"/>
        <v>IRG +</v>
      </c>
      <c r="AN57" s="163">
        <f t="shared" si="19"/>
        <v>2</v>
      </c>
      <c r="AO57" s="163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</row>
    <row r="58" spans="1:124" s="5" customFormat="1" ht="30" customHeight="1" x14ac:dyDescent="0.25">
      <c r="B58" s="278" t="s">
        <v>250</v>
      </c>
      <c r="C58" s="223">
        <v>418139</v>
      </c>
      <c r="D58" s="224"/>
      <c r="E58" s="221" t="s">
        <v>40</v>
      </c>
      <c r="F58" s="225" t="s">
        <v>200</v>
      </c>
      <c r="G58" s="203" t="s">
        <v>201</v>
      </c>
      <c r="H58" s="226">
        <v>1979</v>
      </c>
      <c r="I58" s="229" t="s">
        <v>202</v>
      </c>
      <c r="J58" s="228" t="s">
        <v>44</v>
      </c>
      <c r="K58" s="209">
        <v>95.54</v>
      </c>
      <c r="L58" s="211">
        <v>90</v>
      </c>
      <c r="M58" s="212">
        <v>95</v>
      </c>
      <c r="N58" s="264">
        <v>-100</v>
      </c>
      <c r="O58" s="52">
        <f t="shared" si="21"/>
        <v>95</v>
      </c>
      <c r="P58" s="211">
        <v>115</v>
      </c>
      <c r="Q58" s="212">
        <v>120</v>
      </c>
      <c r="R58" s="212">
        <v>125</v>
      </c>
      <c r="S58" s="52">
        <f t="shared" si="15"/>
        <v>125</v>
      </c>
      <c r="T58" s="51">
        <f t="shared" si="22"/>
        <v>220</v>
      </c>
      <c r="U58" s="48" t="str">
        <f t="shared" si="17"/>
        <v>REG + 15</v>
      </c>
      <c r="V58" s="48" t="str">
        <f>IF(E58=0," ",IF(E58="H",IF(H58&lt;1999,VLOOKUP(K58,Minimas!$A$15:$F$29,6),IF(AND(H58&gt;1998,H58&lt;2002),VLOOKUP(K58,Minimas!$A$15:$F$29,5),IF(AND(H58&gt;2001,H58&lt;2004),VLOOKUP(K58,Minimas!$A$15:$F$29,4),IF(AND(H58&gt;2003,H58&lt;2006),VLOOKUP(K58,Minimas!$A$15:$F$29,3),VLOOKUP(K58,Minimas!$A$15:$F$29,2))))),IF(H58&lt;1999,VLOOKUP(K58,Minimas!$G$15:$L$29,6),IF(AND(H58&gt;1998,H58&lt;2002),VLOOKUP(K58,Minimas!$G$15:$L$29,5),IF(AND(H58&gt;2001,H58&lt;2004),VLOOKUP(K58,Minimas!$G$15:$L$29,4),IF(AND(H58&gt;2003,H58&lt;2006),VLOOKUP(K58,Minimas!$G$15:$L$29,3),VLOOKUP(K58,Minimas!$G$15:$L$29,2)))))))</f>
        <v>SE M96</v>
      </c>
      <c r="W58" s="49">
        <f t="shared" si="16"/>
        <v>248.24161677438715</v>
      </c>
      <c r="X58" s="180">
        <v>43485</v>
      </c>
      <c r="Y58" s="184" t="s">
        <v>259</v>
      </c>
      <c r="Z58" s="184" t="s">
        <v>235</v>
      </c>
      <c r="AA58" s="163"/>
      <c r="AB58" s="161">
        <f>T58-HLOOKUP(V58,Minimas!$C$3:$CD$12,2,FALSE)</f>
        <v>65</v>
      </c>
      <c r="AC58" s="161">
        <f>T58-HLOOKUP(V58,Minimas!$C$3:$CD$12,3,FALSE)</f>
        <v>40</v>
      </c>
      <c r="AD58" s="161">
        <f>T58-HLOOKUP(V58,Minimas!$C$3:$CD$12,4,FALSE)</f>
        <v>15</v>
      </c>
      <c r="AE58" s="161">
        <f>T58-HLOOKUP(V58,Minimas!$C$3:$CD$12,5,FALSE)</f>
        <v>-15</v>
      </c>
      <c r="AF58" s="161">
        <f>T58-HLOOKUP(V58,Minimas!$C$3:$CD$12,6,FALSE)</f>
        <v>-45</v>
      </c>
      <c r="AG58" s="161">
        <f>T58-HLOOKUP(V58,Minimas!$C$3:$CD$12,7,FALSE)</f>
        <v>-75</v>
      </c>
      <c r="AH58" s="161">
        <f>T58-HLOOKUP(V58,Minimas!$C$3:$CD$12,8,FALSE)</f>
        <v>-100</v>
      </c>
      <c r="AI58" s="161">
        <f>T58-HLOOKUP(V58,Minimas!$C$3:$CD$12,9,FALSE)</f>
        <v>-120</v>
      </c>
      <c r="AJ58" s="161">
        <f>T58-HLOOKUP(V58,Minimas!$C$3:$CD$12,10,FALSE)</f>
        <v>-140</v>
      </c>
      <c r="AK58" s="162" t="str">
        <f t="shared" si="18"/>
        <v>REG +</v>
      </c>
      <c r="AL58" s="163"/>
      <c r="AM58" s="163" t="str">
        <f t="shared" si="20"/>
        <v>REG +</v>
      </c>
      <c r="AN58" s="163">
        <f t="shared" si="19"/>
        <v>15</v>
      </c>
      <c r="AO58" s="163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</row>
    <row r="59" spans="1:124" s="5" customFormat="1" ht="30" customHeight="1" thickBot="1" x14ac:dyDescent="0.3">
      <c r="B59" s="278" t="s">
        <v>250</v>
      </c>
      <c r="C59" s="223">
        <v>443404</v>
      </c>
      <c r="D59" s="224"/>
      <c r="E59" s="221" t="s">
        <v>40</v>
      </c>
      <c r="F59" s="225" t="s">
        <v>172</v>
      </c>
      <c r="G59" s="203" t="s">
        <v>173</v>
      </c>
      <c r="H59" s="226">
        <v>1992</v>
      </c>
      <c r="I59" s="227" t="s">
        <v>129</v>
      </c>
      <c r="J59" s="228" t="s">
        <v>44</v>
      </c>
      <c r="K59" s="209">
        <v>90.74</v>
      </c>
      <c r="L59" s="211">
        <v>83</v>
      </c>
      <c r="M59" s="212">
        <v>87</v>
      </c>
      <c r="N59" s="212">
        <v>92</v>
      </c>
      <c r="O59" s="52">
        <f t="shared" si="21"/>
        <v>92</v>
      </c>
      <c r="P59" s="211">
        <v>105</v>
      </c>
      <c r="Q59" s="212">
        <v>110</v>
      </c>
      <c r="R59" s="212">
        <v>113</v>
      </c>
      <c r="S59" s="52">
        <f t="shared" si="15"/>
        <v>113</v>
      </c>
      <c r="T59" s="51">
        <f t="shared" si="22"/>
        <v>205</v>
      </c>
      <c r="U59" s="48" t="str">
        <f t="shared" si="17"/>
        <v>REG + 0</v>
      </c>
      <c r="V59" s="48" t="str">
        <f>IF(E59=0," ",IF(E59="H",IF(H59&lt;1999,VLOOKUP(K59,Minimas!$A$15:$F$29,6),IF(AND(H59&gt;1998,H59&lt;2002),VLOOKUP(K59,Minimas!$A$15:$F$29,5),IF(AND(H59&gt;2001,H59&lt;2004),VLOOKUP(K59,Minimas!$A$15:$F$29,4),IF(AND(H59&gt;2003,H59&lt;2006),VLOOKUP(K59,Minimas!$A$15:$F$29,3),VLOOKUP(K59,Minimas!$A$15:$F$29,2))))),IF(H59&lt;1999,VLOOKUP(K59,Minimas!$G$15:$L$29,6),IF(AND(H59&gt;1998,H59&lt;2002),VLOOKUP(K59,Minimas!$G$15:$L$29,5),IF(AND(H59&gt;2001,H59&lt;2004),VLOOKUP(K59,Minimas!$G$15:$L$29,4),IF(AND(H59&gt;2003,H59&lt;2006),VLOOKUP(K59,Minimas!$G$15:$L$29,3),VLOOKUP(K59,Minimas!$G$15:$L$29,2)))))))</f>
        <v>SE M96</v>
      </c>
      <c r="W59" s="49">
        <f t="shared" si="16"/>
        <v>236.30581050075838</v>
      </c>
      <c r="X59" s="180">
        <v>43485</v>
      </c>
      <c r="Y59" s="184" t="s">
        <v>259</v>
      </c>
      <c r="Z59" s="184" t="s">
        <v>235</v>
      </c>
      <c r="AA59" s="163"/>
      <c r="AB59" s="161">
        <f>T59-HLOOKUP(V59,Minimas!$C$3:$CD$12,2,FALSE)</f>
        <v>50</v>
      </c>
      <c r="AC59" s="161">
        <f>T59-HLOOKUP(V59,Minimas!$C$3:$CD$12,3,FALSE)</f>
        <v>25</v>
      </c>
      <c r="AD59" s="161">
        <f>T59-HLOOKUP(V59,Minimas!$C$3:$CD$12,4,FALSE)</f>
        <v>0</v>
      </c>
      <c r="AE59" s="161">
        <f>T59-HLOOKUP(V59,Minimas!$C$3:$CD$12,5,FALSE)</f>
        <v>-30</v>
      </c>
      <c r="AF59" s="161">
        <f>T59-HLOOKUP(V59,Minimas!$C$3:$CD$12,6,FALSE)</f>
        <v>-60</v>
      </c>
      <c r="AG59" s="161">
        <f>T59-HLOOKUP(V59,Minimas!$C$3:$CD$12,7,FALSE)</f>
        <v>-90</v>
      </c>
      <c r="AH59" s="161">
        <f>T59-HLOOKUP(V59,Minimas!$C$3:$CD$12,8,FALSE)</f>
        <v>-115</v>
      </c>
      <c r="AI59" s="161">
        <f>T59-HLOOKUP(V59,Minimas!$C$3:$CD$12,9,FALSE)</f>
        <v>-135</v>
      </c>
      <c r="AJ59" s="161">
        <f>T59-HLOOKUP(V59,Minimas!$C$3:$CD$12,10,FALSE)</f>
        <v>-155</v>
      </c>
      <c r="AK59" s="162" t="str">
        <f t="shared" si="18"/>
        <v>REG +</v>
      </c>
      <c r="AL59" s="163"/>
      <c r="AM59" s="163" t="str">
        <f t="shared" si="20"/>
        <v>REG +</v>
      </c>
      <c r="AN59" s="163">
        <f t="shared" si="19"/>
        <v>0</v>
      </c>
      <c r="AO59" s="163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</row>
    <row r="60" spans="1:124" s="5" customFormat="1" ht="30" customHeight="1" thickBot="1" x14ac:dyDescent="0.3">
      <c r="B60" s="278" t="s">
        <v>250</v>
      </c>
      <c r="C60" s="290">
        <v>422216</v>
      </c>
      <c r="D60" s="296"/>
      <c r="E60" s="274" t="s">
        <v>40</v>
      </c>
      <c r="F60" s="310" t="s">
        <v>208</v>
      </c>
      <c r="G60" s="276" t="s">
        <v>189</v>
      </c>
      <c r="H60" s="326">
        <v>1992</v>
      </c>
      <c r="I60" s="336" t="s">
        <v>202</v>
      </c>
      <c r="J60" s="341" t="s">
        <v>44</v>
      </c>
      <c r="K60" s="346">
        <v>93.9</v>
      </c>
      <c r="L60" s="211">
        <v>80</v>
      </c>
      <c r="M60" s="212">
        <v>84</v>
      </c>
      <c r="N60" s="212">
        <v>88</v>
      </c>
      <c r="O60" s="52">
        <f t="shared" si="21"/>
        <v>88</v>
      </c>
      <c r="P60" s="211">
        <v>100</v>
      </c>
      <c r="Q60" s="212">
        <v>105</v>
      </c>
      <c r="R60" s="264">
        <v>-110</v>
      </c>
      <c r="S60" s="52">
        <f t="shared" si="15"/>
        <v>105</v>
      </c>
      <c r="T60" s="51">
        <f t="shared" si="22"/>
        <v>193</v>
      </c>
      <c r="U60" s="48" t="str">
        <f t="shared" si="17"/>
        <v>DPT + 13</v>
      </c>
      <c r="V60" s="48" t="str">
        <f>IF(E60=0," ",IF(E60="H",IF(H60&lt;1999,VLOOKUP(K60,Minimas!$A$15:$F$29,6),IF(AND(H60&gt;1998,H60&lt;2002),VLOOKUP(K60,Minimas!$A$15:$F$29,5),IF(AND(H60&gt;2001,H60&lt;2004),VLOOKUP(K60,Minimas!$A$15:$F$29,4),IF(AND(H60&gt;2003,H60&lt;2006),VLOOKUP(K60,Minimas!$A$15:$F$29,3),VLOOKUP(K60,Minimas!$A$15:$F$29,2))))),IF(H60&lt;1999,VLOOKUP(K60,Minimas!$G$15:$L$29,6),IF(AND(H60&gt;1998,H60&lt;2002),VLOOKUP(K60,Minimas!$G$15:$L$29,5),IF(AND(H60&gt;2001,H60&lt;2004),VLOOKUP(K60,Minimas!$G$15:$L$29,4),IF(AND(H60&gt;2003,H60&lt;2006),VLOOKUP(K60,Minimas!$G$15:$L$29,3),VLOOKUP(K60,Minimas!$G$15:$L$29,2)))))))</f>
        <v>SE M96</v>
      </c>
      <c r="W60" s="49">
        <f t="shared" si="16"/>
        <v>219.29993492867894</v>
      </c>
      <c r="X60" s="180">
        <v>43485</v>
      </c>
      <c r="Y60" s="184" t="s">
        <v>259</v>
      </c>
      <c r="Z60" s="184" t="s">
        <v>235</v>
      </c>
      <c r="AA60" s="163"/>
      <c r="AB60" s="161">
        <f>T60-HLOOKUP(V60,Minimas!$C$3:$CD$12,2,FALSE)</f>
        <v>38</v>
      </c>
      <c r="AC60" s="161">
        <f>T60-HLOOKUP(V60,Minimas!$C$3:$CD$12,3,FALSE)</f>
        <v>13</v>
      </c>
      <c r="AD60" s="161">
        <f>T60-HLOOKUP(V60,Minimas!$C$3:$CD$12,4,FALSE)</f>
        <v>-12</v>
      </c>
      <c r="AE60" s="161">
        <f>T60-HLOOKUP(V60,Minimas!$C$3:$CD$12,5,FALSE)</f>
        <v>-42</v>
      </c>
      <c r="AF60" s="161">
        <f>T60-HLOOKUP(V60,Minimas!$C$3:$CD$12,6,FALSE)</f>
        <v>-72</v>
      </c>
      <c r="AG60" s="161">
        <f>T60-HLOOKUP(V60,Minimas!$C$3:$CD$12,7,FALSE)</f>
        <v>-102</v>
      </c>
      <c r="AH60" s="161">
        <f>T60-HLOOKUP(V60,Minimas!$C$3:$CD$12,8,FALSE)</f>
        <v>-127</v>
      </c>
      <c r="AI60" s="161">
        <f>T60-HLOOKUP(V60,Minimas!$C$3:$CD$12,9,FALSE)</f>
        <v>-147</v>
      </c>
      <c r="AJ60" s="161">
        <f>T60-HLOOKUP(V60,Minimas!$C$3:$CD$12,10,FALSE)</f>
        <v>-167</v>
      </c>
      <c r="AK60" s="162" t="str">
        <f t="shared" si="18"/>
        <v>DPT +</v>
      </c>
      <c r="AL60" s="163"/>
      <c r="AM60" s="163" t="str">
        <f t="shared" si="20"/>
        <v>DPT +</v>
      </c>
      <c r="AN60" s="163">
        <f t="shared" si="19"/>
        <v>13</v>
      </c>
      <c r="AO60" s="163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</row>
    <row r="61" spans="1:124" s="5" customFormat="1" ht="30" customHeight="1" thickBot="1" x14ac:dyDescent="0.3">
      <c r="B61" s="278" t="s">
        <v>250</v>
      </c>
      <c r="C61" s="290">
        <v>357547</v>
      </c>
      <c r="D61" s="296"/>
      <c r="E61" s="274" t="s">
        <v>40</v>
      </c>
      <c r="F61" s="310" t="s">
        <v>258</v>
      </c>
      <c r="G61" s="276" t="s">
        <v>169</v>
      </c>
      <c r="H61" s="326">
        <v>1988</v>
      </c>
      <c r="I61" s="336" t="s">
        <v>145</v>
      </c>
      <c r="J61" s="341" t="s">
        <v>44</v>
      </c>
      <c r="K61" s="346">
        <v>93.78</v>
      </c>
      <c r="L61" s="263">
        <v>-115</v>
      </c>
      <c r="M61" s="264">
        <v>-116</v>
      </c>
      <c r="N61" s="212">
        <v>116</v>
      </c>
      <c r="O61" s="52">
        <f t="shared" si="21"/>
        <v>116</v>
      </c>
      <c r="P61" s="263">
        <v>-150</v>
      </c>
      <c r="Q61" s="264">
        <v>-150</v>
      </c>
      <c r="R61" s="264">
        <v>-150</v>
      </c>
      <c r="S61" s="52">
        <f t="shared" si="15"/>
        <v>0</v>
      </c>
      <c r="T61" s="51">
        <f t="shared" si="22"/>
        <v>0</v>
      </c>
      <c r="U61" s="48" t="str">
        <f t="shared" si="17"/>
        <v>DEB -155</v>
      </c>
      <c r="V61" s="48" t="str">
        <f>IF(E61=0," ",IF(E61="H",IF(H61&lt;1999,VLOOKUP(K61,Minimas!$A$15:$F$29,6),IF(AND(H61&gt;1998,H61&lt;2002),VLOOKUP(K61,Minimas!$A$15:$F$29,5),IF(AND(H61&gt;2001,H61&lt;2004),VLOOKUP(K61,Minimas!$A$15:$F$29,4),IF(AND(H61&gt;2003,H61&lt;2006),VLOOKUP(K61,Minimas!$A$15:$F$29,3),VLOOKUP(K61,Minimas!$A$15:$F$29,2))))),IF(H61&lt;1999,VLOOKUP(K61,Minimas!$G$15:$L$29,6),IF(AND(H61&gt;1998,H61&lt;2002),VLOOKUP(K61,Minimas!$G$15:$L$29,5),IF(AND(H61&gt;2001,H61&lt;2004),VLOOKUP(K61,Minimas!$G$15:$L$29,4),IF(AND(H61&gt;2003,H61&lt;2006),VLOOKUP(K61,Minimas!$G$15:$L$29,3),VLOOKUP(K61,Minimas!$G$15:$L$29,2)))))))</f>
        <v>SE M96</v>
      </c>
      <c r="W61" s="49">
        <f t="shared" si="16"/>
        <v>0</v>
      </c>
      <c r="X61" s="180">
        <v>43485</v>
      </c>
      <c r="Y61" s="184" t="s">
        <v>259</v>
      </c>
      <c r="Z61" s="184" t="s">
        <v>235</v>
      </c>
      <c r="AA61" s="163"/>
      <c r="AB61" s="161">
        <f>T61-HLOOKUP(V61,Minimas!$C$3:$CD$12,2,FALSE)</f>
        <v>-155</v>
      </c>
      <c r="AC61" s="161">
        <f>T61-HLOOKUP(V61,Minimas!$C$3:$CD$12,3,FALSE)</f>
        <v>-180</v>
      </c>
      <c r="AD61" s="161">
        <f>T61-HLOOKUP(V61,Minimas!$C$3:$CD$12,4,FALSE)</f>
        <v>-205</v>
      </c>
      <c r="AE61" s="161">
        <f>T61-HLOOKUP(V61,Minimas!$C$3:$CD$12,5,FALSE)</f>
        <v>-235</v>
      </c>
      <c r="AF61" s="161">
        <f>T61-HLOOKUP(V61,Minimas!$C$3:$CD$12,6,FALSE)</f>
        <v>-265</v>
      </c>
      <c r="AG61" s="161">
        <f>T61-HLOOKUP(V61,Minimas!$C$3:$CD$12,7,FALSE)</f>
        <v>-295</v>
      </c>
      <c r="AH61" s="161">
        <f>T61-HLOOKUP(V61,Minimas!$C$3:$CD$12,8,FALSE)</f>
        <v>-320</v>
      </c>
      <c r="AI61" s="161">
        <f>T61-HLOOKUP(V61,Minimas!$C$3:$CD$12,9,FALSE)</f>
        <v>-340</v>
      </c>
      <c r="AJ61" s="161">
        <f>T61-HLOOKUP(V61,Minimas!$C$3:$CD$12,10,FALSE)</f>
        <v>-360</v>
      </c>
      <c r="AK61" s="162" t="str">
        <f t="shared" si="18"/>
        <v>DEB</v>
      </c>
      <c r="AL61" s="163"/>
      <c r="AM61" s="163" t="str">
        <f t="shared" si="20"/>
        <v>DEB</v>
      </c>
      <c r="AN61" s="163">
        <f t="shared" si="19"/>
        <v>-155</v>
      </c>
      <c r="AO61" s="163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</row>
    <row r="62" spans="1:124" s="5" customFormat="1" ht="30" customHeight="1" thickBot="1" x14ac:dyDescent="0.35">
      <c r="B62" s="278" t="s">
        <v>250</v>
      </c>
      <c r="C62" s="286">
        <v>47605</v>
      </c>
      <c r="D62" s="295"/>
      <c r="E62" s="298" t="s">
        <v>40</v>
      </c>
      <c r="F62" s="305" t="s">
        <v>211</v>
      </c>
      <c r="G62" s="313" t="s">
        <v>212</v>
      </c>
      <c r="H62" s="322">
        <v>1978</v>
      </c>
      <c r="I62" s="332" t="s">
        <v>145</v>
      </c>
      <c r="J62" s="340" t="s">
        <v>44</v>
      </c>
      <c r="K62" s="343">
        <v>103.76</v>
      </c>
      <c r="L62" s="351">
        <v>105</v>
      </c>
      <c r="M62" s="358">
        <v>-110</v>
      </c>
      <c r="N62" s="358">
        <v>-110</v>
      </c>
      <c r="O62" s="52">
        <f t="shared" si="21"/>
        <v>105</v>
      </c>
      <c r="P62" s="351">
        <v>140</v>
      </c>
      <c r="Q62" s="359">
        <v>143</v>
      </c>
      <c r="R62" s="358">
        <v>-150</v>
      </c>
      <c r="S62" s="52">
        <f t="shared" si="15"/>
        <v>143</v>
      </c>
      <c r="T62" s="51">
        <f t="shared" si="22"/>
        <v>248</v>
      </c>
      <c r="U62" s="48" t="str">
        <f t="shared" si="17"/>
        <v>IRG + 3</v>
      </c>
      <c r="V62" s="48" t="str">
        <f>IF(E62=0," ",IF(E62="H",IF(H62&lt;1999,VLOOKUP(K62,Minimas!$A$15:$F$29,6),IF(AND(H62&gt;1998,H62&lt;2002),VLOOKUP(K62,Minimas!$A$15:$F$29,5),IF(AND(H62&gt;2001,H62&lt;2004),VLOOKUP(K62,Minimas!$A$15:$F$29,4),IF(AND(H62&gt;2003,H62&lt;2006),VLOOKUP(K62,Minimas!$A$15:$F$29,3),VLOOKUP(K62,Minimas!$A$15:$F$29,2))))),IF(H62&lt;1999,VLOOKUP(K62,Minimas!$G$15:$L$29,6),IF(AND(H62&gt;1998,H62&lt;2002),VLOOKUP(K62,Minimas!$G$15:$L$29,5),IF(AND(H62&gt;2001,H62&lt;2004),VLOOKUP(K62,Minimas!$G$15:$L$29,4),IF(AND(H62&gt;2003,H62&lt;2006),VLOOKUP(K62,Minimas!$G$15:$L$29,3),VLOOKUP(K62,Minimas!$G$15:$L$29,2)))))))</f>
        <v>SE M109</v>
      </c>
      <c r="W62" s="49">
        <f t="shared" si="16"/>
        <v>271.41408399042956</v>
      </c>
      <c r="X62" s="145">
        <v>43401</v>
      </c>
      <c r="Y62" s="198" t="s">
        <v>230</v>
      </c>
      <c r="Z62" s="198" t="s">
        <v>229</v>
      </c>
      <c r="AA62" s="163"/>
      <c r="AB62" s="161">
        <f>T62-HLOOKUP(V62,Minimas!$C$3:$CD$12,2,FALSE)</f>
        <v>83</v>
      </c>
      <c r="AC62" s="161">
        <f>T62-HLOOKUP(V62,Minimas!$C$3:$CD$12,3,FALSE)</f>
        <v>58</v>
      </c>
      <c r="AD62" s="161">
        <f>T62-HLOOKUP(V62,Minimas!$C$3:$CD$12,4,FALSE)</f>
        <v>33</v>
      </c>
      <c r="AE62" s="161">
        <f>T62-HLOOKUP(V62,Minimas!$C$3:$CD$12,5,FALSE)</f>
        <v>3</v>
      </c>
      <c r="AF62" s="161">
        <f>T62-HLOOKUP(V62,Minimas!$C$3:$CD$12,6,FALSE)</f>
        <v>-27</v>
      </c>
      <c r="AG62" s="161">
        <f>T62-HLOOKUP(V62,Minimas!$C$3:$CD$12,7,FALSE)</f>
        <v>-62</v>
      </c>
      <c r="AH62" s="161">
        <f>T62-HLOOKUP(V62,Minimas!$C$3:$CD$12,8,FALSE)</f>
        <v>-87</v>
      </c>
      <c r="AI62" s="161">
        <f>T62-HLOOKUP(V62,Minimas!$C$3:$CD$12,9,FALSE)</f>
        <v>-112</v>
      </c>
      <c r="AJ62" s="161">
        <f>T62-HLOOKUP(V62,Minimas!$C$3:$CD$12,10,FALSE)</f>
        <v>-132</v>
      </c>
      <c r="AK62" s="162" t="str">
        <f t="shared" si="18"/>
        <v>IRG +</v>
      </c>
      <c r="AL62" s="163"/>
      <c r="AM62" s="163" t="str">
        <f t="shared" si="20"/>
        <v>IRG +</v>
      </c>
      <c r="AN62" s="163">
        <f t="shared" si="19"/>
        <v>3</v>
      </c>
      <c r="AO62" s="163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</row>
    <row r="63" spans="1:124" s="5" customFormat="1" ht="30" customHeight="1" x14ac:dyDescent="0.25">
      <c r="B63" s="243" t="s">
        <v>250</v>
      </c>
      <c r="C63" s="249"/>
      <c r="D63" s="250"/>
      <c r="E63" s="221"/>
      <c r="F63" s="259"/>
      <c r="G63" s="260"/>
      <c r="H63" s="213"/>
      <c r="I63" s="220"/>
      <c r="J63" s="251"/>
      <c r="K63" s="205"/>
      <c r="L63" s="211"/>
      <c r="M63" s="212"/>
      <c r="N63" s="212"/>
      <c r="O63" s="244"/>
      <c r="P63" s="211"/>
      <c r="Q63" s="212"/>
      <c r="R63" s="212"/>
      <c r="S63" s="244"/>
      <c r="T63" s="245"/>
      <c r="U63" s="246" t="str">
        <f t="shared" ref="U63:U65" si="23">+CONCATENATE(AM63," ",AN63)</f>
        <v xml:space="preserve">   </v>
      </c>
      <c r="V63" s="246" t="str">
        <f>IF(E63=0," ",IF(E63="H",IF(H63&lt;1999,VLOOKUP(K63,[3]Minimas!$A$15:$F$29,6),IF(AND(H63&gt;1998,H63&lt;2002),VLOOKUP(K63,[3]Minimas!$A$15:$F$29,5),IF(AND(H63&gt;2001,H63&lt;2004),VLOOKUP(K63,[3]Minimas!$A$15:$F$29,4),IF(AND(H63&gt;2003,H63&lt;2006),VLOOKUP(K63,[3]Minimas!$A$15:$F$29,3),VLOOKUP(K63,[3]Minimas!$A$15:$F$29,2))))),IF(H63&lt;1999,VLOOKUP(K63,[3]Minimas!$G$15:$L$29,6),IF(AND(H63&gt;1998,H63&lt;2002),VLOOKUP(K63,[3]Minimas!$G$15:$L$29,5),IF(AND(H63&gt;2001,H63&lt;2004),VLOOKUP(K63,[3]Minimas!$G$15:$L$29,4),IF(AND(H63&gt;2003,H63&lt;2006),VLOOKUP(K63,[3]Minimas!$G$15:$L$29,3),VLOOKUP(K63,[3]Minimas!$G$15:$L$29,2)))))))</f>
        <v xml:space="preserve"> </v>
      </c>
      <c r="W63" s="247" t="str">
        <f t="shared" ref="W63:W65" si="24">IF(E63=" "," ",IF(E63="H",10^(0.75194503*LOG(K63/175.508)^2)*T63,IF(E63="F",10^(0.783497476* LOG(K63/153.655)^2)*T63,"")))</f>
        <v/>
      </c>
      <c r="X63" s="180"/>
      <c r="Y63" s="184"/>
      <c r="Z63" s="184"/>
      <c r="AA63" s="163"/>
      <c r="AB63" s="161" t="e">
        <f>T63-HLOOKUP(V63,[3]Minimas!$C$3:$CD$12,2,FALSE)</f>
        <v>#N/A</v>
      </c>
      <c r="AC63" s="161" t="e">
        <f>T63-HLOOKUP(V63,[3]Minimas!$C$3:$CD$12,3,FALSE)</f>
        <v>#N/A</v>
      </c>
      <c r="AD63" s="161" t="e">
        <f>T63-HLOOKUP(V63,[3]Minimas!$C$3:$CD$12,4,FALSE)</f>
        <v>#N/A</v>
      </c>
      <c r="AE63" s="161" t="e">
        <f>T63-HLOOKUP(V63,[3]Minimas!$C$3:$CD$12,5,FALSE)</f>
        <v>#N/A</v>
      </c>
      <c r="AF63" s="161" t="e">
        <f>T63-HLOOKUP(V63,[3]Minimas!$C$3:$CD$12,6,FALSE)</f>
        <v>#N/A</v>
      </c>
      <c r="AG63" s="161" t="e">
        <f>T63-HLOOKUP(V63,[3]Minimas!$C$3:$CD$12,7,FALSE)</f>
        <v>#N/A</v>
      </c>
      <c r="AH63" s="161" t="e">
        <f>T63-HLOOKUP(V63,[3]Minimas!$C$3:$CD$12,8,FALSE)</f>
        <v>#N/A</v>
      </c>
      <c r="AI63" s="161" t="e">
        <f>T63-HLOOKUP(V63,[3]Minimas!$C$3:$CD$12,9,FALSE)</f>
        <v>#N/A</v>
      </c>
      <c r="AJ63" s="161" t="e">
        <f>T63-HLOOKUP(V63,[3]Minimas!$C$3:$CD$12,10,FALSE)</f>
        <v>#N/A</v>
      </c>
      <c r="AK63" s="162" t="str">
        <f t="shared" ref="AK63:AK65" si="25">IF(E63=0," ",IF(AJ63&gt;=0,$AJ$5,IF(AI63&gt;=0,$AI$5,IF(AH63&gt;=0,$AH$5,IF(AG63&gt;=0,$AG$5,IF(AF63&gt;=0,$AF$5,IF(AE63&gt;=0,$AE$5,IF(AD63&gt;=0,$AD$5,IF(AC63&gt;=0,$AC$5,$AB$5)))))))))</f>
        <v xml:space="preserve"> </v>
      </c>
      <c r="AL63" s="163"/>
      <c r="AM63" s="163" t="str">
        <f t="shared" ref="AM63:AM65" si="26">IF(AK63="","",AK63)</f>
        <v xml:space="preserve"> </v>
      </c>
      <c r="AN63" s="163" t="str">
        <f t="shared" ref="AN63:AN65" si="27">IF(E63=0," ",IF(AJ63&gt;=0,AJ63,IF(AI63&gt;=0,AI63,IF(AH63&gt;=0,AH63,IF(AG63&gt;=0,AG63,IF(AF63&gt;=0,AF63,IF(AE63&gt;=0,AE63,IF(AD63&gt;=0,AD63,IF(AC63&gt;=0,AC63,AB63)))))))))</f>
        <v xml:space="preserve"> </v>
      </c>
      <c r="AO63" s="163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</row>
    <row r="64" spans="1:124" s="5" customFormat="1" ht="30" customHeight="1" x14ac:dyDescent="0.25">
      <c r="B64" s="243" t="s">
        <v>250</v>
      </c>
      <c r="C64" s="249"/>
      <c r="D64" s="250"/>
      <c r="E64" s="221"/>
      <c r="F64" s="259"/>
      <c r="G64" s="260"/>
      <c r="H64" s="213"/>
      <c r="I64" s="220"/>
      <c r="J64" s="251"/>
      <c r="K64" s="205"/>
      <c r="L64" s="211"/>
      <c r="M64" s="212"/>
      <c r="N64" s="212"/>
      <c r="O64" s="244"/>
      <c r="P64" s="211"/>
      <c r="Q64" s="212"/>
      <c r="R64" s="212"/>
      <c r="S64" s="244"/>
      <c r="T64" s="245"/>
      <c r="U64" s="246" t="str">
        <f t="shared" si="23"/>
        <v xml:space="preserve">   </v>
      </c>
      <c r="V64" s="246" t="str">
        <f>IF(E64=0," ",IF(E64="H",IF(H64&lt;1999,VLOOKUP(K64,[3]Minimas!$A$15:$F$29,6),IF(AND(H64&gt;1998,H64&lt;2002),VLOOKUP(K64,[3]Minimas!$A$15:$F$29,5),IF(AND(H64&gt;2001,H64&lt;2004),VLOOKUP(K64,[3]Minimas!$A$15:$F$29,4),IF(AND(H64&gt;2003,H64&lt;2006),VLOOKUP(K64,[3]Minimas!$A$15:$F$29,3),VLOOKUP(K64,[3]Minimas!$A$15:$F$29,2))))),IF(H64&lt;1999,VLOOKUP(K64,[3]Minimas!$G$15:$L$29,6),IF(AND(H64&gt;1998,H64&lt;2002),VLOOKUP(K64,[3]Minimas!$G$15:$L$29,5),IF(AND(H64&gt;2001,H64&lt;2004),VLOOKUP(K64,[3]Minimas!$G$15:$L$29,4),IF(AND(H64&gt;2003,H64&lt;2006),VLOOKUP(K64,[3]Minimas!$G$15:$L$29,3),VLOOKUP(K64,[3]Minimas!$G$15:$L$29,2)))))))</f>
        <v xml:space="preserve"> </v>
      </c>
      <c r="W64" s="247" t="str">
        <f t="shared" si="24"/>
        <v/>
      </c>
      <c r="X64" s="180"/>
      <c r="Y64" s="184"/>
      <c r="Z64" s="184"/>
      <c r="AA64" s="163"/>
      <c r="AB64" s="161" t="e">
        <f>T64-HLOOKUP(V64,[3]Minimas!$C$3:$CD$12,2,FALSE)</f>
        <v>#N/A</v>
      </c>
      <c r="AC64" s="161" t="e">
        <f>T64-HLOOKUP(V64,[3]Minimas!$C$3:$CD$12,3,FALSE)</f>
        <v>#N/A</v>
      </c>
      <c r="AD64" s="161" t="e">
        <f>T64-HLOOKUP(V64,[3]Minimas!$C$3:$CD$12,4,FALSE)</f>
        <v>#N/A</v>
      </c>
      <c r="AE64" s="161" t="e">
        <f>T64-HLOOKUP(V64,[3]Minimas!$C$3:$CD$12,5,FALSE)</f>
        <v>#N/A</v>
      </c>
      <c r="AF64" s="161" t="e">
        <f>T64-HLOOKUP(V64,[3]Minimas!$C$3:$CD$12,6,FALSE)</f>
        <v>#N/A</v>
      </c>
      <c r="AG64" s="161" t="e">
        <f>T64-HLOOKUP(V64,[3]Minimas!$C$3:$CD$12,7,FALSE)</f>
        <v>#N/A</v>
      </c>
      <c r="AH64" s="161" t="e">
        <f>T64-HLOOKUP(V64,[3]Minimas!$C$3:$CD$12,8,FALSE)</f>
        <v>#N/A</v>
      </c>
      <c r="AI64" s="161" t="e">
        <f>T64-HLOOKUP(V64,[3]Minimas!$C$3:$CD$12,9,FALSE)</f>
        <v>#N/A</v>
      </c>
      <c r="AJ64" s="161" t="e">
        <f>T64-HLOOKUP(V64,[3]Minimas!$C$3:$CD$12,10,FALSE)</f>
        <v>#N/A</v>
      </c>
      <c r="AK64" s="162" t="str">
        <f t="shared" si="25"/>
        <v xml:space="preserve"> </v>
      </c>
      <c r="AL64" s="163"/>
      <c r="AM64" s="163" t="str">
        <f t="shared" si="26"/>
        <v xml:space="preserve"> </v>
      </c>
      <c r="AN64" s="163" t="str">
        <f t="shared" si="27"/>
        <v xml:space="preserve"> </v>
      </c>
      <c r="AO64" s="163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</row>
    <row r="65" spans="2:124" s="5" customFormat="1" ht="30" customHeight="1" x14ac:dyDescent="0.25">
      <c r="B65" s="243" t="s">
        <v>250</v>
      </c>
      <c r="C65" s="249"/>
      <c r="D65" s="250"/>
      <c r="E65" s="221"/>
      <c r="F65" s="259"/>
      <c r="G65" s="260"/>
      <c r="H65" s="213"/>
      <c r="I65" s="220"/>
      <c r="J65" s="251"/>
      <c r="K65" s="205"/>
      <c r="L65" s="211"/>
      <c r="M65" s="212"/>
      <c r="N65" s="212"/>
      <c r="O65" s="244"/>
      <c r="P65" s="211"/>
      <c r="Q65" s="230"/>
      <c r="R65" s="230"/>
      <c r="S65" s="244"/>
      <c r="T65" s="245"/>
      <c r="U65" s="246" t="str">
        <f t="shared" si="23"/>
        <v xml:space="preserve">   </v>
      </c>
      <c r="V65" s="246" t="str">
        <f>IF(E65=0," ",IF(E65="H",IF(H65&lt;1999,VLOOKUP(K65,[3]Minimas!$A$15:$F$29,6),IF(AND(H65&gt;1998,H65&lt;2002),VLOOKUP(K65,[3]Minimas!$A$15:$F$29,5),IF(AND(H65&gt;2001,H65&lt;2004),VLOOKUP(K65,[3]Minimas!$A$15:$F$29,4),IF(AND(H65&gt;2003,H65&lt;2006),VLOOKUP(K65,[3]Minimas!$A$15:$F$29,3),VLOOKUP(K65,[3]Minimas!$A$15:$F$29,2))))),IF(H65&lt;1999,VLOOKUP(K65,[3]Minimas!$G$15:$L$29,6),IF(AND(H65&gt;1998,H65&lt;2002),VLOOKUP(K65,[3]Minimas!$G$15:$L$29,5),IF(AND(H65&gt;2001,H65&lt;2004),VLOOKUP(K65,[3]Minimas!$G$15:$L$29,4),IF(AND(H65&gt;2003,H65&lt;2006),VLOOKUP(K65,[3]Minimas!$G$15:$L$29,3),VLOOKUP(K65,[3]Minimas!$G$15:$L$29,2)))))))</f>
        <v xml:space="preserve"> </v>
      </c>
      <c r="W65" s="247" t="str">
        <f t="shared" si="24"/>
        <v/>
      </c>
      <c r="X65" s="180"/>
      <c r="Y65" s="184"/>
      <c r="Z65" s="184"/>
      <c r="AA65" s="163"/>
      <c r="AB65" s="161" t="e">
        <f>T65-HLOOKUP(V65,[3]Minimas!$C$3:$CD$12,2,FALSE)</f>
        <v>#N/A</v>
      </c>
      <c r="AC65" s="161" t="e">
        <f>T65-HLOOKUP(V65,[3]Minimas!$C$3:$CD$12,3,FALSE)</f>
        <v>#N/A</v>
      </c>
      <c r="AD65" s="161" t="e">
        <f>T65-HLOOKUP(V65,[3]Minimas!$C$3:$CD$12,4,FALSE)</f>
        <v>#N/A</v>
      </c>
      <c r="AE65" s="161" t="e">
        <f>T65-HLOOKUP(V65,[3]Minimas!$C$3:$CD$12,5,FALSE)</f>
        <v>#N/A</v>
      </c>
      <c r="AF65" s="161" t="e">
        <f>T65-HLOOKUP(V65,[3]Minimas!$C$3:$CD$12,6,FALSE)</f>
        <v>#N/A</v>
      </c>
      <c r="AG65" s="161" t="e">
        <f>T65-HLOOKUP(V65,[3]Minimas!$C$3:$CD$12,7,FALSE)</f>
        <v>#N/A</v>
      </c>
      <c r="AH65" s="161" t="e">
        <f>T65-HLOOKUP(V65,[3]Minimas!$C$3:$CD$12,8,FALSE)</f>
        <v>#N/A</v>
      </c>
      <c r="AI65" s="161" t="e">
        <f>T65-HLOOKUP(V65,[3]Minimas!$C$3:$CD$12,9,FALSE)</f>
        <v>#N/A</v>
      </c>
      <c r="AJ65" s="161" t="e">
        <f>T65-HLOOKUP(V65,[3]Minimas!$C$3:$CD$12,10,FALSE)</f>
        <v>#N/A</v>
      </c>
      <c r="AK65" s="162" t="str">
        <f t="shared" si="25"/>
        <v xml:space="preserve"> </v>
      </c>
      <c r="AL65" s="163"/>
      <c r="AM65" s="163" t="str">
        <f t="shared" si="26"/>
        <v xml:space="preserve"> </v>
      </c>
      <c r="AN65" s="163" t="str">
        <f t="shared" si="27"/>
        <v xml:space="preserve"> </v>
      </c>
      <c r="AO65" s="163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</row>
    <row r="66" spans="2:124" ht="14" x14ac:dyDescent="0.25">
      <c r="AB66" s="161" t="e">
        <f>T66-HLOOKUP(V66,Minimas!$C$3:$CD$12,2,FALSE)</f>
        <v>#N/A</v>
      </c>
      <c r="AC66" s="161" t="e">
        <f>T66-HLOOKUP(V66,Minimas!$C$3:$CD$12,3,FALSE)</f>
        <v>#N/A</v>
      </c>
      <c r="AD66" s="161" t="e">
        <f>T66-HLOOKUP(V66,Minimas!$C$3:$CD$12,4,FALSE)</f>
        <v>#N/A</v>
      </c>
      <c r="AE66" s="161" t="e">
        <f>T66-HLOOKUP(V66,Minimas!$C$3:$CD$12,5,FALSE)</f>
        <v>#N/A</v>
      </c>
      <c r="AF66" s="161" t="e">
        <f>T66-HLOOKUP(V66,Minimas!$C$3:$CD$12,6,FALSE)</f>
        <v>#N/A</v>
      </c>
      <c r="AG66" s="161" t="e">
        <f>T66-HLOOKUP(V66,Minimas!$C$3:$CD$12,7,FALSE)</f>
        <v>#N/A</v>
      </c>
      <c r="AH66" s="161" t="e">
        <f>T66-HLOOKUP(V66,Minimas!$C$3:$CD$12,8,FALSE)</f>
        <v>#N/A</v>
      </c>
      <c r="AI66" s="161" t="e">
        <f>T66-HLOOKUP(V66,Minimas!$C$3:$CD$12,9,FALSE)</f>
        <v>#N/A</v>
      </c>
      <c r="AJ66" s="161" t="e">
        <f>T66-HLOOKUP(V66,Minimas!$C$3:$CD$12,10,FALSE)</f>
        <v>#N/A</v>
      </c>
      <c r="AK66" s="162" t="str">
        <f t="shared" ref="AK66:AK70" si="28">IF(E66=0," ",IF(AJ66&gt;=0,$AJ$5,IF(AI66&gt;=0,$AI$5,IF(AH66&gt;=0,$AH$5,IF(AG66&gt;=0,$AG$5,IF(AF66&gt;=0,$AF$5,IF(AE66&gt;=0,$AE$5,IF(AD66&gt;=0,$AD$5,IF(AC66&gt;=0,$AC$5,$AB$5)))))))))</f>
        <v xml:space="preserve"> </v>
      </c>
      <c r="AL66" s="163"/>
      <c r="AM66" s="163" t="str">
        <f t="shared" ref="AM66:AM70" si="29">IF(AK66="","",AK66)</f>
        <v xml:space="preserve"> </v>
      </c>
      <c r="AN66" s="163" t="str">
        <f t="shared" ref="AN66:AN70" si="30">IF(E66=0," ",IF(AJ66&gt;=0,AJ66,IF(AI66&gt;=0,AI66,IF(AH66&gt;=0,AH66,IF(AG66&gt;=0,AG66,IF(AF66&gt;=0,AF66,IF(AE66&gt;=0,AE66,IF(AD66&gt;=0,AD66,IF(AC66&gt;=0,AC66,AB66)))))))))</f>
        <v xml:space="preserve"> </v>
      </c>
    </row>
    <row r="67" spans="2:124" ht="14" x14ac:dyDescent="0.25">
      <c r="AB67" s="161" t="e">
        <f>T67-HLOOKUP(V67,Minimas!$C$3:$CD$12,2,FALSE)</f>
        <v>#N/A</v>
      </c>
      <c r="AC67" s="161" t="e">
        <f>T67-HLOOKUP(V67,Minimas!$C$3:$CD$12,3,FALSE)</f>
        <v>#N/A</v>
      </c>
      <c r="AD67" s="161" t="e">
        <f>T67-HLOOKUP(V67,Minimas!$C$3:$CD$12,4,FALSE)</f>
        <v>#N/A</v>
      </c>
      <c r="AE67" s="161" t="e">
        <f>T67-HLOOKUP(V67,Minimas!$C$3:$CD$12,5,FALSE)</f>
        <v>#N/A</v>
      </c>
      <c r="AF67" s="161" t="e">
        <f>T67-HLOOKUP(V67,Minimas!$C$3:$CD$12,6,FALSE)</f>
        <v>#N/A</v>
      </c>
      <c r="AG67" s="161" t="e">
        <f>T67-HLOOKUP(V67,Minimas!$C$3:$CD$12,7,FALSE)</f>
        <v>#N/A</v>
      </c>
      <c r="AH67" s="161" t="e">
        <f>T67-HLOOKUP(V67,Minimas!$C$3:$CD$12,8,FALSE)</f>
        <v>#N/A</v>
      </c>
      <c r="AI67" s="161" t="e">
        <f>T67-HLOOKUP(V67,Minimas!$C$3:$CD$12,9,FALSE)</f>
        <v>#N/A</v>
      </c>
      <c r="AJ67" s="161" t="e">
        <f>T67-HLOOKUP(V67,Minimas!$C$3:$CD$12,10,FALSE)</f>
        <v>#N/A</v>
      </c>
      <c r="AK67" s="162" t="str">
        <f t="shared" si="28"/>
        <v xml:space="preserve"> </v>
      </c>
      <c r="AL67" s="163"/>
      <c r="AM67" s="163" t="str">
        <f t="shared" si="29"/>
        <v xml:space="preserve"> </v>
      </c>
      <c r="AN67" s="163" t="str">
        <f t="shared" si="30"/>
        <v xml:space="preserve"> </v>
      </c>
    </row>
    <row r="68" spans="2:124" ht="14" x14ac:dyDescent="0.25">
      <c r="AB68" s="161" t="e">
        <f>T68-HLOOKUP(V68,Minimas!$C$3:$CD$12,2,FALSE)</f>
        <v>#N/A</v>
      </c>
      <c r="AC68" s="161" t="e">
        <f>T68-HLOOKUP(V68,Minimas!$C$3:$CD$12,3,FALSE)</f>
        <v>#N/A</v>
      </c>
      <c r="AD68" s="161" t="e">
        <f>T68-HLOOKUP(V68,Minimas!$C$3:$CD$12,4,FALSE)</f>
        <v>#N/A</v>
      </c>
      <c r="AE68" s="161" t="e">
        <f>T68-HLOOKUP(V68,Minimas!$C$3:$CD$12,5,FALSE)</f>
        <v>#N/A</v>
      </c>
      <c r="AF68" s="161" t="e">
        <f>T68-HLOOKUP(V68,Minimas!$C$3:$CD$12,6,FALSE)</f>
        <v>#N/A</v>
      </c>
      <c r="AG68" s="161" t="e">
        <f>T68-HLOOKUP(V68,Minimas!$C$3:$CD$12,7,FALSE)</f>
        <v>#N/A</v>
      </c>
      <c r="AH68" s="161" t="e">
        <f>T68-HLOOKUP(V68,Minimas!$C$3:$CD$12,8,FALSE)</f>
        <v>#N/A</v>
      </c>
      <c r="AI68" s="161" t="e">
        <f>T68-HLOOKUP(V68,Minimas!$C$3:$CD$12,9,FALSE)</f>
        <v>#N/A</v>
      </c>
      <c r="AJ68" s="161" t="e">
        <f>T68-HLOOKUP(V68,Minimas!$C$3:$CD$12,10,FALSE)</f>
        <v>#N/A</v>
      </c>
      <c r="AK68" s="162" t="str">
        <f t="shared" si="28"/>
        <v xml:space="preserve"> </v>
      </c>
      <c r="AL68" s="163"/>
      <c r="AM68" s="163" t="str">
        <f t="shared" si="29"/>
        <v xml:space="preserve"> </v>
      </c>
      <c r="AN68" s="163" t="str">
        <f t="shared" si="30"/>
        <v xml:space="preserve"> </v>
      </c>
    </row>
    <row r="69" spans="2:124" ht="14" x14ac:dyDescent="0.25">
      <c r="AB69" s="161" t="e">
        <f>T69-HLOOKUP(V69,Minimas!$C$3:$CD$12,2,FALSE)</f>
        <v>#N/A</v>
      </c>
      <c r="AC69" s="161" t="e">
        <f>T69-HLOOKUP(V69,Minimas!$C$3:$CD$12,3,FALSE)</f>
        <v>#N/A</v>
      </c>
      <c r="AD69" s="161" t="e">
        <f>T69-HLOOKUP(V69,Minimas!$C$3:$CD$12,4,FALSE)</f>
        <v>#N/A</v>
      </c>
      <c r="AE69" s="161" t="e">
        <f>T69-HLOOKUP(V69,Minimas!$C$3:$CD$12,5,FALSE)</f>
        <v>#N/A</v>
      </c>
      <c r="AF69" s="161" t="e">
        <f>T69-HLOOKUP(V69,Minimas!$C$3:$CD$12,6,FALSE)</f>
        <v>#N/A</v>
      </c>
      <c r="AG69" s="161" t="e">
        <f>T69-HLOOKUP(V69,Minimas!$C$3:$CD$12,7,FALSE)</f>
        <v>#N/A</v>
      </c>
      <c r="AH69" s="161" t="e">
        <f>T69-HLOOKUP(V69,Minimas!$C$3:$CD$12,8,FALSE)</f>
        <v>#N/A</v>
      </c>
      <c r="AI69" s="161" t="e">
        <f>T69-HLOOKUP(V69,Minimas!$C$3:$CD$12,9,FALSE)</f>
        <v>#N/A</v>
      </c>
      <c r="AJ69" s="161" t="e">
        <f>T69-HLOOKUP(V69,Minimas!$C$3:$CD$12,10,FALSE)</f>
        <v>#N/A</v>
      </c>
      <c r="AK69" s="162" t="str">
        <f t="shared" si="28"/>
        <v xml:space="preserve"> </v>
      </c>
      <c r="AL69" s="163"/>
      <c r="AM69" s="163" t="str">
        <f t="shared" si="29"/>
        <v xml:space="preserve"> </v>
      </c>
      <c r="AN69" s="163" t="str">
        <f t="shared" si="30"/>
        <v xml:space="preserve"> </v>
      </c>
    </row>
    <row r="70" spans="2:124" ht="14" x14ac:dyDescent="0.25">
      <c r="AB70" s="161" t="e">
        <f>T70-HLOOKUP(V70,Minimas!$C$3:$CD$12,2,FALSE)</f>
        <v>#N/A</v>
      </c>
      <c r="AC70" s="161" t="e">
        <f>T70-HLOOKUP(V70,Minimas!$C$3:$CD$12,3,FALSE)</f>
        <v>#N/A</v>
      </c>
      <c r="AD70" s="161" t="e">
        <f>T70-HLOOKUP(V70,Minimas!$C$3:$CD$12,4,FALSE)</f>
        <v>#N/A</v>
      </c>
      <c r="AE70" s="161" t="e">
        <f>T70-HLOOKUP(V70,Minimas!$C$3:$CD$12,5,FALSE)</f>
        <v>#N/A</v>
      </c>
      <c r="AF70" s="161" t="e">
        <f>T70-HLOOKUP(V70,Minimas!$C$3:$CD$12,6,FALSE)</f>
        <v>#N/A</v>
      </c>
      <c r="AG70" s="161" t="e">
        <f>T70-HLOOKUP(V70,Minimas!$C$3:$CD$12,7,FALSE)</f>
        <v>#N/A</v>
      </c>
      <c r="AH70" s="161" t="e">
        <f>T70-HLOOKUP(V70,Minimas!$C$3:$CD$12,8,FALSE)</f>
        <v>#N/A</v>
      </c>
      <c r="AI70" s="161" t="e">
        <f>T70-HLOOKUP(V70,Minimas!$C$3:$CD$12,9,FALSE)</f>
        <v>#N/A</v>
      </c>
      <c r="AJ70" s="161" t="e">
        <f>T70-HLOOKUP(V70,Minimas!$C$3:$CD$12,10,FALSE)</f>
        <v>#N/A</v>
      </c>
      <c r="AK70" s="162" t="str">
        <f t="shared" si="28"/>
        <v xml:space="preserve"> </v>
      </c>
      <c r="AL70" s="163"/>
      <c r="AM70" s="163" t="str">
        <f t="shared" si="29"/>
        <v xml:space="preserve"> </v>
      </c>
      <c r="AN70" s="163" t="str">
        <f t="shared" si="30"/>
        <v xml:space="preserve"> </v>
      </c>
    </row>
    <row r="71" spans="2:124" ht="14" x14ac:dyDescent="0.25">
      <c r="AB71" s="161" t="e">
        <f>T71-HLOOKUP(V71,Minimas!$C$3:$CD$12,2,FALSE)</f>
        <v>#N/A</v>
      </c>
      <c r="AC71" s="161" t="e">
        <f>T71-HLOOKUP(V71,Minimas!$C$3:$CD$12,3,FALSE)</f>
        <v>#N/A</v>
      </c>
      <c r="AD71" s="161" t="e">
        <f>T71-HLOOKUP(V71,Minimas!$C$3:$CD$12,4,FALSE)</f>
        <v>#N/A</v>
      </c>
      <c r="AE71" s="161" t="e">
        <f>T71-HLOOKUP(V71,Minimas!$C$3:$CD$12,5,FALSE)</f>
        <v>#N/A</v>
      </c>
      <c r="AF71" s="161" t="e">
        <f>T71-HLOOKUP(V71,Minimas!$C$3:$CD$12,6,FALSE)</f>
        <v>#N/A</v>
      </c>
      <c r="AG71" s="161" t="e">
        <f>T71-HLOOKUP(V71,Minimas!$C$3:$CD$12,7,FALSE)</f>
        <v>#N/A</v>
      </c>
      <c r="AH71" s="161" t="e">
        <f>T71-HLOOKUP(V71,Minimas!$C$3:$CD$12,8,FALSE)</f>
        <v>#N/A</v>
      </c>
      <c r="AI71" s="161" t="e">
        <f>T71-HLOOKUP(V71,Minimas!$C$3:$CD$12,9,FALSE)</f>
        <v>#N/A</v>
      </c>
      <c r="AJ71" s="161" t="e">
        <f>T71-HLOOKUP(V71,Minimas!$C$3:$CD$12,10,FALSE)</f>
        <v>#N/A</v>
      </c>
      <c r="AK71" s="162" t="str">
        <f t="shared" ref="AK71:AK134" si="31">IF(E71=0," ",IF(AJ71&gt;=0,$AJ$5,IF(AI71&gt;=0,$AI$5,IF(AH71&gt;=0,$AH$5,IF(AG71&gt;=0,$AG$5,IF(AF71&gt;=0,$AF$5,IF(AE71&gt;=0,$AE$5,IF(AD71&gt;=0,$AD$5,IF(AC71&gt;=0,$AC$5,$AB$5)))))))))</f>
        <v xml:space="preserve"> </v>
      </c>
      <c r="AL71" s="163"/>
      <c r="AM71" s="163" t="str">
        <f t="shared" ref="AM71:AM134" si="32">IF(AK71="","",AK71)</f>
        <v xml:space="preserve"> </v>
      </c>
      <c r="AN71" s="163" t="str">
        <f t="shared" ref="AN71:AN134" si="33">IF(E71=0," ",IF(AJ71&gt;=0,AJ71,IF(AI71&gt;=0,AI71,IF(AH71&gt;=0,AH71,IF(AG71&gt;=0,AG71,IF(AF71&gt;=0,AF71,IF(AE71&gt;=0,AE71,IF(AD71&gt;=0,AD71,IF(AC71&gt;=0,AC71,AB71)))))))))</f>
        <v xml:space="preserve"> </v>
      </c>
    </row>
    <row r="72" spans="2:124" ht="14" x14ac:dyDescent="0.25">
      <c r="AB72" s="161" t="e">
        <f>T72-HLOOKUP(V72,Minimas!$C$3:$CD$12,2,FALSE)</f>
        <v>#N/A</v>
      </c>
      <c r="AC72" s="161" t="e">
        <f>T72-HLOOKUP(V72,Minimas!$C$3:$CD$12,3,FALSE)</f>
        <v>#N/A</v>
      </c>
      <c r="AD72" s="161" t="e">
        <f>T72-HLOOKUP(V72,Minimas!$C$3:$CD$12,4,FALSE)</f>
        <v>#N/A</v>
      </c>
      <c r="AE72" s="161" t="e">
        <f>T72-HLOOKUP(V72,Minimas!$C$3:$CD$12,5,FALSE)</f>
        <v>#N/A</v>
      </c>
      <c r="AF72" s="161" t="e">
        <f>T72-HLOOKUP(V72,Minimas!$C$3:$CD$12,6,FALSE)</f>
        <v>#N/A</v>
      </c>
      <c r="AG72" s="161" t="e">
        <f>T72-HLOOKUP(V72,Minimas!$C$3:$CD$12,7,FALSE)</f>
        <v>#N/A</v>
      </c>
      <c r="AH72" s="161" t="e">
        <f>T72-HLOOKUP(V72,Minimas!$C$3:$CD$12,8,FALSE)</f>
        <v>#N/A</v>
      </c>
      <c r="AI72" s="161" t="e">
        <f>T72-HLOOKUP(V72,Minimas!$C$3:$CD$12,9,FALSE)</f>
        <v>#N/A</v>
      </c>
      <c r="AJ72" s="161" t="e">
        <f>T72-HLOOKUP(V72,Minimas!$C$3:$CD$12,10,FALSE)</f>
        <v>#N/A</v>
      </c>
      <c r="AK72" s="162" t="str">
        <f t="shared" si="31"/>
        <v xml:space="preserve"> </v>
      </c>
      <c r="AL72" s="163"/>
      <c r="AM72" s="163" t="str">
        <f t="shared" si="32"/>
        <v xml:space="preserve"> </v>
      </c>
      <c r="AN72" s="163" t="str">
        <f t="shared" si="33"/>
        <v xml:space="preserve"> </v>
      </c>
    </row>
    <row r="73" spans="2:124" ht="14" x14ac:dyDescent="0.25">
      <c r="AB73" s="161" t="e">
        <f>T73-HLOOKUP(V73,Minimas!$C$3:$CD$12,2,FALSE)</f>
        <v>#N/A</v>
      </c>
      <c r="AC73" s="161" t="e">
        <f>T73-HLOOKUP(V73,Minimas!$C$3:$CD$12,3,FALSE)</f>
        <v>#N/A</v>
      </c>
      <c r="AD73" s="161" t="e">
        <f>T73-HLOOKUP(V73,Minimas!$C$3:$CD$12,4,FALSE)</f>
        <v>#N/A</v>
      </c>
      <c r="AE73" s="161" t="e">
        <f>T73-HLOOKUP(V73,Minimas!$C$3:$CD$12,5,FALSE)</f>
        <v>#N/A</v>
      </c>
      <c r="AF73" s="161" t="e">
        <f>T73-HLOOKUP(V73,Minimas!$C$3:$CD$12,6,FALSE)</f>
        <v>#N/A</v>
      </c>
      <c r="AG73" s="161" t="e">
        <f>T73-HLOOKUP(V73,Minimas!$C$3:$CD$12,7,FALSE)</f>
        <v>#N/A</v>
      </c>
      <c r="AH73" s="161" t="e">
        <f>T73-HLOOKUP(V73,Minimas!$C$3:$CD$12,8,FALSE)</f>
        <v>#N/A</v>
      </c>
      <c r="AI73" s="161" t="e">
        <f>T73-HLOOKUP(V73,Minimas!$C$3:$CD$12,9,FALSE)</f>
        <v>#N/A</v>
      </c>
      <c r="AJ73" s="161" t="e">
        <f>T73-HLOOKUP(V73,Minimas!$C$3:$CD$12,10,FALSE)</f>
        <v>#N/A</v>
      </c>
      <c r="AK73" s="162" t="str">
        <f t="shared" si="31"/>
        <v xml:space="preserve"> </v>
      </c>
      <c r="AL73" s="163"/>
      <c r="AM73" s="163" t="str">
        <f t="shared" si="32"/>
        <v xml:space="preserve"> </v>
      </c>
      <c r="AN73" s="163" t="str">
        <f t="shared" si="33"/>
        <v xml:space="preserve"> </v>
      </c>
    </row>
    <row r="74" spans="2:124" ht="14" x14ac:dyDescent="0.25">
      <c r="AB74" s="161" t="e">
        <f>T74-HLOOKUP(V74,Minimas!$C$3:$CD$12,2,FALSE)</f>
        <v>#N/A</v>
      </c>
      <c r="AC74" s="161" t="e">
        <f>T74-HLOOKUP(V74,Minimas!$C$3:$CD$12,3,FALSE)</f>
        <v>#N/A</v>
      </c>
      <c r="AD74" s="161" t="e">
        <f>T74-HLOOKUP(V74,Minimas!$C$3:$CD$12,4,FALSE)</f>
        <v>#N/A</v>
      </c>
      <c r="AE74" s="161" t="e">
        <f>T74-HLOOKUP(V74,Minimas!$C$3:$CD$12,5,FALSE)</f>
        <v>#N/A</v>
      </c>
      <c r="AF74" s="161" t="e">
        <f>T74-HLOOKUP(V74,Minimas!$C$3:$CD$12,6,FALSE)</f>
        <v>#N/A</v>
      </c>
      <c r="AG74" s="161" t="e">
        <f>T74-HLOOKUP(V74,Minimas!$C$3:$CD$12,7,FALSE)</f>
        <v>#N/A</v>
      </c>
      <c r="AH74" s="161" t="e">
        <f>T74-HLOOKUP(V74,Minimas!$C$3:$CD$12,8,FALSE)</f>
        <v>#N/A</v>
      </c>
      <c r="AI74" s="161" t="e">
        <f>T74-HLOOKUP(V74,Minimas!$C$3:$CD$12,9,FALSE)</f>
        <v>#N/A</v>
      </c>
      <c r="AJ74" s="161" t="e">
        <f>T74-HLOOKUP(V74,Minimas!$C$3:$CD$12,10,FALSE)</f>
        <v>#N/A</v>
      </c>
      <c r="AK74" s="162" t="str">
        <f t="shared" si="31"/>
        <v xml:space="preserve"> </v>
      </c>
      <c r="AL74" s="163"/>
      <c r="AM74" s="163" t="str">
        <f t="shared" si="32"/>
        <v xml:space="preserve"> </v>
      </c>
      <c r="AN74" s="163" t="str">
        <f t="shared" si="33"/>
        <v xml:space="preserve"> </v>
      </c>
    </row>
    <row r="75" spans="2:124" ht="14" x14ac:dyDescent="0.25">
      <c r="AB75" s="161" t="e">
        <f>T75-HLOOKUP(V75,Minimas!$C$3:$CD$12,2,FALSE)</f>
        <v>#N/A</v>
      </c>
      <c r="AC75" s="161" t="e">
        <f>T75-HLOOKUP(V75,Minimas!$C$3:$CD$12,3,FALSE)</f>
        <v>#N/A</v>
      </c>
      <c r="AD75" s="161" t="e">
        <f>T75-HLOOKUP(V75,Minimas!$C$3:$CD$12,4,FALSE)</f>
        <v>#N/A</v>
      </c>
      <c r="AE75" s="161" t="e">
        <f>T75-HLOOKUP(V75,Minimas!$C$3:$CD$12,5,FALSE)</f>
        <v>#N/A</v>
      </c>
      <c r="AF75" s="161" t="e">
        <f>T75-HLOOKUP(V75,Minimas!$C$3:$CD$12,6,FALSE)</f>
        <v>#N/A</v>
      </c>
      <c r="AG75" s="161" t="e">
        <f>T75-HLOOKUP(V75,Minimas!$C$3:$CD$12,7,FALSE)</f>
        <v>#N/A</v>
      </c>
      <c r="AH75" s="161" t="e">
        <f>T75-HLOOKUP(V75,Minimas!$C$3:$CD$12,8,FALSE)</f>
        <v>#N/A</v>
      </c>
      <c r="AI75" s="161" t="e">
        <f>T75-HLOOKUP(V75,Minimas!$C$3:$CD$12,9,FALSE)</f>
        <v>#N/A</v>
      </c>
      <c r="AJ75" s="161" t="e">
        <f>T75-HLOOKUP(V75,Minimas!$C$3:$CD$12,10,FALSE)</f>
        <v>#N/A</v>
      </c>
      <c r="AK75" s="162" t="str">
        <f t="shared" si="31"/>
        <v xml:space="preserve"> </v>
      </c>
      <c r="AL75" s="163"/>
      <c r="AM75" s="163" t="str">
        <f t="shared" si="32"/>
        <v xml:space="preserve"> </v>
      </c>
      <c r="AN75" s="163" t="str">
        <f t="shared" si="33"/>
        <v xml:space="preserve"> </v>
      </c>
    </row>
    <row r="76" spans="2:124" ht="14" x14ac:dyDescent="0.25">
      <c r="AB76" s="161" t="e">
        <f>T76-HLOOKUP(V76,Minimas!$C$3:$CD$12,2,FALSE)</f>
        <v>#N/A</v>
      </c>
      <c r="AC76" s="161" t="e">
        <f>T76-HLOOKUP(V76,Minimas!$C$3:$CD$12,3,FALSE)</f>
        <v>#N/A</v>
      </c>
      <c r="AD76" s="161" t="e">
        <f>T76-HLOOKUP(V76,Minimas!$C$3:$CD$12,4,FALSE)</f>
        <v>#N/A</v>
      </c>
      <c r="AE76" s="161" t="e">
        <f>T76-HLOOKUP(V76,Minimas!$C$3:$CD$12,5,FALSE)</f>
        <v>#N/A</v>
      </c>
      <c r="AF76" s="161" t="e">
        <f>T76-HLOOKUP(V76,Minimas!$C$3:$CD$12,6,FALSE)</f>
        <v>#N/A</v>
      </c>
      <c r="AG76" s="161" t="e">
        <f>T76-HLOOKUP(V76,Minimas!$C$3:$CD$12,7,FALSE)</f>
        <v>#N/A</v>
      </c>
      <c r="AH76" s="161" t="e">
        <f>T76-HLOOKUP(V76,Minimas!$C$3:$CD$12,8,FALSE)</f>
        <v>#N/A</v>
      </c>
      <c r="AI76" s="161" t="e">
        <f>T76-HLOOKUP(V76,Minimas!$C$3:$CD$12,9,FALSE)</f>
        <v>#N/A</v>
      </c>
      <c r="AJ76" s="161" t="e">
        <f>T76-HLOOKUP(V76,Minimas!$C$3:$CD$12,10,FALSE)</f>
        <v>#N/A</v>
      </c>
      <c r="AK76" s="162" t="str">
        <f t="shared" si="31"/>
        <v xml:space="preserve"> </v>
      </c>
      <c r="AL76" s="163"/>
      <c r="AM76" s="163" t="str">
        <f t="shared" si="32"/>
        <v xml:space="preserve"> </v>
      </c>
      <c r="AN76" s="163" t="str">
        <f t="shared" si="33"/>
        <v xml:space="preserve"> </v>
      </c>
    </row>
    <row r="77" spans="2:124" ht="14" x14ac:dyDescent="0.25">
      <c r="AB77" s="161" t="e">
        <f>T77-HLOOKUP(V77,Minimas!$C$3:$CD$12,2,FALSE)</f>
        <v>#N/A</v>
      </c>
      <c r="AC77" s="161" t="e">
        <f>T77-HLOOKUP(V77,Minimas!$C$3:$CD$12,3,FALSE)</f>
        <v>#N/A</v>
      </c>
      <c r="AD77" s="161" t="e">
        <f>T77-HLOOKUP(V77,Minimas!$C$3:$CD$12,4,FALSE)</f>
        <v>#N/A</v>
      </c>
      <c r="AE77" s="161" t="e">
        <f>T77-HLOOKUP(V77,Minimas!$C$3:$CD$12,5,FALSE)</f>
        <v>#N/A</v>
      </c>
      <c r="AF77" s="161" t="e">
        <f>T77-HLOOKUP(V77,Minimas!$C$3:$CD$12,6,FALSE)</f>
        <v>#N/A</v>
      </c>
      <c r="AG77" s="161" t="e">
        <f>T77-HLOOKUP(V77,Minimas!$C$3:$CD$12,7,FALSE)</f>
        <v>#N/A</v>
      </c>
      <c r="AH77" s="161" t="e">
        <f>T77-HLOOKUP(V77,Minimas!$C$3:$CD$12,8,FALSE)</f>
        <v>#N/A</v>
      </c>
      <c r="AI77" s="161" t="e">
        <f>T77-HLOOKUP(V77,Minimas!$C$3:$CD$12,9,FALSE)</f>
        <v>#N/A</v>
      </c>
      <c r="AJ77" s="161" t="e">
        <f>T77-HLOOKUP(V77,Minimas!$C$3:$CD$12,10,FALSE)</f>
        <v>#N/A</v>
      </c>
      <c r="AK77" s="162" t="str">
        <f t="shared" si="31"/>
        <v xml:space="preserve"> </v>
      </c>
      <c r="AL77" s="163"/>
      <c r="AM77" s="163" t="str">
        <f t="shared" si="32"/>
        <v xml:space="preserve"> </v>
      </c>
      <c r="AN77" s="163" t="str">
        <f t="shared" si="33"/>
        <v xml:space="preserve"> </v>
      </c>
    </row>
    <row r="78" spans="2:124" ht="14" x14ac:dyDescent="0.25">
      <c r="AB78" s="161" t="e">
        <f>T78-HLOOKUP(V78,Minimas!$C$3:$CD$12,2,FALSE)</f>
        <v>#N/A</v>
      </c>
      <c r="AC78" s="161" t="e">
        <f>T78-HLOOKUP(V78,Minimas!$C$3:$CD$12,3,FALSE)</f>
        <v>#N/A</v>
      </c>
      <c r="AD78" s="161" t="e">
        <f>T78-HLOOKUP(V78,Minimas!$C$3:$CD$12,4,FALSE)</f>
        <v>#N/A</v>
      </c>
      <c r="AE78" s="161" t="e">
        <f>T78-HLOOKUP(V78,Minimas!$C$3:$CD$12,5,FALSE)</f>
        <v>#N/A</v>
      </c>
      <c r="AF78" s="161" t="e">
        <f>T78-HLOOKUP(V78,Minimas!$C$3:$CD$12,6,FALSE)</f>
        <v>#N/A</v>
      </c>
      <c r="AG78" s="161" t="e">
        <f>T78-HLOOKUP(V78,Minimas!$C$3:$CD$12,7,FALSE)</f>
        <v>#N/A</v>
      </c>
      <c r="AH78" s="161" t="e">
        <f>T78-HLOOKUP(V78,Minimas!$C$3:$CD$12,8,FALSE)</f>
        <v>#N/A</v>
      </c>
      <c r="AI78" s="161" t="e">
        <f>T78-HLOOKUP(V78,Minimas!$C$3:$CD$12,9,FALSE)</f>
        <v>#N/A</v>
      </c>
      <c r="AJ78" s="161" t="e">
        <f>T78-HLOOKUP(V78,Minimas!$C$3:$CD$12,10,FALSE)</f>
        <v>#N/A</v>
      </c>
      <c r="AK78" s="162" t="str">
        <f t="shared" si="31"/>
        <v xml:space="preserve"> </v>
      </c>
      <c r="AL78" s="163"/>
      <c r="AM78" s="163" t="str">
        <f t="shared" si="32"/>
        <v xml:space="preserve"> </v>
      </c>
      <c r="AN78" s="163" t="str">
        <f t="shared" si="33"/>
        <v xml:space="preserve"> </v>
      </c>
    </row>
    <row r="79" spans="2:124" ht="14" x14ac:dyDescent="0.25">
      <c r="AB79" s="161" t="e">
        <f>T79-HLOOKUP(V79,Minimas!$C$3:$CD$12,2,FALSE)</f>
        <v>#N/A</v>
      </c>
      <c r="AC79" s="161" t="e">
        <f>T79-HLOOKUP(V79,Minimas!$C$3:$CD$12,3,FALSE)</f>
        <v>#N/A</v>
      </c>
      <c r="AD79" s="161" t="e">
        <f>T79-HLOOKUP(V79,Minimas!$C$3:$CD$12,4,FALSE)</f>
        <v>#N/A</v>
      </c>
      <c r="AE79" s="161" t="e">
        <f>T79-HLOOKUP(V79,Minimas!$C$3:$CD$12,5,FALSE)</f>
        <v>#N/A</v>
      </c>
      <c r="AF79" s="161" t="e">
        <f>T79-HLOOKUP(V79,Minimas!$C$3:$CD$12,6,FALSE)</f>
        <v>#N/A</v>
      </c>
      <c r="AG79" s="161" t="e">
        <f>T79-HLOOKUP(V79,Minimas!$C$3:$CD$12,7,FALSE)</f>
        <v>#N/A</v>
      </c>
      <c r="AH79" s="161" t="e">
        <f>T79-HLOOKUP(V79,Minimas!$C$3:$CD$12,8,FALSE)</f>
        <v>#N/A</v>
      </c>
      <c r="AI79" s="161" t="e">
        <f>T79-HLOOKUP(V79,Minimas!$C$3:$CD$12,9,FALSE)</f>
        <v>#N/A</v>
      </c>
      <c r="AJ79" s="161" t="e">
        <f>T79-HLOOKUP(V79,Minimas!$C$3:$CD$12,10,FALSE)</f>
        <v>#N/A</v>
      </c>
      <c r="AK79" s="162" t="str">
        <f t="shared" si="31"/>
        <v xml:space="preserve"> </v>
      </c>
      <c r="AL79" s="163"/>
      <c r="AM79" s="163" t="str">
        <f t="shared" si="32"/>
        <v xml:space="preserve"> </v>
      </c>
      <c r="AN79" s="163" t="str">
        <f t="shared" si="33"/>
        <v xml:space="preserve"> </v>
      </c>
    </row>
    <row r="80" spans="2:124" ht="14" x14ac:dyDescent="0.25">
      <c r="AB80" s="161" t="e">
        <f>T80-HLOOKUP(V80,Minimas!$C$3:$CD$12,2,FALSE)</f>
        <v>#N/A</v>
      </c>
      <c r="AC80" s="161" t="e">
        <f>T80-HLOOKUP(V80,Minimas!$C$3:$CD$12,3,FALSE)</f>
        <v>#N/A</v>
      </c>
      <c r="AD80" s="161" t="e">
        <f>T80-HLOOKUP(V80,Minimas!$C$3:$CD$12,4,FALSE)</f>
        <v>#N/A</v>
      </c>
      <c r="AE80" s="161" t="e">
        <f>T80-HLOOKUP(V80,Minimas!$C$3:$CD$12,5,FALSE)</f>
        <v>#N/A</v>
      </c>
      <c r="AF80" s="161" t="e">
        <f>T80-HLOOKUP(V80,Minimas!$C$3:$CD$12,6,FALSE)</f>
        <v>#N/A</v>
      </c>
      <c r="AG80" s="161" t="e">
        <f>T80-HLOOKUP(V80,Minimas!$C$3:$CD$12,7,FALSE)</f>
        <v>#N/A</v>
      </c>
      <c r="AH80" s="161" t="e">
        <f>T80-HLOOKUP(V80,Minimas!$C$3:$CD$12,8,FALSE)</f>
        <v>#N/A</v>
      </c>
      <c r="AI80" s="161" t="e">
        <f>T80-HLOOKUP(V80,Minimas!$C$3:$CD$12,9,FALSE)</f>
        <v>#N/A</v>
      </c>
      <c r="AJ80" s="161" t="e">
        <f>T80-HLOOKUP(V80,Minimas!$C$3:$CD$12,10,FALSE)</f>
        <v>#N/A</v>
      </c>
      <c r="AK80" s="162" t="str">
        <f t="shared" si="31"/>
        <v xml:space="preserve"> </v>
      </c>
      <c r="AL80" s="163"/>
      <c r="AM80" s="163" t="str">
        <f t="shared" si="32"/>
        <v xml:space="preserve"> </v>
      </c>
      <c r="AN80" s="163" t="str">
        <f t="shared" si="33"/>
        <v xml:space="preserve"> </v>
      </c>
    </row>
    <row r="81" spans="28:40" ht="14" x14ac:dyDescent="0.25">
      <c r="AB81" s="161" t="e">
        <f>T81-HLOOKUP(V81,Minimas!$C$3:$CD$12,2,FALSE)</f>
        <v>#N/A</v>
      </c>
      <c r="AC81" s="161" t="e">
        <f>T81-HLOOKUP(V81,Minimas!$C$3:$CD$12,3,FALSE)</f>
        <v>#N/A</v>
      </c>
      <c r="AD81" s="161" t="e">
        <f>T81-HLOOKUP(V81,Minimas!$C$3:$CD$12,4,FALSE)</f>
        <v>#N/A</v>
      </c>
      <c r="AE81" s="161" t="e">
        <f>T81-HLOOKUP(V81,Minimas!$C$3:$CD$12,5,FALSE)</f>
        <v>#N/A</v>
      </c>
      <c r="AF81" s="161" t="e">
        <f>T81-HLOOKUP(V81,Minimas!$C$3:$CD$12,6,FALSE)</f>
        <v>#N/A</v>
      </c>
      <c r="AG81" s="161" t="e">
        <f>T81-HLOOKUP(V81,Minimas!$C$3:$CD$12,7,FALSE)</f>
        <v>#N/A</v>
      </c>
      <c r="AH81" s="161" t="e">
        <f>T81-HLOOKUP(V81,Minimas!$C$3:$CD$12,8,FALSE)</f>
        <v>#N/A</v>
      </c>
      <c r="AI81" s="161" t="e">
        <f>T81-HLOOKUP(V81,Minimas!$C$3:$CD$12,9,FALSE)</f>
        <v>#N/A</v>
      </c>
      <c r="AJ81" s="161" t="e">
        <f>T81-HLOOKUP(V81,Minimas!$C$3:$CD$12,10,FALSE)</f>
        <v>#N/A</v>
      </c>
      <c r="AK81" s="162" t="str">
        <f t="shared" si="31"/>
        <v xml:space="preserve"> </v>
      </c>
      <c r="AL81" s="163"/>
      <c r="AM81" s="163" t="str">
        <f t="shared" si="32"/>
        <v xml:space="preserve"> </v>
      </c>
      <c r="AN81" s="163" t="str">
        <f t="shared" si="33"/>
        <v xml:space="preserve"> </v>
      </c>
    </row>
    <row r="82" spans="28:40" ht="14" x14ac:dyDescent="0.25">
      <c r="AB82" s="161" t="e">
        <f>T82-HLOOKUP(V82,Minimas!$C$3:$CD$12,2,FALSE)</f>
        <v>#N/A</v>
      </c>
      <c r="AC82" s="161" t="e">
        <f>T82-HLOOKUP(V82,Minimas!$C$3:$CD$12,3,FALSE)</f>
        <v>#N/A</v>
      </c>
      <c r="AD82" s="161" t="e">
        <f>T82-HLOOKUP(V82,Minimas!$C$3:$CD$12,4,FALSE)</f>
        <v>#N/A</v>
      </c>
      <c r="AE82" s="161" t="e">
        <f>T82-HLOOKUP(V82,Minimas!$C$3:$CD$12,5,FALSE)</f>
        <v>#N/A</v>
      </c>
      <c r="AF82" s="161" t="e">
        <f>T82-HLOOKUP(V82,Minimas!$C$3:$CD$12,6,FALSE)</f>
        <v>#N/A</v>
      </c>
      <c r="AG82" s="161" t="e">
        <f>T82-HLOOKUP(V82,Minimas!$C$3:$CD$12,7,FALSE)</f>
        <v>#N/A</v>
      </c>
      <c r="AH82" s="161" t="e">
        <f>T82-HLOOKUP(V82,Minimas!$C$3:$CD$12,8,FALSE)</f>
        <v>#N/A</v>
      </c>
      <c r="AI82" s="161" t="e">
        <f>T82-HLOOKUP(V82,Minimas!$C$3:$CD$12,9,FALSE)</f>
        <v>#N/A</v>
      </c>
      <c r="AJ82" s="161" t="e">
        <f>T82-HLOOKUP(V82,Minimas!$C$3:$CD$12,10,FALSE)</f>
        <v>#N/A</v>
      </c>
      <c r="AK82" s="162" t="str">
        <f t="shared" si="31"/>
        <v xml:space="preserve"> </v>
      </c>
      <c r="AL82" s="163"/>
      <c r="AM82" s="163" t="str">
        <f t="shared" si="32"/>
        <v xml:space="preserve"> </v>
      </c>
      <c r="AN82" s="163" t="str">
        <f t="shared" si="33"/>
        <v xml:space="preserve"> </v>
      </c>
    </row>
    <row r="83" spans="28:40" ht="14" x14ac:dyDescent="0.25">
      <c r="AB83" s="161" t="e">
        <f>T83-HLOOKUP(V83,Minimas!$C$3:$CD$12,2,FALSE)</f>
        <v>#N/A</v>
      </c>
      <c r="AC83" s="161" t="e">
        <f>T83-HLOOKUP(V83,Minimas!$C$3:$CD$12,3,FALSE)</f>
        <v>#N/A</v>
      </c>
      <c r="AD83" s="161" t="e">
        <f>T83-HLOOKUP(V83,Minimas!$C$3:$CD$12,4,FALSE)</f>
        <v>#N/A</v>
      </c>
      <c r="AE83" s="161" t="e">
        <f>T83-HLOOKUP(V83,Minimas!$C$3:$CD$12,5,FALSE)</f>
        <v>#N/A</v>
      </c>
      <c r="AF83" s="161" t="e">
        <f>T83-HLOOKUP(V83,Minimas!$C$3:$CD$12,6,FALSE)</f>
        <v>#N/A</v>
      </c>
      <c r="AG83" s="161" t="e">
        <f>T83-HLOOKUP(V83,Minimas!$C$3:$CD$12,7,FALSE)</f>
        <v>#N/A</v>
      </c>
      <c r="AH83" s="161" t="e">
        <f>T83-HLOOKUP(V83,Minimas!$C$3:$CD$12,8,FALSE)</f>
        <v>#N/A</v>
      </c>
      <c r="AI83" s="161" t="e">
        <f>T83-HLOOKUP(V83,Minimas!$C$3:$CD$12,9,FALSE)</f>
        <v>#N/A</v>
      </c>
      <c r="AJ83" s="161" t="e">
        <f>T83-HLOOKUP(V83,Minimas!$C$3:$CD$12,10,FALSE)</f>
        <v>#N/A</v>
      </c>
      <c r="AK83" s="162" t="str">
        <f t="shared" si="31"/>
        <v xml:space="preserve"> </v>
      </c>
      <c r="AL83" s="163"/>
      <c r="AM83" s="163" t="str">
        <f t="shared" si="32"/>
        <v xml:space="preserve"> </v>
      </c>
      <c r="AN83" s="163" t="str">
        <f t="shared" si="33"/>
        <v xml:space="preserve"> </v>
      </c>
    </row>
    <row r="84" spans="28:40" ht="14" x14ac:dyDescent="0.25">
      <c r="AB84" s="161" t="e">
        <f>T84-HLOOKUP(V84,Minimas!$C$3:$CD$12,2,FALSE)</f>
        <v>#N/A</v>
      </c>
      <c r="AC84" s="161" t="e">
        <f>T84-HLOOKUP(V84,Minimas!$C$3:$CD$12,3,FALSE)</f>
        <v>#N/A</v>
      </c>
      <c r="AD84" s="161" t="e">
        <f>T84-HLOOKUP(V84,Minimas!$C$3:$CD$12,4,FALSE)</f>
        <v>#N/A</v>
      </c>
      <c r="AE84" s="161" t="e">
        <f>T84-HLOOKUP(V84,Minimas!$C$3:$CD$12,5,FALSE)</f>
        <v>#N/A</v>
      </c>
      <c r="AF84" s="161" t="e">
        <f>T84-HLOOKUP(V84,Minimas!$C$3:$CD$12,6,FALSE)</f>
        <v>#N/A</v>
      </c>
      <c r="AG84" s="161" t="e">
        <f>T84-HLOOKUP(V84,Minimas!$C$3:$CD$12,7,FALSE)</f>
        <v>#N/A</v>
      </c>
      <c r="AH84" s="161" t="e">
        <f>T84-HLOOKUP(V84,Minimas!$C$3:$CD$12,8,FALSE)</f>
        <v>#N/A</v>
      </c>
      <c r="AI84" s="161" t="e">
        <f>T84-HLOOKUP(V84,Minimas!$C$3:$CD$12,9,FALSE)</f>
        <v>#N/A</v>
      </c>
      <c r="AJ84" s="161" t="e">
        <f>T84-HLOOKUP(V84,Minimas!$C$3:$CD$12,10,FALSE)</f>
        <v>#N/A</v>
      </c>
      <c r="AK84" s="162" t="str">
        <f t="shared" si="31"/>
        <v xml:space="preserve"> </v>
      </c>
      <c r="AL84" s="163"/>
      <c r="AM84" s="163" t="str">
        <f t="shared" si="32"/>
        <v xml:space="preserve"> </v>
      </c>
      <c r="AN84" s="163" t="str">
        <f t="shared" si="33"/>
        <v xml:space="preserve"> </v>
      </c>
    </row>
    <row r="85" spans="28:40" ht="14" x14ac:dyDescent="0.25">
      <c r="AB85" s="161" t="e">
        <f>T85-HLOOKUP(V85,Minimas!$C$3:$CD$12,2,FALSE)</f>
        <v>#N/A</v>
      </c>
      <c r="AC85" s="161" t="e">
        <f>T85-HLOOKUP(V85,Minimas!$C$3:$CD$12,3,FALSE)</f>
        <v>#N/A</v>
      </c>
      <c r="AD85" s="161" t="e">
        <f>T85-HLOOKUP(V85,Minimas!$C$3:$CD$12,4,FALSE)</f>
        <v>#N/A</v>
      </c>
      <c r="AE85" s="161" t="e">
        <f>T85-HLOOKUP(V85,Minimas!$C$3:$CD$12,5,FALSE)</f>
        <v>#N/A</v>
      </c>
      <c r="AF85" s="161" t="e">
        <f>T85-HLOOKUP(V85,Minimas!$C$3:$CD$12,6,FALSE)</f>
        <v>#N/A</v>
      </c>
      <c r="AG85" s="161" t="e">
        <f>T85-HLOOKUP(V85,Minimas!$C$3:$CD$12,7,FALSE)</f>
        <v>#N/A</v>
      </c>
      <c r="AH85" s="161" t="e">
        <f>T85-HLOOKUP(V85,Minimas!$C$3:$CD$12,8,FALSE)</f>
        <v>#N/A</v>
      </c>
      <c r="AI85" s="161" t="e">
        <f>T85-HLOOKUP(V85,Minimas!$C$3:$CD$12,9,FALSE)</f>
        <v>#N/A</v>
      </c>
      <c r="AJ85" s="161" t="e">
        <f>T85-HLOOKUP(V85,Minimas!$C$3:$CD$12,10,FALSE)</f>
        <v>#N/A</v>
      </c>
      <c r="AK85" s="162" t="str">
        <f t="shared" si="31"/>
        <v xml:space="preserve"> </v>
      </c>
      <c r="AL85" s="163"/>
      <c r="AM85" s="163" t="str">
        <f t="shared" si="32"/>
        <v xml:space="preserve"> </v>
      </c>
      <c r="AN85" s="163" t="str">
        <f t="shared" si="33"/>
        <v xml:space="preserve"> </v>
      </c>
    </row>
    <row r="86" spans="28:40" ht="14" x14ac:dyDescent="0.25">
      <c r="AB86" s="161" t="e">
        <f>T86-HLOOKUP(V86,Minimas!$C$3:$CD$12,2,FALSE)</f>
        <v>#N/A</v>
      </c>
      <c r="AC86" s="161" t="e">
        <f>T86-HLOOKUP(V86,Minimas!$C$3:$CD$12,3,FALSE)</f>
        <v>#N/A</v>
      </c>
      <c r="AD86" s="161" t="e">
        <f>T86-HLOOKUP(V86,Minimas!$C$3:$CD$12,4,FALSE)</f>
        <v>#N/A</v>
      </c>
      <c r="AE86" s="161" t="e">
        <f>T86-HLOOKUP(V86,Minimas!$C$3:$CD$12,5,FALSE)</f>
        <v>#N/A</v>
      </c>
      <c r="AF86" s="161" t="e">
        <f>T86-HLOOKUP(V86,Minimas!$C$3:$CD$12,6,FALSE)</f>
        <v>#N/A</v>
      </c>
      <c r="AG86" s="161" t="e">
        <f>T86-HLOOKUP(V86,Minimas!$C$3:$CD$12,7,FALSE)</f>
        <v>#N/A</v>
      </c>
      <c r="AH86" s="161" t="e">
        <f>T86-HLOOKUP(V86,Minimas!$C$3:$CD$12,8,FALSE)</f>
        <v>#N/A</v>
      </c>
      <c r="AI86" s="161" t="e">
        <f>T86-HLOOKUP(V86,Minimas!$C$3:$CD$12,9,FALSE)</f>
        <v>#N/A</v>
      </c>
      <c r="AJ86" s="161" t="e">
        <f>T86-HLOOKUP(V86,Minimas!$C$3:$CD$12,10,FALSE)</f>
        <v>#N/A</v>
      </c>
      <c r="AK86" s="162" t="str">
        <f t="shared" si="31"/>
        <v xml:space="preserve"> </v>
      </c>
      <c r="AL86" s="163"/>
      <c r="AM86" s="163" t="str">
        <f t="shared" si="32"/>
        <v xml:space="preserve"> </v>
      </c>
      <c r="AN86" s="163" t="str">
        <f t="shared" si="33"/>
        <v xml:space="preserve"> </v>
      </c>
    </row>
    <row r="87" spans="28:40" ht="14" x14ac:dyDescent="0.25">
      <c r="AB87" s="161" t="e">
        <f>T87-HLOOKUP(V87,Minimas!$C$3:$CD$12,2,FALSE)</f>
        <v>#N/A</v>
      </c>
      <c r="AC87" s="161" t="e">
        <f>T87-HLOOKUP(V87,Minimas!$C$3:$CD$12,3,FALSE)</f>
        <v>#N/A</v>
      </c>
      <c r="AD87" s="161" t="e">
        <f>T87-HLOOKUP(V87,Minimas!$C$3:$CD$12,4,FALSE)</f>
        <v>#N/A</v>
      </c>
      <c r="AE87" s="161" t="e">
        <f>T87-HLOOKUP(V87,Minimas!$C$3:$CD$12,5,FALSE)</f>
        <v>#N/A</v>
      </c>
      <c r="AF87" s="161" t="e">
        <f>T87-HLOOKUP(V87,Minimas!$C$3:$CD$12,6,FALSE)</f>
        <v>#N/A</v>
      </c>
      <c r="AG87" s="161" t="e">
        <f>T87-HLOOKUP(V87,Minimas!$C$3:$CD$12,7,FALSE)</f>
        <v>#N/A</v>
      </c>
      <c r="AH87" s="161" t="e">
        <f>T87-HLOOKUP(V87,Minimas!$C$3:$CD$12,8,FALSE)</f>
        <v>#N/A</v>
      </c>
      <c r="AI87" s="161" t="e">
        <f>T87-HLOOKUP(V87,Minimas!$C$3:$CD$12,9,FALSE)</f>
        <v>#N/A</v>
      </c>
      <c r="AJ87" s="161" t="e">
        <f>T87-HLOOKUP(V87,Minimas!$C$3:$CD$12,10,FALSE)</f>
        <v>#N/A</v>
      </c>
      <c r="AK87" s="162" t="str">
        <f t="shared" si="31"/>
        <v xml:space="preserve"> </v>
      </c>
      <c r="AL87" s="163"/>
      <c r="AM87" s="163" t="str">
        <f t="shared" si="32"/>
        <v xml:space="preserve"> </v>
      </c>
      <c r="AN87" s="163" t="str">
        <f t="shared" si="33"/>
        <v xml:space="preserve"> </v>
      </c>
    </row>
    <row r="88" spans="28:40" ht="14" x14ac:dyDescent="0.25">
      <c r="AB88" s="161" t="e">
        <f>T88-HLOOKUP(V88,Minimas!$C$3:$CD$12,2,FALSE)</f>
        <v>#N/A</v>
      </c>
      <c r="AC88" s="161" t="e">
        <f>T88-HLOOKUP(V88,Minimas!$C$3:$CD$12,3,FALSE)</f>
        <v>#N/A</v>
      </c>
      <c r="AD88" s="161" t="e">
        <f>T88-HLOOKUP(V88,Minimas!$C$3:$CD$12,4,FALSE)</f>
        <v>#N/A</v>
      </c>
      <c r="AE88" s="161" t="e">
        <f>T88-HLOOKUP(V88,Minimas!$C$3:$CD$12,5,FALSE)</f>
        <v>#N/A</v>
      </c>
      <c r="AF88" s="161" t="e">
        <f>T88-HLOOKUP(V88,Minimas!$C$3:$CD$12,6,FALSE)</f>
        <v>#N/A</v>
      </c>
      <c r="AG88" s="161" t="e">
        <f>T88-HLOOKUP(V88,Minimas!$C$3:$CD$12,7,FALSE)</f>
        <v>#N/A</v>
      </c>
      <c r="AH88" s="161" t="e">
        <f>T88-HLOOKUP(V88,Minimas!$C$3:$CD$12,8,FALSE)</f>
        <v>#N/A</v>
      </c>
      <c r="AI88" s="161" t="e">
        <f>T88-HLOOKUP(V88,Minimas!$C$3:$CD$12,9,FALSE)</f>
        <v>#N/A</v>
      </c>
      <c r="AJ88" s="161" t="e">
        <f>T88-HLOOKUP(V88,Minimas!$C$3:$CD$12,10,FALSE)</f>
        <v>#N/A</v>
      </c>
      <c r="AK88" s="162" t="str">
        <f t="shared" si="31"/>
        <v xml:space="preserve"> </v>
      </c>
      <c r="AL88" s="163"/>
      <c r="AM88" s="163" t="str">
        <f t="shared" si="32"/>
        <v xml:space="preserve"> </v>
      </c>
      <c r="AN88" s="163" t="str">
        <f t="shared" si="33"/>
        <v xml:space="preserve"> </v>
      </c>
    </row>
    <row r="89" spans="28:40" ht="14" x14ac:dyDescent="0.25">
      <c r="AB89" s="161" t="e">
        <f>T89-HLOOKUP(V89,Minimas!$C$3:$CD$12,2,FALSE)</f>
        <v>#N/A</v>
      </c>
      <c r="AC89" s="161" t="e">
        <f>T89-HLOOKUP(V89,Minimas!$C$3:$CD$12,3,FALSE)</f>
        <v>#N/A</v>
      </c>
      <c r="AD89" s="161" t="e">
        <f>T89-HLOOKUP(V89,Minimas!$C$3:$CD$12,4,FALSE)</f>
        <v>#N/A</v>
      </c>
      <c r="AE89" s="161" t="e">
        <f>T89-HLOOKUP(V89,Minimas!$C$3:$CD$12,5,FALSE)</f>
        <v>#N/A</v>
      </c>
      <c r="AF89" s="161" t="e">
        <f>T89-HLOOKUP(V89,Minimas!$C$3:$CD$12,6,FALSE)</f>
        <v>#N/A</v>
      </c>
      <c r="AG89" s="161" t="e">
        <f>T89-HLOOKUP(V89,Minimas!$C$3:$CD$12,7,FALSE)</f>
        <v>#N/A</v>
      </c>
      <c r="AH89" s="161" t="e">
        <f>T89-HLOOKUP(V89,Minimas!$C$3:$CD$12,8,FALSE)</f>
        <v>#N/A</v>
      </c>
      <c r="AI89" s="161" t="e">
        <f>T89-HLOOKUP(V89,Minimas!$C$3:$CD$12,9,FALSE)</f>
        <v>#N/A</v>
      </c>
      <c r="AJ89" s="161" t="e">
        <f>T89-HLOOKUP(V89,Minimas!$C$3:$CD$12,10,FALSE)</f>
        <v>#N/A</v>
      </c>
      <c r="AK89" s="162" t="str">
        <f t="shared" si="31"/>
        <v xml:space="preserve"> </v>
      </c>
      <c r="AL89" s="163"/>
      <c r="AM89" s="163" t="str">
        <f t="shared" si="32"/>
        <v xml:space="preserve"> </v>
      </c>
      <c r="AN89" s="163" t="str">
        <f t="shared" si="33"/>
        <v xml:space="preserve"> </v>
      </c>
    </row>
    <row r="90" spans="28:40" ht="14" x14ac:dyDescent="0.25">
      <c r="AB90" s="161" t="e">
        <f>T90-HLOOKUP(V90,Minimas!$C$3:$CD$12,2,FALSE)</f>
        <v>#N/A</v>
      </c>
      <c r="AC90" s="161" t="e">
        <f>T90-HLOOKUP(V90,Minimas!$C$3:$CD$12,3,FALSE)</f>
        <v>#N/A</v>
      </c>
      <c r="AD90" s="161" t="e">
        <f>T90-HLOOKUP(V90,Minimas!$C$3:$CD$12,4,FALSE)</f>
        <v>#N/A</v>
      </c>
      <c r="AE90" s="161" t="e">
        <f>T90-HLOOKUP(V90,Minimas!$C$3:$CD$12,5,FALSE)</f>
        <v>#N/A</v>
      </c>
      <c r="AF90" s="161" t="e">
        <f>T90-HLOOKUP(V90,Minimas!$C$3:$CD$12,6,FALSE)</f>
        <v>#N/A</v>
      </c>
      <c r="AG90" s="161" t="e">
        <f>T90-HLOOKUP(V90,Minimas!$C$3:$CD$12,7,FALSE)</f>
        <v>#N/A</v>
      </c>
      <c r="AH90" s="161" t="e">
        <f>T90-HLOOKUP(V90,Minimas!$C$3:$CD$12,8,FALSE)</f>
        <v>#N/A</v>
      </c>
      <c r="AI90" s="161" t="e">
        <f>T90-HLOOKUP(V90,Minimas!$C$3:$CD$12,9,FALSE)</f>
        <v>#N/A</v>
      </c>
      <c r="AJ90" s="161" t="e">
        <f>T90-HLOOKUP(V90,Minimas!$C$3:$CD$12,10,FALSE)</f>
        <v>#N/A</v>
      </c>
      <c r="AK90" s="162" t="str">
        <f t="shared" si="31"/>
        <v xml:space="preserve"> </v>
      </c>
      <c r="AL90" s="163"/>
      <c r="AM90" s="163" t="str">
        <f t="shared" si="32"/>
        <v xml:space="preserve"> </v>
      </c>
      <c r="AN90" s="163" t="str">
        <f t="shared" si="33"/>
        <v xml:space="preserve"> </v>
      </c>
    </row>
    <row r="91" spans="28:40" ht="14" x14ac:dyDescent="0.25">
      <c r="AB91" s="161" t="e">
        <f>T91-HLOOKUP(V91,Minimas!$C$3:$CD$12,2,FALSE)</f>
        <v>#N/A</v>
      </c>
      <c r="AC91" s="161" t="e">
        <f>T91-HLOOKUP(V91,Minimas!$C$3:$CD$12,3,FALSE)</f>
        <v>#N/A</v>
      </c>
      <c r="AD91" s="161" t="e">
        <f>T91-HLOOKUP(V91,Minimas!$C$3:$CD$12,4,FALSE)</f>
        <v>#N/A</v>
      </c>
      <c r="AE91" s="161" t="e">
        <f>T91-HLOOKUP(V91,Minimas!$C$3:$CD$12,5,FALSE)</f>
        <v>#N/A</v>
      </c>
      <c r="AF91" s="161" t="e">
        <f>T91-HLOOKUP(V91,Minimas!$C$3:$CD$12,6,FALSE)</f>
        <v>#N/A</v>
      </c>
      <c r="AG91" s="161" t="e">
        <f>T91-HLOOKUP(V91,Minimas!$C$3:$CD$12,7,FALSE)</f>
        <v>#N/A</v>
      </c>
      <c r="AH91" s="161" t="e">
        <f>T91-HLOOKUP(V91,Minimas!$C$3:$CD$12,8,FALSE)</f>
        <v>#N/A</v>
      </c>
      <c r="AI91" s="161" t="e">
        <f>T91-HLOOKUP(V91,Minimas!$C$3:$CD$12,9,FALSE)</f>
        <v>#N/A</v>
      </c>
      <c r="AJ91" s="161" t="e">
        <f>T91-HLOOKUP(V91,Minimas!$C$3:$CD$12,10,FALSE)</f>
        <v>#N/A</v>
      </c>
      <c r="AK91" s="162" t="str">
        <f t="shared" si="31"/>
        <v xml:space="preserve"> </v>
      </c>
      <c r="AL91" s="163"/>
      <c r="AM91" s="163" t="str">
        <f t="shared" si="32"/>
        <v xml:space="preserve"> </v>
      </c>
      <c r="AN91" s="163" t="str">
        <f t="shared" si="33"/>
        <v xml:space="preserve"> </v>
      </c>
    </row>
    <row r="92" spans="28:40" ht="14" x14ac:dyDescent="0.25">
      <c r="AB92" s="161" t="e">
        <f>T92-HLOOKUP(V92,Minimas!$C$3:$CD$12,2,FALSE)</f>
        <v>#N/A</v>
      </c>
      <c r="AC92" s="161" t="e">
        <f>T92-HLOOKUP(V92,Minimas!$C$3:$CD$12,3,FALSE)</f>
        <v>#N/A</v>
      </c>
      <c r="AD92" s="161" t="e">
        <f>T92-HLOOKUP(V92,Minimas!$C$3:$CD$12,4,FALSE)</f>
        <v>#N/A</v>
      </c>
      <c r="AE92" s="161" t="e">
        <f>T92-HLOOKUP(V92,Minimas!$C$3:$CD$12,5,FALSE)</f>
        <v>#N/A</v>
      </c>
      <c r="AF92" s="161" t="e">
        <f>T92-HLOOKUP(V92,Minimas!$C$3:$CD$12,6,FALSE)</f>
        <v>#N/A</v>
      </c>
      <c r="AG92" s="161" t="e">
        <f>T92-HLOOKUP(V92,Minimas!$C$3:$CD$12,7,FALSE)</f>
        <v>#N/A</v>
      </c>
      <c r="AH92" s="161" t="e">
        <f>T92-HLOOKUP(V92,Minimas!$C$3:$CD$12,8,FALSE)</f>
        <v>#N/A</v>
      </c>
      <c r="AI92" s="161" t="e">
        <f>T92-HLOOKUP(V92,Minimas!$C$3:$CD$12,9,FALSE)</f>
        <v>#N/A</v>
      </c>
      <c r="AJ92" s="161" t="e">
        <f>T92-HLOOKUP(V92,Minimas!$C$3:$CD$12,10,FALSE)</f>
        <v>#N/A</v>
      </c>
      <c r="AK92" s="162" t="str">
        <f t="shared" si="31"/>
        <v xml:space="preserve"> </v>
      </c>
      <c r="AL92" s="163"/>
      <c r="AM92" s="163" t="str">
        <f t="shared" si="32"/>
        <v xml:space="preserve"> </v>
      </c>
      <c r="AN92" s="163" t="str">
        <f t="shared" si="33"/>
        <v xml:space="preserve"> </v>
      </c>
    </row>
    <row r="93" spans="28:40" ht="14" x14ac:dyDescent="0.25">
      <c r="AB93" s="161" t="e">
        <f>T93-HLOOKUP(V93,Minimas!$C$3:$CD$12,2,FALSE)</f>
        <v>#N/A</v>
      </c>
      <c r="AC93" s="161" t="e">
        <f>T93-HLOOKUP(V93,Minimas!$C$3:$CD$12,3,FALSE)</f>
        <v>#N/A</v>
      </c>
      <c r="AD93" s="161" t="e">
        <f>T93-HLOOKUP(V93,Minimas!$C$3:$CD$12,4,FALSE)</f>
        <v>#N/A</v>
      </c>
      <c r="AE93" s="161" t="e">
        <f>T93-HLOOKUP(V93,Minimas!$C$3:$CD$12,5,FALSE)</f>
        <v>#N/A</v>
      </c>
      <c r="AF93" s="161" t="e">
        <f>T93-HLOOKUP(V93,Minimas!$C$3:$CD$12,6,FALSE)</f>
        <v>#N/A</v>
      </c>
      <c r="AG93" s="161" t="e">
        <f>T93-HLOOKUP(V93,Minimas!$C$3:$CD$12,7,FALSE)</f>
        <v>#N/A</v>
      </c>
      <c r="AH93" s="161" t="e">
        <f>T93-HLOOKUP(V93,Minimas!$C$3:$CD$12,8,FALSE)</f>
        <v>#N/A</v>
      </c>
      <c r="AI93" s="161" t="e">
        <f>T93-HLOOKUP(V93,Minimas!$C$3:$CD$12,9,FALSE)</f>
        <v>#N/A</v>
      </c>
      <c r="AJ93" s="161" t="e">
        <f>T93-HLOOKUP(V93,Minimas!$C$3:$CD$12,10,FALSE)</f>
        <v>#N/A</v>
      </c>
      <c r="AK93" s="162" t="str">
        <f t="shared" si="31"/>
        <v xml:space="preserve"> </v>
      </c>
      <c r="AL93" s="163"/>
      <c r="AM93" s="163" t="str">
        <f t="shared" si="32"/>
        <v xml:space="preserve"> </v>
      </c>
      <c r="AN93" s="163" t="str">
        <f t="shared" si="33"/>
        <v xml:space="preserve"> </v>
      </c>
    </row>
    <row r="94" spans="28:40" ht="14" x14ac:dyDescent="0.25">
      <c r="AB94" s="161" t="e">
        <f>T94-HLOOKUP(V94,Minimas!$C$3:$CD$12,2,FALSE)</f>
        <v>#N/A</v>
      </c>
      <c r="AC94" s="161" t="e">
        <f>T94-HLOOKUP(V94,Minimas!$C$3:$CD$12,3,FALSE)</f>
        <v>#N/A</v>
      </c>
      <c r="AD94" s="161" t="e">
        <f>T94-HLOOKUP(V94,Minimas!$C$3:$CD$12,4,FALSE)</f>
        <v>#N/A</v>
      </c>
      <c r="AE94" s="161" t="e">
        <f>T94-HLOOKUP(V94,Minimas!$C$3:$CD$12,5,FALSE)</f>
        <v>#N/A</v>
      </c>
      <c r="AF94" s="161" t="e">
        <f>T94-HLOOKUP(V94,Minimas!$C$3:$CD$12,6,FALSE)</f>
        <v>#N/A</v>
      </c>
      <c r="AG94" s="161" t="e">
        <f>T94-HLOOKUP(V94,Minimas!$C$3:$CD$12,7,FALSE)</f>
        <v>#N/A</v>
      </c>
      <c r="AH94" s="161" t="e">
        <f>T94-HLOOKUP(V94,Minimas!$C$3:$CD$12,8,FALSE)</f>
        <v>#N/A</v>
      </c>
      <c r="AI94" s="161" t="e">
        <f>T94-HLOOKUP(V94,Minimas!$C$3:$CD$12,9,FALSE)</f>
        <v>#N/A</v>
      </c>
      <c r="AJ94" s="161" t="e">
        <f>T94-HLOOKUP(V94,Minimas!$C$3:$CD$12,10,FALSE)</f>
        <v>#N/A</v>
      </c>
      <c r="AK94" s="162" t="str">
        <f t="shared" si="31"/>
        <v xml:space="preserve"> </v>
      </c>
      <c r="AL94" s="163"/>
      <c r="AM94" s="163" t="str">
        <f t="shared" si="32"/>
        <v xml:space="preserve"> </v>
      </c>
      <c r="AN94" s="163" t="str">
        <f t="shared" si="33"/>
        <v xml:space="preserve"> </v>
      </c>
    </row>
    <row r="95" spans="28:40" ht="14" x14ac:dyDescent="0.25">
      <c r="AB95" s="161" t="e">
        <f>T95-HLOOKUP(V95,Minimas!$C$3:$CD$12,2,FALSE)</f>
        <v>#N/A</v>
      </c>
      <c r="AC95" s="161" t="e">
        <f>T95-HLOOKUP(V95,Minimas!$C$3:$CD$12,3,FALSE)</f>
        <v>#N/A</v>
      </c>
      <c r="AD95" s="161" t="e">
        <f>T95-HLOOKUP(V95,Minimas!$C$3:$CD$12,4,FALSE)</f>
        <v>#N/A</v>
      </c>
      <c r="AE95" s="161" t="e">
        <f>T95-HLOOKUP(V95,Minimas!$C$3:$CD$12,5,FALSE)</f>
        <v>#N/A</v>
      </c>
      <c r="AF95" s="161" t="e">
        <f>T95-HLOOKUP(V95,Minimas!$C$3:$CD$12,6,FALSE)</f>
        <v>#N/A</v>
      </c>
      <c r="AG95" s="161" t="e">
        <f>T95-HLOOKUP(V95,Minimas!$C$3:$CD$12,7,FALSE)</f>
        <v>#N/A</v>
      </c>
      <c r="AH95" s="161" t="e">
        <f>T95-HLOOKUP(V95,Minimas!$C$3:$CD$12,8,FALSE)</f>
        <v>#N/A</v>
      </c>
      <c r="AI95" s="161" t="e">
        <f>T95-HLOOKUP(V95,Minimas!$C$3:$CD$12,9,FALSE)</f>
        <v>#N/A</v>
      </c>
      <c r="AJ95" s="161" t="e">
        <f>T95-HLOOKUP(V95,Minimas!$C$3:$CD$12,10,FALSE)</f>
        <v>#N/A</v>
      </c>
      <c r="AK95" s="162" t="str">
        <f t="shared" si="31"/>
        <v xml:space="preserve"> </v>
      </c>
      <c r="AL95" s="163"/>
      <c r="AM95" s="163" t="str">
        <f t="shared" si="32"/>
        <v xml:space="preserve"> </v>
      </c>
      <c r="AN95" s="163" t="str">
        <f t="shared" si="33"/>
        <v xml:space="preserve"> </v>
      </c>
    </row>
    <row r="96" spans="28:40" ht="14" x14ac:dyDescent="0.25">
      <c r="AB96" s="161" t="e">
        <f>T96-HLOOKUP(V96,Minimas!$C$3:$CD$12,2,FALSE)</f>
        <v>#N/A</v>
      </c>
      <c r="AC96" s="161" t="e">
        <f>T96-HLOOKUP(V96,Minimas!$C$3:$CD$12,3,FALSE)</f>
        <v>#N/A</v>
      </c>
      <c r="AD96" s="161" t="e">
        <f>T96-HLOOKUP(V96,Minimas!$C$3:$CD$12,4,FALSE)</f>
        <v>#N/A</v>
      </c>
      <c r="AE96" s="161" t="e">
        <f>T96-HLOOKUP(V96,Minimas!$C$3:$CD$12,5,FALSE)</f>
        <v>#N/A</v>
      </c>
      <c r="AF96" s="161" t="e">
        <f>T96-HLOOKUP(V96,Minimas!$C$3:$CD$12,6,FALSE)</f>
        <v>#N/A</v>
      </c>
      <c r="AG96" s="161" t="e">
        <f>T96-HLOOKUP(V96,Minimas!$C$3:$CD$12,7,FALSE)</f>
        <v>#N/A</v>
      </c>
      <c r="AH96" s="161" t="e">
        <f>T96-HLOOKUP(V96,Minimas!$C$3:$CD$12,8,FALSE)</f>
        <v>#N/A</v>
      </c>
      <c r="AI96" s="161" t="e">
        <f>T96-HLOOKUP(V96,Minimas!$C$3:$CD$12,9,FALSE)</f>
        <v>#N/A</v>
      </c>
      <c r="AJ96" s="161" t="e">
        <f>T96-HLOOKUP(V96,Minimas!$C$3:$CD$12,10,FALSE)</f>
        <v>#N/A</v>
      </c>
      <c r="AK96" s="162" t="str">
        <f t="shared" si="31"/>
        <v xml:space="preserve"> </v>
      </c>
      <c r="AL96" s="163"/>
      <c r="AM96" s="163" t="str">
        <f t="shared" si="32"/>
        <v xml:space="preserve"> </v>
      </c>
      <c r="AN96" s="163" t="str">
        <f t="shared" si="33"/>
        <v xml:space="preserve"> </v>
      </c>
    </row>
    <row r="97" spans="28:40" ht="14" x14ac:dyDescent="0.25">
      <c r="AB97" s="161" t="e">
        <f>T97-HLOOKUP(V97,Minimas!$C$3:$CD$12,2,FALSE)</f>
        <v>#N/A</v>
      </c>
      <c r="AC97" s="161" t="e">
        <f>T97-HLOOKUP(V97,Minimas!$C$3:$CD$12,3,FALSE)</f>
        <v>#N/A</v>
      </c>
      <c r="AD97" s="161" t="e">
        <f>T97-HLOOKUP(V97,Minimas!$C$3:$CD$12,4,FALSE)</f>
        <v>#N/A</v>
      </c>
      <c r="AE97" s="161" t="e">
        <f>T97-HLOOKUP(V97,Minimas!$C$3:$CD$12,5,FALSE)</f>
        <v>#N/A</v>
      </c>
      <c r="AF97" s="161" t="e">
        <f>T97-HLOOKUP(V97,Minimas!$C$3:$CD$12,6,FALSE)</f>
        <v>#N/A</v>
      </c>
      <c r="AG97" s="161" t="e">
        <f>T97-HLOOKUP(V97,Minimas!$C$3:$CD$12,7,FALSE)</f>
        <v>#N/A</v>
      </c>
      <c r="AH97" s="161" t="e">
        <f>T97-HLOOKUP(V97,Minimas!$C$3:$CD$12,8,FALSE)</f>
        <v>#N/A</v>
      </c>
      <c r="AI97" s="161" t="e">
        <f>T97-HLOOKUP(V97,Minimas!$C$3:$CD$12,9,FALSE)</f>
        <v>#N/A</v>
      </c>
      <c r="AJ97" s="161" t="e">
        <f>T97-HLOOKUP(V97,Minimas!$C$3:$CD$12,10,FALSE)</f>
        <v>#N/A</v>
      </c>
      <c r="AK97" s="162" t="str">
        <f t="shared" si="31"/>
        <v xml:space="preserve"> </v>
      </c>
      <c r="AL97" s="163"/>
      <c r="AM97" s="163" t="str">
        <f t="shared" si="32"/>
        <v xml:space="preserve"> </v>
      </c>
      <c r="AN97" s="163" t="str">
        <f t="shared" si="33"/>
        <v xml:space="preserve"> </v>
      </c>
    </row>
    <row r="98" spans="28:40" ht="14" x14ac:dyDescent="0.25">
      <c r="AB98" s="161" t="e">
        <f>T98-HLOOKUP(V98,Minimas!$C$3:$CD$12,2,FALSE)</f>
        <v>#N/A</v>
      </c>
      <c r="AC98" s="161" t="e">
        <f>T98-HLOOKUP(V98,Minimas!$C$3:$CD$12,3,FALSE)</f>
        <v>#N/A</v>
      </c>
      <c r="AD98" s="161" t="e">
        <f>T98-HLOOKUP(V98,Minimas!$C$3:$CD$12,4,FALSE)</f>
        <v>#N/A</v>
      </c>
      <c r="AE98" s="161" t="e">
        <f>T98-HLOOKUP(V98,Minimas!$C$3:$CD$12,5,FALSE)</f>
        <v>#N/A</v>
      </c>
      <c r="AF98" s="161" t="e">
        <f>T98-HLOOKUP(V98,Minimas!$C$3:$CD$12,6,FALSE)</f>
        <v>#N/A</v>
      </c>
      <c r="AG98" s="161" t="e">
        <f>T98-HLOOKUP(V98,Minimas!$C$3:$CD$12,7,FALSE)</f>
        <v>#N/A</v>
      </c>
      <c r="AH98" s="161" t="e">
        <f>T98-HLOOKUP(V98,Minimas!$C$3:$CD$12,8,FALSE)</f>
        <v>#N/A</v>
      </c>
      <c r="AI98" s="161" t="e">
        <f>T98-HLOOKUP(V98,Minimas!$C$3:$CD$12,9,FALSE)</f>
        <v>#N/A</v>
      </c>
      <c r="AJ98" s="161" t="e">
        <f>T98-HLOOKUP(V98,Minimas!$C$3:$CD$12,10,FALSE)</f>
        <v>#N/A</v>
      </c>
      <c r="AK98" s="162" t="str">
        <f t="shared" si="31"/>
        <v xml:space="preserve"> </v>
      </c>
      <c r="AL98" s="163"/>
      <c r="AM98" s="163" t="str">
        <f t="shared" si="32"/>
        <v xml:space="preserve"> </v>
      </c>
      <c r="AN98" s="163" t="str">
        <f t="shared" si="33"/>
        <v xml:space="preserve"> </v>
      </c>
    </row>
    <row r="99" spans="28:40" ht="14" x14ac:dyDescent="0.25">
      <c r="AB99" s="161" t="e">
        <f>T99-HLOOKUP(V99,Minimas!$C$3:$CD$12,2,FALSE)</f>
        <v>#N/A</v>
      </c>
      <c r="AC99" s="161" t="e">
        <f>T99-HLOOKUP(V99,Minimas!$C$3:$CD$12,3,FALSE)</f>
        <v>#N/A</v>
      </c>
      <c r="AD99" s="161" t="e">
        <f>T99-HLOOKUP(V99,Minimas!$C$3:$CD$12,4,FALSE)</f>
        <v>#N/A</v>
      </c>
      <c r="AE99" s="161" t="e">
        <f>T99-HLOOKUP(V99,Minimas!$C$3:$CD$12,5,FALSE)</f>
        <v>#N/A</v>
      </c>
      <c r="AF99" s="161" t="e">
        <f>T99-HLOOKUP(V99,Minimas!$C$3:$CD$12,6,FALSE)</f>
        <v>#N/A</v>
      </c>
      <c r="AG99" s="161" t="e">
        <f>T99-HLOOKUP(V99,Minimas!$C$3:$CD$12,7,FALSE)</f>
        <v>#N/A</v>
      </c>
      <c r="AH99" s="161" t="e">
        <f>T99-HLOOKUP(V99,Minimas!$C$3:$CD$12,8,FALSE)</f>
        <v>#N/A</v>
      </c>
      <c r="AI99" s="161" t="e">
        <f>T99-HLOOKUP(V99,Minimas!$C$3:$CD$12,9,FALSE)</f>
        <v>#N/A</v>
      </c>
      <c r="AJ99" s="161" t="e">
        <f>T99-HLOOKUP(V99,Minimas!$C$3:$CD$12,10,FALSE)</f>
        <v>#N/A</v>
      </c>
      <c r="AK99" s="162" t="str">
        <f t="shared" si="31"/>
        <v xml:space="preserve"> </v>
      </c>
      <c r="AL99" s="163"/>
      <c r="AM99" s="163" t="str">
        <f t="shared" si="32"/>
        <v xml:space="preserve"> </v>
      </c>
      <c r="AN99" s="163" t="str">
        <f t="shared" si="33"/>
        <v xml:space="preserve"> </v>
      </c>
    </row>
    <row r="100" spans="28:40" ht="14" x14ac:dyDescent="0.25">
      <c r="AB100" s="161" t="e">
        <f>T100-HLOOKUP(V100,Minimas!$C$3:$CD$12,2,FALSE)</f>
        <v>#N/A</v>
      </c>
      <c r="AC100" s="161" t="e">
        <f>T100-HLOOKUP(V100,Minimas!$C$3:$CD$12,3,FALSE)</f>
        <v>#N/A</v>
      </c>
      <c r="AD100" s="161" t="e">
        <f>T100-HLOOKUP(V100,Minimas!$C$3:$CD$12,4,FALSE)</f>
        <v>#N/A</v>
      </c>
      <c r="AE100" s="161" t="e">
        <f>T100-HLOOKUP(V100,Minimas!$C$3:$CD$12,5,FALSE)</f>
        <v>#N/A</v>
      </c>
      <c r="AF100" s="161" t="e">
        <f>T100-HLOOKUP(V100,Minimas!$C$3:$CD$12,6,FALSE)</f>
        <v>#N/A</v>
      </c>
      <c r="AG100" s="161" t="e">
        <f>T100-HLOOKUP(V100,Minimas!$C$3:$CD$12,7,FALSE)</f>
        <v>#N/A</v>
      </c>
      <c r="AH100" s="161" t="e">
        <f>T100-HLOOKUP(V100,Minimas!$C$3:$CD$12,8,FALSE)</f>
        <v>#N/A</v>
      </c>
      <c r="AI100" s="161" t="e">
        <f>T100-HLOOKUP(V100,Minimas!$C$3:$CD$12,9,FALSE)</f>
        <v>#N/A</v>
      </c>
      <c r="AJ100" s="161" t="e">
        <f>T100-HLOOKUP(V100,Minimas!$C$3:$CD$12,10,FALSE)</f>
        <v>#N/A</v>
      </c>
      <c r="AK100" s="162" t="str">
        <f t="shared" si="31"/>
        <v xml:space="preserve"> </v>
      </c>
      <c r="AL100" s="163"/>
      <c r="AM100" s="163" t="str">
        <f t="shared" si="32"/>
        <v xml:space="preserve"> </v>
      </c>
      <c r="AN100" s="163" t="str">
        <f t="shared" si="33"/>
        <v xml:space="preserve"> </v>
      </c>
    </row>
    <row r="101" spans="28:40" ht="14" x14ac:dyDescent="0.25">
      <c r="AB101" s="161" t="e">
        <f>T101-HLOOKUP(V101,Minimas!$C$3:$CD$12,2,FALSE)</f>
        <v>#N/A</v>
      </c>
      <c r="AC101" s="161" t="e">
        <f>T101-HLOOKUP(V101,Minimas!$C$3:$CD$12,3,FALSE)</f>
        <v>#N/A</v>
      </c>
      <c r="AD101" s="161" t="e">
        <f>T101-HLOOKUP(V101,Minimas!$C$3:$CD$12,4,FALSE)</f>
        <v>#N/A</v>
      </c>
      <c r="AE101" s="161" t="e">
        <f>T101-HLOOKUP(V101,Minimas!$C$3:$CD$12,5,FALSE)</f>
        <v>#N/A</v>
      </c>
      <c r="AF101" s="161" t="e">
        <f>T101-HLOOKUP(V101,Minimas!$C$3:$CD$12,6,FALSE)</f>
        <v>#N/A</v>
      </c>
      <c r="AG101" s="161" t="e">
        <f>T101-HLOOKUP(V101,Minimas!$C$3:$CD$12,7,FALSE)</f>
        <v>#N/A</v>
      </c>
      <c r="AH101" s="161" t="e">
        <f>T101-HLOOKUP(V101,Minimas!$C$3:$CD$12,8,FALSE)</f>
        <v>#N/A</v>
      </c>
      <c r="AI101" s="161" t="e">
        <f>T101-HLOOKUP(V101,Minimas!$C$3:$CD$12,9,FALSE)</f>
        <v>#N/A</v>
      </c>
      <c r="AJ101" s="161" t="e">
        <f>T101-HLOOKUP(V101,Minimas!$C$3:$CD$12,10,FALSE)</f>
        <v>#N/A</v>
      </c>
      <c r="AK101" s="162" t="str">
        <f t="shared" si="31"/>
        <v xml:space="preserve"> </v>
      </c>
      <c r="AL101" s="163"/>
      <c r="AM101" s="163" t="str">
        <f t="shared" si="32"/>
        <v xml:space="preserve"> </v>
      </c>
      <c r="AN101" s="163" t="str">
        <f t="shared" si="33"/>
        <v xml:space="preserve"> </v>
      </c>
    </row>
    <row r="102" spans="28:40" ht="14" x14ac:dyDescent="0.25">
      <c r="AB102" s="161" t="e">
        <f>T102-HLOOKUP(V102,Minimas!$C$3:$CD$12,2,FALSE)</f>
        <v>#N/A</v>
      </c>
      <c r="AC102" s="161" t="e">
        <f>T102-HLOOKUP(V102,Minimas!$C$3:$CD$12,3,FALSE)</f>
        <v>#N/A</v>
      </c>
      <c r="AD102" s="161" t="e">
        <f>T102-HLOOKUP(V102,Minimas!$C$3:$CD$12,4,FALSE)</f>
        <v>#N/A</v>
      </c>
      <c r="AE102" s="161" t="e">
        <f>T102-HLOOKUP(V102,Minimas!$C$3:$CD$12,5,FALSE)</f>
        <v>#N/A</v>
      </c>
      <c r="AF102" s="161" t="e">
        <f>T102-HLOOKUP(V102,Minimas!$C$3:$CD$12,6,FALSE)</f>
        <v>#N/A</v>
      </c>
      <c r="AG102" s="161" t="e">
        <f>T102-HLOOKUP(V102,Minimas!$C$3:$CD$12,7,FALSE)</f>
        <v>#N/A</v>
      </c>
      <c r="AH102" s="161" t="e">
        <f>T102-HLOOKUP(V102,Minimas!$C$3:$CD$12,8,FALSE)</f>
        <v>#N/A</v>
      </c>
      <c r="AI102" s="161" t="e">
        <f>T102-HLOOKUP(V102,Minimas!$C$3:$CD$12,9,FALSE)</f>
        <v>#N/A</v>
      </c>
      <c r="AJ102" s="161" t="e">
        <f>T102-HLOOKUP(V102,Minimas!$C$3:$CD$12,10,FALSE)</f>
        <v>#N/A</v>
      </c>
      <c r="AK102" s="162" t="str">
        <f t="shared" si="31"/>
        <v xml:space="preserve"> </v>
      </c>
      <c r="AL102" s="163"/>
      <c r="AM102" s="163" t="str">
        <f t="shared" si="32"/>
        <v xml:space="preserve"> </v>
      </c>
      <c r="AN102" s="163" t="str">
        <f t="shared" si="33"/>
        <v xml:space="preserve"> </v>
      </c>
    </row>
    <row r="103" spans="28:40" ht="14" x14ac:dyDescent="0.25">
      <c r="AB103" s="161" t="e">
        <f>T103-HLOOKUP(V103,Minimas!$C$3:$CD$12,2,FALSE)</f>
        <v>#N/A</v>
      </c>
      <c r="AC103" s="161" t="e">
        <f>T103-HLOOKUP(V103,Minimas!$C$3:$CD$12,3,FALSE)</f>
        <v>#N/A</v>
      </c>
      <c r="AD103" s="161" t="e">
        <f>T103-HLOOKUP(V103,Minimas!$C$3:$CD$12,4,FALSE)</f>
        <v>#N/A</v>
      </c>
      <c r="AE103" s="161" t="e">
        <f>T103-HLOOKUP(V103,Minimas!$C$3:$CD$12,5,FALSE)</f>
        <v>#N/A</v>
      </c>
      <c r="AF103" s="161" t="e">
        <f>T103-HLOOKUP(V103,Minimas!$C$3:$CD$12,6,FALSE)</f>
        <v>#N/A</v>
      </c>
      <c r="AG103" s="161" t="e">
        <f>T103-HLOOKUP(V103,Minimas!$C$3:$CD$12,7,FALSE)</f>
        <v>#N/A</v>
      </c>
      <c r="AH103" s="161" t="e">
        <f>T103-HLOOKUP(V103,Minimas!$C$3:$CD$12,8,FALSE)</f>
        <v>#N/A</v>
      </c>
      <c r="AI103" s="161" t="e">
        <f>T103-HLOOKUP(V103,Minimas!$C$3:$CD$12,9,FALSE)</f>
        <v>#N/A</v>
      </c>
      <c r="AJ103" s="161" t="e">
        <f>T103-HLOOKUP(V103,Minimas!$C$3:$CD$12,10,FALSE)</f>
        <v>#N/A</v>
      </c>
      <c r="AK103" s="162" t="str">
        <f t="shared" si="31"/>
        <v xml:space="preserve"> </v>
      </c>
      <c r="AL103" s="163"/>
      <c r="AM103" s="163" t="str">
        <f t="shared" si="32"/>
        <v xml:space="preserve"> </v>
      </c>
      <c r="AN103" s="163" t="str">
        <f t="shared" si="33"/>
        <v xml:space="preserve"> </v>
      </c>
    </row>
    <row r="104" spans="28:40" ht="14" x14ac:dyDescent="0.25">
      <c r="AB104" s="161" t="e">
        <f>T104-HLOOKUP(V104,Minimas!$C$3:$CD$12,2,FALSE)</f>
        <v>#N/A</v>
      </c>
      <c r="AC104" s="161" t="e">
        <f>T104-HLOOKUP(V104,Minimas!$C$3:$CD$12,3,FALSE)</f>
        <v>#N/A</v>
      </c>
      <c r="AD104" s="161" t="e">
        <f>T104-HLOOKUP(V104,Minimas!$C$3:$CD$12,4,FALSE)</f>
        <v>#N/A</v>
      </c>
      <c r="AE104" s="161" t="e">
        <f>T104-HLOOKUP(V104,Minimas!$C$3:$CD$12,5,FALSE)</f>
        <v>#N/A</v>
      </c>
      <c r="AF104" s="161" t="e">
        <f>T104-HLOOKUP(V104,Minimas!$C$3:$CD$12,6,FALSE)</f>
        <v>#N/A</v>
      </c>
      <c r="AG104" s="161" t="e">
        <f>T104-HLOOKUP(V104,Minimas!$C$3:$CD$12,7,FALSE)</f>
        <v>#N/A</v>
      </c>
      <c r="AH104" s="161" t="e">
        <f>T104-HLOOKUP(V104,Minimas!$C$3:$CD$12,8,FALSE)</f>
        <v>#N/A</v>
      </c>
      <c r="AI104" s="161" t="e">
        <f>T104-HLOOKUP(V104,Minimas!$C$3:$CD$12,9,FALSE)</f>
        <v>#N/A</v>
      </c>
      <c r="AJ104" s="161" t="e">
        <f>T104-HLOOKUP(V104,Minimas!$C$3:$CD$12,10,FALSE)</f>
        <v>#N/A</v>
      </c>
      <c r="AK104" s="162" t="str">
        <f t="shared" si="31"/>
        <v xml:space="preserve"> </v>
      </c>
      <c r="AL104" s="163"/>
      <c r="AM104" s="163" t="str">
        <f t="shared" si="32"/>
        <v xml:space="preserve"> </v>
      </c>
      <c r="AN104" s="163" t="str">
        <f t="shared" si="33"/>
        <v xml:space="preserve"> </v>
      </c>
    </row>
    <row r="105" spans="28:40" ht="14" x14ac:dyDescent="0.25">
      <c r="AB105" s="161" t="e">
        <f>T105-HLOOKUP(V105,Minimas!$C$3:$CD$12,2,FALSE)</f>
        <v>#N/A</v>
      </c>
      <c r="AC105" s="161" t="e">
        <f>T105-HLOOKUP(V105,Minimas!$C$3:$CD$12,3,FALSE)</f>
        <v>#N/A</v>
      </c>
      <c r="AD105" s="161" t="e">
        <f>T105-HLOOKUP(V105,Minimas!$C$3:$CD$12,4,FALSE)</f>
        <v>#N/A</v>
      </c>
      <c r="AE105" s="161" t="e">
        <f>T105-HLOOKUP(V105,Minimas!$C$3:$CD$12,5,FALSE)</f>
        <v>#N/A</v>
      </c>
      <c r="AF105" s="161" t="e">
        <f>T105-HLOOKUP(V105,Minimas!$C$3:$CD$12,6,FALSE)</f>
        <v>#N/A</v>
      </c>
      <c r="AG105" s="161" t="e">
        <f>T105-HLOOKUP(V105,Minimas!$C$3:$CD$12,7,FALSE)</f>
        <v>#N/A</v>
      </c>
      <c r="AH105" s="161" t="e">
        <f>T105-HLOOKUP(V105,Minimas!$C$3:$CD$12,8,FALSE)</f>
        <v>#N/A</v>
      </c>
      <c r="AI105" s="161" t="e">
        <f>T105-HLOOKUP(V105,Minimas!$C$3:$CD$12,9,FALSE)</f>
        <v>#N/A</v>
      </c>
      <c r="AJ105" s="161" t="e">
        <f>T105-HLOOKUP(V105,Minimas!$C$3:$CD$12,10,FALSE)</f>
        <v>#N/A</v>
      </c>
      <c r="AK105" s="162" t="str">
        <f t="shared" si="31"/>
        <v xml:space="preserve"> </v>
      </c>
      <c r="AL105" s="163"/>
      <c r="AM105" s="163" t="str">
        <f t="shared" si="32"/>
        <v xml:space="preserve"> </v>
      </c>
      <c r="AN105" s="163" t="str">
        <f t="shared" si="33"/>
        <v xml:space="preserve"> </v>
      </c>
    </row>
    <row r="106" spans="28:40" ht="14" x14ac:dyDescent="0.25">
      <c r="AB106" s="161" t="e">
        <f>T106-HLOOKUP(V106,Minimas!$C$3:$CD$12,2,FALSE)</f>
        <v>#N/A</v>
      </c>
      <c r="AC106" s="161" t="e">
        <f>T106-HLOOKUP(V106,Minimas!$C$3:$CD$12,3,FALSE)</f>
        <v>#N/A</v>
      </c>
      <c r="AD106" s="161" t="e">
        <f>T106-HLOOKUP(V106,Minimas!$C$3:$CD$12,4,FALSE)</f>
        <v>#N/A</v>
      </c>
      <c r="AE106" s="161" t="e">
        <f>T106-HLOOKUP(V106,Minimas!$C$3:$CD$12,5,FALSE)</f>
        <v>#N/A</v>
      </c>
      <c r="AF106" s="161" t="e">
        <f>T106-HLOOKUP(V106,Minimas!$C$3:$CD$12,6,FALSE)</f>
        <v>#N/A</v>
      </c>
      <c r="AG106" s="161" t="e">
        <f>T106-HLOOKUP(V106,Minimas!$C$3:$CD$12,7,FALSE)</f>
        <v>#N/A</v>
      </c>
      <c r="AH106" s="161" t="e">
        <f>T106-HLOOKUP(V106,Minimas!$C$3:$CD$12,8,FALSE)</f>
        <v>#N/A</v>
      </c>
      <c r="AI106" s="161" t="e">
        <f>T106-HLOOKUP(V106,Minimas!$C$3:$CD$12,9,FALSE)</f>
        <v>#N/A</v>
      </c>
      <c r="AJ106" s="161" t="e">
        <f>T106-HLOOKUP(V106,Minimas!$C$3:$CD$12,10,FALSE)</f>
        <v>#N/A</v>
      </c>
      <c r="AK106" s="162" t="str">
        <f t="shared" si="31"/>
        <v xml:space="preserve"> </v>
      </c>
      <c r="AL106" s="163"/>
      <c r="AM106" s="163" t="str">
        <f t="shared" si="32"/>
        <v xml:space="preserve"> </v>
      </c>
      <c r="AN106" s="163" t="str">
        <f t="shared" si="33"/>
        <v xml:space="preserve"> </v>
      </c>
    </row>
    <row r="107" spans="28:40" ht="14" x14ac:dyDescent="0.25">
      <c r="AB107" s="161" t="e">
        <f>T107-HLOOKUP(V107,Minimas!$C$3:$CD$12,2,FALSE)</f>
        <v>#N/A</v>
      </c>
      <c r="AC107" s="161" t="e">
        <f>T107-HLOOKUP(V107,Minimas!$C$3:$CD$12,3,FALSE)</f>
        <v>#N/A</v>
      </c>
      <c r="AD107" s="161" t="e">
        <f>T107-HLOOKUP(V107,Minimas!$C$3:$CD$12,4,FALSE)</f>
        <v>#N/A</v>
      </c>
      <c r="AE107" s="161" t="e">
        <f>T107-HLOOKUP(V107,Minimas!$C$3:$CD$12,5,FALSE)</f>
        <v>#N/A</v>
      </c>
      <c r="AF107" s="161" t="e">
        <f>T107-HLOOKUP(V107,Minimas!$C$3:$CD$12,6,FALSE)</f>
        <v>#N/A</v>
      </c>
      <c r="AG107" s="161" t="e">
        <f>T107-HLOOKUP(V107,Minimas!$C$3:$CD$12,7,FALSE)</f>
        <v>#N/A</v>
      </c>
      <c r="AH107" s="161" t="e">
        <f>T107-HLOOKUP(V107,Minimas!$C$3:$CD$12,8,FALSE)</f>
        <v>#N/A</v>
      </c>
      <c r="AI107" s="161" t="e">
        <f>T107-HLOOKUP(V107,Minimas!$C$3:$CD$12,9,FALSE)</f>
        <v>#N/A</v>
      </c>
      <c r="AJ107" s="161" t="e">
        <f>T107-HLOOKUP(V107,Minimas!$C$3:$CD$12,10,FALSE)</f>
        <v>#N/A</v>
      </c>
      <c r="AK107" s="162" t="str">
        <f t="shared" si="31"/>
        <v xml:space="preserve"> </v>
      </c>
      <c r="AL107" s="163"/>
      <c r="AM107" s="163" t="str">
        <f t="shared" si="32"/>
        <v xml:space="preserve"> </v>
      </c>
      <c r="AN107" s="163" t="str">
        <f t="shared" si="33"/>
        <v xml:space="preserve"> </v>
      </c>
    </row>
    <row r="108" spans="28:40" ht="14" x14ac:dyDescent="0.25">
      <c r="AB108" s="161" t="e">
        <f>T108-HLOOKUP(V108,Minimas!$C$3:$CD$12,2,FALSE)</f>
        <v>#N/A</v>
      </c>
      <c r="AC108" s="161" t="e">
        <f>T108-HLOOKUP(V108,Minimas!$C$3:$CD$12,3,FALSE)</f>
        <v>#N/A</v>
      </c>
      <c r="AD108" s="161" t="e">
        <f>T108-HLOOKUP(V108,Minimas!$C$3:$CD$12,4,FALSE)</f>
        <v>#N/A</v>
      </c>
      <c r="AE108" s="161" t="e">
        <f>T108-HLOOKUP(V108,Minimas!$C$3:$CD$12,5,FALSE)</f>
        <v>#N/A</v>
      </c>
      <c r="AF108" s="161" t="e">
        <f>T108-HLOOKUP(V108,Minimas!$C$3:$CD$12,6,FALSE)</f>
        <v>#N/A</v>
      </c>
      <c r="AG108" s="161" t="e">
        <f>T108-HLOOKUP(V108,Minimas!$C$3:$CD$12,7,FALSE)</f>
        <v>#N/A</v>
      </c>
      <c r="AH108" s="161" t="e">
        <f>T108-HLOOKUP(V108,Minimas!$C$3:$CD$12,8,FALSE)</f>
        <v>#N/A</v>
      </c>
      <c r="AI108" s="161" t="e">
        <f>T108-HLOOKUP(V108,Minimas!$C$3:$CD$12,9,FALSE)</f>
        <v>#N/A</v>
      </c>
      <c r="AJ108" s="161" t="e">
        <f>T108-HLOOKUP(V108,Minimas!$C$3:$CD$12,10,FALSE)</f>
        <v>#N/A</v>
      </c>
      <c r="AK108" s="162" t="str">
        <f t="shared" si="31"/>
        <v xml:space="preserve"> </v>
      </c>
      <c r="AL108" s="163"/>
      <c r="AM108" s="163" t="str">
        <f t="shared" si="32"/>
        <v xml:space="preserve"> </v>
      </c>
      <c r="AN108" s="163" t="str">
        <f t="shared" si="33"/>
        <v xml:space="preserve"> </v>
      </c>
    </row>
    <row r="109" spans="28:40" ht="14" x14ac:dyDescent="0.25">
      <c r="AB109" s="161" t="e">
        <f>T109-HLOOKUP(V109,Minimas!$C$3:$CD$12,2,FALSE)</f>
        <v>#N/A</v>
      </c>
      <c r="AC109" s="161" t="e">
        <f>T109-HLOOKUP(V109,Minimas!$C$3:$CD$12,3,FALSE)</f>
        <v>#N/A</v>
      </c>
      <c r="AD109" s="161" t="e">
        <f>T109-HLOOKUP(V109,Minimas!$C$3:$CD$12,4,FALSE)</f>
        <v>#N/A</v>
      </c>
      <c r="AE109" s="161" t="e">
        <f>T109-HLOOKUP(V109,Minimas!$C$3:$CD$12,5,FALSE)</f>
        <v>#N/A</v>
      </c>
      <c r="AF109" s="161" t="e">
        <f>T109-HLOOKUP(V109,Minimas!$C$3:$CD$12,6,FALSE)</f>
        <v>#N/A</v>
      </c>
      <c r="AG109" s="161" t="e">
        <f>T109-HLOOKUP(V109,Minimas!$C$3:$CD$12,7,FALSE)</f>
        <v>#N/A</v>
      </c>
      <c r="AH109" s="161" t="e">
        <f>T109-HLOOKUP(V109,Minimas!$C$3:$CD$12,8,FALSE)</f>
        <v>#N/A</v>
      </c>
      <c r="AI109" s="161" t="e">
        <f>T109-HLOOKUP(V109,Minimas!$C$3:$CD$12,9,FALSE)</f>
        <v>#N/A</v>
      </c>
      <c r="AJ109" s="161" t="e">
        <f>T109-HLOOKUP(V109,Minimas!$C$3:$CD$12,10,FALSE)</f>
        <v>#N/A</v>
      </c>
      <c r="AK109" s="162" t="str">
        <f t="shared" si="31"/>
        <v xml:space="preserve"> </v>
      </c>
      <c r="AL109" s="163"/>
      <c r="AM109" s="163" t="str">
        <f t="shared" si="32"/>
        <v xml:space="preserve"> </v>
      </c>
      <c r="AN109" s="163" t="str">
        <f t="shared" si="33"/>
        <v xml:space="preserve"> </v>
      </c>
    </row>
    <row r="110" spans="28:40" ht="14" x14ac:dyDescent="0.25">
      <c r="AB110" s="161" t="e">
        <f>T110-HLOOKUP(V110,Minimas!$C$3:$CD$12,2,FALSE)</f>
        <v>#N/A</v>
      </c>
      <c r="AC110" s="161" t="e">
        <f>T110-HLOOKUP(V110,Minimas!$C$3:$CD$12,3,FALSE)</f>
        <v>#N/A</v>
      </c>
      <c r="AD110" s="161" t="e">
        <f>T110-HLOOKUP(V110,Minimas!$C$3:$CD$12,4,FALSE)</f>
        <v>#N/A</v>
      </c>
      <c r="AE110" s="161" t="e">
        <f>T110-HLOOKUP(V110,Minimas!$C$3:$CD$12,5,FALSE)</f>
        <v>#N/A</v>
      </c>
      <c r="AF110" s="161" t="e">
        <f>T110-HLOOKUP(V110,Minimas!$C$3:$CD$12,6,FALSE)</f>
        <v>#N/A</v>
      </c>
      <c r="AG110" s="161" t="e">
        <f>T110-HLOOKUP(V110,Minimas!$C$3:$CD$12,7,FALSE)</f>
        <v>#N/A</v>
      </c>
      <c r="AH110" s="161" t="e">
        <f>T110-HLOOKUP(V110,Minimas!$C$3:$CD$12,8,FALSE)</f>
        <v>#N/A</v>
      </c>
      <c r="AI110" s="161" t="e">
        <f>T110-HLOOKUP(V110,Minimas!$C$3:$CD$12,9,FALSE)</f>
        <v>#N/A</v>
      </c>
      <c r="AJ110" s="161" t="e">
        <f>T110-HLOOKUP(V110,Minimas!$C$3:$CD$12,10,FALSE)</f>
        <v>#N/A</v>
      </c>
      <c r="AK110" s="162" t="str">
        <f t="shared" si="31"/>
        <v xml:space="preserve"> </v>
      </c>
      <c r="AL110" s="163"/>
      <c r="AM110" s="163" t="str">
        <f t="shared" si="32"/>
        <v xml:space="preserve"> </v>
      </c>
      <c r="AN110" s="163" t="str">
        <f t="shared" si="33"/>
        <v xml:space="preserve"> </v>
      </c>
    </row>
    <row r="111" spans="28:40" ht="14" x14ac:dyDescent="0.25">
      <c r="AB111" s="161" t="e">
        <f>T111-HLOOKUP(V111,Minimas!$C$3:$CD$12,2,FALSE)</f>
        <v>#N/A</v>
      </c>
      <c r="AC111" s="161" t="e">
        <f>T111-HLOOKUP(V111,Minimas!$C$3:$CD$12,3,FALSE)</f>
        <v>#N/A</v>
      </c>
      <c r="AD111" s="161" t="e">
        <f>T111-HLOOKUP(V111,Minimas!$C$3:$CD$12,4,FALSE)</f>
        <v>#N/A</v>
      </c>
      <c r="AE111" s="161" t="e">
        <f>T111-HLOOKUP(V111,Minimas!$C$3:$CD$12,5,FALSE)</f>
        <v>#N/A</v>
      </c>
      <c r="AF111" s="161" t="e">
        <f>T111-HLOOKUP(V111,Minimas!$C$3:$CD$12,6,FALSE)</f>
        <v>#N/A</v>
      </c>
      <c r="AG111" s="161" t="e">
        <f>T111-HLOOKUP(V111,Minimas!$C$3:$CD$12,7,FALSE)</f>
        <v>#N/A</v>
      </c>
      <c r="AH111" s="161" t="e">
        <f>T111-HLOOKUP(V111,Minimas!$C$3:$CD$12,8,FALSE)</f>
        <v>#N/A</v>
      </c>
      <c r="AI111" s="161" t="e">
        <f>T111-HLOOKUP(V111,Minimas!$C$3:$CD$12,9,FALSE)</f>
        <v>#N/A</v>
      </c>
      <c r="AJ111" s="161" t="e">
        <f>T111-HLOOKUP(V111,Minimas!$C$3:$CD$12,10,FALSE)</f>
        <v>#N/A</v>
      </c>
      <c r="AK111" s="162" t="str">
        <f t="shared" si="31"/>
        <v xml:space="preserve"> </v>
      </c>
      <c r="AL111" s="163"/>
      <c r="AM111" s="163" t="str">
        <f t="shared" si="32"/>
        <v xml:space="preserve"> </v>
      </c>
      <c r="AN111" s="163" t="str">
        <f t="shared" si="33"/>
        <v xml:space="preserve"> </v>
      </c>
    </row>
    <row r="112" spans="28:40" ht="14" x14ac:dyDescent="0.25">
      <c r="AB112" s="161" t="e">
        <f>T112-HLOOKUP(V112,Minimas!$C$3:$CD$12,2,FALSE)</f>
        <v>#N/A</v>
      </c>
      <c r="AC112" s="161" t="e">
        <f>T112-HLOOKUP(V112,Minimas!$C$3:$CD$12,3,FALSE)</f>
        <v>#N/A</v>
      </c>
      <c r="AD112" s="161" t="e">
        <f>T112-HLOOKUP(V112,Minimas!$C$3:$CD$12,4,FALSE)</f>
        <v>#N/A</v>
      </c>
      <c r="AE112" s="161" t="e">
        <f>T112-HLOOKUP(V112,Minimas!$C$3:$CD$12,5,FALSE)</f>
        <v>#N/A</v>
      </c>
      <c r="AF112" s="161" t="e">
        <f>T112-HLOOKUP(V112,Minimas!$C$3:$CD$12,6,FALSE)</f>
        <v>#N/A</v>
      </c>
      <c r="AG112" s="161" t="e">
        <f>T112-HLOOKUP(V112,Minimas!$C$3:$CD$12,7,FALSE)</f>
        <v>#N/A</v>
      </c>
      <c r="AH112" s="161" t="e">
        <f>T112-HLOOKUP(V112,Minimas!$C$3:$CD$12,8,FALSE)</f>
        <v>#N/A</v>
      </c>
      <c r="AI112" s="161" t="e">
        <f>T112-HLOOKUP(V112,Minimas!$C$3:$CD$12,9,FALSE)</f>
        <v>#N/A</v>
      </c>
      <c r="AJ112" s="161" t="e">
        <f>T112-HLOOKUP(V112,Minimas!$C$3:$CD$12,10,FALSE)</f>
        <v>#N/A</v>
      </c>
      <c r="AK112" s="162" t="str">
        <f t="shared" si="31"/>
        <v xml:space="preserve"> </v>
      </c>
      <c r="AL112" s="163"/>
      <c r="AM112" s="163" t="str">
        <f t="shared" si="32"/>
        <v xml:space="preserve"> </v>
      </c>
      <c r="AN112" s="163" t="str">
        <f t="shared" si="33"/>
        <v xml:space="preserve"> </v>
      </c>
    </row>
    <row r="113" spans="28:40" ht="14" x14ac:dyDescent="0.25">
      <c r="AB113" s="161" t="e">
        <f>T113-HLOOKUP(V113,Minimas!$C$3:$CD$12,2,FALSE)</f>
        <v>#N/A</v>
      </c>
      <c r="AC113" s="161" t="e">
        <f>T113-HLOOKUP(V113,Minimas!$C$3:$CD$12,3,FALSE)</f>
        <v>#N/A</v>
      </c>
      <c r="AD113" s="161" t="e">
        <f>T113-HLOOKUP(V113,Minimas!$C$3:$CD$12,4,FALSE)</f>
        <v>#N/A</v>
      </c>
      <c r="AE113" s="161" t="e">
        <f>T113-HLOOKUP(V113,Minimas!$C$3:$CD$12,5,FALSE)</f>
        <v>#N/A</v>
      </c>
      <c r="AF113" s="161" t="e">
        <f>T113-HLOOKUP(V113,Minimas!$C$3:$CD$12,6,FALSE)</f>
        <v>#N/A</v>
      </c>
      <c r="AG113" s="161" t="e">
        <f>T113-HLOOKUP(V113,Minimas!$C$3:$CD$12,7,FALSE)</f>
        <v>#N/A</v>
      </c>
      <c r="AH113" s="161" t="e">
        <f>T113-HLOOKUP(V113,Minimas!$C$3:$CD$12,8,FALSE)</f>
        <v>#N/A</v>
      </c>
      <c r="AI113" s="161" t="e">
        <f>T113-HLOOKUP(V113,Minimas!$C$3:$CD$12,9,FALSE)</f>
        <v>#N/A</v>
      </c>
      <c r="AJ113" s="161" t="e">
        <f>T113-HLOOKUP(V113,Minimas!$C$3:$CD$12,10,FALSE)</f>
        <v>#N/A</v>
      </c>
      <c r="AK113" s="162" t="str">
        <f t="shared" si="31"/>
        <v xml:space="preserve"> </v>
      </c>
      <c r="AL113" s="163"/>
      <c r="AM113" s="163" t="str">
        <f t="shared" si="32"/>
        <v xml:space="preserve"> </v>
      </c>
      <c r="AN113" s="163" t="str">
        <f t="shared" si="33"/>
        <v xml:space="preserve"> </v>
      </c>
    </row>
    <row r="114" spans="28:40" ht="14" x14ac:dyDescent="0.25">
      <c r="AB114" s="161" t="e">
        <f>T114-HLOOKUP(V114,Minimas!$C$3:$CD$12,2,FALSE)</f>
        <v>#N/A</v>
      </c>
      <c r="AC114" s="161" t="e">
        <f>T114-HLOOKUP(V114,Minimas!$C$3:$CD$12,3,FALSE)</f>
        <v>#N/A</v>
      </c>
      <c r="AD114" s="161" t="e">
        <f>T114-HLOOKUP(V114,Minimas!$C$3:$CD$12,4,FALSE)</f>
        <v>#N/A</v>
      </c>
      <c r="AE114" s="161" t="e">
        <f>T114-HLOOKUP(V114,Minimas!$C$3:$CD$12,5,FALSE)</f>
        <v>#N/A</v>
      </c>
      <c r="AF114" s="161" t="e">
        <f>T114-HLOOKUP(V114,Minimas!$C$3:$CD$12,6,FALSE)</f>
        <v>#N/A</v>
      </c>
      <c r="AG114" s="161" t="e">
        <f>T114-HLOOKUP(V114,Minimas!$C$3:$CD$12,7,FALSE)</f>
        <v>#N/A</v>
      </c>
      <c r="AH114" s="161" t="e">
        <f>T114-HLOOKUP(V114,Minimas!$C$3:$CD$12,8,FALSE)</f>
        <v>#N/A</v>
      </c>
      <c r="AI114" s="161" t="e">
        <f>T114-HLOOKUP(V114,Minimas!$C$3:$CD$12,9,FALSE)</f>
        <v>#N/A</v>
      </c>
      <c r="AJ114" s="161" t="e">
        <f>T114-HLOOKUP(V114,Minimas!$C$3:$CD$12,10,FALSE)</f>
        <v>#N/A</v>
      </c>
      <c r="AK114" s="162" t="str">
        <f t="shared" si="31"/>
        <v xml:space="preserve"> </v>
      </c>
      <c r="AL114" s="163"/>
      <c r="AM114" s="163" t="str">
        <f t="shared" si="32"/>
        <v xml:space="preserve"> </v>
      </c>
      <c r="AN114" s="163" t="str">
        <f t="shared" si="33"/>
        <v xml:space="preserve"> </v>
      </c>
    </row>
    <row r="115" spans="28:40" ht="14" x14ac:dyDescent="0.25">
      <c r="AB115" s="161" t="e">
        <f>T115-HLOOKUP(V115,Minimas!$C$3:$CD$12,2,FALSE)</f>
        <v>#N/A</v>
      </c>
      <c r="AC115" s="161" t="e">
        <f>T115-HLOOKUP(V115,Minimas!$C$3:$CD$12,3,FALSE)</f>
        <v>#N/A</v>
      </c>
      <c r="AD115" s="161" t="e">
        <f>T115-HLOOKUP(V115,Minimas!$C$3:$CD$12,4,FALSE)</f>
        <v>#N/A</v>
      </c>
      <c r="AE115" s="161" t="e">
        <f>T115-HLOOKUP(V115,Minimas!$C$3:$CD$12,5,FALSE)</f>
        <v>#N/A</v>
      </c>
      <c r="AF115" s="161" t="e">
        <f>T115-HLOOKUP(V115,Minimas!$C$3:$CD$12,6,FALSE)</f>
        <v>#N/A</v>
      </c>
      <c r="AG115" s="161" t="e">
        <f>T115-HLOOKUP(V115,Minimas!$C$3:$CD$12,7,FALSE)</f>
        <v>#N/A</v>
      </c>
      <c r="AH115" s="161" t="e">
        <f>T115-HLOOKUP(V115,Minimas!$C$3:$CD$12,8,FALSE)</f>
        <v>#N/A</v>
      </c>
      <c r="AI115" s="161" t="e">
        <f>T115-HLOOKUP(V115,Minimas!$C$3:$CD$12,9,FALSE)</f>
        <v>#N/A</v>
      </c>
      <c r="AJ115" s="161" t="e">
        <f>T115-HLOOKUP(V115,Minimas!$C$3:$CD$12,10,FALSE)</f>
        <v>#N/A</v>
      </c>
      <c r="AK115" s="162" t="str">
        <f t="shared" si="31"/>
        <v xml:space="preserve"> </v>
      </c>
      <c r="AL115" s="163"/>
      <c r="AM115" s="163" t="str">
        <f t="shared" si="32"/>
        <v xml:space="preserve"> </v>
      </c>
      <c r="AN115" s="163" t="str">
        <f t="shared" si="33"/>
        <v xml:space="preserve"> </v>
      </c>
    </row>
    <row r="116" spans="28:40" ht="14" x14ac:dyDescent="0.25">
      <c r="AB116" s="161" t="e">
        <f>T116-HLOOKUP(V116,Minimas!$C$3:$CD$12,2,FALSE)</f>
        <v>#N/A</v>
      </c>
      <c r="AC116" s="161" t="e">
        <f>T116-HLOOKUP(V116,Minimas!$C$3:$CD$12,3,FALSE)</f>
        <v>#N/A</v>
      </c>
      <c r="AD116" s="161" t="e">
        <f>T116-HLOOKUP(V116,Minimas!$C$3:$CD$12,4,FALSE)</f>
        <v>#N/A</v>
      </c>
      <c r="AE116" s="161" t="e">
        <f>T116-HLOOKUP(V116,Minimas!$C$3:$CD$12,5,FALSE)</f>
        <v>#N/A</v>
      </c>
      <c r="AF116" s="161" t="e">
        <f>T116-HLOOKUP(V116,Minimas!$C$3:$CD$12,6,FALSE)</f>
        <v>#N/A</v>
      </c>
      <c r="AG116" s="161" t="e">
        <f>T116-HLOOKUP(V116,Minimas!$C$3:$CD$12,7,FALSE)</f>
        <v>#N/A</v>
      </c>
      <c r="AH116" s="161" t="e">
        <f>T116-HLOOKUP(V116,Minimas!$C$3:$CD$12,8,FALSE)</f>
        <v>#N/A</v>
      </c>
      <c r="AI116" s="161" t="e">
        <f>T116-HLOOKUP(V116,Minimas!$C$3:$CD$12,9,FALSE)</f>
        <v>#N/A</v>
      </c>
      <c r="AJ116" s="161" t="e">
        <f>T116-HLOOKUP(V116,Minimas!$C$3:$CD$12,10,FALSE)</f>
        <v>#N/A</v>
      </c>
      <c r="AK116" s="162" t="str">
        <f t="shared" si="31"/>
        <v xml:space="preserve"> </v>
      </c>
      <c r="AL116" s="163"/>
      <c r="AM116" s="163" t="str">
        <f t="shared" si="32"/>
        <v xml:space="preserve"> </v>
      </c>
      <c r="AN116" s="163" t="str">
        <f t="shared" si="33"/>
        <v xml:space="preserve"> </v>
      </c>
    </row>
    <row r="117" spans="28:40" ht="14" x14ac:dyDescent="0.25">
      <c r="AB117" s="161" t="e">
        <f>T117-HLOOKUP(V117,Minimas!$C$3:$CD$12,2,FALSE)</f>
        <v>#N/A</v>
      </c>
      <c r="AC117" s="161" t="e">
        <f>T117-HLOOKUP(V117,Minimas!$C$3:$CD$12,3,FALSE)</f>
        <v>#N/A</v>
      </c>
      <c r="AD117" s="161" t="e">
        <f>T117-HLOOKUP(V117,Minimas!$C$3:$CD$12,4,FALSE)</f>
        <v>#N/A</v>
      </c>
      <c r="AE117" s="161" t="e">
        <f>T117-HLOOKUP(V117,Minimas!$C$3:$CD$12,5,FALSE)</f>
        <v>#N/A</v>
      </c>
      <c r="AF117" s="161" t="e">
        <f>T117-HLOOKUP(V117,Minimas!$C$3:$CD$12,6,FALSE)</f>
        <v>#N/A</v>
      </c>
      <c r="AG117" s="161" t="e">
        <f>T117-HLOOKUP(V117,Minimas!$C$3:$CD$12,7,FALSE)</f>
        <v>#N/A</v>
      </c>
      <c r="AH117" s="161" t="e">
        <f>T117-HLOOKUP(V117,Minimas!$C$3:$CD$12,8,FALSE)</f>
        <v>#N/A</v>
      </c>
      <c r="AI117" s="161" t="e">
        <f>T117-HLOOKUP(V117,Minimas!$C$3:$CD$12,9,FALSE)</f>
        <v>#N/A</v>
      </c>
      <c r="AJ117" s="161" t="e">
        <f>T117-HLOOKUP(V117,Minimas!$C$3:$CD$12,10,FALSE)</f>
        <v>#N/A</v>
      </c>
      <c r="AK117" s="162" t="str">
        <f t="shared" si="31"/>
        <v xml:space="preserve"> </v>
      </c>
      <c r="AL117" s="163"/>
      <c r="AM117" s="163" t="str">
        <f t="shared" si="32"/>
        <v xml:space="preserve"> </v>
      </c>
      <c r="AN117" s="163" t="str">
        <f t="shared" si="33"/>
        <v xml:space="preserve"> </v>
      </c>
    </row>
    <row r="118" spans="28:40" ht="14" x14ac:dyDescent="0.25">
      <c r="AB118" s="161" t="e">
        <f>T118-HLOOKUP(V118,Minimas!$C$3:$CD$12,2,FALSE)</f>
        <v>#N/A</v>
      </c>
      <c r="AC118" s="161" t="e">
        <f>T118-HLOOKUP(V118,Minimas!$C$3:$CD$12,3,FALSE)</f>
        <v>#N/A</v>
      </c>
      <c r="AD118" s="161" t="e">
        <f>T118-HLOOKUP(V118,Minimas!$C$3:$CD$12,4,FALSE)</f>
        <v>#N/A</v>
      </c>
      <c r="AE118" s="161" t="e">
        <f>T118-HLOOKUP(V118,Minimas!$C$3:$CD$12,5,FALSE)</f>
        <v>#N/A</v>
      </c>
      <c r="AF118" s="161" t="e">
        <f>T118-HLOOKUP(V118,Minimas!$C$3:$CD$12,6,FALSE)</f>
        <v>#N/A</v>
      </c>
      <c r="AG118" s="161" t="e">
        <f>T118-HLOOKUP(V118,Minimas!$C$3:$CD$12,7,FALSE)</f>
        <v>#N/A</v>
      </c>
      <c r="AH118" s="161" t="e">
        <f>T118-HLOOKUP(V118,Minimas!$C$3:$CD$12,8,FALSE)</f>
        <v>#N/A</v>
      </c>
      <c r="AI118" s="161" t="e">
        <f>T118-HLOOKUP(V118,Minimas!$C$3:$CD$12,9,FALSE)</f>
        <v>#N/A</v>
      </c>
      <c r="AJ118" s="161" t="e">
        <f>T118-HLOOKUP(V118,Minimas!$C$3:$CD$12,10,FALSE)</f>
        <v>#N/A</v>
      </c>
      <c r="AK118" s="162" t="str">
        <f t="shared" si="31"/>
        <v xml:space="preserve"> </v>
      </c>
      <c r="AL118" s="163"/>
      <c r="AM118" s="163" t="str">
        <f t="shared" si="32"/>
        <v xml:space="preserve"> </v>
      </c>
      <c r="AN118" s="163" t="str">
        <f t="shared" si="33"/>
        <v xml:space="preserve"> </v>
      </c>
    </row>
    <row r="119" spans="28:40" ht="14" x14ac:dyDescent="0.25">
      <c r="AB119" s="161" t="e">
        <f>T119-HLOOKUP(V119,Minimas!$C$3:$CD$12,2,FALSE)</f>
        <v>#N/A</v>
      </c>
      <c r="AC119" s="161" t="e">
        <f>T119-HLOOKUP(V119,Minimas!$C$3:$CD$12,3,FALSE)</f>
        <v>#N/A</v>
      </c>
      <c r="AD119" s="161" t="e">
        <f>T119-HLOOKUP(V119,Minimas!$C$3:$CD$12,4,FALSE)</f>
        <v>#N/A</v>
      </c>
      <c r="AE119" s="161" t="e">
        <f>T119-HLOOKUP(V119,Minimas!$C$3:$CD$12,5,FALSE)</f>
        <v>#N/A</v>
      </c>
      <c r="AF119" s="161" t="e">
        <f>T119-HLOOKUP(V119,Minimas!$C$3:$CD$12,6,FALSE)</f>
        <v>#N/A</v>
      </c>
      <c r="AG119" s="161" t="e">
        <f>T119-HLOOKUP(V119,Minimas!$C$3:$CD$12,7,FALSE)</f>
        <v>#N/A</v>
      </c>
      <c r="AH119" s="161" t="e">
        <f>T119-HLOOKUP(V119,Minimas!$C$3:$CD$12,8,FALSE)</f>
        <v>#N/A</v>
      </c>
      <c r="AI119" s="161" t="e">
        <f>T119-HLOOKUP(V119,Minimas!$C$3:$CD$12,9,FALSE)</f>
        <v>#N/A</v>
      </c>
      <c r="AJ119" s="161" t="e">
        <f>T119-HLOOKUP(V119,Minimas!$C$3:$CD$12,10,FALSE)</f>
        <v>#N/A</v>
      </c>
      <c r="AK119" s="162" t="str">
        <f t="shared" si="31"/>
        <v xml:space="preserve"> </v>
      </c>
      <c r="AL119" s="163"/>
      <c r="AM119" s="163" t="str">
        <f t="shared" si="32"/>
        <v xml:space="preserve"> </v>
      </c>
      <c r="AN119" s="163" t="str">
        <f t="shared" si="33"/>
        <v xml:space="preserve"> </v>
      </c>
    </row>
    <row r="120" spans="28:40" ht="14" x14ac:dyDescent="0.25">
      <c r="AB120" s="161" t="e">
        <f>T120-HLOOKUP(V120,Minimas!$C$3:$CD$12,2,FALSE)</f>
        <v>#N/A</v>
      </c>
      <c r="AC120" s="161" t="e">
        <f>T120-HLOOKUP(V120,Minimas!$C$3:$CD$12,3,FALSE)</f>
        <v>#N/A</v>
      </c>
      <c r="AD120" s="161" t="e">
        <f>T120-HLOOKUP(V120,Minimas!$C$3:$CD$12,4,FALSE)</f>
        <v>#N/A</v>
      </c>
      <c r="AE120" s="161" t="e">
        <f>T120-HLOOKUP(V120,Minimas!$C$3:$CD$12,5,FALSE)</f>
        <v>#N/A</v>
      </c>
      <c r="AF120" s="161" t="e">
        <f>T120-HLOOKUP(V120,Minimas!$C$3:$CD$12,6,FALSE)</f>
        <v>#N/A</v>
      </c>
      <c r="AG120" s="161" t="e">
        <f>T120-HLOOKUP(V120,Minimas!$C$3:$CD$12,7,FALSE)</f>
        <v>#N/A</v>
      </c>
      <c r="AH120" s="161" t="e">
        <f>T120-HLOOKUP(V120,Minimas!$C$3:$CD$12,8,FALSE)</f>
        <v>#N/A</v>
      </c>
      <c r="AI120" s="161" t="e">
        <f>T120-HLOOKUP(V120,Minimas!$C$3:$CD$12,9,FALSE)</f>
        <v>#N/A</v>
      </c>
      <c r="AJ120" s="161" t="e">
        <f>T120-HLOOKUP(V120,Minimas!$C$3:$CD$12,10,FALSE)</f>
        <v>#N/A</v>
      </c>
      <c r="AK120" s="162" t="str">
        <f t="shared" si="31"/>
        <v xml:space="preserve"> </v>
      </c>
      <c r="AL120" s="163"/>
      <c r="AM120" s="163" t="str">
        <f t="shared" si="32"/>
        <v xml:space="preserve"> </v>
      </c>
      <c r="AN120" s="163" t="str">
        <f t="shared" si="33"/>
        <v xml:space="preserve"> </v>
      </c>
    </row>
    <row r="121" spans="28:40" ht="14" x14ac:dyDescent="0.25">
      <c r="AB121" s="161" t="e">
        <f>T121-HLOOKUP(V121,Minimas!$C$3:$CD$12,2,FALSE)</f>
        <v>#N/A</v>
      </c>
      <c r="AC121" s="161" t="e">
        <f>T121-HLOOKUP(V121,Minimas!$C$3:$CD$12,3,FALSE)</f>
        <v>#N/A</v>
      </c>
      <c r="AD121" s="161" t="e">
        <f>T121-HLOOKUP(V121,Minimas!$C$3:$CD$12,4,FALSE)</f>
        <v>#N/A</v>
      </c>
      <c r="AE121" s="161" t="e">
        <f>T121-HLOOKUP(V121,Minimas!$C$3:$CD$12,5,FALSE)</f>
        <v>#N/A</v>
      </c>
      <c r="AF121" s="161" t="e">
        <f>T121-HLOOKUP(V121,Minimas!$C$3:$CD$12,6,FALSE)</f>
        <v>#N/A</v>
      </c>
      <c r="AG121" s="161" t="e">
        <f>T121-HLOOKUP(V121,Minimas!$C$3:$CD$12,7,FALSE)</f>
        <v>#N/A</v>
      </c>
      <c r="AH121" s="161" t="e">
        <f>T121-HLOOKUP(V121,Minimas!$C$3:$CD$12,8,FALSE)</f>
        <v>#N/A</v>
      </c>
      <c r="AI121" s="161" t="e">
        <f>T121-HLOOKUP(V121,Minimas!$C$3:$CD$12,9,FALSE)</f>
        <v>#N/A</v>
      </c>
      <c r="AJ121" s="161" t="e">
        <f>T121-HLOOKUP(V121,Minimas!$C$3:$CD$12,10,FALSE)</f>
        <v>#N/A</v>
      </c>
      <c r="AK121" s="162" t="str">
        <f t="shared" si="31"/>
        <v xml:space="preserve"> </v>
      </c>
      <c r="AL121" s="163"/>
      <c r="AM121" s="163" t="str">
        <f t="shared" si="32"/>
        <v xml:space="preserve"> </v>
      </c>
      <c r="AN121" s="163" t="str">
        <f t="shared" si="33"/>
        <v xml:space="preserve"> </v>
      </c>
    </row>
    <row r="122" spans="28:40" ht="14" x14ac:dyDescent="0.25">
      <c r="AB122" s="161" t="e">
        <f>T122-HLOOKUP(V122,Minimas!$C$3:$CD$12,2,FALSE)</f>
        <v>#N/A</v>
      </c>
      <c r="AC122" s="161" t="e">
        <f>T122-HLOOKUP(V122,Minimas!$C$3:$CD$12,3,FALSE)</f>
        <v>#N/A</v>
      </c>
      <c r="AD122" s="161" t="e">
        <f>T122-HLOOKUP(V122,Minimas!$C$3:$CD$12,4,FALSE)</f>
        <v>#N/A</v>
      </c>
      <c r="AE122" s="161" t="e">
        <f>T122-HLOOKUP(V122,Minimas!$C$3:$CD$12,5,FALSE)</f>
        <v>#N/A</v>
      </c>
      <c r="AF122" s="161" t="e">
        <f>T122-HLOOKUP(V122,Minimas!$C$3:$CD$12,6,FALSE)</f>
        <v>#N/A</v>
      </c>
      <c r="AG122" s="161" t="e">
        <f>T122-HLOOKUP(V122,Minimas!$C$3:$CD$12,7,FALSE)</f>
        <v>#N/A</v>
      </c>
      <c r="AH122" s="161" t="e">
        <f>T122-HLOOKUP(V122,Minimas!$C$3:$CD$12,8,FALSE)</f>
        <v>#N/A</v>
      </c>
      <c r="AI122" s="161" t="e">
        <f>T122-HLOOKUP(V122,Minimas!$C$3:$CD$12,9,FALSE)</f>
        <v>#N/A</v>
      </c>
      <c r="AJ122" s="161" t="e">
        <f>T122-HLOOKUP(V122,Minimas!$C$3:$CD$12,10,FALSE)</f>
        <v>#N/A</v>
      </c>
      <c r="AK122" s="162" t="str">
        <f t="shared" si="31"/>
        <v xml:space="preserve"> </v>
      </c>
      <c r="AL122" s="163"/>
      <c r="AM122" s="163" t="str">
        <f t="shared" si="32"/>
        <v xml:space="preserve"> </v>
      </c>
      <c r="AN122" s="163" t="str">
        <f t="shared" si="33"/>
        <v xml:space="preserve"> </v>
      </c>
    </row>
    <row r="123" spans="28:40" ht="14" x14ac:dyDescent="0.25">
      <c r="AB123" s="161" t="e">
        <f>T123-HLOOKUP(V123,Minimas!$C$3:$CD$12,2,FALSE)</f>
        <v>#N/A</v>
      </c>
      <c r="AC123" s="161" t="e">
        <f>T123-HLOOKUP(V123,Minimas!$C$3:$CD$12,3,FALSE)</f>
        <v>#N/A</v>
      </c>
      <c r="AD123" s="161" t="e">
        <f>T123-HLOOKUP(V123,Minimas!$C$3:$CD$12,4,FALSE)</f>
        <v>#N/A</v>
      </c>
      <c r="AE123" s="161" t="e">
        <f>T123-HLOOKUP(V123,Minimas!$C$3:$CD$12,5,FALSE)</f>
        <v>#N/A</v>
      </c>
      <c r="AF123" s="161" t="e">
        <f>T123-HLOOKUP(V123,Minimas!$C$3:$CD$12,6,FALSE)</f>
        <v>#N/A</v>
      </c>
      <c r="AG123" s="161" t="e">
        <f>T123-HLOOKUP(V123,Minimas!$C$3:$CD$12,7,FALSE)</f>
        <v>#N/A</v>
      </c>
      <c r="AH123" s="161" t="e">
        <f>T123-HLOOKUP(V123,Minimas!$C$3:$CD$12,8,FALSE)</f>
        <v>#N/A</v>
      </c>
      <c r="AI123" s="161" t="e">
        <f>T123-HLOOKUP(V123,Minimas!$C$3:$CD$12,9,FALSE)</f>
        <v>#N/A</v>
      </c>
      <c r="AJ123" s="161" t="e">
        <f>T123-HLOOKUP(V123,Minimas!$C$3:$CD$12,10,FALSE)</f>
        <v>#N/A</v>
      </c>
      <c r="AK123" s="162" t="str">
        <f t="shared" si="31"/>
        <v xml:space="preserve"> </v>
      </c>
      <c r="AL123" s="163"/>
      <c r="AM123" s="163" t="str">
        <f t="shared" si="32"/>
        <v xml:space="preserve"> </v>
      </c>
      <c r="AN123" s="163" t="str">
        <f t="shared" si="33"/>
        <v xml:space="preserve"> </v>
      </c>
    </row>
    <row r="124" spans="28:40" ht="14" x14ac:dyDescent="0.25">
      <c r="AB124" s="161" t="e">
        <f>T124-HLOOKUP(V124,Minimas!$C$3:$CD$12,2,FALSE)</f>
        <v>#N/A</v>
      </c>
      <c r="AC124" s="161" t="e">
        <f>T124-HLOOKUP(V124,Minimas!$C$3:$CD$12,3,FALSE)</f>
        <v>#N/A</v>
      </c>
      <c r="AD124" s="161" t="e">
        <f>T124-HLOOKUP(V124,Minimas!$C$3:$CD$12,4,FALSE)</f>
        <v>#N/A</v>
      </c>
      <c r="AE124" s="161" t="e">
        <f>T124-HLOOKUP(V124,Minimas!$C$3:$CD$12,5,FALSE)</f>
        <v>#N/A</v>
      </c>
      <c r="AF124" s="161" t="e">
        <f>T124-HLOOKUP(V124,Minimas!$C$3:$CD$12,6,FALSE)</f>
        <v>#N/A</v>
      </c>
      <c r="AG124" s="161" t="e">
        <f>T124-HLOOKUP(V124,Minimas!$C$3:$CD$12,7,FALSE)</f>
        <v>#N/A</v>
      </c>
      <c r="AH124" s="161" t="e">
        <f>T124-HLOOKUP(V124,Minimas!$C$3:$CD$12,8,FALSE)</f>
        <v>#N/A</v>
      </c>
      <c r="AI124" s="161" t="e">
        <f>T124-HLOOKUP(V124,Minimas!$C$3:$CD$12,9,FALSE)</f>
        <v>#N/A</v>
      </c>
      <c r="AJ124" s="161" t="e">
        <f>T124-HLOOKUP(V124,Minimas!$C$3:$CD$12,10,FALSE)</f>
        <v>#N/A</v>
      </c>
      <c r="AK124" s="162" t="str">
        <f t="shared" si="31"/>
        <v xml:space="preserve"> </v>
      </c>
      <c r="AL124" s="163"/>
      <c r="AM124" s="163" t="str">
        <f t="shared" si="32"/>
        <v xml:space="preserve"> </v>
      </c>
      <c r="AN124" s="163" t="str">
        <f t="shared" si="33"/>
        <v xml:space="preserve"> </v>
      </c>
    </row>
    <row r="125" spans="28:40" ht="14" x14ac:dyDescent="0.25">
      <c r="AB125" s="161" t="e">
        <f>T125-HLOOKUP(V125,Minimas!$C$3:$CD$12,2,FALSE)</f>
        <v>#N/A</v>
      </c>
      <c r="AC125" s="161" t="e">
        <f>T125-HLOOKUP(V125,Minimas!$C$3:$CD$12,3,FALSE)</f>
        <v>#N/A</v>
      </c>
      <c r="AD125" s="161" t="e">
        <f>T125-HLOOKUP(V125,Minimas!$C$3:$CD$12,4,FALSE)</f>
        <v>#N/A</v>
      </c>
      <c r="AE125" s="161" t="e">
        <f>T125-HLOOKUP(V125,Minimas!$C$3:$CD$12,5,FALSE)</f>
        <v>#N/A</v>
      </c>
      <c r="AF125" s="161" t="e">
        <f>T125-HLOOKUP(V125,Minimas!$C$3:$CD$12,6,FALSE)</f>
        <v>#N/A</v>
      </c>
      <c r="AG125" s="161" t="e">
        <f>T125-HLOOKUP(V125,Minimas!$C$3:$CD$12,7,FALSE)</f>
        <v>#N/A</v>
      </c>
      <c r="AH125" s="161" t="e">
        <f>T125-HLOOKUP(V125,Minimas!$C$3:$CD$12,8,FALSE)</f>
        <v>#N/A</v>
      </c>
      <c r="AI125" s="161" t="e">
        <f>T125-HLOOKUP(V125,Minimas!$C$3:$CD$12,9,FALSE)</f>
        <v>#N/A</v>
      </c>
      <c r="AJ125" s="161" t="e">
        <f>T125-HLOOKUP(V125,Minimas!$C$3:$CD$12,10,FALSE)</f>
        <v>#N/A</v>
      </c>
      <c r="AK125" s="162" t="str">
        <f t="shared" si="31"/>
        <v xml:space="preserve"> </v>
      </c>
      <c r="AL125" s="163"/>
      <c r="AM125" s="163" t="str">
        <f t="shared" si="32"/>
        <v xml:space="preserve"> </v>
      </c>
      <c r="AN125" s="163" t="str">
        <f t="shared" si="33"/>
        <v xml:space="preserve"> </v>
      </c>
    </row>
    <row r="126" spans="28:40" ht="14" x14ac:dyDescent="0.25">
      <c r="AB126" s="161" t="e">
        <f>T126-HLOOKUP(V126,Minimas!$C$3:$CD$12,2,FALSE)</f>
        <v>#N/A</v>
      </c>
      <c r="AC126" s="161" t="e">
        <f>T126-HLOOKUP(V126,Minimas!$C$3:$CD$12,3,FALSE)</f>
        <v>#N/A</v>
      </c>
      <c r="AD126" s="161" t="e">
        <f>T126-HLOOKUP(V126,Minimas!$C$3:$CD$12,4,FALSE)</f>
        <v>#N/A</v>
      </c>
      <c r="AE126" s="161" t="e">
        <f>T126-HLOOKUP(V126,Minimas!$C$3:$CD$12,5,FALSE)</f>
        <v>#N/A</v>
      </c>
      <c r="AF126" s="161" t="e">
        <f>T126-HLOOKUP(V126,Minimas!$C$3:$CD$12,6,FALSE)</f>
        <v>#N/A</v>
      </c>
      <c r="AG126" s="161" t="e">
        <f>T126-HLOOKUP(V126,Minimas!$C$3:$CD$12,7,FALSE)</f>
        <v>#N/A</v>
      </c>
      <c r="AH126" s="161" t="e">
        <f>T126-HLOOKUP(V126,Minimas!$C$3:$CD$12,8,FALSE)</f>
        <v>#N/A</v>
      </c>
      <c r="AI126" s="161" t="e">
        <f>T126-HLOOKUP(V126,Minimas!$C$3:$CD$12,9,FALSE)</f>
        <v>#N/A</v>
      </c>
      <c r="AJ126" s="161" t="e">
        <f>T126-HLOOKUP(V126,Minimas!$C$3:$CD$12,10,FALSE)</f>
        <v>#N/A</v>
      </c>
      <c r="AK126" s="162" t="str">
        <f t="shared" si="31"/>
        <v xml:space="preserve"> </v>
      </c>
      <c r="AL126" s="163"/>
      <c r="AM126" s="163" t="str">
        <f t="shared" si="32"/>
        <v xml:space="preserve"> </v>
      </c>
      <c r="AN126" s="163" t="str">
        <f t="shared" si="33"/>
        <v xml:space="preserve"> </v>
      </c>
    </row>
    <row r="127" spans="28:40" ht="14" x14ac:dyDescent="0.25">
      <c r="AB127" s="161" t="e">
        <f>T127-HLOOKUP(V127,Minimas!$C$3:$CD$12,2,FALSE)</f>
        <v>#N/A</v>
      </c>
      <c r="AC127" s="161" t="e">
        <f>T127-HLOOKUP(V127,Minimas!$C$3:$CD$12,3,FALSE)</f>
        <v>#N/A</v>
      </c>
      <c r="AD127" s="161" t="e">
        <f>T127-HLOOKUP(V127,Minimas!$C$3:$CD$12,4,FALSE)</f>
        <v>#N/A</v>
      </c>
      <c r="AE127" s="161" t="e">
        <f>T127-HLOOKUP(V127,Minimas!$C$3:$CD$12,5,FALSE)</f>
        <v>#N/A</v>
      </c>
      <c r="AF127" s="161" t="e">
        <f>T127-HLOOKUP(V127,Minimas!$C$3:$CD$12,6,FALSE)</f>
        <v>#N/A</v>
      </c>
      <c r="AG127" s="161" t="e">
        <f>T127-HLOOKUP(V127,Minimas!$C$3:$CD$12,7,FALSE)</f>
        <v>#N/A</v>
      </c>
      <c r="AH127" s="161" t="e">
        <f>T127-HLOOKUP(V127,Minimas!$C$3:$CD$12,8,FALSE)</f>
        <v>#N/A</v>
      </c>
      <c r="AI127" s="161" t="e">
        <f>T127-HLOOKUP(V127,Minimas!$C$3:$CD$12,9,FALSE)</f>
        <v>#N/A</v>
      </c>
      <c r="AJ127" s="161" t="e">
        <f>T127-HLOOKUP(V127,Minimas!$C$3:$CD$12,10,FALSE)</f>
        <v>#N/A</v>
      </c>
      <c r="AK127" s="162" t="str">
        <f t="shared" si="31"/>
        <v xml:space="preserve"> </v>
      </c>
      <c r="AL127" s="163"/>
      <c r="AM127" s="163" t="str">
        <f t="shared" si="32"/>
        <v xml:space="preserve"> </v>
      </c>
      <c r="AN127" s="163" t="str">
        <f t="shared" si="33"/>
        <v xml:space="preserve"> </v>
      </c>
    </row>
    <row r="128" spans="28:40" ht="14" x14ac:dyDescent="0.25">
      <c r="AB128" s="161" t="e">
        <f>T128-HLOOKUP(V128,Minimas!$C$3:$CD$12,2,FALSE)</f>
        <v>#N/A</v>
      </c>
      <c r="AC128" s="161" t="e">
        <f>T128-HLOOKUP(V128,Minimas!$C$3:$CD$12,3,FALSE)</f>
        <v>#N/A</v>
      </c>
      <c r="AD128" s="161" t="e">
        <f>T128-HLOOKUP(V128,Minimas!$C$3:$CD$12,4,FALSE)</f>
        <v>#N/A</v>
      </c>
      <c r="AE128" s="161" t="e">
        <f>T128-HLOOKUP(V128,Minimas!$C$3:$CD$12,5,FALSE)</f>
        <v>#N/A</v>
      </c>
      <c r="AF128" s="161" t="e">
        <f>T128-HLOOKUP(V128,Minimas!$C$3:$CD$12,6,FALSE)</f>
        <v>#N/A</v>
      </c>
      <c r="AG128" s="161" t="e">
        <f>T128-HLOOKUP(V128,Minimas!$C$3:$CD$12,7,FALSE)</f>
        <v>#N/A</v>
      </c>
      <c r="AH128" s="161" t="e">
        <f>T128-HLOOKUP(V128,Minimas!$C$3:$CD$12,8,FALSE)</f>
        <v>#N/A</v>
      </c>
      <c r="AI128" s="161" t="e">
        <f>T128-HLOOKUP(V128,Minimas!$C$3:$CD$12,9,FALSE)</f>
        <v>#N/A</v>
      </c>
      <c r="AJ128" s="161" t="e">
        <f>T128-HLOOKUP(V128,Minimas!$C$3:$CD$12,10,FALSE)</f>
        <v>#N/A</v>
      </c>
      <c r="AK128" s="162" t="str">
        <f t="shared" si="31"/>
        <v xml:space="preserve"> </v>
      </c>
      <c r="AL128" s="163"/>
      <c r="AM128" s="163" t="str">
        <f t="shared" si="32"/>
        <v xml:space="preserve"> </v>
      </c>
      <c r="AN128" s="163" t="str">
        <f t="shared" si="33"/>
        <v xml:space="preserve"> </v>
      </c>
    </row>
    <row r="129" spans="28:40" ht="14" x14ac:dyDescent="0.25">
      <c r="AB129" s="161" t="e">
        <f>T129-HLOOKUP(V129,Minimas!$C$3:$CD$12,2,FALSE)</f>
        <v>#N/A</v>
      </c>
      <c r="AC129" s="161" t="e">
        <f>T129-HLOOKUP(V129,Minimas!$C$3:$CD$12,3,FALSE)</f>
        <v>#N/A</v>
      </c>
      <c r="AD129" s="161" t="e">
        <f>T129-HLOOKUP(V129,Minimas!$C$3:$CD$12,4,FALSE)</f>
        <v>#N/A</v>
      </c>
      <c r="AE129" s="161" t="e">
        <f>T129-HLOOKUP(V129,Minimas!$C$3:$CD$12,5,FALSE)</f>
        <v>#N/A</v>
      </c>
      <c r="AF129" s="161" t="e">
        <f>T129-HLOOKUP(V129,Minimas!$C$3:$CD$12,6,FALSE)</f>
        <v>#N/A</v>
      </c>
      <c r="AG129" s="161" t="e">
        <f>T129-HLOOKUP(V129,Minimas!$C$3:$CD$12,7,FALSE)</f>
        <v>#N/A</v>
      </c>
      <c r="AH129" s="161" t="e">
        <f>T129-HLOOKUP(V129,Minimas!$C$3:$CD$12,8,FALSE)</f>
        <v>#N/A</v>
      </c>
      <c r="AI129" s="161" t="e">
        <f>T129-HLOOKUP(V129,Minimas!$C$3:$CD$12,9,FALSE)</f>
        <v>#N/A</v>
      </c>
      <c r="AJ129" s="161" t="e">
        <f>T129-HLOOKUP(V129,Minimas!$C$3:$CD$12,10,FALSE)</f>
        <v>#N/A</v>
      </c>
      <c r="AK129" s="162" t="str">
        <f t="shared" si="31"/>
        <v xml:space="preserve"> </v>
      </c>
      <c r="AL129" s="163"/>
      <c r="AM129" s="163" t="str">
        <f t="shared" si="32"/>
        <v xml:space="preserve"> </v>
      </c>
      <c r="AN129" s="163" t="str">
        <f t="shared" si="33"/>
        <v xml:space="preserve"> </v>
      </c>
    </row>
    <row r="130" spans="28:40" ht="14" x14ac:dyDescent="0.25">
      <c r="AB130" s="161" t="e">
        <f>T130-HLOOKUP(V130,Minimas!$C$3:$CD$12,2,FALSE)</f>
        <v>#N/A</v>
      </c>
      <c r="AC130" s="161" t="e">
        <f>T130-HLOOKUP(V130,Minimas!$C$3:$CD$12,3,FALSE)</f>
        <v>#N/A</v>
      </c>
      <c r="AD130" s="161" t="e">
        <f>T130-HLOOKUP(V130,Minimas!$C$3:$CD$12,4,FALSE)</f>
        <v>#N/A</v>
      </c>
      <c r="AE130" s="161" t="e">
        <f>T130-HLOOKUP(V130,Minimas!$C$3:$CD$12,5,FALSE)</f>
        <v>#N/A</v>
      </c>
      <c r="AF130" s="161" t="e">
        <f>T130-HLOOKUP(V130,Minimas!$C$3:$CD$12,6,FALSE)</f>
        <v>#N/A</v>
      </c>
      <c r="AG130" s="161" t="e">
        <f>T130-HLOOKUP(V130,Minimas!$C$3:$CD$12,7,FALSE)</f>
        <v>#N/A</v>
      </c>
      <c r="AH130" s="161" t="e">
        <f>T130-HLOOKUP(V130,Minimas!$C$3:$CD$12,8,FALSE)</f>
        <v>#N/A</v>
      </c>
      <c r="AI130" s="161" t="e">
        <f>T130-HLOOKUP(V130,Minimas!$C$3:$CD$12,9,FALSE)</f>
        <v>#N/A</v>
      </c>
      <c r="AJ130" s="161" t="e">
        <f>T130-HLOOKUP(V130,Minimas!$C$3:$CD$12,10,FALSE)</f>
        <v>#N/A</v>
      </c>
      <c r="AK130" s="162" t="str">
        <f t="shared" si="31"/>
        <v xml:space="preserve"> </v>
      </c>
      <c r="AL130" s="163"/>
      <c r="AM130" s="163" t="str">
        <f t="shared" si="32"/>
        <v xml:space="preserve"> </v>
      </c>
      <c r="AN130" s="163" t="str">
        <f t="shared" si="33"/>
        <v xml:space="preserve"> </v>
      </c>
    </row>
    <row r="131" spans="28:40" ht="14" x14ac:dyDescent="0.25">
      <c r="AB131" s="161" t="e">
        <f>T131-HLOOKUP(V131,Minimas!$C$3:$CD$12,2,FALSE)</f>
        <v>#N/A</v>
      </c>
      <c r="AC131" s="161" t="e">
        <f>T131-HLOOKUP(V131,Minimas!$C$3:$CD$12,3,FALSE)</f>
        <v>#N/A</v>
      </c>
      <c r="AD131" s="161" t="e">
        <f>T131-HLOOKUP(V131,Minimas!$C$3:$CD$12,4,FALSE)</f>
        <v>#N/A</v>
      </c>
      <c r="AE131" s="161" t="e">
        <f>T131-HLOOKUP(V131,Minimas!$C$3:$CD$12,5,FALSE)</f>
        <v>#N/A</v>
      </c>
      <c r="AF131" s="161" t="e">
        <f>T131-HLOOKUP(V131,Minimas!$C$3:$CD$12,6,FALSE)</f>
        <v>#N/A</v>
      </c>
      <c r="AG131" s="161" t="e">
        <f>T131-HLOOKUP(V131,Minimas!$C$3:$CD$12,7,FALSE)</f>
        <v>#N/A</v>
      </c>
      <c r="AH131" s="161" t="e">
        <f>T131-HLOOKUP(V131,Minimas!$C$3:$CD$12,8,FALSE)</f>
        <v>#N/A</v>
      </c>
      <c r="AI131" s="161" t="e">
        <f>T131-HLOOKUP(V131,Minimas!$C$3:$CD$12,9,FALSE)</f>
        <v>#N/A</v>
      </c>
      <c r="AJ131" s="161" t="e">
        <f>T131-HLOOKUP(V131,Minimas!$C$3:$CD$12,10,FALSE)</f>
        <v>#N/A</v>
      </c>
      <c r="AK131" s="162" t="str">
        <f t="shared" si="31"/>
        <v xml:space="preserve"> </v>
      </c>
      <c r="AL131" s="163"/>
      <c r="AM131" s="163" t="str">
        <f t="shared" si="32"/>
        <v xml:space="preserve"> </v>
      </c>
      <c r="AN131" s="163" t="str">
        <f t="shared" si="33"/>
        <v xml:space="preserve"> </v>
      </c>
    </row>
    <row r="132" spans="28:40" ht="14" x14ac:dyDescent="0.25">
      <c r="AB132" s="161" t="e">
        <f>T132-HLOOKUP(V132,Minimas!$C$3:$CD$12,2,FALSE)</f>
        <v>#N/A</v>
      </c>
      <c r="AC132" s="161" t="e">
        <f>T132-HLOOKUP(V132,Minimas!$C$3:$CD$12,3,FALSE)</f>
        <v>#N/A</v>
      </c>
      <c r="AD132" s="161" t="e">
        <f>T132-HLOOKUP(V132,Minimas!$C$3:$CD$12,4,FALSE)</f>
        <v>#N/A</v>
      </c>
      <c r="AE132" s="161" t="e">
        <f>T132-HLOOKUP(V132,Minimas!$C$3:$CD$12,5,FALSE)</f>
        <v>#N/A</v>
      </c>
      <c r="AF132" s="161" t="e">
        <f>T132-HLOOKUP(V132,Minimas!$C$3:$CD$12,6,FALSE)</f>
        <v>#N/A</v>
      </c>
      <c r="AG132" s="161" t="e">
        <f>T132-HLOOKUP(V132,Minimas!$C$3:$CD$12,7,FALSE)</f>
        <v>#N/A</v>
      </c>
      <c r="AH132" s="161" t="e">
        <f>T132-HLOOKUP(V132,Minimas!$C$3:$CD$12,8,FALSE)</f>
        <v>#N/A</v>
      </c>
      <c r="AI132" s="161" t="e">
        <f>T132-HLOOKUP(V132,Minimas!$C$3:$CD$12,9,FALSE)</f>
        <v>#N/A</v>
      </c>
      <c r="AJ132" s="161" t="e">
        <f>T132-HLOOKUP(V132,Minimas!$C$3:$CD$12,10,FALSE)</f>
        <v>#N/A</v>
      </c>
      <c r="AK132" s="162" t="str">
        <f t="shared" si="31"/>
        <v xml:space="preserve"> </v>
      </c>
      <c r="AL132" s="163"/>
      <c r="AM132" s="163" t="str">
        <f t="shared" si="32"/>
        <v xml:space="preserve"> </v>
      </c>
      <c r="AN132" s="163" t="str">
        <f t="shared" si="33"/>
        <v xml:space="preserve"> </v>
      </c>
    </row>
    <row r="133" spans="28:40" ht="14" x14ac:dyDescent="0.25">
      <c r="AB133" s="161" t="e">
        <f>T133-HLOOKUP(V133,Minimas!$C$3:$CD$12,2,FALSE)</f>
        <v>#N/A</v>
      </c>
      <c r="AC133" s="161" t="e">
        <f>T133-HLOOKUP(V133,Minimas!$C$3:$CD$12,3,FALSE)</f>
        <v>#N/A</v>
      </c>
      <c r="AD133" s="161" t="e">
        <f>T133-HLOOKUP(V133,Minimas!$C$3:$CD$12,4,FALSE)</f>
        <v>#N/A</v>
      </c>
      <c r="AE133" s="161" t="e">
        <f>T133-HLOOKUP(V133,Minimas!$C$3:$CD$12,5,FALSE)</f>
        <v>#N/A</v>
      </c>
      <c r="AF133" s="161" t="e">
        <f>T133-HLOOKUP(V133,Minimas!$C$3:$CD$12,6,FALSE)</f>
        <v>#N/A</v>
      </c>
      <c r="AG133" s="161" t="e">
        <f>T133-HLOOKUP(V133,Minimas!$C$3:$CD$12,7,FALSE)</f>
        <v>#N/A</v>
      </c>
      <c r="AH133" s="161" t="e">
        <f>T133-HLOOKUP(V133,Minimas!$C$3:$CD$12,8,FALSE)</f>
        <v>#N/A</v>
      </c>
      <c r="AI133" s="161" t="e">
        <f>T133-HLOOKUP(V133,Minimas!$C$3:$CD$12,9,FALSE)</f>
        <v>#N/A</v>
      </c>
      <c r="AJ133" s="161" t="e">
        <f>T133-HLOOKUP(V133,Minimas!$C$3:$CD$12,10,FALSE)</f>
        <v>#N/A</v>
      </c>
      <c r="AK133" s="162" t="str">
        <f t="shared" si="31"/>
        <v xml:space="preserve"> </v>
      </c>
      <c r="AL133" s="163"/>
      <c r="AM133" s="163" t="str">
        <f t="shared" si="32"/>
        <v xml:space="preserve"> </v>
      </c>
      <c r="AN133" s="163" t="str">
        <f t="shared" si="33"/>
        <v xml:space="preserve"> </v>
      </c>
    </row>
    <row r="134" spans="28:40" ht="14" x14ac:dyDescent="0.25">
      <c r="AB134" s="161" t="e">
        <f>T134-HLOOKUP(V134,Minimas!$C$3:$CD$12,2,FALSE)</f>
        <v>#N/A</v>
      </c>
      <c r="AC134" s="161" t="e">
        <f>T134-HLOOKUP(V134,Minimas!$C$3:$CD$12,3,FALSE)</f>
        <v>#N/A</v>
      </c>
      <c r="AD134" s="161" t="e">
        <f>T134-HLOOKUP(V134,Minimas!$C$3:$CD$12,4,FALSE)</f>
        <v>#N/A</v>
      </c>
      <c r="AE134" s="161" t="e">
        <f>T134-HLOOKUP(V134,Minimas!$C$3:$CD$12,5,FALSE)</f>
        <v>#N/A</v>
      </c>
      <c r="AF134" s="161" t="e">
        <f>T134-HLOOKUP(V134,Minimas!$C$3:$CD$12,6,FALSE)</f>
        <v>#N/A</v>
      </c>
      <c r="AG134" s="161" t="e">
        <f>T134-HLOOKUP(V134,Minimas!$C$3:$CD$12,7,FALSE)</f>
        <v>#N/A</v>
      </c>
      <c r="AH134" s="161" t="e">
        <f>T134-HLOOKUP(V134,Minimas!$C$3:$CD$12,8,FALSE)</f>
        <v>#N/A</v>
      </c>
      <c r="AI134" s="161" t="e">
        <f>T134-HLOOKUP(V134,Minimas!$C$3:$CD$12,9,FALSE)</f>
        <v>#N/A</v>
      </c>
      <c r="AJ134" s="161" t="e">
        <f>T134-HLOOKUP(V134,Minimas!$C$3:$CD$12,10,FALSE)</f>
        <v>#N/A</v>
      </c>
      <c r="AK134" s="162" t="str">
        <f t="shared" si="31"/>
        <v xml:space="preserve"> </v>
      </c>
      <c r="AL134" s="163"/>
      <c r="AM134" s="163" t="str">
        <f t="shared" si="32"/>
        <v xml:space="preserve"> </v>
      </c>
      <c r="AN134" s="163" t="str">
        <f t="shared" si="33"/>
        <v xml:space="preserve"> </v>
      </c>
    </row>
    <row r="135" spans="28:40" ht="14" x14ac:dyDescent="0.25">
      <c r="AB135" s="161" t="e">
        <f>T135-HLOOKUP(V135,Minimas!$C$3:$CD$12,2,FALSE)</f>
        <v>#N/A</v>
      </c>
      <c r="AC135" s="161" t="e">
        <f>T135-HLOOKUP(V135,Minimas!$C$3:$CD$12,3,FALSE)</f>
        <v>#N/A</v>
      </c>
      <c r="AD135" s="161" t="e">
        <f>T135-HLOOKUP(V135,Minimas!$C$3:$CD$12,4,FALSE)</f>
        <v>#N/A</v>
      </c>
      <c r="AE135" s="161" t="e">
        <f>T135-HLOOKUP(V135,Minimas!$C$3:$CD$12,5,FALSE)</f>
        <v>#N/A</v>
      </c>
      <c r="AF135" s="161" t="e">
        <f>T135-HLOOKUP(V135,Minimas!$C$3:$CD$12,6,FALSE)</f>
        <v>#N/A</v>
      </c>
      <c r="AG135" s="161" t="e">
        <f>T135-HLOOKUP(V135,Minimas!$C$3:$CD$12,7,FALSE)</f>
        <v>#N/A</v>
      </c>
      <c r="AH135" s="161" t="e">
        <f>T135-HLOOKUP(V135,Minimas!$C$3:$CD$12,8,FALSE)</f>
        <v>#N/A</v>
      </c>
      <c r="AI135" s="161" t="e">
        <f>T135-HLOOKUP(V135,Minimas!$C$3:$CD$12,9,FALSE)</f>
        <v>#N/A</v>
      </c>
      <c r="AJ135" s="161" t="e">
        <f>T135-HLOOKUP(V135,Minimas!$C$3:$CD$12,10,FALSE)</f>
        <v>#N/A</v>
      </c>
      <c r="AK135" s="162" t="str">
        <f t="shared" ref="AK135:AK198" si="34">IF(E135=0," ",IF(AJ135&gt;=0,$AJ$5,IF(AI135&gt;=0,$AI$5,IF(AH135&gt;=0,$AH$5,IF(AG135&gt;=0,$AG$5,IF(AF135&gt;=0,$AF$5,IF(AE135&gt;=0,$AE$5,IF(AD135&gt;=0,$AD$5,IF(AC135&gt;=0,$AC$5,$AB$5)))))))))</f>
        <v xml:space="preserve"> </v>
      </c>
      <c r="AL135" s="163"/>
      <c r="AM135" s="163" t="str">
        <f t="shared" ref="AM135:AM198" si="35">IF(AK135="","",AK135)</f>
        <v xml:space="preserve"> </v>
      </c>
      <c r="AN135" s="163" t="str">
        <f t="shared" ref="AN135:AN198" si="36">IF(E135=0," ",IF(AJ135&gt;=0,AJ135,IF(AI135&gt;=0,AI135,IF(AH135&gt;=0,AH135,IF(AG135&gt;=0,AG135,IF(AF135&gt;=0,AF135,IF(AE135&gt;=0,AE135,IF(AD135&gt;=0,AD135,IF(AC135&gt;=0,AC135,AB135)))))))))</f>
        <v xml:space="preserve"> </v>
      </c>
    </row>
    <row r="136" spans="28:40" ht="14" x14ac:dyDescent="0.25">
      <c r="AB136" s="161" t="e">
        <f>T136-HLOOKUP(V136,Minimas!$C$3:$CD$12,2,FALSE)</f>
        <v>#N/A</v>
      </c>
      <c r="AC136" s="161" t="e">
        <f>T136-HLOOKUP(V136,Minimas!$C$3:$CD$12,3,FALSE)</f>
        <v>#N/A</v>
      </c>
      <c r="AD136" s="161" t="e">
        <f>T136-HLOOKUP(V136,Minimas!$C$3:$CD$12,4,FALSE)</f>
        <v>#N/A</v>
      </c>
      <c r="AE136" s="161" t="e">
        <f>T136-HLOOKUP(V136,Minimas!$C$3:$CD$12,5,FALSE)</f>
        <v>#N/A</v>
      </c>
      <c r="AF136" s="161" t="e">
        <f>T136-HLOOKUP(V136,Minimas!$C$3:$CD$12,6,FALSE)</f>
        <v>#N/A</v>
      </c>
      <c r="AG136" s="161" t="e">
        <f>T136-HLOOKUP(V136,Minimas!$C$3:$CD$12,7,FALSE)</f>
        <v>#N/A</v>
      </c>
      <c r="AH136" s="161" t="e">
        <f>T136-HLOOKUP(V136,Minimas!$C$3:$CD$12,8,FALSE)</f>
        <v>#N/A</v>
      </c>
      <c r="AI136" s="161" t="e">
        <f>T136-HLOOKUP(V136,Minimas!$C$3:$CD$12,9,FALSE)</f>
        <v>#N/A</v>
      </c>
      <c r="AJ136" s="161" t="e">
        <f>T136-HLOOKUP(V136,Minimas!$C$3:$CD$12,10,FALSE)</f>
        <v>#N/A</v>
      </c>
      <c r="AK136" s="162" t="str">
        <f t="shared" si="34"/>
        <v xml:space="preserve"> </v>
      </c>
      <c r="AL136" s="163"/>
      <c r="AM136" s="163" t="str">
        <f t="shared" si="35"/>
        <v xml:space="preserve"> </v>
      </c>
      <c r="AN136" s="163" t="str">
        <f t="shared" si="36"/>
        <v xml:space="preserve"> </v>
      </c>
    </row>
    <row r="137" spans="28:40" ht="14" x14ac:dyDescent="0.25">
      <c r="AB137" s="161" t="e">
        <f>T137-HLOOKUP(V137,Minimas!$C$3:$CD$12,2,FALSE)</f>
        <v>#N/A</v>
      </c>
      <c r="AC137" s="161" t="e">
        <f>T137-HLOOKUP(V137,Minimas!$C$3:$CD$12,3,FALSE)</f>
        <v>#N/A</v>
      </c>
      <c r="AD137" s="161" t="e">
        <f>T137-HLOOKUP(V137,Minimas!$C$3:$CD$12,4,FALSE)</f>
        <v>#N/A</v>
      </c>
      <c r="AE137" s="161" t="e">
        <f>T137-HLOOKUP(V137,Minimas!$C$3:$CD$12,5,FALSE)</f>
        <v>#N/A</v>
      </c>
      <c r="AF137" s="161" t="e">
        <f>T137-HLOOKUP(V137,Minimas!$C$3:$CD$12,6,FALSE)</f>
        <v>#N/A</v>
      </c>
      <c r="AG137" s="161" t="e">
        <f>T137-HLOOKUP(V137,Minimas!$C$3:$CD$12,7,FALSE)</f>
        <v>#N/A</v>
      </c>
      <c r="AH137" s="161" t="e">
        <f>T137-HLOOKUP(V137,Minimas!$C$3:$CD$12,8,FALSE)</f>
        <v>#N/A</v>
      </c>
      <c r="AI137" s="161" t="e">
        <f>T137-HLOOKUP(V137,Minimas!$C$3:$CD$12,9,FALSE)</f>
        <v>#N/A</v>
      </c>
      <c r="AJ137" s="161" t="e">
        <f>T137-HLOOKUP(V137,Minimas!$C$3:$CD$12,10,FALSE)</f>
        <v>#N/A</v>
      </c>
      <c r="AK137" s="162" t="str">
        <f t="shared" si="34"/>
        <v xml:space="preserve"> </v>
      </c>
      <c r="AL137" s="163"/>
      <c r="AM137" s="163" t="str">
        <f t="shared" si="35"/>
        <v xml:space="preserve"> </v>
      </c>
      <c r="AN137" s="163" t="str">
        <f t="shared" si="36"/>
        <v xml:space="preserve"> </v>
      </c>
    </row>
    <row r="138" spans="28:40" ht="14" x14ac:dyDescent="0.25">
      <c r="AB138" s="161" t="e">
        <f>T138-HLOOKUP(V138,Minimas!$C$3:$CD$12,2,FALSE)</f>
        <v>#N/A</v>
      </c>
      <c r="AC138" s="161" t="e">
        <f>T138-HLOOKUP(V138,Minimas!$C$3:$CD$12,3,FALSE)</f>
        <v>#N/A</v>
      </c>
      <c r="AD138" s="161" t="e">
        <f>T138-HLOOKUP(V138,Minimas!$C$3:$CD$12,4,FALSE)</f>
        <v>#N/A</v>
      </c>
      <c r="AE138" s="161" t="e">
        <f>T138-HLOOKUP(V138,Minimas!$C$3:$CD$12,5,FALSE)</f>
        <v>#N/A</v>
      </c>
      <c r="AF138" s="161" t="e">
        <f>T138-HLOOKUP(V138,Minimas!$C$3:$CD$12,6,FALSE)</f>
        <v>#N/A</v>
      </c>
      <c r="AG138" s="161" t="e">
        <f>T138-HLOOKUP(V138,Minimas!$C$3:$CD$12,7,FALSE)</f>
        <v>#N/A</v>
      </c>
      <c r="AH138" s="161" t="e">
        <f>T138-HLOOKUP(V138,Minimas!$C$3:$CD$12,8,FALSE)</f>
        <v>#N/A</v>
      </c>
      <c r="AI138" s="161" t="e">
        <f>T138-HLOOKUP(V138,Minimas!$C$3:$CD$12,9,FALSE)</f>
        <v>#N/A</v>
      </c>
      <c r="AJ138" s="161" t="e">
        <f>T138-HLOOKUP(V138,Minimas!$C$3:$CD$12,10,FALSE)</f>
        <v>#N/A</v>
      </c>
      <c r="AK138" s="162" t="str">
        <f t="shared" si="34"/>
        <v xml:space="preserve"> </v>
      </c>
      <c r="AL138" s="163"/>
      <c r="AM138" s="163" t="str">
        <f t="shared" si="35"/>
        <v xml:space="preserve"> </v>
      </c>
      <c r="AN138" s="163" t="str">
        <f t="shared" si="36"/>
        <v xml:space="preserve"> </v>
      </c>
    </row>
    <row r="139" spans="28:40" ht="14" x14ac:dyDescent="0.25">
      <c r="AB139" s="161" t="e">
        <f>T139-HLOOKUP(V139,Minimas!$C$3:$CD$12,2,FALSE)</f>
        <v>#N/A</v>
      </c>
      <c r="AC139" s="161" t="e">
        <f>T139-HLOOKUP(V139,Minimas!$C$3:$CD$12,3,FALSE)</f>
        <v>#N/A</v>
      </c>
      <c r="AD139" s="161" t="e">
        <f>T139-HLOOKUP(V139,Minimas!$C$3:$CD$12,4,FALSE)</f>
        <v>#N/A</v>
      </c>
      <c r="AE139" s="161" t="e">
        <f>T139-HLOOKUP(V139,Minimas!$C$3:$CD$12,5,FALSE)</f>
        <v>#N/A</v>
      </c>
      <c r="AF139" s="161" t="e">
        <f>T139-HLOOKUP(V139,Minimas!$C$3:$CD$12,6,FALSE)</f>
        <v>#N/A</v>
      </c>
      <c r="AG139" s="161" t="e">
        <f>T139-HLOOKUP(V139,Minimas!$C$3:$CD$12,7,FALSE)</f>
        <v>#N/A</v>
      </c>
      <c r="AH139" s="161" t="e">
        <f>T139-HLOOKUP(V139,Minimas!$C$3:$CD$12,8,FALSE)</f>
        <v>#N/A</v>
      </c>
      <c r="AI139" s="161" t="e">
        <f>T139-HLOOKUP(V139,Minimas!$C$3:$CD$12,9,FALSE)</f>
        <v>#N/A</v>
      </c>
      <c r="AJ139" s="161" t="e">
        <f>T139-HLOOKUP(V139,Minimas!$C$3:$CD$12,10,FALSE)</f>
        <v>#N/A</v>
      </c>
      <c r="AK139" s="162" t="str">
        <f t="shared" si="34"/>
        <v xml:space="preserve"> </v>
      </c>
      <c r="AL139" s="163"/>
      <c r="AM139" s="163" t="str">
        <f t="shared" si="35"/>
        <v xml:space="preserve"> </v>
      </c>
      <c r="AN139" s="163" t="str">
        <f t="shared" si="36"/>
        <v xml:space="preserve"> </v>
      </c>
    </row>
    <row r="140" spans="28:40" ht="14" x14ac:dyDescent="0.25">
      <c r="AB140" s="161" t="e">
        <f>T140-HLOOKUP(V140,Minimas!$C$3:$CD$12,2,FALSE)</f>
        <v>#N/A</v>
      </c>
      <c r="AC140" s="161" t="e">
        <f>T140-HLOOKUP(V140,Minimas!$C$3:$CD$12,3,FALSE)</f>
        <v>#N/A</v>
      </c>
      <c r="AD140" s="161" t="e">
        <f>T140-HLOOKUP(V140,Minimas!$C$3:$CD$12,4,FALSE)</f>
        <v>#N/A</v>
      </c>
      <c r="AE140" s="161" t="e">
        <f>T140-HLOOKUP(V140,Minimas!$C$3:$CD$12,5,FALSE)</f>
        <v>#N/A</v>
      </c>
      <c r="AF140" s="161" t="e">
        <f>T140-HLOOKUP(V140,Minimas!$C$3:$CD$12,6,FALSE)</f>
        <v>#N/A</v>
      </c>
      <c r="AG140" s="161" t="e">
        <f>T140-HLOOKUP(V140,Minimas!$C$3:$CD$12,7,FALSE)</f>
        <v>#N/A</v>
      </c>
      <c r="AH140" s="161" t="e">
        <f>T140-HLOOKUP(V140,Minimas!$C$3:$CD$12,8,FALSE)</f>
        <v>#N/A</v>
      </c>
      <c r="AI140" s="161" t="e">
        <f>T140-HLOOKUP(V140,Minimas!$C$3:$CD$12,9,FALSE)</f>
        <v>#N/A</v>
      </c>
      <c r="AJ140" s="161" t="e">
        <f>T140-HLOOKUP(V140,Minimas!$C$3:$CD$12,10,FALSE)</f>
        <v>#N/A</v>
      </c>
      <c r="AK140" s="162" t="str">
        <f t="shared" si="34"/>
        <v xml:space="preserve"> </v>
      </c>
      <c r="AL140" s="163"/>
      <c r="AM140" s="163" t="str">
        <f t="shared" si="35"/>
        <v xml:space="preserve"> </v>
      </c>
      <c r="AN140" s="163" t="str">
        <f t="shared" si="36"/>
        <v xml:space="preserve"> </v>
      </c>
    </row>
    <row r="141" spans="28:40" ht="14" x14ac:dyDescent="0.25">
      <c r="AB141" s="161" t="e">
        <f>T141-HLOOKUP(V141,Minimas!$C$3:$CD$12,2,FALSE)</f>
        <v>#N/A</v>
      </c>
      <c r="AC141" s="161" t="e">
        <f>T141-HLOOKUP(V141,Minimas!$C$3:$CD$12,3,FALSE)</f>
        <v>#N/A</v>
      </c>
      <c r="AD141" s="161" t="e">
        <f>T141-HLOOKUP(V141,Minimas!$C$3:$CD$12,4,FALSE)</f>
        <v>#N/A</v>
      </c>
      <c r="AE141" s="161" t="e">
        <f>T141-HLOOKUP(V141,Minimas!$C$3:$CD$12,5,FALSE)</f>
        <v>#N/A</v>
      </c>
      <c r="AF141" s="161" t="e">
        <f>T141-HLOOKUP(V141,Minimas!$C$3:$CD$12,6,FALSE)</f>
        <v>#N/A</v>
      </c>
      <c r="AG141" s="161" t="e">
        <f>T141-HLOOKUP(V141,Minimas!$C$3:$CD$12,7,FALSE)</f>
        <v>#N/A</v>
      </c>
      <c r="AH141" s="161" t="e">
        <f>T141-HLOOKUP(V141,Minimas!$C$3:$CD$12,8,FALSE)</f>
        <v>#N/A</v>
      </c>
      <c r="AI141" s="161" t="e">
        <f>T141-HLOOKUP(V141,Minimas!$C$3:$CD$12,9,FALSE)</f>
        <v>#N/A</v>
      </c>
      <c r="AJ141" s="161" t="e">
        <f>T141-HLOOKUP(V141,Minimas!$C$3:$CD$12,10,FALSE)</f>
        <v>#N/A</v>
      </c>
      <c r="AK141" s="162" t="str">
        <f t="shared" si="34"/>
        <v xml:space="preserve"> </v>
      </c>
      <c r="AL141" s="163"/>
      <c r="AM141" s="163" t="str">
        <f t="shared" si="35"/>
        <v xml:space="preserve"> </v>
      </c>
      <c r="AN141" s="163" t="str">
        <f t="shared" si="36"/>
        <v xml:space="preserve"> </v>
      </c>
    </row>
    <row r="142" spans="28:40" ht="14" x14ac:dyDescent="0.25">
      <c r="AB142" s="161" t="e">
        <f>T142-HLOOKUP(V142,Minimas!$C$3:$CD$12,2,FALSE)</f>
        <v>#N/A</v>
      </c>
      <c r="AC142" s="161" t="e">
        <f>T142-HLOOKUP(V142,Minimas!$C$3:$CD$12,3,FALSE)</f>
        <v>#N/A</v>
      </c>
      <c r="AD142" s="161" t="e">
        <f>T142-HLOOKUP(V142,Minimas!$C$3:$CD$12,4,FALSE)</f>
        <v>#N/A</v>
      </c>
      <c r="AE142" s="161" t="e">
        <f>T142-HLOOKUP(V142,Minimas!$C$3:$CD$12,5,FALSE)</f>
        <v>#N/A</v>
      </c>
      <c r="AF142" s="161" t="e">
        <f>T142-HLOOKUP(V142,Minimas!$C$3:$CD$12,6,FALSE)</f>
        <v>#N/A</v>
      </c>
      <c r="AG142" s="161" t="e">
        <f>T142-HLOOKUP(V142,Minimas!$C$3:$CD$12,7,FALSE)</f>
        <v>#N/A</v>
      </c>
      <c r="AH142" s="161" t="e">
        <f>T142-HLOOKUP(V142,Minimas!$C$3:$CD$12,8,FALSE)</f>
        <v>#N/A</v>
      </c>
      <c r="AI142" s="161" t="e">
        <f>T142-HLOOKUP(V142,Minimas!$C$3:$CD$12,9,FALSE)</f>
        <v>#N/A</v>
      </c>
      <c r="AJ142" s="161" t="e">
        <f>T142-HLOOKUP(V142,Minimas!$C$3:$CD$12,10,FALSE)</f>
        <v>#N/A</v>
      </c>
      <c r="AK142" s="162" t="str">
        <f t="shared" si="34"/>
        <v xml:space="preserve"> </v>
      </c>
      <c r="AL142" s="163"/>
      <c r="AM142" s="163" t="str">
        <f t="shared" si="35"/>
        <v xml:space="preserve"> </v>
      </c>
      <c r="AN142" s="163" t="str">
        <f t="shared" si="36"/>
        <v xml:space="preserve"> </v>
      </c>
    </row>
    <row r="143" spans="28:40" ht="14" x14ac:dyDescent="0.25">
      <c r="AB143" s="161" t="e">
        <f>T143-HLOOKUP(V143,Minimas!$C$3:$CD$12,2,FALSE)</f>
        <v>#N/A</v>
      </c>
      <c r="AC143" s="161" t="e">
        <f>T143-HLOOKUP(V143,Minimas!$C$3:$CD$12,3,FALSE)</f>
        <v>#N/A</v>
      </c>
      <c r="AD143" s="161" t="e">
        <f>T143-HLOOKUP(V143,Minimas!$C$3:$CD$12,4,FALSE)</f>
        <v>#N/A</v>
      </c>
      <c r="AE143" s="161" t="e">
        <f>T143-HLOOKUP(V143,Minimas!$C$3:$CD$12,5,FALSE)</f>
        <v>#N/A</v>
      </c>
      <c r="AF143" s="161" t="e">
        <f>T143-HLOOKUP(V143,Minimas!$C$3:$CD$12,6,FALSE)</f>
        <v>#N/A</v>
      </c>
      <c r="AG143" s="161" t="e">
        <f>T143-HLOOKUP(V143,Minimas!$C$3:$CD$12,7,FALSE)</f>
        <v>#N/A</v>
      </c>
      <c r="AH143" s="161" t="e">
        <f>T143-HLOOKUP(V143,Minimas!$C$3:$CD$12,8,FALSE)</f>
        <v>#N/A</v>
      </c>
      <c r="AI143" s="161" t="e">
        <f>T143-HLOOKUP(V143,Minimas!$C$3:$CD$12,9,FALSE)</f>
        <v>#N/A</v>
      </c>
      <c r="AJ143" s="161" t="e">
        <f>T143-HLOOKUP(V143,Minimas!$C$3:$CD$12,10,FALSE)</f>
        <v>#N/A</v>
      </c>
      <c r="AK143" s="162" t="str">
        <f t="shared" si="34"/>
        <v xml:space="preserve"> </v>
      </c>
      <c r="AL143" s="163"/>
      <c r="AM143" s="163" t="str">
        <f t="shared" si="35"/>
        <v xml:space="preserve"> </v>
      </c>
      <c r="AN143" s="163" t="str">
        <f t="shared" si="36"/>
        <v xml:space="preserve"> </v>
      </c>
    </row>
    <row r="144" spans="28:40" ht="14" x14ac:dyDescent="0.25">
      <c r="AB144" s="161" t="e">
        <f>T144-HLOOKUP(V144,Minimas!$C$3:$CD$12,2,FALSE)</f>
        <v>#N/A</v>
      </c>
      <c r="AC144" s="161" t="e">
        <f>T144-HLOOKUP(V144,Minimas!$C$3:$CD$12,3,FALSE)</f>
        <v>#N/A</v>
      </c>
      <c r="AD144" s="161" t="e">
        <f>T144-HLOOKUP(V144,Minimas!$C$3:$CD$12,4,FALSE)</f>
        <v>#N/A</v>
      </c>
      <c r="AE144" s="161" t="e">
        <f>T144-HLOOKUP(V144,Minimas!$C$3:$CD$12,5,FALSE)</f>
        <v>#N/A</v>
      </c>
      <c r="AF144" s="161" t="e">
        <f>T144-HLOOKUP(V144,Minimas!$C$3:$CD$12,6,FALSE)</f>
        <v>#N/A</v>
      </c>
      <c r="AG144" s="161" t="e">
        <f>T144-HLOOKUP(V144,Minimas!$C$3:$CD$12,7,FALSE)</f>
        <v>#N/A</v>
      </c>
      <c r="AH144" s="161" t="e">
        <f>T144-HLOOKUP(V144,Minimas!$C$3:$CD$12,8,FALSE)</f>
        <v>#N/A</v>
      </c>
      <c r="AI144" s="161" t="e">
        <f>T144-HLOOKUP(V144,Minimas!$C$3:$CD$12,9,FALSE)</f>
        <v>#N/A</v>
      </c>
      <c r="AJ144" s="161" t="e">
        <f>T144-HLOOKUP(V144,Minimas!$C$3:$CD$12,10,FALSE)</f>
        <v>#N/A</v>
      </c>
      <c r="AK144" s="162" t="str">
        <f t="shared" si="34"/>
        <v xml:space="preserve"> </v>
      </c>
      <c r="AL144" s="163"/>
      <c r="AM144" s="163" t="str">
        <f t="shared" si="35"/>
        <v xml:space="preserve"> </v>
      </c>
      <c r="AN144" s="163" t="str">
        <f t="shared" si="36"/>
        <v xml:space="preserve"> </v>
      </c>
    </row>
    <row r="145" spans="28:40" ht="14" x14ac:dyDescent="0.25">
      <c r="AB145" s="161" t="e">
        <f>T145-HLOOKUP(V145,Minimas!$C$3:$CD$12,2,FALSE)</f>
        <v>#N/A</v>
      </c>
      <c r="AC145" s="161" t="e">
        <f>T145-HLOOKUP(V145,Minimas!$C$3:$CD$12,3,FALSE)</f>
        <v>#N/A</v>
      </c>
      <c r="AD145" s="161" t="e">
        <f>T145-HLOOKUP(V145,Minimas!$C$3:$CD$12,4,FALSE)</f>
        <v>#N/A</v>
      </c>
      <c r="AE145" s="161" t="e">
        <f>T145-HLOOKUP(V145,Minimas!$C$3:$CD$12,5,FALSE)</f>
        <v>#N/A</v>
      </c>
      <c r="AF145" s="161" t="e">
        <f>T145-HLOOKUP(V145,Minimas!$C$3:$CD$12,6,FALSE)</f>
        <v>#N/A</v>
      </c>
      <c r="AG145" s="161" t="e">
        <f>T145-HLOOKUP(V145,Minimas!$C$3:$CD$12,7,FALSE)</f>
        <v>#N/A</v>
      </c>
      <c r="AH145" s="161" t="e">
        <f>T145-HLOOKUP(V145,Minimas!$C$3:$CD$12,8,FALSE)</f>
        <v>#N/A</v>
      </c>
      <c r="AI145" s="161" t="e">
        <f>T145-HLOOKUP(V145,Minimas!$C$3:$CD$12,9,FALSE)</f>
        <v>#N/A</v>
      </c>
      <c r="AJ145" s="161" t="e">
        <f>T145-HLOOKUP(V145,Minimas!$C$3:$CD$12,10,FALSE)</f>
        <v>#N/A</v>
      </c>
      <c r="AK145" s="162" t="str">
        <f t="shared" si="34"/>
        <v xml:space="preserve"> </v>
      </c>
      <c r="AL145" s="163"/>
      <c r="AM145" s="163" t="str">
        <f t="shared" si="35"/>
        <v xml:space="preserve"> </v>
      </c>
      <c r="AN145" s="163" t="str">
        <f t="shared" si="36"/>
        <v xml:space="preserve"> </v>
      </c>
    </row>
    <row r="146" spans="28:40" ht="14" x14ac:dyDescent="0.25">
      <c r="AB146" s="161" t="e">
        <f>T146-HLOOKUP(V146,Minimas!$C$3:$CD$12,2,FALSE)</f>
        <v>#N/A</v>
      </c>
      <c r="AC146" s="161" t="e">
        <f>T146-HLOOKUP(V146,Minimas!$C$3:$CD$12,3,FALSE)</f>
        <v>#N/A</v>
      </c>
      <c r="AD146" s="161" t="e">
        <f>T146-HLOOKUP(V146,Minimas!$C$3:$CD$12,4,FALSE)</f>
        <v>#N/A</v>
      </c>
      <c r="AE146" s="161" t="e">
        <f>T146-HLOOKUP(V146,Minimas!$C$3:$CD$12,5,FALSE)</f>
        <v>#N/A</v>
      </c>
      <c r="AF146" s="161" t="e">
        <f>T146-HLOOKUP(V146,Minimas!$C$3:$CD$12,6,FALSE)</f>
        <v>#N/A</v>
      </c>
      <c r="AG146" s="161" t="e">
        <f>T146-HLOOKUP(V146,Minimas!$C$3:$CD$12,7,FALSE)</f>
        <v>#N/A</v>
      </c>
      <c r="AH146" s="161" t="e">
        <f>T146-HLOOKUP(V146,Minimas!$C$3:$CD$12,8,FALSE)</f>
        <v>#N/A</v>
      </c>
      <c r="AI146" s="161" t="e">
        <f>T146-HLOOKUP(V146,Minimas!$C$3:$CD$12,9,FALSE)</f>
        <v>#N/A</v>
      </c>
      <c r="AJ146" s="161" t="e">
        <f>T146-HLOOKUP(V146,Minimas!$C$3:$CD$12,10,FALSE)</f>
        <v>#N/A</v>
      </c>
      <c r="AK146" s="162" t="str">
        <f t="shared" si="34"/>
        <v xml:space="preserve"> </v>
      </c>
      <c r="AL146" s="163"/>
      <c r="AM146" s="163" t="str">
        <f t="shared" si="35"/>
        <v xml:space="preserve"> </v>
      </c>
      <c r="AN146" s="163" t="str">
        <f t="shared" si="36"/>
        <v xml:space="preserve"> </v>
      </c>
    </row>
    <row r="147" spans="28:40" ht="14" x14ac:dyDescent="0.25">
      <c r="AB147" s="161" t="e">
        <f>T147-HLOOKUP(V147,Minimas!$C$3:$CD$12,2,FALSE)</f>
        <v>#N/A</v>
      </c>
      <c r="AC147" s="161" t="e">
        <f>T147-HLOOKUP(V147,Minimas!$C$3:$CD$12,3,FALSE)</f>
        <v>#N/A</v>
      </c>
      <c r="AD147" s="161" t="e">
        <f>T147-HLOOKUP(V147,Minimas!$C$3:$CD$12,4,FALSE)</f>
        <v>#N/A</v>
      </c>
      <c r="AE147" s="161" t="e">
        <f>T147-HLOOKUP(V147,Minimas!$C$3:$CD$12,5,FALSE)</f>
        <v>#N/A</v>
      </c>
      <c r="AF147" s="161" t="e">
        <f>T147-HLOOKUP(V147,Minimas!$C$3:$CD$12,6,FALSE)</f>
        <v>#N/A</v>
      </c>
      <c r="AG147" s="161" t="e">
        <f>T147-HLOOKUP(V147,Minimas!$C$3:$CD$12,7,FALSE)</f>
        <v>#N/A</v>
      </c>
      <c r="AH147" s="161" t="e">
        <f>T147-HLOOKUP(V147,Minimas!$C$3:$CD$12,8,FALSE)</f>
        <v>#N/A</v>
      </c>
      <c r="AI147" s="161" t="e">
        <f>T147-HLOOKUP(V147,Minimas!$C$3:$CD$12,9,FALSE)</f>
        <v>#N/A</v>
      </c>
      <c r="AJ147" s="161" t="e">
        <f>T147-HLOOKUP(V147,Minimas!$C$3:$CD$12,10,FALSE)</f>
        <v>#N/A</v>
      </c>
      <c r="AK147" s="162" t="str">
        <f t="shared" si="34"/>
        <v xml:space="preserve"> </v>
      </c>
      <c r="AL147" s="163"/>
      <c r="AM147" s="163" t="str">
        <f t="shared" si="35"/>
        <v xml:space="preserve"> </v>
      </c>
      <c r="AN147" s="163" t="str">
        <f t="shared" si="36"/>
        <v xml:space="preserve"> </v>
      </c>
    </row>
    <row r="148" spans="28:40" ht="14" x14ac:dyDescent="0.25">
      <c r="AB148" s="161" t="e">
        <f>T148-HLOOKUP(V148,Minimas!$C$3:$CD$12,2,FALSE)</f>
        <v>#N/A</v>
      </c>
      <c r="AC148" s="161" t="e">
        <f>T148-HLOOKUP(V148,Minimas!$C$3:$CD$12,3,FALSE)</f>
        <v>#N/A</v>
      </c>
      <c r="AD148" s="161" t="e">
        <f>T148-HLOOKUP(V148,Minimas!$C$3:$CD$12,4,FALSE)</f>
        <v>#N/A</v>
      </c>
      <c r="AE148" s="161" t="e">
        <f>T148-HLOOKUP(V148,Minimas!$C$3:$CD$12,5,FALSE)</f>
        <v>#N/A</v>
      </c>
      <c r="AF148" s="161" t="e">
        <f>T148-HLOOKUP(V148,Minimas!$C$3:$CD$12,6,FALSE)</f>
        <v>#N/A</v>
      </c>
      <c r="AG148" s="161" t="e">
        <f>T148-HLOOKUP(V148,Minimas!$C$3:$CD$12,7,FALSE)</f>
        <v>#N/A</v>
      </c>
      <c r="AH148" s="161" t="e">
        <f>T148-HLOOKUP(V148,Minimas!$C$3:$CD$12,8,FALSE)</f>
        <v>#N/A</v>
      </c>
      <c r="AI148" s="161" t="e">
        <f>T148-HLOOKUP(V148,Minimas!$C$3:$CD$12,9,FALSE)</f>
        <v>#N/A</v>
      </c>
      <c r="AJ148" s="161" t="e">
        <f>T148-HLOOKUP(V148,Minimas!$C$3:$CD$12,10,FALSE)</f>
        <v>#N/A</v>
      </c>
      <c r="AK148" s="162" t="str">
        <f t="shared" si="34"/>
        <v xml:space="preserve"> </v>
      </c>
      <c r="AL148" s="163"/>
      <c r="AM148" s="163" t="str">
        <f t="shared" si="35"/>
        <v xml:space="preserve"> </v>
      </c>
      <c r="AN148" s="163" t="str">
        <f t="shared" si="36"/>
        <v xml:space="preserve"> </v>
      </c>
    </row>
    <row r="149" spans="28:40" ht="14" x14ac:dyDescent="0.25">
      <c r="AB149" s="161" t="e">
        <f>T149-HLOOKUP(V149,Minimas!$C$3:$CD$12,2,FALSE)</f>
        <v>#N/A</v>
      </c>
      <c r="AC149" s="161" t="e">
        <f>T149-HLOOKUP(V149,Minimas!$C$3:$CD$12,3,FALSE)</f>
        <v>#N/A</v>
      </c>
      <c r="AD149" s="161" t="e">
        <f>T149-HLOOKUP(V149,Minimas!$C$3:$CD$12,4,FALSE)</f>
        <v>#N/A</v>
      </c>
      <c r="AE149" s="161" t="e">
        <f>T149-HLOOKUP(V149,Minimas!$C$3:$CD$12,5,FALSE)</f>
        <v>#N/A</v>
      </c>
      <c r="AF149" s="161" t="e">
        <f>T149-HLOOKUP(V149,Minimas!$C$3:$CD$12,6,FALSE)</f>
        <v>#N/A</v>
      </c>
      <c r="AG149" s="161" t="e">
        <f>T149-HLOOKUP(V149,Minimas!$C$3:$CD$12,7,FALSE)</f>
        <v>#N/A</v>
      </c>
      <c r="AH149" s="161" t="e">
        <f>T149-HLOOKUP(V149,Minimas!$C$3:$CD$12,8,FALSE)</f>
        <v>#N/A</v>
      </c>
      <c r="AI149" s="161" t="e">
        <f>T149-HLOOKUP(V149,Minimas!$C$3:$CD$12,9,FALSE)</f>
        <v>#N/A</v>
      </c>
      <c r="AJ149" s="161" t="e">
        <f>T149-HLOOKUP(V149,Minimas!$C$3:$CD$12,10,FALSE)</f>
        <v>#N/A</v>
      </c>
      <c r="AK149" s="162" t="str">
        <f t="shared" si="34"/>
        <v xml:space="preserve"> </v>
      </c>
      <c r="AL149" s="163"/>
      <c r="AM149" s="163" t="str">
        <f t="shared" si="35"/>
        <v xml:space="preserve"> </v>
      </c>
      <c r="AN149" s="163" t="str">
        <f t="shared" si="36"/>
        <v xml:space="preserve"> </v>
      </c>
    </row>
    <row r="150" spans="28:40" ht="14" x14ac:dyDescent="0.25">
      <c r="AB150" s="161" t="e">
        <f>T150-HLOOKUP(V150,Minimas!$C$3:$CD$12,2,FALSE)</f>
        <v>#N/A</v>
      </c>
      <c r="AC150" s="161" t="e">
        <f>T150-HLOOKUP(V150,Minimas!$C$3:$CD$12,3,FALSE)</f>
        <v>#N/A</v>
      </c>
      <c r="AD150" s="161" t="e">
        <f>T150-HLOOKUP(V150,Minimas!$C$3:$CD$12,4,FALSE)</f>
        <v>#N/A</v>
      </c>
      <c r="AE150" s="161" t="e">
        <f>T150-HLOOKUP(V150,Minimas!$C$3:$CD$12,5,FALSE)</f>
        <v>#N/A</v>
      </c>
      <c r="AF150" s="161" t="e">
        <f>T150-HLOOKUP(V150,Minimas!$C$3:$CD$12,6,FALSE)</f>
        <v>#N/A</v>
      </c>
      <c r="AG150" s="161" t="e">
        <f>T150-HLOOKUP(V150,Minimas!$C$3:$CD$12,7,FALSE)</f>
        <v>#N/A</v>
      </c>
      <c r="AH150" s="161" t="e">
        <f>T150-HLOOKUP(V150,Minimas!$C$3:$CD$12,8,FALSE)</f>
        <v>#N/A</v>
      </c>
      <c r="AI150" s="161" t="e">
        <f>T150-HLOOKUP(V150,Minimas!$C$3:$CD$12,9,FALSE)</f>
        <v>#N/A</v>
      </c>
      <c r="AJ150" s="161" t="e">
        <f>T150-HLOOKUP(V150,Minimas!$C$3:$CD$12,10,FALSE)</f>
        <v>#N/A</v>
      </c>
      <c r="AK150" s="162" t="str">
        <f t="shared" si="34"/>
        <v xml:space="preserve"> </v>
      </c>
      <c r="AL150" s="163"/>
      <c r="AM150" s="163" t="str">
        <f t="shared" si="35"/>
        <v xml:space="preserve"> </v>
      </c>
      <c r="AN150" s="163" t="str">
        <f t="shared" si="36"/>
        <v xml:space="preserve"> </v>
      </c>
    </row>
    <row r="151" spans="28:40" ht="14" x14ac:dyDescent="0.25">
      <c r="AB151" s="161" t="e">
        <f>T151-HLOOKUP(V151,Minimas!$C$3:$CD$12,2,FALSE)</f>
        <v>#N/A</v>
      </c>
      <c r="AC151" s="161" t="e">
        <f>T151-HLOOKUP(V151,Minimas!$C$3:$CD$12,3,FALSE)</f>
        <v>#N/A</v>
      </c>
      <c r="AD151" s="161" t="e">
        <f>T151-HLOOKUP(V151,Minimas!$C$3:$CD$12,4,FALSE)</f>
        <v>#N/A</v>
      </c>
      <c r="AE151" s="161" t="e">
        <f>T151-HLOOKUP(V151,Minimas!$C$3:$CD$12,5,FALSE)</f>
        <v>#N/A</v>
      </c>
      <c r="AF151" s="161" t="e">
        <f>T151-HLOOKUP(V151,Minimas!$C$3:$CD$12,6,FALSE)</f>
        <v>#N/A</v>
      </c>
      <c r="AG151" s="161" t="e">
        <f>T151-HLOOKUP(V151,Minimas!$C$3:$CD$12,7,FALSE)</f>
        <v>#N/A</v>
      </c>
      <c r="AH151" s="161" t="e">
        <f>T151-HLOOKUP(V151,Minimas!$C$3:$CD$12,8,FALSE)</f>
        <v>#N/A</v>
      </c>
      <c r="AI151" s="161" t="e">
        <f>T151-HLOOKUP(V151,Minimas!$C$3:$CD$12,9,FALSE)</f>
        <v>#N/A</v>
      </c>
      <c r="AJ151" s="161" t="e">
        <f>T151-HLOOKUP(V151,Minimas!$C$3:$CD$12,10,FALSE)</f>
        <v>#N/A</v>
      </c>
      <c r="AK151" s="162" t="str">
        <f t="shared" si="34"/>
        <v xml:space="preserve"> </v>
      </c>
      <c r="AL151" s="163"/>
      <c r="AM151" s="163" t="str">
        <f t="shared" si="35"/>
        <v xml:space="preserve"> </v>
      </c>
      <c r="AN151" s="163" t="str">
        <f t="shared" si="36"/>
        <v xml:space="preserve"> </v>
      </c>
    </row>
    <row r="152" spans="28:40" ht="14" x14ac:dyDescent="0.25">
      <c r="AB152" s="161" t="e">
        <f>T152-HLOOKUP(V152,Minimas!$C$3:$CD$12,2,FALSE)</f>
        <v>#N/A</v>
      </c>
      <c r="AC152" s="161" t="e">
        <f>T152-HLOOKUP(V152,Minimas!$C$3:$CD$12,3,FALSE)</f>
        <v>#N/A</v>
      </c>
      <c r="AD152" s="161" t="e">
        <f>T152-HLOOKUP(V152,Minimas!$C$3:$CD$12,4,FALSE)</f>
        <v>#N/A</v>
      </c>
      <c r="AE152" s="161" t="e">
        <f>T152-HLOOKUP(V152,Minimas!$C$3:$CD$12,5,FALSE)</f>
        <v>#N/A</v>
      </c>
      <c r="AF152" s="161" t="e">
        <f>T152-HLOOKUP(V152,Minimas!$C$3:$CD$12,6,FALSE)</f>
        <v>#N/A</v>
      </c>
      <c r="AG152" s="161" t="e">
        <f>T152-HLOOKUP(V152,Minimas!$C$3:$CD$12,7,FALSE)</f>
        <v>#N/A</v>
      </c>
      <c r="AH152" s="161" t="e">
        <f>T152-HLOOKUP(V152,Minimas!$C$3:$CD$12,8,FALSE)</f>
        <v>#N/A</v>
      </c>
      <c r="AI152" s="161" t="e">
        <f>T152-HLOOKUP(V152,Minimas!$C$3:$CD$12,9,FALSE)</f>
        <v>#N/A</v>
      </c>
      <c r="AJ152" s="161" t="e">
        <f>T152-HLOOKUP(V152,Minimas!$C$3:$CD$12,10,FALSE)</f>
        <v>#N/A</v>
      </c>
      <c r="AK152" s="162" t="str">
        <f t="shared" si="34"/>
        <v xml:space="preserve"> </v>
      </c>
      <c r="AL152" s="163"/>
      <c r="AM152" s="163" t="str">
        <f t="shared" si="35"/>
        <v xml:space="preserve"> </v>
      </c>
      <c r="AN152" s="163" t="str">
        <f t="shared" si="36"/>
        <v xml:space="preserve"> </v>
      </c>
    </row>
    <row r="153" spans="28:40" ht="14" x14ac:dyDescent="0.25">
      <c r="AB153" s="161" t="e">
        <f>T153-HLOOKUP(V153,Minimas!$C$3:$CD$12,2,FALSE)</f>
        <v>#N/A</v>
      </c>
      <c r="AC153" s="161" t="e">
        <f>T153-HLOOKUP(V153,Minimas!$C$3:$CD$12,3,FALSE)</f>
        <v>#N/A</v>
      </c>
      <c r="AD153" s="161" t="e">
        <f>T153-HLOOKUP(V153,Minimas!$C$3:$CD$12,4,FALSE)</f>
        <v>#N/A</v>
      </c>
      <c r="AE153" s="161" t="e">
        <f>T153-HLOOKUP(V153,Minimas!$C$3:$CD$12,5,FALSE)</f>
        <v>#N/A</v>
      </c>
      <c r="AF153" s="161" t="e">
        <f>T153-HLOOKUP(V153,Minimas!$C$3:$CD$12,6,FALSE)</f>
        <v>#N/A</v>
      </c>
      <c r="AG153" s="161" t="e">
        <f>T153-HLOOKUP(V153,Minimas!$C$3:$CD$12,7,FALSE)</f>
        <v>#N/A</v>
      </c>
      <c r="AH153" s="161" t="e">
        <f>T153-HLOOKUP(V153,Minimas!$C$3:$CD$12,8,FALSE)</f>
        <v>#N/A</v>
      </c>
      <c r="AI153" s="161" t="e">
        <f>T153-HLOOKUP(V153,Minimas!$C$3:$CD$12,9,FALSE)</f>
        <v>#N/A</v>
      </c>
      <c r="AJ153" s="161" t="e">
        <f>T153-HLOOKUP(V153,Minimas!$C$3:$CD$12,10,FALSE)</f>
        <v>#N/A</v>
      </c>
      <c r="AK153" s="162" t="str">
        <f t="shared" si="34"/>
        <v xml:space="preserve"> </v>
      </c>
      <c r="AL153" s="163"/>
      <c r="AM153" s="163" t="str">
        <f t="shared" si="35"/>
        <v xml:space="preserve"> </v>
      </c>
      <c r="AN153" s="163" t="str">
        <f t="shared" si="36"/>
        <v xml:space="preserve"> </v>
      </c>
    </row>
    <row r="154" spans="28:40" ht="14" x14ac:dyDescent="0.25">
      <c r="AB154" s="161" t="e">
        <f>T154-HLOOKUP(V154,Minimas!$C$3:$CD$12,2,FALSE)</f>
        <v>#N/A</v>
      </c>
      <c r="AC154" s="161" t="e">
        <f>T154-HLOOKUP(V154,Minimas!$C$3:$CD$12,3,FALSE)</f>
        <v>#N/A</v>
      </c>
      <c r="AD154" s="161" t="e">
        <f>T154-HLOOKUP(V154,Minimas!$C$3:$CD$12,4,FALSE)</f>
        <v>#N/A</v>
      </c>
      <c r="AE154" s="161" t="e">
        <f>T154-HLOOKUP(V154,Minimas!$C$3:$CD$12,5,FALSE)</f>
        <v>#N/A</v>
      </c>
      <c r="AF154" s="161" t="e">
        <f>T154-HLOOKUP(V154,Minimas!$C$3:$CD$12,6,FALSE)</f>
        <v>#N/A</v>
      </c>
      <c r="AG154" s="161" t="e">
        <f>T154-HLOOKUP(V154,Minimas!$C$3:$CD$12,7,FALSE)</f>
        <v>#N/A</v>
      </c>
      <c r="AH154" s="161" t="e">
        <f>T154-HLOOKUP(V154,Minimas!$C$3:$CD$12,8,FALSE)</f>
        <v>#N/A</v>
      </c>
      <c r="AI154" s="161" t="e">
        <f>T154-HLOOKUP(V154,Minimas!$C$3:$CD$12,9,FALSE)</f>
        <v>#N/A</v>
      </c>
      <c r="AJ154" s="161" t="e">
        <f>T154-HLOOKUP(V154,Minimas!$C$3:$CD$12,10,FALSE)</f>
        <v>#N/A</v>
      </c>
      <c r="AK154" s="162" t="str">
        <f t="shared" si="34"/>
        <v xml:space="preserve"> </v>
      </c>
      <c r="AL154" s="163"/>
      <c r="AM154" s="163" t="str">
        <f t="shared" si="35"/>
        <v xml:space="preserve"> </v>
      </c>
      <c r="AN154" s="163" t="str">
        <f t="shared" si="36"/>
        <v xml:space="preserve"> </v>
      </c>
    </row>
    <row r="155" spans="28:40" ht="14" x14ac:dyDescent="0.25">
      <c r="AB155" s="161" t="e">
        <f>T155-HLOOKUP(V155,Minimas!$C$3:$CD$12,2,FALSE)</f>
        <v>#N/A</v>
      </c>
      <c r="AC155" s="161" t="e">
        <f>T155-HLOOKUP(V155,Minimas!$C$3:$CD$12,3,FALSE)</f>
        <v>#N/A</v>
      </c>
      <c r="AD155" s="161" t="e">
        <f>T155-HLOOKUP(V155,Minimas!$C$3:$CD$12,4,FALSE)</f>
        <v>#N/A</v>
      </c>
      <c r="AE155" s="161" t="e">
        <f>T155-HLOOKUP(V155,Minimas!$C$3:$CD$12,5,FALSE)</f>
        <v>#N/A</v>
      </c>
      <c r="AF155" s="161" t="e">
        <f>T155-HLOOKUP(V155,Minimas!$C$3:$CD$12,6,FALSE)</f>
        <v>#N/A</v>
      </c>
      <c r="AG155" s="161" t="e">
        <f>T155-HLOOKUP(V155,Minimas!$C$3:$CD$12,7,FALSE)</f>
        <v>#N/A</v>
      </c>
      <c r="AH155" s="161" t="e">
        <f>T155-HLOOKUP(V155,Minimas!$C$3:$CD$12,8,FALSE)</f>
        <v>#N/A</v>
      </c>
      <c r="AI155" s="161" t="e">
        <f>T155-HLOOKUP(V155,Minimas!$C$3:$CD$12,9,FALSE)</f>
        <v>#N/A</v>
      </c>
      <c r="AJ155" s="161" t="e">
        <f>T155-HLOOKUP(V155,Minimas!$C$3:$CD$12,10,FALSE)</f>
        <v>#N/A</v>
      </c>
      <c r="AK155" s="162" t="str">
        <f t="shared" si="34"/>
        <v xml:space="preserve"> </v>
      </c>
      <c r="AL155" s="163"/>
      <c r="AM155" s="163" t="str">
        <f t="shared" si="35"/>
        <v xml:space="preserve"> </v>
      </c>
      <c r="AN155" s="163" t="str">
        <f t="shared" si="36"/>
        <v xml:space="preserve"> </v>
      </c>
    </row>
    <row r="156" spans="28:40" ht="14" x14ac:dyDescent="0.25">
      <c r="AB156" s="161" t="e">
        <f>T156-HLOOKUP(V156,Minimas!$C$3:$CD$12,2,FALSE)</f>
        <v>#N/A</v>
      </c>
      <c r="AC156" s="161" t="e">
        <f>T156-HLOOKUP(V156,Minimas!$C$3:$CD$12,3,FALSE)</f>
        <v>#N/A</v>
      </c>
      <c r="AD156" s="161" t="e">
        <f>T156-HLOOKUP(V156,Minimas!$C$3:$CD$12,4,FALSE)</f>
        <v>#N/A</v>
      </c>
      <c r="AE156" s="161" t="e">
        <f>T156-HLOOKUP(V156,Minimas!$C$3:$CD$12,5,FALSE)</f>
        <v>#N/A</v>
      </c>
      <c r="AF156" s="161" t="e">
        <f>T156-HLOOKUP(V156,Minimas!$C$3:$CD$12,6,FALSE)</f>
        <v>#N/A</v>
      </c>
      <c r="AG156" s="161" t="e">
        <f>T156-HLOOKUP(V156,Minimas!$C$3:$CD$12,7,FALSE)</f>
        <v>#N/A</v>
      </c>
      <c r="AH156" s="161" t="e">
        <f>T156-HLOOKUP(V156,Minimas!$C$3:$CD$12,8,FALSE)</f>
        <v>#N/A</v>
      </c>
      <c r="AI156" s="161" t="e">
        <f>T156-HLOOKUP(V156,Minimas!$C$3:$CD$12,9,FALSE)</f>
        <v>#N/A</v>
      </c>
      <c r="AJ156" s="161" t="e">
        <f>T156-HLOOKUP(V156,Minimas!$C$3:$CD$12,10,FALSE)</f>
        <v>#N/A</v>
      </c>
      <c r="AK156" s="162" t="str">
        <f t="shared" si="34"/>
        <v xml:space="preserve"> </v>
      </c>
      <c r="AL156" s="163"/>
      <c r="AM156" s="163" t="str">
        <f t="shared" si="35"/>
        <v xml:space="preserve"> </v>
      </c>
      <c r="AN156" s="163" t="str">
        <f t="shared" si="36"/>
        <v xml:space="preserve"> </v>
      </c>
    </row>
    <row r="157" spans="28:40" ht="14" x14ac:dyDescent="0.25">
      <c r="AB157" s="161" t="e">
        <f>T157-HLOOKUP(V157,Minimas!$C$3:$CD$12,2,FALSE)</f>
        <v>#N/A</v>
      </c>
      <c r="AC157" s="161" t="e">
        <f>T157-HLOOKUP(V157,Minimas!$C$3:$CD$12,3,FALSE)</f>
        <v>#N/A</v>
      </c>
      <c r="AD157" s="161" t="e">
        <f>T157-HLOOKUP(V157,Minimas!$C$3:$CD$12,4,FALSE)</f>
        <v>#N/A</v>
      </c>
      <c r="AE157" s="161" t="e">
        <f>T157-HLOOKUP(V157,Minimas!$C$3:$CD$12,5,FALSE)</f>
        <v>#N/A</v>
      </c>
      <c r="AF157" s="161" t="e">
        <f>T157-HLOOKUP(V157,Minimas!$C$3:$CD$12,6,FALSE)</f>
        <v>#N/A</v>
      </c>
      <c r="AG157" s="161" t="e">
        <f>T157-HLOOKUP(V157,Minimas!$C$3:$CD$12,7,FALSE)</f>
        <v>#N/A</v>
      </c>
      <c r="AH157" s="161" t="e">
        <f>T157-HLOOKUP(V157,Minimas!$C$3:$CD$12,8,FALSE)</f>
        <v>#N/A</v>
      </c>
      <c r="AI157" s="161" t="e">
        <f>T157-HLOOKUP(V157,Minimas!$C$3:$CD$12,9,FALSE)</f>
        <v>#N/A</v>
      </c>
      <c r="AJ157" s="161" t="e">
        <f>T157-HLOOKUP(V157,Minimas!$C$3:$CD$12,10,FALSE)</f>
        <v>#N/A</v>
      </c>
      <c r="AK157" s="162" t="str">
        <f t="shared" si="34"/>
        <v xml:space="preserve"> </v>
      </c>
      <c r="AL157" s="163"/>
      <c r="AM157" s="163" t="str">
        <f t="shared" si="35"/>
        <v xml:space="preserve"> </v>
      </c>
      <c r="AN157" s="163" t="str">
        <f t="shared" si="36"/>
        <v xml:space="preserve"> </v>
      </c>
    </row>
    <row r="158" spans="28:40" ht="14" x14ac:dyDescent="0.25">
      <c r="AB158" s="161" t="e">
        <f>T158-HLOOKUP(V158,Minimas!$C$3:$CD$12,2,FALSE)</f>
        <v>#N/A</v>
      </c>
      <c r="AC158" s="161" t="e">
        <f>T158-HLOOKUP(V158,Minimas!$C$3:$CD$12,3,FALSE)</f>
        <v>#N/A</v>
      </c>
      <c r="AD158" s="161" t="e">
        <f>T158-HLOOKUP(V158,Minimas!$C$3:$CD$12,4,FALSE)</f>
        <v>#N/A</v>
      </c>
      <c r="AE158" s="161" t="e">
        <f>T158-HLOOKUP(V158,Minimas!$C$3:$CD$12,5,FALSE)</f>
        <v>#N/A</v>
      </c>
      <c r="AF158" s="161" t="e">
        <f>T158-HLOOKUP(V158,Minimas!$C$3:$CD$12,6,FALSE)</f>
        <v>#N/A</v>
      </c>
      <c r="AG158" s="161" t="e">
        <f>T158-HLOOKUP(V158,Minimas!$C$3:$CD$12,7,FALSE)</f>
        <v>#N/A</v>
      </c>
      <c r="AH158" s="161" t="e">
        <f>T158-HLOOKUP(V158,Minimas!$C$3:$CD$12,8,FALSE)</f>
        <v>#N/A</v>
      </c>
      <c r="AI158" s="161" t="e">
        <f>T158-HLOOKUP(V158,Minimas!$C$3:$CD$12,9,FALSE)</f>
        <v>#N/A</v>
      </c>
      <c r="AJ158" s="161" t="e">
        <f>T158-HLOOKUP(V158,Minimas!$C$3:$CD$12,10,FALSE)</f>
        <v>#N/A</v>
      </c>
      <c r="AK158" s="162" t="str">
        <f t="shared" si="34"/>
        <v xml:space="preserve"> </v>
      </c>
      <c r="AL158" s="163"/>
      <c r="AM158" s="163" t="str">
        <f t="shared" si="35"/>
        <v xml:space="preserve"> </v>
      </c>
      <c r="AN158" s="163" t="str">
        <f t="shared" si="36"/>
        <v xml:space="preserve"> </v>
      </c>
    </row>
    <row r="159" spans="28:40" ht="14" x14ac:dyDescent="0.25">
      <c r="AB159" s="161" t="e">
        <f>T159-HLOOKUP(V159,Minimas!$C$3:$CD$12,2,FALSE)</f>
        <v>#N/A</v>
      </c>
      <c r="AC159" s="161" t="e">
        <f>T159-HLOOKUP(V159,Minimas!$C$3:$CD$12,3,FALSE)</f>
        <v>#N/A</v>
      </c>
      <c r="AD159" s="161" t="e">
        <f>T159-HLOOKUP(V159,Minimas!$C$3:$CD$12,4,FALSE)</f>
        <v>#N/A</v>
      </c>
      <c r="AE159" s="161" t="e">
        <f>T159-HLOOKUP(V159,Minimas!$C$3:$CD$12,5,FALSE)</f>
        <v>#N/A</v>
      </c>
      <c r="AF159" s="161" t="e">
        <f>T159-HLOOKUP(V159,Minimas!$C$3:$CD$12,6,FALSE)</f>
        <v>#N/A</v>
      </c>
      <c r="AG159" s="161" t="e">
        <f>T159-HLOOKUP(V159,Minimas!$C$3:$CD$12,7,FALSE)</f>
        <v>#N/A</v>
      </c>
      <c r="AH159" s="161" t="e">
        <f>T159-HLOOKUP(V159,Minimas!$C$3:$CD$12,8,FALSE)</f>
        <v>#N/A</v>
      </c>
      <c r="AI159" s="161" t="e">
        <f>T159-HLOOKUP(V159,Minimas!$C$3:$CD$12,9,FALSE)</f>
        <v>#N/A</v>
      </c>
      <c r="AJ159" s="161" t="e">
        <f>T159-HLOOKUP(V159,Minimas!$C$3:$CD$12,10,FALSE)</f>
        <v>#N/A</v>
      </c>
      <c r="AK159" s="162" t="str">
        <f t="shared" si="34"/>
        <v xml:space="preserve"> </v>
      </c>
      <c r="AL159" s="163"/>
      <c r="AM159" s="163" t="str">
        <f t="shared" si="35"/>
        <v xml:space="preserve"> </v>
      </c>
      <c r="AN159" s="163" t="str">
        <f t="shared" si="36"/>
        <v xml:space="preserve"> </v>
      </c>
    </row>
    <row r="160" spans="28:40" ht="14" x14ac:dyDescent="0.25">
      <c r="AB160" s="161" t="e">
        <f>T160-HLOOKUP(V160,Minimas!$C$3:$CD$12,2,FALSE)</f>
        <v>#N/A</v>
      </c>
      <c r="AC160" s="161" t="e">
        <f>T160-HLOOKUP(V160,Minimas!$C$3:$CD$12,3,FALSE)</f>
        <v>#N/A</v>
      </c>
      <c r="AD160" s="161" t="e">
        <f>T160-HLOOKUP(V160,Minimas!$C$3:$CD$12,4,FALSE)</f>
        <v>#N/A</v>
      </c>
      <c r="AE160" s="161" t="e">
        <f>T160-HLOOKUP(V160,Minimas!$C$3:$CD$12,5,FALSE)</f>
        <v>#N/A</v>
      </c>
      <c r="AF160" s="161" t="e">
        <f>T160-HLOOKUP(V160,Minimas!$C$3:$CD$12,6,FALSE)</f>
        <v>#N/A</v>
      </c>
      <c r="AG160" s="161" t="e">
        <f>T160-HLOOKUP(V160,Minimas!$C$3:$CD$12,7,FALSE)</f>
        <v>#N/A</v>
      </c>
      <c r="AH160" s="161" t="e">
        <f>T160-HLOOKUP(V160,Minimas!$C$3:$CD$12,8,FALSE)</f>
        <v>#N/A</v>
      </c>
      <c r="AI160" s="161" t="e">
        <f>T160-HLOOKUP(V160,Minimas!$C$3:$CD$12,9,FALSE)</f>
        <v>#N/A</v>
      </c>
      <c r="AJ160" s="161" t="e">
        <f>T160-HLOOKUP(V160,Minimas!$C$3:$CD$12,10,FALSE)</f>
        <v>#N/A</v>
      </c>
      <c r="AK160" s="162" t="str">
        <f t="shared" si="34"/>
        <v xml:space="preserve"> </v>
      </c>
      <c r="AL160" s="163"/>
      <c r="AM160" s="163" t="str">
        <f t="shared" si="35"/>
        <v xml:space="preserve"> </v>
      </c>
      <c r="AN160" s="163" t="str">
        <f t="shared" si="36"/>
        <v xml:space="preserve"> </v>
      </c>
    </row>
    <row r="161" spans="28:40" ht="14" x14ac:dyDescent="0.25">
      <c r="AB161" s="161" t="e">
        <f>T161-HLOOKUP(V161,Minimas!$C$3:$CD$12,2,FALSE)</f>
        <v>#N/A</v>
      </c>
      <c r="AC161" s="161" t="e">
        <f>T161-HLOOKUP(V161,Minimas!$C$3:$CD$12,3,FALSE)</f>
        <v>#N/A</v>
      </c>
      <c r="AD161" s="161" t="e">
        <f>T161-HLOOKUP(V161,Minimas!$C$3:$CD$12,4,FALSE)</f>
        <v>#N/A</v>
      </c>
      <c r="AE161" s="161" t="e">
        <f>T161-HLOOKUP(V161,Minimas!$C$3:$CD$12,5,FALSE)</f>
        <v>#N/A</v>
      </c>
      <c r="AF161" s="161" t="e">
        <f>T161-HLOOKUP(V161,Minimas!$C$3:$CD$12,6,FALSE)</f>
        <v>#N/A</v>
      </c>
      <c r="AG161" s="161" t="e">
        <f>T161-HLOOKUP(V161,Minimas!$C$3:$CD$12,7,FALSE)</f>
        <v>#N/A</v>
      </c>
      <c r="AH161" s="161" t="e">
        <f>T161-HLOOKUP(V161,Minimas!$C$3:$CD$12,8,FALSE)</f>
        <v>#N/A</v>
      </c>
      <c r="AI161" s="161" t="e">
        <f>T161-HLOOKUP(V161,Minimas!$C$3:$CD$12,9,FALSE)</f>
        <v>#N/A</v>
      </c>
      <c r="AJ161" s="161" t="e">
        <f>T161-HLOOKUP(V161,Minimas!$C$3:$CD$12,10,FALSE)</f>
        <v>#N/A</v>
      </c>
      <c r="AK161" s="162" t="str">
        <f t="shared" si="34"/>
        <v xml:space="preserve"> </v>
      </c>
      <c r="AL161" s="163"/>
      <c r="AM161" s="163" t="str">
        <f t="shared" si="35"/>
        <v xml:space="preserve"> </v>
      </c>
      <c r="AN161" s="163" t="str">
        <f t="shared" si="36"/>
        <v xml:space="preserve"> </v>
      </c>
    </row>
    <row r="162" spans="28:40" ht="14" x14ac:dyDescent="0.25">
      <c r="AB162" s="161" t="e">
        <f>T162-HLOOKUP(V162,Minimas!$C$3:$CD$12,2,FALSE)</f>
        <v>#N/A</v>
      </c>
      <c r="AC162" s="161" t="e">
        <f>T162-HLOOKUP(V162,Minimas!$C$3:$CD$12,3,FALSE)</f>
        <v>#N/A</v>
      </c>
      <c r="AD162" s="161" t="e">
        <f>T162-HLOOKUP(V162,Minimas!$C$3:$CD$12,4,FALSE)</f>
        <v>#N/A</v>
      </c>
      <c r="AE162" s="161" t="e">
        <f>T162-HLOOKUP(V162,Minimas!$C$3:$CD$12,5,FALSE)</f>
        <v>#N/A</v>
      </c>
      <c r="AF162" s="161" t="e">
        <f>T162-HLOOKUP(V162,Minimas!$C$3:$CD$12,6,FALSE)</f>
        <v>#N/A</v>
      </c>
      <c r="AG162" s="161" t="e">
        <f>T162-HLOOKUP(V162,Minimas!$C$3:$CD$12,7,FALSE)</f>
        <v>#N/A</v>
      </c>
      <c r="AH162" s="161" t="e">
        <f>T162-HLOOKUP(V162,Minimas!$C$3:$CD$12,8,FALSE)</f>
        <v>#N/A</v>
      </c>
      <c r="AI162" s="161" t="e">
        <f>T162-HLOOKUP(V162,Minimas!$C$3:$CD$12,9,FALSE)</f>
        <v>#N/A</v>
      </c>
      <c r="AJ162" s="161" t="e">
        <f>T162-HLOOKUP(V162,Minimas!$C$3:$CD$12,10,FALSE)</f>
        <v>#N/A</v>
      </c>
      <c r="AK162" s="162" t="str">
        <f t="shared" si="34"/>
        <v xml:space="preserve"> </v>
      </c>
      <c r="AL162" s="163"/>
      <c r="AM162" s="163" t="str">
        <f t="shared" si="35"/>
        <v xml:space="preserve"> </v>
      </c>
      <c r="AN162" s="163" t="str">
        <f t="shared" si="36"/>
        <v xml:space="preserve"> </v>
      </c>
    </row>
    <row r="163" spans="28:40" ht="14" x14ac:dyDescent="0.25">
      <c r="AB163" s="161" t="e">
        <f>T163-HLOOKUP(V163,Minimas!$C$3:$CD$12,2,FALSE)</f>
        <v>#N/A</v>
      </c>
      <c r="AC163" s="161" t="e">
        <f>T163-HLOOKUP(V163,Minimas!$C$3:$CD$12,3,FALSE)</f>
        <v>#N/A</v>
      </c>
      <c r="AD163" s="161" t="e">
        <f>T163-HLOOKUP(V163,Minimas!$C$3:$CD$12,4,FALSE)</f>
        <v>#N/A</v>
      </c>
      <c r="AE163" s="161" t="e">
        <f>T163-HLOOKUP(V163,Minimas!$C$3:$CD$12,5,FALSE)</f>
        <v>#N/A</v>
      </c>
      <c r="AF163" s="161" t="e">
        <f>T163-HLOOKUP(V163,Minimas!$C$3:$CD$12,6,FALSE)</f>
        <v>#N/A</v>
      </c>
      <c r="AG163" s="161" t="e">
        <f>T163-HLOOKUP(V163,Minimas!$C$3:$CD$12,7,FALSE)</f>
        <v>#N/A</v>
      </c>
      <c r="AH163" s="161" t="e">
        <f>T163-HLOOKUP(V163,Minimas!$C$3:$CD$12,8,FALSE)</f>
        <v>#N/A</v>
      </c>
      <c r="AI163" s="161" t="e">
        <f>T163-HLOOKUP(V163,Minimas!$C$3:$CD$12,9,FALSE)</f>
        <v>#N/A</v>
      </c>
      <c r="AJ163" s="161" t="e">
        <f>T163-HLOOKUP(V163,Minimas!$C$3:$CD$12,10,FALSE)</f>
        <v>#N/A</v>
      </c>
      <c r="AK163" s="162" t="str">
        <f t="shared" si="34"/>
        <v xml:space="preserve"> </v>
      </c>
      <c r="AL163" s="163"/>
      <c r="AM163" s="163" t="str">
        <f t="shared" si="35"/>
        <v xml:space="preserve"> </v>
      </c>
      <c r="AN163" s="163" t="str">
        <f t="shared" si="36"/>
        <v xml:space="preserve"> </v>
      </c>
    </row>
    <row r="164" spans="28:40" ht="14" x14ac:dyDescent="0.25">
      <c r="AB164" s="161" t="e">
        <f>T164-HLOOKUP(V164,Minimas!$C$3:$CD$12,2,FALSE)</f>
        <v>#N/A</v>
      </c>
      <c r="AC164" s="161" t="e">
        <f>T164-HLOOKUP(V164,Minimas!$C$3:$CD$12,3,FALSE)</f>
        <v>#N/A</v>
      </c>
      <c r="AD164" s="161" t="e">
        <f>T164-HLOOKUP(V164,Minimas!$C$3:$CD$12,4,FALSE)</f>
        <v>#N/A</v>
      </c>
      <c r="AE164" s="161" t="e">
        <f>T164-HLOOKUP(V164,Minimas!$C$3:$CD$12,5,FALSE)</f>
        <v>#N/A</v>
      </c>
      <c r="AF164" s="161" t="e">
        <f>T164-HLOOKUP(V164,Minimas!$C$3:$CD$12,6,FALSE)</f>
        <v>#N/A</v>
      </c>
      <c r="AG164" s="161" t="e">
        <f>T164-HLOOKUP(V164,Minimas!$C$3:$CD$12,7,FALSE)</f>
        <v>#N/A</v>
      </c>
      <c r="AH164" s="161" t="e">
        <f>T164-HLOOKUP(V164,Minimas!$C$3:$CD$12,8,FALSE)</f>
        <v>#N/A</v>
      </c>
      <c r="AI164" s="161" t="e">
        <f>T164-HLOOKUP(V164,Minimas!$C$3:$CD$12,9,FALSE)</f>
        <v>#N/A</v>
      </c>
      <c r="AJ164" s="161" t="e">
        <f>T164-HLOOKUP(V164,Minimas!$C$3:$CD$12,10,FALSE)</f>
        <v>#N/A</v>
      </c>
      <c r="AK164" s="162" t="str">
        <f t="shared" si="34"/>
        <v xml:space="preserve"> </v>
      </c>
      <c r="AL164" s="163"/>
      <c r="AM164" s="163" t="str">
        <f t="shared" si="35"/>
        <v xml:space="preserve"> </v>
      </c>
      <c r="AN164" s="163" t="str">
        <f t="shared" si="36"/>
        <v xml:space="preserve"> </v>
      </c>
    </row>
    <row r="165" spans="28:40" ht="14" x14ac:dyDescent="0.25">
      <c r="AB165" s="161" t="e">
        <f>T165-HLOOKUP(V165,Minimas!$C$3:$CD$12,2,FALSE)</f>
        <v>#N/A</v>
      </c>
      <c r="AC165" s="161" t="e">
        <f>T165-HLOOKUP(V165,Minimas!$C$3:$CD$12,3,FALSE)</f>
        <v>#N/A</v>
      </c>
      <c r="AD165" s="161" t="e">
        <f>T165-HLOOKUP(V165,Minimas!$C$3:$CD$12,4,FALSE)</f>
        <v>#N/A</v>
      </c>
      <c r="AE165" s="161" t="e">
        <f>T165-HLOOKUP(V165,Minimas!$C$3:$CD$12,5,FALSE)</f>
        <v>#N/A</v>
      </c>
      <c r="AF165" s="161" t="e">
        <f>T165-HLOOKUP(V165,Minimas!$C$3:$CD$12,6,FALSE)</f>
        <v>#N/A</v>
      </c>
      <c r="AG165" s="161" t="e">
        <f>T165-HLOOKUP(V165,Minimas!$C$3:$CD$12,7,FALSE)</f>
        <v>#N/A</v>
      </c>
      <c r="AH165" s="161" t="e">
        <f>T165-HLOOKUP(V165,Minimas!$C$3:$CD$12,8,FALSE)</f>
        <v>#N/A</v>
      </c>
      <c r="AI165" s="161" t="e">
        <f>T165-HLOOKUP(V165,Minimas!$C$3:$CD$12,9,FALSE)</f>
        <v>#N/A</v>
      </c>
      <c r="AJ165" s="161" t="e">
        <f>T165-HLOOKUP(V165,Minimas!$C$3:$CD$12,10,FALSE)</f>
        <v>#N/A</v>
      </c>
      <c r="AK165" s="162" t="str">
        <f t="shared" si="34"/>
        <v xml:space="preserve"> </v>
      </c>
      <c r="AL165" s="163"/>
      <c r="AM165" s="163" t="str">
        <f t="shared" si="35"/>
        <v xml:space="preserve"> </v>
      </c>
      <c r="AN165" s="163" t="str">
        <f t="shared" si="36"/>
        <v xml:space="preserve"> </v>
      </c>
    </row>
    <row r="166" spans="28:40" ht="14" x14ac:dyDescent="0.25">
      <c r="AB166" s="161" t="e">
        <f>T166-HLOOKUP(V166,Minimas!$C$3:$CD$12,2,FALSE)</f>
        <v>#N/A</v>
      </c>
      <c r="AC166" s="161" t="e">
        <f>T166-HLOOKUP(V166,Minimas!$C$3:$CD$12,3,FALSE)</f>
        <v>#N/A</v>
      </c>
      <c r="AD166" s="161" t="e">
        <f>T166-HLOOKUP(V166,Minimas!$C$3:$CD$12,4,FALSE)</f>
        <v>#N/A</v>
      </c>
      <c r="AE166" s="161" t="e">
        <f>T166-HLOOKUP(V166,Minimas!$C$3:$CD$12,5,FALSE)</f>
        <v>#N/A</v>
      </c>
      <c r="AF166" s="161" t="e">
        <f>T166-HLOOKUP(V166,Minimas!$C$3:$CD$12,6,FALSE)</f>
        <v>#N/A</v>
      </c>
      <c r="AG166" s="161" t="e">
        <f>T166-HLOOKUP(V166,Minimas!$C$3:$CD$12,7,FALSE)</f>
        <v>#N/A</v>
      </c>
      <c r="AH166" s="161" t="e">
        <f>T166-HLOOKUP(V166,Minimas!$C$3:$CD$12,8,FALSE)</f>
        <v>#N/A</v>
      </c>
      <c r="AI166" s="161" t="e">
        <f>T166-HLOOKUP(V166,Minimas!$C$3:$CD$12,9,FALSE)</f>
        <v>#N/A</v>
      </c>
      <c r="AJ166" s="161" t="e">
        <f>T166-HLOOKUP(V166,Minimas!$C$3:$CD$12,10,FALSE)</f>
        <v>#N/A</v>
      </c>
      <c r="AK166" s="162" t="str">
        <f t="shared" si="34"/>
        <v xml:space="preserve"> </v>
      </c>
      <c r="AL166" s="163"/>
      <c r="AM166" s="163" t="str">
        <f t="shared" si="35"/>
        <v xml:space="preserve"> </v>
      </c>
      <c r="AN166" s="163" t="str">
        <f t="shared" si="36"/>
        <v xml:space="preserve"> </v>
      </c>
    </row>
    <row r="167" spans="28:40" ht="14" x14ac:dyDescent="0.25">
      <c r="AB167" s="161" t="e">
        <f>T167-HLOOKUP(V167,Minimas!$C$3:$CD$12,2,FALSE)</f>
        <v>#N/A</v>
      </c>
      <c r="AC167" s="161" t="e">
        <f>T167-HLOOKUP(V167,Minimas!$C$3:$CD$12,3,FALSE)</f>
        <v>#N/A</v>
      </c>
      <c r="AD167" s="161" t="e">
        <f>T167-HLOOKUP(V167,Minimas!$C$3:$CD$12,4,FALSE)</f>
        <v>#N/A</v>
      </c>
      <c r="AE167" s="161" t="e">
        <f>T167-HLOOKUP(V167,Minimas!$C$3:$CD$12,5,FALSE)</f>
        <v>#N/A</v>
      </c>
      <c r="AF167" s="161" t="e">
        <f>T167-HLOOKUP(V167,Minimas!$C$3:$CD$12,6,FALSE)</f>
        <v>#N/A</v>
      </c>
      <c r="AG167" s="161" t="e">
        <f>T167-HLOOKUP(V167,Minimas!$C$3:$CD$12,7,FALSE)</f>
        <v>#N/A</v>
      </c>
      <c r="AH167" s="161" t="e">
        <f>T167-HLOOKUP(V167,Minimas!$C$3:$CD$12,8,FALSE)</f>
        <v>#N/A</v>
      </c>
      <c r="AI167" s="161" t="e">
        <f>T167-HLOOKUP(V167,Minimas!$C$3:$CD$12,9,FALSE)</f>
        <v>#N/A</v>
      </c>
      <c r="AJ167" s="161" t="e">
        <f>T167-HLOOKUP(V167,Minimas!$C$3:$CD$12,10,FALSE)</f>
        <v>#N/A</v>
      </c>
      <c r="AK167" s="162" t="str">
        <f t="shared" si="34"/>
        <v xml:space="preserve"> </v>
      </c>
      <c r="AL167" s="163"/>
      <c r="AM167" s="163" t="str">
        <f t="shared" si="35"/>
        <v xml:space="preserve"> </v>
      </c>
      <c r="AN167" s="163" t="str">
        <f t="shared" si="36"/>
        <v xml:space="preserve"> </v>
      </c>
    </row>
    <row r="168" spans="28:40" ht="14" x14ac:dyDescent="0.25">
      <c r="AB168" s="161" t="e">
        <f>T168-HLOOKUP(V168,Minimas!$C$3:$CD$12,2,FALSE)</f>
        <v>#N/A</v>
      </c>
      <c r="AC168" s="161" t="e">
        <f>T168-HLOOKUP(V168,Minimas!$C$3:$CD$12,3,FALSE)</f>
        <v>#N/A</v>
      </c>
      <c r="AD168" s="161" t="e">
        <f>T168-HLOOKUP(V168,Minimas!$C$3:$CD$12,4,FALSE)</f>
        <v>#N/A</v>
      </c>
      <c r="AE168" s="161" t="e">
        <f>T168-HLOOKUP(V168,Minimas!$C$3:$CD$12,5,FALSE)</f>
        <v>#N/A</v>
      </c>
      <c r="AF168" s="161" t="e">
        <f>T168-HLOOKUP(V168,Minimas!$C$3:$CD$12,6,FALSE)</f>
        <v>#N/A</v>
      </c>
      <c r="AG168" s="161" t="e">
        <f>T168-HLOOKUP(V168,Minimas!$C$3:$CD$12,7,FALSE)</f>
        <v>#N/A</v>
      </c>
      <c r="AH168" s="161" t="e">
        <f>T168-HLOOKUP(V168,Minimas!$C$3:$CD$12,8,FALSE)</f>
        <v>#N/A</v>
      </c>
      <c r="AI168" s="161" t="e">
        <f>T168-HLOOKUP(V168,Minimas!$C$3:$CD$12,9,FALSE)</f>
        <v>#N/A</v>
      </c>
      <c r="AJ168" s="161" t="e">
        <f>T168-HLOOKUP(V168,Minimas!$C$3:$CD$12,10,FALSE)</f>
        <v>#N/A</v>
      </c>
      <c r="AK168" s="162" t="str">
        <f t="shared" si="34"/>
        <v xml:space="preserve"> </v>
      </c>
      <c r="AL168" s="163"/>
      <c r="AM168" s="163" t="str">
        <f t="shared" si="35"/>
        <v xml:space="preserve"> </v>
      </c>
      <c r="AN168" s="163" t="str">
        <f t="shared" si="36"/>
        <v xml:space="preserve"> </v>
      </c>
    </row>
    <row r="169" spans="28:40" ht="14" x14ac:dyDescent="0.25">
      <c r="AB169" s="161" t="e">
        <f>T169-HLOOKUP(V169,Minimas!$C$3:$CD$12,2,FALSE)</f>
        <v>#N/A</v>
      </c>
      <c r="AC169" s="161" t="e">
        <f>T169-HLOOKUP(V169,Minimas!$C$3:$CD$12,3,FALSE)</f>
        <v>#N/A</v>
      </c>
      <c r="AD169" s="161" t="e">
        <f>T169-HLOOKUP(V169,Minimas!$C$3:$CD$12,4,FALSE)</f>
        <v>#N/A</v>
      </c>
      <c r="AE169" s="161" t="e">
        <f>T169-HLOOKUP(V169,Minimas!$C$3:$CD$12,5,FALSE)</f>
        <v>#N/A</v>
      </c>
      <c r="AF169" s="161" t="e">
        <f>T169-HLOOKUP(V169,Minimas!$C$3:$CD$12,6,FALSE)</f>
        <v>#N/A</v>
      </c>
      <c r="AG169" s="161" t="e">
        <f>T169-HLOOKUP(V169,Minimas!$C$3:$CD$12,7,FALSE)</f>
        <v>#N/A</v>
      </c>
      <c r="AH169" s="161" t="e">
        <f>T169-HLOOKUP(V169,Minimas!$C$3:$CD$12,8,FALSE)</f>
        <v>#N/A</v>
      </c>
      <c r="AI169" s="161" t="e">
        <f>T169-HLOOKUP(V169,Minimas!$C$3:$CD$12,9,FALSE)</f>
        <v>#N/A</v>
      </c>
      <c r="AJ169" s="161" t="e">
        <f>T169-HLOOKUP(V169,Minimas!$C$3:$CD$12,10,FALSE)</f>
        <v>#N/A</v>
      </c>
      <c r="AK169" s="162" t="str">
        <f t="shared" si="34"/>
        <v xml:space="preserve"> </v>
      </c>
      <c r="AL169" s="163"/>
      <c r="AM169" s="163" t="str">
        <f t="shared" si="35"/>
        <v xml:space="preserve"> </v>
      </c>
      <c r="AN169" s="163" t="str">
        <f t="shared" si="36"/>
        <v xml:space="preserve"> </v>
      </c>
    </row>
    <row r="170" spans="28:40" ht="14" x14ac:dyDescent="0.25">
      <c r="AB170" s="161" t="e">
        <f>T170-HLOOKUP(V170,Minimas!$C$3:$CD$12,2,FALSE)</f>
        <v>#N/A</v>
      </c>
      <c r="AC170" s="161" t="e">
        <f>T170-HLOOKUP(V170,Minimas!$C$3:$CD$12,3,FALSE)</f>
        <v>#N/A</v>
      </c>
      <c r="AD170" s="161" t="e">
        <f>T170-HLOOKUP(V170,Minimas!$C$3:$CD$12,4,FALSE)</f>
        <v>#N/A</v>
      </c>
      <c r="AE170" s="161" t="e">
        <f>T170-HLOOKUP(V170,Minimas!$C$3:$CD$12,5,FALSE)</f>
        <v>#N/A</v>
      </c>
      <c r="AF170" s="161" t="e">
        <f>T170-HLOOKUP(V170,Minimas!$C$3:$CD$12,6,FALSE)</f>
        <v>#N/A</v>
      </c>
      <c r="AG170" s="161" t="e">
        <f>T170-HLOOKUP(V170,Minimas!$C$3:$CD$12,7,FALSE)</f>
        <v>#N/A</v>
      </c>
      <c r="AH170" s="161" t="e">
        <f>T170-HLOOKUP(V170,Minimas!$C$3:$CD$12,8,FALSE)</f>
        <v>#N/A</v>
      </c>
      <c r="AI170" s="161" t="e">
        <f>T170-HLOOKUP(V170,Minimas!$C$3:$CD$12,9,FALSE)</f>
        <v>#N/A</v>
      </c>
      <c r="AJ170" s="161" t="e">
        <f>T170-HLOOKUP(V170,Minimas!$C$3:$CD$12,10,FALSE)</f>
        <v>#N/A</v>
      </c>
      <c r="AK170" s="162" t="str">
        <f t="shared" si="34"/>
        <v xml:space="preserve"> </v>
      </c>
      <c r="AL170" s="163"/>
      <c r="AM170" s="163" t="str">
        <f t="shared" si="35"/>
        <v xml:space="preserve"> </v>
      </c>
      <c r="AN170" s="163" t="str">
        <f t="shared" si="36"/>
        <v xml:space="preserve"> </v>
      </c>
    </row>
    <row r="171" spans="28:40" ht="14" x14ac:dyDescent="0.25">
      <c r="AB171" s="161" t="e">
        <f>T171-HLOOKUP(V171,Minimas!$C$3:$CD$12,2,FALSE)</f>
        <v>#N/A</v>
      </c>
      <c r="AC171" s="161" t="e">
        <f>T171-HLOOKUP(V171,Minimas!$C$3:$CD$12,3,FALSE)</f>
        <v>#N/A</v>
      </c>
      <c r="AD171" s="161" t="e">
        <f>T171-HLOOKUP(V171,Minimas!$C$3:$CD$12,4,FALSE)</f>
        <v>#N/A</v>
      </c>
      <c r="AE171" s="161" t="e">
        <f>T171-HLOOKUP(V171,Minimas!$C$3:$CD$12,5,FALSE)</f>
        <v>#N/A</v>
      </c>
      <c r="AF171" s="161" t="e">
        <f>T171-HLOOKUP(V171,Minimas!$C$3:$CD$12,6,FALSE)</f>
        <v>#N/A</v>
      </c>
      <c r="AG171" s="161" t="e">
        <f>T171-HLOOKUP(V171,Minimas!$C$3:$CD$12,7,FALSE)</f>
        <v>#N/A</v>
      </c>
      <c r="AH171" s="161" t="e">
        <f>T171-HLOOKUP(V171,Minimas!$C$3:$CD$12,8,FALSE)</f>
        <v>#N/A</v>
      </c>
      <c r="AI171" s="161" t="e">
        <f>T171-HLOOKUP(V171,Minimas!$C$3:$CD$12,9,FALSE)</f>
        <v>#N/A</v>
      </c>
      <c r="AJ171" s="161" t="e">
        <f>T171-HLOOKUP(V171,Minimas!$C$3:$CD$12,10,FALSE)</f>
        <v>#N/A</v>
      </c>
      <c r="AK171" s="162" t="str">
        <f t="shared" si="34"/>
        <v xml:space="preserve"> </v>
      </c>
      <c r="AL171" s="163"/>
      <c r="AM171" s="163" t="str">
        <f t="shared" si="35"/>
        <v xml:space="preserve"> </v>
      </c>
      <c r="AN171" s="163" t="str">
        <f t="shared" si="36"/>
        <v xml:space="preserve"> </v>
      </c>
    </row>
    <row r="172" spans="28:40" ht="14" x14ac:dyDescent="0.25">
      <c r="AB172" s="161" t="e">
        <f>T172-HLOOKUP(V172,Minimas!$C$3:$CD$12,2,FALSE)</f>
        <v>#N/A</v>
      </c>
      <c r="AC172" s="161" t="e">
        <f>T172-HLOOKUP(V172,Minimas!$C$3:$CD$12,3,FALSE)</f>
        <v>#N/A</v>
      </c>
      <c r="AD172" s="161" t="e">
        <f>T172-HLOOKUP(V172,Minimas!$C$3:$CD$12,4,FALSE)</f>
        <v>#N/A</v>
      </c>
      <c r="AE172" s="161" t="e">
        <f>T172-HLOOKUP(V172,Minimas!$C$3:$CD$12,5,FALSE)</f>
        <v>#N/A</v>
      </c>
      <c r="AF172" s="161" t="e">
        <f>T172-HLOOKUP(V172,Minimas!$C$3:$CD$12,6,FALSE)</f>
        <v>#N/A</v>
      </c>
      <c r="AG172" s="161" t="e">
        <f>T172-HLOOKUP(V172,Minimas!$C$3:$CD$12,7,FALSE)</f>
        <v>#N/A</v>
      </c>
      <c r="AH172" s="161" t="e">
        <f>T172-HLOOKUP(V172,Minimas!$C$3:$CD$12,8,FALSE)</f>
        <v>#N/A</v>
      </c>
      <c r="AI172" s="161" t="e">
        <f>T172-HLOOKUP(V172,Minimas!$C$3:$CD$12,9,FALSE)</f>
        <v>#N/A</v>
      </c>
      <c r="AJ172" s="161" t="e">
        <f>T172-HLOOKUP(V172,Minimas!$C$3:$CD$12,10,FALSE)</f>
        <v>#N/A</v>
      </c>
      <c r="AK172" s="162" t="str">
        <f t="shared" si="34"/>
        <v xml:space="preserve"> </v>
      </c>
      <c r="AL172" s="163"/>
      <c r="AM172" s="163" t="str">
        <f t="shared" si="35"/>
        <v xml:space="preserve"> </v>
      </c>
      <c r="AN172" s="163" t="str">
        <f t="shared" si="36"/>
        <v xml:space="preserve"> </v>
      </c>
    </row>
    <row r="173" spans="28:40" ht="14" x14ac:dyDescent="0.25">
      <c r="AB173" s="161" t="e">
        <f>T173-HLOOKUP(V173,Minimas!$C$3:$CD$12,2,FALSE)</f>
        <v>#N/A</v>
      </c>
      <c r="AC173" s="161" t="e">
        <f>T173-HLOOKUP(V173,Minimas!$C$3:$CD$12,3,FALSE)</f>
        <v>#N/A</v>
      </c>
      <c r="AD173" s="161" t="e">
        <f>T173-HLOOKUP(V173,Minimas!$C$3:$CD$12,4,FALSE)</f>
        <v>#N/A</v>
      </c>
      <c r="AE173" s="161" t="e">
        <f>T173-HLOOKUP(V173,Minimas!$C$3:$CD$12,5,FALSE)</f>
        <v>#N/A</v>
      </c>
      <c r="AF173" s="161" t="e">
        <f>T173-HLOOKUP(V173,Minimas!$C$3:$CD$12,6,FALSE)</f>
        <v>#N/A</v>
      </c>
      <c r="AG173" s="161" t="e">
        <f>T173-HLOOKUP(V173,Minimas!$C$3:$CD$12,7,FALSE)</f>
        <v>#N/A</v>
      </c>
      <c r="AH173" s="161" t="e">
        <f>T173-HLOOKUP(V173,Minimas!$C$3:$CD$12,8,FALSE)</f>
        <v>#N/A</v>
      </c>
      <c r="AI173" s="161" t="e">
        <f>T173-HLOOKUP(V173,Minimas!$C$3:$CD$12,9,FALSE)</f>
        <v>#N/A</v>
      </c>
      <c r="AJ173" s="161" t="e">
        <f>T173-HLOOKUP(V173,Minimas!$C$3:$CD$12,10,FALSE)</f>
        <v>#N/A</v>
      </c>
      <c r="AK173" s="162" t="str">
        <f t="shared" si="34"/>
        <v xml:space="preserve"> </v>
      </c>
      <c r="AL173" s="163"/>
      <c r="AM173" s="163" t="str">
        <f t="shared" si="35"/>
        <v xml:space="preserve"> </v>
      </c>
      <c r="AN173" s="163" t="str">
        <f t="shared" si="36"/>
        <v xml:space="preserve"> </v>
      </c>
    </row>
    <row r="174" spans="28:40" ht="14" x14ac:dyDescent="0.25">
      <c r="AB174" s="161" t="e">
        <f>T174-HLOOKUP(V174,Minimas!$C$3:$CD$12,2,FALSE)</f>
        <v>#N/A</v>
      </c>
      <c r="AC174" s="161" t="e">
        <f>T174-HLOOKUP(V174,Minimas!$C$3:$CD$12,3,FALSE)</f>
        <v>#N/A</v>
      </c>
      <c r="AD174" s="161" t="e">
        <f>T174-HLOOKUP(V174,Minimas!$C$3:$CD$12,4,FALSE)</f>
        <v>#N/A</v>
      </c>
      <c r="AE174" s="161" t="e">
        <f>T174-HLOOKUP(V174,Minimas!$C$3:$CD$12,5,FALSE)</f>
        <v>#N/A</v>
      </c>
      <c r="AF174" s="161" t="e">
        <f>T174-HLOOKUP(V174,Minimas!$C$3:$CD$12,6,FALSE)</f>
        <v>#N/A</v>
      </c>
      <c r="AG174" s="161" t="e">
        <f>T174-HLOOKUP(V174,Minimas!$C$3:$CD$12,7,FALSE)</f>
        <v>#N/A</v>
      </c>
      <c r="AH174" s="161" t="e">
        <f>T174-HLOOKUP(V174,Minimas!$C$3:$CD$12,8,FALSE)</f>
        <v>#N/A</v>
      </c>
      <c r="AI174" s="161" t="e">
        <f>T174-HLOOKUP(V174,Minimas!$C$3:$CD$12,9,FALSE)</f>
        <v>#N/A</v>
      </c>
      <c r="AJ174" s="161" t="e">
        <f>T174-HLOOKUP(V174,Minimas!$C$3:$CD$12,10,FALSE)</f>
        <v>#N/A</v>
      </c>
      <c r="AK174" s="162" t="str">
        <f t="shared" si="34"/>
        <v xml:space="preserve"> </v>
      </c>
      <c r="AL174" s="163"/>
      <c r="AM174" s="163" t="str">
        <f t="shared" si="35"/>
        <v xml:space="preserve"> </v>
      </c>
      <c r="AN174" s="163" t="str">
        <f t="shared" si="36"/>
        <v xml:space="preserve"> </v>
      </c>
    </row>
    <row r="175" spans="28:40" ht="14" x14ac:dyDescent="0.25">
      <c r="AB175" s="161" t="e">
        <f>T175-HLOOKUP(V175,Minimas!$C$3:$CD$12,2,FALSE)</f>
        <v>#N/A</v>
      </c>
      <c r="AC175" s="161" t="e">
        <f>T175-HLOOKUP(V175,Minimas!$C$3:$CD$12,3,FALSE)</f>
        <v>#N/A</v>
      </c>
      <c r="AD175" s="161" t="e">
        <f>T175-HLOOKUP(V175,Minimas!$C$3:$CD$12,4,FALSE)</f>
        <v>#N/A</v>
      </c>
      <c r="AE175" s="161" t="e">
        <f>T175-HLOOKUP(V175,Minimas!$C$3:$CD$12,5,FALSE)</f>
        <v>#N/A</v>
      </c>
      <c r="AF175" s="161" t="e">
        <f>T175-HLOOKUP(V175,Minimas!$C$3:$CD$12,6,FALSE)</f>
        <v>#N/A</v>
      </c>
      <c r="AG175" s="161" t="e">
        <f>T175-HLOOKUP(V175,Minimas!$C$3:$CD$12,7,FALSE)</f>
        <v>#N/A</v>
      </c>
      <c r="AH175" s="161" t="e">
        <f>T175-HLOOKUP(V175,Minimas!$C$3:$CD$12,8,FALSE)</f>
        <v>#N/A</v>
      </c>
      <c r="AI175" s="161" t="e">
        <f>T175-HLOOKUP(V175,Minimas!$C$3:$CD$12,9,FALSE)</f>
        <v>#N/A</v>
      </c>
      <c r="AJ175" s="161" t="e">
        <f>T175-HLOOKUP(V175,Minimas!$C$3:$CD$12,10,FALSE)</f>
        <v>#N/A</v>
      </c>
      <c r="AK175" s="162" t="str">
        <f t="shared" si="34"/>
        <v xml:space="preserve"> </v>
      </c>
      <c r="AL175" s="163"/>
      <c r="AM175" s="163" t="str">
        <f t="shared" si="35"/>
        <v xml:space="preserve"> </v>
      </c>
      <c r="AN175" s="163" t="str">
        <f t="shared" si="36"/>
        <v xml:space="preserve"> </v>
      </c>
    </row>
    <row r="176" spans="28:40" ht="14" x14ac:dyDescent="0.25">
      <c r="AB176" s="161" t="e">
        <f>T176-HLOOKUP(V176,Minimas!$C$3:$CD$12,2,FALSE)</f>
        <v>#N/A</v>
      </c>
      <c r="AC176" s="161" t="e">
        <f>T176-HLOOKUP(V176,Minimas!$C$3:$CD$12,3,FALSE)</f>
        <v>#N/A</v>
      </c>
      <c r="AD176" s="161" t="e">
        <f>T176-HLOOKUP(V176,Minimas!$C$3:$CD$12,4,FALSE)</f>
        <v>#N/A</v>
      </c>
      <c r="AE176" s="161" t="e">
        <f>T176-HLOOKUP(V176,Minimas!$C$3:$CD$12,5,FALSE)</f>
        <v>#N/A</v>
      </c>
      <c r="AF176" s="161" t="e">
        <f>T176-HLOOKUP(V176,Minimas!$C$3:$CD$12,6,FALSE)</f>
        <v>#N/A</v>
      </c>
      <c r="AG176" s="161" t="e">
        <f>T176-HLOOKUP(V176,Minimas!$C$3:$CD$12,7,FALSE)</f>
        <v>#N/A</v>
      </c>
      <c r="AH176" s="161" t="e">
        <f>T176-HLOOKUP(V176,Minimas!$C$3:$CD$12,8,FALSE)</f>
        <v>#N/A</v>
      </c>
      <c r="AI176" s="161" t="e">
        <f>T176-HLOOKUP(V176,Minimas!$C$3:$CD$12,9,FALSE)</f>
        <v>#N/A</v>
      </c>
      <c r="AJ176" s="161" t="e">
        <f>T176-HLOOKUP(V176,Minimas!$C$3:$CD$12,10,FALSE)</f>
        <v>#N/A</v>
      </c>
      <c r="AK176" s="162" t="str">
        <f t="shared" si="34"/>
        <v xml:space="preserve"> </v>
      </c>
      <c r="AL176" s="163"/>
      <c r="AM176" s="163" t="str">
        <f t="shared" si="35"/>
        <v xml:space="preserve"> </v>
      </c>
      <c r="AN176" s="163" t="str">
        <f t="shared" si="36"/>
        <v xml:space="preserve"> </v>
      </c>
    </row>
    <row r="177" spans="28:40" ht="14" x14ac:dyDescent="0.25">
      <c r="AB177" s="161" t="e">
        <f>T177-HLOOKUP(V177,Minimas!$C$3:$CD$12,2,FALSE)</f>
        <v>#N/A</v>
      </c>
      <c r="AC177" s="161" t="e">
        <f>T177-HLOOKUP(V177,Minimas!$C$3:$CD$12,3,FALSE)</f>
        <v>#N/A</v>
      </c>
      <c r="AD177" s="161" t="e">
        <f>T177-HLOOKUP(V177,Minimas!$C$3:$CD$12,4,FALSE)</f>
        <v>#N/A</v>
      </c>
      <c r="AE177" s="161" t="e">
        <f>T177-HLOOKUP(V177,Minimas!$C$3:$CD$12,5,FALSE)</f>
        <v>#N/A</v>
      </c>
      <c r="AF177" s="161" t="e">
        <f>T177-HLOOKUP(V177,Minimas!$C$3:$CD$12,6,FALSE)</f>
        <v>#N/A</v>
      </c>
      <c r="AG177" s="161" t="e">
        <f>T177-HLOOKUP(V177,Minimas!$C$3:$CD$12,7,FALSE)</f>
        <v>#N/A</v>
      </c>
      <c r="AH177" s="161" t="e">
        <f>T177-HLOOKUP(V177,Minimas!$C$3:$CD$12,8,FALSE)</f>
        <v>#N/A</v>
      </c>
      <c r="AI177" s="161" t="e">
        <f>T177-HLOOKUP(V177,Minimas!$C$3:$CD$12,9,FALSE)</f>
        <v>#N/A</v>
      </c>
      <c r="AJ177" s="161" t="e">
        <f>T177-HLOOKUP(V177,Minimas!$C$3:$CD$12,10,FALSE)</f>
        <v>#N/A</v>
      </c>
      <c r="AK177" s="162" t="str">
        <f t="shared" si="34"/>
        <v xml:space="preserve"> </v>
      </c>
      <c r="AL177" s="163"/>
      <c r="AM177" s="163" t="str">
        <f t="shared" si="35"/>
        <v xml:space="preserve"> </v>
      </c>
      <c r="AN177" s="163" t="str">
        <f t="shared" si="36"/>
        <v xml:space="preserve"> </v>
      </c>
    </row>
    <row r="178" spans="28:40" ht="14" x14ac:dyDescent="0.25">
      <c r="AB178" s="161" t="e">
        <f>T178-HLOOKUP(V178,Minimas!$C$3:$CD$12,2,FALSE)</f>
        <v>#N/A</v>
      </c>
      <c r="AC178" s="161" t="e">
        <f>T178-HLOOKUP(V178,Minimas!$C$3:$CD$12,3,FALSE)</f>
        <v>#N/A</v>
      </c>
      <c r="AD178" s="161" t="e">
        <f>T178-HLOOKUP(V178,Minimas!$C$3:$CD$12,4,FALSE)</f>
        <v>#N/A</v>
      </c>
      <c r="AE178" s="161" t="e">
        <f>T178-HLOOKUP(V178,Minimas!$C$3:$CD$12,5,FALSE)</f>
        <v>#N/A</v>
      </c>
      <c r="AF178" s="161" t="e">
        <f>T178-HLOOKUP(V178,Minimas!$C$3:$CD$12,6,FALSE)</f>
        <v>#N/A</v>
      </c>
      <c r="AG178" s="161" t="e">
        <f>T178-HLOOKUP(V178,Minimas!$C$3:$CD$12,7,FALSE)</f>
        <v>#N/A</v>
      </c>
      <c r="AH178" s="161" t="e">
        <f>T178-HLOOKUP(V178,Minimas!$C$3:$CD$12,8,FALSE)</f>
        <v>#N/A</v>
      </c>
      <c r="AI178" s="161" t="e">
        <f>T178-HLOOKUP(V178,Minimas!$C$3:$CD$12,9,FALSE)</f>
        <v>#N/A</v>
      </c>
      <c r="AJ178" s="161" t="e">
        <f>T178-HLOOKUP(V178,Minimas!$C$3:$CD$12,10,FALSE)</f>
        <v>#N/A</v>
      </c>
      <c r="AK178" s="162" t="str">
        <f t="shared" si="34"/>
        <v xml:space="preserve"> </v>
      </c>
      <c r="AL178" s="163"/>
      <c r="AM178" s="163" t="str">
        <f t="shared" si="35"/>
        <v xml:space="preserve"> </v>
      </c>
      <c r="AN178" s="163" t="str">
        <f t="shared" si="36"/>
        <v xml:space="preserve"> </v>
      </c>
    </row>
    <row r="179" spans="28:40" ht="14" x14ac:dyDescent="0.25">
      <c r="AB179" s="161" t="e">
        <f>T179-HLOOKUP(V179,Minimas!$C$3:$CD$12,2,FALSE)</f>
        <v>#N/A</v>
      </c>
      <c r="AC179" s="161" t="e">
        <f>T179-HLOOKUP(V179,Minimas!$C$3:$CD$12,3,FALSE)</f>
        <v>#N/A</v>
      </c>
      <c r="AD179" s="161" t="e">
        <f>T179-HLOOKUP(V179,Minimas!$C$3:$CD$12,4,FALSE)</f>
        <v>#N/A</v>
      </c>
      <c r="AE179" s="161" t="e">
        <f>T179-HLOOKUP(V179,Minimas!$C$3:$CD$12,5,FALSE)</f>
        <v>#N/A</v>
      </c>
      <c r="AF179" s="161" t="e">
        <f>T179-HLOOKUP(V179,Minimas!$C$3:$CD$12,6,FALSE)</f>
        <v>#N/A</v>
      </c>
      <c r="AG179" s="161" t="e">
        <f>T179-HLOOKUP(V179,Minimas!$C$3:$CD$12,7,FALSE)</f>
        <v>#N/A</v>
      </c>
      <c r="AH179" s="161" t="e">
        <f>T179-HLOOKUP(V179,Minimas!$C$3:$CD$12,8,FALSE)</f>
        <v>#N/A</v>
      </c>
      <c r="AI179" s="161" t="e">
        <f>T179-HLOOKUP(V179,Minimas!$C$3:$CD$12,9,FALSE)</f>
        <v>#N/A</v>
      </c>
      <c r="AJ179" s="161" t="e">
        <f>T179-HLOOKUP(V179,Minimas!$C$3:$CD$12,10,FALSE)</f>
        <v>#N/A</v>
      </c>
      <c r="AK179" s="162" t="str">
        <f t="shared" si="34"/>
        <v xml:space="preserve"> </v>
      </c>
      <c r="AL179" s="163"/>
      <c r="AM179" s="163" t="str">
        <f t="shared" si="35"/>
        <v xml:space="preserve"> </v>
      </c>
      <c r="AN179" s="163" t="str">
        <f t="shared" si="36"/>
        <v xml:space="preserve"> </v>
      </c>
    </row>
    <row r="180" spans="28:40" ht="14" x14ac:dyDescent="0.25">
      <c r="AB180" s="161" t="e">
        <f>T180-HLOOKUP(V180,Minimas!$C$3:$CD$12,2,FALSE)</f>
        <v>#N/A</v>
      </c>
      <c r="AC180" s="161" t="e">
        <f>T180-HLOOKUP(V180,Minimas!$C$3:$CD$12,3,FALSE)</f>
        <v>#N/A</v>
      </c>
      <c r="AD180" s="161" t="e">
        <f>T180-HLOOKUP(V180,Minimas!$C$3:$CD$12,4,FALSE)</f>
        <v>#N/A</v>
      </c>
      <c r="AE180" s="161" t="e">
        <f>T180-HLOOKUP(V180,Minimas!$C$3:$CD$12,5,FALSE)</f>
        <v>#N/A</v>
      </c>
      <c r="AF180" s="161" t="e">
        <f>T180-HLOOKUP(V180,Minimas!$C$3:$CD$12,6,FALSE)</f>
        <v>#N/A</v>
      </c>
      <c r="AG180" s="161" t="e">
        <f>T180-HLOOKUP(V180,Minimas!$C$3:$CD$12,7,FALSE)</f>
        <v>#N/A</v>
      </c>
      <c r="AH180" s="161" t="e">
        <f>T180-HLOOKUP(V180,Minimas!$C$3:$CD$12,8,FALSE)</f>
        <v>#N/A</v>
      </c>
      <c r="AI180" s="161" t="e">
        <f>T180-HLOOKUP(V180,Minimas!$C$3:$CD$12,9,FALSE)</f>
        <v>#N/A</v>
      </c>
      <c r="AJ180" s="161" t="e">
        <f>T180-HLOOKUP(V180,Minimas!$C$3:$CD$12,10,FALSE)</f>
        <v>#N/A</v>
      </c>
      <c r="AK180" s="162" t="str">
        <f t="shared" si="34"/>
        <v xml:space="preserve"> </v>
      </c>
      <c r="AL180" s="163"/>
      <c r="AM180" s="163" t="str">
        <f t="shared" si="35"/>
        <v xml:space="preserve"> </v>
      </c>
      <c r="AN180" s="163" t="str">
        <f t="shared" si="36"/>
        <v xml:space="preserve"> </v>
      </c>
    </row>
    <row r="181" spans="28:40" ht="14" x14ac:dyDescent="0.25">
      <c r="AB181" s="161" t="e">
        <f>T181-HLOOKUP(V181,Minimas!$C$3:$CD$12,2,FALSE)</f>
        <v>#N/A</v>
      </c>
      <c r="AC181" s="161" t="e">
        <f>T181-HLOOKUP(V181,Minimas!$C$3:$CD$12,3,FALSE)</f>
        <v>#N/A</v>
      </c>
      <c r="AD181" s="161" t="e">
        <f>T181-HLOOKUP(V181,Minimas!$C$3:$CD$12,4,FALSE)</f>
        <v>#N/A</v>
      </c>
      <c r="AE181" s="161" t="e">
        <f>T181-HLOOKUP(V181,Minimas!$C$3:$CD$12,5,FALSE)</f>
        <v>#N/A</v>
      </c>
      <c r="AF181" s="161" t="e">
        <f>T181-HLOOKUP(V181,Minimas!$C$3:$CD$12,6,FALSE)</f>
        <v>#N/A</v>
      </c>
      <c r="AG181" s="161" t="e">
        <f>T181-HLOOKUP(V181,Minimas!$C$3:$CD$12,7,FALSE)</f>
        <v>#N/A</v>
      </c>
      <c r="AH181" s="161" t="e">
        <f>T181-HLOOKUP(V181,Minimas!$C$3:$CD$12,8,FALSE)</f>
        <v>#N/A</v>
      </c>
      <c r="AI181" s="161" t="e">
        <f>T181-HLOOKUP(V181,Minimas!$C$3:$CD$12,9,FALSE)</f>
        <v>#N/A</v>
      </c>
      <c r="AJ181" s="161" t="e">
        <f>T181-HLOOKUP(V181,Minimas!$C$3:$CD$12,10,FALSE)</f>
        <v>#N/A</v>
      </c>
      <c r="AK181" s="162" t="str">
        <f t="shared" si="34"/>
        <v xml:space="preserve"> </v>
      </c>
      <c r="AL181" s="163"/>
      <c r="AM181" s="163" t="str">
        <f t="shared" si="35"/>
        <v xml:space="preserve"> </v>
      </c>
      <c r="AN181" s="163" t="str">
        <f t="shared" si="36"/>
        <v xml:space="preserve"> </v>
      </c>
    </row>
    <row r="182" spans="28:40" ht="14" x14ac:dyDescent="0.25">
      <c r="AB182" s="161" t="e">
        <f>T182-HLOOKUP(V182,Minimas!$C$3:$CD$12,2,FALSE)</f>
        <v>#N/A</v>
      </c>
      <c r="AC182" s="161" t="e">
        <f>T182-HLOOKUP(V182,Minimas!$C$3:$CD$12,3,FALSE)</f>
        <v>#N/A</v>
      </c>
      <c r="AD182" s="161" t="e">
        <f>T182-HLOOKUP(V182,Minimas!$C$3:$CD$12,4,FALSE)</f>
        <v>#N/A</v>
      </c>
      <c r="AE182" s="161" t="e">
        <f>T182-HLOOKUP(V182,Minimas!$C$3:$CD$12,5,FALSE)</f>
        <v>#N/A</v>
      </c>
      <c r="AF182" s="161" t="e">
        <f>T182-HLOOKUP(V182,Minimas!$C$3:$CD$12,6,FALSE)</f>
        <v>#N/A</v>
      </c>
      <c r="AG182" s="161" t="e">
        <f>T182-HLOOKUP(V182,Minimas!$C$3:$CD$12,7,FALSE)</f>
        <v>#N/A</v>
      </c>
      <c r="AH182" s="161" t="e">
        <f>T182-HLOOKUP(V182,Minimas!$C$3:$CD$12,8,FALSE)</f>
        <v>#N/A</v>
      </c>
      <c r="AI182" s="161" t="e">
        <f>T182-HLOOKUP(V182,Minimas!$C$3:$CD$12,9,FALSE)</f>
        <v>#N/A</v>
      </c>
      <c r="AJ182" s="161" t="e">
        <f>T182-HLOOKUP(V182,Minimas!$C$3:$CD$12,10,FALSE)</f>
        <v>#N/A</v>
      </c>
      <c r="AK182" s="162" t="str">
        <f t="shared" si="34"/>
        <v xml:space="preserve"> </v>
      </c>
      <c r="AL182" s="163"/>
      <c r="AM182" s="163" t="str">
        <f t="shared" si="35"/>
        <v xml:space="preserve"> </v>
      </c>
      <c r="AN182" s="163" t="str">
        <f t="shared" si="36"/>
        <v xml:space="preserve"> </v>
      </c>
    </row>
    <row r="183" spans="28:40" ht="14" x14ac:dyDescent="0.25">
      <c r="AB183" s="161" t="e">
        <f>T183-HLOOKUP(V183,Minimas!$C$3:$CD$12,2,FALSE)</f>
        <v>#N/A</v>
      </c>
      <c r="AC183" s="161" t="e">
        <f>T183-HLOOKUP(V183,Minimas!$C$3:$CD$12,3,FALSE)</f>
        <v>#N/A</v>
      </c>
      <c r="AD183" s="161" t="e">
        <f>T183-HLOOKUP(V183,Minimas!$C$3:$CD$12,4,FALSE)</f>
        <v>#N/A</v>
      </c>
      <c r="AE183" s="161" t="e">
        <f>T183-HLOOKUP(V183,Minimas!$C$3:$CD$12,5,FALSE)</f>
        <v>#N/A</v>
      </c>
      <c r="AF183" s="161" t="e">
        <f>T183-HLOOKUP(V183,Minimas!$C$3:$CD$12,6,FALSE)</f>
        <v>#N/A</v>
      </c>
      <c r="AG183" s="161" t="e">
        <f>T183-HLOOKUP(V183,Minimas!$C$3:$CD$12,7,FALSE)</f>
        <v>#N/A</v>
      </c>
      <c r="AH183" s="161" t="e">
        <f>T183-HLOOKUP(V183,Minimas!$C$3:$CD$12,8,FALSE)</f>
        <v>#N/A</v>
      </c>
      <c r="AI183" s="161" t="e">
        <f>T183-HLOOKUP(V183,Minimas!$C$3:$CD$12,9,FALSE)</f>
        <v>#N/A</v>
      </c>
      <c r="AJ183" s="161" t="e">
        <f>T183-HLOOKUP(V183,Minimas!$C$3:$CD$12,10,FALSE)</f>
        <v>#N/A</v>
      </c>
      <c r="AK183" s="162" t="str">
        <f t="shared" si="34"/>
        <v xml:space="preserve"> </v>
      </c>
      <c r="AL183" s="163"/>
      <c r="AM183" s="163" t="str">
        <f t="shared" si="35"/>
        <v xml:space="preserve"> </v>
      </c>
      <c r="AN183" s="163" t="str">
        <f t="shared" si="36"/>
        <v xml:space="preserve"> </v>
      </c>
    </row>
    <row r="184" spans="28:40" ht="14" x14ac:dyDescent="0.25">
      <c r="AB184" s="161" t="e">
        <f>T184-HLOOKUP(V184,Minimas!$C$3:$CD$12,2,FALSE)</f>
        <v>#N/A</v>
      </c>
      <c r="AC184" s="161" t="e">
        <f>T184-HLOOKUP(V184,Minimas!$C$3:$CD$12,3,FALSE)</f>
        <v>#N/A</v>
      </c>
      <c r="AD184" s="161" t="e">
        <f>T184-HLOOKUP(V184,Minimas!$C$3:$CD$12,4,FALSE)</f>
        <v>#N/A</v>
      </c>
      <c r="AE184" s="161" t="e">
        <f>T184-HLOOKUP(V184,Minimas!$C$3:$CD$12,5,FALSE)</f>
        <v>#N/A</v>
      </c>
      <c r="AF184" s="161" t="e">
        <f>T184-HLOOKUP(V184,Minimas!$C$3:$CD$12,6,FALSE)</f>
        <v>#N/A</v>
      </c>
      <c r="AG184" s="161" t="e">
        <f>T184-HLOOKUP(V184,Minimas!$C$3:$CD$12,7,FALSE)</f>
        <v>#N/A</v>
      </c>
      <c r="AH184" s="161" t="e">
        <f>T184-HLOOKUP(V184,Minimas!$C$3:$CD$12,8,FALSE)</f>
        <v>#N/A</v>
      </c>
      <c r="AI184" s="161" t="e">
        <f>T184-HLOOKUP(V184,Minimas!$C$3:$CD$12,9,FALSE)</f>
        <v>#N/A</v>
      </c>
      <c r="AJ184" s="161" t="e">
        <f>T184-HLOOKUP(V184,Minimas!$C$3:$CD$12,10,FALSE)</f>
        <v>#N/A</v>
      </c>
      <c r="AK184" s="162" t="str">
        <f t="shared" si="34"/>
        <v xml:space="preserve"> </v>
      </c>
      <c r="AL184" s="163"/>
      <c r="AM184" s="163" t="str">
        <f t="shared" si="35"/>
        <v xml:space="preserve"> </v>
      </c>
      <c r="AN184" s="163" t="str">
        <f t="shared" si="36"/>
        <v xml:space="preserve"> </v>
      </c>
    </row>
    <row r="185" spans="28:40" ht="14" x14ac:dyDescent="0.25">
      <c r="AB185" s="161" t="e">
        <f>T185-HLOOKUP(V185,Minimas!$C$3:$CD$12,2,FALSE)</f>
        <v>#N/A</v>
      </c>
      <c r="AC185" s="161" t="e">
        <f>T185-HLOOKUP(V185,Minimas!$C$3:$CD$12,3,FALSE)</f>
        <v>#N/A</v>
      </c>
      <c r="AD185" s="161" t="e">
        <f>T185-HLOOKUP(V185,Minimas!$C$3:$CD$12,4,FALSE)</f>
        <v>#N/A</v>
      </c>
      <c r="AE185" s="161" t="e">
        <f>T185-HLOOKUP(V185,Minimas!$C$3:$CD$12,5,FALSE)</f>
        <v>#N/A</v>
      </c>
      <c r="AF185" s="161" t="e">
        <f>T185-HLOOKUP(V185,Minimas!$C$3:$CD$12,6,FALSE)</f>
        <v>#N/A</v>
      </c>
      <c r="AG185" s="161" t="e">
        <f>T185-HLOOKUP(V185,Minimas!$C$3:$CD$12,7,FALSE)</f>
        <v>#N/A</v>
      </c>
      <c r="AH185" s="161" t="e">
        <f>T185-HLOOKUP(V185,Minimas!$C$3:$CD$12,8,FALSE)</f>
        <v>#N/A</v>
      </c>
      <c r="AI185" s="161" t="e">
        <f>T185-HLOOKUP(V185,Minimas!$C$3:$CD$12,9,FALSE)</f>
        <v>#N/A</v>
      </c>
      <c r="AJ185" s="161" t="e">
        <f>T185-HLOOKUP(V185,Minimas!$C$3:$CD$12,10,FALSE)</f>
        <v>#N/A</v>
      </c>
      <c r="AK185" s="162" t="str">
        <f t="shared" si="34"/>
        <v xml:space="preserve"> </v>
      </c>
      <c r="AL185" s="163"/>
      <c r="AM185" s="163" t="str">
        <f t="shared" si="35"/>
        <v xml:space="preserve"> </v>
      </c>
      <c r="AN185" s="163" t="str">
        <f t="shared" si="36"/>
        <v xml:space="preserve"> </v>
      </c>
    </row>
    <row r="186" spans="28:40" ht="14" x14ac:dyDescent="0.25">
      <c r="AB186" s="161" t="e">
        <f>T186-HLOOKUP(V186,Minimas!$C$3:$CD$12,2,FALSE)</f>
        <v>#N/A</v>
      </c>
      <c r="AC186" s="161" t="e">
        <f>T186-HLOOKUP(V186,Minimas!$C$3:$CD$12,3,FALSE)</f>
        <v>#N/A</v>
      </c>
      <c r="AD186" s="161" t="e">
        <f>T186-HLOOKUP(V186,Minimas!$C$3:$CD$12,4,FALSE)</f>
        <v>#N/A</v>
      </c>
      <c r="AE186" s="161" t="e">
        <f>T186-HLOOKUP(V186,Minimas!$C$3:$CD$12,5,FALSE)</f>
        <v>#N/A</v>
      </c>
      <c r="AF186" s="161" t="e">
        <f>T186-HLOOKUP(V186,Minimas!$C$3:$CD$12,6,FALSE)</f>
        <v>#N/A</v>
      </c>
      <c r="AG186" s="161" t="e">
        <f>T186-HLOOKUP(V186,Minimas!$C$3:$CD$12,7,FALSE)</f>
        <v>#N/A</v>
      </c>
      <c r="AH186" s="161" t="e">
        <f>T186-HLOOKUP(V186,Minimas!$C$3:$CD$12,8,FALSE)</f>
        <v>#N/A</v>
      </c>
      <c r="AI186" s="161" t="e">
        <f>T186-HLOOKUP(V186,Minimas!$C$3:$CD$12,9,FALSE)</f>
        <v>#N/A</v>
      </c>
      <c r="AJ186" s="161" t="e">
        <f>T186-HLOOKUP(V186,Minimas!$C$3:$CD$12,10,FALSE)</f>
        <v>#N/A</v>
      </c>
      <c r="AK186" s="162" t="str">
        <f t="shared" si="34"/>
        <v xml:space="preserve"> </v>
      </c>
      <c r="AL186" s="163"/>
      <c r="AM186" s="163" t="str">
        <f t="shared" si="35"/>
        <v xml:space="preserve"> </v>
      </c>
      <c r="AN186" s="163" t="str">
        <f t="shared" si="36"/>
        <v xml:space="preserve"> </v>
      </c>
    </row>
    <row r="187" spans="28:40" ht="14" x14ac:dyDescent="0.25">
      <c r="AB187" s="161" t="e">
        <f>T187-HLOOKUP(V187,Minimas!$C$3:$CD$12,2,FALSE)</f>
        <v>#N/A</v>
      </c>
      <c r="AC187" s="161" t="e">
        <f>T187-HLOOKUP(V187,Minimas!$C$3:$CD$12,3,FALSE)</f>
        <v>#N/A</v>
      </c>
      <c r="AD187" s="161" t="e">
        <f>T187-HLOOKUP(V187,Minimas!$C$3:$CD$12,4,FALSE)</f>
        <v>#N/A</v>
      </c>
      <c r="AE187" s="161" t="e">
        <f>T187-HLOOKUP(V187,Minimas!$C$3:$CD$12,5,FALSE)</f>
        <v>#N/A</v>
      </c>
      <c r="AF187" s="161" t="e">
        <f>T187-HLOOKUP(V187,Minimas!$C$3:$CD$12,6,FALSE)</f>
        <v>#N/A</v>
      </c>
      <c r="AG187" s="161" t="e">
        <f>T187-HLOOKUP(V187,Minimas!$C$3:$CD$12,7,FALSE)</f>
        <v>#N/A</v>
      </c>
      <c r="AH187" s="161" t="e">
        <f>T187-HLOOKUP(V187,Minimas!$C$3:$CD$12,8,FALSE)</f>
        <v>#N/A</v>
      </c>
      <c r="AI187" s="161" t="e">
        <f>T187-HLOOKUP(V187,Minimas!$C$3:$CD$12,9,FALSE)</f>
        <v>#N/A</v>
      </c>
      <c r="AJ187" s="161" t="e">
        <f>T187-HLOOKUP(V187,Minimas!$C$3:$CD$12,10,FALSE)</f>
        <v>#N/A</v>
      </c>
      <c r="AK187" s="162" t="str">
        <f t="shared" si="34"/>
        <v xml:space="preserve"> </v>
      </c>
      <c r="AL187" s="163"/>
      <c r="AM187" s="163" t="str">
        <f t="shared" si="35"/>
        <v xml:space="preserve"> </v>
      </c>
      <c r="AN187" s="163" t="str">
        <f t="shared" si="36"/>
        <v xml:space="preserve"> </v>
      </c>
    </row>
    <row r="188" spans="28:40" ht="14" x14ac:dyDescent="0.25">
      <c r="AB188" s="161" t="e">
        <f>T188-HLOOKUP(V188,Minimas!$C$3:$CD$12,2,FALSE)</f>
        <v>#N/A</v>
      </c>
      <c r="AC188" s="161" t="e">
        <f>T188-HLOOKUP(V188,Minimas!$C$3:$CD$12,3,FALSE)</f>
        <v>#N/A</v>
      </c>
      <c r="AD188" s="161" t="e">
        <f>T188-HLOOKUP(V188,Minimas!$C$3:$CD$12,4,FALSE)</f>
        <v>#N/A</v>
      </c>
      <c r="AE188" s="161" t="e">
        <f>T188-HLOOKUP(V188,Minimas!$C$3:$CD$12,5,FALSE)</f>
        <v>#N/A</v>
      </c>
      <c r="AF188" s="161" t="e">
        <f>T188-HLOOKUP(V188,Minimas!$C$3:$CD$12,6,FALSE)</f>
        <v>#N/A</v>
      </c>
      <c r="AG188" s="161" t="e">
        <f>T188-HLOOKUP(V188,Minimas!$C$3:$CD$12,7,FALSE)</f>
        <v>#N/A</v>
      </c>
      <c r="AH188" s="161" t="e">
        <f>T188-HLOOKUP(V188,Minimas!$C$3:$CD$12,8,FALSE)</f>
        <v>#N/A</v>
      </c>
      <c r="AI188" s="161" t="e">
        <f>T188-HLOOKUP(V188,Minimas!$C$3:$CD$12,9,FALSE)</f>
        <v>#N/A</v>
      </c>
      <c r="AJ188" s="161" t="e">
        <f>T188-HLOOKUP(V188,Minimas!$C$3:$CD$12,10,FALSE)</f>
        <v>#N/A</v>
      </c>
      <c r="AK188" s="162" t="str">
        <f t="shared" si="34"/>
        <v xml:space="preserve"> </v>
      </c>
      <c r="AL188" s="163"/>
      <c r="AM188" s="163" t="str">
        <f t="shared" si="35"/>
        <v xml:space="preserve"> </v>
      </c>
      <c r="AN188" s="163" t="str">
        <f t="shared" si="36"/>
        <v xml:space="preserve"> </v>
      </c>
    </row>
    <row r="189" spans="28:40" ht="14" x14ac:dyDescent="0.25">
      <c r="AB189" s="161" t="e">
        <f>T189-HLOOKUP(V189,Minimas!$C$3:$CD$12,2,FALSE)</f>
        <v>#N/A</v>
      </c>
      <c r="AC189" s="161" t="e">
        <f>T189-HLOOKUP(V189,Minimas!$C$3:$CD$12,3,FALSE)</f>
        <v>#N/A</v>
      </c>
      <c r="AD189" s="161" t="e">
        <f>T189-HLOOKUP(V189,Minimas!$C$3:$CD$12,4,FALSE)</f>
        <v>#N/A</v>
      </c>
      <c r="AE189" s="161" t="e">
        <f>T189-HLOOKUP(V189,Minimas!$C$3:$CD$12,5,FALSE)</f>
        <v>#N/A</v>
      </c>
      <c r="AF189" s="161" t="e">
        <f>T189-HLOOKUP(V189,Minimas!$C$3:$CD$12,6,FALSE)</f>
        <v>#N/A</v>
      </c>
      <c r="AG189" s="161" t="e">
        <f>T189-HLOOKUP(V189,Minimas!$C$3:$CD$12,7,FALSE)</f>
        <v>#N/A</v>
      </c>
      <c r="AH189" s="161" t="e">
        <f>T189-HLOOKUP(V189,Minimas!$C$3:$CD$12,8,FALSE)</f>
        <v>#N/A</v>
      </c>
      <c r="AI189" s="161" t="e">
        <f>T189-HLOOKUP(V189,Minimas!$C$3:$CD$12,9,FALSE)</f>
        <v>#N/A</v>
      </c>
      <c r="AJ189" s="161" t="e">
        <f>T189-HLOOKUP(V189,Minimas!$C$3:$CD$12,10,FALSE)</f>
        <v>#N/A</v>
      </c>
      <c r="AK189" s="162" t="str">
        <f t="shared" si="34"/>
        <v xml:space="preserve"> </v>
      </c>
      <c r="AL189" s="163"/>
      <c r="AM189" s="163" t="str">
        <f t="shared" si="35"/>
        <v xml:space="preserve"> </v>
      </c>
      <c r="AN189" s="163" t="str">
        <f t="shared" si="36"/>
        <v xml:space="preserve"> </v>
      </c>
    </row>
    <row r="190" spans="28:40" ht="14" x14ac:dyDescent="0.25">
      <c r="AB190" s="161" t="e">
        <f>T190-HLOOKUP(V190,Minimas!$C$3:$CD$12,2,FALSE)</f>
        <v>#N/A</v>
      </c>
      <c r="AC190" s="161" t="e">
        <f>T190-HLOOKUP(V190,Minimas!$C$3:$CD$12,3,FALSE)</f>
        <v>#N/A</v>
      </c>
      <c r="AD190" s="161" t="e">
        <f>T190-HLOOKUP(V190,Minimas!$C$3:$CD$12,4,FALSE)</f>
        <v>#N/A</v>
      </c>
      <c r="AE190" s="161" t="e">
        <f>T190-HLOOKUP(V190,Minimas!$C$3:$CD$12,5,FALSE)</f>
        <v>#N/A</v>
      </c>
      <c r="AF190" s="161" t="e">
        <f>T190-HLOOKUP(V190,Minimas!$C$3:$CD$12,6,FALSE)</f>
        <v>#N/A</v>
      </c>
      <c r="AG190" s="161" t="e">
        <f>T190-HLOOKUP(V190,Minimas!$C$3:$CD$12,7,FALSE)</f>
        <v>#N/A</v>
      </c>
      <c r="AH190" s="161" t="e">
        <f>T190-HLOOKUP(V190,Minimas!$C$3:$CD$12,8,FALSE)</f>
        <v>#N/A</v>
      </c>
      <c r="AI190" s="161" t="e">
        <f>T190-HLOOKUP(V190,Minimas!$C$3:$CD$12,9,FALSE)</f>
        <v>#N/A</v>
      </c>
      <c r="AJ190" s="161" t="e">
        <f>T190-HLOOKUP(V190,Minimas!$C$3:$CD$12,10,FALSE)</f>
        <v>#N/A</v>
      </c>
      <c r="AK190" s="162" t="str">
        <f t="shared" si="34"/>
        <v xml:space="preserve"> </v>
      </c>
      <c r="AL190" s="163"/>
      <c r="AM190" s="163" t="str">
        <f t="shared" si="35"/>
        <v xml:space="preserve"> </v>
      </c>
      <c r="AN190" s="163" t="str">
        <f t="shared" si="36"/>
        <v xml:space="preserve"> </v>
      </c>
    </row>
    <row r="191" spans="28:40" ht="14" x14ac:dyDescent="0.25">
      <c r="AB191" s="161" t="e">
        <f>T191-HLOOKUP(V191,Minimas!$C$3:$CD$12,2,FALSE)</f>
        <v>#N/A</v>
      </c>
      <c r="AC191" s="161" t="e">
        <f>T191-HLOOKUP(V191,Minimas!$C$3:$CD$12,3,FALSE)</f>
        <v>#N/A</v>
      </c>
      <c r="AD191" s="161" t="e">
        <f>T191-HLOOKUP(V191,Minimas!$C$3:$CD$12,4,FALSE)</f>
        <v>#N/A</v>
      </c>
      <c r="AE191" s="161" t="e">
        <f>T191-HLOOKUP(V191,Minimas!$C$3:$CD$12,5,FALSE)</f>
        <v>#N/A</v>
      </c>
      <c r="AF191" s="161" t="e">
        <f>T191-HLOOKUP(V191,Minimas!$C$3:$CD$12,6,FALSE)</f>
        <v>#N/A</v>
      </c>
      <c r="AG191" s="161" t="e">
        <f>T191-HLOOKUP(V191,Minimas!$C$3:$CD$12,7,FALSE)</f>
        <v>#N/A</v>
      </c>
      <c r="AH191" s="161" t="e">
        <f>T191-HLOOKUP(V191,Minimas!$C$3:$CD$12,8,FALSE)</f>
        <v>#N/A</v>
      </c>
      <c r="AI191" s="161" t="e">
        <f>T191-HLOOKUP(V191,Minimas!$C$3:$CD$12,9,FALSE)</f>
        <v>#N/A</v>
      </c>
      <c r="AJ191" s="161" t="e">
        <f>T191-HLOOKUP(V191,Minimas!$C$3:$CD$12,10,FALSE)</f>
        <v>#N/A</v>
      </c>
      <c r="AK191" s="162" t="str">
        <f t="shared" si="34"/>
        <v xml:space="preserve"> </v>
      </c>
      <c r="AL191" s="163"/>
      <c r="AM191" s="163" t="str">
        <f t="shared" si="35"/>
        <v xml:space="preserve"> </v>
      </c>
      <c r="AN191" s="163" t="str">
        <f t="shared" si="36"/>
        <v xml:space="preserve"> </v>
      </c>
    </row>
    <row r="192" spans="28:40" ht="14" x14ac:dyDescent="0.25">
      <c r="AB192" s="161" t="e">
        <f>T192-HLOOKUP(V192,Minimas!$C$3:$CD$12,2,FALSE)</f>
        <v>#N/A</v>
      </c>
      <c r="AC192" s="161" t="e">
        <f>T192-HLOOKUP(V192,Minimas!$C$3:$CD$12,3,FALSE)</f>
        <v>#N/A</v>
      </c>
      <c r="AD192" s="161" t="e">
        <f>T192-HLOOKUP(V192,Minimas!$C$3:$CD$12,4,FALSE)</f>
        <v>#N/A</v>
      </c>
      <c r="AE192" s="161" t="e">
        <f>T192-HLOOKUP(V192,Minimas!$C$3:$CD$12,5,FALSE)</f>
        <v>#N/A</v>
      </c>
      <c r="AF192" s="161" t="e">
        <f>T192-HLOOKUP(V192,Minimas!$C$3:$CD$12,6,FALSE)</f>
        <v>#N/A</v>
      </c>
      <c r="AG192" s="161" t="e">
        <f>T192-HLOOKUP(V192,Minimas!$C$3:$CD$12,7,FALSE)</f>
        <v>#N/A</v>
      </c>
      <c r="AH192" s="161" t="e">
        <f>T192-HLOOKUP(V192,Minimas!$C$3:$CD$12,8,FALSE)</f>
        <v>#N/A</v>
      </c>
      <c r="AI192" s="161" t="e">
        <f>T192-HLOOKUP(V192,Minimas!$C$3:$CD$12,9,FALSE)</f>
        <v>#N/A</v>
      </c>
      <c r="AJ192" s="161" t="e">
        <f>T192-HLOOKUP(V192,Minimas!$C$3:$CD$12,10,FALSE)</f>
        <v>#N/A</v>
      </c>
      <c r="AK192" s="162" t="str">
        <f t="shared" si="34"/>
        <v xml:space="preserve"> </v>
      </c>
      <c r="AL192" s="163"/>
      <c r="AM192" s="163" t="str">
        <f t="shared" si="35"/>
        <v xml:space="preserve"> </v>
      </c>
      <c r="AN192" s="163" t="str">
        <f t="shared" si="36"/>
        <v xml:space="preserve"> </v>
      </c>
    </row>
    <row r="193" spans="28:40" ht="14" x14ac:dyDescent="0.25">
      <c r="AB193" s="161" t="e">
        <f>T193-HLOOKUP(V193,Minimas!$C$3:$CD$12,2,FALSE)</f>
        <v>#N/A</v>
      </c>
      <c r="AC193" s="161" t="e">
        <f>T193-HLOOKUP(V193,Minimas!$C$3:$CD$12,3,FALSE)</f>
        <v>#N/A</v>
      </c>
      <c r="AD193" s="161" t="e">
        <f>T193-HLOOKUP(V193,Minimas!$C$3:$CD$12,4,FALSE)</f>
        <v>#N/A</v>
      </c>
      <c r="AE193" s="161" t="e">
        <f>T193-HLOOKUP(V193,Minimas!$C$3:$CD$12,5,FALSE)</f>
        <v>#N/A</v>
      </c>
      <c r="AF193" s="161" t="e">
        <f>T193-HLOOKUP(V193,Minimas!$C$3:$CD$12,6,FALSE)</f>
        <v>#N/A</v>
      </c>
      <c r="AG193" s="161" t="e">
        <f>T193-HLOOKUP(V193,Minimas!$C$3:$CD$12,7,FALSE)</f>
        <v>#N/A</v>
      </c>
      <c r="AH193" s="161" t="e">
        <f>T193-HLOOKUP(V193,Minimas!$C$3:$CD$12,8,FALSE)</f>
        <v>#N/A</v>
      </c>
      <c r="AI193" s="161" t="e">
        <f>T193-HLOOKUP(V193,Minimas!$C$3:$CD$12,9,FALSE)</f>
        <v>#N/A</v>
      </c>
      <c r="AJ193" s="161" t="e">
        <f>T193-HLOOKUP(V193,Minimas!$C$3:$CD$12,10,FALSE)</f>
        <v>#N/A</v>
      </c>
      <c r="AK193" s="162" t="str">
        <f t="shared" si="34"/>
        <v xml:space="preserve"> </v>
      </c>
      <c r="AL193" s="163"/>
      <c r="AM193" s="163" t="str">
        <f t="shared" si="35"/>
        <v xml:space="preserve"> </v>
      </c>
      <c r="AN193" s="163" t="str">
        <f t="shared" si="36"/>
        <v xml:space="preserve"> </v>
      </c>
    </row>
    <row r="194" spans="28:40" ht="14" x14ac:dyDescent="0.25">
      <c r="AB194" s="161" t="e">
        <f>T194-HLOOKUP(V194,Minimas!$C$3:$CD$12,2,FALSE)</f>
        <v>#N/A</v>
      </c>
      <c r="AC194" s="161" t="e">
        <f>T194-HLOOKUP(V194,Minimas!$C$3:$CD$12,3,FALSE)</f>
        <v>#N/A</v>
      </c>
      <c r="AD194" s="161" t="e">
        <f>T194-HLOOKUP(V194,Minimas!$C$3:$CD$12,4,FALSE)</f>
        <v>#N/A</v>
      </c>
      <c r="AE194" s="161" t="e">
        <f>T194-HLOOKUP(V194,Minimas!$C$3:$CD$12,5,FALSE)</f>
        <v>#N/A</v>
      </c>
      <c r="AF194" s="161" t="e">
        <f>T194-HLOOKUP(V194,Minimas!$C$3:$CD$12,6,FALSE)</f>
        <v>#N/A</v>
      </c>
      <c r="AG194" s="161" t="e">
        <f>T194-HLOOKUP(V194,Minimas!$C$3:$CD$12,7,FALSE)</f>
        <v>#N/A</v>
      </c>
      <c r="AH194" s="161" t="e">
        <f>T194-HLOOKUP(V194,Minimas!$C$3:$CD$12,8,FALSE)</f>
        <v>#N/A</v>
      </c>
      <c r="AI194" s="161" t="e">
        <f>T194-HLOOKUP(V194,Minimas!$C$3:$CD$12,9,FALSE)</f>
        <v>#N/A</v>
      </c>
      <c r="AJ194" s="161" t="e">
        <f>T194-HLOOKUP(V194,Minimas!$C$3:$CD$12,10,FALSE)</f>
        <v>#N/A</v>
      </c>
      <c r="AK194" s="162" t="str">
        <f t="shared" si="34"/>
        <v xml:space="preserve"> </v>
      </c>
      <c r="AL194" s="163"/>
      <c r="AM194" s="163" t="str">
        <f t="shared" si="35"/>
        <v xml:space="preserve"> </v>
      </c>
      <c r="AN194" s="163" t="str">
        <f t="shared" si="36"/>
        <v xml:space="preserve"> </v>
      </c>
    </row>
    <row r="195" spans="28:40" ht="14" x14ac:dyDescent="0.25">
      <c r="AB195" s="161" t="e">
        <f>T195-HLOOKUP(V195,Minimas!$C$3:$CD$12,2,FALSE)</f>
        <v>#N/A</v>
      </c>
      <c r="AC195" s="161" t="e">
        <f>T195-HLOOKUP(V195,Minimas!$C$3:$CD$12,3,FALSE)</f>
        <v>#N/A</v>
      </c>
      <c r="AD195" s="161" t="e">
        <f>T195-HLOOKUP(V195,Minimas!$C$3:$CD$12,4,FALSE)</f>
        <v>#N/A</v>
      </c>
      <c r="AE195" s="161" t="e">
        <f>T195-HLOOKUP(V195,Minimas!$C$3:$CD$12,5,FALSE)</f>
        <v>#N/A</v>
      </c>
      <c r="AF195" s="161" t="e">
        <f>T195-HLOOKUP(V195,Minimas!$C$3:$CD$12,6,FALSE)</f>
        <v>#N/A</v>
      </c>
      <c r="AG195" s="161" t="e">
        <f>T195-HLOOKUP(V195,Minimas!$C$3:$CD$12,7,FALSE)</f>
        <v>#N/A</v>
      </c>
      <c r="AH195" s="161" t="e">
        <f>T195-HLOOKUP(V195,Minimas!$C$3:$CD$12,8,FALSE)</f>
        <v>#N/A</v>
      </c>
      <c r="AI195" s="161" t="e">
        <f>T195-HLOOKUP(V195,Minimas!$C$3:$CD$12,9,FALSE)</f>
        <v>#N/A</v>
      </c>
      <c r="AJ195" s="161" t="e">
        <f>T195-HLOOKUP(V195,Minimas!$C$3:$CD$12,10,FALSE)</f>
        <v>#N/A</v>
      </c>
      <c r="AK195" s="162" t="str">
        <f t="shared" si="34"/>
        <v xml:space="preserve"> </v>
      </c>
      <c r="AL195" s="163"/>
      <c r="AM195" s="163" t="str">
        <f t="shared" si="35"/>
        <v xml:space="preserve"> </v>
      </c>
      <c r="AN195" s="163" t="str">
        <f t="shared" si="36"/>
        <v xml:space="preserve"> </v>
      </c>
    </row>
    <row r="196" spans="28:40" ht="14" x14ac:dyDescent="0.25">
      <c r="AB196" s="161" t="e">
        <f>T196-HLOOKUP(V196,Minimas!$C$3:$CD$12,2,FALSE)</f>
        <v>#N/A</v>
      </c>
      <c r="AC196" s="161" t="e">
        <f>T196-HLOOKUP(V196,Minimas!$C$3:$CD$12,3,FALSE)</f>
        <v>#N/A</v>
      </c>
      <c r="AD196" s="161" t="e">
        <f>T196-HLOOKUP(V196,Minimas!$C$3:$CD$12,4,FALSE)</f>
        <v>#N/A</v>
      </c>
      <c r="AE196" s="161" t="e">
        <f>T196-HLOOKUP(V196,Minimas!$C$3:$CD$12,5,FALSE)</f>
        <v>#N/A</v>
      </c>
      <c r="AF196" s="161" t="e">
        <f>T196-HLOOKUP(V196,Minimas!$C$3:$CD$12,6,FALSE)</f>
        <v>#N/A</v>
      </c>
      <c r="AG196" s="161" t="e">
        <f>T196-HLOOKUP(V196,Minimas!$C$3:$CD$12,7,FALSE)</f>
        <v>#N/A</v>
      </c>
      <c r="AH196" s="161" t="e">
        <f>T196-HLOOKUP(V196,Minimas!$C$3:$CD$12,8,FALSE)</f>
        <v>#N/A</v>
      </c>
      <c r="AI196" s="161" t="e">
        <f>T196-HLOOKUP(V196,Minimas!$C$3:$CD$12,9,FALSE)</f>
        <v>#N/A</v>
      </c>
      <c r="AJ196" s="161" t="e">
        <f>T196-HLOOKUP(V196,Minimas!$C$3:$CD$12,10,FALSE)</f>
        <v>#N/A</v>
      </c>
      <c r="AK196" s="162" t="str">
        <f t="shared" si="34"/>
        <v xml:space="preserve"> </v>
      </c>
      <c r="AL196" s="163"/>
      <c r="AM196" s="163" t="str">
        <f t="shared" si="35"/>
        <v xml:space="preserve"> </v>
      </c>
      <c r="AN196" s="163" t="str">
        <f t="shared" si="36"/>
        <v xml:space="preserve"> </v>
      </c>
    </row>
    <row r="197" spans="28:40" ht="14" x14ac:dyDescent="0.25">
      <c r="AB197" s="161" t="e">
        <f>T197-HLOOKUP(V197,Minimas!$C$3:$CD$12,2,FALSE)</f>
        <v>#N/A</v>
      </c>
      <c r="AC197" s="161" t="e">
        <f>T197-HLOOKUP(V197,Minimas!$C$3:$CD$12,3,FALSE)</f>
        <v>#N/A</v>
      </c>
      <c r="AD197" s="161" t="e">
        <f>T197-HLOOKUP(V197,Minimas!$C$3:$CD$12,4,FALSE)</f>
        <v>#N/A</v>
      </c>
      <c r="AE197" s="161" t="e">
        <f>T197-HLOOKUP(V197,Minimas!$C$3:$CD$12,5,FALSE)</f>
        <v>#N/A</v>
      </c>
      <c r="AF197" s="161" t="e">
        <f>T197-HLOOKUP(V197,Minimas!$C$3:$CD$12,6,FALSE)</f>
        <v>#N/A</v>
      </c>
      <c r="AG197" s="161" t="e">
        <f>T197-HLOOKUP(V197,Minimas!$C$3:$CD$12,7,FALSE)</f>
        <v>#N/A</v>
      </c>
      <c r="AH197" s="161" t="e">
        <f>T197-HLOOKUP(V197,Minimas!$C$3:$CD$12,8,FALSE)</f>
        <v>#N/A</v>
      </c>
      <c r="AI197" s="161" t="e">
        <f>T197-HLOOKUP(V197,Minimas!$C$3:$CD$12,9,FALSE)</f>
        <v>#N/A</v>
      </c>
      <c r="AJ197" s="161" t="e">
        <f>T197-HLOOKUP(V197,Minimas!$C$3:$CD$12,10,FALSE)</f>
        <v>#N/A</v>
      </c>
      <c r="AK197" s="162" t="str">
        <f t="shared" si="34"/>
        <v xml:space="preserve"> </v>
      </c>
      <c r="AL197" s="163"/>
      <c r="AM197" s="163" t="str">
        <f t="shared" si="35"/>
        <v xml:space="preserve"> </v>
      </c>
      <c r="AN197" s="163" t="str">
        <f t="shared" si="36"/>
        <v xml:space="preserve"> </v>
      </c>
    </row>
    <row r="198" spans="28:40" ht="14" x14ac:dyDescent="0.25">
      <c r="AB198" s="161" t="e">
        <f>T198-HLOOKUP(V198,Minimas!$C$3:$CD$12,2,FALSE)</f>
        <v>#N/A</v>
      </c>
      <c r="AC198" s="161" t="e">
        <f>T198-HLOOKUP(V198,Minimas!$C$3:$CD$12,3,FALSE)</f>
        <v>#N/A</v>
      </c>
      <c r="AD198" s="161" t="e">
        <f>T198-HLOOKUP(V198,Minimas!$C$3:$CD$12,4,FALSE)</f>
        <v>#N/A</v>
      </c>
      <c r="AE198" s="161" t="e">
        <f>T198-HLOOKUP(V198,Minimas!$C$3:$CD$12,5,FALSE)</f>
        <v>#N/A</v>
      </c>
      <c r="AF198" s="161" t="e">
        <f>T198-HLOOKUP(V198,Minimas!$C$3:$CD$12,6,FALSE)</f>
        <v>#N/A</v>
      </c>
      <c r="AG198" s="161" t="e">
        <f>T198-HLOOKUP(V198,Minimas!$C$3:$CD$12,7,FALSE)</f>
        <v>#N/A</v>
      </c>
      <c r="AH198" s="161" t="e">
        <f>T198-HLOOKUP(V198,Minimas!$C$3:$CD$12,8,FALSE)</f>
        <v>#N/A</v>
      </c>
      <c r="AI198" s="161" t="e">
        <f>T198-HLOOKUP(V198,Minimas!$C$3:$CD$12,9,FALSE)</f>
        <v>#N/A</v>
      </c>
      <c r="AJ198" s="161" t="e">
        <f>T198-HLOOKUP(V198,Minimas!$C$3:$CD$12,10,FALSE)</f>
        <v>#N/A</v>
      </c>
      <c r="AK198" s="162" t="str">
        <f t="shared" si="34"/>
        <v xml:space="preserve"> </v>
      </c>
      <c r="AL198" s="163"/>
      <c r="AM198" s="163" t="str">
        <f t="shared" si="35"/>
        <v xml:space="preserve"> </v>
      </c>
      <c r="AN198" s="163" t="str">
        <f t="shared" si="36"/>
        <v xml:space="preserve"> </v>
      </c>
    </row>
    <row r="199" spans="28:40" ht="14" x14ac:dyDescent="0.25">
      <c r="AB199" s="161" t="e">
        <f>T199-HLOOKUP(V199,Minimas!$C$3:$CD$12,2,FALSE)</f>
        <v>#N/A</v>
      </c>
      <c r="AC199" s="161" t="e">
        <f>T199-HLOOKUP(V199,Minimas!$C$3:$CD$12,3,FALSE)</f>
        <v>#N/A</v>
      </c>
      <c r="AD199" s="161" t="e">
        <f>T199-HLOOKUP(V199,Minimas!$C$3:$CD$12,4,FALSE)</f>
        <v>#N/A</v>
      </c>
      <c r="AE199" s="161" t="e">
        <f>T199-HLOOKUP(V199,Minimas!$C$3:$CD$12,5,FALSE)</f>
        <v>#N/A</v>
      </c>
      <c r="AF199" s="161" t="e">
        <f>T199-HLOOKUP(V199,Minimas!$C$3:$CD$12,6,FALSE)</f>
        <v>#N/A</v>
      </c>
      <c r="AG199" s="161" t="e">
        <f>T199-HLOOKUP(V199,Minimas!$C$3:$CD$12,7,FALSE)</f>
        <v>#N/A</v>
      </c>
      <c r="AH199" s="161" t="e">
        <f>T199-HLOOKUP(V199,Minimas!$C$3:$CD$12,8,FALSE)</f>
        <v>#N/A</v>
      </c>
      <c r="AI199" s="161" t="e">
        <f>T199-HLOOKUP(V199,Minimas!$C$3:$CD$12,9,FALSE)</f>
        <v>#N/A</v>
      </c>
      <c r="AJ199" s="161" t="e">
        <f>T199-HLOOKUP(V199,Minimas!$C$3:$CD$12,10,FALSE)</f>
        <v>#N/A</v>
      </c>
      <c r="AK199" s="162" t="str">
        <f t="shared" ref="AK199:AK262" si="37">IF(E199=0," ",IF(AJ199&gt;=0,$AJ$5,IF(AI199&gt;=0,$AI$5,IF(AH199&gt;=0,$AH$5,IF(AG199&gt;=0,$AG$5,IF(AF199&gt;=0,$AF$5,IF(AE199&gt;=0,$AE$5,IF(AD199&gt;=0,$AD$5,IF(AC199&gt;=0,$AC$5,$AB$5)))))))))</f>
        <v xml:space="preserve"> </v>
      </c>
      <c r="AL199" s="163"/>
      <c r="AM199" s="163" t="str">
        <f t="shared" ref="AM199:AM262" si="38">IF(AK199="","",AK199)</f>
        <v xml:space="preserve"> </v>
      </c>
      <c r="AN199" s="163" t="str">
        <f t="shared" ref="AN199:AN262" si="39">IF(E199=0," ",IF(AJ199&gt;=0,AJ199,IF(AI199&gt;=0,AI199,IF(AH199&gt;=0,AH199,IF(AG199&gt;=0,AG199,IF(AF199&gt;=0,AF199,IF(AE199&gt;=0,AE199,IF(AD199&gt;=0,AD199,IF(AC199&gt;=0,AC199,AB199)))))))))</f>
        <v xml:space="preserve"> </v>
      </c>
    </row>
    <row r="200" spans="28:40" ht="14" x14ac:dyDescent="0.25">
      <c r="AB200" s="161" t="e">
        <f>T200-HLOOKUP(V200,Minimas!$C$3:$CD$12,2,FALSE)</f>
        <v>#N/A</v>
      </c>
      <c r="AC200" s="161" t="e">
        <f>T200-HLOOKUP(V200,Minimas!$C$3:$CD$12,3,FALSE)</f>
        <v>#N/A</v>
      </c>
      <c r="AD200" s="161" t="e">
        <f>T200-HLOOKUP(V200,Minimas!$C$3:$CD$12,4,FALSE)</f>
        <v>#N/A</v>
      </c>
      <c r="AE200" s="161" t="e">
        <f>T200-HLOOKUP(V200,Minimas!$C$3:$CD$12,5,FALSE)</f>
        <v>#N/A</v>
      </c>
      <c r="AF200" s="161" t="e">
        <f>T200-HLOOKUP(V200,Minimas!$C$3:$CD$12,6,FALSE)</f>
        <v>#N/A</v>
      </c>
      <c r="AG200" s="161" t="e">
        <f>T200-HLOOKUP(V200,Minimas!$C$3:$CD$12,7,FALSE)</f>
        <v>#N/A</v>
      </c>
      <c r="AH200" s="161" t="e">
        <f>T200-HLOOKUP(V200,Minimas!$C$3:$CD$12,8,FALSE)</f>
        <v>#N/A</v>
      </c>
      <c r="AI200" s="161" t="e">
        <f>T200-HLOOKUP(V200,Minimas!$C$3:$CD$12,9,FALSE)</f>
        <v>#N/A</v>
      </c>
      <c r="AJ200" s="161" t="e">
        <f>T200-HLOOKUP(V200,Minimas!$C$3:$CD$12,10,FALSE)</f>
        <v>#N/A</v>
      </c>
      <c r="AK200" s="162" t="str">
        <f t="shared" si="37"/>
        <v xml:space="preserve"> </v>
      </c>
      <c r="AL200" s="163"/>
      <c r="AM200" s="163" t="str">
        <f t="shared" si="38"/>
        <v xml:space="preserve"> </v>
      </c>
      <c r="AN200" s="163" t="str">
        <f t="shared" si="39"/>
        <v xml:space="preserve"> </v>
      </c>
    </row>
    <row r="201" spans="28:40" ht="14" x14ac:dyDescent="0.25">
      <c r="AB201" s="161" t="e">
        <f>T201-HLOOKUP(V201,Minimas!$C$3:$CD$12,2,FALSE)</f>
        <v>#N/A</v>
      </c>
      <c r="AC201" s="161" t="e">
        <f>T201-HLOOKUP(V201,Minimas!$C$3:$CD$12,3,FALSE)</f>
        <v>#N/A</v>
      </c>
      <c r="AD201" s="161" t="e">
        <f>T201-HLOOKUP(V201,Minimas!$C$3:$CD$12,4,FALSE)</f>
        <v>#N/A</v>
      </c>
      <c r="AE201" s="161" t="e">
        <f>T201-HLOOKUP(V201,Minimas!$C$3:$CD$12,5,FALSE)</f>
        <v>#N/A</v>
      </c>
      <c r="AF201" s="161" t="e">
        <f>T201-HLOOKUP(V201,Minimas!$C$3:$CD$12,6,FALSE)</f>
        <v>#N/A</v>
      </c>
      <c r="AG201" s="161" t="e">
        <f>T201-HLOOKUP(V201,Minimas!$C$3:$CD$12,7,FALSE)</f>
        <v>#N/A</v>
      </c>
      <c r="AH201" s="161" t="e">
        <f>T201-HLOOKUP(V201,Minimas!$C$3:$CD$12,8,FALSE)</f>
        <v>#N/A</v>
      </c>
      <c r="AI201" s="161" t="e">
        <f>T201-HLOOKUP(V201,Minimas!$C$3:$CD$12,9,FALSE)</f>
        <v>#N/A</v>
      </c>
      <c r="AJ201" s="161" t="e">
        <f>T201-HLOOKUP(V201,Minimas!$C$3:$CD$12,10,FALSE)</f>
        <v>#N/A</v>
      </c>
      <c r="AK201" s="162" t="str">
        <f t="shared" si="37"/>
        <v xml:space="preserve"> </v>
      </c>
      <c r="AL201" s="163"/>
      <c r="AM201" s="163" t="str">
        <f t="shared" si="38"/>
        <v xml:space="preserve"> </v>
      </c>
      <c r="AN201" s="163" t="str">
        <f t="shared" si="39"/>
        <v xml:space="preserve"> </v>
      </c>
    </row>
    <row r="202" spans="28:40" ht="14" x14ac:dyDescent="0.25">
      <c r="AB202" s="161" t="e">
        <f>T202-HLOOKUP(V202,Minimas!$C$3:$CD$12,2,FALSE)</f>
        <v>#N/A</v>
      </c>
      <c r="AC202" s="161" t="e">
        <f>T202-HLOOKUP(V202,Minimas!$C$3:$CD$12,3,FALSE)</f>
        <v>#N/A</v>
      </c>
      <c r="AD202" s="161" t="e">
        <f>T202-HLOOKUP(V202,Minimas!$C$3:$CD$12,4,FALSE)</f>
        <v>#N/A</v>
      </c>
      <c r="AE202" s="161" t="e">
        <f>T202-HLOOKUP(V202,Minimas!$C$3:$CD$12,5,FALSE)</f>
        <v>#N/A</v>
      </c>
      <c r="AF202" s="161" t="e">
        <f>T202-HLOOKUP(V202,Minimas!$C$3:$CD$12,6,FALSE)</f>
        <v>#N/A</v>
      </c>
      <c r="AG202" s="161" t="e">
        <f>T202-HLOOKUP(V202,Minimas!$C$3:$CD$12,7,FALSE)</f>
        <v>#N/A</v>
      </c>
      <c r="AH202" s="161" t="e">
        <f>T202-HLOOKUP(V202,Minimas!$C$3:$CD$12,8,FALSE)</f>
        <v>#N/A</v>
      </c>
      <c r="AI202" s="161" t="e">
        <f>T202-HLOOKUP(V202,Minimas!$C$3:$CD$12,9,FALSE)</f>
        <v>#N/A</v>
      </c>
      <c r="AJ202" s="161" t="e">
        <f>T202-HLOOKUP(V202,Minimas!$C$3:$CD$12,10,FALSE)</f>
        <v>#N/A</v>
      </c>
      <c r="AK202" s="162" t="str">
        <f t="shared" si="37"/>
        <v xml:space="preserve"> </v>
      </c>
      <c r="AL202" s="163"/>
      <c r="AM202" s="163" t="str">
        <f t="shared" si="38"/>
        <v xml:space="preserve"> </v>
      </c>
      <c r="AN202" s="163" t="str">
        <f t="shared" si="39"/>
        <v xml:space="preserve"> </v>
      </c>
    </row>
    <row r="203" spans="28:40" ht="14" x14ac:dyDescent="0.25">
      <c r="AB203" s="161" t="e">
        <f>T203-HLOOKUP(V203,Minimas!$C$3:$CD$12,2,FALSE)</f>
        <v>#N/A</v>
      </c>
      <c r="AC203" s="161" t="e">
        <f>T203-HLOOKUP(V203,Minimas!$C$3:$CD$12,3,FALSE)</f>
        <v>#N/A</v>
      </c>
      <c r="AD203" s="161" t="e">
        <f>T203-HLOOKUP(V203,Minimas!$C$3:$CD$12,4,FALSE)</f>
        <v>#N/A</v>
      </c>
      <c r="AE203" s="161" t="e">
        <f>T203-HLOOKUP(V203,Minimas!$C$3:$CD$12,5,FALSE)</f>
        <v>#N/A</v>
      </c>
      <c r="AF203" s="161" t="e">
        <f>T203-HLOOKUP(V203,Minimas!$C$3:$CD$12,6,FALSE)</f>
        <v>#N/A</v>
      </c>
      <c r="AG203" s="161" t="e">
        <f>T203-HLOOKUP(V203,Minimas!$C$3:$CD$12,7,FALSE)</f>
        <v>#N/A</v>
      </c>
      <c r="AH203" s="161" t="e">
        <f>T203-HLOOKUP(V203,Minimas!$C$3:$CD$12,8,FALSE)</f>
        <v>#N/A</v>
      </c>
      <c r="AI203" s="161" t="e">
        <f>T203-HLOOKUP(V203,Minimas!$C$3:$CD$12,9,FALSE)</f>
        <v>#N/A</v>
      </c>
      <c r="AJ203" s="161" t="e">
        <f>T203-HLOOKUP(V203,Minimas!$C$3:$CD$12,10,FALSE)</f>
        <v>#N/A</v>
      </c>
      <c r="AK203" s="162" t="str">
        <f t="shared" si="37"/>
        <v xml:space="preserve"> </v>
      </c>
      <c r="AL203" s="163"/>
      <c r="AM203" s="163" t="str">
        <f t="shared" si="38"/>
        <v xml:space="preserve"> </v>
      </c>
      <c r="AN203" s="163" t="str">
        <f t="shared" si="39"/>
        <v xml:space="preserve"> </v>
      </c>
    </row>
    <row r="204" spans="28:40" ht="14" x14ac:dyDescent="0.25">
      <c r="AB204" s="161" t="e">
        <f>T204-HLOOKUP(V204,Minimas!$C$3:$CD$12,2,FALSE)</f>
        <v>#N/A</v>
      </c>
      <c r="AC204" s="161" t="e">
        <f>T204-HLOOKUP(V204,Minimas!$C$3:$CD$12,3,FALSE)</f>
        <v>#N/A</v>
      </c>
      <c r="AD204" s="161" t="e">
        <f>T204-HLOOKUP(V204,Minimas!$C$3:$CD$12,4,FALSE)</f>
        <v>#N/A</v>
      </c>
      <c r="AE204" s="161" t="e">
        <f>T204-HLOOKUP(V204,Minimas!$C$3:$CD$12,5,FALSE)</f>
        <v>#N/A</v>
      </c>
      <c r="AF204" s="161" t="e">
        <f>T204-HLOOKUP(V204,Minimas!$C$3:$CD$12,6,FALSE)</f>
        <v>#N/A</v>
      </c>
      <c r="AG204" s="161" t="e">
        <f>T204-HLOOKUP(V204,Minimas!$C$3:$CD$12,7,FALSE)</f>
        <v>#N/A</v>
      </c>
      <c r="AH204" s="161" t="e">
        <f>T204-HLOOKUP(V204,Minimas!$C$3:$CD$12,8,FALSE)</f>
        <v>#N/A</v>
      </c>
      <c r="AI204" s="161" t="e">
        <f>T204-HLOOKUP(V204,Minimas!$C$3:$CD$12,9,FALSE)</f>
        <v>#N/A</v>
      </c>
      <c r="AJ204" s="161" t="e">
        <f>T204-HLOOKUP(V204,Minimas!$C$3:$CD$12,10,FALSE)</f>
        <v>#N/A</v>
      </c>
      <c r="AK204" s="162" t="str">
        <f t="shared" si="37"/>
        <v xml:space="preserve"> </v>
      </c>
      <c r="AL204" s="163"/>
      <c r="AM204" s="163" t="str">
        <f t="shared" si="38"/>
        <v xml:space="preserve"> </v>
      </c>
      <c r="AN204" s="163" t="str">
        <f t="shared" si="39"/>
        <v xml:space="preserve"> </v>
      </c>
    </row>
    <row r="205" spans="28:40" ht="14" x14ac:dyDescent="0.25">
      <c r="AB205" s="161" t="e">
        <f>T205-HLOOKUP(V205,Minimas!$C$3:$CD$12,2,FALSE)</f>
        <v>#N/A</v>
      </c>
      <c r="AC205" s="161" t="e">
        <f>T205-HLOOKUP(V205,Minimas!$C$3:$CD$12,3,FALSE)</f>
        <v>#N/A</v>
      </c>
      <c r="AD205" s="161" t="e">
        <f>T205-HLOOKUP(V205,Minimas!$C$3:$CD$12,4,FALSE)</f>
        <v>#N/A</v>
      </c>
      <c r="AE205" s="161" t="e">
        <f>T205-HLOOKUP(V205,Minimas!$C$3:$CD$12,5,FALSE)</f>
        <v>#N/A</v>
      </c>
      <c r="AF205" s="161" t="e">
        <f>T205-HLOOKUP(V205,Minimas!$C$3:$CD$12,6,FALSE)</f>
        <v>#N/A</v>
      </c>
      <c r="AG205" s="161" t="e">
        <f>T205-HLOOKUP(V205,Minimas!$C$3:$CD$12,7,FALSE)</f>
        <v>#N/A</v>
      </c>
      <c r="AH205" s="161" t="e">
        <f>T205-HLOOKUP(V205,Minimas!$C$3:$CD$12,8,FALSE)</f>
        <v>#N/A</v>
      </c>
      <c r="AI205" s="161" t="e">
        <f>T205-HLOOKUP(V205,Minimas!$C$3:$CD$12,9,FALSE)</f>
        <v>#N/A</v>
      </c>
      <c r="AJ205" s="161" t="e">
        <f>T205-HLOOKUP(V205,Minimas!$C$3:$CD$12,10,FALSE)</f>
        <v>#N/A</v>
      </c>
      <c r="AK205" s="162" t="str">
        <f t="shared" si="37"/>
        <v xml:space="preserve"> </v>
      </c>
      <c r="AL205" s="163"/>
      <c r="AM205" s="163" t="str">
        <f t="shared" si="38"/>
        <v xml:space="preserve"> </v>
      </c>
      <c r="AN205" s="163" t="str">
        <f t="shared" si="39"/>
        <v xml:space="preserve"> </v>
      </c>
    </row>
    <row r="206" spans="28:40" ht="14" x14ac:dyDescent="0.25">
      <c r="AB206" s="161" t="e">
        <f>T206-HLOOKUP(V206,Minimas!$C$3:$CD$12,2,FALSE)</f>
        <v>#N/A</v>
      </c>
      <c r="AC206" s="161" t="e">
        <f>T206-HLOOKUP(V206,Minimas!$C$3:$CD$12,3,FALSE)</f>
        <v>#N/A</v>
      </c>
      <c r="AD206" s="161" t="e">
        <f>T206-HLOOKUP(V206,Minimas!$C$3:$CD$12,4,FALSE)</f>
        <v>#N/A</v>
      </c>
      <c r="AE206" s="161" t="e">
        <f>T206-HLOOKUP(V206,Minimas!$C$3:$CD$12,5,FALSE)</f>
        <v>#N/A</v>
      </c>
      <c r="AF206" s="161" t="e">
        <f>T206-HLOOKUP(V206,Minimas!$C$3:$CD$12,6,FALSE)</f>
        <v>#N/A</v>
      </c>
      <c r="AG206" s="161" t="e">
        <f>T206-HLOOKUP(V206,Minimas!$C$3:$CD$12,7,FALSE)</f>
        <v>#N/A</v>
      </c>
      <c r="AH206" s="161" t="e">
        <f>T206-HLOOKUP(V206,Minimas!$C$3:$CD$12,8,FALSE)</f>
        <v>#N/A</v>
      </c>
      <c r="AI206" s="161" t="e">
        <f>T206-HLOOKUP(V206,Minimas!$C$3:$CD$12,9,FALSE)</f>
        <v>#N/A</v>
      </c>
      <c r="AJ206" s="161" t="e">
        <f>T206-HLOOKUP(V206,Minimas!$C$3:$CD$12,10,FALSE)</f>
        <v>#N/A</v>
      </c>
      <c r="AK206" s="162" t="str">
        <f t="shared" si="37"/>
        <v xml:space="preserve"> </v>
      </c>
      <c r="AL206" s="163"/>
      <c r="AM206" s="163" t="str">
        <f t="shared" si="38"/>
        <v xml:space="preserve"> </v>
      </c>
      <c r="AN206" s="163" t="str">
        <f t="shared" si="39"/>
        <v xml:space="preserve"> </v>
      </c>
    </row>
    <row r="207" spans="28:40" ht="14" x14ac:dyDescent="0.25">
      <c r="AB207" s="161" t="e">
        <f>T207-HLOOKUP(V207,Minimas!$C$3:$CD$12,2,FALSE)</f>
        <v>#N/A</v>
      </c>
      <c r="AC207" s="161" t="e">
        <f>T207-HLOOKUP(V207,Minimas!$C$3:$CD$12,3,FALSE)</f>
        <v>#N/A</v>
      </c>
      <c r="AD207" s="161" t="e">
        <f>T207-HLOOKUP(V207,Minimas!$C$3:$CD$12,4,FALSE)</f>
        <v>#N/A</v>
      </c>
      <c r="AE207" s="161" t="e">
        <f>T207-HLOOKUP(V207,Minimas!$C$3:$CD$12,5,FALSE)</f>
        <v>#N/A</v>
      </c>
      <c r="AF207" s="161" t="e">
        <f>T207-HLOOKUP(V207,Minimas!$C$3:$CD$12,6,FALSE)</f>
        <v>#N/A</v>
      </c>
      <c r="AG207" s="161" t="e">
        <f>T207-HLOOKUP(V207,Minimas!$C$3:$CD$12,7,FALSE)</f>
        <v>#N/A</v>
      </c>
      <c r="AH207" s="161" t="e">
        <f>T207-HLOOKUP(V207,Minimas!$C$3:$CD$12,8,FALSE)</f>
        <v>#N/A</v>
      </c>
      <c r="AI207" s="161" t="e">
        <f>T207-HLOOKUP(V207,Minimas!$C$3:$CD$12,9,FALSE)</f>
        <v>#N/A</v>
      </c>
      <c r="AJ207" s="161" t="e">
        <f>T207-HLOOKUP(V207,Minimas!$C$3:$CD$12,10,FALSE)</f>
        <v>#N/A</v>
      </c>
      <c r="AK207" s="162" t="str">
        <f t="shared" si="37"/>
        <v xml:space="preserve"> </v>
      </c>
      <c r="AL207" s="163"/>
      <c r="AM207" s="163" t="str">
        <f t="shared" si="38"/>
        <v xml:space="preserve"> </v>
      </c>
      <c r="AN207" s="163" t="str">
        <f t="shared" si="39"/>
        <v xml:space="preserve"> </v>
      </c>
    </row>
    <row r="208" spans="28:40" ht="14" x14ac:dyDescent="0.25">
      <c r="AB208" s="161" t="e">
        <f>T208-HLOOKUP(V208,Minimas!$C$3:$CD$12,2,FALSE)</f>
        <v>#N/A</v>
      </c>
      <c r="AC208" s="161" t="e">
        <f>T208-HLOOKUP(V208,Minimas!$C$3:$CD$12,3,FALSE)</f>
        <v>#N/A</v>
      </c>
      <c r="AD208" s="161" t="e">
        <f>T208-HLOOKUP(V208,Minimas!$C$3:$CD$12,4,FALSE)</f>
        <v>#N/A</v>
      </c>
      <c r="AE208" s="161" t="e">
        <f>T208-HLOOKUP(V208,Minimas!$C$3:$CD$12,5,FALSE)</f>
        <v>#N/A</v>
      </c>
      <c r="AF208" s="161" t="e">
        <f>T208-HLOOKUP(V208,Minimas!$C$3:$CD$12,6,FALSE)</f>
        <v>#N/A</v>
      </c>
      <c r="AG208" s="161" t="e">
        <f>T208-HLOOKUP(V208,Minimas!$C$3:$CD$12,7,FALSE)</f>
        <v>#N/A</v>
      </c>
      <c r="AH208" s="161" t="e">
        <f>T208-HLOOKUP(V208,Minimas!$C$3:$CD$12,8,FALSE)</f>
        <v>#N/A</v>
      </c>
      <c r="AI208" s="161" t="e">
        <f>T208-HLOOKUP(V208,Minimas!$C$3:$CD$12,9,FALSE)</f>
        <v>#N/A</v>
      </c>
      <c r="AJ208" s="161" t="e">
        <f>T208-HLOOKUP(V208,Minimas!$C$3:$CD$12,10,FALSE)</f>
        <v>#N/A</v>
      </c>
      <c r="AK208" s="162" t="str">
        <f t="shared" si="37"/>
        <v xml:space="preserve"> </v>
      </c>
      <c r="AL208" s="163"/>
      <c r="AM208" s="163" t="str">
        <f t="shared" si="38"/>
        <v xml:space="preserve"> </v>
      </c>
      <c r="AN208" s="163" t="str">
        <f t="shared" si="39"/>
        <v xml:space="preserve"> </v>
      </c>
    </row>
    <row r="209" spans="28:40" ht="14" x14ac:dyDescent="0.25">
      <c r="AB209" s="161" t="e">
        <f>T209-HLOOKUP(V209,Minimas!$C$3:$CD$12,2,FALSE)</f>
        <v>#N/A</v>
      </c>
      <c r="AC209" s="161" t="e">
        <f>T209-HLOOKUP(V209,Minimas!$C$3:$CD$12,3,FALSE)</f>
        <v>#N/A</v>
      </c>
      <c r="AD209" s="161" t="e">
        <f>T209-HLOOKUP(V209,Minimas!$C$3:$CD$12,4,FALSE)</f>
        <v>#N/A</v>
      </c>
      <c r="AE209" s="161" t="e">
        <f>T209-HLOOKUP(V209,Minimas!$C$3:$CD$12,5,FALSE)</f>
        <v>#N/A</v>
      </c>
      <c r="AF209" s="161" t="e">
        <f>T209-HLOOKUP(V209,Minimas!$C$3:$CD$12,6,FALSE)</f>
        <v>#N/A</v>
      </c>
      <c r="AG209" s="161" t="e">
        <f>T209-HLOOKUP(V209,Minimas!$C$3:$CD$12,7,FALSE)</f>
        <v>#N/A</v>
      </c>
      <c r="AH209" s="161" t="e">
        <f>T209-HLOOKUP(V209,Minimas!$C$3:$CD$12,8,FALSE)</f>
        <v>#N/A</v>
      </c>
      <c r="AI209" s="161" t="e">
        <f>T209-HLOOKUP(V209,Minimas!$C$3:$CD$12,9,FALSE)</f>
        <v>#N/A</v>
      </c>
      <c r="AJ209" s="161" t="e">
        <f>T209-HLOOKUP(V209,Minimas!$C$3:$CD$12,10,FALSE)</f>
        <v>#N/A</v>
      </c>
      <c r="AK209" s="162" t="str">
        <f t="shared" si="37"/>
        <v xml:space="preserve"> </v>
      </c>
      <c r="AL209" s="163"/>
      <c r="AM209" s="163" t="str">
        <f t="shared" si="38"/>
        <v xml:space="preserve"> </v>
      </c>
      <c r="AN209" s="163" t="str">
        <f t="shared" si="39"/>
        <v xml:space="preserve"> </v>
      </c>
    </row>
    <row r="210" spans="28:40" ht="14" x14ac:dyDescent="0.25">
      <c r="AB210" s="161" t="e">
        <f>T210-HLOOKUP(V210,Minimas!$C$3:$CD$12,2,FALSE)</f>
        <v>#N/A</v>
      </c>
      <c r="AC210" s="161" t="e">
        <f>T210-HLOOKUP(V210,Minimas!$C$3:$CD$12,3,FALSE)</f>
        <v>#N/A</v>
      </c>
      <c r="AD210" s="161" t="e">
        <f>T210-HLOOKUP(V210,Minimas!$C$3:$CD$12,4,FALSE)</f>
        <v>#N/A</v>
      </c>
      <c r="AE210" s="161" t="e">
        <f>T210-HLOOKUP(V210,Minimas!$C$3:$CD$12,5,FALSE)</f>
        <v>#N/A</v>
      </c>
      <c r="AF210" s="161" t="e">
        <f>T210-HLOOKUP(V210,Minimas!$C$3:$CD$12,6,FALSE)</f>
        <v>#N/A</v>
      </c>
      <c r="AG210" s="161" t="e">
        <f>T210-HLOOKUP(V210,Minimas!$C$3:$CD$12,7,FALSE)</f>
        <v>#N/A</v>
      </c>
      <c r="AH210" s="161" t="e">
        <f>T210-HLOOKUP(V210,Minimas!$C$3:$CD$12,8,FALSE)</f>
        <v>#N/A</v>
      </c>
      <c r="AI210" s="161" t="e">
        <f>T210-HLOOKUP(V210,Minimas!$C$3:$CD$12,9,FALSE)</f>
        <v>#N/A</v>
      </c>
      <c r="AJ210" s="161" t="e">
        <f>T210-HLOOKUP(V210,Minimas!$C$3:$CD$12,10,FALSE)</f>
        <v>#N/A</v>
      </c>
      <c r="AK210" s="162" t="str">
        <f t="shared" si="37"/>
        <v xml:space="preserve"> </v>
      </c>
      <c r="AL210" s="163"/>
      <c r="AM210" s="163" t="str">
        <f t="shared" si="38"/>
        <v xml:space="preserve"> </v>
      </c>
      <c r="AN210" s="163" t="str">
        <f t="shared" si="39"/>
        <v xml:space="preserve"> </v>
      </c>
    </row>
    <row r="211" spans="28:40" ht="14" x14ac:dyDescent="0.25">
      <c r="AB211" s="161" t="e">
        <f>T211-HLOOKUP(V211,Minimas!$C$3:$CD$12,2,FALSE)</f>
        <v>#N/A</v>
      </c>
      <c r="AC211" s="161" t="e">
        <f>T211-HLOOKUP(V211,Minimas!$C$3:$CD$12,3,FALSE)</f>
        <v>#N/A</v>
      </c>
      <c r="AD211" s="161" t="e">
        <f>T211-HLOOKUP(V211,Minimas!$C$3:$CD$12,4,FALSE)</f>
        <v>#N/A</v>
      </c>
      <c r="AE211" s="161" t="e">
        <f>T211-HLOOKUP(V211,Minimas!$C$3:$CD$12,5,FALSE)</f>
        <v>#N/A</v>
      </c>
      <c r="AF211" s="161" t="e">
        <f>T211-HLOOKUP(V211,Minimas!$C$3:$CD$12,6,FALSE)</f>
        <v>#N/A</v>
      </c>
      <c r="AG211" s="161" t="e">
        <f>T211-HLOOKUP(V211,Minimas!$C$3:$CD$12,7,FALSE)</f>
        <v>#N/A</v>
      </c>
      <c r="AH211" s="161" t="e">
        <f>T211-HLOOKUP(V211,Minimas!$C$3:$CD$12,8,FALSE)</f>
        <v>#N/A</v>
      </c>
      <c r="AI211" s="161" t="e">
        <f>T211-HLOOKUP(V211,Minimas!$C$3:$CD$12,9,FALSE)</f>
        <v>#N/A</v>
      </c>
      <c r="AJ211" s="161" t="e">
        <f>T211-HLOOKUP(V211,Minimas!$C$3:$CD$12,10,FALSE)</f>
        <v>#N/A</v>
      </c>
      <c r="AK211" s="162" t="str">
        <f t="shared" si="37"/>
        <v xml:space="preserve"> </v>
      </c>
      <c r="AL211" s="163"/>
      <c r="AM211" s="163" t="str">
        <f t="shared" si="38"/>
        <v xml:space="preserve"> </v>
      </c>
      <c r="AN211" s="163" t="str">
        <f t="shared" si="39"/>
        <v xml:space="preserve"> </v>
      </c>
    </row>
    <row r="212" spans="28:40" ht="14" x14ac:dyDescent="0.25">
      <c r="AB212" s="161" t="e">
        <f>T212-HLOOKUP(V212,Minimas!$C$3:$CD$12,2,FALSE)</f>
        <v>#N/A</v>
      </c>
      <c r="AC212" s="161" t="e">
        <f>T212-HLOOKUP(V212,Minimas!$C$3:$CD$12,3,FALSE)</f>
        <v>#N/A</v>
      </c>
      <c r="AD212" s="161" t="e">
        <f>T212-HLOOKUP(V212,Minimas!$C$3:$CD$12,4,FALSE)</f>
        <v>#N/A</v>
      </c>
      <c r="AE212" s="161" t="e">
        <f>T212-HLOOKUP(V212,Minimas!$C$3:$CD$12,5,FALSE)</f>
        <v>#N/A</v>
      </c>
      <c r="AF212" s="161" t="e">
        <f>T212-HLOOKUP(V212,Minimas!$C$3:$CD$12,6,FALSE)</f>
        <v>#N/A</v>
      </c>
      <c r="AG212" s="161" t="e">
        <f>T212-HLOOKUP(V212,Minimas!$C$3:$CD$12,7,FALSE)</f>
        <v>#N/A</v>
      </c>
      <c r="AH212" s="161" t="e">
        <f>T212-HLOOKUP(V212,Minimas!$C$3:$CD$12,8,FALSE)</f>
        <v>#N/A</v>
      </c>
      <c r="AI212" s="161" t="e">
        <f>T212-HLOOKUP(V212,Minimas!$C$3:$CD$12,9,FALSE)</f>
        <v>#N/A</v>
      </c>
      <c r="AJ212" s="161" t="e">
        <f>T212-HLOOKUP(V212,Minimas!$C$3:$CD$12,10,FALSE)</f>
        <v>#N/A</v>
      </c>
      <c r="AK212" s="162" t="str">
        <f t="shared" si="37"/>
        <v xml:space="preserve"> </v>
      </c>
      <c r="AL212" s="163"/>
      <c r="AM212" s="163" t="str">
        <f t="shared" si="38"/>
        <v xml:space="preserve"> </v>
      </c>
      <c r="AN212" s="163" t="str">
        <f t="shared" si="39"/>
        <v xml:space="preserve"> </v>
      </c>
    </row>
    <row r="213" spans="28:40" ht="14" x14ac:dyDescent="0.25">
      <c r="AB213" s="161" t="e">
        <f>T213-HLOOKUP(V213,Minimas!$C$3:$CD$12,2,FALSE)</f>
        <v>#N/A</v>
      </c>
      <c r="AC213" s="161" t="e">
        <f>T213-HLOOKUP(V213,Minimas!$C$3:$CD$12,3,FALSE)</f>
        <v>#N/A</v>
      </c>
      <c r="AD213" s="161" t="e">
        <f>T213-HLOOKUP(V213,Minimas!$C$3:$CD$12,4,FALSE)</f>
        <v>#N/A</v>
      </c>
      <c r="AE213" s="161" t="e">
        <f>T213-HLOOKUP(V213,Minimas!$C$3:$CD$12,5,FALSE)</f>
        <v>#N/A</v>
      </c>
      <c r="AF213" s="161" t="e">
        <f>T213-HLOOKUP(V213,Minimas!$C$3:$CD$12,6,FALSE)</f>
        <v>#N/A</v>
      </c>
      <c r="AG213" s="161" t="e">
        <f>T213-HLOOKUP(V213,Minimas!$C$3:$CD$12,7,FALSE)</f>
        <v>#N/A</v>
      </c>
      <c r="AH213" s="161" t="e">
        <f>T213-HLOOKUP(V213,Minimas!$C$3:$CD$12,8,FALSE)</f>
        <v>#N/A</v>
      </c>
      <c r="AI213" s="161" t="e">
        <f>T213-HLOOKUP(V213,Minimas!$C$3:$CD$12,9,FALSE)</f>
        <v>#N/A</v>
      </c>
      <c r="AJ213" s="161" t="e">
        <f>T213-HLOOKUP(V213,Minimas!$C$3:$CD$12,10,FALSE)</f>
        <v>#N/A</v>
      </c>
      <c r="AK213" s="162" t="str">
        <f t="shared" si="37"/>
        <v xml:space="preserve"> </v>
      </c>
      <c r="AL213" s="163"/>
      <c r="AM213" s="163" t="str">
        <f t="shared" si="38"/>
        <v xml:space="preserve"> </v>
      </c>
      <c r="AN213" s="163" t="str">
        <f t="shared" si="39"/>
        <v xml:space="preserve"> </v>
      </c>
    </row>
    <row r="214" spans="28:40" ht="14" x14ac:dyDescent="0.25">
      <c r="AB214" s="161" t="e">
        <f>T214-HLOOKUP(V214,Minimas!$C$3:$CD$12,2,FALSE)</f>
        <v>#N/A</v>
      </c>
      <c r="AC214" s="161" t="e">
        <f>T214-HLOOKUP(V214,Minimas!$C$3:$CD$12,3,FALSE)</f>
        <v>#N/A</v>
      </c>
      <c r="AD214" s="161" t="e">
        <f>T214-HLOOKUP(V214,Minimas!$C$3:$CD$12,4,FALSE)</f>
        <v>#N/A</v>
      </c>
      <c r="AE214" s="161" t="e">
        <f>T214-HLOOKUP(V214,Minimas!$C$3:$CD$12,5,FALSE)</f>
        <v>#N/A</v>
      </c>
      <c r="AF214" s="161" t="e">
        <f>T214-HLOOKUP(V214,Minimas!$C$3:$CD$12,6,FALSE)</f>
        <v>#N/A</v>
      </c>
      <c r="AG214" s="161" t="e">
        <f>T214-HLOOKUP(V214,Minimas!$C$3:$CD$12,7,FALSE)</f>
        <v>#N/A</v>
      </c>
      <c r="AH214" s="161" t="e">
        <f>T214-HLOOKUP(V214,Minimas!$C$3:$CD$12,8,FALSE)</f>
        <v>#N/A</v>
      </c>
      <c r="AI214" s="161" t="e">
        <f>T214-HLOOKUP(V214,Minimas!$C$3:$CD$12,9,FALSE)</f>
        <v>#N/A</v>
      </c>
      <c r="AJ214" s="161" t="e">
        <f>T214-HLOOKUP(V214,Minimas!$C$3:$CD$12,10,FALSE)</f>
        <v>#N/A</v>
      </c>
      <c r="AK214" s="162" t="str">
        <f t="shared" si="37"/>
        <v xml:space="preserve"> </v>
      </c>
      <c r="AL214" s="163"/>
      <c r="AM214" s="163" t="str">
        <f t="shared" si="38"/>
        <v xml:space="preserve"> </v>
      </c>
      <c r="AN214" s="163" t="str">
        <f t="shared" si="39"/>
        <v xml:space="preserve"> </v>
      </c>
    </row>
    <row r="215" spans="28:40" ht="14" x14ac:dyDescent="0.25">
      <c r="AB215" s="161" t="e">
        <f>T215-HLOOKUP(V215,Minimas!$C$3:$CD$12,2,FALSE)</f>
        <v>#N/A</v>
      </c>
      <c r="AC215" s="161" t="e">
        <f>T215-HLOOKUP(V215,Minimas!$C$3:$CD$12,3,FALSE)</f>
        <v>#N/A</v>
      </c>
      <c r="AD215" s="161" t="e">
        <f>T215-HLOOKUP(V215,Minimas!$C$3:$CD$12,4,FALSE)</f>
        <v>#N/A</v>
      </c>
      <c r="AE215" s="161" t="e">
        <f>T215-HLOOKUP(V215,Minimas!$C$3:$CD$12,5,FALSE)</f>
        <v>#N/A</v>
      </c>
      <c r="AF215" s="161" t="e">
        <f>T215-HLOOKUP(V215,Minimas!$C$3:$CD$12,6,FALSE)</f>
        <v>#N/A</v>
      </c>
      <c r="AG215" s="161" t="e">
        <f>T215-HLOOKUP(V215,Minimas!$C$3:$CD$12,7,FALSE)</f>
        <v>#N/A</v>
      </c>
      <c r="AH215" s="161" t="e">
        <f>T215-HLOOKUP(V215,Minimas!$C$3:$CD$12,8,FALSE)</f>
        <v>#N/A</v>
      </c>
      <c r="AI215" s="161" t="e">
        <f>T215-HLOOKUP(V215,Minimas!$C$3:$CD$12,9,FALSE)</f>
        <v>#N/A</v>
      </c>
      <c r="AJ215" s="161" t="e">
        <f>T215-HLOOKUP(V215,Minimas!$C$3:$CD$12,10,FALSE)</f>
        <v>#N/A</v>
      </c>
      <c r="AK215" s="162" t="str">
        <f t="shared" si="37"/>
        <v xml:space="preserve"> </v>
      </c>
      <c r="AL215" s="163"/>
      <c r="AM215" s="163" t="str">
        <f t="shared" si="38"/>
        <v xml:space="preserve"> </v>
      </c>
      <c r="AN215" s="163" t="str">
        <f t="shared" si="39"/>
        <v xml:space="preserve"> </v>
      </c>
    </row>
    <row r="216" spans="28:40" ht="14" x14ac:dyDescent="0.25">
      <c r="AB216" s="161" t="e">
        <f>T216-HLOOKUP(V216,Minimas!$C$3:$CD$12,2,FALSE)</f>
        <v>#N/A</v>
      </c>
      <c r="AC216" s="161" t="e">
        <f>T216-HLOOKUP(V216,Minimas!$C$3:$CD$12,3,FALSE)</f>
        <v>#N/A</v>
      </c>
      <c r="AD216" s="161" t="e">
        <f>T216-HLOOKUP(V216,Minimas!$C$3:$CD$12,4,FALSE)</f>
        <v>#N/A</v>
      </c>
      <c r="AE216" s="161" t="e">
        <f>T216-HLOOKUP(V216,Minimas!$C$3:$CD$12,5,FALSE)</f>
        <v>#N/A</v>
      </c>
      <c r="AF216" s="161" t="e">
        <f>T216-HLOOKUP(V216,Minimas!$C$3:$CD$12,6,FALSE)</f>
        <v>#N/A</v>
      </c>
      <c r="AG216" s="161" t="e">
        <f>T216-HLOOKUP(V216,Minimas!$C$3:$CD$12,7,FALSE)</f>
        <v>#N/A</v>
      </c>
      <c r="AH216" s="161" t="e">
        <f>T216-HLOOKUP(V216,Minimas!$C$3:$CD$12,8,FALSE)</f>
        <v>#N/A</v>
      </c>
      <c r="AI216" s="161" t="e">
        <f>T216-HLOOKUP(V216,Minimas!$C$3:$CD$12,9,FALSE)</f>
        <v>#N/A</v>
      </c>
      <c r="AJ216" s="161" t="e">
        <f>T216-HLOOKUP(V216,Minimas!$C$3:$CD$12,10,FALSE)</f>
        <v>#N/A</v>
      </c>
      <c r="AK216" s="162" t="str">
        <f t="shared" si="37"/>
        <v xml:space="preserve"> </v>
      </c>
      <c r="AL216" s="163"/>
      <c r="AM216" s="163" t="str">
        <f t="shared" si="38"/>
        <v xml:space="preserve"> </v>
      </c>
      <c r="AN216" s="163" t="str">
        <f t="shared" si="39"/>
        <v xml:space="preserve"> </v>
      </c>
    </row>
    <row r="217" spans="28:40" ht="14" x14ac:dyDescent="0.25">
      <c r="AB217" s="161" t="e">
        <f>T217-HLOOKUP(V217,Minimas!$C$3:$CD$12,2,FALSE)</f>
        <v>#N/A</v>
      </c>
      <c r="AC217" s="161" t="e">
        <f>T217-HLOOKUP(V217,Minimas!$C$3:$CD$12,3,FALSE)</f>
        <v>#N/A</v>
      </c>
      <c r="AD217" s="161" t="e">
        <f>T217-HLOOKUP(V217,Minimas!$C$3:$CD$12,4,FALSE)</f>
        <v>#N/A</v>
      </c>
      <c r="AE217" s="161" t="e">
        <f>T217-HLOOKUP(V217,Minimas!$C$3:$CD$12,5,FALSE)</f>
        <v>#N/A</v>
      </c>
      <c r="AF217" s="161" t="e">
        <f>T217-HLOOKUP(V217,Minimas!$C$3:$CD$12,6,FALSE)</f>
        <v>#N/A</v>
      </c>
      <c r="AG217" s="161" t="e">
        <f>T217-HLOOKUP(V217,Minimas!$C$3:$CD$12,7,FALSE)</f>
        <v>#N/A</v>
      </c>
      <c r="AH217" s="161" t="e">
        <f>T217-HLOOKUP(V217,Minimas!$C$3:$CD$12,8,FALSE)</f>
        <v>#N/A</v>
      </c>
      <c r="AI217" s="161" t="e">
        <f>T217-HLOOKUP(V217,Minimas!$C$3:$CD$12,9,FALSE)</f>
        <v>#N/A</v>
      </c>
      <c r="AJ217" s="161" t="e">
        <f>T217-HLOOKUP(V217,Minimas!$C$3:$CD$12,10,FALSE)</f>
        <v>#N/A</v>
      </c>
      <c r="AK217" s="162" t="str">
        <f t="shared" si="37"/>
        <v xml:space="preserve"> </v>
      </c>
      <c r="AL217" s="163"/>
      <c r="AM217" s="163" t="str">
        <f t="shared" si="38"/>
        <v xml:space="preserve"> </v>
      </c>
      <c r="AN217" s="163" t="str">
        <f t="shared" si="39"/>
        <v xml:space="preserve"> </v>
      </c>
    </row>
    <row r="218" spans="28:40" ht="14" x14ac:dyDescent="0.25">
      <c r="AB218" s="161" t="e">
        <f>T218-HLOOKUP(V218,Minimas!$C$3:$CD$12,2,FALSE)</f>
        <v>#N/A</v>
      </c>
      <c r="AC218" s="161" t="e">
        <f>T218-HLOOKUP(V218,Minimas!$C$3:$CD$12,3,FALSE)</f>
        <v>#N/A</v>
      </c>
      <c r="AD218" s="161" t="e">
        <f>T218-HLOOKUP(V218,Minimas!$C$3:$CD$12,4,FALSE)</f>
        <v>#N/A</v>
      </c>
      <c r="AE218" s="161" t="e">
        <f>T218-HLOOKUP(V218,Minimas!$C$3:$CD$12,5,FALSE)</f>
        <v>#N/A</v>
      </c>
      <c r="AF218" s="161" t="e">
        <f>T218-HLOOKUP(V218,Minimas!$C$3:$CD$12,6,FALSE)</f>
        <v>#N/A</v>
      </c>
      <c r="AG218" s="161" t="e">
        <f>T218-HLOOKUP(V218,Minimas!$C$3:$CD$12,7,FALSE)</f>
        <v>#N/A</v>
      </c>
      <c r="AH218" s="161" t="e">
        <f>T218-HLOOKUP(V218,Minimas!$C$3:$CD$12,8,FALSE)</f>
        <v>#N/A</v>
      </c>
      <c r="AI218" s="161" t="e">
        <f>T218-HLOOKUP(V218,Minimas!$C$3:$CD$12,9,FALSE)</f>
        <v>#N/A</v>
      </c>
      <c r="AJ218" s="161" t="e">
        <f>T218-HLOOKUP(V218,Minimas!$C$3:$CD$12,10,FALSE)</f>
        <v>#N/A</v>
      </c>
      <c r="AK218" s="162" t="str">
        <f t="shared" si="37"/>
        <v xml:space="preserve"> </v>
      </c>
      <c r="AL218" s="163"/>
      <c r="AM218" s="163" t="str">
        <f t="shared" si="38"/>
        <v xml:space="preserve"> </v>
      </c>
      <c r="AN218" s="163" t="str">
        <f t="shared" si="39"/>
        <v xml:space="preserve"> </v>
      </c>
    </row>
    <row r="219" spans="28:40" ht="14" x14ac:dyDescent="0.25">
      <c r="AB219" s="161" t="e">
        <f>T219-HLOOKUP(V219,Minimas!$C$3:$CD$12,2,FALSE)</f>
        <v>#N/A</v>
      </c>
      <c r="AC219" s="161" t="e">
        <f>T219-HLOOKUP(V219,Minimas!$C$3:$CD$12,3,FALSE)</f>
        <v>#N/A</v>
      </c>
      <c r="AD219" s="161" t="e">
        <f>T219-HLOOKUP(V219,Minimas!$C$3:$CD$12,4,FALSE)</f>
        <v>#N/A</v>
      </c>
      <c r="AE219" s="161" t="e">
        <f>T219-HLOOKUP(V219,Minimas!$C$3:$CD$12,5,FALSE)</f>
        <v>#N/A</v>
      </c>
      <c r="AF219" s="161" t="e">
        <f>T219-HLOOKUP(V219,Minimas!$C$3:$CD$12,6,FALSE)</f>
        <v>#N/A</v>
      </c>
      <c r="AG219" s="161" t="e">
        <f>T219-HLOOKUP(V219,Minimas!$C$3:$CD$12,7,FALSE)</f>
        <v>#N/A</v>
      </c>
      <c r="AH219" s="161" t="e">
        <f>T219-HLOOKUP(V219,Minimas!$C$3:$CD$12,8,FALSE)</f>
        <v>#N/A</v>
      </c>
      <c r="AI219" s="161" t="e">
        <f>T219-HLOOKUP(V219,Minimas!$C$3:$CD$12,9,FALSE)</f>
        <v>#N/A</v>
      </c>
      <c r="AJ219" s="161" t="e">
        <f>T219-HLOOKUP(V219,Minimas!$C$3:$CD$12,10,FALSE)</f>
        <v>#N/A</v>
      </c>
      <c r="AK219" s="162" t="str">
        <f t="shared" si="37"/>
        <v xml:space="preserve"> </v>
      </c>
      <c r="AL219" s="163"/>
      <c r="AM219" s="163" t="str">
        <f t="shared" si="38"/>
        <v xml:space="preserve"> </v>
      </c>
      <c r="AN219" s="163" t="str">
        <f t="shared" si="39"/>
        <v xml:space="preserve"> </v>
      </c>
    </row>
    <row r="220" spans="28:40" ht="14" x14ac:dyDescent="0.25">
      <c r="AB220" s="161" t="e">
        <f>T220-HLOOKUP(V220,Minimas!$C$3:$CD$12,2,FALSE)</f>
        <v>#N/A</v>
      </c>
      <c r="AC220" s="161" t="e">
        <f>T220-HLOOKUP(V220,Minimas!$C$3:$CD$12,3,FALSE)</f>
        <v>#N/A</v>
      </c>
      <c r="AD220" s="161" t="e">
        <f>T220-HLOOKUP(V220,Minimas!$C$3:$CD$12,4,FALSE)</f>
        <v>#N/A</v>
      </c>
      <c r="AE220" s="161" t="e">
        <f>T220-HLOOKUP(V220,Minimas!$C$3:$CD$12,5,FALSE)</f>
        <v>#N/A</v>
      </c>
      <c r="AF220" s="161" t="e">
        <f>T220-HLOOKUP(V220,Minimas!$C$3:$CD$12,6,FALSE)</f>
        <v>#N/A</v>
      </c>
      <c r="AG220" s="161" t="e">
        <f>T220-HLOOKUP(V220,Minimas!$C$3:$CD$12,7,FALSE)</f>
        <v>#N/A</v>
      </c>
      <c r="AH220" s="161" t="e">
        <f>T220-HLOOKUP(V220,Minimas!$C$3:$CD$12,8,FALSE)</f>
        <v>#N/A</v>
      </c>
      <c r="AI220" s="161" t="e">
        <f>T220-HLOOKUP(V220,Minimas!$C$3:$CD$12,9,FALSE)</f>
        <v>#N/A</v>
      </c>
      <c r="AJ220" s="161" t="e">
        <f>T220-HLOOKUP(V220,Minimas!$C$3:$CD$12,10,FALSE)</f>
        <v>#N/A</v>
      </c>
      <c r="AK220" s="162" t="str">
        <f t="shared" si="37"/>
        <v xml:space="preserve"> </v>
      </c>
      <c r="AL220" s="163"/>
      <c r="AM220" s="163" t="str">
        <f t="shared" si="38"/>
        <v xml:space="preserve"> </v>
      </c>
      <c r="AN220" s="163" t="str">
        <f t="shared" si="39"/>
        <v xml:space="preserve"> </v>
      </c>
    </row>
    <row r="221" spans="28:40" ht="14" x14ac:dyDescent="0.25">
      <c r="AB221" s="161" t="e">
        <f>T221-HLOOKUP(V221,Minimas!$C$3:$CD$12,2,FALSE)</f>
        <v>#N/A</v>
      </c>
      <c r="AC221" s="161" t="e">
        <f>T221-HLOOKUP(V221,Minimas!$C$3:$CD$12,3,FALSE)</f>
        <v>#N/A</v>
      </c>
      <c r="AD221" s="161" t="e">
        <f>T221-HLOOKUP(V221,Minimas!$C$3:$CD$12,4,FALSE)</f>
        <v>#N/A</v>
      </c>
      <c r="AE221" s="161" t="e">
        <f>T221-HLOOKUP(V221,Minimas!$C$3:$CD$12,5,FALSE)</f>
        <v>#N/A</v>
      </c>
      <c r="AF221" s="161" t="e">
        <f>T221-HLOOKUP(V221,Minimas!$C$3:$CD$12,6,FALSE)</f>
        <v>#N/A</v>
      </c>
      <c r="AG221" s="161" t="e">
        <f>T221-HLOOKUP(V221,Minimas!$C$3:$CD$12,7,FALSE)</f>
        <v>#N/A</v>
      </c>
      <c r="AH221" s="161" t="e">
        <f>T221-HLOOKUP(V221,Minimas!$C$3:$CD$12,8,FALSE)</f>
        <v>#N/A</v>
      </c>
      <c r="AI221" s="161" t="e">
        <f>T221-HLOOKUP(V221,Minimas!$C$3:$CD$12,9,FALSE)</f>
        <v>#N/A</v>
      </c>
      <c r="AJ221" s="161" t="e">
        <f>T221-HLOOKUP(V221,Minimas!$C$3:$CD$12,10,FALSE)</f>
        <v>#N/A</v>
      </c>
      <c r="AK221" s="162" t="str">
        <f t="shared" si="37"/>
        <v xml:space="preserve"> </v>
      </c>
      <c r="AL221" s="163"/>
      <c r="AM221" s="163" t="str">
        <f t="shared" si="38"/>
        <v xml:space="preserve"> </v>
      </c>
      <c r="AN221" s="163" t="str">
        <f t="shared" si="39"/>
        <v xml:space="preserve"> </v>
      </c>
    </row>
    <row r="222" spans="28:40" ht="14" x14ac:dyDescent="0.25">
      <c r="AB222" s="161" t="e">
        <f>T222-HLOOKUP(V222,Minimas!$C$3:$CD$12,2,FALSE)</f>
        <v>#N/A</v>
      </c>
      <c r="AC222" s="161" t="e">
        <f>T222-HLOOKUP(V222,Minimas!$C$3:$CD$12,3,FALSE)</f>
        <v>#N/A</v>
      </c>
      <c r="AD222" s="161" t="e">
        <f>T222-HLOOKUP(V222,Minimas!$C$3:$CD$12,4,FALSE)</f>
        <v>#N/A</v>
      </c>
      <c r="AE222" s="161" t="e">
        <f>T222-HLOOKUP(V222,Minimas!$C$3:$CD$12,5,FALSE)</f>
        <v>#N/A</v>
      </c>
      <c r="AF222" s="161" t="e">
        <f>T222-HLOOKUP(V222,Minimas!$C$3:$CD$12,6,FALSE)</f>
        <v>#N/A</v>
      </c>
      <c r="AG222" s="161" t="e">
        <f>T222-HLOOKUP(V222,Minimas!$C$3:$CD$12,7,FALSE)</f>
        <v>#N/A</v>
      </c>
      <c r="AH222" s="161" t="e">
        <f>T222-HLOOKUP(V222,Minimas!$C$3:$CD$12,8,FALSE)</f>
        <v>#N/A</v>
      </c>
      <c r="AI222" s="161" t="e">
        <f>T222-HLOOKUP(V222,Minimas!$C$3:$CD$12,9,FALSE)</f>
        <v>#N/A</v>
      </c>
      <c r="AJ222" s="161" t="e">
        <f>T222-HLOOKUP(V222,Minimas!$C$3:$CD$12,10,FALSE)</f>
        <v>#N/A</v>
      </c>
      <c r="AK222" s="162" t="str">
        <f t="shared" si="37"/>
        <v xml:space="preserve"> </v>
      </c>
      <c r="AL222" s="163"/>
      <c r="AM222" s="163" t="str">
        <f t="shared" si="38"/>
        <v xml:space="preserve"> </v>
      </c>
      <c r="AN222" s="163" t="str">
        <f t="shared" si="39"/>
        <v xml:space="preserve"> </v>
      </c>
    </row>
    <row r="223" spans="28:40" ht="14" x14ac:dyDescent="0.25">
      <c r="AB223" s="161" t="e">
        <f>T223-HLOOKUP(V223,Minimas!$C$3:$CD$12,2,FALSE)</f>
        <v>#N/A</v>
      </c>
      <c r="AC223" s="161" t="e">
        <f>T223-HLOOKUP(V223,Minimas!$C$3:$CD$12,3,FALSE)</f>
        <v>#N/A</v>
      </c>
      <c r="AD223" s="161" t="e">
        <f>T223-HLOOKUP(V223,Minimas!$C$3:$CD$12,4,FALSE)</f>
        <v>#N/A</v>
      </c>
      <c r="AE223" s="161" t="e">
        <f>T223-HLOOKUP(V223,Minimas!$C$3:$CD$12,5,FALSE)</f>
        <v>#N/A</v>
      </c>
      <c r="AF223" s="161" t="e">
        <f>T223-HLOOKUP(V223,Minimas!$C$3:$CD$12,6,FALSE)</f>
        <v>#N/A</v>
      </c>
      <c r="AG223" s="161" t="e">
        <f>T223-HLOOKUP(V223,Minimas!$C$3:$CD$12,7,FALSE)</f>
        <v>#N/A</v>
      </c>
      <c r="AH223" s="161" t="e">
        <f>T223-HLOOKUP(V223,Minimas!$C$3:$CD$12,8,FALSE)</f>
        <v>#N/A</v>
      </c>
      <c r="AI223" s="161" t="e">
        <f>T223-HLOOKUP(V223,Minimas!$C$3:$CD$12,9,FALSE)</f>
        <v>#N/A</v>
      </c>
      <c r="AJ223" s="161" t="e">
        <f>T223-HLOOKUP(V223,Minimas!$C$3:$CD$12,10,FALSE)</f>
        <v>#N/A</v>
      </c>
      <c r="AK223" s="162" t="str">
        <f t="shared" si="37"/>
        <v xml:space="preserve"> </v>
      </c>
      <c r="AL223" s="163"/>
      <c r="AM223" s="163" t="str">
        <f t="shared" si="38"/>
        <v xml:space="preserve"> </v>
      </c>
      <c r="AN223" s="163" t="str">
        <f t="shared" si="39"/>
        <v xml:space="preserve"> </v>
      </c>
    </row>
    <row r="224" spans="28:40" ht="14" x14ac:dyDescent="0.25">
      <c r="AB224" s="161" t="e">
        <f>T224-HLOOKUP(V224,Minimas!$C$3:$CD$12,2,FALSE)</f>
        <v>#N/A</v>
      </c>
      <c r="AC224" s="161" t="e">
        <f>T224-HLOOKUP(V224,Minimas!$C$3:$CD$12,3,FALSE)</f>
        <v>#N/A</v>
      </c>
      <c r="AD224" s="161" t="e">
        <f>T224-HLOOKUP(V224,Minimas!$C$3:$CD$12,4,FALSE)</f>
        <v>#N/A</v>
      </c>
      <c r="AE224" s="161" t="e">
        <f>T224-HLOOKUP(V224,Minimas!$C$3:$CD$12,5,FALSE)</f>
        <v>#N/A</v>
      </c>
      <c r="AF224" s="161" t="e">
        <f>T224-HLOOKUP(V224,Minimas!$C$3:$CD$12,6,FALSE)</f>
        <v>#N/A</v>
      </c>
      <c r="AG224" s="161" t="e">
        <f>T224-HLOOKUP(V224,Minimas!$C$3:$CD$12,7,FALSE)</f>
        <v>#N/A</v>
      </c>
      <c r="AH224" s="161" t="e">
        <f>T224-HLOOKUP(V224,Minimas!$C$3:$CD$12,8,FALSE)</f>
        <v>#N/A</v>
      </c>
      <c r="AI224" s="161" t="e">
        <f>T224-HLOOKUP(V224,Minimas!$C$3:$CD$12,9,FALSE)</f>
        <v>#N/A</v>
      </c>
      <c r="AJ224" s="161" t="e">
        <f>T224-HLOOKUP(V224,Minimas!$C$3:$CD$12,10,FALSE)</f>
        <v>#N/A</v>
      </c>
      <c r="AK224" s="162" t="str">
        <f t="shared" si="37"/>
        <v xml:space="preserve"> </v>
      </c>
      <c r="AL224" s="163"/>
      <c r="AM224" s="163" t="str">
        <f t="shared" si="38"/>
        <v xml:space="preserve"> </v>
      </c>
      <c r="AN224" s="163" t="str">
        <f t="shared" si="39"/>
        <v xml:space="preserve"> </v>
      </c>
    </row>
    <row r="225" spans="28:40" ht="14" x14ac:dyDescent="0.25">
      <c r="AB225" s="161" t="e">
        <f>T225-HLOOKUP(V225,Minimas!$C$3:$CD$12,2,FALSE)</f>
        <v>#N/A</v>
      </c>
      <c r="AC225" s="161" t="e">
        <f>T225-HLOOKUP(V225,Minimas!$C$3:$CD$12,3,FALSE)</f>
        <v>#N/A</v>
      </c>
      <c r="AD225" s="161" t="e">
        <f>T225-HLOOKUP(V225,Minimas!$C$3:$CD$12,4,FALSE)</f>
        <v>#N/A</v>
      </c>
      <c r="AE225" s="161" t="e">
        <f>T225-HLOOKUP(V225,Minimas!$C$3:$CD$12,5,FALSE)</f>
        <v>#N/A</v>
      </c>
      <c r="AF225" s="161" t="e">
        <f>T225-HLOOKUP(V225,Minimas!$C$3:$CD$12,6,FALSE)</f>
        <v>#N/A</v>
      </c>
      <c r="AG225" s="161" t="e">
        <f>T225-HLOOKUP(V225,Minimas!$C$3:$CD$12,7,FALSE)</f>
        <v>#N/A</v>
      </c>
      <c r="AH225" s="161" t="e">
        <f>T225-HLOOKUP(V225,Minimas!$C$3:$CD$12,8,FALSE)</f>
        <v>#N/A</v>
      </c>
      <c r="AI225" s="161" t="e">
        <f>T225-HLOOKUP(V225,Minimas!$C$3:$CD$12,9,FALSE)</f>
        <v>#N/A</v>
      </c>
      <c r="AJ225" s="161" t="e">
        <f>T225-HLOOKUP(V225,Minimas!$C$3:$CD$12,10,FALSE)</f>
        <v>#N/A</v>
      </c>
      <c r="AK225" s="162" t="str">
        <f t="shared" si="37"/>
        <v xml:space="preserve"> </v>
      </c>
      <c r="AL225" s="163"/>
      <c r="AM225" s="163" t="str">
        <f t="shared" si="38"/>
        <v xml:space="preserve"> </v>
      </c>
      <c r="AN225" s="163" t="str">
        <f t="shared" si="39"/>
        <v xml:space="preserve"> </v>
      </c>
    </row>
    <row r="226" spans="28:40" ht="14" x14ac:dyDescent="0.25">
      <c r="AB226" s="161" t="e">
        <f>T226-HLOOKUP(V226,Minimas!$C$3:$CD$12,2,FALSE)</f>
        <v>#N/A</v>
      </c>
      <c r="AC226" s="161" t="e">
        <f>T226-HLOOKUP(V226,Minimas!$C$3:$CD$12,3,FALSE)</f>
        <v>#N/A</v>
      </c>
      <c r="AD226" s="161" t="e">
        <f>T226-HLOOKUP(V226,Minimas!$C$3:$CD$12,4,FALSE)</f>
        <v>#N/A</v>
      </c>
      <c r="AE226" s="161" t="e">
        <f>T226-HLOOKUP(V226,Minimas!$C$3:$CD$12,5,FALSE)</f>
        <v>#N/A</v>
      </c>
      <c r="AF226" s="161" t="e">
        <f>T226-HLOOKUP(V226,Minimas!$C$3:$CD$12,6,FALSE)</f>
        <v>#N/A</v>
      </c>
      <c r="AG226" s="161" t="e">
        <f>T226-HLOOKUP(V226,Minimas!$C$3:$CD$12,7,FALSE)</f>
        <v>#N/A</v>
      </c>
      <c r="AH226" s="161" t="e">
        <f>T226-HLOOKUP(V226,Minimas!$C$3:$CD$12,8,FALSE)</f>
        <v>#N/A</v>
      </c>
      <c r="AI226" s="161" t="e">
        <f>T226-HLOOKUP(V226,Minimas!$C$3:$CD$12,9,FALSE)</f>
        <v>#N/A</v>
      </c>
      <c r="AJ226" s="161" t="e">
        <f>T226-HLOOKUP(V226,Minimas!$C$3:$CD$12,10,FALSE)</f>
        <v>#N/A</v>
      </c>
      <c r="AK226" s="162" t="str">
        <f t="shared" si="37"/>
        <v xml:space="preserve"> </v>
      </c>
      <c r="AL226" s="163"/>
      <c r="AM226" s="163" t="str">
        <f t="shared" si="38"/>
        <v xml:space="preserve"> </v>
      </c>
      <c r="AN226" s="163" t="str">
        <f t="shared" si="39"/>
        <v xml:space="preserve"> </v>
      </c>
    </row>
    <row r="227" spans="28:40" ht="14" x14ac:dyDescent="0.25">
      <c r="AB227" s="161" t="e">
        <f>T227-HLOOKUP(V227,Minimas!$C$3:$CD$12,2,FALSE)</f>
        <v>#N/A</v>
      </c>
      <c r="AC227" s="161" t="e">
        <f>T227-HLOOKUP(V227,Minimas!$C$3:$CD$12,3,FALSE)</f>
        <v>#N/A</v>
      </c>
      <c r="AD227" s="161" t="e">
        <f>T227-HLOOKUP(V227,Minimas!$C$3:$CD$12,4,FALSE)</f>
        <v>#N/A</v>
      </c>
      <c r="AE227" s="161" t="e">
        <f>T227-HLOOKUP(V227,Minimas!$C$3:$CD$12,5,FALSE)</f>
        <v>#N/A</v>
      </c>
      <c r="AF227" s="161" t="e">
        <f>T227-HLOOKUP(V227,Minimas!$C$3:$CD$12,6,FALSE)</f>
        <v>#N/A</v>
      </c>
      <c r="AG227" s="161" t="e">
        <f>T227-HLOOKUP(V227,Minimas!$C$3:$CD$12,7,FALSE)</f>
        <v>#N/A</v>
      </c>
      <c r="AH227" s="161" t="e">
        <f>T227-HLOOKUP(V227,Minimas!$C$3:$CD$12,8,FALSE)</f>
        <v>#N/A</v>
      </c>
      <c r="AI227" s="161" t="e">
        <f>T227-HLOOKUP(V227,Minimas!$C$3:$CD$12,9,FALSE)</f>
        <v>#N/A</v>
      </c>
      <c r="AJ227" s="161" t="e">
        <f>T227-HLOOKUP(V227,Minimas!$C$3:$CD$12,10,FALSE)</f>
        <v>#N/A</v>
      </c>
      <c r="AK227" s="162" t="str">
        <f t="shared" si="37"/>
        <v xml:space="preserve"> </v>
      </c>
      <c r="AL227" s="163"/>
      <c r="AM227" s="163" t="str">
        <f t="shared" si="38"/>
        <v xml:space="preserve"> </v>
      </c>
      <c r="AN227" s="163" t="str">
        <f t="shared" si="39"/>
        <v xml:space="preserve"> </v>
      </c>
    </row>
    <row r="228" spans="28:40" ht="14" x14ac:dyDescent="0.25">
      <c r="AB228" s="161" t="e">
        <f>T228-HLOOKUP(V228,Minimas!$C$3:$CD$12,2,FALSE)</f>
        <v>#N/A</v>
      </c>
      <c r="AC228" s="161" t="e">
        <f>T228-HLOOKUP(V228,Minimas!$C$3:$CD$12,3,FALSE)</f>
        <v>#N/A</v>
      </c>
      <c r="AD228" s="161" t="e">
        <f>T228-HLOOKUP(V228,Minimas!$C$3:$CD$12,4,FALSE)</f>
        <v>#N/A</v>
      </c>
      <c r="AE228" s="161" t="e">
        <f>T228-HLOOKUP(V228,Minimas!$C$3:$CD$12,5,FALSE)</f>
        <v>#N/A</v>
      </c>
      <c r="AF228" s="161" t="e">
        <f>T228-HLOOKUP(V228,Minimas!$C$3:$CD$12,6,FALSE)</f>
        <v>#N/A</v>
      </c>
      <c r="AG228" s="161" t="e">
        <f>T228-HLOOKUP(V228,Minimas!$C$3:$CD$12,7,FALSE)</f>
        <v>#N/A</v>
      </c>
      <c r="AH228" s="161" t="e">
        <f>T228-HLOOKUP(V228,Minimas!$C$3:$CD$12,8,FALSE)</f>
        <v>#N/A</v>
      </c>
      <c r="AI228" s="161" t="e">
        <f>T228-HLOOKUP(V228,Minimas!$C$3:$CD$12,9,FALSE)</f>
        <v>#N/A</v>
      </c>
      <c r="AJ228" s="161" t="e">
        <f>T228-HLOOKUP(V228,Minimas!$C$3:$CD$12,10,FALSE)</f>
        <v>#N/A</v>
      </c>
      <c r="AK228" s="162" t="str">
        <f t="shared" si="37"/>
        <v xml:space="preserve"> </v>
      </c>
      <c r="AL228" s="163"/>
      <c r="AM228" s="163" t="str">
        <f t="shared" si="38"/>
        <v xml:space="preserve"> </v>
      </c>
      <c r="AN228" s="163" t="str">
        <f t="shared" si="39"/>
        <v xml:space="preserve"> </v>
      </c>
    </row>
    <row r="229" spans="28:40" ht="14" x14ac:dyDescent="0.25">
      <c r="AB229" s="161" t="e">
        <f>T229-HLOOKUP(V229,Minimas!$C$3:$CD$12,2,FALSE)</f>
        <v>#N/A</v>
      </c>
      <c r="AC229" s="161" t="e">
        <f>T229-HLOOKUP(V229,Minimas!$C$3:$CD$12,3,FALSE)</f>
        <v>#N/A</v>
      </c>
      <c r="AD229" s="161" t="e">
        <f>T229-HLOOKUP(V229,Minimas!$C$3:$CD$12,4,FALSE)</f>
        <v>#N/A</v>
      </c>
      <c r="AE229" s="161" t="e">
        <f>T229-HLOOKUP(V229,Minimas!$C$3:$CD$12,5,FALSE)</f>
        <v>#N/A</v>
      </c>
      <c r="AF229" s="161" t="e">
        <f>T229-HLOOKUP(V229,Minimas!$C$3:$CD$12,6,FALSE)</f>
        <v>#N/A</v>
      </c>
      <c r="AG229" s="161" t="e">
        <f>T229-HLOOKUP(V229,Minimas!$C$3:$CD$12,7,FALSE)</f>
        <v>#N/A</v>
      </c>
      <c r="AH229" s="161" t="e">
        <f>T229-HLOOKUP(V229,Minimas!$C$3:$CD$12,8,FALSE)</f>
        <v>#N/A</v>
      </c>
      <c r="AI229" s="161" t="e">
        <f>T229-HLOOKUP(V229,Minimas!$C$3:$CD$12,9,FALSE)</f>
        <v>#N/A</v>
      </c>
      <c r="AJ229" s="161" t="e">
        <f>T229-HLOOKUP(V229,Minimas!$C$3:$CD$12,10,FALSE)</f>
        <v>#N/A</v>
      </c>
      <c r="AK229" s="162" t="str">
        <f t="shared" si="37"/>
        <v xml:space="preserve"> </v>
      </c>
      <c r="AL229" s="163"/>
      <c r="AM229" s="163" t="str">
        <f t="shared" si="38"/>
        <v xml:space="preserve"> </v>
      </c>
      <c r="AN229" s="163" t="str">
        <f t="shared" si="39"/>
        <v xml:space="preserve"> </v>
      </c>
    </row>
    <row r="230" spans="28:40" ht="14" x14ac:dyDescent="0.25">
      <c r="AB230" s="161" t="e">
        <f>T230-HLOOKUP(V230,Minimas!$C$3:$CD$12,2,FALSE)</f>
        <v>#N/A</v>
      </c>
      <c r="AC230" s="161" t="e">
        <f>T230-HLOOKUP(V230,Minimas!$C$3:$CD$12,3,FALSE)</f>
        <v>#N/A</v>
      </c>
      <c r="AD230" s="161" t="e">
        <f>T230-HLOOKUP(V230,Minimas!$C$3:$CD$12,4,FALSE)</f>
        <v>#N/A</v>
      </c>
      <c r="AE230" s="161" t="e">
        <f>T230-HLOOKUP(V230,Minimas!$C$3:$CD$12,5,FALSE)</f>
        <v>#N/A</v>
      </c>
      <c r="AF230" s="161" t="e">
        <f>T230-HLOOKUP(V230,Minimas!$C$3:$CD$12,6,FALSE)</f>
        <v>#N/A</v>
      </c>
      <c r="AG230" s="161" t="e">
        <f>T230-HLOOKUP(V230,Minimas!$C$3:$CD$12,7,FALSE)</f>
        <v>#N/A</v>
      </c>
      <c r="AH230" s="161" t="e">
        <f>T230-HLOOKUP(V230,Minimas!$C$3:$CD$12,8,FALSE)</f>
        <v>#N/A</v>
      </c>
      <c r="AI230" s="161" t="e">
        <f>T230-HLOOKUP(V230,Minimas!$C$3:$CD$12,9,FALSE)</f>
        <v>#N/A</v>
      </c>
      <c r="AJ230" s="161" t="e">
        <f>T230-HLOOKUP(V230,Minimas!$C$3:$CD$12,10,FALSE)</f>
        <v>#N/A</v>
      </c>
      <c r="AK230" s="162" t="str">
        <f t="shared" si="37"/>
        <v xml:space="preserve"> </v>
      </c>
      <c r="AL230" s="163"/>
      <c r="AM230" s="163" t="str">
        <f t="shared" si="38"/>
        <v xml:space="preserve"> </v>
      </c>
      <c r="AN230" s="163" t="str">
        <f t="shared" si="39"/>
        <v xml:space="preserve"> </v>
      </c>
    </row>
    <row r="231" spans="28:40" ht="14" x14ac:dyDescent="0.25">
      <c r="AB231" s="161" t="e">
        <f>T231-HLOOKUP(V231,Minimas!$C$3:$CD$12,2,FALSE)</f>
        <v>#N/A</v>
      </c>
      <c r="AC231" s="161" t="e">
        <f>T231-HLOOKUP(V231,Minimas!$C$3:$CD$12,3,FALSE)</f>
        <v>#N/A</v>
      </c>
      <c r="AD231" s="161" t="e">
        <f>T231-HLOOKUP(V231,Minimas!$C$3:$CD$12,4,FALSE)</f>
        <v>#N/A</v>
      </c>
      <c r="AE231" s="161" t="e">
        <f>T231-HLOOKUP(V231,Minimas!$C$3:$CD$12,5,FALSE)</f>
        <v>#N/A</v>
      </c>
      <c r="AF231" s="161" t="e">
        <f>T231-HLOOKUP(V231,Minimas!$C$3:$CD$12,6,FALSE)</f>
        <v>#N/A</v>
      </c>
      <c r="AG231" s="161" t="e">
        <f>T231-HLOOKUP(V231,Minimas!$C$3:$CD$12,7,FALSE)</f>
        <v>#N/A</v>
      </c>
      <c r="AH231" s="161" t="e">
        <f>T231-HLOOKUP(V231,Minimas!$C$3:$CD$12,8,FALSE)</f>
        <v>#N/A</v>
      </c>
      <c r="AI231" s="161" t="e">
        <f>T231-HLOOKUP(V231,Minimas!$C$3:$CD$12,9,FALSE)</f>
        <v>#N/A</v>
      </c>
      <c r="AJ231" s="161" t="e">
        <f>T231-HLOOKUP(V231,Minimas!$C$3:$CD$12,10,FALSE)</f>
        <v>#N/A</v>
      </c>
      <c r="AK231" s="162" t="str">
        <f t="shared" si="37"/>
        <v xml:space="preserve"> </v>
      </c>
      <c r="AL231" s="163"/>
      <c r="AM231" s="163" t="str">
        <f t="shared" si="38"/>
        <v xml:space="preserve"> </v>
      </c>
      <c r="AN231" s="163" t="str">
        <f t="shared" si="39"/>
        <v xml:space="preserve"> </v>
      </c>
    </row>
    <row r="232" spans="28:40" ht="14" x14ac:dyDescent="0.25">
      <c r="AB232" s="161" t="e">
        <f>T232-HLOOKUP(V232,Minimas!$C$3:$CD$12,2,FALSE)</f>
        <v>#N/A</v>
      </c>
      <c r="AC232" s="161" t="e">
        <f>T232-HLOOKUP(V232,Minimas!$C$3:$CD$12,3,FALSE)</f>
        <v>#N/A</v>
      </c>
      <c r="AD232" s="161" t="e">
        <f>T232-HLOOKUP(V232,Minimas!$C$3:$CD$12,4,FALSE)</f>
        <v>#N/A</v>
      </c>
      <c r="AE232" s="161" t="e">
        <f>T232-HLOOKUP(V232,Minimas!$C$3:$CD$12,5,FALSE)</f>
        <v>#N/A</v>
      </c>
      <c r="AF232" s="161" t="e">
        <f>T232-HLOOKUP(V232,Minimas!$C$3:$CD$12,6,FALSE)</f>
        <v>#N/A</v>
      </c>
      <c r="AG232" s="161" t="e">
        <f>T232-HLOOKUP(V232,Minimas!$C$3:$CD$12,7,FALSE)</f>
        <v>#N/A</v>
      </c>
      <c r="AH232" s="161" t="e">
        <f>T232-HLOOKUP(V232,Minimas!$C$3:$CD$12,8,FALSE)</f>
        <v>#N/A</v>
      </c>
      <c r="AI232" s="161" t="e">
        <f>T232-HLOOKUP(V232,Minimas!$C$3:$CD$12,9,FALSE)</f>
        <v>#N/A</v>
      </c>
      <c r="AJ232" s="161" t="e">
        <f>T232-HLOOKUP(V232,Minimas!$C$3:$CD$12,10,FALSE)</f>
        <v>#N/A</v>
      </c>
      <c r="AK232" s="162" t="str">
        <f t="shared" si="37"/>
        <v xml:space="preserve"> </v>
      </c>
      <c r="AL232" s="163"/>
      <c r="AM232" s="163" t="str">
        <f t="shared" si="38"/>
        <v xml:space="preserve"> </v>
      </c>
      <c r="AN232" s="163" t="str">
        <f t="shared" si="39"/>
        <v xml:space="preserve"> </v>
      </c>
    </row>
    <row r="233" spans="28:40" ht="14" x14ac:dyDescent="0.25">
      <c r="AB233" s="161" t="e">
        <f>T233-HLOOKUP(V233,Minimas!$C$3:$CD$12,2,FALSE)</f>
        <v>#N/A</v>
      </c>
      <c r="AC233" s="161" t="e">
        <f>T233-HLOOKUP(V233,Minimas!$C$3:$CD$12,3,FALSE)</f>
        <v>#N/A</v>
      </c>
      <c r="AD233" s="161" t="e">
        <f>T233-HLOOKUP(V233,Minimas!$C$3:$CD$12,4,FALSE)</f>
        <v>#N/A</v>
      </c>
      <c r="AE233" s="161" t="e">
        <f>T233-HLOOKUP(V233,Minimas!$C$3:$CD$12,5,FALSE)</f>
        <v>#N/A</v>
      </c>
      <c r="AF233" s="161" t="e">
        <f>T233-HLOOKUP(V233,Minimas!$C$3:$CD$12,6,FALSE)</f>
        <v>#N/A</v>
      </c>
      <c r="AG233" s="161" t="e">
        <f>T233-HLOOKUP(V233,Minimas!$C$3:$CD$12,7,FALSE)</f>
        <v>#N/A</v>
      </c>
      <c r="AH233" s="161" t="e">
        <f>T233-HLOOKUP(V233,Minimas!$C$3:$CD$12,8,FALSE)</f>
        <v>#N/A</v>
      </c>
      <c r="AI233" s="161" t="e">
        <f>T233-HLOOKUP(V233,Minimas!$C$3:$CD$12,9,FALSE)</f>
        <v>#N/A</v>
      </c>
      <c r="AJ233" s="161" t="e">
        <f>T233-HLOOKUP(V233,Minimas!$C$3:$CD$12,10,FALSE)</f>
        <v>#N/A</v>
      </c>
      <c r="AK233" s="162" t="str">
        <f t="shared" si="37"/>
        <v xml:space="preserve"> </v>
      </c>
      <c r="AL233" s="163"/>
      <c r="AM233" s="163" t="str">
        <f t="shared" si="38"/>
        <v xml:space="preserve"> </v>
      </c>
      <c r="AN233" s="163" t="str">
        <f t="shared" si="39"/>
        <v xml:space="preserve"> </v>
      </c>
    </row>
    <row r="234" spans="28:40" ht="14" x14ac:dyDescent="0.25">
      <c r="AB234" s="161" t="e">
        <f>T234-HLOOKUP(V234,Minimas!$C$3:$CD$12,2,FALSE)</f>
        <v>#N/A</v>
      </c>
      <c r="AC234" s="161" t="e">
        <f>T234-HLOOKUP(V234,Minimas!$C$3:$CD$12,3,FALSE)</f>
        <v>#N/A</v>
      </c>
      <c r="AD234" s="161" t="e">
        <f>T234-HLOOKUP(V234,Minimas!$C$3:$CD$12,4,FALSE)</f>
        <v>#N/A</v>
      </c>
      <c r="AE234" s="161" t="e">
        <f>T234-HLOOKUP(V234,Minimas!$C$3:$CD$12,5,FALSE)</f>
        <v>#N/A</v>
      </c>
      <c r="AF234" s="161" t="e">
        <f>T234-HLOOKUP(V234,Minimas!$C$3:$CD$12,6,FALSE)</f>
        <v>#N/A</v>
      </c>
      <c r="AG234" s="161" t="e">
        <f>T234-HLOOKUP(V234,Minimas!$C$3:$CD$12,7,FALSE)</f>
        <v>#N/A</v>
      </c>
      <c r="AH234" s="161" t="e">
        <f>T234-HLOOKUP(V234,Minimas!$C$3:$CD$12,8,FALSE)</f>
        <v>#N/A</v>
      </c>
      <c r="AI234" s="161" t="e">
        <f>T234-HLOOKUP(V234,Minimas!$C$3:$CD$12,9,FALSE)</f>
        <v>#N/A</v>
      </c>
      <c r="AJ234" s="161" t="e">
        <f>T234-HLOOKUP(V234,Minimas!$C$3:$CD$12,10,FALSE)</f>
        <v>#N/A</v>
      </c>
      <c r="AK234" s="162" t="str">
        <f t="shared" si="37"/>
        <v xml:space="preserve"> </v>
      </c>
      <c r="AL234" s="163"/>
      <c r="AM234" s="163" t="str">
        <f t="shared" si="38"/>
        <v xml:space="preserve"> </v>
      </c>
      <c r="AN234" s="163" t="str">
        <f t="shared" si="39"/>
        <v xml:space="preserve"> </v>
      </c>
    </row>
    <row r="235" spans="28:40" ht="14" x14ac:dyDescent="0.25">
      <c r="AB235" s="161" t="e">
        <f>T235-HLOOKUP(V235,Minimas!$C$3:$CD$12,2,FALSE)</f>
        <v>#N/A</v>
      </c>
      <c r="AC235" s="161" t="e">
        <f>T235-HLOOKUP(V235,Minimas!$C$3:$CD$12,3,FALSE)</f>
        <v>#N/A</v>
      </c>
      <c r="AD235" s="161" t="e">
        <f>T235-HLOOKUP(V235,Minimas!$C$3:$CD$12,4,FALSE)</f>
        <v>#N/A</v>
      </c>
      <c r="AE235" s="161" t="e">
        <f>T235-HLOOKUP(V235,Minimas!$C$3:$CD$12,5,FALSE)</f>
        <v>#N/A</v>
      </c>
      <c r="AF235" s="161" t="e">
        <f>T235-HLOOKUP(V235,Minimas!$C$3:$CD$12,6,FALSE)</f>
        <v>#N/A</v>
      </c>
      <c r="AG235" s="161" t="e">
        <f>T235-HLOOKUP(V235,Minimas!$C$3:$CD$12,7,FALSE)</f>
        <v>#N/A</v>
      </c>
      <c r="AH235" s="161" t="e">
        <f>T235-HLOOKUP(V235,Minimas!$C$3:$CD$12,8,FALSE)</f>
        <v>#N/A</v>
      </c>
      <c r="AI235" s="161" t="e">
        <f>T235-HLOOKUP(V235,Minimas!$C$3:$CD$12,9,FALSE)</f>
        <v>#N/A</v>
      </c>
      <c r="AJ235" s="161" t="e">
        <f>T235-HLOOKUP(V235,Minimas!$C$3:$CD$12,10,FALSE)</f>
        <v>#N/A</v>
      </c>
      <c r="AK235" s="162" t="str">
        <f t="shared" si="37"/>
        <v xml:space="preserve"> </v>
      </c>
      <c r="AL235" s="163"/>
      <c r="AM235" s="163" t="str">
        <f t="shared" si="38"/>
        <v xml:space="preserve"> </v>
      </c>
      <c r="AN235" s="163" t="str">
        <f t="shared" si="39"/>
        <v xml:space="preserve"> </v>
      </c>
    </row>
    <row r="236" spans="28:40" ht="14" x14ac:dyDescent="0.25">
      <c r="AB236" s="161" t="e">
        <f>T236-HLOOKUP(V236,Minimas!$C$3:$CD$12,2,FALSE)</f>
        <v>#N/A</v>
      </c>
      <c r="AC236" s="161" t="e">
        <f>T236-HLOOKUP(V236,Minimas!$C$3:$CD$12,3,FALSE)</f>
        <v>#N/A</v>
      </c>
      <c r="AD236" s="161" t="e">
        <f>T236-HLOOKUP(V236,Minimas!$C$3:$CD$12,4,FALSE)</f>
        <v>#N/A</v>
      </c>
      <c r="AE236" s="161" t="e">
        <f>T236-HLOOKUP(V236,Minimas!$C$3:$CD$12,5,FALSE)</f>
        <v>#N/A</v>
      </c>
      <c r="AF236" s="161" t="e">
        <f>T236-HLOOKUP(V236,Minimas!$C$3:$CD$12,6,FALSE)</f>
        <v>#N/A</v>
      </c>
      <c r="AG236" s="161" t="e">
        <f>T236-HLOOKUP(V236,Minimas!$C$3:$CD$12,7,FALSE)</f>
        <v>#N/A</v>
      </c>
      <c r="AH236" s="161" t="e">
        <f>T236-HLOOKUP(V236,Minimas!$C$3:$CD$12,8,FALSE)</f>
        <v>#N/A</v>
      </c>
      <c r="AI236" s="161" t="e">
        <f>T236-HLOOKUP(V236,Minimas!$C$3:$CD$12,9,FALSE)</f>
        <v>#N/A</v>
      </c>
      <c r="AJ236" s="161" t="e">
        <f>T236-HLOOKUP(V236,Minimas!$C$3:$CD$12,10,FALSE)</f>
        <v>#N/A</v>
      </c>
      <c r="AK236" s="162" t="str">
        <f t="shared" si="37"/>
        <v xml:space="preserve"> </v>
      </c>
      <c r="AL236" s="163"/>
      <c r="AM236" s="163" t="str">
        <f t="shared" si="38"/>
        <v xml:space="preserve"> </v>
      </c>
      <c r="AN236" s="163" t="str">
        <f t="shared" si="39"/>
        <v xml:space="preserve"> </v>
      </c>
    </row>
    <row r="237" spans="28:40" ht="14" x14ac:dyDescent="0.25">
      <c r="AB237" s="161" t="e">
        <f>T237-HLOOKUP(V237,Minimas!$C$3:$CD$12,2,FALSE)</f>
        <v>#N/A</v>
      </c>
      <c r="AC237" s="161" t="e">
        <f>T237-HLOOKUP(V237,Minimas!$C$3:$CD$12,3,FALSE)</f>
        <v>#N/A</v>
      </c>
      <c r="AD237" s="161" t="e">
        <f>T237-HLOOKUP(V237,Minimas!$C$3:$CD$12,4,FALSE)</f>
        <v>#N/A</v>
      </c>
      <c r="AE237" s="161" t="e">
        <f>T237-HLOOKUP(V237,Minimas!$C$3:$CD$12,5,FALSE)</f>
        <v>#N/A</v>
      </c>
      <c r="AF237" s="161" t="e">
        <f>T237-HLOOKUP(V237,Minimas!$C$3:$CD$12,6,FALSE)</f>
        <v>#N/A</v>
      </c>
      <c r="AG237" s="161" t="e">
        <f>T237-HLOOKUP(V237,Minimas!$C$3:$CD$12,7,FALSE)</f>
        <v>#N/A</v>
      </c>
      <c r="AH237" s="161" t="e">
        <f>T237-HLOOKUP(V237,Minimas!$C$3:$CD$12,8,FALSE)</f>
        <v>#N/A</v>
      </c>
      <c r="AI237" s="161" t="e">
        <f>T237-HLOOKUP(V237,Minimas!$C$3:$CD$12,9,FALSE)</f>
        <v>#N/A</v>
      </c>
      <c r="AJ237" s="161" t="e">
        <f>T237-HLOOKUP(V237,Minimas!$C$3:$CD$12,10,FALSE)</f>
        <v>#N/A</v>
      </c>
      <c r="AK237" s="162" t="str">
        <f t="shared" si="37"/>
        <v xml:space="preserve"> </v>
      </c>
      <c r="AL237" s="163"/>
      <c r="AM237" s="163" t="str">
        <f t="shared" si="38"/>
        <v xml:space="preserve"> </v>
      </c>
      <c r="AN237" s="163" t="str">
        <f t="shared" si="39"/>
        <v xml:space="preserve"> </v>
      </c>
    </row>
    <row r="238" spans="28:40" ht="14" x14ac:dyDescent="0.25">
      <c r="AB238" s="161" t="e">
        <f>T238-HLOOKUP(V238,Minimas!$C$3:$CD$12,2,FALSE)</f>
        <v>#N/A</v>
      </c>
      <c r="AC238" s="161" t="e">
        <f>T238-HLOOKUP(V238,Minimas!$C$3:$CD$12,3,FALSE)</f>
        <v>#N/A</v>
      </c>
      <c r="AD238" s="161" t="e">
        <f>T238-HLOOKUP(V238,Minimas!$C$3:$CD$12,4,FALSE)</f>
        <v>#N/A</v>
      </c>
      <c r="AE238" s="161" t="e">
        <f>T238-HLOOKUP(V238,Minimas!$C$3:$CD$12,5,FALSE)</f>
        <v>#N/A</v>
      </c>
      <c r="AF238" s="161" t="e">
        <f>T238-HLOOKUP(V238,Minimas!$C$3:$CD$12,6,FALSE)</f>
        <v>#N/A</v>
      </c>
      <c r="AG238" s="161" t="e">
        <f>T238-HLOOKUP(V238,Minimas!$C$3:$CD$12,7,FALSE)</f>
        <v>#N/A</v>
      </c>
      <c r="AH238" s="161" t="e">
        <f>T238-HLOOKUP(V238,Minimas!$C$3:$CD$12,8,FALSE)</f>
        <v>#N/A</v>
      </c>
      <c r="AI238" s="161" t="e">
        <f>T238-HLOOKUP(V238,Minimas!$C$3:$CD$12,9,FALSE)</f>
        <v>#N/A</v>
      </c>
      <c r="AJ238" s="161" t="e">
        <f>T238-HLOOKUP(V238,Minimas!$C$3:$CD$12,10,FALSE)</f>
        <v>#N/A</v>
      </c>
      <c r="AK238" s="162" t="str">
        <f t="shared" si="37"/>
        <v xml:space="preserve"> </v>
      </c>
      <c r="AL238" s="163"/>
      <c r="AM238" s="163" t="str">
        <f t="shared" si="38"/>
        <v xml:space="preserve"> </v>
      </c>
      <c r="AN238" s="163" t="str">
        <f t="shared" si="39"/>
        <v xml:space="preserve"> </v>
      </c>
    </row>
    <row r="239" spans="28:40" ht="14" x14ac:dyDescent="0.25">
      <c r="AB239" s="161" t="e">
        <f>T239-HLOOKUP(V239,Minimas!$C$3:$CD$12,2,FALSE)</f>
        <v>#N/A</v>
      </c>
      <c r="AC239" s="161" t="e">
        <f>T239-HLOOKUP(V239,Minimas!$C$3:$CD$12,3,FALSE)</f>
        <v>#N/A</v>
      </c>
      <c r="AD239" s="161" t="e">
        <f>T239-HLOOKUP(V239,Minimas!$C$3:$CD$12,4,FALSE)</f>
        <v>#N/A</v>
      </c>
      <c r="AE239" s="161" t="e">
        <f>T239-HLOOKUP(V239,Minimas!$C$3:$CD$12,5,FALSE)</f>
        <v>#N/A</v>
      </c>
      <c r="AF239" s="161" t="e">
        <f>T239-HLOOKUP(V239,Minimas!$C$3:$CD$12,6,FALSE)</f>
        <v>#N/A</v>
      </c>
      <c r="AG239" s="161" t="e">
        <f>T239-HLOOKUP(V239,Minimas!$C$3:$CD$12,7,FALSE)</f>
        <v>#N/A</v>
      </c>
      <c r="AH239" s="161" t="e">
        <f>T239-HLOOKUP(V239,Minimas!$C$3:$CD$12,8,FALSE)</f>
        <v>#N/A</v>
      </c>
      <c r="AI239" s="161" t="e">
        <f>T239-HLOOKUP(V239,Minimas!$C$3:$CD$12,9,FALSE)</f>
        <v>#N/A</v>
      </c>
      <c r="AJ239" s="161" t="e">
        <f>T239-HLOOKUP(V239,Minimas!$C$3:$CD$12,10,FALSE)</f>
        <v>#N/A</v>
      </c>
      <c r="AK239" s="162" t="str">
        <f t="shared" si="37"/>
        <v xml:space="preserve"> </v>
      </c>
      <c r="AL239" s="163"/>
      <c r="AM239" s="163" t="str">
        <f t="shared" si="38"/>
        <v xml:space="preserve"> </v>
      </c>
      <c r="AN239" s="163" t="str">
        <f t="shared" si="39"/>
        <v xml:space="preserve"> </v>
      </c>
    </row>
    <row r="240" spans="28:40" ht="14" x14ac:dyDescent="0.25">
      <c r="AB240" s="161" t="e">
        <f>T240-HLOOKUP(V240,Minimas!$C$3:$CD$12,2,FALSE)</f>
        <v>#N/A</v>
      </c>
      <c r="AC240" s="161" t="e">
        <f>T240-HLOOKUP(V240,Minimas!$C$3:$CD$12,3,FALSE)</f>
        <v>#N/A</v>
      </c>
      <c r="AD240" s="161" t="e">
        <f>T240-HLOOKUP(V240,Minimas!$C$3:$CD$12,4,FALSE)</f>
        <v>#N/A</v>
      </c>
      <c r="AE240" s="161" t="e">
        <f>T240-HLOOKUP(V240,Minimas!$C$3:$CD$12,5,FALSE)</f>
        <v>#N/A</v>
      </c>
      <c r="AF240" s="161" t="e">
        <f>T240-HLOOKUP(V240,Minimas!$C$3:$CD$12,6,FALSE)</f>
        <v>#N/A</v>
      </c>
      <c r="AG240" s="161" t="e">
        <f>T240-HLOOKUP(V240,Minimas!$C$3:$CD$12,7,FALSE)</f>
        <v>#N/A</v>
      </c>
      <c r="AH240" s="161" t="e">
        <f>T240-HLOOKUP(V240,Minimas!$C$3:$CD$12,8,FALSE)</f>
        <v>#N/A</v>
      </c>
      <c r="AI240" s="161" t="e">
        <f>T240-HLOOKUP(V240,Minimas!$C$3:$CD$12,9,FALSE)</f>
        <v>#N/A</v>
      </c>
      <c r="AJ240" s="161" t="e">
        <f>T240-HLOOKUP(V240,Minimas!$C$3:$CD$12,10,FALSE)</f>
        <v>#N/A</v>
      </c>
      <c r="AK240" s="162" t="str">
        <f t="shared" si="37"/>
        <v xml:space="preserve"> </v>
      </c>
      <c r="AL240" s="163"/>
      <c r="AM240" s="163" t="str">
        <f t="shared" si="38"/>
        <v xml:space="preserve"> </v>
      </c>
      <c r="AN240" s="163" t="str">
        <f t="shared" si="39"/>
        <v xml:space="preserve"> </v>
      </c>
    </row>
    <row r="241" spans="28:40" ht="14" x14ac:dyDescent="0.25">
      <c r="AB241" s="161" t="e">
        <f>T241-HLOOKUP(V241,Minimas!$C$3:$CD$12,2,FALSE)</f>
        <v>#N/A</v>
      </c>
      <c r="AC241" s="161" t="e">
        <f>T241-HLOOKUP(V241,Minimas!$C$3:$CD$12,3,FALSE)</f>
        <v>#N/A</v>
      </c>
      <c r="AD241" s="161" t="e">
        <f>T241-HLOOKUP(V241,Minimas!$C$3:$CD$12,4,FALSE)</f>
        <v>#N/A</v>
      </c>
      <c r="AE241" s="161" t="e">
        <f>T241-HLOOKUP(V241,Minimas!$C$3:$CD$12,5,FALSE)</f>
        <v>#N/A</v>
      </c>
      <c r="AF241" s="161" t="e">
        <f>T241-HLOOKUP(V241,Minimas!$C$3:$CD$12,6,FALSE)</f>
        <v>#N/A</v>
      </c>
      <c r="AG241" s="161" t="e">
        <f>T241-HLOOKUP(V241,Minimas!$C$3:$CD$12,7,FALSE)</f>
        <v>#N/A</v>
      </c>
      <c r="AH241" s="161" t="e">
        <f>T241-HLOOKUP(V241,Minimas!$C$3:$CD$12,8,FALSE)</f>
        <v>#N/A</v>
      </c>
      <c r="AI241" s="161" t="e">
        <f>T241-HLOOKUP(V241,Minimas!$C$3:$CD$12,9,FALSE)</f>
        <v>#N/A</v>
      </c>
      <c r="AJ241" s="161" t="e">
        <f>T241-HLOOKUP(V241,Minimas!$C$3:$CD$12,10,FALSE)</f>
        <v>#N/A</v>
      </c>
      <c r="AK241" s="162" t="str">
        <f t="shared" si="37"/>
        <v xml:space="preserve"> </v>
      </c>
      <c r="AL241" s="163"/>
      <c r="AM241" s="163" t="str">
        <f t="shared" si="38"/>
        <v xml:space="preserve"> </v>
      </c>
      <c r="AN241" s="163" t="str">
        <f t="shared" si="39"/>
        <v xml:space="preserve"> </v>
      </c>
    </row>
    <row r="242" spans="28:40" ht="14" x14ac:dyDescent="0.25">
      <c r="AB242" s="161" t="e">
        <f>T242-HLOOKUP(V242,Minimas!$C$3:$CD$12,2,FALSE)</f>
        <v>#N/A</v>
      </c>
      <c r="AC242" s="161" t="e">
        <f>T242-HLOOKUP(V242,Minimas!$C$3:$CD$12,3,FALSE)</f>
        <v>#N/A</v>
      </c>
      <c r="AD242" s="161" t="e">
        <f>T242-HLOOKUP(V242,Minimas!$C$3:$CD$12,4,FALSE)</f>
        <v>#N/A</v>
      </c>
      <c r="AE242" s="161" t="e">
        <f>T242-HLOOKUP(V242,Minimas!$C$3:$CD$12,5,FALSE)</f>
        <v>#N/A</v>
      </c>
      <c r="AF242" s="161" t="e">
        <f>T242-HLOOKUP(V242,Minimas!$C$3:$CD$12,6,FALSE)</f>
        <v>#N/A</v>
      </c>
      <c r="AG242" s="161" t="e">
        <f>T242-HLOOKUP(V242,Minimas!$C$3:$CD$12,7,FALSE)</f>
        <v>#N/A</v>
      </c>
      <c r="AH242" s="161" t="e">
        <f>T242-HLOOKUP(V242,Minimas!$C$3:$CD$12,8,FALSE)</f>
        <v>#N/A</v>
      </c>
      <c r="AI242" s="161" t="e">
        <f>T242-HLOOKUP(V242,Minimas!$C$3:$CD$12,9,FALSE)</f>
        <v>#N/A</v>
      </c>
      <c r="AJ242" s="161" t="e">
        <f>T242-HLOOKUP(V242,Minimas!$C$3:$CD$12,10,FALSE)</f>
        <v>#N/A</v>
      </c>
      <c r="AK242" s="162" t="str">
        <f t="shared" si="37"/>
        <v xml:space="preserve"> </v>
      </c>
      <c r="AL242" s="163"/>
      <c r="AM242" s="163" t="str">
        <f t="shared" si="38"/>
        <v xml:space="preserve"> </v>
      </c>
      <c r="AN242" s="163" t="str">
        <f t="shared" si="39"/>
        <v xml:space="preserve"> </v>
      </c>
    </row>
    <row r="243" spans="28:40" ht="14" x14ac:dyDescent="0.25">
      <c r="AB243" s="161" t="e">
        <f>T243-HLOOKUP(V243,Minimas!$C$3:$CD$12,2,FALSE)</f>
        <v>#N/A</v>
      </c>
      <c r="AC243" s="161" t="e">
        <f>T243-HLOOKUP(V243,Minimas!$C$3:$CD$12,3,FALSE)</f>
        <v>#N/A</v>
      </c>
      <c r="AD243" s="161" t="e">
        <f>T243-HLOOKUP(V243,Minimas!$C$3:$CD$12,4,FALSE)</f>
        <v>#N/A</v>
      </c>
      <c r="AE243" s="161" t="e">
        <f>T243-HLOOKUP(V243,Minimas!$C$3:$CD$12,5,FALSE)</f>
        <v>#N/A</v>
      </c>
      <c r="AF243" s="161" t="e">
        <f>T243-HLOOKUP(V243,Minimas!$C$3:$CD$12,6,FALSE)</f>
        <v>#N/A</v>
      </c>
      <c r="AG243" s="161" t="e">
        <f>T243-HLOOKUP(V243,Minimas!$C$3:$CD$12,7,FALSE)</f>
        <v>#N/A</v>
      </c>
      <c r="AH243" s="161" t="e">
        <f>T243-HLOOKUP(V243,Minimas!$C$3:$CD$12,8,FALSE)</f>
        <v>#N/A</v>
      </c>
      <c r="AI243" s="161" t="e">
        <f>T243-HLOOKUP(V243,Minimas!$C$3:$CD$12,9,FALSE)</f>
        <v>#N/A</v>
      </c>
      <c r="AJ243" s="161" t="e">
        <f>T243-HLOOKUP(V243,Minimas!$C$3:$CD$12,10,FALSE)</f>
        <v>#N/A</v>
      </c>
      <c r="AK243" s="162" t="str">
        <f t="shared" si="37"/>
        <v xml:space="preserve"> </v>
      </c>
      <c r="AL243" s="163"/>
      <c r="AM243" s="163" t="str">
        <f t="shared" si="38"/>
        <v xml:space="preserve"> </v>
      </c>
      <c r="AN243" s="163" t="str">
        <f t="shared" si="39"/>
        <v xml:space="preserve"> </v>
      </c>
    </row>
    <row r="244" spans="28:40" ht="14" x14ac:dyDescent="0.25">
      <c r="AB244" s="161" t="e">
        <f>T244-HLOOKUP(V244,Minimas!$C$3:$CD$12,2,FALSE)</f>
        <v>#N/A</v>
      </c>
      <c r="AC244" s="161" t="e">
        <f>T244-HLOOKUP(V244,Minimas!$C$3:$CD$12,3,FALSE)</f>
        <v>#N/A</v>
      </c>
      <c r="AD244" s="161" t="e">
        <f>T244-HLOOKUP(V244,Minimas!$C$3:$CD$12,4,FALSE)</f>
        <v>#N/A</v>
      </c>
      <c r="AE244" s="161" t="e">
        <f>T244-HLOOKUP(V244,Minimas!$C$3:$CD$12,5,FALSE)</f>
        <v>#N/A</v>
      </c>
      <c r="AF244" s="161" t="e">
        <f>T244-HLOOKUP(V244,Minimas!$C$3:$CD$12,6,FALSE)</f>
        <v>#N/A</v>
      </c>
      <c r="AG244" s="161" t="e">
        <f>T244-HLOOKUP(V244,Minimas!$C$3:$CD$12,7,FALSE)</f>
        <v>#N/A</v>
      </c>
      <c r="AH244" s="161" t="e">
        <f>T244-HLOOKUP(V244,Minimas!$C$3:$CD$12,8,FALSE)</f>
        <v>#N/A</v>
      </c>
      <c r="AI244" s="161" t="e">
        <f>T244-HLOOKUP(V244,Minimas!$C$3:$CD$12,9,FALSE)</f>
        <v>#N/A</v>
      </c>
      <c r="AJ244" s="161" t="e">
        <f>T244-HLOOKUP(V244,Minimas!$C$3:$CD$12,10,FALSE)</f>
        <v>#N/A</v>
      </c>
      <c r="AK244" s="162" t="str">
        <f t="shared" si="37"/>
        <v xml:space="preserve"> </v>
      </c>
      <c r="AL244" s="163"/>
      <c r="AM244" s="163" t="str">
        <f t="shared" si="38"/>
        <v xml:space="preserve"> </v>
      </c>
      <c r="AN244" s="163" t="str">
        <f t="shared" si="39"/>
        <v xml:space="preserve"> </v>
      </c>
    </row>
    <row r="245" spans="28:40" ht="14" x14ac:dyDescent="0.25">
      <c r="AB245" s="161" t="e">
        <f>T245-HLOOKUP(V245,Minimas!$C$3:$CD$12,2,FALSE)</f>
        <v>#N/A</v>
      </c>
      <c r="AC245" s="161" t="e">
        <f>T245-HLOOKUP(V245,Minimas!$C$3:$CD$12,3,FALSE)</f>
        <v>#N/A</v>
      </c>
      <c r="AD245" s="161" t="e">
        <f>T245-HLOOKUP(V245,Minimas!$C$3:$CD$12,4,FALSE)</f>
        <v>#N/A</v>
      </c>
      <c r="AE245" s="161" t="e">
        <f>T245-HLOOKUP(V245,Minimas!$C$3:$CD$12,5,FALSE)</f>
        <v>#N/A</v>
      </c>
      <c r="AF245" s="161" t="e">
        <f>T245-HLOOKUP(V245,Minimas!$C$3:$CD$12,6,FALSE)</f>
        <v>#N/A</v>
      </c>
      <c r="AG245" s="161" t="e">
        <f>T245-HLOOKUP(V245,Minimas!$C$3:$CD$12,7,FALSE)</f>
        <v>#N/A</v>
      </c>
      <c r="AH245" s="161" t="e">
        <f>T245-HLOOKUP(V245,Minimas!$C$3:$CD$12,8,FALSE)</f>
        <v>#N/A</v>
      </c>
      <c r="AI245" s="161" t="e">
        <f>T245-HLOOKUP(V245,Minimas!$C$3:$CD$12,9,FALSE)</f>
        <v>#N/A</v>
      </c>
      <c r="AJ245" s="161" t="e">
        <f>T245-HLOOKUP(V245,Minimas!$C$3:$CD$12,10,FALSE)</f>
        <v>#N/A</v>
      </c>
      <c r="AK245" s="162" t="str">
        <f t="shared" si="37"/>
        <v xml:space="preserve"> </v>
      </c>
      <c r="AL245" s="163"/>
      <c r="AM245" s="163" t="str">
        <f t="shared" si="38"/>
        <v xml:space="preserve"> </v>
      </c>
      <c r="AN245" s="163" t="str">
        <f t="shared" si="39"/>
        <v xml:space="preserve"> </v>
      </c>
    </row>
    <row r="246" spans="28:40" ht="14" x14ac:dyDescent="0.25">
      <c r="AB246" s="161" t="e">
        <f>T246-HLOOKUP(V246,Minimas!$C$3:$CD$12,2,FALSE)</f>
        <v>#N/A</v>
      </c>
      <c r="AC246" s="161" t="e">
        <f>T246-HLOOKUP(V246,Minimas!$C$3:$CD$12,3,FALSE)</f>
        <v>#N/A</v>
      </c>
      <c r="AD246" s="161" t="e">
        <f>T246-HLOOKUP(V246,Minimas!$C$3:$CD$12,4,FALSE)</f>
        <v>#N/A</v>
      </c>
      <c r="AE246" s="161" t="e">
        <f>T246-HLOOKUP(V246,Minimas!$C$3:$CD$12,5,FALSE)</f>
        <v>#N/A</v>
      </c>
      <c r="AF246" s="161" t="e">
        <f>T246-HLOOKUP(V246,Minimas!$C$3:$CD$12,6,FALSE)</f>
        <v>#N/A</v>
      </c>
      <c r="AG246" s="161" t="e">
        <f>T246-HLOOKUP(V246,Minimas!$C$3:$CD$12,7,FALSE)</f>
        <v>#N/A</v>
      </c>
      <c r="AH246" s="161" t="e">
        <f>T246-HLOOKUP(V246,Minimas!$C$3:$CD$12,8,FALSE)</f>
        <v>#N/A</v>
      </c>
      <c r="AI246" s="161" t="e">
        <f>T246-HLOOKUP(V246,Minimas!$C$3:$CD$12,9,FALSE)</f>
        <v>#N/A</v>
      </c>
      <c r="AJ246" s="161" t="e">
        <f>T246-HLOOKUP(V246,Minimas!$C$3:$CD$12,10,FALSE)</f>
        <v>#N/A</v>
      </c>
      <c r="AK246" s="162" t="str">
        <f t="shared" si="37"/>
        <v xml:space="preserve"> </v>
      </c>
      <c r="AL246" s="163"/>
      <c r="AM246" s="163" t="str">
        <f t="shared" si="38"/>
        <v xml:space="preserve"> </v>
      </c>
      <c r="AN246" s="163" t="str">
        <f t="shared" si="39"/>
        <v xml:space="preserve"> </v>
      </c>
    </row>
    <row r="247" spans="28:40" ht="14" x14ac:dyDescent="0.25">
      <c r="AB247" s="161" t="e">
        <f>T247-HLOOKUP(V247,Minimas!$C$3:$CD$12,2,FALSE)</f>
        <v>#N/A</v>
      </c>
      <c r="AC247" s="161" t="e">
        <f>T247-HLOOKUP(V247,Minimas!$C$3:$CD$12,3,FALSE)</f>
        <v>#N/A</v>
      </c>
      <c r="AD247" s="161" t="e">
        <f>T247-HLOOKUP(V247,Minimas!$C$3:$CD$12,4,FALSE)</f>
        <v>#N/A</v>
      </c>
      <c r="AE247" s="161" t="e">
        <f>T247-HLOOKUP(V247,Minimas!$C$3:$CD$12,5,FALSE)</f>
        <v>#N/A</v>
      </c>
      <c r="AF247" s="161" t="e">
        <f>T247-HLOOKUP(V247,Minimas!$C$3:$CD$12,6,FALSE)</f>
        <v>#N/A</v>
      </c>
      <c r="AG247" s="161" t="e">
        <f>T247-HLOOKUP(V247,Minimas!$C$3:$CD$12,7,FALSE)</f>
        <v>#N/A</v>
      </c>
      <c r="AH247" s="161" t="e">
        <f>T247-HLOOKUP(V247,Minimas!$C$3:$CD$12,8,FALSE)</f>
        <v>#N/A</v>
      </c>
      <c r="AI247" s="161" t="e">
        <f>T247-HLOOKUP(V247,Minimas!$C$3:$CD$12,9,FALSE)</f>
        <v>#N/A</v>
      </c>
      <c r="AJ247" s="161" t="e">
        <f>T247-HLOOKUP(V247,Minimas!$C$3:$CD$12,10,FALSE)</f>
        <v>#N/A</v>
      </c>
      <c r="AK247" s="162" t="str">
        <f t="shared" si="37"/>
        <v xml:space="preserve"> </v>
      </c>
      <c r="AL247" s="163"/>
      <c r="AM247" s="163" t="str">
        <f t="shared" si="38"/>
        <v xml:space="preserve"> </v>
      </c>
      <c r="AN247" s="163" t="str">
        <f t="shared" si="39"/>
        <v xml:space="preserve"> </v>
      </c>
    </row>
    <row r="248" spans="28:40" ht="14" x14ac:dyDescent="0.25">
      <c r="AB248" s="161" t="e">
        <f>T248-HLOOKUP(V248,Minimas!$C$3:$CD$12,2,FALSE)</f>
        <v>#N/A</v>
      </c>
      <c r="AC248" s="161" t="e">
        <f>T248-HLOOKUP(V248,Minimas!$C$3:$CD$12,3,FALSE)</f>
        <v>#N/A</v>
      </c>
      <c r="AD248" s="161" t="e">
        <f>T248-HLOOKUP(V248,Minimas!$C$3:$CD$12,4,FALSE)</f>
        <v>#N/A</v>
      </c>
      <c r="AE248" s="161" t="e">
        <f>T248-HLOOKUP(V248,Minimas!$C$3:$CD$12,5,FALSE)</f>
        <v>#N/A</v>
      </c>
      <c r="AF248" s="161" t="e">
        <f>T248-HLOOKUP(V248,Minimas!$C$3:$CD$12,6,FALSE)</f>
        <v>#N/A</v>
      </c>
      <c r="AG248" s="161" t="e">
        <f>T248-HLOOKUP(V248,Minimas!$C$3:$CD$12,7,FALSE)</f>
        <v>#N/A</v>
      </c>
      <c r="AH248" s="161" t="e">
        <f>T248-HLOOKUP(V248,Minimas!$C$3:$CD$12,8,FALSE)</f>
        <v>#N/A</v>
      </c>
      <c r="AI248" s="161" t="e">
        <f>T248-HLOOKUP(V248,Minimas!$C$3:$CD$12,9,FALSE)</f>
        <v>#N/A</v>
      </c>
      <c r="AJ248" s="161" t="e">
        <f>T248-HLOOKUP(V248,Minimas!$C$3:$CD$12,10,FALSE)</f>
        <v>#N/A</v>
      </c>
      <c r="AK248" s="162" t="str">
        <f t="shared" si="37"/>
        <v xml:space="preserve"> </v>
      </c>
      <c r="AL248" s="163"/>
      <c r="AM248" s="163" t="str">
        <f t="shared" si="38"/>
        <v xml:space="preserve"> </v>
      </c>
      <c r="AN248" s="163" t="str">
        <f t="shared" si="39"/>
        <v xml:space="preserve"> </v>
      </c>
    </row>
    <row r="249" spans="28:40" ht="14" x14ac:dyDescent="0.25">
      <c r="AB249" s="161" t="e">
        <f>T249-HLOOKUP(V249,Minimas!$C$3:$CD$12,2,FALSE)</f>
        <v>#N/A</v>
      </c>
      <c r="AC249" s="161" t="e">
        <f>T249-HLOOKUP(V249,Minimas!$C$3:$CD$12,3,FALSE)</f>
        <v>#N/A</v>
      </c>
      <c r="AD249" s="161" t="e">
        <f>T249-HLOOKUP(V249,Minimas!$C$3:$CD$12,4,FALSE)</f>
        <v>#N/A</v>
      </c>
      <c r="AE249" s="161" t="e">
        <f>T249-HLOOKUP(V249,Minimas!$C$3:$CD$12,5,FALSE)</f>
        <v>#N/A</v>
      </c>
      <c r="AF249" s="161" t="e">
        <f>T249-HLOOKUP(V249,Minimas!$C$3:$CD$12,6,FALSE)</f>
        <v>#N/A</v>
      </c>
      <c r="AG249" s="161" t="e">
        <f>T249-HLOOKUP(V249,Minimas!$C$3:$CD$12,7,FALSE)</f>
        <v>#N/A</v>
      </c>
      <c r="AH249" s="161" t="e">
        <f>T249-HLOOKUP(V249,Minimas!$C$3:$CD$12,8,FALSE)</f>
        <v>#N/A</v>
      </c>
      <c r="AI249" s="161" t="e">
        <f>T249-HLOOKUP(V249,Minimas!$C$3:$CD$12,9,FALSE)</f>
        <v>#N/A</v>
      </c>
      <c r="AJ249" s="161" t="e">
        <f>T249-HLOOKUP(V249,Minimas!$C$3:$CD$12,10,FALSE)</f>
        <v>#N/A</v>
      </c>
      <c r="AK249" s="162" t="str">
        <f t="shared" si="37"/>
        <v xml:space="preserve"> </v>
      </c>
      <c r="AL249" s="163"/>
      <c r="AM249" s="163" t="str">
        <f t="shared" si="38"/>
        <v xml:space="preserve"> </v>
      </c>
      <c r="AN249" s="163" t="str">
        <f t="shared" si="39"/>
        <v xml:space="preserve"> </v>
      </c>
    </row>
    <row r="250" spans="28:40" ht="14" x14ac:dyDescent="0.25">
      <c r="AB250" s="161" t="e">
        <f>T250-HLOOKUP(V250,Minimas!$C$3:$CD$12,2,FALSE)</f>
        <v>#N/A</v>
      </c>
      <c r="AC250" s="161" t="e">
        <f>T250-HLOOKUP(V250,Minimas!$C$3:$CD$12,3,FALSE)</f>
        <v>#N/A</v>
      </c>
      <c r="AD250" s="161" t="e">
        <f>T250-HLOOKUP(V250,Minimas!$C$3:$CD$12,4,FALSE)</f>
        <v>#N/A</v>
      </c>
      <c r="AE250" s="161" t="e">
        <f>T250-HLOOKUP(V250,Minimas!$C$3:$CD$12,5,FALSE)</f>
        <v>#N/A</v>
      </c>
      <c r="AF250" s="161" t="e">
        <f>T250-HLOOKUP(V250,Minimas!$C$3:$CD$12,6,FALSE)</f>
        <v>#N/A</v>
      </c>
      <c r="AG250" s="161" t="e">
        <f>T250-HLOOKUP(V250,Minimas!$C$3:$CD$12,7,FALSE)</f>
        <v>#N/A</v>
      </c>
      <c r="AH250" s="161" t="e">
        <f>T250-HLOOKUP(V250,Minimas!$C$3:$CD$12,8,FALSE)</f>
        <v>#N/A</v>
      </c>
      <c r="AI250" s="161" t="e">
        <f>T250-HLOOKUP(V250,Minimas!$C$3:$CD$12,9,FALSE)</f>
        <v>#N/A</v>
      </c>
      <c r="AJ250" s="161" t="e">
        <f>T250-HLOOKUP(V250,Minimas!$C$3:$CD$12,10,FALSE)</f>
        <v>#N/A</v>
      </c>
      <c r="AK250" s="162" t="str">
        <f t="shared" si="37"/>
        <v xml:space="preserve"> </v>
      </c>
      <c r="AL250" s="163"/>
      <c r="AM250" s="163" t="str">
        <f t="shared" si="38"/>
        <v xml:space="preserve"> </v>
      </c>
      <c r="AN250" s="163" t="str">
        <f t="shared" si="39"/>
        <v xml:space="preserve"> </v>
      </c>
    </row>
    <row r="251" spans="28:40" ht="14" x14ac:dyDescent="0.25">
      <c r="AB251" s="161" t="e">
        <f>T251-HLOOKUP(V251,Minimas!$C$3:$CD$12,2,FALSE)</f>
        <v>#N/A</v>
      </c>
      <c r="AC251" s="161" t="e">
        <f>T251-HLOOKUP(V251,Minimas!$C$3:$CD$12,3,FALSE)</f>
        <v>#N/A</v>
      </c>
      <c r="AD251" s="161" t="e">
        <f>T251-HLOOKUP(V251,Minimas!$C$3:$CD$12,4,FALSE)</f>
        <v>#N/A</v>
      </c>
      <c r="AE251" s="161" t="e">
        <f>T251-HLOOKUP(V251,Minimas!$C$3:$CD$12,5,FALSE)</f>
        <v>#N/A</v>
      </c>
      <c r="AF251" s="161" t="e">
        <f>T251-HLOOKUP(V251,Minimas!$C$3:$CD$12,6,FALSE)</f>
        <v>#N/A</v>
      </c>
      <c r="AG251" s="161" t="e">
        <f>T251-HLOOKUP(V251,Minimas!$C$3:$CD$12,7,FALSE)</f>
        <v>#N/A</v>
      </c>
      <c r="AH251" s="161" t="e">
        <f>T251-HLOOKUP(V251,Minimas!$C$3:$CD$12,8,FALSE)</f>
        <v>#N/A</v>
      </c>
      <c r="AI251" s="161" t="e">
        <f>T251-HLOOKUP(V251,Minimas!$C$3:$CD$12,9,FALSE)</f>
        <v>#N/A</v>
      </c>
      <c r="AJ251" s="161" t="e">
        <f>T251-HLOOKUP(V251,Minimas!$C$3:$CD$12,10,FALSE)</f>
        <v>#N/A</v>
      </c>
      <c r="AK251" s="162" t="str">
        <f t="shared" si="37"/>
        <v xml:space="preserve"> </v>
      </c>
      <c r="AL251" s="163"/>
      <c r="AM251" s="163" t="str">
        <f t="shared" si="38"/>
        <v xml:space="preserve"> </v>
      </c>
      <c r="AN251" s="163" t="str">
        <f t="shared" si="39"/>
        <v xml:space="preserve"> </v>
      </c>
    </row>
    <row r="252" spans="28:40" ht="14" x14ac:dyDescent="0.25">
      <c r="AB252" s="161" t="e">
        <f>T252-HLOOKUP(V252,Minimas!$C$3:$CD$12,2,FALSE)</f>
        <v>#N/A</v>
      </c>
      <c r="AC252" s="161" t="e">
        <f>T252-HLOOKUP(V252,Minimas!$C$3:$CD$12,3,FALSE)</f>
        <v>#N/A</v>
      </c>
      <c r="AD252" s="161" t="e">
        <f>T252-HLOOKUP(V252,Minimas!$C$3:$CD$12,4,FALSE)</f>
        <v>#N/A</v>
      </c>
      <c r="AE252" s="161" t="e">
        <f>T252-HLOOKUP(V252,Minimas!$C$3:$CD$12,5,FALSE)</f>
        <v>#N/A</v>
      </c>
      <c r="AF252" s="161" t="e">
        <f>T252-HLOOKUP(V252,Minimas!$C$3:$CD$12,6,FALSE)</f>
        <v>#N/A</v>
      </c>
      <c r="AG252" s="161" t="e">
        <f>T252-HLOOKUP(V252,Minimas!$C$3:$CD$12,7,FALSE)</f>
        <v>#N/A</v>
      </c>
      <c r="AH252" s="161" t="e">
        <f>T252-HLOOKUP(V252,Minimas!$C$3:$CD$12,8,FALSE)</f>
        <v>#N/A</v>
      </c>
      <c r="AI252" s="161" t="e">
        <f>T252-HLOOKUP(V252,Minimas!$C$3:$CD$12,9,FALSE)</f>
        <v>#N/A</v>
      </c>
      <c r="AJ252" s="161" t="e">
        <f>T252-HLOOKUP(V252,Minimas!$C$3:$CD$12,10,FALSE)</f>
        <v>#N/A</v>
      </c>
      <c r="AK252" s="162" t="str">
        <f t="shared" si="37"/>
        <v xml:space="preserve"> </v>
      </c>
      <c r="AL252" s="163"/>
      <c r="AM252" s="163" t="str">
        <f t="shared" si="38"/>
        <v xml:space="preserve"> </v>
      </c>
      <c r="AN252" s="163" t="str">
        <f t="shared" si="39"/>
        <v xml:space="preserve"> </v>
      </c>
    </row>
    <row r="253" spans="28:40" ht="14" x14ac:dyDescent="0.25">
      <c r="AB253" s="161" t="e">
        <f>T253-HLOOKUP(V253,Minimas!$C$3:$CD$12,2,FALSE)</f>
        <v>#N/A</v>
      </c>
      <c r="AC253" s="161" t="e">
        <f>T253-HLOOKUP(V253,Minimas!$C$3:$CD$12,3,FALSE)</f>
        <v>#N/A</v>
      </c>
      <c r="AD253" s="161" t="e">
        <f>T253-HLOOKUP(V253,Minimas!$C$3:$CD$12,4,FALSE)</f>
        <v>#N/A</v>
      </c>
      <c r="AE253" s="161" t="e">
        <f>T253-HLOOKUP(V253,Minimas!$C$3:$CD$12,5,FALSE)</f>
        <v>#N/A</v>
      </c>
      <c r="AF253" s="161" t="e">
        <f>T253-HLOOKUP(V253,Minimas!$C$3:$CD$12,6,FALSE)</f>
        <v>#N/A</v>
      </c>
      <c r="AG253" s="161" t="e">
        <f>T253-HLOOKUP(V253,Minimas!$C$3:$CD$12,7,FALSE)</f>
        <v>#N/A</v>
      </c>
      <c r="AH253" s="161" t="e">
        <f>T253-HLOOKUP(V253,Minimas!$C$3:$CD$12,8,FALSE)</f>
        <v>#N/A</v>
      </c>
      <c r="AI253" s="161" t="e">
        <f>T253-HLOOKUP(V253,Minimas!$C$3:$CD$12,9,FALSE)</f>
        <v>#N/A</v>
      </c>
      <c r="AJ253" s="161" t="e">
        <f>T253-HLOOKUP(V253,Minimas!$C$3:$CD$12,10,FALSE)</f>
        <v>#N/A</v>
      </c>
      <c r="AK253" s="162" t="str">
        <f t="shared" si="37"/>
        <v xml:space="preserve"> </v>
      </c>
      <c r="AL253" s="163"/>
      <c r="AM253" s="163" t="str">
        <f t="shared" si="38"/>
        <v xml:space="preserve"> </v>
      </c>
      <c r="AN253" s="163" t="str">
        <f t="shared" si="39"/>
        <v xml:space="preserve"> </v>
      </c>
    </row>
    <row r="254" spans="28:40" ht="14" x14ac:dyDescent="0.25">
      <c r="AB254" s="161" t="e">
        <f>T254-HLOOKUP(V254,Minimas!$C$3:$CD$12,2,FALSE)</f>
        <v>#N/A</v>
      </c>
      <c r="AC254" s="161" t="e">
        <f>T254-HLOOKUP(V254,Minimas!$C$3:$CD$12,3,FALSE)</f>
        <v>#N/A</v>
      </c>
      <c r="AD254" s="161" t="e">
        <f>T254-HLOOKUP(V254,Minimas!$C$3:$CD$12,4,FALSE)</f>
        <v>#N/A</v>
      </c>
      <c r="AE254" s="161" t="e">
        <f>T254-HLOOKUP(V254,Minimas!$C$3:$CD$12,5,FALSE)</f>
        <v>#N/A</v>
      </c>
      <c r="AF254" s="161" t="e">
        <f>T254-HLOOKUP(V254,Minimas!$C$3:$CD$12,6,FALSE)</f>
        <v>#N/A</v>
      </c>
      <c r="AG254" s="161" t="e">
        <f>T254-HLOOKUP(V254,Minimas!$C$3:$CD$12,7,FALSE)</f>
        <v>#N/A</v>
      </c>
      <c r="AH254" s="161" t="e">
        <f>T254-HLOOKUP(V254,Minimas!$C$3:$CD$12,8,FALSE)</f>
        <v>#N/A</v>
      </c>
      <c r="AI254" s="161" t="e">
        <f>T254-HLOOKUP(V254,Minimas!$C$3:$CD$12,9,FALSE)</f>
        <v>#N/A</v>
      </c>
      <c r="AJ254" s="161" t="e">
        <f>T254-HLOOKUP(V254,Minimas!$C$3:$CD$12,10,FALSE)</f>
        <v>#N/A</v>
      </c>
      <c r="AK254" s="162" t="str">
        <f t="shared" si="37"/>
        <v xml:space="preserve"> </v>
      </c>
      <c r="AL254" s="163"/>
      <c r="AM254" s="163" t="str">
        <f t="shared" si="38"/>
        <v xml:space="preserve"> </v>
      </c>
      <c r="AN254" s="163" t="str">
        <f t="shared" si="39"/>
        <v xml:space="preserve"> </v>
      </c>
    </row>
    <row r="255" spans="28:40" ht="14" x14ac:dyDescent="0.25">
      <c r="AB255" s="161" t="e">
        <f>T255-HLOOKUP(V255,Minimas!$C$3:$CD$12,2,FALSE)</f>
        <v>#N/A</v>
      </c>
      <c r="AC255" s="161" t="e">
        <f>T255-HLOOKUP(V255,Minimas!$C$3:$CD$12,3,FALSE)</f>
        <v>#N/A</v>
      </c>
      <c r="AD255" s="161" t="e">
        <f>T255-HLOOKUP(V255,Minimas!$C$3:$CD$12,4,FALSE)</f>
        <v>#N/A</v>
      </c>
      <c r="AE255" s="161" t="e">
        <f>T255-HLOOKUP(V255,Minimas!$C$3:$CD$12,5,FALSE)</f>
        <v>#N/A</v>
      </c>
      <c r="AF255" s="161" t="e">
        <f>T255-HLOOKUP(V255,Minimas!$C$3:$CD$12,6,FALSE)</f>
        <v>#N/A</v>
      </c>
      <c r="AG255" s="161" t="e">
        <f>T255-HLOOKUP(V255,Minimas!$C$3:$CD$12,7,FALSE)</f>
        <v>#N/A</v>
      </c>
      <c r="AH255" s="161" t="e">
        <f>T255-HLOOKUP(V255,Minimas!$C$3:$CD$12,8,FALSE)</f>
        <v>#N/A</v>
      </c>
      <c r="AI255" s="161" t="e">
        <f>T255-HLOOKUP(V255,Minimas!$C$3:$CD$12,9,FALSE)</f>
        <v>#N/A</v>
      </c>
      <c r="AJ255" s="161" t="e">
        <f>T255-HLOOKUP(V255,Minimas!$C$3:$CD$12,10,FALSE)</f>
        <v>#N/A</v>
      </c>
      <c r="AK255" s="162" t="str">
        <f t="shared" si="37"/>
        <v xml:space="preserve"> </v>
      </c>
      <c r="AL255" s="163"/>
      <c r="AM255" s="163" t="str">
        <f t="shared" si="38"/>
        <v xml:space="preserve"> </v>
      </c>
      <c r="AN255" s="163" t="str">
        <f t="shared" si="39"/>
        <v xml:space="preserve"> </v>
      </c>
    </row>
    <row r="256" spans="28:40" ht="14" x14ac:dyDescent="0.25">
      <c r="AB256" s="161" t="e">
        <f>T256-HLOOKUP(V256,Minimas!$C$3:$CD$12,2,FALSE)</f>
        <v>#N/A</v>
      </c>
      <c r="AC256" s="161" t="e">
        <f>T256-HLOOKUP(V256,Minimas!$C$3:$CD$12,3,FALSE)</f>
        <v>#N/A</v>
      </c>
      <c r="AD256" s="161" t="e">
        <f>T256-HLOOKUP(V256,Minimas!$C$3:$CD$12,4,FALSE)</f>
        <v>#N/A</v>
      </c>
      <c r="AE256" s="161" t="e">
        <f>T256-HLOOKUP(V256,Minimas!$C$3:$CD$12,5,FALSE)</f>
        <v>#N/A</v>
      </c>
      <c r="AF256" s="161" t="e">
        <f>T256-HLOOKUP(V256,Minimas!$C$3:$CD$12,6,FALSE)</f>
        <v>#N/A</v>
      </c>
      <c r="AG256" s="161" t="e">
        <f>T256-HLOOKUP(V256,Minimas!$C$3:$CD$12,7,FALSE)</f>
        <v>#N/A</v>
      </c>
      <c r="AH256" s="161" t="e">
        <f>T256-HLOOKUP(V256,Minimas!$C$3:$CD$12,8,FALSE)</f>
        <v>#N/A</v>
      </c>
      <c r="AI256" s="161" t="e">
        <f>T256-HLOOKUP(V256,Minimas!$C$3:$CD$12,9,FALSE)</f>
        <v>#N/A</v>
      </c>
      <c r="AJ256" s="161" t="e">
        <f>T256-HLOOKUP(V256,Minimas!$C$3:$CD$12,10,FALSE)</f>
        <v>#N/A</v>
      </c>
      <c r="AK256" s="162" t="str">
        <f t="shared" si="37"/>
        <v xml:space="preserve"> </v>
      </c>
      <c r="AL256" s="163"/>
      <c r="AM256" s="163" t="str">
        <f t="shared" si="38"/>
        <v xml:space="preserve"> </v>
      </c>
      <c r="AN256" s="163" t="str">
        <f t="shared" si="39"/>
        <v xml:space="preserve"> </v>
      </c>
    </row>
    <row r="257" spans="28:40" ht="14" x14ac:dyDescent="0.25">
      <c r="AB257" s="161" t="e">
        <f>T257-HLOOKUP(V257,Minimas!$C$3:$CD$12,2,FALSE)</f>
        <v>#N/A</v>
      </c>
      <c r="AC257" s="161" t="e">
        <f>T257-HLOOKUP(V257,Minimas!$C$3:$CD$12,3,FALSE)</f>
        <v>#N/A</v>
      </c>
      <c r="AD257" s="161" t="e">
        <f>T257-HLOOKUP(V257,Minimas!$C$3:$CD$12,4,FALSE)</f>
        <v>#N/A</v>
      </c>
      <c r="AE257" s="161" t="e">
        <f>T257-HLOOKUP(V257,Minimas!$C$3:$CD$12,5,FALSE)</f>
        <v>#N/A</v>
      </c>
      <c r="AF257" s="161" t="e">
        <f>T257-HLOOKUP(V257,Minimas!$C$3:$CD$12,6,FALSE)</f>
        <v>#N/A</v>
      </c>
      <c r="AG257" s="161" t="e">
        <f>T257-HLOOKUP(V257,Minimas!$C$3:$CD$12,7,FALSE)</f>
        <v>#N/A</v>
      </c>
      <c r="AH257" s="161" t="e">
        <f>T257-HLOOKUP(V257,Minimas!$C$3:$CD$12,8,FALSE)</f>
        <v>#N/A</v>
      </c>
      <c r="AI257" s="161" t="e">
        <f>T257-HLOOKUP(V257,Minimas!$C$3:$CD$12,9,FALSE)</f>
        <v>#N/A</v>
      </c>
      <c r="AJ257" s="161" t="e">
        <f>T257-HLOOKUP(V257,Minimas!$C$3:$CD$12,10,FALSE)</f>
        <v>#N/A</v>
      </c>
      <c r="AK257" s="162" t="str">
        <f t="shared" si="37"/>
        <v xml:space="preserve"> </v>
      </c>
      <c r="AL257" s="163"/>
      <c r="AM257" s="163" t="str">
        <f t="shared" si="38"/>
        <v xml:space="preserve"> </v>
      </c>
      <c r="AN257" s="163" t="str">
        <f t="shared" si="39"/>
        <v xml:space="preserve"> </v>
      </c>
    </row>
    <row r="258" spans="28:40" ht="14" x14ac:dyDescent="0.25">
      <c r="AB258" s="161" t="e">
        <f>T258-HLOOKUP(V258,Minimas!$C$3:$CD$12,2,FALSE)</f>
        <v>#N/A</v>
      </c>
      <c r="AC258" s="161" t="e">
        <f>T258-HLOOKUP(V258,Minimas!$C$3:$CD$12,3,FALSE)</f>
        <v>#N/A</v>
      </c>
      <c r="AD258" s="161" t="e">
        <f>T258-HLOOKUP(V258,Minimas!$C$3:$CD$12,4,FALSE)</f>
        <v>#N/A</v>
      </c>
      <c r="AE258" s="161" t="e">
        <f>T258-HLOOKUP(V258,Minimas!$C$3:$CD$12,5,FALSE)</f>
        <v>#N/A</v>
      </c>
      <c r="AF258" s="161" t="e">
        <f>T258-HLOOKUP(V258,Minimas!$C$3:$CD$12,6,FALSE)</f>
        <v>#N/A</v>
      </c>
      <c r="AG258" s="161" t="e">
        <f>T258-HLOOKUP(V258,Minimas!$C$3:$CD$12,7,FALSE)</f>
        <v>#N/A</v>
      </c>
      <c r="AH258" s="161" t="e">
        <f>T258-HLOOKUP(V258,Minimas!$C$3:$CD$12,8,FALSE)</f>
        <v>#N/A</v>
      </c>
      <c r="AI258" s="161" t="e">
        <f>T258-HLOOKUP(V258,Minimas!$C$3:$CD$12,9,FALSE)</f>
        <v>#N/A</v>
      </c>
      <c r="AJ258" s="161" t="e">
        <f>T258-HLOOKUP(V258,Minimas!$C$3:$CD$12,10,FALSE)</f>
        <v>#N/A</v>
      </c>
      <c r="AK258" s="162" t="str">
        <f t="shared" si="37"/>
        <v xml:space="preserve"> </v>
      </c>
      <c r="AL258" s="163"/>
      <c r="AM258" s="163" t="str">
        <f t="shared" si="38"/>
        <v xml:space="preserve"> </v>
      </c>
      <c r="AN258" s="163" t="str">
        <f t="shared" si="39"/>
        <v xml:space="preserve"> </v>
      </c>
    </row>
    <row r="259" spans="28:40" ht="14" x14ac:dyDescent="0.25">
      <c r="AB259" s="161" t="e">
        <f>T259-HLOOKUP(V259,Minimas!$C$3:$CD$12,2,FALSE)</f>
        <v>#N/A</v>
      </c>
      <c r="AC259" s="161" t="e">
        <f>T259-HLOOKUP(V259,Minimas!$C$3:$CD$12,3,FALSE)</f>
        <v>#N/A</v>
      </c>
      <c r="AD259" s="161" t="e">
        <f>T259-HLOOKUP(V259,Minimas!$C$3:$CD$12,4,FALSE)</f>
        <v>#N/A</v>
      </c>
      <c r="AE259" s="161" t="e">
        <f>T259-HLOOKUP(V259,Minimas!$C$3:$CD$12,5,FALSE)</f>
        <v>#N/A</v>
      </c>
      <c r="AF259" s="161" t="e">
        <f>T259-HLOOKUP(V259,Minimas!$C$3:$CD$12,6,FALSE)</f>
        <v>#N/A</v>
      </c>
      <c r="AG259" s="161" t="e">
        <f>T259-HLOOKUP(V259,Minimas!$C$3:$CD$12,7,FALSE)</f>
        <v>#N/A</v>
      </c>
      <c r="AH259" s="161" t="e">
        <f>T259-HLOOKUP(V259,Minimas!$C$3:$CD$12,8,FALSE)</f>
        <v>#N/A</v>
      </c>
      <c r="AI259" s="161" t="e">
        <f>T259-HLOOKUP(V259,Minimas!$C$3:$CD$12,9,FALSE)</f>
        <v>#N/A</v>
      </c>
      <c r="AJ259" s="161" t="e">
        <f>T259-HLOOKUP(V259,Minimas!$C$3:$CD$12,10,FALSE)</f>
        <v>#N/A</v>
      </c>
      <c r="AK259" s="162" t="str">
        <f t="shared" si="37"/>
        <v xml:space="preserve"> </v>
      </c>
      <c r="AL259" s="163"/>
      <c r="AM259" s="163" t="str">
        <f t="shared" si="38"/>
        <v xml:space="preserve"> </v>
      </c>
      <c r="AN259" s="163" t="str">
        <f t="shared" si="39"/>
        <v xml:space="preserve"> </v>
      </c>
    </row>
    <row r="260" spans="28:40" ht="14" x14ac:dyDescent="0.25">
      <c r="AB260" s="161" t="e">
        <f>T260-HLOOKUP(V260,Minimas!$C$3:$CD$12,2,FALSE)</f>
        <v>#N/A</v>
      </c>
      <c r="AC260" s="161" t="e">
        <f>T260-HLOOKUP(V260,Minimas!$C$3:$CD$12,3,FALSE)</f>
        <v>#N/A</v>
      </c>
      <c r="AD260" s="161" t="e">
        <f>T260-HLOOKUP(V260,Minimas!$C$3:$CD$12,4,FALSE)</f>
        <v>#N/A</v>
      </c>
      <c r="AE260" s="161" t="e">
        <f>T260-HLOOKUP(V260,Minimas!$C$3:$CD$12,5,FALSE)</f>
        <v>#N/A</v>
      </c>
      <c r="AF260" s="161" t="e">
        <f>T260-HLOOKUP(V260,Minimas!$C$3:$CD$12,6,FALSE)</f>
        <v>#N/A</v>
      </c>
      <c r="AG260" s="161" t="e">
        <f>T260-HLOOKUP(V260,Minimas!$C$3:$CD$12,7,FALSE)</f>
        <v>#N/A</v>
      </c>
      <c r="AH260" s="161" t="e">
        <f>T260-HLOOKUP(V260,Minimas!$C$3:$CD$12,8,FALSE)</f>
        <v>#N/A</v>
      </c>
      <c r="AI260" s="161" t="e">
        <f>T260-HLOOKUP(V260,Minimas!$C$3:$CD$12,9,FALSE)</f>
        <v>#N/A</v>
      </c>
      <c r="AJ260" s="161" t="e">
        <f>T260-HLOOKUP(V260,Minimas!$C$3:$CD$12,10,FALSE)</f>
        <v>#N/A</v>
      </c>
      <c r="AK260" s="162" t="str">
        <f t="shared" si="37"/>
        <v xml:space="preserve"> </v>
      </c>
      <c r="AL260" s="163"/>
      <c r="AM260" s="163" t="str">
        <f t="shared" si="38"/>
        <v xml:space="preserve"> </v>
      </c>
      <c r="AN260" s="163" t="str">
        <f t="shared" si="39"/>
        <v xml:space="preserve"> </v>
      </c>
    </row>
    <row r="261" spans="28:40" ht="14" x14ac:dyDescent="0.25">
      <c r="AB261" s="161" t="e">
        <f>T261-HLOOKUP(V261,Minimas!$C$3:$CD$12,2,FALSE)</f>
        <v>#N/A</v>
      </c>
      <c r="AC261" s="161" t="e">
        <f>T261-HLOOKUP(V261,Minimas!$C$3:$CD$12,3,FALSE)</f>
        <v>#N/A</v>
      </c>
      <c r="AD261" s="161" t="e">
        <f>T261-HLOOKUP(V261,Minimas!$C$3:$CD$12,4,FALSE)</f>
        <v>#N/A</v>
      </c>
      <c r="AE261" s="161" t="e">
        <f>T261-HLOOKUP(V261,Minimas!$C$3:$CD$12,5,FALSE)</f>
        <v>#N/A</v>
      </c>
      <c r="AF261" s="161" t="e">
        <f>T261-HLOOKUP(V261,Minimas!$C$3:$CD$12,6,FALSE)</f>
        <v>#N/A</v>
      </c>
      <c r="AG261" s="161" t="e">
        <f>T261-HLOOKUP(V261,Minimas!$C$3:$CD$12,7,FALSE)</f>
        <v>#N/A</v>
      </c>
      <c r="AH261" s="161" t="e">
        <f>T261-HLOOKUP(V261,Minimas!$C$3:$CD$12,8,FALSE)</f>
        <v>#N/A</v>
      </c>
      <c r="AI261" s="161" t="e">
        <f>T261-HLOOKUP(V261,Minimas!$C$3:$CD$12,9,FALSE)</f>
        <v>#N/A</v>
      </c>
      <c r="AJ261" s="161" t="e">
        <f>T261-HLOOKUP(V261,Minimas!$C$3:$CD$12,10,FALSE)</f>
        <v>#N/A</v>
      </c>
      <c r="AK261" s="162" t="str">
        <f t="shared" si="37"/>
        <v xml:space="preserve"> </v>
      </c>
      <c r="AL261" s="163"/>
      <c r="AM261" s="163" t="str">
        <f t="shared" si="38"/>
        <v xml:space="preserve"> </v>
      </c>
      <c r="AN261" s="163" t="str">
        <f t="shared" si="39"/>
        <v xml:space="preserve"> </v>
      </c>
    </row>
    <row r="262" spans="28:40" ht="14" x14ac:dyDescent="0.25">
      <c r="AB262" s="161" t="e">
        <f>T262-HLOOKUP(V262,Minimas!$C$3:$CD$12,2,FALSE)</f>
        <v>#N/A</v>
      </c>
      <c r="AC262" s="161" t="e">
        <f>T262-HLOOKUP(V262,Minimas!$C$3:$CD$12,3,FALSE)</f>
        <v>#N/A</v>
      </c>
      <c r="AD262" s="161" t="e">
        <f>T262-HLOOKUP(V262,Minimas!$C$3:$CD$12,4,FALSE)</f>
        <v>#N/A</v>
      </c>
      <c r="AE262" s="161" t="e">
        <f>T262-HLOOKUP(V262,Minimas!$C$3:$CD$12,5,FALSE)</f>
        <v>#N/A</v>
      </c>
      <c r="AF262" s="161" t="e">
        <f>T262-HLOOKUP(V262,Minimas!$C$3:$CD$12,6,FALSE)</f>
        <v>#N/A</v>
      </c>
      <c r="AG262" s="161" t="e">
        <f>T262-HLOOKUP(V262,Minimas!$C$3:$CD$12,7,FALSE)</f>
        <v>#N/A</v>
      </c>
      <c r="AH262" s="161" t="e">
        <f>T262-HLOOKUP(V262,Minimas!$C$3:$CD$12,8,FALSE)</f>
        <v>#N/A</v>
      </c>
      <c r="AI262" s="161" t="e">
        <f>T262-HLOOKUP(V262,Minimas!$C$3:$CD$12,9,FALSE)</f>
        <v>#N/A</v>
      </c>
      <c r="AJ262" s="161" t="e">
        <f>T262-HLOOKUP(V262,Minimas!$C$3:$CD$12,10,FALSE)</f>
        <v>#N/A</v>
      </c>
      <c r="AK262" s="162" t="str">
        <f t="shared" si="37"/>
        <v xml:space="preserve"> </v>
      </c>
      <c r="AL262" s="163"/>
      <c r="AM262" s="163" t="str">
        <f t="shared" si="38"/>
        <v xml:space="preserve"> </v>
      </c>
      <c r="AN262" s="163" t="str">
        <f t="shared" si="39"/>
        <v xml:space="preserve"> </v>
      </c>
    </row>
    <row r="263" spans="28:40" ht="14" x14ac:dyDescent="0.25">
      <c r="AB263" s="161" t="e">
        <f>T263-HLOOKUP(V263,Minimas!$C$3:$CD$12,2,FALSE)</f>
        <v>#N/A</v>
      </c>
      <c r="AC263" s="161" t="e">
        <f>T263-HLOOKUP(V263,Minimas!$C$3:$CD$12,3,FALSE)</f>
        <v>#N/A</v>
      </c>
      <c r="AD263" s="161" t="e">
        <f>T263-HLOOKUP(V263,Minimas!$C$3:$CD$12,4,FALSE)</f>
        <v>#N/A</v>
      </c>
      <c r="AE263" s="161" t="e">
        <f>T263-HLOOKUP(V263,Minimas!$C$3:$CD$12,5,FALSE)</f>
        <v>#N/A</v>
      </c>
      <c r="AF263" s="161" t="e">
        <f>T263-HLOOKUP(V263,Minimas!$C$3:$CD$12,6,FALSE)</f>
        <v>#N/A</v>
      </c>
      <c r="AG263" s="161" t="e">
        <f>T263-HLOOKUP(V263,Minimas!$C$3:$CD$12,7,FALSE)</f>
        <v>#N/A</v>
      </c>
      <c r="AH263" s="161" t="e">
        <f>T263-HLOOKUP(V263,Minimas!$C$3:$CD$12,8,FALSE)</f>
        <v>#N/A</v>
      </c>
      <c r="AI263" s="161" t="e">
        <f>T263-HLOOKUP(V263,Minimas!$C$3:$CD$12,9,FALSE)</f>
        <v>#N/A</v>
      </c>
      <c r="AJ263" s="161" t="e">
        <f>T263-HLOOKUP(V263,Minimas!$C$3:$CD$12,10,FALSE)</f>
        <v>#N/A</v>
      </c>
      <c r="AK263" s="162" t="str">
        <f t="shared" ref="AK263:AK326" si="40">IF(E263=0," ",IF(AJ263&gt;=0,$AJ$5,IF(AI263&gt;=0,$AI$5,IF(AH263&gt;=0,$AH$5,IF(AG263&gt;=0,$AG$5,IF(AF263&gt;=0,$AF$5,IF(AE263&gt;=0,$AE$5,IF(AD263&gt;=0,$AD$5,IF(AC263&gt;=0,$AC$5,$AB$5)))))))))</f>
        <v xml:space="preserve"> </v>
      </c>
      <c r="AL263" s="163"/>
      <c r="AM263" s="163" t="str">
        <f t="shared" ref="AM263:AM326" si="41">IF(AK263="","",AK263)</f>
        <v xml:space="preserve"> </v>
      </c>
      <c r="AN263" s="163" t="str">
        <f t="shared" ref="AN263:AN326" si="42">IF(E263=0," ",IF(AJ263&gt;=0,AJ263,IF(AI263&gt;=0,AI263,IF(AH263&gt;=0,AH263,IF(AG263&gt;=0,AG263,IF(AF263&gt;=0,AF263,IF(AE263&gt;=0,AE263,IF(AD263&gt;=0,AD263,IF(AC263&gt;=0,AC263,AB263)))))))))</f>
        <v xml:space="preserve"> </v>
      </c>
    </row>
    <row r="264" spans="28:40" ht="14" x14ac:dyDescent="0.25">
      <c r="AB264" s="161" t="e">
        <f>T264-HLOOKUP(V264,Minimas!$C$3:$CD$12,2,FALSE)</f>
        <v>#N/A</v>
      </c>
      <c r="AC264" s="161" t="e">
        <f>T264-HLOOKUP(V264,Minimas!$C$3:$CD$12,3,FALSE)</f>
        <v>#N/A</v>
      </c>
      <c r="AD264" s="161" t="e">
        <f>T264-HLOOKUP(V264,Minimas!$C$3:$CD$12,4,FALSE)</f>
        <v>#N/A</v>
      </c>
      <c r="AE264" s="161" t="e">
        <f>T264-HLOOKUP(V264,Minimas!$C$3:$CD$12,5,FALSE)</f>
        <v>#N/A</v>
      </c>
      <c r="AF264" s="161" t="e">
        <f>T264-HLOOKUP(V264,Minimas!$C$3:$CD$12,6,FALSE)</f>
        <v>#N/A</v>
      </c>
      <c r="AG264" s="161" t="e">
        <f>T264-HLOOKUP(V264,Minimas!$C$3:$CD$12,7,FALSE)</f>
        <v>#N/A</v>
      </c>
      <c r="AH264" s="161" t="e">
        <f>T264-HLOOKUP(V264,Minimas!$C$3:$CD$12,8,FALSE)</f>
        <v>#N/A</v>
      </c>
      <c r="AI264" s="161" t="e">
        <f>T264-HLOOKUP(V264,Minimas!$C$3:$CD$12,9,FALSE)</f>
        <v>#N/A</v>
      </c>
      <c r="AJ264" s="161" t="e">
        <f>T264-HLOOKUP(V264,Minimas!$C$3:$CD$12,10,FALSE)</f>
        <v>#N/A</v>
      </c>
      <c r="AK264" s="162" t="str">
        <f t="shared" si="40"/>
        <v xml:space="preserve"> </v>
      </c>
      <c r="AL264" s="163"/>
      <c r="AM264" s="163" t="str">
        <f t="shared" si="41"/>
        <v xml:space="preserve"> </v>
      </c>
      <c r="AN264" s="163" t="str">
        <f t="shared" si="42"/>
        <v xml:space="preserve"> </v>
      </c>
    </row>
    <row r="265" spans="28:40" ht="14" x14ac:dyDescent="0.25">
      <c r="AB265" s="161" t="e">
        <f>T265-HLOOKUP(V265,Minimas!$C$3:$CD$12,2,FALSE)</f>
        <v>#N/A</v>
      </c>
      <c r="AC265" s="161" t="e">
        <f>T265-HLOOKUP(V265,Minimas!$C$3:$CD$12,3,FALSE)</f>
        <v>#N/A</v>
      </c>
      <c r="AD265" s="161" t="e">
        <f>T265-HLOOKUP(V265,Minimas!$C$3:$CD$12,4,FALSE)</f>
        <v>#N/A</v>
      </c>
      <c r="AE265" s="161" t="e">
        <f>T265-HLOOKUP(V265,Minimas!$C$3:$CD$12,5,FALSE)</f>
        <v>#N/A</v>
      </c>
      <c r="AF265" s="161" t="e">
        <f>T265-HLOOKUP(V265,Minimas!$C$3:$CD$12,6,FALSE)</f>
        <v>#N/A</v>
      </c>
      <c r="AG265" s="161" t="e">
        <f>T265-HLOOKUP(V265,Minimas!$C$3:$CD$12,7,FALSE)</f>
        <v>#N/A</v>
      </c>
      <c r="AH265" s="161" t="e">
        <f>T265-HLOOKUP(V265,Minimas!$C$3:$CD$12,8,FALSE)</f>
        <v>#N/A</v>
      </c>
      <c r="AI265" s="161" t="e">
        <f>T265-HLOOKUP(V265,Minimas!$C$3:$CD$12,9,FALSE)</f>
        <v>#N/A</v>
      </c>
      <c r="AJ265" s="161" t="e">
        <f>T265-HLOOKUP(V265,Minimas!$C$3:$CD$12,10,FALSE)</f>
        <v>#N/A</v>
      </c>
      <c r="AK265" s="162" t="str">
        <f t="shared" si="40"/>
        <v xml:space="preserve"> </v>
      </c>
      <c r="AL265" s="163"/>
      <c r="AM265" s="163" t="str">
        <f t="shared" si="41"/>
        <v xml:space="preserve"> </v>
      </c>
      <c r="AN265" s="163" t="str">
        <f t="shared" si="42"/>
        <v xml:space="preserve"> </v>
      </c>
    </row>
    <row r="266" spans="28:40" ht="14" x14ac:dyDescent="0.25">
      <c r="AB266" s="161" t="e">
        <f>T266-HLOOKUP(V266,Minimas!$C$3:$CD$12,2,FALSE)</f>
        <v>#N/A</v>
      </c>
      <c r="AC266" s="161" t="e">
        <f>T266-HLOOKUP(V266,Minimas!$C$3:$CD$12,3,FALSE)</f>
        <v>#N/A</v>
      </c>
      <c r="AD266" s="161" t="e">
        <f>T266-HLOOKUP(V266,Minimas!$C$3:$CD$12,4,FALSE)</f>
        <v>#N/A</v>
      </c>
      <c r="AE266" s="161" t="e">
        <f>T266-HLOOKUP(V266,Minimas!$C$3:$CD$12,5,FALSE)</f>
        <v>#N/A</v>
      </c>
      <c r="AF266" s="161" t="e">
        <f>T266-HLOOKUP(V266,Minimas!$C$3:$CD$12,6,FALSE)</f>
        <v>#N/A</v>
      </c>
      <c r="AG266" s="161" t="e">
        <f>T266-HLOOKUP(V266,Minimas!$C$3:$CD$12,7,FALSE)</f>
        <v>#N/A</v>
      </c>
      <c r="AH266" s="161" t="e">
        <f>T266-HLOOKUP(V266,Minimas!$C$3:$CD$12,8,FALSE)</f>
        <v>#N/A</v>
      </c>
      <c r="AI266" s="161" t="e">
        <f>T266-HLOOKUP(V266,Minimas!$C$3:$CD$12,9,FALSE)</f>
        <v>#N/A</v>
      </c>
      <c r="AJ266" s="161" t="e">
        <f>T266-HLOOKUP(V266,Minimas!$C$3:$CD$12,10,FALSE)</f>
        <v>#N/A</v>
      </c>
      <c r="AK266" s="162" t="str">
        <f t="shared" si="40"/>
        <v xml:space="preserve"> </v>
      </c>
      <c r="AL266" s="163"/>
      <c r="AM266" s="163" t="str">
        <f t="shared" si="41"/>
        <v xml:space="preserve"> </v>
      </c>
      <c r="AN266" s="163" t="str">
        <f t="shared" si="42"/>
        <v xml:space="preserve"> </v>
      </c>
    </row>
    <row r="267" spans="28:40" ht="14" x14ac:dyDescent="0.25">
      <c r="AB267" s="161" t="e">
        <f>T267-HLOOKUP(V267,Minimas!$C$3:$CD$12,2,FALSE)</f>
        <v>#N/A</v>
      </c>
      <c r="AC267" s="161" t="e">
        <f>T267-HLOOKUP(V267,Minimas!$C$3:$CD$12,3,FALSE)</f>
        <v>#N/A</v>
      </c>
      <c r="AD267" s="161" t="e">
        <f>T267-HLOOKUP(V267,Minimas!$C$3:$CD$12,4,FALSE)</f>
        <v>#N/A</v>
      </c>
      <c r="AE267" s="161" t="e">
        <f>T267-HLOOKUP(V267,Minimas!$C$3:$CD$12,5,FALSE)</f>
        <v>#N/A</v>
      </c>
      <c r="AF267" s="161" t="e">
        <f>T267-HLOOKUP(V267,Minimas!$C$3:$CD$12,6,FALSE)</f>
        <v>#N/A</v>
      </c>
      <c r="AG267" s="161" t="e">
        <f>T267-HLOOKUP(V267,Minimas!$C$3:$CD$12,7,FALSE)</f>
        <v>#N/A</v>
      </c>
      <c r="AH267" s="161" t="e">
        <f>T267-HLOOKUP(V267,Minimas!$C$3:$CD$12,8,FALSE)</f>
        <v>#N/A</v>
      </c>
      <c r="AI267" s="161" t="e">
        <f>T267-HLOOKUP(V267,Minimas!$C$3:$CD$12,9,FALSE)</f>
        <v>#N/A</v>
      </c>
      <c r="AJ267" s="161" t="e">
        <f>T267-HLOOKUP(V267,Minimas!$C$3:$CD$12,10,FALSE)</f>
        <v>#N/A</v>
      </c>
      <c r="AK267" s="162" t="str">
        <f t="shared" si="40"/>
        <v xml:space="preserve"> </v>
      </c>
      <c r="AL267" s="163"/>
      <c r="AM267" s="163" t="str">
        <f t="shared" si="41"/>
        <v xml:space="preserve"> </v>
      </c>
      <c r="AN267" s="163" t="str">
        <f t="shared" si="42"/>
        <v xml:space="preserve"> </v>
      </c>
    </row>
    <row r="268" spans="28:40" ht="14" x14ac:dyDescent="0.25">
      <c r="AB268" s="161" t="e">
        <f>T268-HLOOKUP(V268,Minimas!$C$3:$CD$12,2,FALSE)</f>
        <v>#N/A</v>
      </c>
      <c r="AC268" s="161" t="e">
        <f>T268-HLOOKUP(V268,Minimas!$C$3:$CD$12,3,FALSE)</f>
        <v>#N/A</v>
      </c>
      <c r="AD268" s="161" t="e">
        <f>T268-HLOOKUP(V268,Minimas!$C$3:$CD$12,4,FALSE)</f>
        <v>#N/A</v>
      </c>
      <c r="AE268" s="161" t="e">
        <f>T268-HLOOKUP(V268,Minimas!$C$3:$CD$12,5,FALSE)</f>
        <v>#N/A</v>
      </c>
      <c r="AF268" s="161" t="e">
        <f>T268-HLOOKUP(V268,Minimas!$C$3:$CD$12,6,FALSE)</f>
        <v>#N/A</v>
      </c>
      <c r="AG268" s="161" t="e">
        <f>T268-HLOOKUP(V268,Minimas!$C$3:$CD$12,7,FALSE)</f>
        <v>#N/A</v>
      </c>
      <c r="AH268" s="161" t="e">
        <f>T268-HLOOKUP(V268,Minimas!$C$3:$CD$12,8,FALSE)</f>
        <v>#N/A</v>
      </c>
      <c r="AI268" s="161" t="e">
        <f>T268-HLOOKUP(V268,Minimas!$C$3:$CD$12,9,FALSE)</f>
        <v>#N/A</v>
      </c>
      <c r="AJ268" s="161" t="e">
        <f>T268-HLOOKUP(V268,Minimas!$C$3:$CD$12,10,FALSE)</f>
        <v>#N/A</v>
      </c>
      <c r="AK268" s="162" t="str">
        <f t="shared" si="40"/>
        <v xml:space="preserve"> </v>
      </c>
      <c r="AL268" s="163"/>
      <c r="AM268" s="163" t="str">
        <f t="shared" si="41"/>
        <v xml:space="preserve"> </v>
      </c>
      <c r="AN268" s="163" t="str">
        <f t="shared" si="42"/>
        <v xml:space="preserve"> </v>
      </c>
    </row>
    <row r="269" spans="28:40" ht="14" x14ac:dyDescent="0.25">
      <c r="AB269" s="161" t="e">
        <f>T269-HLOOKUP(V269,Minimas!$C$3:$CD$12,2,FALSE)</f>
        <v>#N/A</v>
      </c>
      <c r="AC269" s="161" t="e">
        <f>T269-HLOOKUP(V269,Minimas!$C$3:$CD$12,3,FALSE)</f>
        <v>#N/A</v>
      </c>
      <c r="AD269" s="161" t="e">
        <f>T269-HLOOKUP(V269,Minimas!$C$3:$CD$12,4,FALSE)</f>
        <v>#N/A</v>
      </c>
      <c r="AE269" s="161" t="e">
        <f>T269-HLOOKUP(V269,Minimas!$C$3:$CD$12,5,FALSE)</f>
        <v>#N/A</v>
      </c>
      <c r="AF269" s="161" t="e">
        <f>T269-HLOOKUP(V269,Minimas!$C$3:$CD$12,6,FALSE)</f>
        <v>#N/A</v>
      </c>
      <c r="AG269" s="161" t="e">
        <f>T269-HLOOKUP(V269,Minimas!$C$3:$CD$12,7,FALSE)</f>
        <v>#N/A</v>
      </c>
      <c r="AH269" s="161" t="e">
        <f>T269-HLOOKUP(V269,Minimas!$C$3:$CD$12,8,FALSE)</f>
        <v>#N/A</v>
      </c>
      <c r="AI269" s="161" t="e">
        <f>T269-HLOOKUP(V269,Minimas!$C$3:$CD$12,9,FALSE)</f>
        <v>#N/A</v>
      </c>
      <c r="AJ269" s="161" t="e">
        <f>T269-HLOOKUP(V269,Minimas!$C$3:$CD$12,10,FALSE)</f>
        <v>#N/A</v>
      </c>
      <c r="AK269" s="162" t="str">
        <f t="shared" si="40"/>
        <v xml:space="preserve"> </v>
      </c>
      <c r="AL269" s="163"/>
      <c r="AM269" s="163" t="str">
        <f t="shared" si="41"/>
        <v xml:space="preserve"> </v>
      </c>
      <c r="AN269" s="163" t="str">
        <f t="shared" si="42"/>
        <v xml:space="preserve"> </v>
      </c>
    </row>
    <row r="270" spans="28:40" ht="14" x14ac:dyDescent="0.25">
      <c r="AB270" s="161" t="e">
        <f>T270-HLOOKUP(V270,Minimas!$C$3:$CD$12,2,FALSE)</f>
        <v>#N/A</v>
      </c>
      <c r="AC270" s="161" t="e">
        <f>T270-HLOOKUP(V270,Minimas!$C$3:$CD$12,3,FALSE)</f>
        <v>#N/A</v>
      </c>
      <c r="AD270" s="161" t="e">
        <f>T270-HLOOKUP(V270,Minimas!$C$3:$CD$12,4,FALSE)</f>
        <v>#N/A</v>
      </c>
      <c r="AE270" s="161" t="e">
        <f>T270-HLOOKUP(V270,Minimas!$C$3:$CD$12,5,FALSE)</f>
        <v>#N/A</v>
      </c>
      <c r="AF270" s="161" t="e">
        <f>T270-HLOOKUP(V270,Minimas!$C$3:$CD$12,6,FALSE)</f>
        <v>#N/A</v>
      </c>
      <c r="AG270" s="161" t="e">
        <f>T270-HLOOKUP(V270,Minimas!$C$3:$CD$12,7,FALSE)</f>
        <v>#N/A</v>
      </c>
      <c r="AH270" s="161" t="e">
        <f>T270-HLOOKUP(V270,Minimas!$C$3:$CD$12,8,FALSE)</f>
        <v>#N/A</v>
      </c>
      <c r="AI270" s="161" t="e">
        <f>T270-HLOOKUP(V270,Minimas!$C$3:$CD$12,9,FALSE)</f>
        <v>#N/A</v>
      </c>
      <c r="AJ270" s="161" t="e">
        <f>T270-HLOOKUP(V270,Minimas!$C$3:$CD$12,10,FALSE)</f>
        <v>#N/A</v>
      </c>
      <c r="AK270" s="162" t="str">
        <f t="shared" si="40"/>
        <v xml:space="preserve"> </v>
      </c>
      <c r="AL270" s="163"/>
      <c r="AM270" s="163" t="str">
        <f t="shared" si="41"/>
        <v xml:space="preserve"> </v>
      </c>
      <c r="AN270" s="163" t="str">
        <f t="shared" si="42"/>
        <v xml:space="preserve"> </v>
      </c>
    </row>
    <row r="271" spans="28:40" ht="14" x14ac:dyDescent="0.25">
      <c r="AB271" s="161" t="e">
        <f>T271-HLOOKUP(V271,Minimas!$C$3:$CD$12,2,FALSE)</f>
        <v>#N/A</v>
      </c>
      <c r="AC271" s="161" t="e">
        <f>T271-HLOOKUP(V271,Minimas!$C$3:$CD$12,3,FALSE)</f>
        <v>#N/A</v>
      </c>
      <c r="AD271" s="161" t="e">
        <f>T271-HLOOKUP(V271,Minimas!$C$3:$CD$12,4,FALSE)</f>
        <v>#N/A</v>
      </c>
      <c r="AE271" s="161" t="e">
        <f>T271-HLOOKUP(V271,Minimas!$C$3:$CD$12,5,FALSE)</f>
        <v>#N/A</v>
      </c>
      <c r="AF271" s="161" t="e">
        <f>T271-HLOOKUP(V271,Minimas!$C$3:$CD$12,6,FALSE)</f>
        <v>#N/A</v>
      </c>
      <c r="AG271" s="161" t="e">
        <f>T271-HLOOKUP(V271,Minimas!$C$3:$CD$12,7,FALSE)</f>
        <v>#N/A</v>
      </c>
      <c r="AH271" s="161" t="e">
        <f>T271-HLOOKUP(V271,Minimas!$C$3:$CD$12,8,FALSE)</f>
        <v>#N/A</v>
      </c>
      <c r="AI271" s="161" t="e">
        <f>T271-HLOOKUP(V271,Minimas!$C$3:$CD$12,9,FALSE)</f>
        <v>#N/A</v>
      </c>
      <c r="AJ271" s="161" t="e">
        <f>T271-HLOOKUP(V271,Minimas!$C$3:$CD$12,10,FALSE)</f>
        <v>#N/A</v>
      </c>
      <c r="AK271" s="162" t="str">
        <f t="shared" si="40"/>
        <v xml:space="preserve"> </v>
      </c>
      <c r="AL271" s="163"/>
      <c r="AM271" s="163" t="str">
        <f t="shared" si="41"/>
        <v xml:space="preserve"> </v>
      </c>
      <c r="AN271" s="163" t="str">
        <f t="shared" si="42"/>
        <v xml:space="preserve"> </v>
      </c>
    </row>
    <row r="272" spans="28:40" ht="14" x14ac:dyDescent="0.25">
      <c r="AB272" s="161" t="e">
        <f>T272-HLOOKUP(V272,Minimas!$C$3:$CD$12,2,FALSE)</f>
        <v>#N/A</v>
      </c>
      <c r="AC272" s="161" t="e">
        <f>T272-HLOOKUP(V272,Minimas!$C$3:$CD$12,3,FALSE)</f>
        <v>#N/A</v>
      </c>
      <c r="AD272" s="161" t="e">
        <f>T272-HLOOKUP(V272,Minimas!$C$3:$CD$12,4,FALSE)</f>
        <v>#N/A</v>
      </c>
      <c r="AE272" s="161" t="e">
        <f>T272-HLOOKUP(V272,Minimas!$C$3:$CD$12,5,FALSE)</f>
        <v>#N/A</v>
      </c>
      <c r="AF272" s="161" t="e">
        <f>T272-HLOOKUP(V272,Minimas!$C$3:$CD$12,6,FALSE)</f>
        <v>#N/A</v>
      </c>
      <c r="AG272" s="161" t="e">
        <f>T272-HLOOKUP(V272,Minimas!$C$3:$CD$12,7,FALSE)</f>
        <v>#N/A</v>
      </c>
      <c r="AH272" s="161" t="e">
        <f>T272-HLOOKUP(V272,Minimas!$C$3:$CD$12,8,FALSE)</f>
        <v>#N/A</v>
      </c>
      <c r="AI272" s="161" t="e">
        <f>T272-HLOOKUP(V272,Minimas!$C$3:$CD$12,9,FALSE)</f>
        <v>#N/A</v>
      </c>
      <c r="AJ272" s="161" t="e">
        <f>T272-HLOOKUP(V272,Minimas!$C$3:$CD$12,10,FALSE)</f>
        <v>#N/A</v>
      </c>
      <c r="AK272" s="162" t="str">
        <f t="shared" si="40"/>
        <v xml:space="preserve"> </v>
      </c>
      <c r="AL272" s="163"/>
      <c r="AM272" s="163" t="str">
        <f t="shared" si="41"/>
        <v xml:space="preserve"> </v>
      </c>
      <c r="AN272" s="163" t="str">
        <f t="shared" si="42"/>
        <v xml:space="preserve"> </v>
      </c>
    </row>
    <row r="273" spans="28:40" ht="14" x14ac:dyDescent="0.25">
      <c r="AB273" s="161" t="e">
        <f>T273-HLOOKUP(V273,Minimas!$C$3:$CD$12,2,FALSE)</f>
        <v>#N/A</v>
      </c>
      <c r="AC273" s="161" t="e">
        <f>T273-HLOOKUP(V273,Minimas!$C$3:$CD$12,3,FALSE)</f>
        <v>#N/A</v>
      </c>
      <c r="AD273" s="161" t="e">
        <f>T273-HLOOKUP(V273,Minimas!$C$3:$CD$12,4,FALSE)</f>
        <v>#N/A</v>
      </c>
      <c r="AE273" s="161" t="e">
        <f>T273-HLOOKUP(V273,Minimas!$C$3:$CD$12,5,FALSE)</f>
        <v>#N/A</v>
      </c>
      <c r="AF273" s="161" t="e">
        <f>T273-HLOOKUP(V273,Minimas!$C$3:$CD$12,6,FALSE)</f>
        <v>#N/A</v>
      </c>
      <c r="AG273" s="161" t="e">
        <f>T273-HLOOKUP(V273,Minimas!$C$3:$CD$12,7,FALSE)</f>
        <v>#N/A</v>
      </c>
      <c r="AH273" s="161" t="e">
        <f>T273-HLOOKUP(V273,Minimas!$C$3:$CD$12,8,FALSE)</f>
        <v>#N/A</v>
      </c>
      <c r="AI273" s="161" t="e">
        <f>T273-HLOOKUP(V273,Minimas!$C$3:$CD$12,9,FALSE)</f>
        <v>#N/A</v>
      </c>
      <c r="AJ273" s="161" t="e">
        <f>T273-HLOOKUP(V273,Minimas!$C$3:$CD$12,10,FALSE)</f>
        <v>#N/A</v>
      </c>
      <c r="AK273" s="162" t="str">
        <f t="shared" si="40"/>
        <v xml:space="preserve"> </v>
      </c>
      <c r="AL273" s="163"/>
      <c r="AM273" s="163" t="str">
        <f t="shared" si="41"/>
        <v xml:space="preserve"> </v>
      </c>
      <c r="AN273" s="163" t="str">
        <f t="shared" si="42"/>
        <v xml:space="preserve"> </v>
      </c>
    </row>
    <row r="274" spans="28:40" ht="14" x14ac:dyDescent="0.25">
      <c r="AB274" s="161" t="e">
        <f>T274-HLOOKUP(V274,Minimas!$C$3:$CD$12,2,FALSE)</f>
        <v>#N/A</v>
      </c>
      <c r="AC274" s="161" t="e">
        <f>T274-HLOOKUP(V274,Minimas!$C$3:$CD$12,3,FALSE)</f>
        <v>#N/A</v>
      </c>
      <c r="AD274" s="161" t="e">
        <f>T274-HLOOKUP(V274,Minimas!$C$3:$CD$12,4,FALSE)</f>
        <v>#N/A</v>
      </c>
      <c r="AE274" s="161" t="e">
        <f>T274-HLOOKUP(V274,Minimas!$C$3:$CD$12,5,FALSE)</f>
        <v>#N/A</v>
      </c>
      <c r="AF274" s="161" t="e">
        <f>T274-HLOOKUP(V274,Minimas!$C$3:$CD$12,6,FALSE)</f>
        <v>#N/A</v>
      </c>
      <c r="AG274" s="161" t="e">
        <f>T274-HLOOKUP(V274,Minimas!$C$3:$CD$12,7,FALSE)</f>
        <v>#N/A</v>
      </c>
      <c r="AH274" s="161" t="e">
        <f>T274-HLOOKUP(V274,Minimas!$C$3:$CD$12,8,FALSE)</f>
        <v>#N/A</v>
      </c>
      <c r="AI274" s="161" t="e">
        <f>T274-HLOOKUP(V274,Minimas!$C$3:$CD$12,9,FALSE)</f>
        <v>#N/A</v>
      </c>
      <c r="AJ274" s="161" t="e">
        <f>T274-HLOOKUP(V274,Minimas!$C$3:$CD$12,10,FALSE)</f>
        <v>#N/A</v>
      </c>
      <c r="AK274" s="162" t="str">
        <f t="shared" si="40"/>
        <v xml:space="preserve"> </v>
      </c>
      <c r="AL274" s="163"/>
      <c r="AM274" s="163" t="str">
        <f t="shared" si="41"/>
        <v xml:space="preserve"> </v>
      </c>
      <c r="AN274" s="163" t="str">
        <f t="shared" si="42"/>
        <v xml:space="preserve"> </v>
      </c>
    </row>
    <row r="275" spans="28:40" ht="14" x14ac:dyDescent="0.25">
      <c r="AB275" s="161" t="e">
        <f>T275-HLOOKUP(V275,Minimas!$C$3:$CD$12,2,FALSE)</f>
        <v>#N/A</v>
      </c>
      <c r="AC275" s="161" t="e">
        <f>T275-HLOOKUP(V275,Minimas!$C$3:$CD$12,3,FALSE)</f>
        <v>#N/A</v>
      </c>
      <c r="AD275" s="161" t="e">
        <f>T275-HLOOKUP(V275,Minimas!$C$3:$CD$12,4,FALSE)</f>
        <v>#N/A</v>
      </c>
      <c r="AE275" s="161" t="e">
        <f>T275-HLOOKUP(V275,Minimas!$C$3:$CD$12,5,FALSE)</f>
        <v>#N/A</v>
      </c>
      <c r="AF275" s="161" t="e">
        <f>T275-HLOOKUP(V275,Minimas!$C$3:$CD$12,6,FALSE)</f>
        <v>#N/A</v>
      </c>
      <c r="AG275" s="161" t="e">
        <f>T275-HLOOKUP(V275,Minimas!$C$3:$CD$12,7,FALSE)</f>
        <v>#N/A</v>
      </c>
      <c r="AH275" s="161" t="e">
        <f>T275-HLOOKUP(V275,Minimas!$C$3:$CD$12,8,FALSE)</f>
        <v>#N/A</v>
      </c>
      <c r="AI275" s="161" t="e">
        <f>T275-HLOOKUP(V275,Minimas!$C$3:$CD$12,9,FALSE)</f>
        <v>#N/A</v>
      </c>
      <c r="AJ275" s="161" t="e">
        <f>T275-HLOOKUP(V275,Minimas!$C$3:$CD$12,10,FALSE)</f>
        <v>#N/A</v>
      </c>
      <c r="AK275" s="162" t="str">
        <f t="shared" si="40"/>
        <v xml:space="preserve"> </v>
      </c>
      <c r="AL275" s="163"/>
      <c r="AM275" s="163" t="str">
        <f t="shared" si="41"/>
        <v xml:space="preserve"> </v>
      </c>
      <c r="AN275" s="163" t="str">
        <f t="shared" si="42"/>
        <v xml:space="preserve"> </v>
      </c>
    </row>
    <row r="276" spans="28:40" ht="14" x14ac:dyDescent="0.25">
      <c r="AB276" s="161" t="e">
        <f>T276-HLOOKUP(V276,Minimas!$C$3:$CD$12,2,FALSE)</f>
        <v>#N/A</v>
      </c>
      <c r="AC276" s="161" t="e">
        <f>T276-HLOOKUP(V276,Minimas!$C$3:$CD$12,3,FALSE)</f>
        <v>#N/A</v>
      </c>
      <c r="AD276" s="161" t="e">
        <f>T276-HLOOKUP(V276,Minimas!$C$3:$CD$12,4,FALSE)</f>
        <v>#N/A</v>
      </c>
      <c r="AE276" s="161" t="e">
        <f>T276-HLOOKUP(V276,Minimas!$C$3:$CD$12,5,FALSE)</f>
        <v>#N/A</v>
      </c>
      <c r="AF276" s="161" t="e">
        <f>T276-HLOOKUP(V276,Minimas!$C$3:$CD$12,6,FALSE)</f>
        <v>#N/A</v>
      </c>
      <c r="AG276" s="161" t="e">
        <f>T276-HLOOKUP(V276,Minimas!$C$3:$CD$12,7,FALSE)</f>
        <v>#N/A</v>
      </c>
      <c r="AH276" s="161" t="e">
        <f>T276-HLOOKUP(V276,Minimas!$C$3:$CD$12,8,FALSE)</f>
        <v>#N/A</v>
      </c>
      <c r="AI276" s="161" t="e">
        <f>T276-HLOOKUP(V276,Minimas!$C$3:$CD$12,9,FALSE)</f>
        <v>#N/A</v>
      </c>
      <c r="AJ276" s="161" t="e">
        <f>T276-HLOOKUP(V276,Minimas!$C$3:$CD$12,10,FALSE)</f>
        <v>#N/A</v>
      </c>
      <c r="AK276" s="162" t="str">
        <f t="shared" si="40"/>
        <v xml:space="preserve"> </v>
      </c>
      <c r="AL276" s="163"/>
      <c r="AM276" s="163" t="str">
        <f t="shared" si="41"/>
        <v xml:space="preserve"> </v>
      </c>
      <c r="AN276" s="163" t="str">
        <f t="shared" si="42"/>
        <v xml:space="preserve"> </v>
      </c>
    </row>
    <row r="277" spans="28:40" ht="14" x14ac:dyDescent="0.25">
      <c r="AB277" s="161" t="e">
        <f>T277-HLOOKUP(V277,Minimas!$C$3:$CD$12,2,FALSE)</f>
        <v>#N/A</v>
      </c>
      <c r="AC277" s="161" t="e">
        <f>T277-HLOOKUP(V277,Minimas!$C$3:$CD$12,3,FALSE)</f>
        <v>#N/A</v>
      </c>
      <c r="AD277" s="161" t="e">
        <f>T277-HLOOKUP(V277,Minimas!$C$3:$CD$12,4,FALSE)</f>
        <v>#N/A</v>
      </c>
      <c r="AE277" s="161" t="e">
        <f>T277-HLOOKUP(V277,Minimas!$C$3:$CD$12,5,FALSE)</f>
        <v>#N/A</v>
      </c>
      <c r="AF277" s="161" t="e">
        <f>T277-HLOOKUP(V277,Minimas!$C$3:$CD$12,6,FALSE)</f>
        <v>#N/A</v>
      </c>
      <c r="AG277" s="161" t="e">
        <f>T277-HLOOKUP(V277,Minimas!$C$3:$CD$12,7,FALSE)</f>
        <v>#N/A</v>
      </c>
      <c r="AH277" s="161" t="e">
        <f>T277-HLOOKUP(V277,Minimas!$C$3:$CD$12,8,FALSE)</f>
        <v>#N/A</v>
      </c>
      <c r="AI277" s="161" t="e">
        <f>T277-HLOOKUP(V277,Minimas!$C$3:$CD$12,9,FALSE)</f>
        <v>#N/A</v>
      </c>
      <c r="AJ277" s="161" t="e">
        <f>T277-HLOOKUP(V277,Minimas!$C$3:$CD$12,10,FALSE)</f>
        <v>#N/A</v>
      </c>
      <c r="AK277" s="162" t="str">
        <f t="shared" si="40"/>
        <v xml:space="preserve"> </v>
      </c>
      <c r="AL277" s="163"/>
      <c r="AM277" s="163" t="str">
        <f t="shared" si="41"/>
        <v xml:space="preserve"> </v>
      </c>
      <c r="AN277" s="163" t="str">
        <f t="shared" si="42"/>
        <v xml:space="preserve"> </v>
      </c>
    </row>
    <row r="278" spans="28:40" ht="14" x14ac:dyDescent="0.25">
      <c r="AB278" s="161" t="e">
        <f>T278-HLOOKUP(V278,Minimas!$C$3:$CD$12,2,FALSE)</f>
        <v>#N/A</v>
      </c>
      <c r="AC278" s="161" t="e">
        <f>T278-HLOOKUP(V278,Minimas!$C$3:$CD$12,3,FALSE)</f>
        <v>#N/A</v>
      </c>
      <c r="AD278" s="161" t="e">
        <f>T278-HLOOKUP(V278,Minimas!$C$3:$CD$12,4,FALSE)</f>
        <v>#N/A</v>
      </c>
      <c r="AE278" s="161" t="e">
        <f>T278-HLOOKUP(V278,Minimas!$C$3:$CD$12,5,FALSE)</f>
        <v>#N/A</v>
      </c>
      <c r="AF278" s="161" t="e">
        <f>T278-HLOOKUP(V278,Minimas!$C$3:$CD$12,6,FALSE)</f>
        <v>#N/A</v>
      </c>
      <c r="AG278" s="161" t="e">
        <f>T278-HLOOKUP(V278,Minimas!$C$3:$CD$12,7,FALSE)</f>
        <v>#N/A</v>
      </c>
      <c r="AH278" s="161" t="e">
        <f>T278-HLOOKUP(V278,Minimas!$C$3:$CD$12,8,FALSE)</f>
        <v>#N/A</v>
      </c>
      <c r="AI278" s="161" t="e">
        <f>T278-HLOOKUP(V278,Minimas!$C$3:$CD$12,9,FALSE)</f>
        <v>#N/A</v>
      </c>
      <c r="AJ278" s="161" t="e">
        <f>T278-HLOOKUP(V278,Minimas!$C$3:$CD$12,10,FALSE)</f>
        <v>#N/A</v>
      </c>
      <c r="AK278" s="162" t="str">
        <f t="shared" si="40"/>
        <v xml:space="preserve"> </v>
      </c>
      <c r="AL278" s="163"/>
      <c r="AM278" s="163" t="str">
        <f t="shared" si="41"/>
        <v xml:space="preserve"> </v>
      </c>
      <c r="AN278" s="163" t="str">
        <f t="shared" si="42"/>
        <v xml:space="preserve"> </v>
      </c>
    </row>
    <row r="279" spans="28:40" ht="14" x14ac:dyDescent="0.25">
      <c r="AB279" s="161" t="e">
        <f>T279-HLOOKUP(V279,Minimas!$C$3:$CD$12,2,FALSE)</f>
        <v>#N/A</v>
      </c>
      <c r="AC279" s="161" t="e">
        <f>T279-HLOOKUP(V279,Minimas!$C$3:$CD$12,3,FALSE)</f>
        <v>#N/A</v>
      </c>
      <c r="AD279" s="161" t="e">
        <f>T279-HLOOKUP(V279,Minimas!$C$3:$CD$12,4,FALSE)</f>
        <v>#N/A</v>
      </c>
      <c r="AE279" s="161" t="e">
        <f>T279-HLOOKUP(V279,Minimas!$C$3:$CD$12,5,FALSE)</f>
        <v>#N/A</v>
      </c>
      <c r="AF279" s="161" t="e">
        <f>T279-HLOOKUP(V279,Minimas!$C$3:$CD$12,6,FALSE)</f>
        <v>#N/A</v>
      </c>
      <c r="AG279" s="161" t="e">
        <f>T279-HLOOKUP(V279,Minimas!$C$3:$CD$12,7,FALSE)</f>
        <v>#N/A</v>
      </c>
      <c r="AH279" s="161" t="e">
        <f>T279-HLOOKUP(V279,Minimas!$C$3:$CD$12,8,FALSE)</f>
        <v>#N/A</v>
      </c>
      <c r="AI279" s="161" t="e">
        <f>T279-HLOOKUP(V279,Minimas!$C$3:$CD$12,9,FALSE)</f>
        <v>#N/A</v>
      </c>
      <c r="AJ279" s="161" t="e">
        <f>T279-HLOOKUP(V279,Minimas!$C$3:$CD$12,10,FALSE)</f>
        <v>#N/A</v>
      </c>
      <c r="AK279" s="162" t="str">
        <f t="shared" si="40"/>
        <v xml:space="preserve"> </v>
      </c>
      <c r="AL279" s="163"/>
      <c r="AM279" s="163" t="str">
        <f t="shared" si="41"/>
        <v xml:space="preserve"> </v>
      </c>
      <c r="AN279" s="163" t="str">
        <f t="shared" si="42"/>
        <v xml:space="preserve"> </v>
      </c>
    </row>
    <row r="280" spans="28:40" ht="14" x14ac:dyDescent="0.25">
      <c r="AB280" s="161" t="e">
        <f>T280-HLOOKUP(V280,Minimas!$C$3:$CD$12,2,FALSE)</f>
        <v>#N/A</v>
      </c>
      <c r="AC280" s="161" t="e">
        <f>T280-HLOOKUP(V280,Minimas!$C$3:$CD$12,3,FALSE)</f>
        <v>#N/A</v>
      </c>
      <c r="AD280" s="161" t="e">
        <f>T280-HLOOKUP(V280,Minimas!$C$3:$CD$12,4,FALSE)</f>
        <v>#N/A</v>
      </c>
      <c r="AE280" s="161" t="e">
        <f>T280-HLOOKUP(V280,Minimas!$C$3:$CD$12,5,FALSE)</f>
        <v>#N/A</v>
      </c>
      <c r="AF280" s="161" t="e">
        <f>T280-HLOOKUP(V280,Minimas!$C$3:$CD$12,6,FALSE)</f>
        <v>#N/A</v>
      </c>
      <c r="AG280" s="161" t="e">
        <f>T280-HLOOKUP(V280,Minimas!$C$3:$CD$12,7,FALSE)</f>
        <v>#N/A</v>
      </c>
      <c r="AH280" s="161" t="e">
        <f>T280-HLOOKUP(V280,Minimas!$C$3:$CD$12,8,FALSE)</f>
        <v>#N/A</v>
      </c>
      <c r="AI280" s="161" t="e">
        <f>T280-HLOOKUP(V280,Minimas!$C$3:$CD$12,9,FALSE)</f>
        <v>#N/A</v>
      </c>
      <c r="AJ280" s="161" t="e">
        <f>T280-HLOOKUP(V280,Minimas!$C$3:$CD$12,10,FALSE)</f>
        <v>#N/A</v>
      </c>
      <c r="AK280" s="162" t="str">
        <f t="shared" si="40"/>
        <v xml:space="preserve"> </v>
      </c>
      <c r="AL280" s="163"/>
      <c r="AM280" s="163" t="str">
        <f t="shared" si="41"/>
        <v xml:space="preserve"> </v>
      </c>
      <c r="AN280" s="163" t="str">
        <f t="shared" si="42"/>
        <v xml:space="preserve"> </v>
      </c>
    </row>
    <row r="281" spans="28:40" ht="14" x14ac:dyDescent="0.25">
      <c r="AB281" s="161" t="e">
        <f>T281-HLOOKUP(V281,Minimas!$C$3:$CD$12,2,FALSE)</f>
        <v>#N/A</v>
      </c>
      <c r="AC281" s="161" t="e">
        <f>T281-HLOOKUP(V281,Minimas!$C$3:$CD$12,3,FALSE)</f>
        <v>#N/A</v>
      </c>
      <c r="AD281" s="161" t="e">
        <f>T281-HLOOKUP(V281,Minimas!$C$3:$CD$12,4,FALSE)</f>
        <v>#N/A</v>
      </c>
      <c r="AE281" s="161" t="e">
        <f>T281-HLOOKUP(V281,Minimas!$C$3:$CD$12,5,FALSE)</f>
        <v>#N/A</v>
      </c>
      <c r="AF281" s="161" t="e">
        <f>T281-HLOOKUP(V281,Minimas!$C$3:$CD$12,6,FALSE)</f>
        <v>#N/A</v>
      </c>
      <c r="AG281" s="161" t="e">
        <f>T281-HLOOKUP(V281,Minimas!$C$3:$CD$12,7,FALSE)</f>
        <v>#N/A</v>
      </c>
      <c r="AH281" s="161" t="e">
        <f>T281-HLOOKUP(V281,Minimas!$C$3:$CD$12,8,FALSE)</f>
        <v>#N/A</v>
      </c>
      <c r="AI281" s="161" t="e">
        <f>T281-HLOOKUP(V281,Minimas!$C$3:$CD$12,9,FALSE)</f>
        <v>#N/A</v>
      </c>
      <c r="AJ281" s="161" t="e">
        <f>T281-HLOOKUP(V281,Minimas!$C$3:$CD$12,10,FALSE)</f>
        <v>#N/A</v>
      </c>
      <c r="AK281" s="162" t="str">
        <f t="shared" si="40"/>
        <v xml:space="preserve"> </v>
      </c>
      <c r="AL281" s="163"/>
      <c r="AM281" s="163" t="str">
        <f t="shared" si="41"/>
        <v xml:space="preserve"> </v>
      </c>
      <c r="AN281" s="163" t="str">
        <f t="shared" si="42"/>
        <v xml:space="preserve"> </v>
      </c>
    </row>
    <row r="282" spans="28:40" ht="14" x14ac:dyDescent="0.25">
      <c r="AB282" s="161" t="e">
        <f>T282-HLOOKUP(V282,Minimas!$C$3:$CD$12,2,FALSE)</f>
        <v>#N/A</v>
      </c>
      <c r="AC282" s="161" t="e">
        <f>T282-HLOOKUP(V282,Minimas!$C$3:$CD$12,3,FALSE)</f>
        <v>#N/A</v>
      </c>
      <c r="AD282" s="161" t="e">
        <f>T282-HLOOKUP(V282,Minimas!$C$3:$CD$12,4,FALSE)</f>
        <v>#N/A</v>
      </c>
      <c r="AE282" s="161" t="e">
        <f>T282-HLOOKUP(V282,Minimas!$C$3:$CD$12,5,FALSE)</f>
        <v>#N/A</v>
      </c>
      <c r="AF282" s="161" t="e">
        <f>T282-HLOOKUP(V282,Minimas!$C$3:$CD$12,6,FALSE)</f>
        <v>#N/A</v>
      </c>
      <c r="AG282" s="161" t="e">
        <f>T282-HLOOKUP(V282,Minimas!$C$3:$CD$12,7,FALSE)</f>
        <v>#N/A</v>
      </c>
      <c r="AH282" s="161" t="e">
        <f>T282-HLOOKUP(V282,Minimas!$C$3:$CD$12,8,FALSE)</f>
        <v>#N/A</v>
      </c>
      <c r="AI282" s="161" t="e">
        <f>T282-HLOOKUP(V282,Minimas!$C$3:$CD$12,9,FALSE)</f>
        <v>#N/A</v>
      </c>
      <c r="AJ282" s="161" t="e">
        <f>T282-HLOOKUP(V282,Minimas!$C$3:$CD$12,10,FALSE)</f>
        <v>#N/A</v>
      </c>
      <c r="AK282" s="162" t="str">
        <f t="shared" si="40"/>
        <v xml:space="preserve"> </v>
      </c>
      <c r="AL282" s="163"/>
      <c r="AM282" s="163" t="str">
        <f t="shared" si="41"/>
        <v xml:space="preserve"> </v>
      </c>
      <c r="AN282" s="163" t="str">
        <f t="shared" si="42"/>
        <v xml:space="preserve"> </v>
      </c>
    </row>
    <row r="283" spans="28:40" ht="14" x14ac:dyDescent="0.25">
      <c r="AB283" s="161" t="e">
        <f>T283-HLOOKUP(V283,Minimas!$C$3:$CD$12,2,FALSE)</f>
        <v>#N/A</v>
      </c>
      <c r="AC283" s="161" t="e">
        <f>T283-HLOOKUP(V283,Minimas!$C$3:$CD$12,3,FALSE)</f>
        <v>#N/A</v>
      </c>
      <c r="AD283" s="161" t="e">
        <f>T283-HLOOKUP(V283,Minimas!$C$3:$CD$12,4,FALSE)</f>
        <v>#N/A</v>
      </c>
      <c r="AE283" s="161" t="e">
        <f>T283-HLOOKUP(V283,Minimas!$C$3:$CD$12,5,FALSE)</f>
        <v>#N/A</v>
      </c>
      <c r="AF283" s="161" t="e">
        <f>T283-HLOOKUP(V283,Minimas!$C$3:$CD$12,6,FALSE)</f>
        <v>#N/A</v>
      </c>
      <c r="AG283" s="161" t="e">
        <f>T283-HLOOKUP(V283,Minimas!$C$3:$CD$12,7,FALSE)</f>
        <v>#N/A</v>
      </c>
      <c r="AH283" s="161" t="e">
        <f>T283-HLOOKUP(V283,Minimas!$C$3:$CD$12,8,FALSE)</f>
        <v>#N/A</v>
      </c>
      <c r="AI283" s="161" t="e">
        <f>T283-HLOOKUP(V283,Minimas!$C$3:$CD$12,9,FALSE)</f>
        <v>#N/A</v>
      </c>
      <c r="AJ283" s="161" t="e">
        <f>T283-HLOOKUP(V283,Minimas!$C$3:$CD$12,10,FALSE)</f>
        <v>#N/A</v>
      </c>
      <c r="AK283" s="162" t="str">
        <f t="shared" si="40"/>
        <v xml:space="preserve"> </v>
      </c>
      <c r="AL283" s="163"/>
      <c r="AM283" s="163" t="str">
        <f t="shared" si="41"/>
        <v xml:space="preserve"> </v>
      </c>
      <c r="AN283" s="163" t="str">
        <f t="shared" si="42"/>
        <v xml:space="preserve"> </v>
      </c>
    </row>
    <row r="284" spans="28:40" ht="14" x14ac:dyDescent="0.25">
      <c r="AB284" s="161" t="e">
        <f>T284-HLOOKUP(V284,Minimas!$C$3:$CD$12,2,FALSE)</f>
        <v>#N/A</v>
      </c>
      <c r="AC284" s="161" t="e">
        <f>T284-HLOOKUP(V284,Minimas!$C$3:$CD$12,3,FALSE)</f>
        <v>#N/A</v>
      </c>
      <c r="AD284" s="161" t="e">
        <f>T284-HLOOKUP(V284,Minimas!$C$3:$CD$12,4,FALSE)</f>
        <v>#N/A</v>
      </c>
      <c r="AE284" s="161" t="e">
        <f>T284-HLOOKUP(V284,Minimas!$C$3:$CD$12,5,FALSE)</f>
        <v>#N/A</v>
      </c>
      <c r="AF284" s="161" t="e">
        <f>T284-HLOOKUP(V284,Minimas!$C$3:$CD$12,6,FALSE)</f>
        <v>#N/A</v>
      </c>
      <c r="AG284" s="161" t="e">
        <f>T284-HLOOKUP(V284,Minimas!$C$3:$CD$12,7,FALSE)</f>
        <v>#N/A</v>
      </c>
      <c r="AH284" s="161" t="e">
        <f>T284-HLOOKUP(V284,Minimas!$C$3:$CD$12,8,FALSE)</f>
        <v>#N/A</v>
      </c>
      <c r="AI284" s="161" t="e">
        <f>T284-HLOOKUP(V284,Minimas!$C$3:$CD$12,9,FALSE)</f>
        <v>#N/A</v>
      </c>
      <c r="AJ284" s="161" t="e">
        <f>T284-HLOOKUP(V284,Minimas!$C$3:$CD$12,10,FALSE)</f>
        <v>#N/A</v>
      </c>
      <c r="AK284" s="162" t="str">
        <f t="shared" si="40"/>
        <v xml:space="preserve"> </v>
      </c>
      <c r="AL284" s="163"/>
      <c r="AM284" s="163" t="str">
        <f t="shared" si="41"/>
        <v xml:space="preserve"> </v>
      </c>
      <c r="AN284" s="163" t="str">
        <f t="shared" si="42"/>
        <v xml:space="preserve"> </v>
      </c>
    </row>
    <row r="285" spans="28:40" ht="14" x14ac:dyDescent="0.25">
      <c r="AB285" s="161" t="e">
        <f>T285-HLOOKUP(V285,Minimas!$C$3:$CD$12,2,FALSE)</f>
        <v>#N/A</v>
      </c>
      <c r="AC285" s="161" t="e">
        <f>T285-HLOOKUP(V285,Minimas!$C$3:$CD$12,3,FALSE)</f>
        <v>#N/A</v>
      </c>
      <c r="AD285" s="161" t="e">
        <f>T285-HLOOKUP(V285,Minimas!$C$3:$CD$12,4,FALSE)</f>
        <v>#N/A</v>
      </c>
      <c r="AE285" s="161" t="e">
        <f>T285-HLOOKUP(V285,Minimas!$C$3:$CD$12,5,FALSE)</f>
        <v>#N/A</v>
      </c>
      <c r="AF285" s="161" t="e">
        <f>T285-HLOOKUP(V285,Minimas!$C$3:$CD$12,6,FALSE)</f>
        <v>#N/A</v>
      </c>
      <c r="AG285" s="161" t="e">
        <f>T285-HLOOKUP(V285,Minimas!$C$3:$CD$12,7,FALSE)</f>
        <v>#N/A</v>
      </c>
      <c r="AH285" s="161" t="e">
        <f>T285-HLOOKUP(V285,Minimas!$C$3:$CD$12,8,FALSE)</f>
        <v>#N/A</v>
      </c>
      <c r="AI285" s="161" t="e">
        <f>T285-HLOOKUP(V285,Minimas!$C$3:$CD$12,9,FALSE)</f>
        <v>#N/A</v>
      </c>
      <c r="AJ285" s="161" t="e">
        <f>T285-HLOOKUP(V285,Minimas!$C$3:$CD$12,10,FALSE)</f>
        <v>#N/A</v>
      </c>
      <c r="AK285" s="162" t="str">
        <f t="shared" si="40"/>
        <v xml:space="preserve"> </v>
      </c>
      <c r="AL285" s="163"/>
      <c r="AM285" s="163" t="str">
        <f t="shared" si="41"/>
        <v xml:space="preserve"> </v>
      </c>
      <c r="AN285" s="163" t="str">
        <f t="shared" si="42"/>
        <v xml:space="preserve"> </v>
      </c>
    </row>
    <row r="286" spans="28:40" ht="14" x14ac:dyDescent="0.25">
      <c r="AB286" s="161" t="e">
        <f>T286-HLOOKUP(V286,Minimas!$C$3:$CD$12,2,FALSE)</f>
        <v>#N/A</v>
      </c>
      <c r="AC286" s="161" t="e">
        <f>T286-HLOOKUP(V286,Minimas!$C$3:$CD$12,3,FALSE)</f>
        <v>#N/A</v>
      </c>
      <c r="AD286" s="161" t="e">
        <f>T286-HLOOKUP(V286,Minimas!$C$3:$CD$12,4,FALSE)</f>
        <v>#N/A</v>
      </c>
      <c r="AE286" s="161" t="e">
        <f>T286-HLOOKUP(V286,Minimas!$C$3:$CD$12,5,FALSE)</f>
        <v>#N/A</v>
      </c>
      <c r="AF286" s="161" t="e">
        <f>T286-HLOOKUP(V286,Minimas!$C$3:$CD$12,6,FALSE)</f>
        <v>#N/A</v>
      </c>
      <c r="AG286" s="161" t="e">
        <f>T286-HLOOKUP(V286,Minimas!$C$3:$CD$12,7,FALSE)</f>
        <v>#N/A</v>
      </c>
      <c r="AH286" s="161" t="e">
        <f>T286-HLOOKUP(V286,Minimas!$C$3:$CD$12,8,FALSE)</f>
        <v>#N/A</v>
      </c>
      <c r="AI286" s="161" t="e">
        <f>T286-HLOOKUP(V286,Minimas!$C$3:$CD$12,9,FALSE)</f>
        <v>#N/A</v>
      </c>
      <c r="AJ286" s="161" t="e">
        <f>T286-HLOOKUP(V286,Minimas!$C$3:$CD$12,10,FALSE)</f>
        <v>#N/A</v>
      </c>
      <c r="AK286" s="162" t="str">
        <f t="shared" si="40"/>
        <v xml:space="preserve"> </v>
      </c>
      <c r="AL286" s="163"/>
      <c r="AM286" s="163" t="str">
        <f t="shared" si="41"/>
        <v xml:space="preserve"> </v>
      </c>
      <c r="AN286" s="163" t="str">
        <f t="shared" si="42"/>
        <v xml:space="preserve"> </v>
      </c>
    </row>
    <row r="287" spans="28:40" ht="14" x14ac:dyDescent="0.25">
      <c r="AB287" s="161" t="e">
        <f>T287-HLOOKUP(V287,Minimas!$C$3:$CD$12,2,FALSE)</f>
        <v>#N/A</v>
      </c>
      <c r="AC287" s="161" t="e">
        <f>T287-HLOOKUP(V287,Minimas!$C$3:$CD$12,3,FALSE)</f>
        <v>#N/A</v>
      </c>
      <c r="AD287" s="161" t="e">
        <f>T287-HLOOKUP(V287,Minimas!$C$3:$CD$12,4,FALSE)</f>
        <v>#N/A</v>
      </c>
      <c r="AE287" s="161" t="e">
        <f>T287-HLOOKUP(V287,Minimas!$C$3:$CD$12,5,FALSE)</f>
        <v>#N/A</v>
      </c>
      <c r="AF287" s="161" t="e">
        <f>T287-HLOOKUP(V287,Minimas!$C$3:$CD$12,6,FALSE)</f>
        <v>#N/A</v>
      </c>
      <c r="AG287" s="161" t="e">
        <f>T287-HLOOKUP(V287,Minimas!$C$3:$CD$12,7,FALSE)</f>
        <v>#N/A</v>
      </c>
      <c r="AH287" s="161" t="e">
        <f>T287-HLOOKUP(V287,Minimas!$C$3:$CD$12,8,FALSE)</f>
        <v>#N/A</v>
      </c>
      <c r="AI287" s="161" t="e">
        <f>T287-HLOOKUP(V287,Minimas!$C$3:$CD$12,9,FALSE)</f>
        <v>#N/A</v>
      </c>
      <c r="AJ287" s="161" t="e">
        <f>T287-HLOOKUP(V287,Minimas!$C$3:$CD$12,10,FALSE)</f>
        <v>#N/A</v>
      </c>
      <c r="AK287" s="162" t="str">
        <f t="shared" si="40"/>
        <v xml:space="preserve"> </v>
      </c>
      <c r="AL287" s="163"/>
      <c r="AM287" s="163" t="str">
        <f t="shared" si="41"/>
        <v xml:space="preserve"> </v>
      </c>
      <c r="AN287" s="163" t="str">
        <f t="shared" si="42"/>
        <v xml:space="preserve"> </v>
      </c>
    </row>
    <row r="288" spans="28:40" ht="14" x14ac:dyDescent="0.25">
      <c r="AB288" s="161" t="e">
        <f>T288-HLOOKUP(V288,Minimas!$C$3:$CD$12,2,FALSE)</f>
        <v>#N/A</v>
      </c>
      <c r="AC288" s="161" t="e">
        <f>T288-HLOOKUP(V288,Minimas!$C$3:$CD$12,3,FALSE)</f>
        <v>#N/A</v>
      </c>
      <c r="AD288" s="161" t="e">
        <f>T288-HLOOKUP(V288,Minimas!$C$3:$CD$12,4,FALSE)</f>
        <v>#N/A</v>
      </c>
      <c r="AE288" s="161" t="e">
        <f>T288-HLOOKUP(V288,Minimas!$C$3:$CD$12,5,FALSE)</f>
        <v>#N/A</v>
      </c>
      <c r="AF288" s="161" t="e">
        <f>T288-HLOOKUP(V288,Minimas!$C$3:$CD$12,6,FALSE)</f>
        <v>#N/A</v>
      </c>
      <c r="AG288" s="161" t="e">
        <f>T288-HLOOKUP(V288,Minimas!$C$3:$CD$12,7,FALSE)</f>
        <v>#N/A</v>
      </c>
      <c r="AH288" s="161" t="e">
        <f>T288-HLOOKUP(V288,Minimas!$C$3:$CD$12,8,FALSE)</f>
        <v>#N/A</v>
      </c>
      <c r="AI288" s="161" t="e">
        <f>T288-HLOOKUP(V288,Minimas!$C$3:$CD$12,9,FALSE)</f>
        <v>#N/A</v>
      </c>
      <c r="AJ288" s="161" t="e">
        <f>T288-HLOOKUP(V288,Minimas!$C$3:$CD$12,10,FALSE)</f>
        <v>#N/A</v>
      </c>
      <c r="AK288" s="162" t="str">
        <f t="shared" si="40"/>
        <v xml:space="preserve"> </v>
      </c>
      <c r="AL288" s="163"/>
      <c r="AM288" s="163" t="str">
        <f t="shared" si="41"/>
        <v xml:space="preserve"> </v>
      </c>
      <c r="AN288" s="163" t="str">
        <f t="shared" si="42"/>
        <v xml:space="preserve"> </v>
      </c>
    </row>
    <row r="289" spans="28:40" ht="14" x14ac:dyDescent="0.25">
      <c r="AB289" s="161" t="e">
        <f>T289-HLOOKUP(V289,Minimas!$C$3:$CD$12,2,FALSE)</f>
        <v>#N/A</v>
      </c>
      <c r="AC289" s="161" t="e">
        <f>T289-HLOOKUP(V289,Minimas!$C$3:$CD$12,3,FALSE)</f>
        <v>#N/A</v>
      </c>
      <c r="AD289" s="161" t="e">
        <f>T289-HLOOKUP(V289,Minimas!$C$3:$CD$12,4,FALSE)</f>
        <v>#N/A</v>
      </c>
      <c r="AE289" s="161" t="e">
        <f>T289-HLOOKUP(V289,Minimas!$C$3:$CD$12,5,FALSE)</f>
        <v>#N/A</v>
      </c>
      <c r="AF289" s="161" t="e">
        <f>T289-HLOOKUP(V289,Minimas!$C$3:$CD$12,6,FALSE)</f>
        <v>#N/A</v>
      </c>
      <c r="AG289" s="161" t="e">
        <f>T289-HLOOKUP(V289,Minimas!$C$3:$CD$12,7,FALSE)</f>
        <v>#N/A</v>
      </c>
      <c r="AH289" s="161" t="e">
        <f>T289-HLOOKUP(V289,Minimas!$C$3:$CD$12,8,FALSE)</f>
        <v>#N/A</v>
      </c>
      <c r="AI289" s="161" t="e">
        <f>T289-HLOOKUP(V289,Minimas!$C$3:$CD$12,9,FALSE)</f>
        <v>#N/A</v>
      </c>
      <c r="AJ289" s="161" t="e">
        <f>T289-HLOOKUP(V289,Minimas!$C$3:$CD$12,10,FALSE)</f>
        <v>#N/A</v>
      </c>
      <c r="AK289" s="162" t="str">
        <f t="shared" si="40"/>
        <v xml:space="preserve"> </v>
      </c>
      <c r="AL289" s="163"/>
      <c r="AM289" s="163" t="str">
        <f t="shared" si="41"/>
        <v xml:space="preserve"> </v>
      </c>
      <c r="AN289" s="163" t="str">
        <f t="shared" si="42"/>
        <v xml:space="preserve"> </v>
      </c>
    </row>
    <row r="290" spans="28:40" ht="14" x14ac:dyDescent="0.25">
      <c r="AB290" s="161" t="e">
        <f>T290-HLOOKUP(V290,Minimas!$C$3:$CD$12,2,FALSE)</f>
        <v>#N/A</v>
      </c>
      <c r="AC290" s="161" t="e">
        <f>T290-HLOOKUP(V290,Minimas!$C$3:$CD$12,3,FALSE)</f>
        <v>#N/A</v>
      </c>
      <c r="AD290" s="161" t="e">
        <f>T290-HLOOKUP(V290,Minimas!$C$3:$CD$12,4,FALSE)</f>
        <v>#N/A</v>
      </c>
      <c r="AE290" s="161" t="e">
        <f>T290-HLOOKUP(V290,Minimas!$C$3:$CD$12,5,FALSE)</f>
        <v>#N/A</v>
      </c>
      <c r="AF290" s="161" t="e">
        <f>T290-HLOOKUP(V290,Minimas!$C$3:$CD$12,6,FALSE)</f>
        <v>#N/A</v>
      </c>
      <c r="AG290" s="161" t="e">
        <f>T290-HLOOKUP(V290,Minimas!$C$3:$CD$12,7,FALSE)</f>
        <v>#N/A</v>
      </c>
      <c r="AH290" s="161" t="e">
        <f>T290-HLOOKUP(V290,Minimas!$C$3:$CD$12,8,FALSE)</f>
        <v>#N/A</v>
      </c>
      <c r="AI290" s="161" t="e">
        <f>T290-HLOOKUP(V290,Minimas!$C$3:$CD$12,9,FALSE)</f>
        <v>#N/A</v>
      </c>
      <c r="AJ290" s="161" t="e">
        <f>T290-HLOOKUP(V290,Minimas!$C$3:$CD$12,10,FALSE)</f>
        <v>#N/A</v>
      </c>
      <c r="AK290" s="162" t="str">
        <f t="shared" si="40"/>
        <v xml:space="preserve"> </v>
      </c>
      <c r="AL290" s="163"/>
      <c r="AM290" s="163" t="str">
        <f t="shared" si="41"/>
        <v xml:space="preserve"> </v>
      </c>
      <c r="AN290" s="163" t="str">
        <f t="shared" si="42"/>
        <v xml:space="preserve"> </v>
      </c>
    </row>
    <row r="291" spans="28:40" ht="14" x14ac:dyDescent="0.25">
      <c r="AB291" s="161" t="e">
        <f>T291-HLOOKUP(V291,Minimas!$C$3:$CD$12,2,FALSE)</f>
        <v>#N/A</v>
      </c>
      <c r="AC291" s="161" t="e">
        <f>T291-HLOOKUP(V291,Minimas!$C$3:$CD$12,3,FALSE)</f>
        <v>#N/A</v>
      </c>
      <c r="AD291" s="161" t="e">
        <f>T291-HLOOKUP(V291,Minimas!$C$3:$CD$12,4,FALSE)</f>
        <v>#N/A</v>
      </c>
      <c r="AE291" s="161" t="e">
        <f>T291-HLOOKUP(V291,Minimas!$C$3:$CD$12,5,FALSE)</f>
        <v>#N/A</v>
      </c>
      <c r="AF291" s="161" t="e">
        <f>T291-HLOOKUP(V291,Minimas!$C$3:$CD$12,6,FALSE)</f>
        <v>#N/A</v>
      </c>
      <c r="AG291" s="161" t="e">
        <f>T291-HLOOKUP(V291,Minimas!$C$3:$CD$12,7,FALSE)</f>
        <v>#N/A</v>
      </c>
      <c r="AH291" s="161" t="e">
        <f>T291-HLOOKUP(V291,Minimas!$C$3:$CD$12,8,FALSE)</f>
        <v>#N/A</v>
      </c>
      <c r="AI291" s="161" t="e">
        <f>T291-HLOOKUP(V291,Minimas!$C$3:$CD$12,9,FALSE)</f>
        <v>#N/A</v>
      </c>
      <c r="AJ291" s="161" t="e">
        <f>T291-HLOOKUP(V291,Minimas!$C$3:$CD$12,10,FALSE)</f>
        <v>#N/A</v>
      </c>
      <c r="AK291" s="162" t="str">
        <f t="shared" si="40"/>
        <v xml:space="preserve"> </v>
      </c>
      <c r="AL291" s="163"/>
      <c r="AM291" s="163" t="str">
        <f t="shared" si="41"/>
        <v xml:space="preserve"> </v>
      </c>
      <c r="AN291" s="163" t="str">
        <f t="shared" si="42"/>
        <v xml:space="preserve"> </v>
      </c>
    </row>
    <row r="292" spans="28:40" ht="14" x14ac:dyDescent="0.25">
      <c r="AB292" s="161" t="e">
        <f>T292-HLOOKUP(V292,Minimas!$C$3:$CD$12,2,FALSE)</f>
        <v>#N/A</v>
      </c>
      <c r="AC292" s="161" t="e">
        <f>T292-HLOOKUP(V292,Minimas!$C$3:$CD$12,3,FALSE)</f>
        <v>#N/A</v>
      </c>
      <c r="AD292" s="161" t="e">
        <f>T292-HLOOKUP(V292,Minimas!$C$3:$CD$12,4,FALSE)</f>
        <v>#N/A</v>
      </c>
      <c r="AE292" s="161" t="e">
        <f>T292-HLOOKUP(V292,Minimas!$C$3:$CD$12,5,FALSE)</f>
        <v>#N/A</v>
      </c>
      <c r="AF292" s="161" t="e">
        <f>T292-HLOOKUP(V292,Minimas!$C$3:$CD$12,6,FALSE)</f>
        <v>#N/A</v>
      </c>
      <c r="AG292" s="161" t="e">
        <f>T292-HLOOKUP(V292,Minimas!$C$3:$CD$12,7,FALSE)</f>
        <v>#N/A</v>
      </c>
      <c r="AH292" s="161" t="e">
        <f>T292-HLOOKUP(V292,Minimas!$C$3:$CD$12,8,FALSE)</f>
        <v>#N/A</v>
      </c>
      <c r="AI292" s="161" t="e">
        <f>T292-HLOOKUP(V292,Minimas!$C$3:$CD$12,9,FALSE)</f>
        <v>#N/A</v>
      </c>
      <c r="AJ292" s="161" t="e">
        <f>T292-HLOOKUP(V292,Minimas!$C$3:$CD$12,10,FALSE)</f>
        <v>#N/A</v>
      </c>
      <c r="AK292" s="162" t="str">
        <f t="shared" si="40"/>
        <v xml:space="preserve"> </v>
      </c>
      <c r="AL292" s="163"/>
      <c r="AM292" s="163" t="str">
        <f t="shared" si="41"/>
        <v xml:space="preserve"> </v>
      </c>
      <c r="AN292" s="163" t="str">
        <f t="shared" si="42"/>
        <v xml:space="preserve"> </v>
      </c>
    </row>
    <row r="293" spans="28:40" ht="14" x14ac:dyDescent="0.25">
      <c r="AB293" s="161" t="e">
        <f>T293-HLOOKUP(V293,Minimas!$C$3:$CD$12,2,FALSE)</f>
        <v>#N/A</v>
      </c>
      <c r="AC293" s="161" t="e">
        <f>T293-HLOOKUP(V293,Minimas!$C$3:$CD$12,3,FALSE)</f>
        <v>#N/A</v>
      </c>
      <c r="AD293" s="161" t="e">
        <f>T293-HLOOKUP(V293,Minimas!$C$3:$CD$12,4,FALSE)</f>
        <v>#N/A</v>
      </c>
      <c r="AE293" s="161" t="e">
        <f>T293-HLOOKUP(V293,Minimas!$C$3:$CD$12,5,FALSE)</f>
        <v>#N/A</v>
      </c>
      <c r="AF293" s="161" t="e">
        <f>T293-HLOOKUP(V293,Minimas!$C$3:$CD$12,6,FALSE)</f>
        <v>#N/A</v>
      </c>
      <c r="AG293" s="161" t="e">
        <f>T293-HLOOKUP(V293,Minimas!$C$3:$CD$12,7,FALSE)</f>
        <v>#N/A</v>
      </c>
      <c r="AH293" s="161" t="e">
        <f>T293-HLOOKUP(V293,Minimas!$C$3:$CD$12,8,FALSE)</f>
        <v>#N/A</v>
      </c>
      <c r="AI293" s="161" t="e">
        <f>T293-HLOOKUP(V293,Minimas!$C$3:$CD$12,9,FALSE)</f>
        <v>#N/A</v>
      </c>
      <c r="AJ293" s="161" t="e">
        <f>T293-HLOOKUP(V293,Minimas!$C$3:$CD$12,10,FALSE)</f>
        <v>#N/A</v>
      </c>
      <c r="AK293" s="162" t="str">
        <f t="shared" si="40"/>
        <v xml:space="preserve"> </v>
      </c>
      <c r="AL293" s="163"/>
      <c r="AM293" s="163" t="str">
        <f t="shared" si="41"/>
        <v xml:space="preserve"> </v>
      </c>
      <c r="AN293" s="163" t="str">
        <f t="shared" si="42"/>
        <v xml:space="preserve"> </v>
      </c>
    </row>
    <row r="294" spans="28:40" ht="14" x14ac:dyDescent="0.25">
      <c r="AB294" s="161" t="e">
        <f>T294-HLOOKUP(V294,Minimas!$C$3:$CD$12,2,FALSE)</f>
        <v>#N/A</v>
      </c>
      <c r="AC294" s="161" t="e">
        <f>T294-HLOOKUP(V294,Minimas!$C$3:$CD$12,3,FALSE)</f>
        <v>#N/A</v>
      </c>
      <c r="AD294" s="161" t="e">
        <f>T294-HLOOKUP(V294,Minimas!$C$3:$CD$12,4,FALSE)</f>
        <v>#N/A</v>
      </c>
      <c r="AE294" s="161" t="e">
        <f>T294-HLOOKUP(V294,Minimas!$C$3:$CD$12,5,FALSE)</f>
        <v>#N/A</v>
      </c>
      <c r="AF294" s="161" t="e">
        <f>T294-HLOOKUP(V294,Minimas!$C$3:$CD$12,6,FALSE)</f>
        <v>#N/A</v>
      </c>
      <c r="AG294" s="161" t="e">
        <f>T294-HLOOKUP(V294,Minimas!$C$3:$CD$12,7,FALSE)</f>
        <v>#N/A</v>
      </c>
      <c r="AH294" s="161" t="e">
        <f>T294-HLOOKUP(V294,Minimas!$C$3:$CD$12,8,FALSE)</f>
        <v>#N/A</v>
      </c>
      <c r="AI294" s="161" t="e">
        <f>T294-HLOOKUP(V294,Minimas!$C$3:$CD$12,9,FALSE)</f>
        <v>#N/A</v>
      </c>
      <c r="AJ294" s="161" t="e">
        <f>T294-HLOOKUP(V294,Minimas!$C$3:$CD$12,10,FALSE)</f>
        <v>#N/A</v>
      </c>
      <c r="AK294" s="162" t="str">
        <f t="shared" si="40"/>
        <v xml:space="preserve"> </v>
      </c>
      <c r="AL294" s="163"/>
      <c r="AM294" s="163" t="str">
        <f t="shared" si="41"/>
        <v xml:space="preserve"> </v>
      </c>
      <c r="AN294" s="163" t="str">
        <f t="shared" si="42"/>
        <v xml:space="preserve"> </v>
      </c>
    </row>
    <row r="295" spans="28:40" ht="14" x14ac:dyDescent="0.25">
      <c r="AB295" s="161" t="e">
        <f>T295-HLOOKUP(V295,Minimas!$C$3:$CD$12,2,FALSE)</f>
        <v>#N/A</v>
      </c>
      <c r="AC295" s="161" t="e">
        <f>T295-HLOOKUP(V295,Minimas!$C$3:$CD$12,3,FALSE)</f>
        <v>#N/A</v>
      </c>
      <c r="AD295" s="161" t="e">
        <f>T295-HLOOKUP(V295,Minimas!$C$3:$CD$12,4,FALSE)</f>
        <v>#N/A</v>
      </c>
      <c r="AE295" s="161" t="e">
        <f>T295-HLOOKUP(V295,Minimas!$C$3:$CD$12,5,FALSE)</f>
        <v>#N/A</v>
      </c>
      <c r="AF295" s="161" t="e">
        <f>T295-HLOOKUP(V295,Minimas!$C$3:$CD$12,6,FALSE)</f>
        <v>#N/A</v>
      </c>
      <c r="AG295" s="161" t="e">
        <f>T295-HLOOKUP(V295,Minimas!$C$3:$CD$12,7,FALSE)</f>
        <v>#N/A</v>
      </c>
      <c r="AH295" s="161" t="e">
        <f>T295-HLOOKUP(V295,Minimas!$C$3:$CD$12,8,FALSE)</f>
        <v>#N/A</v>
      </c>
      <c r="AI295" s="161" t="e">
        <f>T295-HLOOKUP(V295,Minimas!$C$3:$CD$12,9,FALSE)</f>
        <v>#N/A</v>
      </c>
      <c r="AJ295" s="161" t="e">
        <f>T295-HLOOKUP(V295,Minimas!$C$3:$CD$12,10,FALSE)</f>
        <v>#N/A</v>
      </c>
      <c r="AK295" s="162" t="str">
        <f t="shared" si="40"/>
        <v xml:space="preserve"> </v>
      </c>
      <c r="AL295" s="163"/>
      <c r="AM295" s="163" t="str">
        <f t="shared" si="41"/>
        <v xml:space="preserve"> </v>
      </c>
      <c r="AN295" s="163" t="str">
        <f t="shared" si="42"/>
        <v xml:space="preserve"> </v>
      </c>
    </row>
    <row r="296" spans="28:40" ht="14" x14ac:dyDescent="0.25">
      <c r="AB296" s="161" t="e">
        <f>T296-HLOOKUP(V296,Minimas!$C$3:$CD$12,2,FALSE)</f>
        <v>#N/A</v>
      </c>
      <c r="AC296" s="161" t="e">
        <f>T296-HLOOKUP(V296,Minimas!$C$3:$CD$12,3,FALSE)</f>
        <v>#N/A</v>
      </c>
      <c r="AD296" s="161" t="e">
        <f>T296-HLOOKUP(V296,Minimas!$C$3:$CD$12,4,FALSE)</f>
        <v>#N/A</v>
      </c>
      <c r="AE296" s="161" t="e">
        <f>T296-HLOOKUP(V296,Minimas!$C$3:$CD$12,5,FALSE)</f>
        <v>#N/A</v>
      </c>
      <c r="AF296" s="161" t="e">
        <f>T296-HLOOKUP(V296,Minimas!$C$3:$CD$12,6,FALSE)</f>
        <v>#N/A</v>
      </c>
      <c r="AG296" s="161" t="e">
        <f>T296-HLOOKUP(V296,Minimas!$C$3:$CD$12,7,FALSE)</f>
        <v>#N/A</v>
      </c>
      <c r="AH296" s="161" t="e">
        <f>T296-HLOOKUP(V296,Minimas!$C$3:$CD$12,8,FALSE)</f>
        <v>#N/A</v>
      </c>
      <c r="AI296" s="161" t="e">
        <f>T296-HLOOKUP(V296,Minimas!$C$3:$CD$12,9,FALSE)</f>
        <v>#N/A</v>
      </c>
      <c r="AJ296" s="161" t="e">
        <f>T296-HLOOKUP(V296,Minimas!$C$3:$CD$12,10,FALSE)</f>
        <v>#N/A</v>
      </c>
      <c r="AK296" s="162" t="str">
        <f t="shared" si="40"/>
        <v xml:space="preserve"> </v>
      </c>
      <c r="AL296" s="163"/>
      <c r="AM296" s="163" t="str">
        <f t="shared" si="41"/>
        <v xml:space="preserve"> </v>
      </c>
      <c r="AN296" s="163" t="str">
        <f t="shared" si="42"/>
        <v xml:space="preserve"> </v>
      </c>
    </row>
    <row r="297" spans="28:40" ht="14" x14ac:dyDescent="0.25">
      <c r="AB297" s="161" t="e">
        <f>T297-HLOOKUP(V297,Minimas!$C$3:$CD$12,2,FALSE)</f>
        <v>#N/A</v>
      </c>
      <c r="AC297" s="161" t="e">
        <f>T297-HLOOKUP(V297,Minimas!$C$3:$CD$12,3,FALSE)</f>
        <v>#N/A</v>
      </c>
      <c r="AD297" s="161" t="e">
        <f>T297-HLOOKUP(V297,Minimas!$C$3:$CD$12,4,FALSE)</f>
        <v>#N/A</v>
      </c>
      <c r="AE297" s="161" t="e">
        <f>T297-HLOOKUP(V297,Minimas!$C$3:$CD$12,5,FALSE)</f>
        <v>#N/A</v>
      </c>
      <c r="AF297" s="161" t="e">
        <f>T297-HLOOKUP(V297,Minimas!$C$3:$CD$12,6,FALSE)</f>
        <v>#N/A</v>
      </c>
      <c r="AG297" s="161" t="e">
        <f>T297-HLOOKUP(V297,Minimas!$C$3:$CD$12,7,FALSE)</f>
        <v>#N/A</v>
      </c>
      <c r="AH297" s="161" t="e">
        <f>T297-HLOOKUP(V297,Minimas!$C$3:$CD$12,8,FALSE)</f>
        <v>#N/A</v>
      </c>
      <c r="AI297" s="161" t="e">
        <f>T297-HLOOKUP(V297,Minimas!$C$3:$CD$12,9,FALSE)</f>
        <v>#N/A</v>
      </c>
      <c r="AJ297" s="161" t="e">
        <f>T297-HLOOKUP(V297,Minimas!$C$3:$CD$12,10,FALSE)</f>
        <v>#N/A</v>
      </c>
      <c r="AK297" s="162" t="str">
        <f t="shared" si="40"/>
        <v xml:space="preserve"> </v>
      </c>
      <c r="AL297" s="163"/>
      <c r="AM297" s="163" t="str">
        <f t="shared" si="41"/>
        <v xml:space="preserve"> </v>
      </c>
      <c r="AN297" s="163" t="str">
        <f t="shared" si="42"/>
        <v xml:space="preserve"> </v>
      </c>
    </row>
    <row r="298" spans="28:40" ht="14" x14ac:dyDescent="0.25">
      <c r="AB298" s="161" t="e">
        <f>T298-HLOOKUP(V298,Minimas!$C$3:$CD$12,2,FALSE)</f>
        <v>#N/A</v>
      </c>
      <c r="AC298" s="161" t="e">
        <f>T298-HLOOKUP(V298,Minimas!$C$3:$CD$12,3,FALSE)</f>
        <v>#N/A</v>
      </c>
      <c r="AD298" s="161" t="e">
        <f>T298-HLOOKUP(V298,Minimas!$C$3:$CD$12,4,FALSE)</f>
        <v>#N/A</v>
      </c>
      <c r="AE298" s="161" t="e">
        <f>T298-HLOOKUP(V298,Minimas!$C$3:$CD$12,5,FALSE)</f>
        <v>#N/A</v>
      </c>
      <c r="AF298" s="161" t="e">
        <f>T298-HLOOKUP(V298,Minimas!$C$3:$CD$12,6,FALSE)</f>
        <v>#N/A</v>
      </c>
      <c r="AG298" s="161" t="e">
        <f>T298-HLOOKUP(V298,Minimas!$C$3:$CD$12,7,FALSE)</f>
        <v>#N/A</v>
      </c>
      <c r="AH298" s="161" t="e">
        <f>T298-HLOOKUP(V298,Minimas!$C$3:$CD$12,8,FALSE)</f>
        <v>#N/A</v>
      </c>
      <c r="AI298" s="161" t="e">
        <f>T298-HLOOKUP(V298,Minimas!$C$3:$CD$12,9,FALSE)</f>
        <v>#N/A</v>
      </c>
      <c r="AJ298" s="161" t="e">
        <f>T298-HLOOKUP(V298,Minimas!$C$3:$CD$12,10,FALSE)</f>
        <v>#N/A</v>
      </c>
      <c r="AK298" s="162" t="str">
        <f t="shared" si="40"/>
        <v xml:space="preserve"> </v>
      </c>
      <c r="AL298" s="163"/>
      <c r="AM298" s="163" t="str">
        <f t="shared" si="41"/>
        <v xml:space="preserve"> </v>
      </c>
      <c r="AN298" s="163" t="str">
        <f t="shared" si="42"/>
        <v xml:space="preserve"> </v>
      </c>
    </row>
    <row r="299" spans="28:40" ht="14" x14ac:dyDescent="0.25">
      <c r="AB299" s="161" t="e">
        <f>T299-HLOOKUP(V299,Minimas!$C$3:$CD$12,2,FALSE)</f>
        <v>#N/A</v>
      </c>
      <c r="AC299" s="161" t="e">
        <f>T299-HLOOKUP(V299,Minimas!$C$3:$CD$12,3,FALSE)</f>
        <v>#N/A</v>
      </c>
      <c r="AD299" s="161" t="e">
        <f>T299-HLOOKUP(V299,Minimas!$C$3:$CD$12,4,FALSE)</f>
        <v>#N/A</v>
      </c>
      <c r="AE299" s="161" t="e">
        <f>T299-HLOOKUP(V299,Minimas!$C$3:$CD$12,5,FALSE)</f>
        <v>#N/A</v>
      </c>
      <c r="AF299" s="161" t="e">
        <f>T299-HLOOKUP(V299,Minimas!$C$3:$CD$12,6,FALSE)</f>
        <v>#N/A</v>
      </c>
      <c r="AG299" s="161" t="e">
        <f>T299-HLOOKUP(V299,Minimas!$C$3:$CD$12,7,FALSE)</f>
        <v>#N/A</v>
      </c>
      <c r="AH299" s="161" t="e">
        <f>T299-HLOOKUP(V299,Minimas!$C$3:$CD$12,8,FALSE)</f>
        <v>#N/A</v>
      </c>
      <c r="AI299" s="161" t="e">
        <f>T299-HLOOKUP(V299,Minimas!$C$3:$CD$12,9,FALSE)</f>
        <v>#N/A</v>
      </c>
      <c r="AJ299" s="161" t="e">
        <f>T299-HLOOKUP(V299,Minimas!$C$3:$CD$12,10,FALSE)</f>
        <v>#N/A</v>
      </c>
      <c r="AK299" s="162" t="str">
        <f t="shared" si="40"/>
        <v xml:space="preserve"> </v>
      </c>
      <c r="AL299" s="163"/>
      <c r="AM299" s="163" t="str">
        <f t="shared" si="41"/>
        <v xml:space="preserve"> </v>
      </c>
      <c r="AN299" s="163" t="str">
        <f t="shared" si="42"/>
        <v xml:space="preserve"> </v>
      </c>
    </row>
    <row r="300" spans="28:40" ht="14" x14ac:dyDescent="0.25">
      <c r="AB300" s="161" t="e">
        <f>T300-HLOOKUP(V300,Minimas!$C$3:$CD$12,2,FALSE)</f>
        <v>#N/A</v>
      </c>
      <c r="AC300" s="161" t="e">
        <f>T300-HLOOKUP(V300,Minimas!$C$3:$CD$12,3,FALSE)</f>
        <v>#N/A</v>
      </c>
      <c r="AD300" s="161" t="e">
        <f>T300-HLOOKUP(V300,Minimas!$C$3:$CD$12,4,FALSE)</f>
        <v>#N/A</v>
      </c>
      <c r="AE300" s="161" t="e">
        <f>T300-HLOOKUP(V300,Minimas!$C$3:$CD$12,5,FALSE)</f>
        <v>#N/A</v>
      </c>
      <c r="AF300" s="161" t="e">
        <f>T300-HLOOKUP(V300,Minimas!$C$3:$CD$12,6,FALSE)</f>
        <v>#N/A</v>
      </c>
      <c r="AG300" s="161" t="e">
        <f>T300-HLOOKUP(V300,Minimas!$C$3:$CD$12,7,FALSE)</f>
        <v>#N/A</v>
      </c>
      <c r="AH300" s="161" t="e">
        <f>T300-HLOOKUP(V300,Minimas!$C$3:$CD$12,8,FALSE)</f>
        <v>#N/A</v>
      </c>
      <c r="AI300" s="161" t="e">
        <f>T300-HLOOKUP(V300,Minimas!$C$3:$CD$12,9,FALSE)</f>
        <v>#N/A</v>
      </c>
      <c r="AJ300" s="161" t="e">
        <f>T300-HLOOKUP(V300,Minimas!$C$3:$CD$12,10,FALSE)</f>
        <v>#N/A</v>
      </c>
      <c r="AK300" s="162" t="str">
        <f t="shared" si="40"/>
        <v xml:space="preserve"> </v>
      </c>
      <c r="AL300" s="163"/>
      <c r="AM300" s="163" t="str">
        <f t="shared" si="41"/>
        <v xml:space="preserve"> </v>
      </c>
      <c r="AN300" s="163" t="str">
        <f t="shared" si="42"/>
        <v xml:space="preserve"> </v>
      </c>
    </row>
    <row r="301" spans="28:40" ht="14" x14ac:dyDescent="0.25">
      <c r="AB301" s="161" t="e">
        <f>T301-HLOOKUP(V301,Minimas!$C$3:$CD$12,2,FALSE)</f>
        <v>#N/A</v>
      </c>
      <c r="AC301" s="161" t="e">
        <f>T301-HLOOKUP(V301,Minimas!$C$3:$CD$12,3,FALSE)</f>
        <v>#N/A</v>
      </c>
      <c r="AD301" s="161" t="e">
        <f>T301-HLOOKUP(V301,Minimas!$C$3:$CD$12,4,FALSE)</f>
        <v>#N/A</v>
      </c>
      <c r="AE301" s="161" t="e">
        <f>T301-HLOOKUP(V301,Minimas!$C$3:$CD$12,5,FALSE)</f>
        <v>#N/A</v>
      </c>
      <c r="AF301" s="161" t="e">
        <f>T301-HLOOKUP(V301,Minimas!$C$3:$CD$12,6,FALSE)</f>
        <v>#N/A</v>
      </c>
      <c r="AG301" s="161" t="e">
        <f>T301-HLOOKUP(V301,Minimas!$C$3:$CD$12,7,FALSE)</f>
        <v>#N/A</v>
      </c>
      <c r="AH301" s="161" t="e">
        <f>T301-HLOOKUP(V301,Minimas!$C$3:$CD$12,8,FALSE)</f>
        <v>#N/A</v>
      </c>
      <c r="AI301" s="161" t="e">
        <f>T301-HLOOKUP(V301,Minimas!$C$3:$CD$12,9,FALSE)</f>
        <v>#N/A</v>
      </c>
      <c r="AJ301" s="161" t="e">
        <f>T301-HLOOKUP(V301,Minimas!$C$3:$CD$12,10,FALSE)</f>
        <v>#N/A</v>
      </c>
      <c r="AK301" s="162" t="str">
        <f t="shared" si="40"/>
        <v xml:space="preserve"> </v>
      </c>
      <c r="AL301" s="163"/>
      <c r="AM301" s="163" t="str">
        <f t="shared" si="41"/>
        <v xml:space="preserve"> </v>
      </c>
      <c r="AN301" s="163" t="str">
        <f t="shared" si="42"/>
        <v xml:space="preserve"> </v>
      </c>
    </row>
    <row r="302" spans="28:40" ht="14" x14ac:dyDescent="0.25">
      <c r="AB302" s="161" t="e">
        <f>T302-HLOOKUP(V302,Minimas!$C$3:$CD$12,2,FALSE)</f>
        <v>#N/A</v>
      </c>
      <c r="AC302" s="161" t="e">
        <f>T302-HLOOKUP(V302,Minimas!$C$3:$CD$12,3,FALSE)</f>
        <v>#N/A</v>
      </c>
      <c r="AD302" s="161" t="e">
        <f>T302-HLOOKUP(V302,Minimas!$C$3:$CD$12,4,FALSE)</f>
        <v>#N/A</v>
      </c>
      <c r="AE302" s="161" t="e">
        <f>T302-HLOOKUP(V302,Minimas!$C$3:$CD$12,5,FALSE)</f>
        <v>#N/A</v>
      </c>
      <c r="AF302" s="161" t="e">
        <f>T302-HLOOKUP(V302,Minimas!$C$3:$CD$12,6,FALSE)</f>
        <v>#N/A</v>
      </c>
      <c r="AG302" s="161" t="e">
        <f>T302-HLOOKUP(V302,Minimas!$C$3:$CD$12,7,FALSE)</f>
        <v>#N/A</v>
      </c>
      <c r="AH302" s="161" t="e">
        <f>T302-HLOOKUP(V302,Minimas!$C$3:$CD$12,8,FALSE)</f>
        <v>#N/A</v>
      </c>
      <c r="AI302" s="161" t="e">
        <f>T302-HLOOKUP(V302,Minimas!$C$3:$CD$12,9,FALSE)</f>
        <v>#N/A</v>
      </c>
      <c r="AJ302" s="161" t="e">
        <f>T302-HLOOKUP(V302,Minimas!$C$3:$CD$12,10,FALSE)</f>
        <v>#N/A</v>
      </c>
      <c r="AK302" s="162" t="str">
        <f t="shared" si="40"/>
        <v xml:space="preserve"> </v>
      </c>
      <c r="AL302" s="163"/>
      <c r="AM302" s="163" t="str">
        <f t="shared" si="41"/>
        <v xml:space="preserve"> </v>
      </c>
      <c r="AN302" s="163" t="str">
        <f t="shared" si="42"/>
        <v xml:space="preserve"> </v>
      </c>
    </row>
    <row r="303" spans="28:40" ht="14" x14ac:dyDescent="0.25">
      <c r="AB303" s="161" t="e">
        <f>T303-HLOOKUP(V303,Minimas!$C$3:$CD$12,2,FALSE)</f>
        <v>#N/A</v>
      </c>
      <c r="AC303" s="161" t="e">
        <f>T303-HLOOKUP(V303,Minimas!$C$3:$CD$12,3,FALSE)</f>
        <v>#N/A</v>
      </c>
      <c r="AD303" s="161" t="e">
        <f>T303-HLOOKUP(V303,Minimas!$C$3:$CD$12,4,FALSE)</f>
        <v>#N/A</v>
      </c>
      <c r="AE303" s="161" t="e">
        <f>T303-HLOOKUP(V303,Minimas!$C$3:$CD$12,5,FALSE)</f>
        <v>#N/A</v>
      </c>
      <c r="AF303" s="161" t="e">
        <f>T303-HLOOKUP(V303,Minimas!$C$3:$CD$12,6,FALSE)</f>
        <v>#N/A</v>
      </c>
      <c r="AG303" s="161" t="e">
        <f>T303-HLOOKUP(V303,Minimas!$C$3:$CD$12,7,FALSE)</f>
        <v>#N/A</v>
      </c>
      <c r="AH303" s="161" t="e">
        <f>T303-HLOOKUP(V303,Minimas!$C$3:$CD$12,8,FALSE)</f>
        <v>#N/A</v>
      </c>
      <c r="AI303" s="161" t="e">
        <f>T303-HLOOKUP(V303,Minimas!$C$3:$CD$12,9,FALSE)</f>
        <v>#N/A</v>
      </c>
      <c r="AJ303" s="161" t="e">
        <f>T303-HLOOKUP(V303,Minimas!$C$3:$CD$12,10,FALSE)</f>
        <v>#N/A</v>
      </c>
      <c r="AK303" s="162" t="str">
        <f t="shared" si="40"/>
        <v xml:space="preserve"> </v>
      </c>
      <c r="AL303" s="163"/>
      <c r="AM303" s="163" t="str">
        <f t="shared" si="41"/>
        <v xml:space="preserve"> </v>
      </c>
      <c r="AN303" s="163" t="str">
        <f t="shared" si="42"/>
        <v xml:space="preserve"> </v>
      </c>
    </row>
    <row r="304" spans="28:40" ht="14" x14ac:dyDescent="0.25">
      <c r="AB304" s="161" t="e">
        <f>T304-HLOOKUP(V304,Minimas!$C$3:$CD$12,2,FALSE)</f>
        <v>#N/A</v>
      </c>
      <c r="AC304" s="161" t="e">
        <f>T304-HLOOKUP(V304,Minimas!$C$3:$CD$12,3,FALSE)</f>
        <v>#N/A</v>
      </c>
      <c r="AD304" s="161" t="e">
        <f>T304-HLOOKUP(V304,Minimas!$C$3:$CD$12,4,FALSE)</f>
        <v>#N/A</v>
      </c>
      <c r="AE304" s="161" t="e">
        <f>T304-HLOOKUP(V304,Minimas!$C$3:$CD$12,5,FALSE)</f>
        <v>#N/A</v>
      </c>
      <c r="AF304" s="161" t="e">
        <f>T304-HLOOKUP(V304,Minimas!$C$3:$CD$12,6,FALSE)</f>
        <v>#N/A</v>
      </c>
      <c r="AG304" s="161" t="e">
        <f>T304-HLOOKUP(V304,Minimas!$C$3:$CD$12,7,FALSE)</f>
        <v>#N/A</v>
      </c>
      <c r="AH304" s="161" t="e">
        <f>T304-HLOOKUP(V304,Minimas!$C$3:$CD$12,8,FALSE)</f>
        <v>#N/A</v>
      </c>
      <c r="AI304" s="161" t="e">
        <f>T304-HLOOKUP(V304,Minimas!$C$3:$CD$12,9,FALSE)</f>
        <v>#N/A</v>
      </c>
      <c r="AJ304" s="161" t="e">
        <f>T304-HLOOKUP(V304,Minimas!$C$3:$CD$12,10,FALSE)</f>
        <v>#N/A</v>
      </c>
      <c r="AK304" s="162" t="str">
        <f t="shared" si="40"/>
        <v xml:space="preserve"> </v>
      </c>
      <c r="AL304" s="163"/>
      <c r="AM304" s="163" t="str">
        <f t="shared" si="41"/>
        <v xml:space="preserve"> </v>
      </c>
      <c r="AN304" s="163" t="str">
        <f t="shared" si="42"/>
        <v xml:space="preserve"> </v>
      </c>
    </row>
    <row r="305" spans="28:40" ht="14" x14ac:dyDescent="0.25">
      <c r="AB305" s="161" t="e">
        <f>T305-HLOOKUP(V305,Minimas!$C$3:$CD$12,2,FALSE)</f>
        <v>#N/A</v>
      </c>
      <c r="AC305" s="161" t="e">
        <f>T305-HLOOKUP(V305,Minimas!$C$3:$CD$12,3,FALSE)</f>
        <v>#N/A</v>
      </c>
      <c r="AD305" s="161" t="e">
        <f>T305-HLOOKUP(V305,Minimas!$C$3:$CD$12,4,FALSE)</f>
        <v>#N/A</v>
      </c>
      <c r="AE305" s="161" t="e">
        <f>T305-HLOOKUP(V305,Minimas!$C$3:$CD$12,5,FALSE)</f>
        <v>#N/A</v>
      </c>
      <c r="AF305" s="161" t="e">
        <f>T305-HLOOKUP(V305,Minimas!$C$3:$CD$12,6,FALSE)</f>
        <v>#N/A</v>
      </c>
      <c r="AG305" s="161" t="e">
        <f>T305-HLOOKUP(V305,Minimas!$C$3:$CD$12,7,FALSE)</f>
        <v>#N/A</v>
      </c>
      <c r="AH305" s="161" t="e">
        <f>T305-HLOOKUP(V305,Minimas!$C$3:$CD$12,8,FALSE)</f>
        <v>#N/A</v>
      </c>
      <c r="AI305" s="161" t="e">
        <f>T305-HLOOKUP(V305,Minimas!$C$3:$CD$12,9,FALSE)</f>
        <v>#N/A</v>
      </c>
      <c r="AJ305" s="161" t="e">
        <f>T305-HLOOKUP(V305,Minimas!$C$3:$CD$12,10,FALSE)</f>
        <v>#N/A</v>
      </c>
      <c r="AK305" s="162" t="str">
        <f t="shared" si="40"/>
        <v xml:space="preserve"> </v>
      </c>
      <c r="AL305" s="163"/>
      <c r="AM305" s="163" t="str">
        <f t="shared" si="41"/>
        <v xml:space="preserve"> </v>
      </c>
      <c r="AN305" s="163" t="str">
        <f t="shared" si="42"/>
        <v xml:space="preserve"> </v>
      </c>
    </row>
    <row r="306" spans="28:40" ht="14" x14ac:dyDescent="0.25">
      <c r="AB306" s="161" t="e">
        <f>T306-HLOOKUP(V306,Minimas!$C$3:$CD$12,2,FALSE)</f>
        <v>#N/A</v>
      </c>
      <c r="AC306" s="161" t="e">
        <f>T306-HLOOKUP(V306,Minimas!$C$3:$CD$12,3,FALSE)</f>
        <v>#N/A</v>
      </c>
      <c r="AD306" s="161" t="e">
        <f>T306-HLOOKUP(V306,Minimas!$C$3:$CD$12,4,FALSE)</f>
        <v>#N/A</v>
      </c>
      <c r="AE306" s="161" t="e">
        <f>T306-HLOOKUP(V306,Minimas!$C$3:$CD$12,5,FALSE)</f>
        <v>#N/A</v>
      </c>
      <c r="AF306" s="161" t="e">
        <f>T306-HLOOKUP(V306,Minimas!$C$3:$CD$12,6,FALSE)</f>
        <v>#N/A</v>
      </c>
      <c r="AG306" s="161" t="e">
        <f>T306-HLOOKUP(V306,Minimas!$C$3:$CD$12,7,FALSE)</f>
        <v>#N/A</v>
      </c>
      <c r="AH306" s="161" t="e">
        <f>T306-HLOOKUP(V306,Minimas!$C$3:$CD$12,8,FALSE)</f>
        <v>#N/A</v>
      </c>
      <c r="AI306" s="161" t="e">
        <f>T306-HLOOKUP(V306,Minimas!$C$3:$CD$12,9,FALSE)</f>
        <v>#N/A</v>
      </c>
      <c r="AJ306" s="161" t="e">
        <f>T306-HLOOKUP(V306,Minimas!$C$3:$CD$12,10,FALSE)</f>
        <v>#N/A</v>
      </c>
      <c r="AK306" s="162" t="str">
        <f t="shared" si="40"/>
        <v xml:space="preserve"> </v>
      </c>
      <c r="AL306" s="163"/>
      <c r="AM306" s="163" t="str">
        <f t="shared" si="41"/>
        <v xml:space="preserve"> </v>
      </c>
      <c r="AN306" s="163" t="str">
        <f t="shared" si="42"/>
        <v xml:space="preserve"> </v>
      </c>
    </row>
    <row r="307" spans="28:40" ht="14" x14ac:dyDescent="0.25">
      <c r="AB307" s="161" t="e">
        <f>T307-HLOOKUP(V307,Minimas!$C$3:$CD$12,2,FALSE)</f>
        <v>#N/A</v>
      </c>
      <c r="AC307" s="161" t="e">
        <f>T307-HLOOKUP(V307,Minimas!$C$3:$CD$12,3,FALSE)</f>
        <v>#N/A</v>
      </c>
      <c r="AD307" s="161" t="e">
        <f>T307-HLOOKUP(V307,Minimas!$C$3:$CD$12,4,FALSE)</f>
        <v>#N/A</v>
      </c>
      <c r="AE307" s="161" t="e">
        <f>T307-HLOOKUP(V307,Minimas!$C$3:$CD$12,5,FALSE)</f>
        <v>#N/A</v>
      </c>
      <c r="AF307" s="161" t="e">
        <f>T307-HLOOKUP(V307,Minimas!$C$3:$CD$12,6,FALSE)</f>
        <v>#N/A</v>
      </c>
      <c r="AG307" s="161" t="e">
        <f>T307-HLOOKUP(V307,Minimas!$C$3:$CD$12,7,FALSE)</f>
        <v>#N/A</v>
      </c>
      <c r="AH307" s="161" t="e">
        <f>T307-HLOOKUP(V307,Minimas!$C$3:$CD$12,8,FALSE)</f>
        <v>#N/A</v>
      </c>
      <c r="AI307" s="161" t="e">
        <f>T307-HLOOKUP(V307,Minimas!$C$3:$CD$12,9,FALSE)</f>
        <v>#N/A</v>
      </c>
      <c r="AJ307" s="161" t="e">
        <f>T307-HLOOKUP(V307,Minimas!$C$3:$CD$12,10,FALSE)</f>
        <v>#N/A</v>
      </c>
      <c r="AK307" s="162" t="str">
        <f t="shared" si="40"/>
        <v xml:space="preserve"> </v>
      </c>
      <c r="AL307" s="163"/>
      <c r="AM307" s="163" t="str">
        <f t="shared" si="41"/>
        <v xml:space="preserve"> </v>
      </c>
      <c r="AN307" s="163" t="str">
        <f t="shared" si="42"/>
        <v xml:space="preserve"> </v>
      </c>
    </row>
    <row r="308" spans="28:40" ht="14" x14ac:dyDescent="0.25">
      <c r="AB308" s="161" t="e">
        <f>T308-HLOOKUP(V308,Minimas!$C$3:$CD$12,2,FALSE)</f>
        <v>#N/A</v>
      </c>
      <c r="AC308" s="161" t="e">
        <f>T308-HLOOKUP(V308,Minimas!$C$3:$CD$12,3,FALSE)</f>
        <v>#N/A</v>
      </c>
      <c r="AD308" s="161" t="e">
        <f>T308-HLOOKUP(V308,Minimas!$C$3:$CD$12,4,FALSE)</f>
        <v>#N/A</v>
      </c>
      <c r="AE308" s="161" t="e">
        <f>T308-HLOOKUP(V308,Minimas!$C$3:$CD$12,5,FALSE)</f>
        <v>#N/A</v>
      </c>
      <c r="AF308" s="161" t="e">
        <f>T308-HLOOKUP(V308,Minimas!$C$3:$CD$12,6,FALSE)</f>
        <v>#N/A</v>
      </c>
      <c r="AG308" s="161" t="e">
        <f>T308-HLOOKUP(V308,Minimas!$C$3:$CD$12,7,FALSE)</f>
        <v>#N/A</v>
      </c>
      <c r="AH308" s="161" t="e">
        <f>T308-HLOOKUP(V308,Minimas!$C$3:$CD$12,8,FALSE)</f>
        <v>#N/A</v>
      </c>
      <c r="AI308" s="161" t="e">
        <f>T308-HLOOKUP(V308,Minimas!$C$3:$CD$12,9,FALSE)</f>
        <v>#N/A</v>
      </c>
      <c r="AJ308" s="161" t="e">
        <f>T308-HLOOKUP(V308,Minimas!$C$3:$CD$12,10,FALSE)</f>
        <v>#N/A</v>
      </c>
      <c r="AK308" s="162" t="str">
        <f t="shared" si="40"/>
        <v xml:space="preserve"> </v>
      </c>
      <c r="AL308" s="163"/>
      <c r="AM308" s="163" t="str">
        <f t="shared" si="41"/>
        <v xml:space="preserve"> </v>
      </c>
      <c r="AN308" s="163" t="str">
        <f t="shared" si="42"/>
        <v xml:space="preserve"> </v>
      </c>
    </row>
    <row r="309" spans="28:40" ht="14" x14ac:dyDescent="0.25">
      <c r="AB309" s="161" t="e">
        <f>T309-HLOOKUP(V309,Minimas!$C$3:$CD$12,2,FALSE)</f>
        <v>#N/A</v>
      </c>
      <c r="AC309" s="161" t="e">
        <f>T309-HLOOKUP(V309,Minimas!$C$3:$CD$12,3,FALSE)</f>
        <v>#N/A</v>
      </c>
      <c r="AD309" s="161" t="e">
        <f>T309-HLOOKUP(V309,Minimas!$C$3:$CD$12,4,FALSE)</f>
        <v>#N/A</v>
      </c>
      <c r="AE309" s="161" t="e">
        <f>T309-HLOOKUP(V309,Minimas!$C$3:$CD$12,5,FALSE)</f>
        <v>#N/A</v>
      </c>
      <c r="AF309" s="161" t="e">
        <f>T309-HLOOKUP(V309,Minimas!$C$3:$CD$12,6,FALSE)</f>
        <v>#N/A</v>
      </c>
      <c r="AG309" s="161" t="e">
        <f>T309-HLOOKUP(V309,Minimas!$C$3:$CD$12,7,FALSE)</f>
        <v>#N/A</v>
      </c>
      <c r="AH309" s="161" t="e">
        <f>T309-HLOOKUP(V309,Minimas!$C$3:$CD$12,8,FALSE)</f>
        <v>#N/A</v>
      </c>
      <c r="AI309" s="161" t="e">
        <f>T309-HLOOKUP(V309,Minimas!$C$3:$CD$12,9,FALSE)</f>
        <v>#N/A</v>
      </c>
      <c r="AJ309" s="161" t="e">
        <f>T309-HLOOKUP(V309,Minimas!$C$3:$CD$12,10,FALSE)</f>
        <v>#N/A</v>
      </c>
      <c r="AK309" s="162" t="str">
        <f t="shared" si="40"/>
        <v xml:space="preserve"> </v>
      </c>
      <c r="AL309" s="163"/>
      <c r="AM309" s="163" t="str">
        <f t="shared" si="41"/>
        <v xml:space="preserve"> </v>
      </c>
      <c r="AN309" s="163" t="str">
        <f t="shared" si="42"/>
        <v xml:space="preserve"> </v>
      </c>
    </row>
    <row r="310" spans="28:40" ht="14" x14ac:dyDescent="0.25">
      <c r="AB310" s="161" t="e">
        <f>T310-HLOOKUP(V310,Minimas!$C$3:$CD$12,2,FALSE)</f>
        <v>#N/A</v>
      </c>
      <c r="AC310" s="161" t="e">
        <f>T310-HLOOKUP(V310,Minimas!$C$3:$CD$12,3,FALSE)</f>
        <v>#N/A</v>
      </c>
      <c r="AD310" s="161" t="e">
        <f>T310-HLOOKUP(V310,Minimas!$C$3:$CD$12,4,FALSE)</f>
        <v>#N/A</v>
      </c>
      <c r="AE310" s="161" t="e">
        <f>T310-HLOOKUP(V310,Minimas!$C$3:$CD$12,5,FALSE)</f>
        <v>#N/A</v>
      </c>
      <c r="AF310" s="161" t="e">
        <f>T310-HLOOKUP(V310,Minimas!$C$3:$CD$12,6,FALSE)</f>
        <v>#N/A</v>
      </c>
      <c r="AG310" s="161" t="e">
        <f>T310-HLOOKUP(V310,Minimas!$C$3:$CD$12,7,FALSE)</f>
        <v>#N/A</v>
      </c>
      <c r="AH310" s="161" t="e">
        <f>T310-HLOOKUP(V310,Minimas!$C$3:$CD$12,8,FALSE)</f>
        <v>#N/A</v>
      </c>
      <c r="AI310" s="161" t="e">
        <f>T310-HLOOKUP(V310,Minimas!$C$3:$CD$12,9,FALSE)</f>
        <v>#N/A</v>
      </c>
      <c r="AJ310" s="161" t="e">
        <f>T310-HLOOKUP(V310,Minimas!$C$3:$CD$12,10,FALSE)</f>
        <v>#N/A</v>
      </c>
      <c r="AK310" s="162" t="str">
        <f t="shared" si="40"/>
        <v xml:space="preserve"> </v>
      </c>
      <c r="AL310" s="163"/>
      <c r="AM310" s="163" t="str">
        <f t="shared" si="41"/>
        <v xml:space="preserve"> </v>
      </c>
      <c r="AN310" s="163" t="str">
        <f t="shared" si="42"/>
        <v xml:space="preserve"> </v>
      </c>
    </row>
    <row r="311" spans="28:40" ht="14" x14ac:dyDescent="0.25">
      <c r="AB311" s="161" t="e">
        <f>T311-HLOOKUP(V311,Minimas!$C$3:$CD$12,2,FALSE)</f>
        <v>#N/A</v>
      </c>
      <c r="AC311" s="161" t="e">
        <f>T311-HLOOKUP(V311,Minimas!$C$3:$CD$12,3,FALSE)</f>
        <v>#N/A</v>
      </c>
      <c r="AD311" s="161" t="e">
        <f>T311-HLOOKUP(V311,Minimas!$C$3:$CD$12,4,FALSE)</f>
        <v>#N/A</v>
      </c>
      <c r="AE311" s="161" t="e">
        <f>T311-HLOOKUP(V311,Minimas!$C$3:$CD$12,5,FALSE)</f>
        <v>#N/A</v>
      </c>
      <c r="AF311" s="161" t="e">
        <f>T311-HLOOKUP(V311,Minimas!$C$3:$CD$12,6,FALSE)</f>
        <v>#N/A</v>
      </c>
      <c r="AG311" s="161" t="e">
        <f>T311-HLOOKUP(V311,Minimas!$C$3:$CD$12,7,FALSE)</f>
        <v>#N/A</v>
      </c>
      <c r="AH311" s="161" t="e">
        <f>T311-HLOOKUP(V311,Minimas!$C$3:$CD$12,8,FALSE)</f>
        <v>#N/A</v>
      </c>
      <c r="AI311" s="161" t="e">
        <f>T311-HLOOKUP(V311,Minimas!$C$3:$CD$12,9,FALSE)</f>
        <v>#N/A</v>
      </c>
      <c r="AJ311" s="161" t="e">
        <f>T311-HLOOKUP(V311,Minimas!$C$3:$CD$12,10,FALSE)</f>
        <v>#N/A</v>
      </c>
      <c r="AK311" s="162" t="str">
        <f t="shared" si="40"/>
        <v xml:space="preserve"> </v>
      </c>
      <c r="AL311" s="163"/>
      <c r="AM311" s="163" t="str">
        <f t="shared" si="41"/>
        <v xml:space="preserve"> </v>
      </c>
      <c r="AN311" s="163" t="str">
        <f t="shared" si="42"/>
        <v xml:space="preserve"> </v>
      </c>
    </row>
    <row r="312" spans="28:40" ht="14" x14ac:dyDescent="0.25">
      <c r="AB312" s="161" t="e">
        <f>T312-HLOOKUP(V312,Minimas!$C$3:$CD$12,2,FALSE)</f>
        <v>#N/A</v>
      </c>
      <c r="AC312" s="161" t="e">
        <f>T312-HLOOKUP(V312,Minimas!$C$3:$CD$12,3,FALSE)</f>
        <v>#N/A</v>
      </c>
      <c r="AD312" s="161" t="e">
        <f>T312-HLOOKUP(V312,Minimas!$C$3:$CD$12,4,FALSE)</f>
        <v>#N/A</v>
      </c>
      <c r="AE312" s="161" t="e">
        <f>T312-HLOOKUP(V312,Minimas!$C$3:$CD$12,5,FALSE)</f>
        <v>#N/A</v>
      </c>
      <c r="AF312" s="161" t="e">
        <f>T312-HLOOKUP(V312,Minimas!$C$3:$CD$12,6,FALSE)</f>
        <v>#N/A</v>
      </c>
      <c r="AG312" s="161" t="e">
        <f>T312-HLOOKUP(V312,Minimas!$C$3:$CD$12,7,FALSE)</f>
        <v>#N/A</v>
      </c>
      <c r="AH312" s="161" t="e">
        <f>T312-HLOOKUP(V312,Minimas!$C$3:$CD$12,8,FALSE)</f>
        <v>#N/A</v>
      </c>
      <c r="AI312" s="161" t="e">
        <f>T312-HLOOKUP(V312,Minimas!$C$3:$CD$12,9,FALSE)</f>
        <v>#N/A</v>
      </c>
      <c r="AJ312" s="161" t="e">
        <f>T312-HLOOKUP(V312,Minimas!$C$3:$CD$12,10,FALSE)</f>
        <v>#N/A</v>
      </c>
      <c r="AK312" s="162" t="str">
        <f t="shared" si="40"/>
        <v xml:space="preserve"> </v>
      </c>
      <c r="AL312" s="163"/>
      <c r="AM312" s="163" t="str">
        <f t="shared" si="41"/>
        <v xml:space="preserve"> </v>
      </c>
      <c r="AN312" s="163" t="str">
        <f t="shared" si="42"/>
        <v xml:space="preserve"> </v>
      </c>
    </row>
    <row r="313" spans="28:40" ht="14" x14ac:dyDescent="0.25">
      <c r="AB313" s="161" t="e">
        <f>T313-HLOOKUP(V313,Minimas!$C$3:$CD$12,2,FALSE)</f>
        <v>#N/A</v>
      </c>
      <c r="AC313" s="161" t="e">
        <f>T313-HLOOKUP(V313,Minimas!$C$3:$CD$12,3,FALSE)</f>
        <v>#N/A</v>
      </c>
      <c r="AD313" s="161" t="e">
        <f>T313-HLOOKUP(V313,Minimas!$C$3:$CD$12,4,FALSE)</f>
        <v>#N/A</v>
      </c>
      <c r="AE313" s="161" t="e">
        <f>T313-HLOOKUP(V313,Minimas!$C$3:$CD$12,5,FALSE)</f>
        <v>#N/A</v>
      </c>
      <c r="AF313" s="161" t="e">
        <f>T313-HLOOKUP(V313,Minimas!$C$3:$CD$12,6,FALSE)</f>
        <v>#N/A</v>
      </c>
      <c r="AG313" s="161" t="e">
        <f>T313-HLOOKUP(V313,Minimas!$C$3:$CD$12,7,FALSE)</f>
        <v>#N/A</v>
      </c>
      <c r="AH313" s="161" t="e">
        <f>T313-HLOOKUP(V313,Minimas!$C$3:$CD$12,8,FALSE)</f>
        <v>#N/A</v>
      </c>
      <c r="AI313" s="161" t="e">
        <f>T313-HLOOKUP(V313,Minimas!$C$3:$CD$12,9,FALSE)</f>
        <v>#N/A</v>
      </c>
      <c r="AJ313" s="161" t="e">
        <f>T313-HLOOKUP(V313,Minimas!$C$3:$CD$12,10,FALSE)</f>
        <v>#N/A</v>
      </c>
      <c r="AK313" s="162" t="str">
        <f t="shared" si="40"/>
        <v xml:space="preserve"> </v>
      </c>
      <c r="AL313" s="163"/>
      <c r="AM313" s="163" t="str">
        <f t="shared" si="41"/>
        <v xml:space="preserve"> </v>
      </c>
      <c r="AN313" s="163" t="str">
        <f t="shared" si="42"/>
        <v xml:space="preserve"> </v>
      </c>
    </row>
    <row r="314" spans="28:40" ht="14" x14ac:dyDescent="0.25">
      <c r="AB314" s="161" t="e">
        <f>T314-HLOOKUP(V314,Minimas!$C$3:$CD$12,2,FALSE)</f>
        <v>#N/A</v>
      </c>
      <c r="AC314" s="161" t="e">
        <f>T314-HLOOKUP(V314,Minimas!$C$3:$CD$12,3,FALSE)</f>
        <v>#N/A</v>
      </c>
      <c r="AD314" s="161" t="e">
        <f>T314-HLOOKUP(V314,Minimas!$C$3:$CD$12,4,FALSE)</f>
        <v>#N/A</v>
      </c>
      <c r="AE314" s="161" t="e">
        <f>T314-HLOOKUP(V314,Minimas!$C$3:$CD$12,5,FALSE)</f>
        <v>#N/A</v>
      </c>
      <c r="AF314" s="161" t="e">
        <f>T314-HLOOKUP(V314,Minimas!$C$3:$CD$12,6,FALSE)</f>
        <v>#N/A</v>
      </c>
      <c r="AG314" s="161" t="e">
        <f>T314-HLOOKUP(V314,Minimas!$C$3:$CD$12,7,FALSE)</f>
        <v>#N/A</v>
      </c>
      <c r="AH314" s="161" t="e">
        <f>T314-HLOOKUP(V314,Minimas!$C$3:$CD$12,8,FALSE)</f>
        <v>#N/A</v>
      </c>
      <c r="AI314" s="161" t="e">
        <f>T314-HLOOKUP(V314,Minimas!$C$3:$CD$12,9,FALSE)</f>
        <v>#N/A</v>
      </c>
      <c r="AJ314" s="161" t="e">
        <f>T314-HLOOKUP(V314,Minimas!$C$3:$CD$12,10,FALSE)</f>
        <v>#N/A</v>
      </c>
      <c r="AK314" s="162" t="str">
        <f t="shared" si="40"/>
        <v xml:space="preserve"> </v>
      </c>
      <c r="AL314" s="163"/>
      <c r="AM314" s="163" t="str">
        <f t="shared" si="41"/>
        <v xml:space="preserve"> </v>
      </c>
      <c r="AN314" s="163" t="str">
        <f t="shared" si="42"/>
        <v xml:space="preserve"> </v>
      </c>
    </row>
    <row r="315" spans="28:40" ht="14" x14ac:dyDescent="0.25">
      <c r="AB315" s="161" t="e">
        <f>T315-HLOOKUP(V315,Minimas!$C$3:$CD$12,2,FALSE)</f>
        <v>#N/A</v>
      </c>
      <c r="AC315" s="161" t="e">
        <f>T315-HLOOKUP(V315,Minimas!$C$3:$CD$12,3,FALSE)</f>
        <v>#N/A</v>
      </c>
      <c r="AD315" s="161" t="e">
        <f>T315-HLOOKUP(V315,Minimas!$C$3:$CD$12,4,FALSE)</f>
        <v>#N/A</v>
      </c>
      <c r="AE315" s="161" t="e">
        <f>T315-HLOOKUP(V315,Minimas!$C$3:$CD$12,5,FALSE)</f>
        <v>#N/A</v>
      </c>
      <c r="AF315" s="161" t="e">
        <f>T315-HLOOKUP(V315,Minimas!$C$3:$CD$12,6,FALSE)</f>
        <v>#N/A</v>
      </c>
      <c r="AG315" s="161" t="e">
        <f>T315-HLOOKUP(V315,Minimas!$C$3:$CD$12,7,FALSE)</f>
        <v>#N/A</v>
      </c>
      <c r="AH315" s="161" t="e">
        <f>T315-HLOOKUP(V315,Minimas!$C$3:$CD$12,8,FALSE)</f>
        <v>#N/A</v>
      </c>
      <c r="AI315" s="161" t="e">
        <f>T315-HLOOKUP(V315,Minimas!$C$3:$CD$12,9,FALSE)</f>
        <v>#N/A</v>
      </c>
      <c r="AJ315" s="161" t="e">
        <f>T315-HLOOKUP(V315,Minimas!$C$3:$CD$12,10,FALSE)</f>
        <v>#N/A</v>
      </c>
      <c r="AK315" s="162" t="str">
        <f t="shared" si="40"/>
        <v xml:space="preserve"> </v>
      </c>
      <c r="AL315" s="163"/>
      <c r="AM315" s="163" t="str">
        <f t="shared" si="41"/>
        <v xml:space="preserve"> </v>
      </c>
      <c r="AN315" s="163" t="str">
        <f t="shared" si="42"/>
        <v xml:space="preserve"> </v>
      </c>
    </row>
    <row r="316" spans="28:40" ht="14" x14ac:dyDescent="0.25">
      <c r="AB316" s="161" t="e">
        <f>T316-HLOOKUP(V316,Minimas!$C$3:$CD$12,2,FALSE)</f>
        <v>#N/A</v>
      </c>
      <c r="AC316" s="161" t="e">
        <f>T316-HLOOKUP(V316,Minimas!$C$3:$CD$12,3,FALSE)</f>
        <v>#N/A</v>
      </c>
      <c r="AD316" s="161" t="e">
        <f>T316-HLOOKUP(V316,Minimas!$C$3:$CD$12,4,FALSE)</f>
        <v>#N/A</v>
      </c>
      <c r="AE316" s="161" t="e">
        <f>T316-HLOOKUP(V316,Minimas!$C$3:$CD$12,5,FALSE)</f>
        <v>#N/A</v>
      </c>
      <c r="AF316" s="161" t="e">
        <f>T316-HLOOKUP(V316,Minimas!$C$3:$CD$12,6,FALSE)</f>
        <v>#N/A</v>
      </c>
      <c r="AG316" s="161" t="e">
        <f>T316-HLOOKUP(V316,Minimas!$C$3:$CD$12,7,FALSE)</f>
        <v>#N/A</v>
      </c>
      <c r="AH316" s="161" t="e">
        <f>T316-HLOOKUP(V316,Minimas!$C$3:$CD$12,8,FALSE)</f>
        <v>#N/A</v>
      </c>
      <c r="AI316" s="161" t="e">
        <f>T316-HLOOKUP(V316,Minimas!$C$3:$CD$12,9,FALSE)</f>
        <v>#N/A</v>
      </c>
      <c r="AJ316" s="161" t="e">
        <f>T316-HLOOKUP(V316,Minimas!$C$3:$CD$12,10,FALSE)</f>
        <v>#N/A</v>
      </c>
      <c r="AK316" s="162" t="str">
        <f t="shared" si="40"/>
        <v xml:space="preserve"> </v>
      </c>
      <c r="AL316" s="163"/>
      <c r="AM316" s="163" t="str">
        <f t="shared" si="41"/>
        <v xml:space="preserve"> </v>
      </c>
      <c r="AN316" s="163" t="str">
        <f t="shared" si="42"/>
        <v xml:space="preserve"> </v>
      </c>
    </row>
    <row r="317" spans="28:40" ht="14" x14ac:dyDescent="0.25">
      <c r="AB317" s="161" t="e">
        <f>T317-HLOOKUP(V317,Minimas!$C$3:$CD$12,2,FALSE)</f>
        <v>#N/A</v>
      </c>
      <c r="AC317" s="161" t="e">
        <f>T317-HLOOKUP(V317,Minimas!$C$3:$CD$12,3,FALSE)</f>
        <v>#N/A</v>
      </c>
      <c r="AD317" s="161" t="e">
        <f>T317-HLOOKUP(V317,Minimas!$C$3:$CD$12,4,FALSE)</f>
        <v>#N/A</v>
      </c>
      <c r="AE317" s="161" t="e">
        <f>T317-HLOOKUP(V317,Minimas!$C$3:$CD$12,5,FALSE)</f>
        <v>#N/A</v>
      </c>
      <c r="AF317" s="161" t="e">
        <f>T317-HLOOKUP(V317,Minimas!$C$3:$CD$12,6,FALSE)</f>
        <v>#N/A</v>
      </c>
      <c r="AG317" s="161" t="e">
        <f>T317-HLOOKUP(V317,Minimas!$C$3:$CD$12,7,FALSE)</f>
        <v>#N/A</v>
      </c>
      <c r="AH317" s="161" t="e">
        <f>T317-HLOOKUP(V317,Minimas!$C$3:$CD$12,8,FALSE)</f>
        <v>#N/A</v>
      </c>
      <c r="AI317" s="161" t="e">
        <f>T317-HLOOKUP(V317,Minimas!$C$3:$CD$12,9,FALSE)</f>
        <v>#N/A</v>
      </c>
      <c r="AJ317" s="161" t="e">
        <f>T317-HLOOKUP(V317,Minimas!$C$3:$CD$12,10,FALSE)</f>
        <v>#N/A</v>
      </c>
      <c r="AK317" s="162" t="str">
        <f t="shared" si="40"/>
        <v xml:space="preserve"> </v>
      </c>
      <c r="AL317" s="163"/>
      <c r="AM317" s="163" t="str">
        <f t="shared" si="41"/>
        <v xml:space="preserve"> </v>
      </c>
      <c r="AN317" s="163" t="str">
        <f t="shared" si="42"/>
        <v xml:space="preserve"> </v>
      </c>
    </row>
    <row r="318" spans="28:40" ht="14" x14ac:dyDescent="0.25">
      <c r="AB318" s="161" t="e">
        <f>T318-HLOOKUP(V318,Minimas!$C$3:$CD$12,2,FALSE)</f>
        <v>#N/A</v>
      </c>
      <c r="AC318" s="161" t="e">
        <f>T318-HLOOKUP(V318,Minimas!$C$3:$CD$12,3,FALSE)</f>
        <v>#N/A</v>
      </c>
      <c r="AD318" s="161" t="e">
        <f>T318-HLOOKUP(V318,Minimas!$C$3:$CD$12,4,FALSE)</f>
        <v>#N/A</v>
      </c>
      <c r="AE318" s="161" t="e">
        <f>T318-HLOOKUP(V318,Minimas!$C$3:$CD$12,5,FALSE)</f>
        <v>#N/A</v>
      </c>
      <c r="AF318" s="161" t="e">
        <f>T318-HLOOKUP(V318,Minimas!$C$3:$CD$12,6,FALSE)</f>
        <v>#N/A</v>
      </c>
      <c r="AG318" s="161" t="e">
        <f>T318-HLOOKUP(V318,Minimas!$C$3:$CD$12,7,FALSE)</f>
        <v>#N/A</v>
      </c>
      <c r="AH318" s="161" t="e">
        <f>T318-HLOOKUP(V318,Minimas!$C$3:$CD$12,8,FALSE)</f>
        <v>#N/A</v>
      </c>
      <c r="AI318" s="161" t="e">
        <f>T318-HLOOKUP(V318,Minimas!$C$3:$CD$12,9,FALSE)</f>
        <v>#N/A</v>
      </c>
      <c r="AJ318" s="161" t="e">
        <f>T318-HLOOKUP(V318,Minimas!$C$3:$CD$12,10,FALSE)</f>
        <v>#N/A</v>
      </c>
      <c r="AK318" s="162" t="str">
        <f t="shared" si="40"/>
        <v xml:space="preserve"> </v>
      </c>
      <c r="AL318" s="163"/>
      <c r="AM318" s="163" t="str">
        <f t="shared" si="41"/>
        <v xml:space="preserve"> </v>
      </c>
      <c r="AN318" s="163" t="str">
        <f t="shared" si="42"/>
        <v xml:space="preserve"> </v>
      </c>
    </row>
    <row r="319" spans="28:40" ht="14" x14ac:dyDescent="0.25">
      <c r="AB319" s="161" t="e">
        <f>T319-HLOOKUP(V319,Minimas!$C$3:$CD$12,2,FALSE)</f>
        <v>#N/A</v>
      </c>
      <c r="AC319" s="161" t="e">
        <f>T319-HLOOKUP(V319,Minimas!$C$3:$CD$12,3,FALSE)</f>
        <v>#N/A</v>
      </c>
      <c r="AD319" s="161" t="e">
        <f>T319-HLOOKUP(V319,Minimas!$C$3:$CD$12,4,FALSE)</f>
        <v>#N/A</v>
      </c>
      <c r="AE319" s="161" t="e">
        <f>T319-HLOOKUP(V319,Minimas!$C$3:$CD$12,5,FALSE)</f>
        <v>#N/A</v>
      </c>
      <c r="AF319" s="161" t="e">
        <f>T319-HLOOKUP(V319,Minimas!$C$3:$CD$12,6,FALSE)</f>
        <v>#N/A</v>
      </c>
      <c r="AG319" s="161" t="e">
        <f>T319-HLOOKUP(V319,Minimas!$C$3:$CD$12,7,FALSE)</f>
        <v>#N/A</v>
      </c>
      <c r="AH319" s="161" t="e">
        <f>T319-HLOOKUP(V319,Minimas!$C$3:$CD$12,8,FALSE)</f>
        <v>#N/A</v>
      </c>
      <c r="AI319" s="161" t="e">
        <f>T319-HLOOKUP(V319,Minimas!$C$3:$CD$12,9,FALSE)</f>
        <v>#N/A</v>
      </c>
      <c r="AJ319" s="161" t="e">
        <f>T319-HLOOKUP(V319,Minimas!$C$3:$CD$12,10,FALSE)</f>
        <v>#N/A</v>
      </c>
      <c r="AK319" s="162" t="str">
        <f t="shared" si="40"/>
        <v xml:space="preserve"> </v>
      </c>
      <c r="AL319" s="163"/>
      <c r="AM319" s="163" t="str">
        <f t="shared" si="41"/>
        <v xml:space="preserve"> </v>
      </c>
      <c r="AN319" s="163" t="str">
        <f t="shared" si="42"/>
        <v xml:space="preserve"> </v>
      </c>
    </row>
    <row r="320" spans="28:40" ht="14" x14ac:dyDescent="0.25">
      <c r="AB320" s="161" t="e">
        <f>T320-HLOOKUP(V320,Minimas!$C$3:$CD$12,2,FALSE)</f>
        <v>#N/A</v>
      </c>
      <c r="AC320" s="161" t="e">
        <f>T320-HLOOKUP(V320,Minimas!$C$3:$CD$12,3,FALSE)</f>
        <v>#N/A</v>
      </c>
      <c r="AD320" s="161" t="e">
        <f>T320-HLOOKUP(V320,Minimas!$C$3:$CD$12,4,FALSE)</f>
        <v>#N/A</v>
      </c>
      <c r="AE320" s="161" t="e">
        <f>T320-HLOOKUP(V320,Minimas!$C$3:$CD$12,5,FALSE)</f>
        <v>#N/A</v>
      </c>
      <c r="AF320" s="161" t="e">
        <f>T320-HLOOKUP(V320,Minimas!$C$3:$CD$12,6,FALSE)</f>
        <v>#N/A</v>
      </c>
      <c r="AG320" s="161" t="e">
        <f>T320-HLOOKUP(V320,Minimas!$C$3:$CD$12,7,FALSE)</f>
        <v>#N/A</v>
      </c>
      <c r="AH320" s="161" t="e">
        <f>T320-HLOOKUP(V320,Minimas!$C$3:$CD$12,8,FALSE)</f>
        <v>#N/A</v>
      </c>
      <c r="AI320" s="161" t="e">
        <f>T320-HLOOKUP(V320,Minimas!$C$3:$CD$12,9,FALSE)</f>
        <v>#N/A</v>
      </c>
      <c r="AJ320" s="161" t="e">
        <f>T320-HLOOKUP(V320,Minimas!$C$3:$CD$12,10,FALSE)</f>
        <v>#N/A</v>
      </c>
      <c r="AK320" s="162" t="str">
        <f t="shared" si="40"/>
        <v xml:space="preserve"> </v>
      </c>
      <c r="AL320" s="163"/>
      <c r="AM320" s="163" t="str">
        <f t="shared" si="41"/>
        <v xml:space="preserve"> </v>
      </c>
      <c r="AN320" s="163" t="str">
        <f t="shared" si="42"/>
        <v xml:space="preserve"> </v>
      </c>
    </row>
    <row r="321" spans="28:40" ht="14" x14ac:dyDescent="0.25">
      <c r="AB321" s="161" t="e">
        <f>T321-HLOOKUP(V321,Minimas!$C$3:$CD$12,2,FALSE)</f>
        <v>#N/A</v>
      </c>
      <c r="AC321" s="161" t="e">
        <f>T321-HLOOKUP(V321,Minimas!$C$3:$CD$12,3,FALSE)</f>
        <v>#N/A</v>
      </c>
      <c r="AD321" s="161" t="e">
        <f>T321-HLOOKUP(V321,Minimas!$C$3:$CD$12,4,FALSE)</f>
        <v>#N/A</v>
      </c>
      <c r="AE321" s="161" t="e">
        <f>T321-HLOOKUP(V321,Minimas!$C$3:$CD$12,5,FALSE)</f>
        <v>#N/A</v>
      </c>
      <c r="AF321" s="161" t="e">
        <f>T321-HLOOKUP(V321,Minimas!$C$3:$CD$12,6,FALSE)</f>
        <v>#N/A</v>
      </c>
      <c r="AG321" s="161" t="e">
        <f>T321-HLOOKUP(V321,Minimas!$C$3:$CD$12,7,FALSE)</f>
        <v>#N/A</v>
      </c>
      <c r="AH321" s="161" t="e">
        <f>T321-HLOOKUP(V321,Minimas!$C$3:$CD$12,8,FALSE)</f>
        <v>#N/A</v>
      </c>
      <c r="AI321" s="161" t="e">
        <f>T321-HLOOKUP(V321,Minimas!$C$3:$CD$12,9,FALSE)</f>
        <v>#N/A</v>
      </c>
      <c r="AJ321" s="161" t="e">
        <f>T321-HLOOKUP(V321,Minimas!$C$3:$CD$12,10,FALSE)</f>
        <v>#N/A</v>
      </c>
      <c r="AK321" s="162" t="str">
        <f t="shared" si="40"/>
        <v xml:space="preserve"> </v>
      </c>
      <c r="AL321" s="163"/>
      <c r="AM321" s="163" t="str">
        <f t="shared" si="41"/>
        <v xml:space="preserve"> </v>
      </c>
      <c r="AN321" s="163" t="str">
        <f t="shared" si="42"/>
        <v xml:space="preserve"> </v>
      </c>
    </row>
    <row r="322" spans="28:40" ht="14" x14ac:dyDescent="0.25">
      <c r="AB322" s="161" t="e">
        <f>T322-HLOOKUP(V322,Minimas!$C$3:$CD$12,2,FALSE)</f>
        <v>#N/A</v>
      </c>
      <c r="AC322" s="161" t="e">
        <f>T322-HLOOKUP(V322,Minimas!$C$3:$CD$12,3,FALSE)</f>
        <v>#N/A</v>
      </c>
      <c r="AD322" s="161" t="e">
        <f>T322-HLOOKUP(V322,Minimas!$C$3:$CD$12,4,FALSE)</f>
        <v>#N/A</v>
      </c>
      <c r="AE322" s="161" t="e">
        <f>T322-HLOOKUP(V322,Minimas!$C$3:$CD$12,5,FALSE)</f>
        <v>#N/A</v>
      </c>
      <c r="AF322" s="161" t="e">
        <f>T322-HLOOKUP(V322,Minimas!$C$3:$CD$12,6,FALSE)</f>
        <v>#N/A</v>
      </c>
      <c r="AG322" s="161" t="e">
        <f>T322-HLOOKUP(V322,Minimas!$C$3:$CD$12,7,FALSE)</f>
        <v>#N/A</v>
      </c>
      <c r="AH322" s="161" t="e">
        <f>T322-HLOOKUP(V322,Minimas!$C$3:$CD$12,8,FALSE)</f>
        <v>#N/A</v>
      </c>
      <c r="AI322" s="161" t="e">
        <f>T322-HLOOKUP(V322,Minimas!$C$3:$CD$12,9,FALSE)</f>
        <v>#N/A</v>
      </c>
      <c r="AJ322" s="161" t="e">
        <f>T322-HLOOKUP(V322,Minimas!$C$3:$CD$12,10,FALSE)</f>
        <v>#N/A</v>
      </c>
      <c r="AK322" s="162" t="str">
        <f t="shared" si="40"/>
        <v xml:space="preserve"> </v>
      </c>
      <c r="AL322" s="163"/>
      <c r="AM322" s="163" t="str">
        <f t="shared" si="41"/>
        <v xml:space="preserve"> </v>
      </c>
      <c r="AN322" s="163" t="str">
        <f t="shared" si="42"/>
        <v xml:space="preserve"> </v>
      </c>
    </row>
    <row r="323" spans="28:40" ht="14" x14ac:dyDescent="0.25">
      <c r="AB323" s="161" t="e">
        <f>T323-HLOOKUP(V323,Minimas!$C$3:$CD$12,2,FALSE)</f>
        <v>#N/A</v>
      </c>
      <c r="AC323" s="161" t="e">
        <f>T323-HLOOKUP(V323,Minimas!$C$3:$CD$12,3,FALSE)</f>
        <v>#N/A</v>
      </c>
      <c r="AD323" s="161" t="e">
        <f>T323-HLOOKUP(V323,Minimas!$C$3:$CD$12,4,FALSE)</f>
        <v>#N/A</v>
      </c>
      <c r="AE323" s="161" t="e">
        <f>T323-HLOOKUP(V323,Minimas!$C$3:$CD$12,5,FALSE)</f>
        <v>#N/A</v>
      </c>
      <c r="AF323" s="161" t="e">
        <f>T323-HLOOKUP(V323,Minimas!$C$3:$CD$12,6,FALSE)</f>
        <v>#N/A</v>
      </c>
      <c r="AG323" s="161" t="e">
        <f>T323-HLOOKUP(V323,Minimas!$C$3:$CD$12,7,FALSE)</f>
        <v>#N/A</v>
      </c>
      <c r="AH323" s="161" t="e">
        <f>T323-HLOOKUP(V323,Minimas!$C$3:$CD$12,8,FALSE)</f>
        <v>#N/A</v>
      </c>
      <c r="AI323" s="161" t="e">
        <f>T323-HLOOKUP(V323,Minimas!$C$3:$CD$12,9,FALSE)</f>
        <v>#N/A</v>
      </c>
      <c r="AJ323" s="161" t="e">
        <f>T323-HLOOKUP(V323,Minimas!$C$3:$CD$12,10,FALSE)</f>
        <v>#N/A</v>
      </c>
      <c r="AK323" s="162" t="str">
        <f t="shared" si="40"/>
        <v xml:space="preserve"> </v>
      </c>
      <c r="AL323" s="163"/>
      <c r="AM323" s="163" t="str">
        <f t="shared" si="41"/>
        <v xml:space="preserve"> </v>
      </c>
      <c r="AN323" s="163" t="str">
        <f t="shared" si="42"/>
        <v xml:space="preserve"> </v>
      </c>
    </row>
    <row r="324" spans="28:40" ht="14" x14ac:dyDescent="0.25">
      <c r="AB324" s="161" t="e">
        <f>T324-HLOOKUP(V324,Minimas!$C$3:$CD$12,2,FALSE)</f>
        <v>#N/A</v>
      </c>
      <c r="AC324" s="161" t="e">
        <f>T324-HLOOKUP(V324,Minimas!$C$3:$CD$12,3,FALSE)</f>
        <v>#N/A</v>
      </c>
      <c r="AD324" s="161" t="e">
        <f>T324-HLOOKUP(V324,Minimas!$C$3:$CD$12,4,FALSE)</f>
        <v>#N/A</v>
      </c>
      <c r="AE324" s="161" t="e">
        <f>T324-HLOOKUP(V324,Minimas!$C$3:$CD$12,5,FALSE)</f>
        <v>#N/A</v>
      </c>
      <c r="AF324" s="161" t="e">
        <f>T324-HLOOKUP(V324,Minimas!$C$3:$CD$12,6,FALSE)</f>
        <v>#N/A</v>
      </c>
      <c r="AG324" s="161" t="e">
        <f>T324-HLOOKUP(V324,Minimas!$C$3:$CD$12,7,FALSE)</f>
        <v>#N/A</v>
      </c>
      <c r="AH324" s="161" t="e">
        <f>T324-HLOOKUP(V324,Minimas!$C$3:$CD$12,8,FALSE)</f>
        <v>#N/A</v>
      </c>
      <c r="AI324" s="161" t="e">
        <f>T324-HLOOKUP(V324,Minimas!$C$3:$CD$12,9,FALSE)</f>
        <v>#N/A</v>
      </c>
      <c r="AJ324" s="161" t="e">
        <f>T324-HLOOKUP(V324,Minimas!$C$3:$CD$12,10,FALSE)</f>
        <v>#N/A</v>
      </c>
      <c r="AK324" s="162" t="str">
        <f t="shared" si="40"/>
        <v xml:space="preserve"> </v>
      </c>
      <c r="AL324" s="163"/>
      <c r="AM324" s="163" t="str">
        <f t="shared" si="41"/>
        <v xml:space="preserve"> </v>
      </c>
      <c r="AN324" s="163" t="str">
        <f t="shared" si="42"/>
        <v xml:space="preserve"> </v>
      </c>
    </row>
    <row r="325" spans="28:40" ht="14" x14ac:dyDescent="0.25">
      <c r="AB325" s="161" t="e">
        <f>T325-HLOOKUP(V325,Minimas!$C$3:$CD$12,2,FALSE)</f>
        <v>#N/A</v>
      </c>
      <c r="AC325" s="161" t="e">
        <f>T325-HLOOKUP(V325,Minimas!$C$3:$CD$12,3,FALSE)</f>
        <v>#N/A</v>
      </c>
      <c r="AD325" s="161" t="e">
        <f>T325-HLOOKUP(V325,Minimas!$C$3:$CD$12,4,FALSE)</f>
        <v>#N/A</v>
      </c>
      <c r="AE325" s="161" t="e">
        <f>T325-HLOOKUP(V325,Minimas!$C$3:$CD$12,5,FALSE)</f>
        <v>#N/A</v>
      </c>
      <c r="AF325" s="161" t="e">
        <f>T325-HLOOKUP(V325,Minimas!$C$3:$CD$12,6,FALSE)</f>
        <v>#N/A</v>
      </c>
      <c r="AG325" s="161" t="e">
        <f>T325-HLOOKUP(V325,Minimas!$C$3:$CD$12,7,FALSE)</f>
        <v>#N/A</v>
      </c>
      <c r="AH325" s="161" t="e">
        <f>T325-HLOOKUP(V325,Minimas!$C$3:$CD$12,8,FALSE)</f>
        <v>#N/A</v>
      </c>
      <c r="AI325" s="161" t="e">
        <f>T325-HLOOKUP(V325,Minimas!$C$3:$CD$12,9,FALSE)</f>
        <v>#N/A</v>
      </c>
      <c r="AJ325" s="161" t="e">
        <f>T325-HLOOKUP(V325,Minimas!$C$3:$CD$12,10,FALSE)</f>
        <v>#N/A</v>
      </c>
      <c r="AK325" s="162" t="str">
        <f t="shared" si="40"/>
        <v xml:space="preserve"> </v>
      </c>
      <c r="AL325" s="163"/>
      <c r="AM325" s="163" t="str">
        <f t="shared" si="41"/>
        <v xml:space="preserve"> </v>
      </c>
      <c r="AN325" s="163" t="str">
        <f t="shared" si="42"/>
        <v xml:space="preserve"> </v>
      </c>
    </row>
    <row r="326" spans="28:40" ht="14" x14ac:dyDescent="0.25">
      <c r="AB326" s="161" t="e">
        <f>T326-HLOOKUP(V326,Minimas!$C$3:$CD$12,2,FALSE)</f>
        <v>#N/A</v>
      </c>
      <c r="AC326" s="161" t="e">
        <f>T326-HLOOKUP(V326,Minimas!$C$3:$CD$12,3,FALSE)</f>
        <v>#N/A</v>
      </c>
      <c r="AD326" s="161" t="e">
        <f>T326-HLOOKUP(V326,Minimas!$C$3:$CD$12,4,FALSE)</f>
        <v>#N/A</v>
      </c>
      <c r="AE326" s="161" t="e">
        <f>T326-HLOOKUP(V326,Minimas!$C$3:$CD$12,5,FALSE)</f>
        <v>#N/A</v>
      </c>
      <c r="AF326" s="161" t="e">
        <f>T326-HLOOKUP(V326,Minimas!$C$3:$CD$12,6,FALSE)</f>
        <v>#N/A</v>
      </c>
      <c r="AG326" s="161" t="e">
        <f>T326-HLOOKUP(V326,Minimas!$C$3:$CD$12,7,FALSE)</f>
        <v>#N/A</v>
      </c>
      <c r="AH326" s="161" t="e">
        <f>T326-HLOOKUP(V326,Minimas!$C$3:$CD$12,8,FALSE)</f>
        <v>#N/A</v>
      </c>
      <c r="AI326" s="161" t="e">
        <f>T326-HLOOKUP(V326,Minimas!$C$3:$CD$12,9,FALSE)</f>
        <v>#N/A</v>
      </c>
      <c r="AJ326" s="161" t="e">
        <f>T326-HLOOKUP(V326,Minimas!$C$3:$CD$12,10,FALSE)</f>
        <v>#N/A</v>
      </c>
      <c r="AK326" s="162" t="str">
        <f t="shared" si="40"/>
        <v xml:space="preserve"> </v>
      </c>
      <c r="AL326" s="163"/>
      <c r="AM326" s="163" t="str">
        <f t="shared" si="41"/>
        <v xml:space="preserve"> </v>
      </c>
      <c r="AN326" s="163" t="str">
        <f t="shared" si="42"/>
        <v xml:space="preserve"> </v>
      </c>
    </row>
    <row r="327" spans="28:40" ht="14" x14ac:dyDescent="0.25">
      <c r="AB327" s="161" t="e">
        <f>T327-HLOOKUP(V327,Minimas!$C$3:$CD$12,2,FALSE)</f>
        <v>#N/A</v>
      </c>
      <c r="AC327" s="161" t="e">
        <f>T327-HLOOKUP(V327,Minimas!$C$3:$CD$12,3,FALSE)</f>
        <v>#N/A</v>
      </c>
      <c r="AD327" s="161" t="e">
        <f>T327-HLOOKUP(V327,Minimas!$C$3:$CD$12,4,FALSE)</f>
        <v>#N/A</v>
      </c>
      <c r="AE327" s="161" t="e">
        <f>T327-HLOOKUP(V327,Minimas!$C$3:$CD$12,5,FALSE)</f>
        <v>#N/A</v>
      </c>
      <c r="AF327" s="161" t="e">
        <f>T327-HLOOKUP(V327,Minimas!$C$3:$CD$12,6,FALSE)</f>
        <v>#N/A</v>
      </c>
      <c r="AG327" s="161" t="e">
        <f>T327-HLOOKUP(V327,Minimas!$C$3:$CD$12,7,FALSE)</f>
        <v>#N/A</v>
      </c>
      <c r="AH327" s="161" t="e">
        <f>T327-HLOOKUP(V327,Minimas!$C$3:$CD$12,8,FALSE)</f>
        <v>#N/A</v>
      </c>
      <c r="AI327" s="161" t="e">
        <f>T327-HLOOKUP(V327,Minimas!$C$3:$CD$12,9,FALSE)</f>
        <v>#N/A</v>
      </c>
      <c r="AJ327" s="161" t="e">
        <f>T327-HLOOKUP(V327,Minimas!$C$3:$CD$12,10,FALSE)</f>
        <v>#N/A</v>
      </c>
      <c r="AK327" s="162" t="str">
        <f t="shared" ref="AK327:AK390" si="43">IF(E327=0," ",IF(AJ327&gt;=0,$AJ$5,IF(AI327&gt;=0,$AI$5,IF(AH327&gt;=0,$AH$5,IF(AG327&gt;=0,$AG$5,IF(AF327&gt;=0,$AF$5,IF(AE327&gt;=0,$AE$5,IF(AD327&gt;=0,$AD$5,IF(AC327&gt;=0,$AC$5,$AB$5)))))))))</f>
        <v xml:space="preserve"> </v>
      </c>
      <c r="AL327" s="163"/>
      <c r="AM327" s="163" t="str">
        <f t="shared" ref="AM327:AM390" si="44">IF(AK327="","",AK327)</f>
        <v xml:space="preserve"> </v>
      </c>
      <c r="AN327" s="163" t="str">
        <f t="shared" ref="AN327:AN390" si="45">IF(E327=0," ",IF(AJ327&gt;=0,AJ327,IF(AI327&gt;=0,AI327,IF(AH327&gt;=0,AH327,IF(AG327&gt;=0,AG327,IF(AF327&gt;=0,AF327,IF(AE327&gt;=0,AE327,IF(AD327&gt;=0,AD327,IF(AC327&gt;=0,AC327,AB327)))))))))</f>
        <v xml:space="preserve"> </v>
      </c>
    </row>
    <row r="328" spans="28:40" ht="14" x14ac:dyDescent="0.25">
      <c r="AB328" s="161" t="e">
        <f>T328-HLOOKUP(V328,Minimas!$C$3:$CD$12,2,FALSE)</f>
        <v>#N/A</v>
      </c>
      <c r="AC328" s="161" t="e">
        <f>T328-HLOOKUP(V328,Minimas!$C$3:$CD$12,3,FALSE)</f>
        <v>#N/A</v>
      </c>
      <c r="AD328" s="161" t="e">
        <f>T328-HLOOKUP(V328,Minimas!$C$3:$CD$12,4,FALSE)</f>
        <v>#N/A</v>
      </c>
      <c r="AE328" s="161" t="e">
        <f>T328-HLOOKUP(V328,Minimas!$C$3:$CD$12,5,FALSE)</f>
        <v>#N/A</v>
      </c>
      <c r="AF328" s="161" t="e">
        <f>T328-HLOOKUP(V328,Minimas!$C$3:$CD$12,6,FALSE)</f>
        <v>#N/A</v>
      </c>
      <c r="AG328" s="161" t="e">
        <f>T328-HLOOKUP(V328,Minimas!$C$3:$CD$12,7,FALSE)</f>
        <v>#N/A</v>
      </c>
      <c r="AH328" s="161" t="e">
        <f>T328-HLOOKUP(V328,Minimas!$C$3:$CD$12,8,FALSE)</f>
        <v>#N/A</v>
      </c>
      <c r="AI328" s="161" t="e">
        <f>T328-HLOOKUP(V328,Minimas!$C$3:$CD$12,9,FALSE)</f>
        <v>#N/A</v>
      </c>
      <c r="AJ328" s="161" t="e">
        <f>T328-HLOOKUP(V328,Minimas!$C$3:$CD$12,10,FALSE)</f>
        <v>#N/A</v>
      </c>
      <c r="AK328" s="162" t="str">
        <f t="shared" si="43"/>
        <v xml:space="preserve"> </v>
      </c>
      <c r="AL328" s="163"/>
      <c r="AM328" s="163" t="str">
        <f t="shared" si="44"/>
        <v xml:space="preserve"> </v>
      </c>
      <c r="AN328" s="163" t="str">
        <f t="shared" si="45"/>
        <v xml:space="preserve"> </v>
      </c>
    </row>
    <row r="329" spans="28:40" ht="14" x14ac:dyDescent="0.25">
      <c r="AB329" s="161" t="e">
        <f>T329-HLOOKUP(V329,Minimas!$C$3:$CD$12,2,FALSE)</f>
        <v>#N/A</v>
      </c>
      <c r="AC329" s="161" t="e">
        <f>T329-HLOOKUP(V329,Minimas!$C$3:$CD$12,3,FALSE)</f>
        <v>#N/A</v>
      </c>
      <c r="AD329" s="161" t="e">
        <f>T329-HLOOKUP(V329,Minimas!$C$3:$CD$12,4,FALSE)</f>
        <v>#N/A</v>
      </c>
      <c r="AE329" s="161" t="e">
        <f>T329-HLOOKUP(V329,Minimas!$C$3:$CD$12,5,FALSE)</f>
        <v>#N/A</v>
      </c>
      <c r="AF329" s="161" t="e">
        <f>T329-HLOOKUP(V329,Minimas!$C$3:$CD$12,6,FALSE)</f>
        <v>#N/A</v>
      </c>
      <c r="AG329" s="161" t="e">
        <f>T329-HLOOKUP(V329,Minimas!$C$3:$CD$12,7,FALSE)</f>
        <v>#N/A</v>
      </c>
      <c r="AH329" s="161" t="e">
        <f>T329-HLOOKUP(V329,Minimas!$C$3:$CD$12,8,FALSE)</f>
        <v>#N/A</v>
      </c>
      <c r="AI329" s="161" t="e">
        <f>T329-HLOOKUP(V329,Minimas!$C$3:$CD$12,9,FALSE)</f>
        <v>#N/A</v>
      </c>
      <c r="AJ329" s="161" t="e">
        <f>T329-HLOOKUP(V329,Minimas!$C$3:$CD$12,10,FALSE)</f>
        <v>#N/A</v>
      </c>
      <c r="AK329" s="162" t="str">
        <f t="shared" si="43"/>
        <v xml:space="preserve"> </v>
      </c>
      <c r="AL329" s="163"/>
      <c r="AM329" s="163" t="str">
        <f t="shared" si="44"/>
        <v xml:space="preserve"> </v>
      </c>
      <c r="AN329" s="163" t="str">
        <f t="shared" si="45"/>
        <v xml:space="preserve"> </v>
      </c>
    </row>
    <row r="330" spans="28:40" ht="14" x14ac:dyDescent="0.25">
      <c r="AB330" s="161" t="e">
        <f>T330-HLOOKUP(V330,Minimas!$C$3:$CD$12,2,FALSE)</f>
        <v>#N/A</v>
      </c>
      <c r="AC330" s="161" t="e">
        <f>T330-HLOOKUP(V330,Minimas!$C$3:$CD$12,3,FALSE)</f>
        <v>#N/A</v>
      </c>
      <c r="AD330" s="161" t="e">
        <f>T330-HLOOKUP(V330,Minimas!$C$3:$CD$12,4,FALSE)</f>
        <v>#N/A</v>
      </c>
      <c r="AE330" s="161" t="e">
        <f>T330-HLOOKUP(V330,Minimas!$C$3:$CD$12,5,FALSE)</f>
        <v>#N/A</v>
      </c>
      <c r="AF330" s="161" t="e">
        <f>T330-HLOOKUP(V330,Minimas!$C$3:$CD$12,6,FALSE)</f>
        <v>#N/A</v>
      </c>
      <c r="AG330" s="161" t="e">
        <f>T330-HLOOKUP(V330,Minimas!$C$3:$CD$12,7,FALSE)</f>
        <v>#N/A</v>
      </c>
      <c r="AH330" s="161" t="e">
        <f>T330-HLOOKUP(V330,Minimas!$C$3:$CD$12,8,FALSE)</f>
        <v>#N/A</v>
      </c>
      <c r="AI330" s="161" t="e">
        <f>T330-HLOOKUP(V330,Minimas!$C$3:$CD$12,9,FALSE)</f>
        <v>#N/A</v>
      </c>
      <c r="AJ330" s="161" t="e">
        <f>T330-HLOOKUP(V330,Minimas!$C$3:$CD$12,10,FALSE)</f>
        <v>#N/A</v>
      </c>
      <c r="AK330" s="162" t="str">
        <f t="shared" si="43"/>
        <v xml:space="preserve"> </v>
      </c>
      <c r="AL330" s="163"/>
      <c r="AM330" s="163" t="str">
        <f t="shared" si="44"/>
        <v xml:space="preserve"> </v>
      </c>
      <c r="AN330" s="163" t="str">
        <f t="shared" si="45"/>
        <v xml:space="preserve"> </v>
      </c>
    </row>
    <row r="331" spans="28:40" ht="14" x14ac:dyDescent="0.25">
      <c r="AB331" s="161" t="e">
        <f>T331-HLOOKUP(V331,Minimas!$C$3:$CD$12,2,FALSE)</f>
        <v>#N/A</v>
      </c>
      <c r="AC331" s="161" t="e">
        <f>T331-HLOOKUP(V331,Minimas!$C$3:$CD$12,3,FALSE)</f>
        <v>#N/A</v>
      </c>
      <c r="AD331" s="161" t="e">
        <f>T331-HLOOKUP(V331,Minimas!$C$3:$CD$12,4,FALSE)</f>
        <v>#N/A</v>
      </c>
      <c r="AE331" s="161" t="e">
        <f>T331-HLOOKUP(V331,Minimas!$C$3:$CD$12,5,FALSE)</f>
        <v>#N/A</v>
      </c>
      <c r="AF331" s="161" t="e">
        <f>T331-HLOOKUP(V331,Minimas!$C$3:$CD$12,6,FALSE)</f>
        <v>#N/A</v>
      </c>
      <c r="AG331" s="161" t="e">
        <f>T331-HLOOKUP(V331,Minimas!$C$3:$CD$12,7,FALSE)</f>
        <v>#N/A</v>
      </c>
      <c r="AH331" s="161" t="e">
        <f>T331-HLOOKUP(V331,Minimas!$C$3:$CD$12,8,FALSE)</f>
        <v>#N/A</v>
      </c>
      <c r="AI331" s="161" t="e">
        <f>T331-HLOOKUP(V331,Minimas!$C$3:$CD$12,9,FALSE)</f>
        <v>#N/A</v>
      </c>
      <c r="AJ331" s="161" t="e">
        <f>T331-HLOOKUP(V331,Minimas!$C$3:$CD$12,10,FALSE)</f>
        <v>#N/A</v>
      </c>
      <c r="AK331" s="162" t="str">
        <f t="shared" si="43"/>
        <v xml:space="preserve"> </v>
      </c>
      <c r="AL331" s="163"/>
      <c r="AM331" s="163" t="str">
        <f t="shared" si="44"/>
        <v xml:space="preserve"> </v>
      </c>
      <c r="AN331" s="163" t="str">
        <f t="shared" si="45"/>
        <v xml:space="preserve"> </v>
      </c>
    </row>
    <row r="332" spans="28:40" ht="14" x14ac:dyDescent="0.25">
      <c r="AB332" s="161" t="e">
        <f>T332-HLOOKUP(V332,Minimas!$C$3:$CD$12,2,FALSE)</f>
        <v>#N/A</v>
      </c>
      <c r="AC332" s="161" t="e">
        <f>T332-HLOOKUP(V332,Minimas!$C$3:$CD$12,3,FALSE)</f>
        <v>#N/A</v>
      </c>
      <c r="AD332" s="161" t="e">
        <f>T332-HLOOKUP(V332,Minimas!$C$3:$CD$12,4,FALSE)</f>
        <v>#N/A</v>
      </c>
      <c r="AE332" s="161" t="e">
        <f>T332-HLOOKUP(V332,Minimas!$C$3:$CD$12,5,FALSE)</f>
        <v>#N/A</v>
      </c>
      <c r="AF332" s="161" t="e">
        <f>T332-HLOOKUP(V332,Minimas!$C$3:$CD$12,6,FALSE)</f>
        <v>#N/A</v>
      </c>
      <c r="AG332" s="161" t="e">
        <f>T332-HLOOKUP(V332,Minimas!$C$3:$CD$12,7,FALSE)</f>
        <v>#N/A</v>
      </c>
      <c r="AH332" s="161" t="e">
        <f>T332-HLOOKUP(V332,Minimas!$C$3:$CD$12,8,FALSE)</f>
        <v>#N/A</v>
      </c>
      <c r="AI332" s="161" t="e">
        <f>T332-HLOOKUP(V332,Minimas!$C$3:$CD$12,9,FALSE)</f>
        <v>#N/A</v>
      </c>
      <c r="AJ332" s="161" t="e">
        <f>T332-HLOOKUP(V332,Minimas!$C$3:$CD$12,10,FALSE)</f>
        <v>#N/A</v>
      </c>
      <c r="AK332" s="162" t="str">
        <f t="shared" si="43"/>
        <v xml:space="preserve"> </v>
      </c>
      <c r="AL332" s="163"/>
      <c r="AM332" s="163" t="str">
        <f t="shared" si="44"/>
        <v xml:space="preserve"> </v>
      </c>
      <c r="AN332" s="163" t="str">
        <f t="shared" si="45"/>
        <v xml:space="preserve"> </v>
      </c>
    </row>
    <row r="333" spans="28:40" ht="14" x14ac:dyDescent="0.25">
      <c r="AB333" s="161" t="e">
        <f>T333-HLOOKUP(V333,Minimas!$C$3:$CD$12,2,FALSE)</f>
        <v>#N/A</v>
      </c>
      <c r="AC333" s="161" t="e">
        <f>T333-HLOOKUP(V333,Minimas!$C$3:$CD$12,3,FALSE)</f>
        <v>#N/A</v>
      </c>
      <c r="AD333" s="161" t="e">
        <f>T333-HLOOKUP(V333,Minimas!$C$3:$CD$12,4,FALSE)</f>
        <v>#N/A</v>
      </c>
      <c r="AE333" s="161" t="e">
        <f>T333-HLOOKUP(V333,Minimas!$C$3:$CD$12,5,FALSE)</f>
        <v>#N/A</v>
      </c>
      <c r="AF333" s="161" t="e">
        <f>T333-HLOOKUP(V333,Minimas!$C$3:$CD$12,6,FALSE)</f>
        <v>#N/A</v>
      </c>
      <c r="AG333" s="161" t="e">
        <f>T333-HLOOKUP(V333,Minimas!$C$3:$CD$12,7,FALSE)</f>
        <v>#N/A</v>
      </c>
      <c r="AH333" s="161" t="e">
        <f>T333-HLOOKUP(V333,Minimas!$C$3:$CD$12,8,FALSE)</f>
        <v>#N/A</v>
      </c>
      <c r="AI333" s="161" t="e">
        <f>T333-HLOOKUP(V333,Minimas!$C$3:$CD$12,9,FALSE)</f>
        <v>#N/A</v>
      </c>
      <c r="AJ333" s="161" t="e">
        <f>T333-HLOOKUP(V333,Minimas!$C$3:$CD$12,10,FALSE)</f>
        <v>#N/A</v>
      </c>
      <c r="AK333" s="162" t="str">
        <f t="shared" si="43"/>
        <v xml:space="preserve"> </v>
      </c>
      <c r="AL333" s="163"/>
      <c r="AM333" s="163" t="str">
        <f t="shared" si="44"/>
        <v xml:space="preserve"> </v>
      </c>
      <c r="AN333" s="163" t="str">
        <f t="shared" si="45"/>
        <v xml:space="preserve"> </v>
      </c>
    </row>
    <row r="334" spans="28:40" ht="14" x14ac:dyDescent="0.25">
      <c r="AB334" s="161" t="e">
        <f>T334-HLOOKUP(V334,Minimas!$C$3:$CD$12,2,FALSE)</f>
        <v>#N/A</v>
      </c>
      <c r="AC334" s="161" t="e">
        <f>T334-HLOOKUP(V334,Minimas!$C$3:$CD$12,3,FALSE)</f>
        <v>#N/A</v>
      </c>
      <c r="AD334" s="161" t="e">
        <f>T334-HLOOKUP(V334,Minimas!$C$3:$CD$12,4,FALSE)</f>
        <v>#N/A</v>
      </c>
      <c r="AE334" s="161" t="e">
        <f>T334-HLOOKUP(V334,Minimas!$C$3:$CD$12,5,FALSE)</f>
        <v>#N/A</v>
      </c>
      <c r="AF334" s="161" t="e">
        <f>T334-HLOOKUP(V334,Minimas!$C$3:$CD$12,6,FALSE)</f>
        <v>#N/A</v>
      </c>
      <c r="AG334" s="161" t="e">
        <f>T334-HLOOKUP(V334,Minimas!$C$3:$CD$12,7,FALSE)</f>
        <v>#N/A</v>
      </c>
      <c r="AH334" s="161" t="e">
        <f>T334-HLOOKUP(V334,Minimas!$C$3:$CD$12,8,FALSE)</f>
        <v>#N/A</v>
      </c>
      <c r="AI334" s="161" t="e">
        <f>T334-HLOOKUP(V334,Minimas!$C$3:$CD$12,9,FALSE)</f>
        <v>#N/A</v>
      </c>
      <c r="AJ334" s="161" t="e">
        <f>T334-HLOOKUP(V334,Minimas!$C$3:$CD$12,10,FALSE)</f>
        <v>#N/A</v>
      </c>
      <c r="AK334" s="162" t="str">
        <f t="shared" si="43"/>
        <v xml:space="preserve"> </v>
      </c>
      <c r="AL334" s="163"/>
      <c r="AM334" s="163" t="str">
        <f t="shared" si="44"/>
        <v xml:space="preserve"> </v>
      </c>
      <c r="AN334" s="163" t="str">
        <f t="shared" si="45"/>
        <v xml:space="preserve"> </v>
      </c>
    </row>
    <row r="335" spans="28:40" ht="14" x14ac:dyDescent="0.25">
      <c r="AB335" s="161" t="e">
        <f>T335-HLOOKUP(V335,Minimas!$C$3:$CD$12,2,FALSE)</f>
        <v>#N/A</v>
      </c>
      <c r="AC335" s="161" t="e">
        <f>T335-HLOOKUP(V335,Minimas!$C$3:$CD$12,3,FALSE)</f>
        <v>#N/A</v>
      </c>
      <c r="AD335" s="161" t="e">
        <f>T335-HLOOKUP(V335,Minimas!$C$3:$CD$12,4,FALSE)</f>
        <v>#N/A</v>
      </c>
      <c r="AE335" s="161" t="e">
        <f>T335-HLOOKUP(V335,Minimas!$C$3:$CD$12,5,FALSE)</f>
        <v>#N/A</v>
      </c>
      <c r="AF335" s="161" t="e">
        <f>T335-HLOOKUP(V335,Minimas!$C$3:$CD$12,6,FALSE)</f>
        <v>#N/A</v>
      </c>
      <c r="AG335" s="161" t="e">
        <f>T335-HLOOKUP(V335,Minimas!$C$3:$CD$12,7,FALSE)</f>
        <v>#N/A</v>
      </c>
      <c r="AH335" s="161" t="e">
        <f>T335-HLOOKUP(V335,Minimas!$C$3:$CD$12,8,FALSE)</f>
        <v>#N/A</v>
      </c>
      <c r="AI335" s="161" t="e">
        <f>T335-HLOOKUP(V335,Minimas!$C$3:$CD$12,9,FALSE)</f>
        <v>#N/A</v>
      </c>
      <c r="AJ335" s="161" t="e">
        <f>T335-HLOOKUP(V335,Minimas!$C$3:$CD$12,10,FALSE)</f>
        <v>#N/A</v>
      </c>
      <c r="AK335" s="162" t="str">
        <f t="shared" si="43"/>
        <v xml:space="preserve"> </v>
      </c>
      <c r="AL335" s="163"/>
      <c r="AM335" s="163" t="str">
        <f t="shared" si="44"/>
        <v xml:space="preserve"> </v>
      </c>
      <c r="AN335" s="163" t="str">
        <f t="shared" si="45"/>
        <v xml:space="preserve"> </v>
      </c>
    </row>
    <row r="336" spans="28:40" ht="14" x14ac:dyDescent="0.25">
      <c r="AB336" s="161" t="e">
        <f>T336-HLOOKUP(V336,Minimas!$C$3:$CD$12,2,FALSE)</f>
        <v>#N/A</v>
      </c>
      <c r="AC336" s="161" t="e">
        <f>T336-HLOOKUP(V336,Minimas!$C$3:$CD$12,3,FALSE)</f>
        <v>#N/A</v>
      </c>
      <c r="AD336" s="161" t="e">
        <f>T336-HLOOKUP(V336,Minimas!$C$3:$CD$12,4,FALSE)</f>
        <v>#N/A</v>
      </c>
      <c r="AE336" s="161" t="e">
        <f>T336-HLOOKUP(V336,Minimas!$C$3:$CD$12,5,FALSE)</f>
        <v>#N/A</v>
      </c>
      <c r="AF336" s="161" t="e">
        <f>T336-HLOOKUP(V336,Minimas!$C$3:$CD$12,6,FALSE)</f>
        <v>#N/A</v>
      </c>
      <c r="AG336" s="161" t="e">
        <f>T336-HLOOKUP(V336,Minimas!$C$3:$CD$12,7,FALSE)</f>
        <v>#N/A</v>
      </c>
      <c r="AH336" s="161" t="e">
        <f>T336-HLOOKUP(V336,Minimas!$C$3:$CD$12,8,FALSE)</f>
        <v>#N/A</v>
      </c>
      <c r="AI336" s="161" t="e">
        <f>T336-HLOOKUP(V336,Minimas!$C$3:$CD$12,9,FALSE)</f>
        <v>#N/A</v>
      </c>
      <c r="AJ336" s="161" t="e">
        <f>T336-HLOOKUP(V336,Minimas!$C$3:$CD$12,10,FALSE)</f>
        <v>#N/A</v>
      </c>
      <c r="AK336" s="162" t="str">
        <f t="shared" si="43"/>
        <v xml:space="preserve"> </v>
      </c>
      <c r="AL336" s="163"/>
      <c r="AM336" s="163" t="str">
        <f t="shared" si="44"/>
        <v xml:space="preserve"> </v>
      </c>
      <c r="AN336" s="163" t="str">
        <f t="shared" si="45"/>
        <v xml:space="preserve"> </v>
      </c>
    </row>
    <row r="337" spans="28:40" ht="14" x14ac:dyDescent="0.25">
      <c r="AB337" s="161" t="e">
        <f>T337-HLOOKUP(V337,Minimas!$C$3:$CD$12,2,FALSE)</f>
        <v>#N/A</v>
      </c>
      <c r="AC337" s="161" t="e">
        <f>T337-HLOOKUP(V337,Minimas!$C$3:$CD$12,3,FALSE)</f>
        <v>#N/A</v>
      </c>
      <c r="AD337" s="161" t="e">
        <f>T337-HLOOKUP(V337,Minimas!$C$3:$CD$12,4,FALSE)</f>
        <v>#N/A</v>
      </c>
      <c r="AE337" s="161" t="e">
        <f>T337-HLOOKUP(V337,Minimas!$C$3:$CD$12,5,FALSE)</f>
        <v>#N/A</v>
      </c>
      <c r="AF337" s="161" t="e">
        <f>T337-HLOOKUP(V337,Minimas!$C$3:$CD$12,6,FALSE)</f>
        <v>#N/A</v>
      </c>
      <c r="AG337" s="161" t="e">
        <f>T337-HLOOKUP(V337,Minimas!$C$3:$CD$12,7,FALSE)</f>
        <v>#N/A</v>
      </c>
      <c r="AH337" s="161" t="e">
        <f>T337-HLOOKUP(V337,Minimas!$C$3:$CD$12,8,FALSE)</f>
        <v>#N/A</v>
      </c>
      <c r="AI337" s="161" t="e">
        <f>T337-HLOOKUP(V337,Minimas!$C$3:$CD$12,9,FALSE)</f>
        <v>#N/A</v>
      </c>
      <c r="AJ337" s="161" t="e">
        <f>T337-HLOOKUP(V337,Minimas!$C$3:$CD$12,10,FALSE)</f>
        <v>#N/A</v>
      </c>
      <c r="AK337" s="162" t="str">
        <f t="shared" si="43"/>
        <v xml:space="preserve"> </v>
      </c>
      <c r="AL337" s="163"/>
      <c r="AM337" s="163" t="str">
        <f t="shared" si="44"/>
        <v xml:space="preserve"> </v>
      </c>
      <c r="AN337" s="163" t="str">
        <f t="shared" si="45"/>
        <v xml:space="preserve"> </v>
      </c>
    </row>
    <row r="338" spans="28:40" ht="14" x14ac:dyDescent="0.25">
      <c r="AB338" s="161" t="e">
        <f>T338-HLOOKUP(V338,Minimas!$C$3:$CD$12,2,FALSE)</f>
        <v>#N/A</v>
      </c>
      <c r="AC338" s="161" t="e">
        <f>T338-HLOOKUP(V338,Minimas!$C$3:$CD$12,3,FALSE)</f>
        <v>#N/A</v>
      </c>
      <c r="AD338" s="161" t="e">
        <f>T338-HLOOKUP(V338,Minimas!$C$3:$CD$12,4,FALSE)</f>
        <v>#N/A</v>
      </c>
      <c r="AE338" s="161" t="e">
        <f>T338-HLOOKUP(V338,Minimas!$C$3:$CD$12,5,FALSE)</f>
        <v>#N/A</v>
      </c>
      <c r="AF338" s="161" t="e">
        <f>T338-HLOOKUP(V338,Minimas!$C$3:$CD$12,6,FALSE)</f>
        <v>#N/A</v>
      </c>
      <c r="AG338" s="161" t="e">
        <f>T338-HLOOKUP(V338,Minimas!$C$3:$CD$12,7,FALSE)</f>
        <v>#N/A</v>
      </c>
      <c r="AH338" s="161" t="e">
        <f>T338-HLOOKUP(V338,Minimas!$C$3:$CD$12,8,FALSE)</f>
        <v>#N/A</v>
      </c>
      <c r="AI338" s="161" t="e">
        <f>T338-HLOOKUP(V338,Minimas!$C$3:$CD$12,9,FALSE)</f>
        <v>#N/A</v>
      </c>
      <c r="AJ338" s="161" t="e">
        <f>T338-HLOOKUP(V338,Minimas!$C$3:$CD$12,10,FALSE)</f>
        <v>#N/A</v>
      </c>
      <c r="AK338" s="162" t="str">
        <f t="shared" si="43"/>
        <v xml:space="preserve"> </v>
      </c>
      <c r="AL338" s="163"/>
      <c r="AM338" s="163" t="str">
        <f t="shared" si="44"/>
        <v xml:space="preserve"> </v>
      </c>
      <c r="AN338" s="163" t="str">
        <f t="shared" si="45"/>
        <v xml:space="preserve"> </v>
      </c>
    </row>
    <row r="339" spans="28:40" ht="14" x14ac:dyDescent="0.25">
      <c r="AB339" s="161" t="e">
        <f>T339-HLOOKUP(V339,Minimas!$C$3:$CD$12,2,FALSE)</f>
        <v>#N/A</v>
      </c>
      <c r="AC339" s="161" t="e">
        <f>T339-HLOOKUP(V339,Minimas!$C$3:$CD$12,3,FALSE)</f>
        <v>#N/A</v>
      </c>
      <c r="AD339" s="161" t="e">
        <f>T339-HLOOKUP(V339,Minimas!$C$3:$CD$12,4,FALSE)</f>
        <v>#N/A</v>
      </c>
      <c r="AE339" s="161" t="e">
        <f>T339-HLOOKUP(V339,Minimas!$C$3:$CD$12,5,FALSE)</f>
        <v>#N/A</v>
      </c>
      <c r="AF339" s="161" t="e">
        <f>T339-HLOOKUP(V339,Minimas!$C$3:$CD$12,6,FALSE)</f>
        <v>#N/A</v>
      </c>
      <c r="AG339" s="161" t="e">
        <f>T339-HLOOKUP(V339,Minimas!$C$3:$CD$12,7,FALSE)</f>
        <v>#N/A</v>
      </c>
      <c r="AH339" s="161" t="e">
        <f>T339-HLOOKUP(V339,Minimas!$C$3:$CD$12,8,FALSE)</f>
        <v>#N/A</v>
      </c>
      <c r="AI339" s="161" t="e">
        <f>T339-HLOOKUP(V339,Minimas!$C$3:$CD$12,9,FALSE)</f>
        <v>#N/A</v>
      </c>
      <c r="AJ339" s="161" t="e">
        <f>T339-HLOOKUP(V339,Minimas!$C$3:$CD$12,10,FALSE)</f>
        <v>#N/A</v>
      </c>
      <c r="AK339" s="162" t="str">
        <f t="shared" si="43"/>
        <v xml:space="preserve"> </v>
      </c>
      <c r="AL339" s="163"/>
      <c r="AM339" s="163" t="str">
        <f t="shared" si="44"/>
        <v xml:space="preserve"> </v>
      </c>
      <c r="AN339" s="163" t="str">
        <f t="shared" si="45"/>
        <v xml:space="preserve"> </v>
      </c>
    </row>
    <row r="340" spans="28:40" ht="14" x14ac:dyDescent="0.25">
      <c r="AB340" s="161" t="e">
        <f>T340-HLOOKUP(V340,Minimas!$C$3:$CD$12,2,FALSE)</f>
        <v>#N/A</v>
      </c>
      <c r="AC340" s="161" t="e">
        <f>T340-HLOOKUP(V340,Minimas!$C$3:$CD$12,3,FALSE)</f>
        <v>#N/A</v>
      </c>
      <c r="AD340" s="161" t="e">
        <f>T340-HLOOKUP(V340,Minimas!$C$3:$CD$12,4,FALSE)</f>
        <v>#N/A</v>
      </c>
      <c r="AE340" s="161" t="e">
        <f>T340-HLOOKUP(V340,Minimas!$C$3:$CD$12,5,FALSE)</f>
        <v>#N/A</v>
      </c>
      <c r="AF340" s="161" t="e">
        <f>T340-HLOOKUP(V340,Minimas!$C$3:$CD$12,6,FALSE)</f>
        <v>#N/A</v>
      </c>
      <c r="AG340" s="161" t="e">
        <f>T340-HLOOKUP(V340,Minimas!$C$3:$CD$12,7,FALSE)</f>
        <v>#N/A</v>
      </c>
      <c r="AH340" s="161" t="e">
        <f>T340-HLOOKUP(V340,Minimas!$C$3:$CD$12,8,FALSE)</f>
        <v>#N/A</v>
      </c>
      <c r="AI340" s="161" t="e">
        <f>T340-HLOOKUP(V340,Minimas!$C$3:$CD$12,9,FALSE)</f>
        <v>#N/A</v>
      </c>
      <c r="AJ340" s="161" t="e">
        <f>T340-HLOOKUP(V340,Minimas!$C$3:$CD$12,10,FALSE)</f>
        <v>#N/A</v>
      </c>
      <c r="AK340" s="162" t="str">
        <f t="shared" si="43"/>
        <v xml:space="preserve"> </v>
      </c>
      <c r="AL340" s="163"/>
      <c r="AM340" s="163" t="str">
        <f t="shared" si="44"/>
        <v xml:space="preserve"> </v>
      </c>
      <c r="AN340" s="163" t="str">
        <f t="shared" si="45"/>
        <v xml:space="preserve"> </v>
      </c>
    </row>
    <row r="341" spans="28:40" ht="14" x14ac:dyDescent="0.25">
      <c r="AB341" s="161" t="e">
        <f>T341-HLOOKUP(V341,Minimas!$C$3:$CD$12,2,FALSE)</f>
        <v>#N/A</v>
      </c>
      <c r="AC341" s="161" t="e">
        <f>T341-HLOOKUP(V341,Minimas!$C$3:$CD$12,3,FALSE)</f>
        <v>#N/A</v>
      </c>
      <c r="AD341" s="161" t="e">
        <f>T341-HLOOKUP(V341,Minimas!$C$3:$CD$12,4,FALSE)</f>
        <v>#N/A</v>
      </c>
      <c r="AE341" s="161" t="e">
        <f>T341-HLOOKUP(V341,Minimas!$C$3:$CD$12,5,FALSE)</f>
        <v>#N/A</v>
      </c>
      <c r="AF341" s="161" t="e">
        <f>T341-HLOOKUP(V341,Minimas!$C$3:$CD$12,6,FALSE)</f>
        <v>#N/A</v>
      </c>
      <c r="AG341" s="161" t="e">
        <f>T341-HLOOKUP(V341,Minimas!$C$3:$CD$12,7,FALSE)</f>
        <v>#N/A</v>
      </c>
      <c r="AH341" s="161" t="e">
        <f>T341-HLOOKUP(V341,Minimas!$C$3:$CD$12,8,FALSE)</f>
        <v>#N/A</v>
      </c>
      <c r="AI341" s="161" t="e">
        <f>T341-HLOOKUP(V341,Minimas!$C$3:$CD$12,9,FALSE)</f>
        <v>#N/A</v>
      </c>
      <c r="AJ341" s="161" t="e">
        <f>T341-HLOOKUP(V341,Minimas!$C$3:$CD$12,10,FALSE)</f>
        <v>#N/A</v>
      </c>
      <c r="AK341" s="162" t="str">
        <f t="shared" si="43"/>
        <v xml:space="preserve"> </v>
      </c>
      <c r="AL341" s="163"/>
      <c r="AM341" s="163" t="str">
        <f t="shared" si="44"/>
        <v xml:space="preserve"> </v>
      </c>
      <c r="AN341" s="163" t="str">
        <f t="shared" si="45"/>
        <v xml:space="preserve"> </v>
      </c>
    </row>
    <row r="342" spans="28:40" ht="14" x14ac:dyDescent="0.25">
      <c r="AB342" s="161" t="e">
        <f>T342-HLOOKUP(V342,Minimas!$C$3:$CD$12,2,FALSE)</f>
        <v>#N/A</v>
      </c>
      <c r="AC342" s="161" t="e">
        <f>T342-HLOOKUP(V342,Minimas!$C$3:$CD$12,3,FALSE)</f>
        <v>#N/A</v>
      </c>
      <c r="AD342" s="161" t="e">
        <f>T342-HLOOKUP(V342,Minimas!$C$3:$CD$12,4,FALSE)</f>
        <v>#N/A</v>
      </c>
      <c r="AE342" s="161" t="e">
        <f>T342-HLOOKUP(V342,Minimas!$C$3:$CD$12,5,FALSE)</f>
        <v>#N/A</v>
      </c>
      <c r="AF342" s="161" t="e">
        <f>T342-HLOOKUP(V342,Minimas!$C$3:$CD$12,6,FALSE)</f>
        <v>#N/A</v>
      </c>
      <c r="AG342" s="161" t="e">
        <f>T342-HLOOKUP(V342,Minimas!$C$3:$CD$12,7,FALSE)</f>
        <v>#N/A</v>
      </c>
      <c r="AH342" s="161" t="e">
        <f>T342-HLOOKUP(V342,Minimas!$C$3:$CD$12,8,FALSE)</f>
        <v>#N/A</v>
      </c>
      <c r="AI342" s="161" t="e">
        <f>T342-HLOOKUP(V342,Minimas!$C$3:$CD$12,9,FALSE)</f>
        <v>#N/A</v>
      </c>
      <c r="AJ342" s="161" t="e">
        <f>T342-HLOOKUP(V342,Minimas!$C$3:$CD$12,10,FALSE)</f>
        <v>#N/A</v>
      </c>
      <c r="AK342" s="162" t="str">
        <f t="shared" si="43"/>
        <v xml:space="preserve"> </v>
      </c>
      <c r="AL342" s="163"/>
      <c r="AM342" s="163" t="str">
        <f t="shared" si="44"/>
        <v xml:space="preserve"> </v>
      </c>
      <c r="AN342" s="163" t="str">
        <f t="shared" si="45"/>
        <v xml:space="preserve"> </v>
      </c>
    </row>
    <row r="343" spans="28:40" ht="14" x14ac:dyDescent="0.25">
      <c r="AB343" s="161" t="e">
        <f>T343-HLOOKUP(V343,Minimas!$C$3:$CD$12,2,FALSE)</f>
        <v>#N/A</v>
      </c>
      <c r="AC343" s="161" t="e">
        <f>T343-HLOOKUP(V343,Minimas!$C$3:$CD$12,3,FALSE)</f>
        <v>#N/A</v>
      </c>
      <c r="AD343" s="161" t="e">
        <f>T343-HLOOKUP(V343,Minimas!$C$3:$CD$12,4,FALSE)</f>
        <v>#N/A</v>
      </c>
      <c r="AE343" s="161" t="e">
        <f>T343-HLOOKUP(V343,Minimas!$C$3:$CD$12,5,FALSE)</f>
        <v>#N/A</v>
      </c>
      <c r="AF343" s="161" t="e">
        <f>T343-HLOOKUP(V343,Minimas!$C$3:$CD$12,6,FALSE)</f>
        <v>#N/A</v>
      </c>
      <c r="AG343" s="161" t="e">
        <f>T343-HLOOKUP(V343,Minimas!$C$3:$CD$12,7,FALSE)</f>
        <v>#N/A</v>
      </c>
      <c r="AH343" s="161" t="e">
        <f>T343-HLOOKUP(V343,Minimas!$C$3:$CD$12,8,FALSE)</f>
        <v>#N/A</v>
      </c>
      <c r="AI343" s="161" t="e">
        <f>T343-HLOOKUP(V343,Minimas!$C$3:$CD$12,9,FALSE)</f>
        <v>#N/A</v>
      </c>
      <c r="AJ343" s="161" t="e">
        <f>T343-HLOOKUP(V343,Minimas!$C$3:$CD$12,10,FALSE)</f>
        <v>#N/A</v>
      </c>
      <c r="AK343" s="162" t="str">
        <f t="shared" si="43"/>
        <v xml:space="preserve"> </v>
      </c>
      <c r="AL343" s="163"/>
      <c r="AM343" s="163" t="str">
        <f t="shared" si="44"/>
        <v xml:space="preserve"> </v>
      </c>
      <c r="AN343" s="163" t="str">
        <f t="shared" si="45"/>
        <v xml:space="preserve"> </v>
      </c>
    </row>
    <row r="344" spans="28:40" ht="14" x14ac:dyDescent="0.25">
      <c r="AB344" s="161" t="e">
        <f>T344-HLOOKUP(V344,Minimas!$C$3:$CD$12,2,FALSE)</f>
        <v>#N/A</v>
      </c>
      <c r="AC344" s="161" t="e">
        <f>T344-HLOOKUP(V344,Minimas!$C$3:$CD$12,3,FALSE)</f>
        <v>#N/A</v>
      </c>
      <c r="AD344" s="161" t="e">
        <f>T344-HLOOKUP(V344,Minimas!$C$3:$CD$12,4,FALSE)</f>
        <v>#N/A</v>
      </c>
      <c r="AE344" s="161" t="e">
        <f>T344-HLOOKUP(V344,Minimas!$C$3:$CD$12,5,FALSE)</f>
        <v>#N/A</v>
      </c>
      <c r="AF344" s="161" t="e">
        <f>T344-HLOOKUP(V344,Minimas!$C$3:$CD$12,6,FALSE)</f>
        <v>#N/A</v>
      </c>
      <c r="AG344" s="161" t="e">
        <f>T344-HLOOKUP(V344,Minimas!$C$3:$CD$12,7,FALSE)</f>
        <v>#N/A</v>
      </c>
      <c r="AH344" s="161" t="e">
        <f>T344-HLOOKUP(V344,Minimas!$C$3:$CD$12,8,FALSE)</f>
        <v>#N/A</v>
      </c>
      <c r="AI344" s="161" t="e">
        <f>T344-HLOOKUP(V344,Minimas!$C$3:$CD$12,9,FALSE)</f>
        <v>#N/A</v>
      </c>
      <c r="AJ344" s="161" t="e">
        <f>T344-HLOOKUP(V344,Minimas!$C$3:$CD$12,10,FALSE)</f>
        <v>#N/A</v>
      </c>
      <c r="AK344" s="162" t="str">
        <f t="shared" si="43"/>
        <v xml:space="preserve"> </v>
      </c>
      <c r="AL344" s="163"/>
      <c r="AM344" s="163" t="str">
        <f t="shared" si="44"/>
        <v xml:space="preserve"> </v>
      </c>
      <c r="AN344" s="163" t="str">
        <f t="shared" si="45"/>
        <v xml:space="preserve"> </v>
      </c>
    </row>
    <row r="345" spans="28:40" ht="14" x14ac:dyDescent="0.25">
      <c r="AB345" s="161" t="e">
        <f>T345-HLOOKUP(V345,Minimas!$C$3:$CD$12,2,FALSE)</f>
        <v>#N/A</v>
      </c>
      <c r="AC345" s="161" t="e">
        <f>T345-HLOOKUP(V345,Minimas!$C$3:$CD$12,3,FALSE)</f>
        <v>#N/A</v>
      </c>
      <c r="AD345" s="161" t="e">
        <f>T345-HLOOKUP(V345,Minimas!$C$3:$CD$12,4,FALSE)</f>
        <v>#N/A</v>
      </c>
      <c r="AE345" s="161" t="e">
        <f>T345-HLOOKUP(V345,Minimas!$C$3:$CD$12,5,FALSE)</f>
        <v>#N/A</v>
      </c>
      <c r="AF345" s="161" t="e">
        <f>T345-HLOOKUP(V345,Minimas!$C$3:$CD$12,6,FALSE)</f>
        <v>#N/A</v>
      </c>
      <c r="AG345" s="161" t="e">
        <f>T345-HLOOKUP(V345,Minimas!$C$3:$CD$12,7,FALSE)</f>
        <v>#N/A</v>
      </c>
      <c r="AH345" s="161" t="e">
        <f>T345-HLOOKUP(V345,Minimas!$C$3:$CD$12,8,FALSE)</f>
        <v>#N/A</v>
      </c>
      <c r="AI345" s="161" t="e">
        <f>T345-HLOOKUP(V345,Minimas!$C$3:$CD$12,9,FALSE)</f>
        <v>#N/A</v>
      </c>
      <c r="AJ345" s="161" t="e">
        <f>T345-HLOOKUP(V345,Minimas!$C$3:$CD$12,10,FALSE)</f>
        <v>#N/A</v>
      </c>
      <c r="AK345" s="162" t="str">
        <f t="shared" si="43"/>
        <v xml:space="preserve"> </v>
      </c>
      <c r="AL345" s="163"/>
      <c r="AM345" s="163" t="str">
        <f t="shared" si="44"/>
        <v xml:space="preserve"> </v>
      </c>
      <c r="AN345" s="163" t="str">
        <f t="shared" si="45"/>
        <v xml:space="preserve"> </v>
      </c>
    </row>
    <row r="346" spans="28:40" ht="14" x14ac:dyDescent="0.25">
      <c r="AB346" s="161" t="e">
        <f>T346-HLOOKUP(V346,Minimas!$C$3:$CD$12,2,FALSE)</f>
        <v>#N/A</v>
      </c>
      <c r="AC346" s="161" t="e">
        <f>T346-HLOOKUP(V346,Minimas!$C$3:$CD$12,3,FALSE)</f>
        <v>#N/A</v>
      </c>
      <c r="AD346" s="161" t="e">
        <f>T346-HLOOKUP(V346,Minimas!$C$3:$CD$12,4,FALSE)</f>
        <v>#N/A</v>
      </c>
      <c r="AE346" s="161" t="e">
        <f>T346-HLOOKUP(V346,Minimas!$C$3:$CD$12,5,FALSE)</f>
        <v>#N/A</v>
      </c>
      <c r="AF346" s="161" t="e">
        <f>T346-HLOOKUP(V346,Minimas!$C$3:$CD$12,6,FALSE)</f>
        <v>#N/A</v>
      </c>
      <c r="AG346" s="161" t="e">
        <f>T346-HLOOKUP(V346,Minimas!$C$3:$CD$12,7,FALSE)</f>
        <v>#N/A</v>
      </c>
      <c r="AH346" s="161" t="e">
        <f>T346-HLOOKUP(V346,Minimas!$C$3:$CD$12,8,FALSE)</f>
        <v>#N/A</v>
      </c>
      <c r="AI346" s="161" t="e">
        <f>T346-HLOOKUP(V346,Minimas!$C$3:$CD$12,9,FALSE)</f>
        <v>#N/A</v>
      </c>
      <c r="AJ346" s="161" t="e">
        <f>T346-HLOOKUP(V346,Minimas!$C$3:$CD$12,10,FALSE)</f>
        <v>#N/A</v>
      </c>
      <c r="AK346" s="162" t="str">
        <f t="shared" si="43"/>
        <v xml:space="preserve"> </v>
      </c>
      <c r="AL346" s="163"/>
      <c r="AM346" s="163" t="str">
        <f t="shared" si="44"/>
        <v xml:space="preserve"> </v>
      </c>
      <c r="AN346" s="163" t="str">
        <f t="shared" si="45"/>
        <v xml:space="preserve"> </v>
      </c>
    </row>
    <row r="347" spans="28:40" ht="14" x14ac:dyDescent="0.25">
      <c r="AB347" s="161" t="e">
        <f>T347-HLOOKUP(V347,Minimas!$C$3:$CD$12,2,FALSE)</f>
        <v>#N/A</v>
      </c>
      <c r="AC347" s="161" t="e">
        <f>T347-HLOOKUP(V347,Minimas!$C$3:$CD$12,3,FALSE)</f>
        <v>#N/A</v>
      </c>
      <c r="AD347" s="161" t="e">
        <f>T347-HLOOKUP(V347,Minimas!$C$3:$CD$12,4,FALSE)</f>
        <v>#N/A</v>
      </c>
      <c r="AE347" s="161" t="e">
        <f>T347-HLOOKUP(V347,Minimas!$C$3:$CD$12,5,FALSE)</f>
        <v>#N/A</v>
      </c>
      <c r="AF347" s="161" t="e">
        <f>T347-HLOOKUP(V347,Minimas!$C$3:$CD$12,6,FALSE)</f>
        <v>#N/A</v>
      </c>
      <c r="AG347" s="161" t="e">
        <f>T347-HLOOKUP(V347,Minimas!$C$3:$CD$12,7,FALSE)</f>
        <v>#N/A</v>
      </c>
      <c r="AH347" s="161" t="e">
        <f>T347-HLOOKUP(V347,Minimas!$C$3:$CD$12,8,FALSE)</f>
        <v>#N/A</v>
      </c>
      <c r="AI347" s="161" t="e">
        <f>T347-HLOOKUP(V347,Minimas!$C$3:$CD$12,9,FALSE)</f>
        <v>#N/A</v>
      </c>
      <c r="AJ347" s="161" t="e">
        <f>T347-HLOOKUP(V347,Minimas!$C$3:$CD$12,10,FALSE)</f>
        <v>#N/A</v>
      </c>
      <c r="AK347" s="162" t="str">
        <f t="shared" si="43"/>
        <v xml:space="preserve"> </v>
      </c>
      <c r="AL347" s="163"/>
      <c r="AM347" s="163" t="str">
        <f t="shared" si="44"/>
        <v xml:space="preserve"> </v>
      </c>
      <c r="AN347" s="163" t="str">
        <f t="shared" si="45"/>
        <v xml:space="preserve"> </v>
      </c>
    </row>
    <row r="348" spans="28:40" ht="14" x14ac:dyDescent="0.25">
      <c r="AB348" s="161" t="e">
        <f>T348-HLOOKUP(V348,Minimas!$C$3:$CD$12,2,FALSE)</f>
        <v>#N/A</v>
      </c>
      <c r="AC348" s="161" t="e">
        <f>T348-HLOOKUP(V348,Minimas!$C$3:$CD$12,3,FALSE)</f>
        <v>#N/A</v>
      </c>
      <c r="AD348" s="161" t="e">
        <f>T348-HLOOKUP(V348,Minimas!$C$3:$CD$12,4,FALSE)</f>
        <v>#N/A</v>
      </c>
      <c r="AE348" s="161" t="e">
        <f>T348-HLOOKUP(V348,Minimas!$C$3:$CD$12,5,FALSE)</f>
        <v>#N/A</v>
      </c>
      <c r="AF348" s="161" t="e">
        <f>T348-HLOOKUP(V348,Minimas!$C$3:$CD$12,6,FALSE)</f>
        <v>#N/A</v>
      </c>
      <c r="AG348" s="161" t="e">
        <f>T348-HLOOKUP(V348,Minimas!$C$3:$CD$12,7,FALSE)</f>
        <v>#N/A</v>
      </c>
      <c r="AH348" s="161" t="e">
        <f>T348-HLOOKUP(V348,Minimas!$C$3:$CD$12,8,FALSE)</f>
        <v>#N/A</v>
      </c>
      <c r="AI348" s="161" t="e">
        <f>T348-HLOOKUP(V348,Minimas!$C$3:$CD$12,9,FALSE)</f>
        <v>#N/A</v>
      </c>
      <c r="AJ348" s="161" t="e">
        <f>T348-HLOOKUP(V348,Minimas!$C$3:$CD$12,10,FALSE)</f>
        <v>#N/A</v>
      </c>
      <c r="AK348" s="162" t="str">
        <f t="shared" si="43"/>
        <v xml:space="preserve"> </v>
      </c>
      <c r="AL348" s="163"/>
      <c r="AM348" s="163" t="str">
        <f t="shared" si="44"/>
        <v xml:space="preserve"> </v>
      </c>
      <c r="AN348" s="163" t="str">
        <f t="shared" si="45"/>
        <v xml:space="preserve"> </v>
      </c>
    </row>
    <row r="349" spans="28:40" ht="14" x14ac:dyDescent="0.25">
      <c r="AB349" s="161" t="e">
        <f>T349-HLOOKUP(V349,Minimas!$C$3:$CD$12,2,FALSE)</f>
        <v>#N/A</v>
      </c>
      <c r="AC349" s="161" t="e">
        <f>T349-HLOOKUP(V349,Minimas!$C$3:$CD$12,3,FALSE)</f>
        <v>#N/A</v>
      </c>
      <c r="AD349" s="161" t="e">
        <f>T349-HLOOKUP(V349,Minimas!$C$3:$CD$12,4,FALSE)</f>
        <v>#N/A</v>
      </c>
      <c r="AE349" s="161" t="e">
        <f>T349-HLOOKUP(V349,Minimas!$C$3:$CD$12,5,FALSE)</f>
        <v>#N/A</v>
      </c>
      <c r="AF349" s="161" t="e">
        <f>T349-HLOOKUP(V349,Minimas!$C$3:$CD$12,6,FALSE)</f>
        <v>#N/A</v>
      </c>
      <c r="AG349" s="161" t="e">
        <f>T349-HLOOKUP(V349,Minimas!$C$3:$CD$12,7,FALSE)</f>
        <v>#N/A</v>
      </c>
      <c r="AH349" s="161" t="e">
        <f>T349-HLOOKUP(V349,Minimas!$C$3:$CD$12,8,FALSE)</f>
        <v>#N/A</v>
      </c>
      <c r="AI349" s="161" t="e">
        <f>T349-HLOOKUP(V349,Minimas!$C$3:$CD$12,9,FALSE)</f>
        <v>#N/A</v>
      </c>
      <c r="AJ349" s="161" t="e">
        <f>T349-HLOOKUP(V349,Minimas!$C$3:$CD$12,10,FALSE)</f>
        <v>#N/A</v>
      </c>
      <c r="AK349" s="162" t="str">
        <f t="shared" si="43"/>
        <v xml:space="preserve"> </v>
      </c>
      <c r="AL349" s="163"/>
      <c r="AM349" s="163" t="str">
        <f t="shared" si="44"/>
        <v xml:space="preserve"> </v>
      </c>
      <c r="AN349" s="163" t="str">
        <f t="shared" si="45"/>
        <v xml:space="preserve"> </v>
      </c>
    </row>
    <row r="350" spans="28:40" ht="14" x14ac:dyDescent="0.25">
      <c r="AB350" s="161" t="e">
        <f>T350-HLOOKUP(V350,Minimas!$C$3:$CD$12,2,FALSE)</f>
        <v>#N/A</v>
      </c>
      <c r="AC350" s="161" t="e">
        <f>T350-HLOOKUP(V350,Minimas!$C$3:$CD$12,3,FALSE)</f>
        <v>#N/A</v>
      </c>
      <c r="AD350" s="161" t="e">
        <f>T350-HLOOKUP(V350,Minimas!$C$3:$CD$12,4,FALSE)</f>
        <v>#N/A</v>
      </c>
      <c r="AE350" s="161" t="e">
        <f>T350-HLOOKUP(V350,Minimas!$C$3:$CD$12,5,FALSE)</f>
        <v>#N/A</v>
      </c>
      <c r="AF350" s="161" t="e">
        <f>T350-HLOOKUP(V350,Minimas!$C$3:$CD$12,6,FALSE)</f>
        <v>#N/A</v>
      </c>
      <c r="AG350" s="161" t="e">
        <f>T350-HLOOKUP(V350,Minimas!$C$3:$CD$12,7,FALSE)</f>
        <v>#N/A</v>
      </c>
      <c r="AH350" s="161" t="e">
        <f>T350-HLOOKUP(V350,Minimas!$C$3:$CD$12,8,FALSE)</f>
        <v>#N/A</v>
      </c>
      <c r="AI350" s="161" t="e">
        <f>T350-HLOOKUP(V350,Minimas!$C$3:$CD$12,9,FALSE)</f>
        <v>#N/A</v>
      </c>
      <c r="AJ350" s="161" t="e">
        <f>T350-HLOOKUP(V350,Minimas!$C$3:$CD$12,10,FALSE)</f>
        <v>#N/A</v>
      </c>
      <c r="AK350" s="162" t="str">
        <f t="shared" si="43"/>
        <v xml:space="preserve"> </v>
      </c>
      <c r="AL350" s="163"/>
      <c r="AM350" s="163" t="str">
        <f t="shared" si="44"/>
        <v xml:space="preserve"> </v>
      </c>
      <c r="AN350" s="163" t="str">
        <f t="shared" si="45"/>
        <v xml:space="preserve"> </v>
      </c>
    </row>
    <row r="351" spans="28:40" ht="14" x14ac:dyDescent="0.25">
      <c r="AB351" s="161" t="e">
        <f>T351-HLOOKUP(V351,Minimas!$C$3:$CD$12,2,FALSE)</f>
        <v>#N/A</v>
      </c>
      <c r="AC351" s="161" t="e">
        <f>T351-HLOOKUP(V351,Minimas!$C$3:$CD$12,3,FALSE)</f>
        <v>#N/A</v>
      </c>
      <c r="AD351" s="161" t="e">
        <f>T351-HLOOKUP(V351,Minimas!$C$3:$CD$12,4,FALSE)</f>
        <v>#N/A</v>
      </c>
      <c r="AE351" s="161" t="e">
        <f>T351-HLOOKUP(V351,Minimas!$C$3:$CD$12,5,FALSE)</f>
        <v>#N/A</v>
      </c>
      <c r="AF351" s="161" t="e">
        <f>T351-HLOOKUP(V351,Minimas!$C$3:$CD$12,6,FALSE)</f>
        <v>#N/A</v>
      </c>
      <c r="AG351" s="161" t="e">
        <f>T351-HLOOKUP(V351,Minimas!$C$3:$CD$12,7,FALSE)</f>
        <v>#N/A</v>
      </c>
      <c r="AH351" s="161" t="e">
        <f>T351-HLOOKUP(V351,Minimas!$C$3:$CD$12,8,FALSE)</f>
        <v>#N/A</v>
      </c>
      <c r="AI351" s="161" t="e">
        <f>T351-HLOOKUP(V351,Minimas!$C$3:$CD$12,9,FALSE)</f>
        <v>#N/A</v>
      </c>
      <c r="AJ351" s="161" t="e">
        <f>T351-HLOOKUP(V351,Minimas!$C$3:$CD$12,10,FALSE)</f>
        <v>#N/A</v>
      </c>
      <c r="AK351" s="162" t="str">
        <f t="shared" si="43"/>
        <v xml:space="preserve"> </v>
      </c>
      <c r="AL351" s="163"/>
      <c r="AM351" s="163" t="str">
        <f t="shared" si="44"/>
        <v xml:space="preserve"> </v>
      </c>
      <c r="AN351" s="163" t="str">
        <f t="shared" si="45"/>
        <v xml:space="preserve"> </v>
      </c>
    </row>
    <row r="352" spans="28:40" ht="14" x14ac:dyDescent="0.25">
      <c r="AB352" s="161" t="e">
        <f>T352-HLOOKUP(V352,Minimas!$C$3:$CD$12,2,FALSE)</f>
        <v>#N/A</v>
      </c>
      <c r="AC352" s="161" t="e">
        <f>T352-HLOOKUP(V352,Minimas!$C$3:$CD$12,3,FALSE)</f>
        <v>#N/A</v>
      </c>
      <c r="AD352" s="161" t="e">
        <f>T352-HLOOKUP(V352,Minimas!$C$3:$CD$12,4,FALSE)</f>
        <v>#N/A</v>
      </c>
      <c r="AE352" s="161" t="e">
        <f>T352-HLOOKUP(V352,Minimas!$C$3:$CD$12,5,FALSE)</f>
        <v>#N/A</v>
      </c>
      <c r="AF352" s="161" t="e">
        <f>T352-HLOOKUP(V352,Minimas!$C$3:$CD$12,6,FALSE)</f>
        <v>#N/A</v>
      </c>
      <c r="AG352" s="161" t="e">
        <f>T352-HLOOKUP(V352,Minimas!$C$3:$CD$12,7,FALSE)</f>
        <v>#N/A</v>
      </c>
      <c r="AH352" s="161" t="e">
        <f>T352-HLOOKUP(V352,Minimas!$C$3:$CD$12,8,FALSE)</f>
        <v>#N/A</v>
      </c>
      <c r="AI352" s="161" t="e">
        <f>T352-HLOOKUP(V352,Minimas!$C$3:$CD$12,9,FALSE)</f>
        <v>#N/A</v>
      </c>
      <c r="AJ352" s="161" t="e">
        <f>T352-HLOOKUP(V352,Minimas!$C$3:$CD$12,10,FALSE)</f>
        <v>#N/A</v>
      </c>
      <c r="AK352" s="162" t="str">
        <f t="shared" si="43"/>
        <v xml:space="preserve"> </v>
      </c>
      <c r="AL352" s="163"/>
      <c r="AM352" s="163" t="str">
        <f t="shared" si="44"/>
        <v xml:space="preserve"> </v>
      </c>
      <c r="AN352" s="163" t="str">
        <f t="shared" si="45"/>
        <v xml:space="preserve"> </v>
      </c>
    </row>
    <row r="353" spans="28:40" ht="14" x14ac:dyDescent="0.25">
      <c r="AB353" s="161" t="e">
        <f>T353-HLOOKUP(V353,Minimas!$C$3:$CD$12,2,FALSE)</f>
        <v>#N/A</v>
      </c>
      <c r="AC353" s="161" t="e">
        <f>T353-HLOOKUP(V353,Minimas!$C$3:$CD$12,3,FALSE)</f>
        <v>#N/A</v>
      </c>
      <c r="AD353" s="161" t="e">
        <f>T353-HLOOKUP(V353,Minimas!$C$3:$CD$12,4,FALSE)</f>
        <v>#N/A</v>
      </c>
      <c r="AE353" s="161" t="e">
        <f>T353-HLOOKUP(V353,Minimas!$C$3:$CD$12,5,FALSE)</f>
        <v>#N/A</v>
      </c>
      <c r="AF353" s="161" t="e">
        <f>T353-HLOOKUP(V353,Minimas!$C$3:$CD$12,6,FALSE)</f>
        <v>#N/A</v>
      </c>
      <c r="AG353" s="161" t="e">
        <f>T353-HLOOKUP(V353,Minimas!$C$3:$CD$12,7,FALSE)</f>
        <v>#N/A</v>
      </c>
      <c r="AH353" s="161" t="e">
        <f>T353-HLOOKUP(V353,Minimas!$C$3:$CD$12,8,FALSE)</f>
        <v>#N/A</v>
      </c>
      <c r="AI353" s="161" t="e">
        <f>T353-HLOOKUP(V353,Minimas!$C$3:$CD$12,9,FALSE)</f>
        <v>#N/A</v>
      </c>
      <c r="AJ353" s="161" t="e">
        <f>T353-HLOOKUP(V353,Minimas!$C$3:$CD$12,10,FALSE)</f>
        <v>#N/A</v>
      </c>
      <c r="AK353" s="162" t="str">
        <f t="shared" si="43"/>
        <v xml:space="preserve"> </v>
      </c>
      <c r="AL353" s="163"/>
      <c r="AM353" s="163" t="str">
        <f t="shared" si="44"/>
        <v xml:space="preserve"> </v>
      </c>
      <c r="AN353" s="163" t="str">
        <f t="shared" si="45"/>
        <v xml:space="preserve"> </v>
      </c>
    </row>
    <row r="354" spans="28:40" ht="14" x14ac:dyDescent="0.25">
      <c r="AB354" s="161" t="e">
        <f>T354-HLOOKUP(V354,Minimas!$C$3:$CD$12,2,FALSE)</f>
        <v>#N/A</v>
      </c>
      <c r="AC354" s="161" t="e">
        <f>T354-HLOOKUP(V354,Minimas!$C$3:$CD$12,3,FALSE)</f>
        <v>#N/A</v>
      </c>
      <c r="AD354" s="161" t="e">
        <f>T354-HLOOKUP(V354,Minimas!$C$3:$CD$12,4,FALSE)</f>
        <v>#N/A</v>
      </c>
      <c r="AE354" s="161" t="e">
        <f>T354-HLOOKUP(V354,Minimas!$C$3:$CD$12,5,FALSE)</f>
        <v>#N/A</v>
      </c>
      <c r="AF354" s="161" t="e">
        <f>T354-HLOOKUP(V354,Minimas!$C$3:$CD$12,6,FALSE)</f>
        <v>#N/A</v>
      </c>
      <c r="AG354" s="161" t="e">
        <f>T354-HLOOKUP(V354,Minimas!$C$3:$CD$12,7,FALSE)</f>
        <v>#N/A</v>
      </c>
      <c r="AH354" s="161" t="e">
        <f>T354-HLOOKUP(V354,Minimas!$C$3:$CD$12,8,FALSE)</f>
        <v>#N/A</v>
      </c>
      <c r="AI354" s="161" t="e">
        <f>T354-HLOOKUP(V354,Minimas!$C$3:$CD$12,9,FALSE)</f>
        <v>#N/A</v>
      </c>
      <c r="AJ354" s="161" t="e">
        <f>T354-HLOOKUP(V354,Minimas!$C$3:$CD$12,10,FALSE)</f>
        <v>#N/A</v>
      </c>
      <c r="AK354" s="162" t="str">
        <f t="shared" si="43"/>
        <v xml:space="preserve"> </v>
      </c>
      <c r="AL354" s="163"/>
      <c r="AM354" s="163" t="str">
        <f t="shared" si="44"/>
        <v xml:space="preserve"> </v>
      </c>
      <c r="AN354" s="163" t="str">
        <f t="shared" si="45"/>
        <v xml:space="preserve"> </v>
      </c>
    </row>
    <row r="355" spans="28:40" ht="14" x14ac:dyDescent="0.25">
      <c r="AB355" s="161" t="e">
        <f>T355-HLOOKUP(V355,Minimas!$C$3:$CD$12,2,FALSE)</f>
        <v>#N/A</v>
      </c>
      <c r="AC355" s="161" t="e">
        <f>T355-HLOOKUP(V355,Minimas!$C$3:$CD$12,3,FALSE)</f>
        <v>#N/A</v>
      </c>
      <c r="AD355" s="161" t="e">
        <f>T355-HLOOKUP(V355,Minimas!$C$3:$CD$12,4,FALSE)</f>
        <v>#N/A</v>
      </c>
      <c r="AE355" s="161" t="e">
        <f>T355-HLOOKUP(V355,Minimas!$C$3:$CD$12,5,FALSE)</f>
        <v>#N/A</v>
      </c>
      <c r="AF355" s="161" t="e">
        <f>T355-HLOOKUP(V355,Minimas!$C$3:$CD$12,6,FALSE)</f>
        <v>#N/A</v>
      </c>
      <c r="AG355" s="161" t="e">
        <f>T355-HLOOKUP(V355,Minimas!$C$3:$CD$12,7,FALSE)</f>
        <v>#N/A</v>
      </c>
      <c r="AH355" s="161" t="e">
        <f>T355-HLOOKUP(V355,Minimas!$C$3:$CD$12,8,FALSE)</f>
        <v>#N/A</v>
      </c>
      <c r="AI355" s="161" t="e">
        <f>T355-HLOOKUP(V355,Minimas!$C$3:$CD$12,9,FALSE)</f>
        <v>#N/A</v>
      </c>
      <c r="AJ355" s="161" t="e">
        <f>T355-HLOOKUP(V355,Minimas!$C$3:$CD$12,10,FALSE)</f>
        <v>#N/A</v>
      </c>
      <c r="AK355" s="162" t="str">
        <f t="shared" si="43"/>
        <v xml:space="preserve"> </v>
      </c>
      <c r="AL355" s="163"/>
      <c r="AM355" s="163" t="str">
        <f t="shared" si="44"/>
        <v xml:space="preserve"> </v>
      </c>
      <c r="AN355" s="163" t="str">
        <f t="shared" si="45"/>
        <v xml:space="preserve"> </v>
      </c>
    </row>
    <row r="356" spans="28:40" ht="14" x14ac:dyDescent="0.25">
      <c r="AB356" s="161" t="e">
        <f>T356-HLOOKUP(V356,Minimas!$C$3:$CD$12,2,FALSE)</f>
        <v>#N/A</v>
      </c>
      <c r="AC356" s="161" t="e">
        <f>T356-HLOOKUP(V356,Minimas!$C$3:$CD$12,3,FALSE)</f>
        <v>#N/A</v>
      </c>
      <c r="AD356" s="161" t="e">
        <f>T356-HLOOKUP(V356,Minimas!$C$3:$CD$12,4,FALSE)</f>
        <v>#N/A</v>
      </c>
      <c r="AE356" s="161" t="e">
        <f>T356-HLOOKUP(V356,Minimas!$C$3:$CD$12,5,FALSE)</f>
        <v>#N/A</v>
      </c>
      <c r="AF356" s="161" t="e">
        <f>T356-HLOOKUP(V356,Minimas!$C$3:$CD$12,6,FALSE)</f>
        <v>#N/A</v>
      </c>
      <c r="AG356" s="161" t="e">
        <f>T356-HLOOKUP(V356,Minimas!$C$3:$CD$12,7,FALSE)</f>
        <v>#N/A</v>
      </c>
      <c r="AH356" s="161" t="e">
        <f>T356-HLOOKUP(V356,Minimas!$C$3:$CD$12,8,FALSE)</f>
        <v>#N/A</v>
      </c>
      <c r="AI356" s="161" t="e">
        <f>T356-HLOOKUP(V356,Minimas!$C$3:$CD$12,9,FALSE)</f>
        <v>#N/A</v>
      </c>
      <c r="AJ356" s="161" t="e">
        <f>T356-HLOOKUP(V356,Minimas!$C$3:$CD$12,10,FALSE)</f>
        <v>#N/A</v>
      </c>
      <c r="AK356" s="162" t="str">
        <f t="shared" si="43"/>
        <v xml:space="preserve"> </v>
      </c>
      <c r="AL356" s="163"/>
      <c r="AM356" s="163" t="str">
        <f t="shared" si="44"/>
        <v xml:space="preserve"> </v>
      </c>
      <c r="AN356" s="163" t="str">
        <f t="shared" si="45"/>
        <v xml:space="preserve"> </v>
      </c>
    </row>
    <row r="357" spans="28:40" ht="14" x14ac:dyDescent="0.25">
      <c r="AB357" s="161" t="e">
        <f>T357-HLOOKUP(V357,Minimas!$C$3:$CD$12,2,FALSE)</f>
        <v>#N/A</v>
      </c>
      <c r="AC357" s="161" t="e">
        <f>T357-HLOOKUP(V357,Minimas!$C$3:$CD$12,3,FALSE)</f>
        <v>#N/A</v>
      </c>
      <c r="AD357" s="161" t="e">
        <f>T357-HLOOKUP(V357,Minimas!$C$3:$CD$12,4,FALSE)</f>
        <v>#N/A</v>
      </c>
      <c r="AE357" s="161" t="e">
        <f>T357-HLOOKUP(V357,Minimas!$C$3:$CD$12,5,FALSE)</f>
        <v>#N/A</v>
      </c>
      <c r="AF357" s="161" t="e">
        <f>T357-HLOOKUP(V357,Minimas!$C$3:$CD$12,6,FALSE)</f>
        <v>#N/A</v>
      </c>
      <c r="AG357" s="161" t="e">
        <f>T357-HLOOKUP(V357,Minimas!$C$3:$CD$12,7,FALSE)</f>
        <v>#N/A</v>
      </c>
      <c r="AH357" s="161" t="e">
        <f>T357-HLOOKUP(V357,Minimas!$C$3:$CD$12,8,FALSE)</f>
        <v>#N/A</v>
      </c>
      <c r="AI357" s="161" t="e">
        <f>T357-HLOOKUP(V357,Minimas!$C$3:$CD$12,9,FALSE)</f>
        <v>#N/A</v>
      </c>
      <c r="AJ357" s="161" t="e">
        <f>T357-HLOOKUP(V357,Minimas!$C$3:$CD$12,10,FALSE)</f>
        <v>#N/A</v>
      </c>
      <c r="AK357" s="162" t="str">
        <f t="shared" si="43"/>
        <v xml:space="preserve"> </v>
      </c>
      <c r="AL357" s="163"/>
      <c r="AM357" s="163" t="str">
        <f t="shared" si="44"/>
        <v xml:space="preserve"> </v>
      </c>
      <c r="AN357" s="163" t="str">
        <f t="shared" si="45"/>
        <v xml:space="preserve"> </v>
      </c>
    </row>
    <row r="358" spans="28:40" ht="14" x14ac:dyDescent="0.25">
      <c r="AB358" s="161" t="e">
        <f>T358-HLOOKUP(V358,Minimas!$C$3:$CD$12,2,FALSE)</f>
        <v>#N/A</v>
      </c>
      <c r="AC358" s="161" t="e">
        <f>T358-HLOOKUP(V358,Minimas!$C$3:$CD$12,3,FALSE)</f>
        <v>#N/A</v>
      </c>
      <c r="AD358" s="161" t="e">
        <f>T358-HLOOKUP(V358,Minimas!$C$3:$CD$12,4,FALSE)</f>
        <v>#N/A</v>
      </c>
      <c r="AE358" s="161" t="e">
        <f>T358-HLOOKUP(V358,Minimas!$C$3:$CD$12,5,FALSE)</f>
        <v>#N/A</v>
      </c>
      <c r="AF358" s="161" t="e">
        <f>T358-HLOOKUP(V358,Minimas!$C$3:$CD$12,6,FALSE)</f>
        <v>#N/A</v>
      </c>
      <c r="AG358" s="161" t="e">
        <f>T358-HLOOKUP(V358,Minimas!$C$3:$CD$12,7,FALSE)</f>
        <v>#N/A</v>
      </c>
      <c r="AH358" s="161" t="e">
        <f>T358-HLOOKUP(V358,Minimas!$C$3:$CD$12,8,FALSE)</f>
        <v>#N/A</v>
      </c>
      <c r="AI358" s="161" t="e">
        <f>T358-HLOOKUP(V358,Minimas!$C$3:$CD$12,9,FALSE)</f>
        <v>#N/A</v>
      </c>
      <c r="AJ358" s="161" t="e">
        <f>T358-HLOOKUP(V358,Minimas!$C$3:$CD$12,10,FALSE)</f>
        <v>#N/A</v>
      </c>
      <c r="AK358" s="162" t="str">
        <f t="shared" si="43"/>
        <v xml:space="preserve"> </v>
      </c>
      <c r="AL358" s="163"/>
      <c r="AM358" s="163" t="str">
        <f t="shared" si="44"/>
        <v xml:space="preserve"> </v>
      </c>
      <c r="AN358" s="163" t="str">
        <f t="shared" si="45"/>
        <v xml:space="preserve"> </v>
      </c>
    </row>
    <row r="359" spans="28:40" ht="14" x14ac:dyDescent="0.25">
      <c r="AB359" s="161" t="e">
        <f>T359-HLOOKUP(V359,Minimas!$C$3:$CD$12,2,FALSE)</f>
        <v>#N/A</v>
      </c>
      <c r="AC359" s="161" t="e">
        <f>T359-HLOOKUP(V359,Minimas!$C$3:$CD$12,3,FALSE)</f>
        <v>#N/A</v>
      </c>
      <c r="AD359" s="161" t="e">
        <f>T359-HLOOKUP(V359,Minimas!$C$3:$CD$12,4,FALSE)</f>
        <v>#N/A</v>
      </c>
      <c r="AE359" s="161" t="e">
        <f>T359-HLOOKUP(V359,Minimas!$C$3:$CD$12,5,FALSE)</f>
        <v>#N/A</v>
      </c>
      <c r="AF359" s="161" t="e">
        <f>T359-HLOOKUP(V359,Minimas!$C$3:$CD$12,6,FALSE)</f>
        <v>#N/A</v>
      </c>
      <c r="AG359" s="161" t="e">
        <f>T359-HLOOKUP(V359,Minimas!$C$3:$CD$12,7,FALSE)</f>
        <v>#N/A</v>
      </c>
      <c r="AH359" s="161" t="e">
        <f>T359-HLOOKUP(V359,Minimas!$C$3:$CD$12,8,FALSE)</f>
        <v>#N/A</v>
      </c>
      <c r="AI359" s="161" t="e">
        <f>T359-HLOOKUP(V359,Minimas!$C$3:$CD$12,9,FALSE)</f>
        <v>#N/A</v>
      </c>
      <c r="AJ359" s="161" t="e">
        <f>T359-HLOOKUP(V359,Minimas!$C$3:$CD$12,10,FALSE)</f>
        <v>#N/A</v>
      </c>
      <c r="AK359" s="162" t="str">
        <f t="shared" si="43"/>
        <v xml:space="preserve"> </v>
      </c>
      <c r="AL359" s="163"/>
      <c r="AM359" s="163" t="str">
        <f t="shared" si="44"/>
        <v xml:space="preserve"> </v>
      </c>
      <c r="AN359" s="163" t="str">
        <f t="shared" si="45"/>
        <v xml:space="preserve"> </v>
      </c>
    </row>
    <row r="360" spans="28:40" ht="14" x14ac:dyDescent="0.25">
      <c r="AB360" s="161" t="e">
        <f>T360-HLOOKUP(V360,Minimas!$C$3:$CD$12,2,FALSE)</f>
        <v>#N/A</v>
      </c>
      <c r="AC360" s="161" t="e">
        <f>T360-HLOOKUP(V360,Minimas!$C$3:$CD$12,3,FALSE)</f>
        <v>#N/A</v>
      </c>
      <c r="AD360" s="161" t="e">
        <f>T360-HLOOKUP(V360,Minimas!$C$3:$CD$12,4,FALSE)</f>
        <v>#N/A</v>
      </c>
      <c r="AE360" s="161" t="e">
        <f>T360-HLOOKUP(V360,Minimas!$C$3:$CD$12,5,FALSE)</f>
        <v>#N/A</v>
      </c>
      <c r="AF360" s="161" t="e">
        <f>T360-HLOOKUP(V360,Minimas!$C$3:$CD$12,6,FALSE)</f>
        <v>#N/A</v>
      </c>
      <c r="AG360" s="161" t="e">
        <f>T360-HLOOKUP(V360,Minimas!$C$3:$CD$12,7,FALSE)</f>
        <v>#N/A</v>
      </c>
      <c r="AH360" s="161" t="e">
        <f>T360-HLOOKUP(V360,Minimas!$C$3:$CD$12,8,FALSE)</f>
        <v>#N/A</v>
      </c>
      <c r="AI360" s="161" t="e">
        <f>T360-HLOOKUP(V360,Minimas!$C$3:$CD$12,9,FALSE)</f>
        <v>#N/A</v>
      </c>
      <c r="AJ360" s="161" t="e">
        <f>T360-HLOOKUP(V360,Minimas!$C$3:$CD$12,10,FALSE)</f>
        <v>#N/A</v>
      </c>
      <c r="AK360" s="162" t="str">
        <f t="shared" si="43"/>
        <v xml:space="preserve"> </v>
      </c>
      <c r="AL360" s="163"/>
      <c r="AM360" s="163" t="str">
        <f t="shared" si="44"/>
        <v xml:space="preserve"> </v>
      </c>
      <c r="AN360" s="163" t="str">
        <f t="shared" si="45"/>
        <v xml:space="preserve"> </v>
      </c>
    </row>
    <row r="361" spans="28:40" ht="14" x14ac:dyDescent="0.25">
      <c r="AB361" s="161" t="e">
        <f>T361-HLOOKUP(V361,Minimas!$C$3:$CD$12,2,FALSE)</f>
        <v>#N/A</v>
      </c>
      <c r="AC361" s="161" t="e">
        <f>T361-HLOOKUP(V361,Minimas!$C$3:$CD$12,3,FALSE)</f>
        <v>#N/A</v>
      </c>
      <c r="AD361" s="161" t="e">
        <f>T361-HLOOKUP(V361,Minimas!$C$3:$CD$12,4,FALSE)</f>
        <v>#N/A</v>
      </c>
      <c r="AE361" s="161" t="e">
        <f>T361-HLOOKUP(V361,Minimas!$C$3:$CD$12,5,FALSE)</f>
        <v>#N/A</v>
      </c>
      <c r="AF361" s="161" t="e">
        <f>T361-HLOOKUP(V361,Minimas!$C$3:$CD$12,6,FALSE)</f>
        <v>#N/A</v>
      </c>
      <c r="AG361" s="161" t="e">
        <f>T361-HLOOKUP(V361,Minimas!$C$3:$CD$12,7,FALSE)</f>
        <v>#N/A</v>
      </c>
      <c r="AH361" s="161" t="e">
        <f>T361-HLOOKUP(V361,Minimas!$C$3:$CD$12,8,FALSE)</f>
        <v>#N/A</v>
      </c>
      <c r="AI361" s="161" t="e">
        <f>T361-HLOOKUP(V361,Minimas!$C$3:$CD$12,9,FALSE)</f>
        <v>#N/A</v>
      </c>
      <c r="AJ361" s="161" t="e">
        <f>T361-HLOOKUP(V361,Minimas!$C$3:$CD$12,10,FALSE)</f>
        <v>#N/A</v>
      </c>
      <c r="AK361" s="162" t="str">
        <f t="shared" si="43"/>
        <v xml:space="preserve"> </v>
      </c>
      <c r="AL361" s="163"/>
      <c r="AM361" s="163" t="str">
        <f t="shared" si="44"/>
        <v xml:space="preserve"> </v>
      </c>
      <c r="AN361" s="163" t="str">
        <f t="shared" si="45"/>
        <v xml:space="preserve"> </v>
      </c>
    </row>
    <row r="362" spans="28:40" ht="14" x14ac:dyDescent="0.25">
      <c r="AB362" s="161" t="e">
        <f>T362-HLOOKUP(V362,Minimas!$C$3:$CD$12,2,FALSE)</f>
        <v>#N/A</v>
      </c>
      <c r="AC362" s="161" t="e">
        <f>T362-HLOOKUP(V362,Minimas!$C$3:$CD$12,3,FALSE)</f>
        <v>#N/A</v>
      </c>
      <c r="AD362" s="161" t="e">
        <f>T362-HLOOKUP(V362,Minimas!$C$3:$CD$12,4,FALSE)</f>
        <v>#N/A</v>
      </c>
      <c r="AE362" s="161" t="e">
        <f>T362-HLOOKUP(V362,Minimas!$C$3:$CD$12,5,FALSE)</f>
        <v>#N/A</v>
      </c>
      <c r="AF362" s="161" t="e">
        <f>T362-HLOOKUP(V362,Minimas!$C$3:$CD$12,6,FALSE)</f>
        <v>#N/A</v>
      </c>
      <c r="AG362" s="161" t="e">
        <f>T362-HLOOKUP(V362,Minimas!$C$3:$CD$12,7,FALSE)</f>
        <v>#N/A</v>
      </c>
      <c r="AH362" s="161" t="e">
        <f>T362-HLOOKUP(V362,Minimas!$C$3:$CD$12,8,FALSE)</f>
        <v>#N/A</v>
      </c>
      <c r="AI362" s="161" t="e">
        <f>T362-HLOOKUP(V362,Minimas!$C$3:$CD$12,9,FALSE)</f>
        <v>#N/A</v>
      </c>
      <c r="AJ362" s="161" t="e">
        <f>T362-HLOOKUP(V362,Minimas!$C$3:$CD$12,10,FALSE)</f>
        <v>#N/A</v>
      </c>
      <c r="AK362" s="162" t="str">
        <f t="shared" si="43"/>
        <v xml:space="preserve"> </v>
      </c>
      <c r="AL362" s="163"/>
      <c r="AM362" s="163" t="str">
        <f t="shared" si="44"/>
        <v xml:space="preserve"> </v>
      </c>
      <c r="AN362" s="163" t="str">
        <f t="shared" si="45"/>
        <v xml:space="preserve"> </v>
      </c>
    </row>
    <row r="363" spans="28:40" ht="14" x14ac:dyDescent="0.25">
      <c r="AB363" s="161" t="e">
        <f>T363-HLOOKUP(V363,Minimas!$C$3:$CD$12,2,FALSE)</f>
        <v>#N/A</v>
      </c>
      <c r="AC363" s="161" t="e">
        <f>T363-HLOOKUP(V363,Minimas!$C$3:$CD$12,3,FALSE)</f>
        <v>#N/A</v>
      </c>
      <c r="AD363" s="161" t="e">
        <f>T363-HLOOKUP(V363,Minimas!$C$3:$CD$12,4,FALSE)</f>
        <v>#N/A</v>
      </c>
      <c r="AE363" s="161" t="e">
        <f>T363-HLOOKUP(V363,Minimas!$C$3:$CD$12,5,FALSE)</f>
        <v>#N/A</v>
      </c>
      <c r="AF363" s="161" t="e">
        <f>T363-HLOOKUP(V363,Minimas!$C$3:$CD$12,6,FALSE)</f>
        <v>#N/A</v>
      </c>
      <c r="AG363" s="161" t="e">
        <f>T363-HLOOKUP(V363,Minimas!$C$3:$CD$12,7,FALSE)</f>
        <v>#N/A</v>
      </c>
      <c r="AH363" s="161" t="e">
        <f>T363-HLOOKUP(V363,Minimas!$C$3:$CD$12,8,FALSE)</f>
        <v>#N/A</v>
      </c>
      <c r="AI363" s="161" t="e">
        <f>T363-HLOOKUP(V363,Minimas!$C$3:$CD$12,9,FALSE)</f>
        <v>#N/A</v>
      </c>
      <c r="AJ363" s="161" t="e">
        <f>T363-HLOOKUP(V363,Minimas!$C$3:$CD$12,10,FALSE)</f>
        <v>#N/A</v>
      </c>
      <c r="AK363" s="162" t="str">
        <f t="shared" si="43"/>
        <v xml:space="preserve"> </v>
      </c>
      <c r="AL363" s="163"/>
      <c r="AM363" s="163" t="str">
        <f t="shared" si="44"/>
        <v xml:space="preserve"> </v>
      </c>
      <c r="AN363" s="163" t="str">
        <f t="shared" si="45"/>
        <v xml:space="preserve"> </v>
      </c>
    </row>
    <row r="364" spans="28:40" ht="14" x14ac:dyDescent="0.25">
      <c r="AB364" s="161" t="e">
        <f>T364-HLOOKUP(V364,Minimas!$C$3:$CD$12,2,FALSE)</f>
        <v>#N/A</v>
      </c>
      <c r="AC364" s="161" t="e">
        <f>T364-HLOOKUP(V364,Minimas!$C$3:$CD$12,3,FALSE)</f>
        <v>#N/A</v>
      </c>
      <c r="AD364" s="161" t="e">
        <f>T364-HLOOKUP(V364,Minimas!$C$3:$CD$12,4,FALSE)</f>
        <v>#N/A</v>
      </c>
      <c r="AE364" s="161" t="e">
        <f>T364-HLOOKUP(V364,Minimas!$C$3:$CD$12,5,FALSE)</f>
        <v>#N/A</v>
      </c>
      <c r="AF364" s="161" t="e">
        <f>T364-HLOOKUP(V364,Minimas!$C$3:$CD$12,6,FALSE)</f>
        <v>#N/A</v>
      </c>
      <c r="AG364" s="161" t="e">
        <f>T364-HLOOKUP(V364,Minimas!$C$3:$CD$12,7,FALSE)</f>
        <v>#N/A</v>
      </c>
      <c r="AH364" s="161" t="e">
        <f>T364-HLOOKUP(V364,Minimas!$C$3:$CD$12,8,FALSE)</f>
        <v>#N/A</v>
      </c>
      <c r="AI364" s="161" t="e">
        <f>T364-HLOOKUP(V364,Minimas!$C$3:$CD$12,9,FALSE)</f>
        <v>#N/A</v>
      </c>
      <c r="AJ364" s="161" t="e">
        <f>T364-HLOOKUP(V364,Minimas!$C$3:$CD$12,10,FALSE)</f>
        <v>#N/A</v>
      </c>
      <c r="AK364" s="162" t="str">
        <f t="shared" si="43"/>
        <v xml:space="preserve"> </v>
      </c>
      <c r="AL364" s="163"/>
      <c r="AM364" s="163" t="str">
        <f t="shared" si="44"/>
        <v xml:space="preserve"> </v>
      </c>
      <c r="AN364" s="163" t="str">
        <f t="shared" si="45"/>
        <v xml:space="preserve"> </v>
      </c>
    </row>
    <row r="365" spans="28:40" ht="14" x14ac:dyDescent="0.25">
      <c r="AB365" s="161" t="e">
        <f>T365-HLOOKUP(V365,Minimas!$C$3:$CD$12,2,FALSE)</f>
        <v>#N/A</v>
      </c>
      <c r="AC365" s="161" t="e">
        <f>T365-HLOOKUP(V365,Minimas!$C$3:$CD$12,3,FALSE)</f>
        <v>#N/A</v>
      </c>
      <c r="AD365" s="161" t="e">
        <f>T365-HLOOKUP(V365,Minimas!$C$3:$CD$12,4,FALSE)</f>
        <v>#N/A</v>
      </c>
      <c r="AE365" s="161" t="e">
        <f>T365-HLOOKUP(V365,Minimas!$C$3:$CD$12,5,FALSE)</f>
        <v>#N/A</v>
      </c>
      <c r="AF365" s="161" t="e">
        <f>T365-HLOOKUP(V365,Minimas!$C$3:$CD$12,6,FALSE)</f>
        <v>#N/A</v>
      </c>
      <c r="AG365" s="161" t="e">
        <f>T365-HLOOKUP(V365,Minimas!$C$3:$CD$12,7,FALSE)</f>
        <v>#N/A</v>
      </c>
      <c r="AH365" s="161" t="e">
        <f>T365-HLOOKUP(V365,Minimas!$C$3:$CD$12,8,FALSE)</f>
        <v>#N/A</v>
      </c>
      <c r="AI365" s="161" t="e">
        <f>T365-HLOOKUP(V365,Minimas!$C$3:$CD$12,9,FALSE)</f>
        <v>#N/A</v>
      </c>
      <c r="AJ365" s="161" t="e">
        <f>T365-HLOOKUP(V365,Minimas!$C$3:$CD$12,10,FALSE)</f>
        <v>#N/A</v>
      </c>
      <c r="AK365" s="162" t="str">
        <f t="shared" si="43"/>
        <v xml:space="preserve"> </v>
      </c>
      <c r="AL365" s="163"/>
      <c r="AM365" s="163" t="str">
        <f t="shared" si="44"/>
        <v xml:space="preserve"> </v>
      </c>
      <c r="AN365" s="163" t="str">
        <f t="shared" si="45"/>
        <v xml:space="preserve"> </v>
      </c>
    </row>
    <row r="366" spans="28:40" ht="14" x14ac:dyDescent="0.25">
      <c r="AB366" s="161" t="e">
        <f>T366-HLOOKUP(V366,Minimas!$C$3:$CD$12,2,FALSE)</f>
        <v>#N/A</v>
      </c>
      <c r="AC366" s="161" t="e">
        <f>T366-HLOOKUP(V366,Minimas!$C$3:$CD$12,3,FALSE)</f>
        <v>#N/A</v>
      </c>
      <c r="AD366" s="161" t="e">
        <f>T366-HLOOKUP(V366,Minimas!$C$3:$CD$12,4,FALSE)</f>
        <v>#N/A</v>
      </c>
      <c r="AE366" s="161" t="e">
        <f>T366-HLOOKUP(V366,Minimas!$C$3:$CD$12,5,FALSE)</f>
        <v>#N/A</v>
      </c>
      <c r="AF366" s="161" t="e">
        <f>T366-HLOOKUP(V366,Minimas!$C$3:$CD$12,6,FALSE)</f>
        <v>#N/A</v>
      </c>
      <c r="AG366" s="161" t="e">
        <f>T366-HLOOKUP(V366,Minimas!$C$3:$CD$12,7,FALSE)</f>
        <v>#N/A</v>
      </c>
      <c r="AH366" s="161" t="e">
        <f>T366-HLOOKUP(V366,Minimas!$C$3:$CD$12,8,FALSE)</f>
        <v>#N/A</v>
      </c>
      <c r="AI366" s="161" t="e">
        <f>T366-HLOOKUP(V366,Minimas!$C$3:$CD$12,9,FALSE)</f>
        <v>#N/A</v>
      </c>
      <c r="AJ366" s="161" t="e">
        <f>T366-HLOOKUP(V366,Minimas!$C$3:$CD$12,10,FALSE)</f>
        <v>#N/A</v>
      </c>
      <c r="AK366" s="162" t="str">
        <f t="shared" si="43"/>
        <v xml:space="preserve"> </v>
      </c>
      <c r="AL366" s="163"/>
      <c r="AM366" s="163" t="str">
        <f t="shared" si="44"/>
        <v xml:space="preserve"> </v>
      </c>
      <c r="AN366" s="163" t="str">
        <f t="shared" si="45"/>
        <v xml:space="preserve"> </v>
      </c>
    </row>
    <row r="367" spans="28:40" ht="14" x14ac:dyDescent="0.25">
      <c r="AB367" s="161" t="e">
        <f>T367-HLOOKUP(V367,Minimas!$C$3:$CD$12,2,FALSE)</f>
        <v>#N/A</v>
      </c>
      <c r="AC367" s="161" t="e">
        <f>T367-HLOOKUP(V367,Minimas!$C$3:$CD$12,3,FALSE)</f>
        <v>#N/A</v>
      </c>
      <c r="AD367" s="161" t="e">
        <f>T367-HLOOKUP(V367,Minimas!$C$3:$CD$12,4,FALSE)</f>
        <v>#N/A</v>
      </c>
      <c r="AE367" s="161" t="e">
        <f>T367-HLOOKUP(V367,Minimas!$C$3:$CD$12,5,FALSE)</f>
        <v>#N/A</v>
      </c>
      <c r="AF367" s="161" t="e">
        <f>T367-HLOOKUP(V367,Minimas!$C$3:$CD$12,6,FALSE)</f>
        <v>#N/A</v>
      </c>
      <c r="AG367" s="161" t="e">
        <f>T367-HLOOKUP(V367,Minimas!$C$3:$CD$12,7,FALSE)</f>
        <v>#N/A</v>
      </c>
      <c r="AH367" s="161" t="e">
        <f>T367-HLOOKUP(V367,Minimas!$C$3:$CD$12,8,FALSE)</f>
        <v>#N/A</v>
      </c>
      <c r="AI367" s="161" t="e">
        <f>T367-HLOOKUP(V367,Minimas!$C$3:$CD$12,9,FALSE)</f>
        <v>#N/A</v>
      </c>
      <c r="AJ367" s="161" t="e">
        <f>T367-HLOOKUP(V367,Minimas!$C$3:$CD$12,10,FALSE)</f>
        <v>#N/A</v>
      </c>
      <c r="AK367" s="162" t="str">
        <f t="shared" si="43"/>
        <v xml:space="preserve"> </v>
      </c>
      <c r="AL367" s="163"/>
      <c r="AM367" s="163" t="str">
        <f t="shared" si="44"/>
        <v xml:space="preserve"> </v>
      </c>
      <c r="AN367" s="163" t="str">
        <f t="shared" si="45"/>
        <v xml:space="preserve"> </v>
      </c>
    </row>
    <row r="368" spans="28:40" ht="14" x14ac:dyDescent="0.25">
      <c r="AB368" s="161" t="e">
        <f>T368-HLOOKUP(V368,Minimas!$C$3:$CD$12,2,FALSE)</f>
        <v>#N/A</v>
      </c>
      <c r="AC368" s="161" t="e">
        <f>T368-HLOOKUP(V368,Minimas!$C$3:$CD$12,3,FALSE)</f>
        <v>#N/A</v>
      </c>
      <c r="AD368" s="161" t="e">
        <f>T368-HLOOKUP(V368,Minimas!$C$3:$CD$12,4,FALSE)</f>
        <v>#N/A</v>
      </c>
      <c r="AE368" s="161" t="e">
        <f>T368-HLOOKUP(V368,Minimas!$C$3:$CD$12,5,FALSE)</f>
        <v>#N/A</v>
      </c>
      <c r="AF368" s="161" t="e">
        <f>T368-HLOOKUP(V368,Minimas!$C$3:$CD$12,6,FALSE)</f>
        <v>#N/A</v>
      </c>
      <c r="AG368" s="161" t="e">
        <f>T368-HLOOKUP(V368,Minimas!$C$3:$CD$12,7,FALSE)</f>
        <v>#N/A</v>
      </c>
      <c r="AH368" s="161" t="e">
        <f>T368-HLOOKUP(V368,Minimas!$C$3:$CD$12,8,FALSE)</f>
        <v>#N/A</v>
      </c>
      <c r="AI368" s="161" t="e">
        <f>T368-HLOOKUP(V368,Minimas!$C$3:$CD$12,9,FALSE)</f>
        <v>#N/A</v>
      </c>
      <c r="AJ368" s="161" t="e">
        <f>T368-HLOOKUP(V368,Minimas!$C$3:$CD$12,10,FALSE)</f>
        <v>#N/A</v>
      </c>
      <c r="AK368" s="162" t="str">
        <f t="shared" si="43"/>
        <v xml:space="preserve"> </v>
      </c>
      <c r="AL368" s="163"/>
      <c r="AM368" s="163" t="str">
        <f t="shared" si="44"/>
        <v xml:space="preserve"> </v>
      </c>
      <c r="AN368" s="163" t="str">
        <f t="shared" si="45"/>
        <v xml:space="preserve"> </v>
      </c>
    </row>
    <row r="369" spans="28:40" ht="14" x14ac:dyDescent="0.25">
      <c r="AB369" s="161" t="e">
        <f>T369-HLOOKUP(V369,Minimas!$C$3:$CD$12,2,FALSE)</f>
        <v>#N/A</v>
      </c>
      <c r="AC369" s="161" t="e">
        <f>T369-HLOOKUP(V369,Minimas!$C$3:$CD$12,3,FALSE)</f>
        <v>#N/A</v>
      </c>
      <c r="AD369" s="161" t="e">
        <f>T369-HLOOKUP(V369,Minimas!$C$3:$CD$12,4,FALSE)</f>
        <v>#N/A</v>
      </c>
      <c r="AE369" s="161" t="e">
        <f>T369-HLOOKUP(V369,Minimas!$C$3:$CD$12,5,FALSE)</f>
        <v>#N/A</v>
      </c>
      <c r="AF369" s="161" t="e">
        <f>T369-HLOOKUP(V369,Minimas!$C$3:$CD$12,6,FALSE)</f>
        <v>#N/A</v>
      </c>
      <c r="AG369" s="161" t="e">
        <f>T369-HLOOKUP(V369,Minimas!$C$3:$CD$12,7,FALSE)</f>
        <v>#N/A</v>
      </c>
      <c r="AH369" s="161" t="e">
        <f>T369-HLOOKUP(V369,Minimas!$C$3:$CD$12,8,FALSE)</f>
        <v>#N/A</v>
      </c>
      <c r="AI369" s="161" t="e">
        <f>T369-HLOOKUP(V369,Minimas!$C$3:$CD$12,9,FALSE)</f>
        <v>#N/A</v>
      </c>
      <c r="AJ369" s="161" t="e">
        <f>T369-HLOOKUP(V369,Minimas!$C$3:$CD$12,10,FALSE)</f>
        <v>#N/A</v>
      </c>
      <c r="AK369" s="162" t="str">
        <f t="shared" si="43"/>
        <v xml:space="preserve"> </v>
      </c>
      <c r="AL369" s="163"/>
      <c r="AM369" s="163" t="str">
        <f t="shared" si="44"/>
        <v xml:space="preserve"> </v>
      </c>
      <c r="AN369" s="163" t="str">
        <f t="shared" si="45"/>
        <v xml:space="preserve"> </v>
      </c>
    </row>
    <row r="370" spans="28:40" ht="14" x14ac:dyDescent="0.25">
      <c r="AB370" s="161" t="e">
        <f>T370-HLOOKUP(V370,Minimas!$C$3:$CD$12,2,FALSE)</f>
        <v>#N/A</v>
      </c>
      <c r="AC370" s="161" t="e">
        <f>T370-HLOOKUP(V370,Minimas!$C$3:$CD$12,3,FALSE)</f>
        <v>#N/A</v>
      </c>
      <c r="AD370" s="161" t="e">
        <f>T370-HLOOKUP(V370,Minimas!$C$3:$CD$12,4,FALSE)</f>
        <v>#N/A</v>
      </c>
      <c r="AE370" s="161" t="e">
        <f>T370-HLOOKUP(V370,Minimas!$C$3:$CD$12,5,FALSE)</f>
        <v>#N/A</v>
      </c>
      <c r="AF370" s="161" t="e">
        <f>T370-HLOOKUP(V370,Minimas!$C$3:$CD$12,6,FALSE)</f>
        <v>#N/A</v>
      </c>
      <c r="AG370" s="161" t="e">
        <f>T370-HLOOKUP(V370,Minimas!$C$3:$CD$12,7,FALSE)</f>
        <v>#N/A</v>
      </c>
      <c r="AH370" s="161" t="e">
        <f>T370-HLOOKUP(V370,Minimas!$C$3:$CD$12,8,FALSE)</f>
        <v>#N/A</v>
      </c>
      <c r="AI370" s="161" t="e">
        <f>T370-HLOOKUP(V370,Minimas!$C$3:$CD$12,9,FALSE)</f>
        <v>#N/A</v>
      </c>
      <c r="AJ370" s="161" t="e">
        <f>T370-HLOOKUP(V370,Minimas!$C$3:$CD$12,10,FALSE)</f>
        <v>#N/A</v>
      </c>
      <c r="AK370" s="162" t="str">
        <f t="shared" si="43"/>
        <v xml:space="preserve"> </v>
      </c>
      <c r="AL370" s="163"/>
      <c r="AM370" s="163" t="str">
        <f t="shared" si="44"/>
        <v xml:space="preserve"> </v>
      </c>
      <c r="AN370" s="163" t="str">
        <f t="shared" si="45"/>
        <v xml:space="preserve"> </v>
      </c>
    </row>
    <row r="371" spans="28:40" ht="14" x14ac:dyDescent="0.25">
      <c r="AB371" s="161" t="e">
        <f>T371-HLOOKUP(V371,Minimas!$C$3:$CD$12,2,FALSE)</f>
        <v>#N/A</v>
      </c>
      <c r="AC371" s="161" t="e">
        <f>T371-HLOOKUP(V371,Minimas!$C$3:$CD$12,3,FALSE)</f>
        <v>#N/A</v>
      </c>
      <c r="AD371" s="161" t="e">
        <f>T371-HLOOKUP(V371,Minimas!$C$3:$CD$12,4,FALSE)</f>
        <v>#N/A</v>
      </c>
      <c r="AE371" s="161" t="e">
        <f>T371-HLOOKUP(V371,Minimas!$C$3:$CD$12,5,FALSE)</f>
        <v>#N/A</v>
      </c>
      <c r="AF371" s="161" t="e">
        <f>T371-HLOOKUP(V371,Minimas!$C$3:$CD$12,6,FALSE)</f>
        <v>#N/A</v>
      </c>
      <c r="AG371" s="161" t="e">
        <f>T371-HLOOKUP(V371,Minimas!$C$3:$CD$12,7,FALSE)</f>
        <v>#N/A</v>
      </c>
      <c r="AH371" s="161" t="e">
        <f>T371-HLOOKUP(V371,Minimas!$C$3:$CD$12,8,FALSE)</f>
        <v>#N/A</v>
      </c>
      <c r="AI371" s="161" t="e">
        <f>T371-HLOOKUP(V371,Minimas!$C$3:$CD$12,9,FALSE)</f>
        <v>#N/A</v>
      </c>
      <c r="AJ371" s="161" t="e">
        <f>T371-HLOOKUP(V371,Minimas!$C$3:$CD$12,10,FALSE)</f>
        <v>#N/A</v>
      </c>
      <c r="AK371" s="162" t="str">
        <f t="shared" si="43"/>
        <v xml:space="preserve"> </v>
      </c>
      <c r="AL371" s="163"/>
      <c r="AM371" s="163" t="str">
        <f t="shared" si="44"/>
        <v xml:space="preserve"> </v>
      </c>
      <c r="AN371" s="163" t="str">
        <f t="shared" si="45"/>
        <v xml:space="preserve"> </v>
      </c>
    </row>
    <row r="372" spans="28:40" ht="14" x14ac:dyDescent="0.25">
      <c r="AB372" s="161" t="e">
        <f>T372-HLOOKUP(V372,Minimas!$C$3:$CD$12,2,FALSE)</f>
        <v>#N/A</v>
      </c>
      <c r="AC372" s="161" t="e">
        <f>T372-HLOOKUP(V372,Minimas!$C$3:$CD$12,3,FALSE)</f>
        <v>#N/A</v>
      </c>
      <c r="AD372" s="161" t="e">
        <f>T372-HLOOKUP(V372,Minimas!$C$3:$CD$12,4,FALSE)</f>
        <v>#N/A</v>
      </c>
      <c r="AE372" s="161" t="e">
        <f>T372-HLOOKUP(V372,Minimas!$C$3:$CD$12,5,FALSE)</f>
        <v>#N/A</v>
      </c>
      <c r="AF372" s="161" t="e">
        <f>T372-HLOOKUP(V372,Minimas!$C$3:$CD$12,6,FALSE)</f>
        <v>#N/A</v>
      </c>
      <c r="AG372" s="161" t="e">
        <f>T372-HLOOKUP(V372,Minimas!$C$3:$CD$12,7,FALSE)</f>
        <v>#N/A</v>
      </c>
      <c r="AH372" s="161" t="e">
        <f>T372-HLOOKUP(V372,Minimas!$C$3:$CD$12,8,FALSE)</f>
        <v>#N/A</v>
      </c>
      <c r="AI372" s="161" t="e">
        <f>T372-HLOOKUP(V372,Minimas!$C$3:$CD$12,9,FALSE)</f>
        <v>#N/A</v>
      </c>
      <c r="AJ372" s="161" t="e">
        <f>T372-HLOOKUP(V372,Minimas!$C$3:$CD$12,10,FALSE)</f>
        <v>#N/A</v>
      </c>
      <c r="AK372" s="162" t="str">
        <f t="shared" si="43"/>
        <v xml:space="preserve"> </v>
      </c>
      <c r="AL372" s="163"/>
      <c r="AM372" s="163" t="str">
        <f t="shared" si="44"/>
        <v xml:space="preserve"> </v>
      </c>
      <c r="AN372" s="163" t="str">
        <f t="shared" si="45"/>
        <v xml:space="preserve"> </v>
      </c>
    </row>
    <row r="373" spans="28:40" ht="14" x14ac:dyDescent="0.25">
      <c r="AB373" s="161" t="e">
        <f>T373-HLOOKUP(V373,Minimas!$C$3:$CD$12,2,FALSE)</f>
        <v>#N/A</v>
      </c>
      <c r="AC373" s="161" t="e">
        <f>T373-HLOOKUP(V373,Minimas!$C$3:$CD$12,3,FALSE)</f>
        <v>#N/A</v>
      </c>
      <c r="AD373" s="161" t="e">
        <f>T373-HLOOKUP(V373,Minimas!$C$3:$CD$12,4,FALSE)</f>
        <v>#N/A</v>
      </c>
      <c r="AE373" s="161" t="e">
        <f>T373-HLOOKUP(V373,Minimas!$C$3:$CD$12,5,FALSE)</f>
        <v>#N/A</v>
      </c>
      <c r="AF373" s="161" t="e">
        <f>T373-HLOOKUP(V373,Minimas!$C$3:$CD$12,6,FALSE)</f>
        <v>#N/A</v>
      </c>
      <c r="AG373" s="161" t="e">
        <f>T373-HLOOKUP(V373,Minimas!$C$3:$CD$12,7,FALSE)</f>
        <v>#N/A</v>
      </c>
      <c r="AH373" s="161" t="e">
        <f>T373-HLOOKUP(V373,Minimas!$C$3:$CD$12,8,FALSE)</f>
        <v>#N/A</v>
      </c>
      <c r="AI373" s="161" t="e">
        <f>T373-HLOOKUP(V373,Minimas!$C$3:$CD$12,9,FALSE)</f>
        <v>#N/A</v>
      </c>
      <c r="AJ373" s="161" t="e">
        <f>T373-HLOOKUP(V373,Minimas!$C$3:$CD$12,10,FALSE)</f>
        <v>#N/A</v>
      </c>
      <c r="AK373" s="162" t="str">
        <f t="shared" si="43"/>
        <v xml:space="preserve"> </v>
      </c>
      <c r="AL373" s="163"/>
      <c r="AM373" s="163" t="str">
        <f t="shared" si="44"/>
        <v xml:space="preserve"> </v>
      </c>
      <c r="AN373" s="163" t="str">
        <f t="shared" si="45"/>
        <v xml:space="preserve"> </v>
      </c>
    </row>
    <row r="374" spans="28:40" ht="14" x14ac:dyDescent="0.25">
      <c r="AB374" s="161" t="e">
        <f>T374-HLOOKUP(V374,Minimas!$C$3:$CD$12,2,FALSE)</f>
        <v>#N/A</v>
      </c>
      <c r="AC374" s="161" t="e">
        <f>T374-HLOOKUP(V374,Minimas!$C$3:$CD$12,3,FALSE)</f>
        <v>#N/A</v>
      </c>
      <c r="AD374" s="161" t="e">
        <f>T374-HLOOKUP(V374,Minimas!$C$3:$CD$12,4,FALSE)</f>
        <v>#N/A</v>
      </c>
      <c r="AE374" s="161" t="e">
        <f>T374-HLOOKUP(V374,Minimas!$C$3:$CD$12,5,FALSE)</f>
        <v>#N/A</v>
      </c>
      <c r="AF374" s="161" t="e">
        <f>T374-HLOOKUP(V374,Minimas!$C$3:$CD$12,6,FALSE)</f>
        <v>#N/A</v>
      </c>
      <c r="AG374" s="161" t="e">
        <f>T374-HLOOKUP(V374,Minimas!$C$3:$CD$12,7,FALSE)</f>
        <v>#N/A</v>
      </c>
      <c r="AH374" s="161" t="e">
        <f>T374-HLOOKUP(V374,Minimas!$C$3:$CD$12,8,FALSE)</f>
        <v>#N/A</v>
      </c>
      <c r="AI374" s="161" t="e">
        <f>T374-HLOOKUP(V374,Minimas!$C$3:$CD$12,9,FALSE)</f>
        <v>#N/A</v>
      </c>
      <c r="AJ374" s="161" t="e">
        <f>T374-HLOOKUP(V374,Minimas!$C$3:$CD$12,10,FALSE)</f>
        <v>#N/A</v>
      </c>
      <c r="AK374" s="162" t="str">
        <f t="shared" si="43"/>
        <v xml:space="preserve"> </v>
      </c>
      <c r="AL374" s="163"/>
      <c r="AM374" s="163" t="str">
        <f t="shared" si="44"/>
        <v xml:space="preserve"> </v>
      </c>
      <c r="AN374" s="163" t="str">
        <f t="shared" si="45"/>
        <v xml:space="preserve"> </v>
      </c>
    </row>
    <row r="375" spans="28:40" ht="14" x14ac:dyDescent="0.25">
      <c r="AB375" s="161" t="e">
        <f>T375-HLOOKUP(V375,Minimas!$C$3:$CD$12,2,FALSE)</f>
        <v>#N/A</v>
      </c>
      <c r="AC375" s="161" t="e">
        <f>T375-HLOOKUP(V375,Minimas!$C$3:$CD$12,3,FALSE)</f>
        <v>#N/A</v>
      </c>
      <c r="AD375" s="161" t="e">
        <f>T375-HLOOKUP(V375,Minimas!$C$3:$CD$12,4,FALSE)</f>
        <v>#N/A</v>
      </c>
      <c r="AE375" s="161" t="e">
        <f>T375-HLOOKUP(V375,Minimas!$C$3:$CD$12,5,FALSE)</f>
        <v>#N/A</v>
      </c>
      <c r="AF375" s="161" t="e">
        <f>T375-HLOOKUP(V375,Minimas!$C$3:$CD$12,6,FALSE)</f>
        <v>#N/A</v>
      </c>
      <c r="AG375" s="161" t="e">
        <f>T375-HLOOKUP(V375,Minimas!$C$3:$CD$12,7,FALSE)</f>
        <v>#N/A</v>
      </c>
      <c r="AH375" s="161" t="e">
        <f>T375-HLOOKUP(V375,Minimas!$C$3:$CD$12,8,FALSE)</f>
        <v>#N/A</v>
      </c>
      <c r="AI375" s="161" t="e">
        <f>T375-HLOOKUP(V375,Minimas!$C$3:$CD$12,9,FALSE)</f>
        <v>#N/A</v>
      </c>
      <c r="AJ375" s="161" t="e">
        <f>T375-HLOOKUP(V375,Minimas!$C$3:$CD$12,10,FALSE)</f>
        <v>#N/A</v>
      </c>
      <c r="AK375" s="162" t="str">
        <f t="shared" si="43"/>
        <v xml:space="preserve"> </v>
      </c>
      <c r="AL375" s="163"/>
      <c r="AM375" s="163" t="str">
        <f t="shared" si="44"/>
        <v xml:space="preserve"> </v>
      </c>
      <c r="AN375" s="163" t="str">
        <f t="shared" si="45"/>
        <v xml:space="preserve"> </v>
      </c>
    </row>
    <row r="376" spans="28:40" ht="14" x14ac:dyDescent="0.25">
      <c r="AB376" s="161" t="e">
        <f>T376-HLOOKUP(V376,Minimas!$C$3:$CD$12,2,FALSE)</f>
        <v>#N/A</v>
      </c>
      <c r="AC376" s="161" t="e">
        <f>T376-HLOOKUP(V376,Minimas!$C$3:$CD$12,3,FALSE)</f>
        <v>#N/A</v>
      </c>
      <c r="AD376" s="161" t="e">
        <f>T376-HLOOKUP(V376,Minimas!$C$3:$CD$12,4,FALSE)</f>
        <v>#N/A</v>
      </c>
      <c r="AE376" s="161" t="e">
        <f>T376-HLOOKUP(V376,Minimas!$C$3:$CD$12,5,FALSE)</f>
        <v>#N/A</v>
      </c>
      <c r="AF376" s="161" t="e">
        <f>T376-HLOOKUP(V376,Minimas!$C$3:$CD$12,6,FALSE)</f>
        <v>#N/A</v>
      </c>
      <c r="AG376" s="161" t="e">
        <f>T376-HLOOKUP(V376,Minimas!$C$3:$CD$12,7,FALSE)</f>
        <v>#N/A</v>
      </c>
      <c r="AH376" s="161" t="e">
        <f>T376-HLOOKUP(V376,Minimas!$C$3:$CD$12,8,FALSE)</f>
        <v>#N/A</v>
      </c>
      <c r="AI376" s="161" t="e">
        <f>T376-HLOOKUP(V376,Minimas!$C$3:$CD$12,9,FALSE)</f>
        <v>#N/A</v>
      </c>
      <c r="AJ376" s="161" t="e">
        <f>T376-HLOOKUP(V376,Minimas!$C$3:$CD$12,10,FALSE)</f>
        <v>#N/A</v>
      </c>
      <c r="AK376" s="162" t="str">
        <f t="shared" si="43"/>
        <v xml:space="preserve"> </v>
      </c>
      <c r="AL376" s="163"/>
      <c r="AM376" s="163" t="str">
        <f t="shared" si="44"/>
        <v xml:space="preserve"> </v>
      </c>
      <c r="AN376" s="163" t="str">
        <f t="shared" si="45"/>
        <v xml:space="preserve"> </v>
      </c>
    </row>
    <row r="377" spans="28:40" ht="14" x14ac:dyDescent="0.25">
      <c r="AB377" s="161" t="e">
        <f>T377-HLOOKUP(V377,Minimas!$C$3:$CD$12,2,FALSE)</f>
        <v>#N/A</v>
      </c>
      <c r="AC377" s="161" t="e">
        <f>T377-HLOOKUP(V377,Minimas!$C$3:$CD$12,3,FALSE)</f>
        <v>#N/A</v>
      </c>
      <c r="AD377" s="161" t="e">
        <f>T377-HLOOKUP(V377,Minimas!$C$3:$CD$12,4,FALSE)</f>
        <v>#N/A</v>
      </c>
      <c r="AE377" s="161" t="e">
        <f>T377-HLOOKUP(V377,Minimas!$C$3:$CD$12,5,FALSE)</f>
        <v>#N/A</v>
      </c>
      <c r="AF377" s="161" t="e">
        <f>T377-HLOOKUP(V377,Minimas!$C$3:$CD$12,6,FALSE)</f>
        <v>#N/A</v>
      </c>
      <c r="AG377" s="161" t="e">
        <f>T377-HLOOKUP(V377,Minimas!$C$3:$CD$12,7,FALSE)</f>
        <v>#N/A</v>
      </c>
      <c r="AH377" s="161" t="e">
        <f>T377-HLOOKUP(V377,Minimas!$C$3:$CD$12,8,FALSE)</f>
        <v>#N/A</v>
      </c>
      <c r="AI377" s="161" t="e">
        <f>T377-HLOOKUP(V377,Minimas!$C$3:$CD$12,9,FALSE)</f>
        <v>#N/A</v>
      </c>
      <c r="AJ377" s="161" t="e">
        <f>T377-HLOOKUP(V377,Minimas!$C$3:$CD$12,10,FALSE)</f>
        <v>#N/A</v>
      </c>
      <c r="AK377" s="162" t="str">
        <f t="shared" si="43"/>
        <v xml:space="preserve"> </v>
      </c>
      <c r="AL377" s="163"/>
      <c r="AM377" s="163" t="str">
        <f t="shared" si="44"/>
        <v xml:space="preserve"> </v>
      </c>
      <c r="AN377" s="163" t="str">
        <f t="shared" si="45"/>
        <v xml:space="preserve"> </v>
      </c>
    </row>
    <row r="378" spans="28:40" ht="14" x14ac:dyDescent="0.25">
      <c r="AB378" s="161" t="e">
        <f>T378-HLOOKUP(V378,Minimas!$C$3:$CD$12,2,FALSE)</f>
        <v>#N/A</v>
      </c>
      <c r="AC378" s="161" t="e">
        <f>T378-HLOOKUP(V378,Minimas!$C$3:$CD$12,3,FALSE)</f>
        <v>#N/A</v>
      </c>
      <c r="AD378" s="161" t="e">
        <f>T378-HLOOKUP(V378,Minimas!$C$3:$CD$12,4,FALSE)</f>
        <v>#N/A</v>
      </c>
      <c r="AE378" s="161" t="e">
        <f>T378-HLOOKUP(V378,Minimas!$C$3:$CD$12,5,FALSE)</f>
        <v>#N/A</v>
      </c>
      <c r="AF378" s="161" t="e">
        <f>T378-HLOOKUP(V378,Minimas!$C$3:$CD$12,6,FALSE)</f>
        <v>#N/A</v>
      </c>
      <c r="AG378" s="161" t="e">
        <f>T378-HLOOKUP(V378,Minimas!$C$3:$CD$12,7,FALSE)</f>
        <v>#N/A</v>
      </c>
      <c r="AH378" s="161" t="e">
        <f>T378-HLOOKUP(V378,Minimas!$C$3:$CD$12,8,FALSE)</f>
        <v>#N/A</v>
      </c>
      <c r="AI378" s="161" t="e">
        <f>T378-HLOOKUP(V378,Minimas!$C$3:$CD$12,9,FALSE)</f>
        <v>#N/A</v>
      </c>
      <c r="AJ378" s="161" t="e">
        <f>T378-HLOOKUP(V378,Minimas!$C$3:$CD$12,10,FALSE)</f>
        <v>#N/A</v>
      </c>
      <c r="AK378" s="162" t="str">
        <f t="shared" si="43"/>
        <v xml:space="preserve"> </v>
      </c>
      <c r="AL378" s="163"/>
      <c r="AM378" s="163" t="str">
        <f t="shared" si="44"/>
        <v xml:space="preserve"> </v>
      </c>
      <c r="AN378" s="163" t="str">
        <f t="shared" si="45"/>
        <v xml:space="preserve"> </v>
      </c>
    </row>
    <row r="379" spans="28:40" ht="14" x14ac:dyDescent="0.25">
      <c r="AB379" s="161" t="e">
        <f>T379-HLOOKUP(V379,Minimas!$C$3:$CD$12,2,FALSE)</f>
        <v>#N/A</v>
      </c>
      <c r="AC379" s="161" t="e">
        <f>T379-HLOOKUP(V379,Minimas!$C$3:$CD$12,3,FALSE)</f>
        <v>#N/A</v>
      </c>
      <c r="AD379" s="161" t="e">
        <f>T379-HLOOKUP(V379,Minimas!$C$3:$CD$12,4,FALSE)</f>
        <v>#N/A</v>
      </c>
      <c r="AE379" s="161" t="e">
        <f>T379-HLOOKUP(V379,Minimas!$C$3:$CD$12,5,FALSE)</f>
        <v>#N/A</v>
      </c>
      <c r="AF379" s="161" t="e">
        <f>T379-HLOOKUP(V379,Minimas!$C$3:$CD$12,6,FALSE)</f>
        <v>#N/A</v>
      </c>
      <c r="AG379" s="161" t="e">
        <f>T379-HLOOKUP(V379,Minimas!$C$3:$CD$12,7,FALSE)</f>
        <v>#N/A</v>
      </c>
      <c r="AH379" s="161" t="e">
        <f>T379-HLOOKUP(V379,Minimas!$C$3:$CD$12,8,FALSE)</f>
        <v>#N/A</v>
      </c>
      <c r="AI379" s="161" t="e">
        <f>T379-HLOOKUP(V379,Minimas!$C$3:$CD$12,9,FALSE)</f>
        <v>#N/A</v>
      </c>
      <c r="AJ379" s="161" t="e">
        <f>T379-HLOOKUP(V379,Minimas!$C$3:$CD$12,10,FALSE)</f>
        <v>#N/A</v>
      </c>
      <c r="AK379" s="162" t="str">
        <f t="shared" si="43"/>
        <v xml:space="preserve"> </v>
      </c>
      <c r="AL379" s="163"/>
      <c r="AM379" s="163" t="str">
        <f t="shared" si="44"/>
        <v xml:space="preserve"> </v>
      </c>
      <c r="AN379" s="163" t="str">
        <f t="shared" si="45"/>
        <v xml:space="preserve"> </v>
      </c>
    </row>
    <row r="380" spans="28:40" ht="14" x14ac:dyDescent="0.25">
      <c r="AB380" s="161" t="e">
        <f>T380-HLOOKUP(V380,Minimas!$C$3:$CD$12,2,FALSE)</f>
        <v>#N/A</v>
      </c>
      <c r="AC380" s="161" t="e">
        <f>T380-HLOOKUP(V380,Minimas!$C$3:$CD$12,3,FALSE)</f>
        <v>#N/A</v>
      </c>
      <c r="AD380" s="161" t="e">
        <f>T380-HLOOKUP(V380,Minimas!$C$3:$CD$12,4,FALSE)</f>
        <v>#N/A</v>
      </c>
      <c r="AE380" s="161" t="e">
        <f>T380-HLOOKUP(V380,Minimas!$C$3:$CD$12,5,FALSE)</f>
        <v>#N/A</v>
      </c>
      <c r="AF380" s="161" t="e">
        <f>T380-HLOOKUP(V380,Minimas!$C$3:$CD$12,6,FALSE)</f>
        <v>#N/A</v>
      </c>
      <c r="AG380" s="161" t="e">
        <f>T380-HLOOKUP(V380,Minimas!$C$3:$CD$12,7,FALSE)</f>
        <v>#N/A</v>
      </c>
      <c r="AH380" s="161" t="e">
        <f>T380-HLOOKUP(V380,Minimas!$C$3:$CD$12,8,FALSE)</f>
        <v>#N/A</v>
      </c>
      <c r="AI380" s="161" t="e">
        <f>T380-HLOOKUP(V380,Minimas!$C$3:$CD$12,9,FALSE)</f>
        <v>#N/A</v>
      </c>
      <c r="AJ380" s="161" t="e">
        <f>T380-HLOOKUP(V380,Minimas!$C$3:$CD$12,10,FALSE)</f>
        <v>#N/A</v>
      </c>
      <c r="AK380" s="162" t="str">
        <f t="shared" si="43"/>
        <v xml:space="preserve"> </v>
      </c>
      <c r="AL380" s="163"/>
      <c r="AM380" s="163" t="str">
        <f t="shared" si="44"/>
        <v xml:space="preserve"> </v>
      </c>
      <c r="AN380" s="163" t="str">
        <f t="shared" si="45"/>
        <v xml:space="preserve"> </v>
      </c>
    </row>
    <row r="381" spans="28:40" ht="14" x14ac:dyDescent="0.25">
      <c r="AB381" s="161" t="e">
        <f>T381-HLOOKUP(V381,Minimas!$C$3:$CD$12,2,FALSE)</f>
        <v>#N/A</v>
      </c>
      <c r="AC381" s="161" t="e">
        <f>T381-HLOOKUP(V381,Minimas!$C$3:$CD$12,3,FALSE)</f>
        <v>#N/A</v>
      </c>
      <c r="AD381" s="161" t="e">
        <f>T381-HLOOKUP(V381,Minimas!$C$3:$CD$12,4,FALSE)</f>
        <v>#N/A</v>
      </c>
      <c r="AE381" s="161" t="e">
        <f>T381-HLOOKUP(V381,Minimas!$C$3:$CD$12,5,FALSE)</f>
        <v>#N/A</v>
      </c>
      <c r="AF381" s="161" t="e">
        <f>T381-HLOOKUP(V381,Minimas!$C$3:$CD$12,6,FALSE)</f>
        <v>#N/A</v>
      </c>
      <c r="AG381" s="161" t="e">
        <f>T381-HLOOKUP(V381,Minimas!$C$3:$CD$12,7,FALSE)</f>
        <v>#N/A</v>
      </c>
      <c r="AH381" s="161" t="e">
        <f>T381-HLOOKUP(V381,Minimas!$C$3:$CD$12,8,FALSE)</f>
        <v>#N/A</v>
      </c>
      <c r="AI381" s="161" t="e">
        <f>T381-HLOOKUP(V381,Minimas!$C$3:$CD$12,9,FALSE)</f>
        <v>#N/A</v>
      </c>
      <c r="AJ381" s="161" t="e">
        <f>T381-HLOOKUP(V381,Minimas!$C$3:$CD$12,10,FALSE)</f>
        <v>#N/A</v>
      </c>
      <c r="AK381" s="162" t="str">
        <f t="shared" si="43"/>
        <v xml:space="preserve"> </v>
      </c>
      <c r="AL381" s="163"/>
      <c r="AM381" s="163" t="str">
        <f t="shared" si="44"/>
        <v xml:space="preserve"> </v>
      </c>
      <c r="AN381" s="163" t="str">
        <f t="shared" si="45"/>
        <v xml:space="preserve"> </v>
      </c>
    </row>
    <row r="382" spans="28:40" ht="14" x14ac:dyDescent="0.25">
      <c r="AB382" s="161" t="e">
        <f>T382-HLOOKUP(V382,Minimas!$C$3:$CD$12,2,FALSE)</f>
        <v>#N/A</v>
      </c>
      <c r="AC382" s="161" t="e">
        <f>T382-HLOOKUP(V382,Minimas!$C$3:$CD$12,3,FALSE)</f>
        <v>#N/A</v>
      </c>
      <c r="AD382" s="161" t="e">
        <f>T382-HLOOKUP(V382,Minimas!$C$3:$CD$12,4,FALSE)</f>
        <v>#N/A</v>
      </c>
      <c r="AE382" s="161" t="e">
        <f>T382-HLOOKUP(V382,Minimas!$C$3:$CD$12,5,FALSE)</f>
        <v>#N/A</v>
      </c>
      <c r="AF382" s="161" t="e">
        <f>T382-HLOOKUP(V382,Minimas!$C$3:$CD$12,6,FALSE)</f>
        <v>#N/A</v>
      </c>
      <c r="AG382" s="161" t="e">
        <f>T382-HLOOKUP(V382,Minimas!$C$3:$CD$12,7,FALSE)</f>
        <v>#N/A</v>
      </c>
      <c r="AH382" s="161" t="e">
        <f>T382-HLOOKUP(V382,Minimas!$C$3:$CD$12,8,FALSE)</f>
        <v>#N/A</v>
      </c>
      <c r="AI382" s="161" t="e">
        <f>T382-HLOOKUP(V382,Minimas!$C$3:$CD$12,9,FALSE)</f>
        <v>#N/A</v>
      </c>
      <c r="AJ382" s="161" t="e">
        <f>T382-HLOOKUP(V382,Minimas!$C$3:$CD$12,10,FALSE)</f>
        <v>#N/A</v>
      </c>
      <c r="AK382" s="162" t="str">
        <f t="shared" si="43"/>
        <v xml:space="preserve"> </v>
      </c>
      <c r="AL382" s="163"/>
      <c r="AM382" s="163" t="str">
        <f t="shared" si="44"/>
        <v xml:space="preserve"> </v>
      </c>
      <c r="AN382" s="163" t="str">
        <f t="shared" si="45"/>
        <v xml:space="preserve"> </v>
      </c>
    </row>
    <row r="383" spans="28:40" ht="14" x14ac:dyDescent="0.25">
      <c r="AB383" s="161" t="e">
        <f>T383-HLOOKUP(V383,Minimas!$C$3:$CD$12,2,FALSE)</f>
        <v>#N/A</v>
      </c>
      <c r="AC383" s="161" t="e">
        <f>T383-HLOOKUP(V383,Minimas!$C$3:$CD$12,3,FALSE)</f>
        <v>#N/A</v>
      </c>
      <c r="AD383" s="161" t="e">
        <f>T383-HLOOKUP(V383,Minimas!$C$3:$CD$12,4,FALSE)</f>
        <v>#N/A</v>
      </c>
      <c r="AE383" s="161" t="e">
        <f>T383-HLOOKUP(V383,Minimas!$C$3:$CD$12,5,FALSE)</f>
        <v>#N/A</v>
      </c>
      <c r="AF383" s="161" t="e">
        <f>T383-HLOOKUP(V383,Minimas!$C$3:$CD$12,6,FALSE)</f>
        <v>#N/A</v>
      </c>
      <c r="AG383" s="161" t="e">
        <f>T383-HLOOKUP(V383,Minimas!$C$3:$CD$12,7,FALSE)</f>
        <v>#N/A</v>
      </c>
      <c r="AH383" s="161" t="e">
        <f>T383-HLOOKUP(V383,Minimas!$C$3:$CD$12,8,FALSE)</f>
        <v>#N/A</v>
      </c>
      <c r="AI383" s="161" t="e">
        <f>T383-HLOOKUP(V383,Minimas!$C$3:$CD$12,9,FALSE)</f>
        <v>#N/A</v>
      </c>
      <c r="AJ383" s="161" t="e">
        <f>T383-HLOOKUP(V383,Minimas!$C$3:$CD$12,10,FALSE)</f>
        <v>#N/A</v>
      </c>
      <c r="AK383" s="162" t="str">
        <f t="shared" si="43"/>
        <v xml:space="preserve"> </v>
      </c>
      <c r="AL383" s="163"/>
      <c r="AM383" s="163" t="str">
        <f t="shared" si="44"/>
        <v xml:space="preserve"> </v>
      </c>
      <c r="AN383" s="163" t="str">
        <f t="shared" si="45"/>
        <v xml:space="preserve"> </v>
      </c>
    </row>
    <row r="384" spans="28:40" ht="14" x14ac:dyDescent="0.25">
      <c r="AB384" s="161" t="e">
        <f>T384-HLOOKUP(V384,Minimas!$C$3:$CD$12,2,FALSE)</f>
        <v>#N/A</v>
      </c>
      <c r="AC384" s="161" t="e">
        <f>T384-HLOOKUP(V384,Minimas!$C$3:$CD$12,3,FALSE)</f>
        <v>#N/A</v>
      </c>
      <c r="AD384" s="161" t="e">
        <f>T384-HLOOKUP(V384,Minimas!$C$3:$CD$12,4,FALSE)</f>
        <v>#N/A</v>
      </c>
      <c r="AE384" s="161" t="e">
        <f>T384-HLOOKUP(V384,Minimas!$C$3:$CD$12,5,FALSE)</f>
        <v>#N/A</v>
      </c>
      <c r="AF384" s="161" t="e">
        <f>T384-HLOOKUP(V384,Minimas!$C$3:$CD$12,6,FALSE)</f>
        <v>#N/A</v>
      </c>
      <c r="AG384" s="161" t="e">
        <f>T384-HLOOKUP(V384,Minimas!$C$3:$CD$12,7,FALSE)</f>
        <v>#N/A</v>
      </c>
      <c r="AH384" s="161" t="e">
        <f>T384-HLOOKUP(V384,Minimas!$C$3:$CD$12,8,FALSE)</f>
        <v>#N/A</v>
      </c>
      <c r="AI384" s="161" t="e">
        <f>T384-HLOOKUP(V384,Minimas!$C$3:$CD$12,9,FALSE)</f>
        <v>#N/A</v>
      </c>
      <c r="AJ384" s="161" t="e">
        <f>T384-HLOOKUP(V384,Minimas!$C$3:$CD$12,10,FALSE)</f>
        <v>#N/A</v>
      </c>
      <c r="AK384" s="162" t="str">
        <f t="shared" si="43"/>
        <v xml:space="preserve"> </v>
      </c>
      <c r="AL384" s="163"/>
      <c r="AM384" s="163" t="str">
        <f t="shared" si="44"/>
        <v xml:space="preserve"> </v>
      </c>
      <c r="AN384" s="163" t="str">
        <f t="shared" si="45"/>
        <v xml:space="preserve"> </v>
      </c>
    </row>
    <row r="385" spans="28:40" ht="14" x14ac:dyDescent="0.25">
      <c r="AB385" s="161" t="e">
        <f>T385-HLOOKUP(V385,Minimas!$C$3:$CD$12,2,FALSE)</f>
        <v>#N/A</v>
      </c>
      <c r="AC385" s="161" t="e">
        <f>T385-HLOOKUP(V385,Minimas!$C$3:$CD$12,3,FALSE)</f>
        <v>#N/A</v>
      </c>
      <c r="AD385" s="161" t="e">
        <f>T385-HLOOKUP(V385,Minimas!$C$3:$CD$12,4,FALSE)</f>
        <v>#N/A</v>
      </c>
      <c r="AE385" s="161" t="e">
        <f>T385-HLOOKUP(V385,Minimas!$C$3:$CD$12,5,FALSE)</f>
        <v>#N/A</v>
      </c>
      <c r="AF385" s="161" t="e">
        <f>T385-HLOOKUP(V385,Minimas!$C$3:$CD$12,6,FALSE)</f>
        <v>#N/A</v>
      </c>
      <c r="AG385" s="161" t="e">
        <f>T385-HLOOKUP(V385,Minimas!$C$3:$CD$12,7,FALSE)</f>
        <v>#N/A</v>
      </c>
      <c r="AH385" s="161" t="e">
        <f>T385-HLOOKUP(V385,Minimas!$C$3:$CD$12,8,FALSE)</f>
        <v>#N/A</v>
      </c>
      <c r="AI385" s="161" t="e">
        <f>T385-HLOOKUP(V385,Minimas!$C$3:$CD$12,9,FALSE)</f>
        <v>#N/A</v>
      </c>
      <c r="AJ385" s="161" t="e">
        <f>T385-HLOOKUP(V385,Minimas!$C$3:$CD$12,10,FALSE)</f>
        <v>#N/A</v>
      </c>
      <c r="AK385" s="162" t="str">
        <f t="shared" si="43"/>
        <v xml:space="preserve"> </v>
      </c>
      <c r="AL385" s="163"/>
      <c r="AM385" s="163" t="str">
        <f t="shared" si="44"/>
        <v xml:space="preserve"> </v>
      </c>
      <c r="AN385" s="163" t="str">
        <f t="shared" si="45"/>
        <v xml:space="preserve"> </v>
      </c>
    </row>
    <row r="386" spans="28:40" ht="14" x14ac:dyDescent="0.25">
      <c r="AB386" s="161" t="e">
        <f>T386-HLOOKUP(V386,Minimas!$C$3:$CD$12,2,FALSE)</f>
        <v>#N/A</v>
      </c>
      <c r="AC386" s="161" t="e">
        <f>T386-HLOOKUP(V386,Minimas!$C$3:$CD$12,3,FALSE)</f>
        <v>#N/A</v>
      </c>
      <c r="AD386" s="161" t="e">
        <f>T386-HLOOKUP(V386,Minimas!$C$3:$CD$12,4,FALSE)</f>
        <v>#N/A</v>
      </c>
      <c r="AE386" s="161" t="e">
        <f>T386-HLOOKUP(V386,Minimas!$C$3:$CD$12,5,FALSE)</f>
        <v>#N/A</v>
      </c>
      <c r="AF386" s="161" t="e">
        <f>T386-HLOOKUP(V386,Minimas!$C$3:$CD$12,6,FALSE)</f>
        <v>#N/A</v>
      </c>
      <c r="AG386" s="161" t="e">
        <f>T386-HLOOKUP(V386,Minimas!$C$3:$CD$12,7,FALSE)</f>
        <v>#N/A</v>
      </c>
      <c r="AH386" s="161" t="e">
        <f>T386-HLOOKUP(V386,Minimas!$C$3:$CD$12,8,FALSE)</f>
        <v>#N/A</v>
      </c>
      <c r="AI386" s="161" t="e">
        <f>T386-HLOOKUP(V386,Minimas!$C$3:$CD$12,9,FALSE)</f>
        <v>#N/A</v>
      </c>
      <c r="AJ386" s="161" t="e">
        <f>T386-HLOOKUP(V386,Minimas!$C$3:$CD$12,10,FALSE)</f>
        <v>#N/A</v>
      </c>
      <c r="AK386" s="162" t="str">
        <f t="shared" si="43"/>
        <v xml:space="preserve"> </v>
      </c>
      <c r="AL386" s="163"/>
      <c r="AM386" s="163" t="str">
        <f t="shared" si="44"/>
        <v xml:space="preserve"> </v>
      </c>
      <c r="AN386" s="163" t="str">
        <f t="shared" si="45"/>
        <v xml:space="preserve"> </v>
      </c>
    </row>
    <row r="387" spans="28:40" ht="14" x14ac:dyDescent="0.25">
      <c r="AB387" s="161" t="e">
        <f>T387-HLOOKUP(V387,Minimas!$C$3:$CD$12,2,FALSE)</f>
        <v>#N/A</v>
      </c>
      <c r="AC387" s="161" t="e">
        <f>T387-HLOOKUP(V387,Minimas!$C$3:$CD$12,3,FALSE)</f>
        <v>#N/A</v>
      </c>
      <c r="AD387" s="161" t="e">
        <f>T387-HLOOKUP(V387,Minimas!$C$3:$CD$12,4,FALSE)</f>
        <v>#N/A</v>
      </c>
      <c r="AE387" s="161" t="e">
        <f>T387-HLOOKUP(V387,Minimas!$C$3:$CD$12,5,FALSE)</f>
        <v>#N/A</v>
      </c>
      <c r="AF387" s="161" t="e">
        <f>T387-HLOOKUP(V387,Minimas!$C$3:$CD$12,6,FALSE)</f>
        <v>#N/A</v>
      </c>
      <c r="AG387" s="161" t="e">
        <f>T387-HLOOKUP(V387,Minimas!$C$3:$CD$12,7,FALSE)</f>
        <v>#N/A</v>
      </c>
      <c r="AH387" s="161" t="e">
        <f>T387-HLOOKUP(V387,Minimas!$C$3:$CD$12,8,FALSE)</f>
        <v>#N/A</v>
      </c>
      <c r="AI387" s="161" t="e">
        <f>T387-HLOOKUP(V387,Minimas!$C$3:$CD$12,9,FALSE)</f>
        <v>#N/A</v>
      </c>
      <c r="AJ387" s="161" t="e">
        <f>T387-HLOOKUP(V387,Minimas!$C$3:$CD$12,10,FALSE)</f>
        <v>#N/A</v>
      </c>
      <c r="AK387" s="162" t="str">
        <f t="shared" si="43"/>
        <v xml:space="preserve"> </v>
      </c>
      <c r="AL387" s="163"/>
      <c r="AM387" s="163" t="str">
        <f t="shared" si="44"/>
        <v xml:space="preserve"> </v>
      </c>
      <c r="AN387" s="163" t="str">
        <f t="shared" si="45"/>
        <v xml:space="preserve"> </v>
      </c>
    </row>
    <row r="388" spans="28:40" ht="14" x14ac:dyDescent="0.25">
      <c r="AB388" s="161" t="e">
        <f>T388-HLOOKUP(V388,Minimas!$C$3:$CD$12,2,FALSE)</f>
        <v>#N/A</v>
      </c>
      <c r="AC388" s="161" t="e">
        <f>T388-HLOOKUP(V388,Minimas!$C$3:$CD$12,3,FALSE)</f>
        <v>#N/A</v>
      </c>
      <c r="AD388" s="161" t="e">
        <f>T388-HLOOKUP(V388,Minimas!$C$3:$CD$12,4,FALSE)</f>
        <v>#N/A</v>
      </c>
      <c r="AE388" s="161" t="e">
        <f>T388-HLOOKUP(V388,Minimas!$C$3:$CD$12,5,FALSE)</f>
        <v>#N/A</v>
      </c>
      <c r="AF388" s="161" t="e">
        <f>T388-HLOOKUP(V388,Minimas!$C$3:$CD$12,6,FALSE)</f>
        <v>#N/A</v>
      </c>
      <c r="AG388" s="161" t="e">
        <f>T388-HLOOKUP(V388,Minimas!$C$3:$CD$12,7,FALSE)</f>
        <v>#N/A</v>
      </c>
      <c r="AH388" s="161" t="e">
        <f>T388-HLOOKUP(V388,Minimas!$C$3:$CD$12,8,FALSE)</f>
        <v>#N/A</v>
      </c>
      <c r="AI388" s="161" t="e">
        <f>T388-HLOOKUP(V388,Minimas!$C$3:$CD$12,9,FALSE)</f>
        <v>#N/A</v>
      </c>
      <c r="AJ388" s="161" t="e">
        <f>T388-HLOOKUP(V388,Minimas!$C$3:$CD$12,10,FALSE)</f>
        <v>#N/A</v>
      </c>
      <c r="AK388" s="162" t="str">
        <f t="shared" si="43"/>
        <v xml:space="preserve"> </v>
      </c>
      <c r="AL388" s="163"/>
      <c r="AM388" s="163" t="str">
        <f t="shared" si="44"/>
        <v xml:space="preserve"> </v>
      </c>
      <c r="AN388" s="163" t="str">
        <f t="shared" si="45"/>
        <v xml:space="preserve"> </v>
      </c>
    </row>
    <row r="389" spans="28:40" ht="14" x14ac:dyDescent="0.25">
      <c r="AB389" s="161" t="e">
        <f>T389-HLOOKUP(V389,Minimas!$C$3:$CD$12,2,FALSE)</f>
        <v>#N/A</v>
      </c>
      <c r="AC389" s="161" t="e">
        <f>T389-HLOOKUP(V389,Minimas!$C$3:$CD$12,3,FALSE)</f>
        <v>#N/A</v>
      </c>
      <c r="AD389" s="161" t="e">
        <f>T389-HLOOKUP(V389,Minimas!$C$3:$CD$12,4,FALSE)</f>
        <v>#N/A</v>
      </c>
      <c r="AE389" s="161" t="e">
        <f>T389-HLOOKUP(V389,Minimas!$C$3:$CD$12,5,FALSE)</f>
        <v>#N/A</v>
      </c>
      <c r="AF389" s="161" t="e">
        <f>T389-HLOOKUP(V389,Minimas!$C$3:$CD$12,6,FALSE)</f>
        <v>#N/A</v>
      </c>
      <c r="AG389" s="161" t="e">
        <f>T389-HLOOKUP(V389,Minimas!$C$3:$CD$12,7,FALSE)</f>
        <v>#N/A</v>
      </c>
      <c r="AH389" s="161" t="e">
        <f>T389-HLOOKUP(V389,Minimas!$C$3:$CD$12,8,FALSE)</f>
        <v>#N/A</v>
      </c>
      <c r="AI389" s="161" t="e">
        <f>T389-HLOOKUP(V389,Minimas!$C$3:$CD$12,9,FALSE)</f>
        <v>#N/A</v>
      </c>
      <c r="AJ389" s="161" t="e">
        <f>T389-HLOOKUP(V389,Minimas!$C$3:$CD$12,10,FALSE)</f>
        <v>#N/A</v>
      </c>
      <c r="AK389" s="162" t="str">
        <f t="shared" si="43"/>
        <v xml:space="preserve"> </v>
      </c>
      <c r="AL389" s="163"/>
      <c r="AM389" s="163" t="str">
        <f t="shared" si="44"/>
        <v xml:space="preserve"> </v>
      </c>
      <c r="AN389" s="163" t="str">
        <f t="shared" si="45"/>
        <v xml:space="preserve"> </v>
      </c>
    </row>
    <row r="390" spans="28:40" ht="14" x14ac:dyDescent="0.25">
      <c r="AB390" s="161" t="e">
        <f>T390-HLOOKUP(V390,Minimas!$C$3:$CD$12,2,FALSE)</f>
        <v>#N/A</v>
      </c>
      <c r="AC390" s="161" t="e">
        <f>T390-HLOOKUP(V390,Minimas!$C$3:$CD$12,3,FALSE)</f>
        <v>#N/A</v>
      </c>
      <c r="AD390" s="161" t="e">
        <f>T390-HLOOKUP(V390,Minimas!$C$3:$CD$12,4,FALSE)</f>
        <v>#N/A</v>
      </c>
      <c r="AE390" s="161" t="e">
        <f>T390-HLOOKUP(V390,Minimas!$C$3:$CD$12,5,FALSE)</f>
        <v>#N/A</v>
      </c>
      <c r="AF390" s="161" t="e">
        <f>T390-HLOOKUP(V390,Minimas!$C$3:$CD$12,6,FALSE)</f>
        <v>#N/A</v>
      </c>
      <c r="AG390" s="161" t="e">
        <f>T390-HLOOKUP(V390,Minimas!$C$3:$CD$12,7,FALSE)</f>
        <v>#N/A</v>
      </c>
      <c r="AH390" s="161" t="e">
        <f>T390-HLOOKUP(V390,Minimas!$C$3:$CD$12,8,FALSE)</f>
        <v>#N/A</v>
      </c>
      <c r="AI390" s="161" t="e">
        <f>T390-HLOOKUP(V390,Minimas!$C$3:$CD$12,9,FALSE)</f>
        <v>#N/A</v>
      </c>
      <c r="AJ390" s="161" t="e">
        <f>T390-HLOOKUP(V390,Minimas!$C$3:$CD$12,10,FALSE)</f>
        <v>#N/A</v>
      </c>
      <c r="AK390" s="162" t="str">
        <f t="shared" si="43"/>
        <v xml:space="preserve"> </v>
      </c>
      <c r="AL390" s="163"/>
      <c r="AM390" s="163" t="str">
        <f t="shared" si="44"/>
        <v xml:space="preserve"> </v>
      </c>
      <c r="AN390" s="163" t="str">
        <f t="shared" si="45"/>
        <v xml:space="preserve"> </v>
      </c>
    </row>
    <row r="391" spans="28:40" ht="14" x14ac:dyDescent="0.25">
      <c r="AB391" s="161" t="e">
        <f>T391-HLOOKUP(V391,Minimas!$C$3:$CD$12,2,FALSE)</f>
        <v>#N/A</v>
      </c>
      <c r="AC391" s="161" t="e">
        <f>T391-HLOOKUP(V391,Minimas!$C$3:$CD$12,3,FALSE)</f>
        <v>#N/A</v>
      </c>
      <c r="AD391" s="161" t="e">
        <f>T391-HLOOKUP(V391,Minimas!$C$3:$CD$12,4,FALSE)</f>
        <v>#N/A</v>
      </c>
      <c r="AE391" s="161" t="e">
        <f>T391-HLOOKUP(V391,Minimas!$C$3:$CD$12,5,FALSE)</f>
        <v>#N/A</v>
      </c>
      <c r="AF391" s="161" t="e">
        <f>T391-HLOOKUP(V391,Minimas!$C$3:$CD$12,6,FALSE)</f>
        <v>#N/A</v>
      </c>
      <c r="AG391" s="161" t="e">
        <f>T391-HLOOKUP(V391,Minimas!$C$3:$CD$12,7,FALSE)</f>
        <v>#N/A</v>
      </c>
      <c r="AH391" s="161" t="e">
        <f>T391-HLOOKUP(V391,Minimas!$C$3:$CD$12,8,FALSE)</f>
        <v>#N/A</v>
      </c>
      <c r="AI391" s="161" t="e">
        <f>T391-HLOOKUP(V391,Minimas!$C$3:$CD$12,9,FALSE)</f>
        <v>#N/A</v>
      </c>
      <c r="AJ391" s="161" t="e">
        <f>T391-HLOOKUP(V391,Minimas!$C$3:$CD$12,10,FALSE)</f>
        <v>#N/A</v>
      </c>
      <c r="AK391" s="162" t="str">
        <f t="shared" ref="AK391:AK454" si="46">IF(E391=0," ",IF(AJ391&gt;=0,$AJ$5,IF(AI391&gt;=0,$AI$5,IF(AH391&gt;=0,$AH$5,IF(AG391&gt;=0,$AG$5,IF(AF391&gt;=0,$AF$5,IF(AE391&gt;=0,$AE$5,IF(AD391&gt;=0,$AD$5,IF(AC391&gt;=0,$AC$5,$AB$5)))))))))</f>
        <v xml:space="preserve"> </v>
      </c>
      <c r="AL391" s="163"/>
      <c r="AM391" s="163" t="str">
        <f t="shared" ref="AM391:AM454" si="47">IF(AK391="","",AK391)</f>
        <v xml:space="preserve"> </v>
      </c>
      <c r="AN391" s="163" t="str">
        <f t="shared" ref="AN391:AN454" si="48">IF(E391=0," ",IF(AJ391&gt;=0,AJ391,IF(AI391&gt;=0,AI391,IF(AH391&gt;=0,AH391,IF(AG391&gt;=0,AG391,IF(AF391&gt;=0,AF391,IF(AE391&gt;=0,AE391,IF(AD391&gt;=0,AD391,IF(AC391&gt;=0,AC391,AB391)))))))))</f>
        <v xml:space="preserve"> </v>
      </c>
    </row>
    <row r="392" spans="28:40" ht="14" x14ac:dyDescent="0.25">
      <c r="AB392" s="161" t="e">
        <f>T392-HLOOKUP(V392,Minimas!$C$3:$CD$12,2,FALSE)</f>
        <v>#N/A</v>
      </c>
      <c r="AC392" s="161" t="e">
        <f>T392-HLOOKUP(V392,Minimas!$C$3:$CD$12,3,FALSE)</f>
        <v>#N/A</v>
      </c>
      <c r="AD392" s="161" t="e">
        <f>T392-HLOOKUP(V392,Minimas!$C$3:$CD$12,4,FALSE)</f>
        <v>#N/A</v>
      </c>
      <c r="AE392" s="161" t="e">
        <f>T392-HLOOKUP(V392,Minimas!$C$3:$CD$12,5,FALSE)</f>
        <v>#N/A</v>
      </c>
      <c r="AF392" s="161" t="e">
        <f>T392-HLOOKUP(V392,Minimas!$C$3:$CD$12,6,FALSE)</f>
        <v>#N/A</v>
      </c>
      <c r="AG392" s="161" t="e">
        <f>T392-HLOOKUP(V392,Minimas!$C$3:$CD$12,7,FALSE)</f>
        <v>#N/A</v>
      </c>
      <c r="AH392" s="161" t="e">
        <f>T392-HLOOKUP(V392,Minimas!$C$3:$CD$12,8,FALSE)</f>
        <v>#N/A</v>
      </c>
      <c r="AI392" s="161" t="e">
        <f>T392-HLOOKUP(V392,Minimas!$C$3:$CD$12,9,FALSE)</f>
        <v>#N/A</v>
      </c>
      <c r="AJ392" s="161" t="e">
        <f>T392-HLOOKUP(V392,Minimas!$C$3:$CD$12,10,FALSE)</f>
        <v>#N/A</v>
      </c>
      <c r="AK392" s="162" t="str">
        <f t="shared" si="46"/>
        <v xml:space="preserve"> </v>
      </c>
      <c r="AL392" s="163"/>
      <c r="AM392" s="163" t="str">
        <f t="shared" si="47"/>
        <v xml:space="preserve"> </v>
      </c>
      <c r="AN392" s="163" t="str">
        <f t="shared" si="48"/>
        <v xml:space="preserve"> </v>
      </c>
    </row>
    <row r="393" spans="28:40" ht="14" x14ac:dyDescent="0.25">
      <c r="AB393" s="161" t="e">
        <f>T393-HLOOKUP(V393,Minimas!$C$3:$CD$12,2,FALSE)</f>
        <v>#N/A</v>
      </c>
      <c r="AC393" s="161" t="e">
        <f>T393-HLOOKUP(V393,Minimas!$C$3:$CD$12,3,FALSE)</f>
        <v>#N/A</v>
      </c>
      <c r="AD393" s="161" t="e">
        <f>T393-HLOOKUP(V393,Minimas!$C$3:$CD$12,4,FALSE)</f>
        <v>#N/A</v>
      </c>
      <c r="AE393" s="161" t="e">
        <f>T393-HLOOKUP(V393,Minimas!$C$3:$CD$12,5,FALSE)</f>
        <v>#N/A</v>
      </c>
      <c r="AF393" s="161" t="e">
        <f>T393-HLOOKUP(V393,Minimas!$C$3:$CD$12,6,FALSE)</f>
        <v>#N/A</v>
      </c>
      <c r="AG393" s="161" t="e">
        <f>T393-HLOOKUP(V393,Minimas!$C$3:$CD$12,7,FALSE)</f>
        <v>#N/A</v>
      </c>
      <c r="AH393" s="161" t="e">
        <f>T393-HLOOKUP(V393,Minimas!$C$3:$CD$12,8,FALSE)</f>
        <v>#N/A</v>
      </c>
      <c r="AI393" s="161" t="e">
        <f>T393-HLOOKUP(V393,Minimas!$C$3:$CD$12,9,FALSE)</f>
        <v>#N/A</v>
      </c>
      <c r="AJ393" s="161" t="e">
        <f>T393-HLOOKUP(V393,Minimas!$C$3:$CD$12,10,FALSE)</f>
        <v>#N/A</v>
      </c>
      <c r="AK393" s="162" t="str">
        <f t="shared" si="46"/>
        <v xml:space="preserve"> </v>
      </c>
      <c r="AL393" s="163"/>
      <c r="AM393" s="163" t="str">
        <f t="shared" si="47"/>
        <v xml:space="preserve"> </v>
      </c>
      <c r="AN393" s="163" t="str">
        <f t="shared" si="48"/>
        <v xml:space="preserve"> </v>
      </c>
    </row>
    <row r="394" spans="28:40" ht="14" x14ac:dyDescent="0.25">
      <c r="AB394" s="161" t="e">
        <f>T394-HLOOKUP(V394,Minimas!$C$3:$CD$12,2,FALSE)</f>
        <v>#N/A</v>
      </c>
      <c r="AC394" s="161" t="e">
        <f>T394-HLOOKUP(V394,Minimas!$C$3:$CD$12,3,FALSE)</f>
        <v>#N/A</v>
      </c>
      <c r="AD394" s="161" t="e">
        <f>T394-HLOOKUP(V394,Minimas!$C$3:$CD$12,4,FALSE)</f>
        <v>#N/A</v>
      </c>
      <c r="AE394" s="161" t="e">
        <f>T394-HLOOKUP(V394,Minimas!$C$3:$CD$12,5,FALSE)</f>
        <v>#N/A</v>
      </c>
      <c r="AF394" s="161" t="e">
        <f>T394-HLOOKUP(V394,Minimas!$C$3:$CD$12,6,FALSE)</f>
        <v>#N/A</v>
      </c>
      <c r="AG394" s="161" t="e">
        <f>T394-HLOOKUP(V394,Minimas!$C$3:$CD$12,7,FALSE)</f>
        <v>#N/A</v>
      </c>
      <c r="AH394" s="161" t="e">
        <f>T394-HLOOKUP(V394,Minimas!$C$3:$CD$12,8,FALSE)</f>
        <v>#N/A</v>
      </c>
      <c r="AI394" s="161" t="e">
        <f>T394-HLOOKUP(V394,Minimas!$C$3:$CD$12,9,FALSE)</f>
        <v>#N/A</v>
      </c>
      <c r="AJ394" s="161" t="e">
        <f>T394-HLOOKUP(V394,Minimas!$C$3:$CD$12,10,FALSE)</f>
        <v>#N/A</v>
      </c>
      <c r="AK394" s="162" t="str">
        <f t="shared" si="46"/>
        <v xml:space="preserve"> </v>
      </c>
      <c r="AL394" s="163"/>
      <c r="AM394" s="163" t="str">
        <f t="shared" si="47"/>
        <v xml:space="preserve"> </v>
      </c>
      <c r="AN394" s="163" t="str">
        <f t="shared" si="48"/>
        <v xml:space="preserve"> </v>
      </c>
    </row>
    <row r="395" spans="28:40" ht="14" x14ac:dyDescent="0.25">
      <c r="AB395" s="161" t="e">
        <f>T395-HLOOKUP(V395,Minimas!$C$3:$CD$12,2,FALSE)</f>
        <v>#N/A</v>
      </c>
      <c r="AC395" s="161" t="e">
        <f>T395-HLOOKUP(V395,Minimas!$C$3:$CD$12,3,FALSE)</f>
        <v>#N/A</v>
      </c>
      <c r="AD395" s="161" t="e">
        <f>T395-HLOOKUP(V395,Minimas!$C$3:$CD$12,4,FALSE)</f>
        <v>#N/A</v>
      </c>
      <c r="AE395" s="161" t="e">
        <f>T395-HLOOKUP(V395,Minimas!$C$3:$CD$12,5,FALSE)</f>
        <v>#N/A</v>
      </c>
      <c r="AF395" s="161" t="e">
        <f>T395-HLOOKUP(V395,Minimas!$C$3:$CD$12,6,FALSE)</f>
        <v>#N/A</v>
      </c>
      <c r="AG395" s="161" t="e">
        <f>T395-HLOOKUP(V395,Minimas!$C$3:$CD$12,7,FALSE)</f>
        <v>#N/A</v>
      </c>
      <c r="AH395" s="161" t="e">
        <f>T395-HLOOKUP(V395,Minimas!$C$3:$CD$12,8,FALSE)</f>
        <v>#N/A</v>
      </c>
      <c r="AI395" s="161" t="e">
        <f>T395-HLOOKUP(V395,Minimas!$C$3:$CD$12,9,FALSE)</f>
        <v>#N/A</v>
      </c>
      <c r="AJ395" s="161" t="e">
        <f>T395-HLOOKUP(V395,Minimas!$C$3:$CD$12,10,FALSE)</f>
        <v>#N/A</v>
      </c>
      <c r="AK395" s="162" t="str">
        <f t="shared" si="46"/>
        <v xml:space="preserve"> </v>
      </c>
      <c r="AL395" s="163"/>
      <c r="AM395" s="163" t="str">
        <f t="shared" si="47"/>
        <v xml:space="preserve"> </v>
      </c>
      <c r="AN395" s="163" t="str">
        <f t="shared" si="48"/>
        <v xml:space="preserve"> </v>
      </c>
    </row>
    <row r="396" spans="28:40" ht="14" x14ac:dyDescent="0.25">
      <c r="AB396" s="161" t="e">
        <f>T396-HLOOKUP(V396,Minimas!$C$3:$CD$12,2,FALSE)</f>
        <v>#N/A</v>
      </c>
      <c r="AC396" s="161" t="e">
        <f>T396-HLOOKUP(V396,Minimas!$C$3:$CD$12,3,FALSE)</f>
        <v>#N/A</v>
      </c>
      <c r="AD396" s="161" t="e">
        <f>T396-HLOOKUP(V396,Minimas!$C$3:$CD$12,4,FALSE)</f>
        <v>#N/A</v>
      </c>
      <c r="AE396" s="161" t="e">
        <f>T396-HLOOKUP(V396,Minimas!$C$3:$CD$12,5,FALSE)</f>
        <v>#N/A</v>
      </c>
      <c r="AF396" s="161" t="e">
        <f>T396-HLOOKUP(V396,Minimas!$C$3:$CD$12,6,FALSE)</f>
        <v>#N/A</v>
      </c>
      <c r="AG396" s="161" t="e">
        <f>T396-HLOOKUP(V396,Minimas!$C$3:$CD$12,7,FALSE)</f>
        <v>#N/A</v>
      </c>
      <c r="AH396" s="161" t="e">
        <f>T396-HLOOKUP(V396,Minimas!$C$3:$CD$12,8,FALSE)</f>
        <v>#N/A</v>
      </c>
      <c r="AI396" s="161" t="e">
        <f>T396-HLOOKUP(V396,Minimas!$C$3:$CD$12,9,FALSE)</f>
        <v>#N/A</v>
      </c>
      <c r="AJ396" s="161" t="e">
        <f>T396-HLOOKUP(V396,Minimas!$C$3:$CD$12,10,FALSE)</f>
        <v>#N/A</v>
      </c>
      <c r="AK396" s="162" t="str">
        <f t="shared" si="46"/>
        <v xml:space="preserve"> </v>
      </c>
      <c r="AL396" s="163"/>
      <c r="AM396" s="163" t="str">
        <f t="shared" si="47"/>
        <v xml:space="preserve"> </v>
      </c>
      <c r="AN396" s="163" t="str">
        <f t="shared" si="48"/>
        <v xml:space="preserve"> </v>
      </c>
    </row>
    <row r="397" spans="28:40" ht="14" x14ac:dyDescent="0.25">
      <c r="AB397" s="161" t="e">
        <f>T397-HLOOKUP(V397,Minimas!$C$3:$CD$12,2,FALSE)</f>
        <v>#N/A</v>
      </c>
      <c r="AC397" s="161" t="e">
        <f>T397-HLOOKUP(V397,Minimas!$C$3:$CD$12,3,FALSE)</f>
        <v>#N/A</v>
      </c>
      <c r="AD397" s="161" t="e">
        <f>T397-HLOOKUP(V397,Minimas!$C$3:$CD$12,4,FALSE)</f>
        <v>#N/A</v>
      </c>
      <c r="AE397" s="161" t="e">
        <f>T397-HLOOKUP(V397,Minimas!$C$3:$CD$12,5,FALSE)</f>
        <v>#N/A</v>
      </c>
      <c r="AF397" s="161" t="e">
        <f>T397-HLOOKUP(V397,Minimas!$C$3:$CD$12,6,FALSE)</f>
        <v>#N/A</v>
      </c>
      <c r="AG397" s="161" t="e">
        <f>T397-HLOOKUP(V397,Minimas!$C$3:$CD$12,7,FALSE)</f>
        <v>#N/A</v>
      </c>
      <c r="AH397" s="161" t="e">
        <f>T397-HLOOKUP(V397,Minimas!$C$3:$CD$12,8,FALSE)</f>
        <v>#N/A</v>
      </c>
      <c r="AI397" s="161" t="e">
        <f>T397-HLOOKUP(V397,Minimas!$C$3:$CD$12,9,FALSE)</f>
        <v>#N/A</v>
      </c>
      <c r="AJ397" s="161" t="e">
        <f>T397-HLOOKUP(V397,Minimas!$C$3:$CD$12,10,FALSE)</f>
        <v>#N/A</v>
      </c>
      <c r="AK397" s="162" t="str">
        <f t="shared" si="46"/>
        <v xml:space="preserve"> </v>
      </c>
      <c r="AL397" s="163"/>
      <c r="AM397" s="163" t="str">
        <f t="shared" si="47"/>
        <v xml:space="preserve"> </v>
      </c>
      <c r="AN397" s="163" t="str">
        <f t="shared" si="48"/>
        <v xml:space="preserve"> </v>
      </c>
    </row>
    <row r="398" spans="28:40" ht="14" x14ac:dyDescent="0.25">
      <c r="AB398" s="161" t="e">
        <f>T398-HLOOKUP(V398,Minimas!$C$3:$CD$12,2,FALSE)</f>
        <v>#N/A</v>
      </c>
      <c r="AC398" s="161" t="e">
        <f>T398-HLOOKUP(V398,Minimas!$C$3:$CD$12,3,FALSE)</f>
        <v>#N/A</v>
      </c>
      <c r="AD398" s="161" t="e">
        <f>T398-HLOOKUP(V398,Minimas!$C$3:$CD$12,4,FALSE)</f>
        <v>#N/A</v>
      </c>
      <c r="AE398" s="161" t="e">
        <f>T398-HLOOKUP(V398,Minimas!$C$3:$CD$12,5,FALSE)</f>
        <v>#N/A</v>
      </c>
      <c r="AF398" s="161" t="e">
        <f>T398-HLOOKUP(V398,Minimas!$C$3:$CD$12,6,FALSE)</f>
        <v>#N/A</v>
      </c>
      <c r="AG398" s="161" t="e">
        <f>T398-HLOOKUP(V398,Minimas!$C$3:$CD$12,7,FALSE)</f>
        <v>#N/A</v>
      </c>
      <c r="AH398" s="161" t="e">
        <f>T398-HLOOKUP(V398,Minimas!$C$3:$CD$12,8,FALSE)</f>
        <v>#N/A</v>
      </c>
      <c r="AI398" s="161" t="e">
        <f>T398-HLOOKUP(V398,Minimas!$C$3:$CD$12,9,FALSE)</f>
        <v>#N/A</v>
      </c>
      <c r="AJ398" s="161" t="e">
        <f>T398-HLOOKUP(V398,Minimas!$C$3:$CD$12,10,FALSE)</f>
        <v>#N/A</v>
      </c>
      <c r="AK398" s="162" t="str">
        <f t="shared" si="46"/>
        <v xml:space="preserve"> </v>
      </c>
      <c r="AL398" s="163"/>
      <c r="AM398" s="163" t="str">
        <f t="shared" si="47"/>
        <v xml:space="preserve"> </v>
      </c>
      <c r="AN398" s="163" t="str">
        <f t="shared" si="48"/>
        <v xml:space="preserve"> </v>
      </c>
    </row>
    <row r="399" spans="28:40" ht="14" x14ac:dyDescent="0.25">
      <c r="AB399" s="161" t="e">
        <f>T399-HLOOKUP(V399,Minimas!$C$3:$CD$12,2,FALSE)</f>
        <v>#N/A</v>
      </c>
      <c r="AC399" s="161" t="e">
        <f>T399-HLOOKUP(V399,Minimas!$C$3:$CD$12,3,FALSE)</f>
        <v>#N/A</v>
      </c>
      <c r="AD399" s="161" t="e">
        <f>T399-HLOOKUP(V399,Minimas!$C$3:$CD$12,4,FALSE)</f>
        <v>#N/A</v>
      </c>
      <c r="AE399" s="161" t="e">
        <f>T399-HLOOKUP(V399,Minimas!$C$3:$CD$12,5,FALSE)</f>
        <v>#N/A</v>
      </c>
      <c r="AF399" s="161" t="e">
        <f>T399-HLOOKUP(V399,Minimas!$C$3:$CD$12,6,FALSE)</f>
        <v>#N/A</v>
      </c>
      <c r="AG399" s="161" t="e">
        <f>T399-HLOOKUP(V399,Minimas!$C$3:$CD$12,7,FALSE)</f>
        <v>#N/A</v>
      </c>
      <c r="AH399" s="161" t="e">
        <f>T399-HLOOKUP(V399,Minimas!$C$3:$CD$12,8,FALSE)</f>
        <v>#N/A</v>
      </c>
      <c r="AI399" s="161" t="e">
        <f>T399-HLOOKUP(V399,Minimas!$C$3:$CD$12,9,FALSE)</f>
        <v>#N/A</v>
      </c>
      <c r="AJ399" s="161" t="e">
        <f>T399-HLOOKUP(V399,Minimas!$C$3:$CD$12,10,FALSE)</f>
        <v>#N/A</v>
      </c>
      <c r="AK399" s="162" t="str">
        <f t="shared" si="46"/>
        <v xml:space="preserve"> </v>
      </c>
      <c r="AL399" s="163"/>
      <c r="AM399" s="163" t="str">
        <f t="shared" si="47"/>
        <v xml:space="preserve"> </v>
      </c>
      <c r="AN399" s="163" t="str">
        <f t="shared" si="48"/>
        <v xml:space="preserve"> </v>
      </c>
    </row>
    <row r="400" spans="28:40" ht="14" x14ac:dyDescent="0.25">
      <c r="AB400" s="161" t="e">
        <f>T400-HLOOKUP(V400,Minimas!$C$3:$CD$12,2,FALSE)</f>
        <v>#N/A</v>
      </c>
      <c r="AC400" s="161" t="e">
        <f>T400-HLOOKUP(V400,Minimas!$C$3:$CD$12,3,FALSE)</f>
        <v>#N/A</v>
      </c>
      <c r="AD400" s="161" t="e">
        <f>T400-HLOOKUP(V400,Minimas!$C$3:$CD$12,4,FALSE)</f>
        <v>#N/A</v>
      </c>
      <c r="AE400" s="161" t="e">
        <f>T400-HLOOKUP(V400,Minimas!$C$3:$CD$12,5,FALSE)</f>
        <v>#N/A</v>
      </c>
      <c r="AF400" s="161" t="e">
        <f>T400-HLOOKUP(V400,Minimas!$C$3:$CD$12,6,FALSE)</f>
        <v>#N/A</v>
      </c>
      <c r="AG400" s="161" t="e">
        <f>T400-HLOOKUP(V400,Minimas!$C$3:$CD$12,7,FALSE)</f>
        <v>#N/A</v>
      </c>
      <c r="AH400" s="161" t="e">
        <f>T400-HLOOKUP(V400,Minimas!$C$3:$CD$12,8,FALSE)</f>
        <v>#N/A</v>
      </c>
      <c r="AI400" s="161" t="e">
        <f>T400-HLOOKUP(V400,Minimas!$C$3:$CD$12,9,FALSE)</f>
        <v>#N/A</v>
      </c>
      <c r="AJ400" s="161" t="e">
        <f>T400-HLOOKUP(V400,Minimas!$C$3:$CD$12,10,FALSE)</f>
        <v>#N/A</v>
      </c>
      <c r="AK400" s="162" t="str">
        <f t="shared" si="46"/>
        <v xml:space="preserve"> </v>
      </c>
      <c r="AL400" s="163"/>
      <c r="AM400" s="163" t="str">
        <f t="shared" si="47"/>
        <v xml:space="preserve"> </v>
      </c>
      <c r="AN400" s="163" t="str">
        <f t="shared" si="48"/>
        <v xml:space="preserve"> </v>
      </c>
    </row>
    <row r="401" spans="28:40" ht="14" x14ac:dyDescent="0.25">
      <c r="AB401" s="161" t="e">
        <f>T401-HLOOKUP(V401,Minimas!$C$3:$CD$12,2,FALSE)</f>
        <v>#N/A</v>
      </c>
      <c r="AC401" s="161" t="e">
        <f>T401-HLOOKUP(V401,Minimas!$C$3:$CD$12,3,FALSE)</f>
        <v>#N/A</v>
      </c>
      <c r="AD401" s="161" t="e">
        <f>T401-HLOOKUP(V401,Minimas!$C$3:$CD$12,4,FALSE)</f>
        <v>#N/A</v>
      </c>
      <c r="AE401" s="161" t="e">
        <f>T401-HLOOKUP(V401,Minimas!$C$3:$CD$12,5,FALSE)</f>
        <v>#N/A</v>
      </c>
      <c r="AF401" s="161" t="e">
        <f>T401-HLOOKUP(V401,Minimas!$C$3:$CD$12,6,FALSE)</f>
        <v>#N/A</v>
      </c>
      <c r="AG401" s="161" t="e">
        <f>T401-HLOOKUP(V401,Minimas!$C$3:$CD$12,7,FALSE)</f>
        <v>#N/A</v>
      </c>
      <c r="AH401" s="161" t="e">
        <f>T401-HLOOKUP(V401,Minimas!$C$3:$CD$12,8,FALSE)</f>
        <v>#N/A</v>
      </c>
      <c r="AI401" s="161" t="e">
        <f>T401-HLOOKUP(V401,Minimas!$C$3:$CD$12,9,FALSE)</f>
        <v>#N/A</v>
      </c>
      <c r="AJ401" s="161" t="e">
        <f>T401-HLOOKUP(V401,Minimas!$C$3:$CD$12,10,FALSE)</f>
        <v>#N/A</v>
      </c>
      <c r="AK401" s="162" t="str">
        <f t="shared" si="46"/>
        <v xml:space="preserve"> </v>
      </c>
      <c r="AL401" s="163"/>
      <c r="AM401" s="163" t="str">
        <f t="shared" si="47"/>
        <v xml:space="preserve"> </v>
      </c>
      <c r="AN401" s="163" t="str">
        <f t="shared" si="48"/>
        <v xml:space="preserve"> </v>
      </c>
    </row>
    <row r="402" spans="28:40" ht="14" x14ac:dyDescent="0.25">
      <c r="AB402" s="161" t="e">
        <f>T402-HLOOKUP(V402,Minimas!$C$3:$CD$12,2,FALSE)</f>
        <v>#N/A</v>
      </c>
      <c r="AC402" s="161" t="e">
        <f>T402-HLOOKUP(V402,Minimas!$C$3:$CD$12,3,FALSE)</f>
        <v>#N/A</v>
      </c>
      <c r="AD402" s="161" t="e">
        <f>T402-HLOOKUP(V402,Minimas!$C$3:$CD$12,4,FALSE)</f>
        <v>#N/A</v>
      </c>
      <c r="AE402" s="161" t="e">
        <f>T402-HLOOKUP(V402,Minimas!$C$3:$CD$12,5,FALSE)</f>
        <v>#N/A</v>
      </c>
      <c r="AF402" s="161" t="e">
        <f>T402-HLOOKUP(V402,Minimas!$C$3:$CD$12,6,FALSE)</f>
        <v>#N/A</v>
      </c>
      <c r="AG402" s="161" t="e">
        <f>T402-HLOOKUP(V402,Minimas!$C$3:$CD$12,7,FALSE)</f>
        <v>#N/A</v>
      </c>
      <c r="AH402" s="161" t="e">
        <f>T402-HLOOKUP(V402,Minimas!$C$3:$CD$12,8,FALSE)</f>
        <v>#N/A</v>
      </c>
      <c r="AI402" s="161" t="e">
        <f>T402-HLOOKUP(V402,Minimas!$C$3:$CD$12,9,FALSE)</f>
        <v>#N/A</v>
      </c>
      <c r="AJ402" s="161" t="e">
        <f>T402-HLOOKUP(V402,Minimas!$C$3:$CD$12,10,FALSE)</f>
        <v>#N/A</v>
      </c>
      <c r="AK402" s="162" t="str">
        <f t="shared" si="46"/>
        <v xml:space="preserve"> </v>
      </c>
      <c r="AL402" s="163"/>
      <c r="AM402" s="163" t="str">
        <f t="shared" si="47"/>
        <v xml:space="preserve"> </v>
      </c>
      <c r="AN402" s="163" t="str">
        <f t="shared" si="48"/>
        <v xml:space="preserve"> </v>
      </c>
    </row>
    <row r="403" spans="28:40" ht="14" x14ac:dyDescent="0.25">
      <c r="AB403" s="161" t="e">
        <f>T403-HLOOKUP(V403,Minimas!$C$3:$CD$12,2,FALSE)</f>
        <v>#N/A</v>
      </c>
      <c r="AC403" s="161" t="e">
        <f>T403-HLOOKUP(V403,Minimas!$C$3:$CD$12,3,FALSE)</f>
        <v>#N/A</v>
      </c>
      <c r="AD403" s="161" t="e">
        <f>T403-HLOOKUP(V403,Minimas!$C$3:$CD$12,4,FALSE)</f>
        <v>#N/A</v>
      </c>
      <c r="AE403" s="161" t="e">
        <f>T403-HLOOKUP(V403,Minimas!$C$3:$CD$12,5,FALSE)</f>
        <v>#N/A</v>
      </c>
      <c r="AF403" s="161" t="e">
        <f>T403-HLOOKUP(V403,Minimas!$C$3:$CD$12,6,FALSE)</f>
        <v>#N/A</v>
      </c>
      <c r="AG403" s="161" t="e">
        <f>T403-HLOOKUP(V403,Minimas!$C$3:$CD$12,7,FALSE)</f>
        <v>#N/A</v>
      </c>
      <c r="AH403" s="161" t="e">
        <f>T403-HLOOKUP(V403,Minimas!$C$3:$CD$12,8,FALSE)</f>
        <v>#N/A</v>
      </c>
      <c r="AI403" s="161" t="e">
        <f>T403-HLOOKUP(V403,Minimas!$C$3:$CD$12,9,FALSE)</f>
        <v>#N/A</v>
      </c>
      <c r="AJ403" s="161" t="e">
        <f>T403-HLOOKUP(V403,Minimas!$C$3:$CD$12,10,FALSE)</f>
        <v>#N/A</v>
      </c>
      <c r="AK403" s="162" t="str">
        <f t="shared" si="46"/>
        <v xml:space="preserve"> </v>
      </c>
      <c r="AL403" s="163"/>
      <c r="AM403" s="163" t="str">
        <f t="shared" si="47"/>
        <v xml:space="preserve"> </v>
      </c>
      <c r="AN403" s="163" t="str">
        <f t="shared" si="48"/>
        <v xml:space="preserve"> </v>
      </c>
    </row>
    <row r="404" spans="28:40" ht="14" x14ac:dyDescent="0.25">
      <c r="AB404" s="161" t="e">
        <f>T404-HLOOKUP(V404,Minimas!$C$3:$CD$12,2,FALSE)</f>
        <v>#N/A</v>
      </c>
      <c r="AC404" s="161" t="e">
        <f>T404-HLOOKUP(V404,Minimas!$C$3:$CD$12,3,FALSE)</f>
        <v>#N/A</v>
      </c>
      <c r="AD404" s="161" t="e">
        <f>T404-HLOOKUP(V404,Minimas!$C$3:$CD$12,4,FALSE)</f>
        <v>#N/A</v>
      </c>
      <c r="AE404" s="161" t="e">
        <f>T404-HLOOKUP(V404,Minimas!$C$3:$CD$12,5,FALSE)</f>
        <v>#N/A</v>
      </c>
      <c r="AF404" s="161" t="e">
        <f>T404-HLOOKUP(V404,Minimas!$C$3:$CD$12,6,FALSE)</f>
        <v>#N/A</v>
      </c>
      <c r="AG404" s="161" t="e">
        <f>T404-HLOOKUP(V404,Minimas!$C$3:$CD$12,7,FALSE)</f>
        <v>#N/A</v>
      </c>
      <c r="AH404" s="161" t="e">
        <f>T404-HLOOKUP(V404,Minimas!$C$3:$CD$12,8,FALSE)</f>
        <v>#N/A</v>
      </c>
      <c r="AI404" s="161" t="e">
        <f>T404-HLOOKUP(V404,Minimas!$C$3:$CD$12,9,FALSE)</f>
        <v>#N/A</v>
      </c>
      <c r="AJ404" s="161" t="e">
        <f>T404-HLOOKUP(V404,Minimas!$C$3:$CD$12,10,FALSE)</f>
        <v>#N/A</v>
      </c>
      <c r="AK404" s="162" t="str">
        <f t="shared" si="46"/>
        <v xml:space="preserve"> </v>
      </c>
      <c r="AL404" s="163"/>
      <c r="AM404" s="163" t="str">
        <f t="shared" si="47"/>
        <v xml:space="preserve"> </v>
      </c>
      <c r="AN404" s="163" t="str">
        <f t="shared" si="48"/>
        <v xml:space="preserve"> </v>
      </c>
    </row>
    <row r="405" spans="28:40" ht="14" x14ac:dyDescent="0.25">
      <c r="AB405" s="161" t="e">
        <f>T405-HLOOKUP(V405,Minimas!$C$3:$CD$12,2,FALSE)</f>
        <v>#N/A</v>
      </c>
      <c r="AC405" s="161" t="e">
        <f>T405-HLOOKUP(V405,Minimas!$C$3:$CD$12,3,FALSE)</f>
        <v>#N/A</v>
      </c>
      <c r="AD405" s="161" t="e">
        <f>T405-HLOOKUP(V405,Minimas!$C$3:$CD$12,4,FALSE)</f>
        <v>#N/A</v>
      </c>
      <c r="AE405" s="161" t="e">
        <f>T405-HLOOKUP(V405,Minimas!$C$3:$CD$12,5,FALSE)</f>
        <v>#N/A</v>
      </c>
      <c r="AF405" s="161" t="e">
        <f>T405-HLOOKUP(V405,Minimas!$C$3:$CD$12,6,FALSE)</f>
        <v>#N/A</v>
      </c>
      <c r="AG405" s="161" t="e">
        <f>T405-HLOOKUP(V405,Minimas!$C$3:$CD$12,7,FALSE)</f>
        <v>#N/A</v>
      </c>
      <c r="AH405" s="161" t="e">
        <f>T405-HLOOKUP(V405,Minimas!$C$3:$CD$12,8,FALSE)</f>
        <v>#N/A</v>
      </c>
      <c r="AI405" s="161" t="e">
        <f>T405-HLOOKUP(V405,Minimas!$C$3:$CD$12,9,FALSE)</f>
        <v>#N/A</v>
      </c>
      <c r="AJ405" s="161" t="e">
        <f>T405-HLOOKUP(V405,Minimas!$C$3:$CD$12,10,FALSE)</f>
        <v>#N/A</v>
      </c>
      <c r="AK405" s="162" t="str">
        <f t="shared" si="46"/>
        <v xml:space="preserve"> </v>
      </c>
      <c r="AL405" s="163"/>
      <c r="AM405" s="163" t="str">
        <f t="shared" si="47"/>
        <v xml:space="preserve"> </v>
      </c>
      <c r="AN405" s="163" t="str">
        <f t="shared" si="48"/>
        <v xml:space="preserve"> </v>
      </c>
    </row>
    <row r="406" spans="28:40" ht="14" x14ac:dyDescent="0.25">
      <c r="AB406" s="161" t="e">
        <f>T406-HLOOKUP(V406,Minimas!$C$3:$CD$12,2,FALSE)</f>
        <v>#N/A</v>
      </c>
      <c r="AC406" s="161" t="e">
        <f>T406-HLOOKUP(V406,Minimas!$C$3:$CD$12,3,FALSE)</f>
        <v>#N/A</v>
      </c>
      <c r="AD406" s="161" t="e">
        <f>T406-HLOOKUP(V406,Minimas!$C$3:$CD$12,4,FALSE)</f>
        <v>#N/A</v>
      </c>
      <c r="AE406" s="161" t="e">
        <f>T406-HLOOKUP(V406,Minimas!$C$3:$CD$12,5,FALSE)</f>
        <v>#N/A</v>
      </c>
      <c r="AF406" s="161" t="e">
        <f>T406-HLOOKUP(V406,Minimas!$C$3:$CD$12,6,FALSE)</f>
        <v>#N/A</v>
      </c>
      <c r="AG406" s="161" t="e">
        <f>T406-HLOOKUP(V406,Minimas!$C$3:$CD$12,7,FALSE)</f>
        <v>#N/A</v>
      </c>
      <c r="AH406" s="161" t="e">
        <f>T406-HLOOKUP(V406,Minimas!$C$3:$CD$12,8,FALSE)</f>
        <v>#N/A</v>
      </c>
      <c r="AI406" s="161" t="e">
        <f>T406-HLOOKUP(V406,Minimas!$C$3:$CD$12,9,FALSE)</f>
        <v>#N/A</v>
      </c>
      <c r="AJ406" s="161" t="e">
        <f>T406-HLOOKUP(V406,Minimas!$C$3:$CD$12,10,FALSE)</f>
        <v>#N/A</v>
      </c>
      <c r="AK406" s="162" t="str">
        <f t="shared" si="46"/>
        <v xml:space="preserve"> </v>
      </c>
      <c r="AL406" s="163"/>
      <c r="AM406" s="163" t="str">
        <f t="shared" si="47"/>
        <v xml:space="preserve"> </v>
      </c>
      <c r="AN406" s="163" t="str">
        <f t="shared" si="48"/>
        <v xml:space="preserve"> </v>
      </c>
    </row>
    <row r="407" spans="28:40" ht="14" x14ac:dyDescent="0.25">
      <c r="AB407" s="161" t="e">
        <f>T407-HLOOKUP(V407,Minimas!$C$3:$CD$12,2,FALSE)</f>
        <v>#N/A</v>
      </c>
      <c r="AC407" s="161" t="e">
        <f>T407-HLOOKUP(V407,Minimas!$C$3:$CD$12,3,FALSE)</f>
        <v>#N/A</v>
      </c>
      <c r="AD407" s="161" t="e">
        <f>T407-HLOOKUP(V407,Minimas!$C$3:$CD$12,4,FALSE)</f>
        <v>#N/A</v>
      </c>
      <c r="AE407" s="161" t="e">
        <f>T407-HLOOKUP(V407,Minimas!$C$3:$CD$12,5,FALSE)</f>
        <v>#N/A</v>
      </c>
      <c r="AF407" s="161" t="e">
        <f>T407-HLOOKUP(V407,Minimas!$C$3:$CD$12,6,FALSE)</f>
        <v>#N/A</v>
      </c>
      <c r="AG407" s="161" t="e">
        <f>T407-HLOOKUP(V407,Minimas!$C$3:$CD$12,7,FALSE)</f>
        <v>#N/A</v>
      </c>
      <c r="AH407" s="161" t="e">
        <f>T407-HLOOKUP(V407,Minimas!$C$3:$CD$12,8,FALSE)</f>
        <v>#N/A</v>
      </c>
      <c r="AI407" s="161" t="e">
        <f>T407-HLOOKUP(V407,Minimas!$C$3:$CD$12,9,FALSE)</f>
        <v>#N/A</v>
      </c>
      <c r="AJ407" s="161" t="e">
        <f>T407-HLOOKUP(V407,Minimas!$C$3:$CD$12,10,FALSE)</f>
        <v>#N/A</v>
      </c>
      <c r="AK407" s="162" t="str">
        <f t="shared" si="46"/>
        <v xml:space="preserve"> </v>
      </c>
      <c r="AL407" s="163"/>
      <c r="AM407" s="163" t="str">
        <f t="shared" si="47"/>
        <v xml:space="preserve"> </v>
      </c>
      <c r="AN407" s="163" t="str">
        <f t="shared" si="48"/>
        <v xml:space="preserve"> </v>
      </c>
    </row>
    <row r="408" spans="28:40" ht="14" x14ac:dyDescent="0.25">
      <c r="AB408" s="161" t="e">
        <f>T408-HLOOKUP(V408,Minimas!$C$3:$CD$12,2,FALSE)</f>
        <v>#N/A</v>
      </c>
      <c r="AC408" s="161" t="e">
        <f>T408-HLOOKUP(V408,Minimas!$C$3:$CD$12,3,FALSE)</f>
        <v>#N/A</v>
      </c>
      <c r="AD408" s="161" t="e">
        <f>T408-HLOOKUP(V408,Minimas!$C$3:$CD$12,4,FALSE)</f>
        <v>#N/A</v>
      </c>
      <c r="AE408" s="161" t="e">
        <f>T408-HLOOKUP(V408,Minimas!$C$3:$CD$12,5,FALSE)</f>
        <v>#N/A</v>
      </c>
      <c r="AF408" s="161" t="e">
        <f>T408-HLOOKUP(V408,Minimas!$C$3:$CD$12,6,FALSE)</f>
        <v>#N/A</v>
      </c>
      <c r="AG408" s="161" t="e">
        <f>T408-HLOOKUP(V408,Minimas!$C$3:$CD$12,7,FALSE)</f>
        <v>#N/A</v>
      </c>
      <c r="AH408" s="161" t="e">
        <f>T408-HLOOKUP(V408,Minimas!$C$3:$CD$12,8,FALSE)</f>
        <v>#N/A</v>
      </c>
      <c r="AI408" s="161" t="e">
        <f>T408-HLOOKUP(V408,Minimas!$C$3:$CD$12,9,FALSE)</f>
        <v>#N/A</v>
      </c>
      <c r="AJ408" s="161" t="e">
        <f>T408-HLOOKUP(V408,Minimas!$C$3:$CD$12,10,FALSE)</f>
        <v>#N/A</v>
      </c>
      <c r="AK408" s="162" t="str">
        <f t="shared" si="46"/>
        <v xml:space="preserve"> </v>
      </c>
      <c r="AL408" s="163"/>
      <c r="AM408" s="163" t="str">
        <f t="shared" si="47"/>
        <v xml:space="preserve"> </v>
      </c>
      <c r="AN408" s="163" t="str">
        <f t="shared" si="48"/>
        <v xml:space="preserve"> </v>
      </c>
    </row>
    <row r="409" spans="28:40" ht="14" x14ac:dyDescent="0.25">
      <c r="AB409" s="161" t="e">
        <f>T409-HLOOKUP(V409,Minimas!$C$3:$CD$12,2,FALSE)</f>
        <v>#N/A</v>
      </c>
      <c r="AC409" s="161" t="e">
        <f>T409-HLOOKUP(V409,Minimas!$C$3:$CD$12,3,FALSE)</f>
        <v>#N/A</v>
      </c>
      <c r="AD409" s="161" t="e">
        <f>T409-HLOOKUP(V409,Minimas!$C$3:$CD$12,4,FALSE)</f>
        <v>#N/A</v>
      </c>
      <c r="AE409" s="161" t="e">
        <f>T409-HLOOKUP(V409,Minimas!$C$3:$CD$12,5,FALSE)</f>
        <v>#N/A</v>
      </c>
      <c r="AF409" s="161" t="e">
        <f>T409-HLOOKUP(V409,Minimas!$C$3:$CD$12,6,FALSE)</f>
        <v>#N/A</v>
      </c>
      <c r="AG409" s="161" t="e">
        <f>T409-HLOOKUP(V409,Minimas!$C$3:$CD$12,7,FALSE)</f>
        <v>#N/A</v>
      </c>
      <c r="AH409" s="161" t="e">
        <f>T409-HLOOKUP(V409,Minimas!$C$3:$CD$12,8,FALSE)</f>
        <v>#N/A</v>
      </c>
      <c r="AI409" s="161" t="e">
        <f>T409-HLOOKUP(V409,Minimas!$C$3:$CD$12,9,FALSE)</f>
        <v>#N/A</v>
      </c>
      <c r="AJ409" s="161" t="e">
        <f>T409-HLOOKUP(V409,Minimas!$C$3:$CD$12,10,FALSE)</f>
        <v>#N/A</v>
      </c>
      <c r="AK409" s="162" t="str">
        <f t="shared" si="46"/>
        <v xml:space="preserve"> </v>
      </c>
      <c r="AL409" s="163"/>
      <c r="AM409" s="163" t="str">
        <f t="shared" si="47"/>
        <v xml:space="preserve"> </v>
      </c>
      <c r="AN409" s="163" t="str">
        <f t="shared" si="48"/>
        <v xml:space="preserve"> </v>
      </c>
    </row>
    <row r="410" spans="28:40" ht="14" x14ac:dyDescent="0.25">
      <c r="AB410" s="161" t="e">
        <f>T410-HLOOKUP(V410,Minimas!$C$3:$CD$12,2,FALSE)</f>
        <v>#N/A</v>
      </c>
      <c r="AC410" s="161" t="e">
        <f>T410-HLOOKUP(V410,Minimas!$C$3:$CD$12,3,FALSE)</f>
        <v>#N/A</v>
      </c>
      <c r="AD410" s="161" t="e">
        <f>T410-HLOOKUP(V410,Minimas!$C$3:$CD$12,4,FALSE)</f>
        <v>#N/A</v>
      </c>
      <c r="AE410" s="161" t="e">
        <f>T410-HLOOKUP(V410,Minimas!$C$3:$CD$12,5,FALSE)</f>
        <v>#N/A</v>
      </c>
      <c r="AF410" s="161" t="e">
        <f>T410-HLOOKUP(V410,Minimas!$C$3:$CD$12,6,FALSE)</f>
        <v>#N/A</v>
      </c>
      <c r="AG410" s="161" t="e">
        <f>T410-HLOOKUP(V410,Minimas!$C$3:$CD$12,7,FALSE)</f>
        <v>#N/A</v>
      </c>
      <c r="AH410" s="161" t="e">
        <f>T410-HLOOKUP(V410,Minimas!$C$3:$CD$12,8,FALSE)</f>
        <v>#N/A</v>
      </c>
      <c r="AI410" s="161" t="e">
        <f>T410-HLOOKUP(V410,Minimas!$C$3:$CD$12,9,FALSE)</f>
        <v>#N/A</v>
      </c>
      <c r="AJ410" s="161" t="e">
        <f>T410-HLOOKUP(V410,Minimas!$C$3:$CD$12,10,FALSE)</f>
        <v>#N/A</v>
      </c>
      <c r="AK410" s="162" t="str">
        <f t="shared" si="46"/>
        <v xml:space="preserve"> </v>
      </c>
      <c r="AL410" s="163"/>
      <c r="AM410" s="163" t="str">
        <f t="shared" si="47"/>
        <v xml:space="preserve"> </v>
      </c>
      <c r="AN410" s="163" t="str">
        <f t="shared" si="48"/>
        <v xml:space="preserve"> </v>
      </c>
    </row>
    <row r="411" spans="28:40" ht="14" x14ac:dyDescent="0.25">
      <c r="AB411" s="161" t="e">
        <f>T411-HLOOKUP(V411,Minimas!$C$3:$CD$12,2,FALSE)</f>
        <v>#N/A</v>
      </c>
      <c r="AC411" s="161" t="e">
        <f>T411-HLOOKUP(V411,Minimas!$C$3:$CD$12,3,FALSE)</f>
        <v>#N/A</v>
      </c>
      <c r="AD411" s="161" t="e">
        <f>T411-HLOOKUP(V411,Minimas!$C$3:$CD$12,4,FALSE)</f>
        <v>#N/A</v>
      </c>
      <c r="AE411" s="161" t="e">
        <f>T411-HLOOKUP(V411,Minimas!$C$3:$CD$12,5,FALSE)</f>
        <v>#N/A</v>
      </c>
      <c r="AF411" s="161" t="e">
        <f>T411-HLOOKUP(V411,Minimas!$C$3:$CD$12,6,FALSE)</f>
        <v>#N/A</v>
      </c>
      <c r="AG411" s="161" t="e">
        <f>T411-HLOOKUP(V411,Minimas!$C$3:$CD$12,7,FALSE)</f>
        <v>#N/A</v>
      </c>
      <c r="AH411" s="161" t="e">
        <f>T411-HLOOKUP(V411,Minimas!$C$3:$CD$12,8,FALSE)</f>
        <v>#N/A</v>
      </c>
      <c r="AI411" s="161" t="e">
        <f>T411-HLOOKUP(V411,Minimas!$C$3:$CD$12,9,FALSE)</f>
        <v>#N/A</v>
      </c>
      <c r="AJ411" s="161" t="e">
        <f>T411-HLOOKUP(V411,Minimas!$C$3:$CD$12,10,FALSE)</f>
        <v>#N/A</v>
      </c>
      <c r="AK411" s="162" t="str">
        <f t="shared" si="46"/>
        <v xml:space="preserve"> </v>
      </c>
      <c r="AL411" s="163"/>
      <c r="AM411" s="163" t="str">
        <f t="shared" si="47"/>
        <v xml:space="preserve"> </v>
      </c>
      <c r="AN411" s="163" t="str">
        <f t="shared" si="48"/>
        <v xml:space="preserve"> </v>
      </c>
    </row>
    <row r="412" spans="28:40" ht="14" x14ac:dyDescent="0.25">
      <c r="AB412" s="161" t="e">
        <f>T412-HLOOKUP(V412,Minimas!$C$3:$CD$12,2,FALSE)</f>
        <v>#N/A</v>
      </c>
      <c r="AC412" s="161" t="e">
        <f>T412-HLOOKUP(V412,Minimas!$C$3:$CD$12,3,FALSE)</f>
        <v>#N/A</v>
      </c>
      <c r="AD412" s="161" t="e">
        <f>T412-HLOOKUP(V412,Minimas!$C$3:$CD$12,4,FALSE)</f>
        <v>#N/A</v>
      </c>
      <c r="AE412" s="161" t="e">
        <f>T412-HLOOKUP(V412,Minimas!$C$3:$CD$12,5,FALSE)</f>
        <v>#N/A</v>
      </c>
      <c r="AF412" s="161" t="e">
        <f>T412-HLOOKUP(V412,Minimas!$C$3:$CD$12,6,FALSE)</f>
        <v>#N/A</v>
      </c>
      <c r="AG412" s="161" t="e">
        <f>T412-HLOOKUP(V412,Minimas!$C$3:$CD$12,7,FALSE)</f>
        <v>#N/A</v>
      </c>
      <c r="AH412" s="161" t="e">
        <f>T412-HLOOKUP(V412,Minimas!$C$3:$CD$12,8,FALSE)</f>
        <v>#N/A</v>
      </c>
      <c r="AI412" s="161" t="e">
        <f>T412-HLOOKUP(V412,Minimas!$C$3:$CD$12,9,FALSE)</f>
        <v>#N/A</v>
      </c>
      <c r="AJ412" s="161" t="e">
        <f>T412-HLOOKUP(V412,Minimas!$C$3:$CD$12,10,FALSE)</f>
        <v>#N/A</v>
      </c>
      <c r="AK412" s="162" t="str">
        <f t="shared" si="46"/>
        <v xml:space="preserve"> </v>
      </c>
      <c r="AL412" s="163"/>
      <c r="AM412" s="163" t="str">
        <f t="shared" si="47"/>
        <v xml:space="preserve"> </v>
      </c>
      <c r="AN412" s="163" t="str">
        <f t="shared" si="48"/>
        <v xml:space="preserve"> </v>
      </c>
    </row>
    <row r="413" spans="28:40" ht="14" x14ac:dyDescent="0.25">
      <c r="AB413" s="161" t="e">
        <f>T413-HLOOKUP(V413,Minimas!$C$3:$CD$12,2,FALSE)</f>
        <v>#N/A</v>
      </c>
      <c r="AC413" s="161" t="e">
        <f>T413-HLOOKUP(V413,Minimas!$C$3:$CD$12,3,FALSE)</f>
        <v>#N/A</v>
      </c>
      <c r="AD413" s="161" t="e">
        <f>T413-HLOOKUP(V413,Minimas!$C$3:$CD$12,4,FALSE)</f>
        <v>#N/A</v>
      </c>
      <c r="AE413" s="161" t="e">
        <f>T413-HLOOKUP(V413,Minimas!$C$3:$CD$12,5,FALSE)</f>
        <v>#N/A</v>
      </c>
      <c r="AF413" s="161" t="e">
        <f>T413-HLOOKUP(V413,Minimas!$C$3:$CD$12,6,FALSE)</f>
        <v>#N/A</v>
      </c>
      <c r="AG413" s="161" t="e">
        <f>T413-HLOOKUP(V413,Minimas!$C$3:$CD$12,7,FALSE)</f>
        <v>#N/A</v>
      </c>
      <c r="AH413" s="161" t="e">
        <f>T413-HLOOKUP(V413,Minimas!$C$3:$CD$12,8,FALSE)</f>
        <v>#N/A</v>
      </c>
      <c r="AI413" s="161" t="e">
        <f>T413-HLOOKUP(V413,Minimas!$C$3:$CD$12,9,FALSE)</f>
        <v>#N/A</v>
      </c>
      <c r="AJ413" s="161" t="e">
        <f>T413-HLOOKUP(V413,Minimas!$C$3:$CD$12,10,FALSE)</f>
        <v>#N/A</v>
      </c>
      <c r="AK413" s="162" t="str">
        <f t="shared" si="46"/>
        <v xml:space="preserve"> </v>
      </c>
      <c r="AL413" s="163"/>
      <c r="AM413" s="163" t="str">
        <f t="shared" si="47"/>
        <v xml:space="preserve"> </v>
      </c>
      <c r="AN413" s="163" t="str">
        <f t="shared" si="48"/>
        <v xml:space="preserve"> </v>
      </c>
    </row>
    <row r="414" spans="28:40" ht="14" x14ac:dyDescent="0.25">
      <c r="AB414" s="161" t="e">
        <f>T414-HLOOKUP(V414,Minimas!$C$3:$CD$12,2,FALSE)</f>
        <v>#N/A</v>
      </c>
      <c r="AC414" s="161" t="e">
        <f>T414-HLOOKUP(V414,Minimas!$C$3:$CD$12,3,FALSE)</f>
        <v>#N/A</v>
      </c>
      <c r="AD414" s="161" t="e">
        <f>T414-HLOOKUP(V414,Minimas!$C$3:$CD$12,4,FALSE)</f>
        <v>#N/A</v>
      </c>
      <c r="AE414" s="161" t="e">
        <f>T414-HLOOKUP(V414,Minimas!$C$3:$CD$12,5,FALSE)</f>
        <v>#N/A</v>
      </c>
      <c r="AF414" s="161" t="e">
        <f>T414-HLOOKUP(V414,Minimas!$C$3:$CD$12,6,FALSE)</f>
        <v>#N/A</v>
      </c>
      <c r="AG414" s="161" t="e">
        <f>T414-HLOOKUP(V414,Minimas!$C$3:$CD$12,7,FALSE)</f>
        <v>#N/A</v>
      </c>
      <c r="AH414" s="161" t="e">
        <f>T414-HLOOKUP(V414,Minimas!$C$3:$CD$12,8,FALSE)</f>
        <v>#N/A</v>
      </c>
      <c r="AI414" s="161" t="e">
        <f>T414-HLOOKUP(V414,Minimas!$C$3:$CD$12,9,FALSE)</f>
        <v>#N/A</v>
      </c>
      <c r="AJ414" s="161" t="e">
        <f>T414-HLOOKUP(V414,Minimas!$C$3:$CD$12,10,FALSE)</f>
        <v>#N/A</v>
      </c>
      <c r="AK414" s="162" t="str">
        <f t="shared" si="46"/>
        <v xml:space="preserve"> </v>
      </c>
      <c r="AL414" s="163"/>
      <c r="AM414" s="163" t="str">
        <f t="shared" si="47"/>
        <v xml:space="preserve"> </v>
      </c>
      <c r="AN414" s="163" t="str">
        <f t="shared" si="48"/>
        <v xml:space="preserve"> </v>
      </c>
    </row>
    <row r="415" spans="28:40" ht="14" x14ac:dyDescent="0.25">
      <c r="AB415" s="161" t="e">
        <f>T415-HLOOKUP(V415,Minimas!$C$3:$CD$12,2,FALSE)</f>
        <v>#N/A</v>
      </c>
      <c r="AC415" s="161" t="e">
        <f>T415-HLOOKUP(V415,Minimas!$C$3:$CD$12,3,FALSE)</f>
        <v>#N/A</v>
      </c>
      <c r="AD415" s="161" t="e">
        <f>T415-HLOOKUP(V415,Minimas!$C$3:$CD$12,4,FALSE)</f>
        <v>#N/A</v>
      </c>
      <c r="AE415" s="161" t="e">
        <f>T415-HLOOKUP(V415,Minimas!$C$3:$CD$12,5,FALSE)</f>
        <v>#N/A</v>
      </c>
      <c r="AF415" s="161" t="e">
        <f>T415-HLOOKUP(V415,Minimas!$C$3:$CD$12,6,FALSE)</f>
        <v>#N/A</v>
      </c>
      <c r="AG415" s="161" t="e">
        <f>T415-HLOOKUP(V415,Minimas!$C$3:$CD$12,7,FALSE)</f>
        <v>#N/A</v>
      </c>
      <c r="AH415" s="161" t="e">
        <f>T415-HLOOKUP(V415,Minimas!$C$3:$CD$12,8,FALSE)</f>
        <v>#N/A</v>
      </c>
      <c r="AI415" s="161" t="e">
        <f>T415-HLOOKUP(V415,Minimas!$C$3:$CD$12,9,FALSE)</f>
        <v>#N/A</v>
      </c>
      <c r="AJ415" s="161" t="e">
        <f>T415-HLOOKUP(V415,Minimas!$C$3:$CD$12,10,FALSE)</f>
        <v>#N/A</v>
      </c>
      <c r="AK415" s="162" t="str">
        <f t="shared" si="46"/>
        <v xml:space="preserve"> </v>
      </c>
      <c r="AL415" s="163"/>
      <c r="AM415" s="163" t="str">
        <f t="shared" si="47"/>
        <v xml:space="preserve"> </v>
      </c>
      <c r="AN415" s="163" t="str">
        <f t="shared" si="48"/>
        <v xml:space="preserve"> </v>
      </c>
    </row>
    <row r="416" spans="28:40" ht="14" x14ac:dyDescent="0.25">
      <c r="AB416" s="161" t="e">
        <f>T416-HLOOKUP(V416,Minimas!$C$3:$CD$12,2,FALSE)</f>
        <v>#N/A</v>
      </c>
      <c r="AC416" s="161" t="e">
        <f>T416-HLOOKUP(V416,Minimas!$C$3:$CD$12,3,FALSE)</f>
        <v>#N/A</v>
      </c>
      <c r="AD416" s="161" t="e">
        <f>T416-HLOOKUP(V416,Minimas!$C$3:$CD$12,4,FALSE)</f>
        <v>#N/A</v>
      </c>
      <c r="AE416" s="161" t="e">
        <f>T416-HLOOKUP(V416,Minimas!$C$3:$CD$12,5,FALSE)</f>
        <v>#N/A</v>
      </c>
      <c r="AF416" s="161" t="e">
        <f>T416-HLOOKUP(V416,Minimas!$C$3:$CD$12,6,FALSE)</f>
        <v>#N/A</v>
      </c>
      <c r="AG416" s="161" t="e">
        <f>T416-HLOOKUP(V416,Minimas!$C$3:$CD$12,7,FALSE)</f>
        <v>#N/A</v>
      </c>
      <c r="AH416" s="161" t="e">
        <f>T416-HLOOKUP(V416,Minimas!$C$3:$CD$12,8,FALSE)</f>
        <v>#N/A</v>
      </c>
      <c r="AI416" s="161" t="e">
        <f>T416-HLOOKUP(V416,Minimas!$C$3:$CD$12,9,FALSE)</f>
        <v>#N/A</v>
      </c>
      <c r="AJ416" s="161" t="e">
        <f>T416-HLOOKUP(V416,Minimas!$C$3:$CD$12,10,FALSE)</f>
        <v>#N/A</v>
      </c>
      <c r="AK416" s="162" t="str">
        <f t="shared" si="46"/>
        <v xml:space="preserve"> </v>
      </c>
      <c r="AL416" s="163"/>
      <c r="AM416" s="163" t="str">
        <f t="shared" si="47"/>
        <v xml:space="preserve"> </v>
      </c>
      <c r="AN416" s="163" t="str">
        <f t="shared" si="48"/>
        <v xml:space="preserve"> </v>
      </c>
    </row>
    <row r="417" spans="28:40" ht="14" x14ac:dyDescent="0.25">
      <c r="AB417" s="161" t="e">
        <f>T417-HLOOKUP(V417,Minimas!$C$3:$CD$12,2,FALSE)</f>
        <v>#N/A</v>
      </c>
      <c r="AC417" s="161" t="e">
        <f>T417-HLOOKUP(V417,Minimas!$C$3:$CD$12,3,FALSE)</f>
        <v>#N/A</v>
      </c>
      <c r="AD417" s="161" t="e">
        <f>T417-HLOOKUP(V417,Minimas!$C$3:$CD$12,4,FALSE)</f>
        <v>#N/A</v>
      </c>
      <c r="AE417" s="161" t="e">
        <f>T417-HLOOKUP(V417,Minimas!$C$3:$CD$12,5,FALSE)</f>
        <v>#N/A</v>
      </c>
      <c r="AF417" s="161" t="e">
        <f>T417-HLOOKUP(V417,Minimas!$C$3:$CD$12,6,FALSE)</f>
        <v>#N/A</v>
      </c>
      <c r="AG417" s="161" t="e">
        <f>T417-HLOOKUP(V417,Minimas!$C$3:$CD$12,7,FALSE)</f>
        <v>#N/A</v>
      </c>
      <c r="AH417" s="161" t="e">
        <f>T417-HLOOKUP(V417,Minimas!$C$3:$CD$12,8,FALSE)</f>
        <v>#N/A</v>
      </c>
      <c r="AI417" s="161" t="e">
        <f>T417-HLOOKUP(V417,Minimas!$C$3:$CD$12,9,FALSE)</f>
        <v>#N/A</v>
      </c>
      <c r="AJ417" s="161" t="e">
        <f>T417-HLOOKUP(V417,Minimas!$C$3:$CD$12,10,FALSE)</f>
        <v>#N/A</v>
      </c>
      <c r="AK417" s="162" t="str">
        <f t="shared" si="46"/>
        <v xml:space="preserve"> </v>
      </c>
      <c r="AL417" s="163"/>
      <c r="AM417" s="163" t="str">
        <f t="shared" si="47"/>
        <v xml:space="preserve"> </v>
      </c>
      <c r="AN417" s="163" t="str">
        <f t="shared" si="48"/>
        <v xml:space="preserve"> </v>
      </c>
    </row>
    <row r="418" spans="28:40" ht="14" x14ac:dyDescent="0.25">
      <c r="AB418" s="161" t="e">
        <f>T418-HLOOKUP(V418,Minimas!$C$3:$CD$12,2,FALSE)</f>
        <v>#N/A</v>
      </c>
      <c r="AC418" s="161" t="e">
        <f>T418-HLOOKUP(V418,Minimas!$C$3:$CD$12,3,FALSE)</f>
        <v>#N/A</v>
      </c>
      <c r="AD418" s="161" t="e">
        <f>T418-HLOOKUP(V418,Minimas!$C$3:$CD$12,4,FALSE)</f>
        <v>#N/A</v>
      </c>
      <c r="AE418" s="161" t="e">
        <f>T418-HLOOKUP(V418,Minimas!$C$3:$CD$12,5,FALSE)</f>
        <v>#N/A</v>
      </c>
      <c r="AF418" s="161" t="e">
        <f>T418-HLOOKUP(V418,Minimas!$C$3:$CD$12,6,FALSE)</f>
        <v>#N/A</v>
      </c>
      <c r="AG418" s="161" t="e">
        <f>T418-HLOOKUP(V418,Minimas!$C$3:$CD$12,7,FALSE)</f>
        <v>#N/A</v>
      </c>
      <c r="AH418" s="161" t="e">
        <f>T418-HLOOKUP(V418,Minimas!$C$3:$CD$12,8,FALSE)</f>
        <v>#N/A</v>
      </c>
      <c r="AI418" s="161" t="e">
        <f>T418-HLOOKUP(V418,Minimas!$C$3:$CD$12,9,FALSE)</f>
        <v>#N/A</v>
      </c>
      <c r="AJ418" s="161" t="e">
        <f>T418-HLOOKUP(V418,Minimas!$C$3:$CD$12,10,FALSE)</f>
        <v>#N/A</v>
      </c>
      <c r="AK418" s="162" t="str">
        <f t="shared" si="46"/>
        <v xml:space="preserve"> </v>
      </c>
      <c r="AL418" s="163"/>
      <c r="AM418" s="163" t="str">
        <f t="shared" si="47"/>
        <v xml:space="preserve"> </v>
      </c>
      <c r="AN418" s="163" t="str">
        <f t="shared" si="48"/>
        <v xml:space="preserve"> </v>
      </c>
    </row>
    <row r="419" spans="28:40" ht="14" x14ac:dyDescent="0.25">
      <c r="AB419" s="161" t="e">
        <f>T419-HLOOKUP(V419,Minimas!$C$3:$CD$12,2,FALSE)</f>
        <v>#N/A</v>
      </c>
      <c r="AC419" s="161" t="e">
        <f>T419-HLOOKUP(V419,Minimas!$C$3:$CD$12,3,FALSE)</f>
        <v>#N/A</v>
      </c>
      <c r="AD419" s="161" t="e">
        <f>T419-HLOOKUP(V419,Minimas!$C$3:$CD$12,4,FALSE)</f>
        <v>#N/A</v>
      </c>
      <c r="AE419" s="161" t="e">
        <f>T419-HLOOKUP(V419,Minimas!$C$3:$CD$12,5,FALSE)</f>
        <v>#N/A</v>
      </c>
      <c r="AF419" s="161" t="e">
        <f>T419-HLOOKUP(V419,Minimas!$C$3:$CD$12,6,FALSE)</f>
        <v>#N/A</v>
      </c>
      <c r="AG419" s="161" t="e">
        <f>T419-HLOOKUP(V419,Minimas!$C$3:$CD$12,7,FALSE)</f>
        <v>#N/A</v>
      </c>
      <c r="AH419" s="161" t="e">
        <f>T419-HLOOKUP(V419,Minimas!$C$3:$CD$12,8,FALSE)</f>
        <v>#N/A</v>
      </c>
      <c r="AI419" s="161" t="e">
        <f>T419-HLOOKUP(V419,Minimas!$C$3:$CD$12,9,FALSE)</f>
        <v>#N/A</v>
      </c>
      <c r="AJ419" s="161" t="e">
        <f>T419-HLOOKUP(V419,Minimas!$C$3:$CD$12,10,FALSE)</f>
        <v>#N/A</v>
      </c>
      <c r="AK419" s="162" t="str">
        <f t="shared" si="46"/>
        <v xml:space="preserve"> </v>
      </c>
      <c r="AL419" s="163"/>
      <c r="AM419" s="163" t="str">
        <f t="shared" si="47"/>
        <v xml:space="preserve"> </v>
      </c>
      <c r="AN419" s="163" t="str">
        <f t="shared" si="48"/>
        <v xml:space="preserve"> </v>
      </c>
    </row>
    <row r="420" spans="28:40" ht="14" x14ac:dyDescent="0.25">
      <c r="AB420" s="161" t="e">
        <f>T420-HLOOKUP(V420,Minimas!$C$3:$CD$12,2,FALSE)</f>
        <v>#N/A</v>
      </c>
      <c r="AC420" s="161" t="e">
        <f>T420-HLOOKUP(V420,Minimas!$C$3:$CD$12,3,FALSE)</f>
        <v>#N/A</v>
      </c>
      <c r="AD420" s="161" t="e">
        <f>T420-HLOOKUP(V420,Minimas!$C$3:$CD$12,4,FALSE)</f>
        <v>#N/A</v>
      </c>
      <c r="AE420" s="161" t="e">
        <f>T420-HLOOKUP(V420,Minimas!$C$3:$CD$12,5,FALSE)</f>
        <v>#N/A</v>
      </c>
      <c r="AF420" s="161" t="e">
        <f>T420-HLOOKUP(V420,Minimas!$C$3:$CD$12,6,FALSE)</f>
        <v>#N/A</v>
      </c>
      <c r="AG420" s="161" t="e">
        <f>T420-HLOOKUP(V420,Minimas!$C$3:$CD$12,7,FALSE)</f>
        <v>#N/A</v>
      </c>
      <c r="AH420" s="161" t="e">
        <f>T420-HLOOKUP(V420,Minimas!$C$3:$CD$12,8,FALSE)</f>
        <v>#N/A</v>
      </c>
      <c r="AI420" s="161" t="e">
        <f>T420-HLOOKUP(V420,Minimas!$C$3:$CD$12,9,FALSE)</f>
        <v>#N/A</v>
      </c>
      <c r="AJ420" s="161" t="e">
        <f>T420-HLOOKUP(V420,Minimas!$C$3:$CD$12,10,FALSE)</f>
        <v>#N/A</v>
      </c>
      <c r="AK420" s="162" t="str">
        <f t="shared" si="46"/>
        <v xml:space="preserve"> </v>
      </c>
      <c r="AL420" s="163"/>
      <c r="AM420" s="163" t="str">
        <f t="shared" si="47"/>
        <v xml:space="preserve"> </v>
      </c>
      <c r="AN420" s="163" t="str">
        <f t="shared" si="48"/>
        <v xml:space="preserve"> </v>
      </c>
    </row>
    <row r="421" spans="28:40" ht="14" x14ac:dyDescent="0.25">
      <c r="AB421" s="161" t="e">
        <f>T421-HLOOKUP(V421,Minimas!$C$3:$CD$12,2,FALSE)</f>
        <v>#N/A</v>
      </c>
      <c r="AC421" s="161" t="e">
        <f>T421-HLOOKUP(V421,Minimas!$C$3:$CD$12,3,FALSE)</f>
        <v>#N/A</v>
      </c>
      <c r="AD421" s="161" t="e">
        <f>T421-HLOOKUP(V421,Minimas!$C$3:$CD$12,4,FALSE)</f>
        <v>#N/A</v>
      </c>
      <c r="AE421" s="161" t="e">
        <f>T421-HLOOKUP(V421,Minimas!$C$3:$CD$12,5,FALSE)</f>
        <v>#N/A</v>
      </c>
      <c r="AF421" s="161" t="e">
        <f>T421-HLOOKUP(V421,Minimas!$C$3:$CD$12,6,FALSE)</f>
        <v>#N/A</v>
      </c>
      <c r="AG421" s="161" t="e">
        <f>T421-HLOOKUP(V421,Minimas!$C$3:$CD$12,7,FALSE)</f>
        <v>#N/A</v>
      </c>
      <c r="AH421" s="161" t="e">
        <f>T421-HLOOKUP(V421,Minimas!$C$3:$CD$12,8,FALSE)</f>
        <v>#N/A</v>
      </c>
      <c r="AI421" s="161" t="e">
        <f>T421-HLOOKUP(V421,Minimas!$C$3:$CD$12,9,FALSE)</f>
        <v>#N/A</v>
      </c>
      <c r="AJ421" s="161" t="e">
        <f>T421-HLOOKUP(V421,Minimas!$C$3:$CD$12,10,FALSE)</f>
        <v>#N/A</v>
      </c>
      <c r="AK421" s="162" t="str">
        <f t="shared" si="46"/>
        <v xml:space="preserve"> </v>
      </c>
      <c r="AL421" s="163"/>
      <c r="AM421" s="163" t="str">
        <f t="shared" si="47"/>
        <v xml:space="preserve"> </v>
      </c>
      <c r="AN421" s="163" t="str">
        <f t="shared" si="48"/>
        <v xml:space="preserve"> </v>
      </c>
    </row>
    <row r="422" spans="28:40" ht="14" x14ac:dyDescent="0.25">
      <c r="AB422" s="161" t="e">
        <f>T422-HLOOKUP(V422,Minimas!$C$3:$CD$12,2,FALSE)</f>
        <v>#N/A</v>
      </c>
      <c r="AC422" s="161" t="e">
        <f>T422-HLOOKUP(V422,Minimas!$C$3:$CD$12,3,FALSE)</f>
        <v>#N/A</v>
      </c>
      <c r="AD422" s="161" t="e">
        <f>T422-HLOOKUP(V422,Minimas!$C$3:$CD$12,4,FALSE)</f>
        <v>#N/A</v>
      </c>
      <c r="AE422" s="161" t="e">
        <f>T422-HLOOKUP(V422,Minimas!$C$3:$CD$12,5,FALSE)</f>
        <v>#N/A</v>
      </c>
      <c r="AF422" s="161" t="e">
        <f>T422-HLOOKUP(V422,Minimas!$C$3:$CD$12,6,FALSE)</f>
        <v>#N/A</v>
      </c>
      <c r="AG422" s="161" t="e">
        <f>T422-HLOOKUP(V422,Minimas!$C$3:$CD$12,7,FALSE)</f>
        <v>#N/A</v>
      </c>
      <c r="AH422" s="161" t="e">
        <f>T422-HLOOKUP(V422,Minimas!$C$3:$CD$12,8,FALSE)</f>
        <v>#N/A</v>
      </c>
      <c r="AI422" s="161" t="e">
        <f>T422-HLOOKUP(V422,Minimas!$C$3:$CD$12,9,FALSE)</f>
        <v>#N/A</v>
      </c>
      <c r="AJ422" s="161" t="e">
        <f>T422-HLOOKUP(V422,Minimas!$C$3:$CD$12,10,FALSE)</f>
        <v>#N/A</v>
      </c>
      <c r="AK422" s="162" t="str">
        <f t="shared" si="46"/>
        <v xml:space="preserve"> </v>
      </c>
      <c r="AL422" s="163"/>
      <c r="AM422" s="163" t="str">
        <f t="shared" si="47"/>
        <v xml:space="preserve"> </v>
      </c>
      <c r="AN422" s="163" t="str">
        <f t="shared" si="48"/>
        <v xml:space="preserve"> </v>
      </c>
    </row>
    <row r="423" spans="28:40" ht="14" x14ac:dyDescent="0.25">
      <c r="AB423" s="161" t="e">
        <f>T423-HLOOKUP(V423,Minimas!$C$3:$CD$12,2,FALSE)</f>
        <v>#N/A</v>
      </c>
      <c r="AC423" s="161" t="e">
        <f>T423-HLOOKUP(V423,Minimas!$C$3:$CD$12,3,FALSE)</f>
        <v>#N/A</v>
      </c>
      <c r="AD423" s="161" t="e">
        <f>T423-HLOOKUP(V423,Minimas!$C$3:$CD$12,4,FALSE)</f>
        <v>#N/A</v>
      </c>
      <c r="AE423" s="161" t="e">
        <f>T423-HLOOKUP(V423,Minimas!$C$3:$CD$12,5,FALSE)</f>
        <v>#N/A</v>
      </c>
      <c r="AF423" s="161" t="e">
        <f>T423-HLOOKUP(V423,Minimas!$C$3:$CD$12,6,FALSE)</f>
        <v>#N/A</v>
      </c>
      <c r="AG423" s="161" t="e">
        <f>T423-HLOOKUP(V423,Minimas!$C$3:$CD$12,7,FALSE)</f>
        <v>#N/A</v>
      </c>
      <c r="AH423" s="161" t="e">
        <f>T423-HLOOKUP(V423,Minimas!$C$3:$CD$12,8,FALSE)</f>
        <v>#N/A</v>
      </c>
      <c r="AI423" s="161" t="e">
        <f>T423-HLOOKUP(V423,Minimas!$C$3:$CD$12,9,FALSE)</f>
        <v>#N/A</v>
      </c>
      <c r="AJ423" s="161" t="e">
        <f>T423-HLOOKUP(V423,Minimas!$C$3:$CD$12,10,FALSE)</f>
        <v>#N/A</v>
      </c>
      <c r="AK423" s="162" t="str">
        <f t="shared" si="46"/>
        <v xml:space="preserve"> </v>
      </c>
      <c r="AL423" s="163"/>
      <c r="AM423" s="163" t="str">
        <f t="shared" si="47"/>
        <v xml:space="preserve"> </v>
      </c>
      <c r="AN423" s="163" t="str">
        <f t="shared" si="48"/>
        <v xml:space="preserve"> </v>
      </c>
    </row>
    <row r="424" spans="28:40" ht="14" x14ac:dyDescent="0.25">
      <c r="AB424" s="161" t="e">
        <f>T424-HLOOKUP(V424,Minimas!$C$3:$CD$12,2,FALSE)</f>
        <v>#N/A</v>
      </c>
      <c r="AC424" s="161" t="e">
        <f>T424-HLOOKUP(V424,Minimas!$C$3:$CD$12,3,FALSE)</f>
        <v>#N/A</v>
      </c>
      <c r="AD424" s="161" t="e">
        <f>T424-HLOOKUP(V424,Minimas!$C$3:$CD$12,4,FALSE)</f>
        <v>#N/A</v>
      </c>
      <c r="AE424" s="161" t="e">
        <f>T424-HLOOKUP(V424,Minimas!$C$3:$CD$12,5,FALSE)</f>
        <v>#N/A</v>
      </c>
      <c r="AF424" s="161" t="e">
        <f>T424-HLOOKUP(V424,Minimas!$C$3:$CD$12,6,FALSE)</f>
        <v>#N/A</v>
      </c>
      <c r="AG424" s="161" t="e">
        <f>T424-HLOOKUP(V424,Minimas!$C$3:$CD$12,7,FALSE)</f>
        <v>#N/A</v>
      </c>
      <c r="AH424" s="161" t="e">
        <f>T424-HLOOKUP(V424,Minimas!$C$3:$CD$12,8,FALSE)</f>
        <v>#N/A</v>
      </c>
      <c r="AI424" s="161" t="e">
        <f>T424-HLOOKUP(V424,Minimas!$C$3:$CD$12,9,FALSE)</f>
        <v>#N/A</v>
      </c>
      <c r="AJ424" s="161" t="e">
        <f>T424-HLOOKUP(V424,Minimas!$C$3:$CD$12,10,FALSE)</f>
        <v>#N/A</v>
      </c>
      <c r="AK424" s="162" t="str">
        <f t="shared" si="46"/>
        <v xml:space="preserve"> </v>
      </c>
      <c r="AL424" s="163"/>
      <c r="AM424" s="163" t="str">
        <f t="shared" si="47"/>
        <v xml:space="preserve"> </v>
      </c>
      <c r="AN424" s="163" t="str">
        <f t="shared" si="48"/>
        <v xml:space="preserve"> </v>
      </c>
    </row>
    <row r="425" spans="28:40" ht="14" x14ac:dyDescent="0.25">
      <c r="AB425" s="161" t="e">
        <f>T425-HLOOKUP(V425,Minimas!$C$3:$CD$12,2,FALSE)</f>
        <v>#N/A</v>
      </c>
      <c r="AC425" s="161" t="e">
        <f>T425-HLOOKUP(V425,Minimas!$C$3:$CD$12,3,FALSE)</f>
        <v>#N/A</v>
      </c>
      <c r="AD425" s="161" t="e">
        <f>T425-HLOOKUP(V425,Minimas!$C$3:$CD$12,4,FALSE)</f>
        <v>#N/A</v>
      </c>
      <c r="AE425" s="161" t="e">
        <f>T425-HLOOKUP(V425,Minimas!$C$3:$CD$12,5,FALSE)</f>
        <v>#N/A</v>
      </c>
      <c r="AF425" s="161" t="e">
        <f>T425-HLOOKUP(V425,Minimas!$C$3:$CD$12,6,FALSE)</f>
        <v>#N/A</v>
      </c>
      <c r="AG425" s="161" t="e">
        <f>T425-HLOOKUP(V425,Minimas!$C$3:$CD$12,7,FALSE)</f>
        <v>#N/A</v>
      </c>
      <c r="AH425" s="161" t="e">
        <f>T425-HLOOKUP(V425,Minimas!$C$3:$CD$12,8,FALSE)</f>
        <v>#N/A</v>
      </c>
      <c r="AI425" s="161" t="e">
        <f>T425-HLOOKUP(V425,Minimas!$C$3:$CD$12,9,FALSE)</f>
        <v>#N/A</v>
      </c>
      <c r="AJ425" s="161" t="e">
        <f>T425-HLOOKUP(V425,Minimas!$C$3:$CD$12,10,FALSE)</f>
        <v>#N/A</v>
      </c>
      <c r="AK425" s="162" t="str">
        <f t="shared" si="46"/>
        <v xml:space="preserve"> </v>
      </c>
      <c r="AL425" s="163"/>
      <c r="AM425" s="163" t="str">
        <f t="shared" si="47"/>
        <v xml:space="preserve"> </v>
      </c>
      <c r="AN425" s="163" t="str">
        <f t="shared" si="48"/>
        <v xml:space="preserve"> </v>
      </c>
    </row>
    <row r="426" spans="28:40" ht="14" x14ac:dyDescent="0.25">
      <c r="AB426" s="161" t="e">
        <f>T426-HLOOKUP(V426,Minimas!$C$3:$CD$12,2,FALSE)</f>
        <v>#N/A</v>
      </c>
      <c r="AC426" s="161" t="e">
        <f>T426-HLOOKUP(V426,Minimas!$C$3:$CD$12,3,FALSE)</f>
        <v>#N/A</v>
      </c>
      <c r="AD426" s="161" t="e">
        <f>T426-HLOOKUP(V426,Minimas!$C$3:$CD$12,4,FALSE)</f>
        <v>#N/A</v>
      </c>
      <c r="AE426" s="161" t="e">
        <f>T426-HLOOKUP(V426,Minimas!$C$3:$CD$12,5,FALSE)</f>
        <v>#N/A</v>
      </c>
      <c r="AF426" s="161" t="e">
        <f>T426-HLOOKUP(V426,Minimas!$C$3:$CD$12,6,FALSE)</f>
        <v>#N/A</v>
      </c>
      <c r="AG426" s="161" t="e">
        <f>T426-HLOOKUP(V426,Minimas!$C$3:$CD$12,7,FALSE)</f>
        <v>#N/A</v>
      </c>
      <c r="AH426" s="161" t="e">
        <f>T426-HLOOKUP(V426,Minimas!$C$3:$CD$12,8,FALSE)</f>
        <v>#N/A</v>
      </c>
      <c r="AI426" s="161" t="e">
        <f>T426-HLOOKUP(V426,Minimas!$C$3:$CD$12,9,FALSE)</f>
        <v>#N/A</v>
      </c>
      <c r="AJ426" s="161" t="e">
        <f>T426-HLOOKUP(V426,Minimas!$C$3:$CD$12,10,FALSE)</f>
        <v>#N/A</v>
      </c>
      <c r="AK426" s="162" t="str">
        <f t="shared" si="46"/>
        <v xml:space="preserve"> </v>
      </c>
      <c r="AL426" s="163"/>
      <c r="AM426" s="163" t="str">
        <f t="shared" si="47"/>
        <v xml:space="preserve"> </v>
      </c>
      <c r="AN426" s="163" t="str">
        <f t="shared" si="48"/>
        <v xml:space="preserve"> </v>
      </c>
    </row>
    <row r="427" spans="28:40" ht="14" x14ac:dyDescent="0.25">
      <c r="AB427" s="161" t="e">
        <f>T427-HLOOKUP(V427,Minimas!$C$3:$CD$12,2,FALSE)</f>
        <v>#N/A</v>
      </c>
      <c r="AC427" s="161" t="e">
        <f>T427-HLOOKUP(V427,Minimas!$C$3:$CD$12,3,FALSE)</f>
        <v>#N/A</v>
      </c>
      <c r="AD427" s="161" t="e">
        <f>T427-HLOOKUP(V427,Minimas!$C$3:$CD$12,4,FALSE)</f>
        <v>#N/A</v>
      </c>
      <c r="AE427" s="161" t="e">
        <f>T427-HLOOKUP(V427,Minimas!$C$3:$CD$12,5,FALSE)</f>
        <v>#N/A</v>
      </c>
      <c r="AF427" s="161" t="e">
        <f>T427-HLOOKUP(V427,Minimas!$C$3:$CD$12,6,FALSE)</f>
        <v>#N/A</v>
      </c>
      <c r="AG427" s="161" t="e">
        <f>T427-HLOOKUP(V427,Minimas!$C$3:$CD$12,7,FALSE)</f>
        <v>#N/A</v>
      </c>
      <c r="AH427" s="161" t="e">
        <f>T427-HLOOKUP(V427,Minimas!$C$3:$CD$12,8,FALSE)</f>
        <v>#N/A</v>
      </c>
      <c r="AI427" s="161" t="e">
        <f>T427-HLOOKUP(V427,Minimas!$C$3:$CD$12,9,FALSE)</f>
        <v>#N/A</v>
      </c>
      <c r="AJ427" s="161" t="e">
        <f>T427-HLOOKUP(V427,Minimas!$C$3:$CD$12,10,FALSE)</f>
        <v>#N/A</v>
      </c>
      <c r="AK427" s="162" t="str">
        <f t="shared" si="46"/>
        <v xml:space="preserve"> </v>
      </c>
      <c r="AL427" s="163"/>
      <c r="AM427" s="163" t="str">
        <f t="shared" si="47"/>
        <v xml:space="preserve"> </v>
      </c>
      <c r="AN427" s="163" t="str">
        <f t="shared" si="48"/>
        <v xml:space="preserve"> </v>
      </c>
    </row>
    <row r="428" spans="28:40" ht="14" x14ac:dyDescent="0.25">
      <c r="AB428" s="161" t="e">
        <f>T428-HLOOKUP(V428,Minimas!$C$3:$CD$12,2,FALSE)</f>
        <v>#N/A</v>
      </c>
      <c r="AC428" s="161" t="e">
        <f>T428-HLOOKUP(V428,Minimas!$C$3:$CD$12,3,FALSE)</f>
        <v>#N/A</v>
      </c>
      <c r="AD428" s="161" t="e">
        <f>T428-HLOOKUP(V428,Minimas!$C$3:$CD$12,4,FALSE)</f>
        <v>#N/A</v>
      </c>
      <c r="AE428" s="161" t="e">
        <f>T428-HLOOKUP(V428,Minimas!$C$3:$CD$12,5,FALSE)</f>
        <v>#N/A</v>
      </c>
      <c r="AF428" s="161" t="e">
        <f>T428-HLOOKUP(V428,Minimas!$C$3:$CD$12,6,FALSE)</f>
        <v>#N/A</v>
      </c>
      <c r="AG428" s="161" t="e">
        <f>T428-HLOOKUP(V428,Minimas!$C$3:$CD$12,7,FALSE)</f>
        <v>#N/A</v>
      </c>
      <c r="AH428" s="161" t="e">
        <f>T428-HLOOKUP(V428,Minimas!$C$3:$CD$12,8,FALSE)</f>
        <v>#N/A</v>
      </c>
      <c r="AI428" s="161" t="e">
        <f>T428-HLOOKUP(V428,Minimas!$C$3:$CD$12,9,FALSE)</f>
        <v>#N/A</v>
      </c>
      <c r="AJ428" s="161" t="e">
        <f>T428-HLOOKUP(V428,Minimas!$C$3:$CD$12,10,FALSE)</f>
        <v>#N/A</v>
      </c>
      <c r="AK428" s="162" t="str">
        <f t="shared" si="46"/>
        <v xml:space="preserve"> </v>
      </c>
      <c r="AL428" s="163"/>
      <c r="AM428" s="163" t="str">
        <f t="shared" si="47"/>
        <v xml:space="preserve"> </v>
      </c>
      <c r="AN428" s="163" t="str">
        <f t="shared" si="48"/>
        <v xml:space="preserve"> </v>
      </c>
    </row>
    <row r="429" spans="28:40" ht="14" x14ac:dyDescent="0.25">
      <c r="AB429" s="161" t="e">
        <f>T429-HLOOKUP(V429,Minimas!$C$3:$CD$12,2,FALSE)</f>
        <v>#N/A</v>
      </c>
      <c r="AC429" s="161" t="e">
        <f>T429-HLOOKUP(V429,Minimas!$C$3:$CD$12,3,FALSE)</f>
        <v>#N/A</v>
      </c>
      <c r="AD429" s="161" t="e">
        <f>T429-HLOOKUP(V429,Minimas!$C$3:$CD$12,4,FALSE)</f>
        <v>#N/A</v>
      </c>
      <c r="AE429" s="161" t="e">
        <f>T429-HLOOKUP(V429,Minimas!$C$3:$CD$12,5,FALSE)</f>
        <v>#N/A</v>
      </c>
      <c r="AF429" s="161" t="e">
        <f>T429-HLOOKUP(V429,Minimas!$C$3:$CD$12,6,FALSE)</f>
        <v>#N/A</v>
      </c>
      <c r="AG429" s="161" t="e">
        <f>T429-HLOOKUP(V429,Minimas!$C$3:$CD$12,7,FALSE)</f>
        <v>#N/A</v>
      </c>
      <c r="AH429" s="161" t="e">
        <f>T429-HLOOKUP(V429,Minimas!$C$3:$CD$12,8,FALSE)</f>
        <v>#N/A</v>
      </c>
      <c r="AI429" s="161" t="e">
        <f>T429-HLOOKUP(V429,Minimas!$C$3:$CD$12,9,FALSE)</f>
        <v>#N/A</v>
      </c>
      <c r="AJ429" s="161" t="e">
        <f>T429-HLOOKUP(V429,Minimas!$C$3:$CD$12,10,FALSE)</f>
        <v>#N/A</v>
      </c>
      <c r="AK429" s="162" t="str">
        <f t="shared" si="46"/>
        <v xml:space="preserve"> </v>
      </c>
      <c r="AL429" s="163"/>
      <c r="AM429" s="163" t="str">
        <f t="shared" si="47"/>
        <v xml:space="preserve"> </v>
      </c>
      <c r="AN429" s="163" t="str">
        <f t="shared" si="48"/>
        <v xml:space="preserve"> </v>
      </c>
    </row>
    <row r="430" spans="28:40" ht="14" x14ac:dyDescent="0.25">
      <c r="AB430" s="161" t="e">
        <f>T430-HLOOKUP(V430,Minimas!$C$3:$CD$12,2,FALSE)</f>
        <v>#N/A</v>
      </c>
      <c r="AC430" s="161" t="e">
        <f>T430-HLOOKUP(V430,Minimas!$C$3:$CD$12,3,FALSE)</f>
        <v>#N/A</v>
      </c>
      <c r="AD430" s="161" t="e">
        <f>T430-HLOOKUP(V430,Minimas!$C$3:$CD$12,4,FALSE)</f>
        <v>#N/A</v>
      </c>
      <c r="AE430" s="161" t="e">
        <f>T430-HLOOKUP(V430,Minimas!$C$3:$CD$12,5,FALSE)</f>
        <v>#N/A</v>
      </c>
      <c r="AF430" s="161" t="e">
        <f>T430-HLOOKUP(V430,Minimas!$C$3:$CD$12,6,FALSE)</f>
        <v>#N/A</v>
      </c>
      <c r="AG430" s="161" t="e">
        <f>T430-HLOOKUP(V430,Minimas!$C$3:$CD$12,7,FALSE)</f>
        <v>#N/A</v>
      </c>
      <c r="AH430" s="161" t="e">
        <f>T430-HLOOKUP(V430,Minimas!$C$3:$CD$12,8,FALSE)</f>
        <v>#N/A</v>
      </c>
      <c r="AI430" s="161" t="e">
        <f>T430-HLOOKUP(V430,Minimas!$C$3:$CD$12,9,FALSE)</f>
        <v>#N/A</v>
      </c>
      <c r="AJ430" s="161" t="e">
        <f>T430-HLOOKUP(V430,Minimas!$C$3:$CD$12,10,FALSE)</f>
        <v>#N/A</v>
      </c>
      <c r="AK430" s="162" t="str">
        <f t="shared" si="46"/>
        <v xml:space="preserve"> </v>
      </c>
      <c r="AL430" s="163"/>
      <c r="AM430" s="163" t="str">
        <f t="shared" si="47"/>
        <v xml:space="preserve"> </v>
      </c>
      <c r="AN430" s="163" t="str">
        <f t="shared" si="48"/>
        <v xml:space="preserve"> </v>
      </c>
    </row>
    <row r="431" spans="28:40" ht="14" x14ac:dyDescent="0.25">
      <c r="AB431" s="161" t="e">
        <f>T431-HLOOKUP(V431,Minimas!$C$3:$CD$12,2,FALSE)</f>
        <v>#N/A</v>
      </c>
      <c r="AC431" s="161" t="e">
        <f>T431-HLOOKUP(V431,Minimas!$C$3:$CD$12,3,FALSE)</f>
        <v>#N/A</v>
      </c>
      <c r="AD431" s="161" t="e">
        <f>T431-HLOOKUP(V431,Minimas!$C$3:$CD$12,4,FALSE)</f>
        <v>#N/A</v>
      </c>
      <c r="AE431" s="161" t="e">
        <f>T431-HLOOKUP(V431,Minimas!$C$3:$CD$12,5,FALSE)</f>
        <v>#N/A</v>
      </c>
      <c r="AF431" s="161" t="e">
        <f>T431-HLOOKUP(V431,Minimas!$C$3:$CD$12,6,FALSE)</f>
        <v>#N/A</v>
      </c>
      <c r="AG431" s="161" t="e">
        <f>T431-HLOOKUP(V431,Minimas!$C$3:$CD$12,7,FALSE)</f>
        <v>#N/A</v>
      </c>
      <c r="AH431" s="161" t="e">
        <f>T431-HLOOKUP(V431,Minimas!$C$3:$CD$12,8,FALSE)</f>
        <v>#N/A</v>
      </c>
      <c r="AI431" s="161" t="e">
        <f>T431-HLOOKUP(V431,Minimas!$C$3:$CD$12,9,FALSE)</f>
        <v>#N/A</v>
      </c>
      <c r="AJ431" s="161" t="e">
        <f>T431-HLOOKUP(V431,Minimas!$C$3:$CD$12,10,FALSE)</f>
        <v>#N/A</v>
      </c>
      <c r="AK431" s="162" t="str">
        <f t="shared" si="46"/>
        <v xml:space="preserve"> </v>
      </c>
      <c r="AL431" s="163"/>
      <c r="AM431" s="163" t="str">
        <f t="shared" si="47"/>
        <v xml:space="preserve"> </v>
      </c>
      <c r="AN431" s="163" t="str">
        <f t="shared" si="48"/>
        <v xml:space="preserve"> </v>
      </c>
    </row>
    <row r="432" spans="28:40" ht="14" x14ac:dyDescent="0.25">
      <c r="AB432" s="161" t="e">
        <f>T432-HLOOKUP(V432,Minimas!$C$3:$CD$12,2,FALSE)</f>
        <v>#N/A</v>
      </c>
      <c r="AC432" s="161" t="e">
        <f>T432-HLOOKUP(V432,Minimas!$C$3:$CD$12,3,FALSE)</f>
        <v>#N/A</v>
      </c>
      <c r="AD432" s="161" t="e">
        <f>T432-HLOOKUP(V432,Minimas!$C$3:$CD$12,4,FALSE)</f>
        <v>#N/A</v>
      </c>
      <c r="AE432" s="161" t="e">
        <f>T432-HLOOKUP(V432,Minimas!$C$3:$CD$12,5,FALSE)</f>
        <v>#N/A</v>
      </c>
      <c r="AF432" s="161" t="e">
        <f>T432-HLOOKUP(V432,Minimas!$C$3:$CD$12,6,FALSE)</f>
        <v>#N/A</v>
      </c>
      <c r="AG432" s="161" t="e">
        <f>T432-HLOOKUP(V432,Minimas!$C$3:$CD$12,7,FALSE)</f>
        <v>#N/A</v>
      </c>
      <c r="AH432" s="161" t="e">
        <f>T432-HLOOKUP(V432,Minimas!$C$3:$CD$12,8,FALSE)</f>
        <v>#N/A</v>
      </c>
      <c r="AI432" s="161" t="e">
        <f>T432-HLOOKUP(V432,Minimas!$C$3:$CD$12,9,FALSE)</f>
        <v>#N/A</v>
      </c>
      <c r="AJ432" s="161" t="e">
        <f>T432-HLOOKUP(V432,Minimas!$C$3:$CD$12,10,FALSE)</f>
        <v>#N/A</v>
      </c>
      <c r="AK432" s="162" t="str">
        <f t="shared" si="46"/>
        <v xml:space="preserve"> </v>
      </c>
      <c r="AL432" s="163"/>
      <c r="AM432" s="163" t="str">
        <f t="shared" si="47"/>
        <v xml:space="preserve"> </v>
      </c>
      <c r="AN432" s="163" t="str">
        <f t="shared" si="48"/>
        <v xml:space="preserve"> </v>
      </c>
    </row>
    <row r="433" spans="28:40" ht="14" x14ac:dyDescent="0.25">
      <c r="AB433" s="161" t="e">
        <f>T433-HLOOKUP(V433,Minimas!$C$3:$CD$12,2,FALSE)</f>
        <v>#N/A</v>
      </c>
      <c r="AC433" s="161" t="e">
        <f>T433-HLOOKUP(V433,Minimas!$C$3:$CD$12,3,FALSE)</f>
        <v>#N/A</v>
      </c>
      <c r="AD433" s="161" t="e">
        <f>T433-HLOOKUP(V433,Minimas!$C$3:$CD$12,4,FALSE)</f>
        <v>#N/A</v>
      </c>
      <c r="AE433" s="161" t="e">
        <f>T433-HLOOKUP(V433,Minimas!$C$3:$CD$12,5,FALSE)</f>
        <v>#N/A</v>
      </c>
      <c r="AF433" s="161" t="e">
        <f>T433-HLOOKUP(V433,Minimas!$C$3:$CD$12,6,FALSE)</f>
        <v>#N/A</v>
      </c>
      <c r="AG433" s="161" t="e">
        <f>T433-HLOOKUP(V433,Minimas!$C$3:$CD$12,7,FALSE)</f>
        <v>#N/A</v>
      </c>
      <c r="AH433" s="161" t="e">
        <f>T433-HLOOKUP(V433,Minimas!$C$3:$CD$12,8,FALSE)</f>
        <v>#N/A</v>
      </c>
      <c r="AI433" s="161" t="e">
        <f>T433-HLOOKUP(V433,Minimas!$C$3:$CD$12,9,FALSE)</f>
        <v>#N/A</v>
      </c>
      <c r="AJ433" s="161" t="e">
        <f>T433-HLOOKUP(V433,Minimas!$C$3:$CD$12,10,FALSE)</f>
        <v>#N/A</v>
      </c>
      <c r="AK433" s="162" t="str">
        <f t="shared" si="46"/>
        <v xml:space="preserve"> </v>
      </c>
      <c r="AL433" s="163"/>
      <c r="AM433" s="163" t="str">
        <f t="shared" si="47"/>
        <v xml:space="preserve"> </v>
      </c>
      <c r="AN433" s="163" t="str">
        <f t="shared" si="48"/>
        <v xml:space="preserve"> </v>
      </c>
    </row>
    <row r="434" spans="28:40" ht="14" x14ac:dyDescent="0.25">
      <c r="AB434" s="161" t="e">
        <f>T434-HLOOKUP(V434,Minimas!$C$3:$CD$12,2,FALSE)</f>
        <v>#N/A</v>
      </c>
      <c r="AC434" s="161" t="e">
        <f>T434-HLOOKUP(V434,Minimas!$C$3:$CD$12,3,FALSE)</f>
        <v>#N/A</v>
      </c>
      <c r="AD434" s="161" t="e">
        <f>T434-HLOOKUP(V434,Minimas!$C$3:$CD$12,4,FALSE)</f>
        <v>#N/A</v>
      </c>
      <c r="AE434" s="161" t="e">
        <f>T434-HLOOKUP(V434,Minimas!$C$3:$CD$12,5,FALSE)</f>
        <v>#N/A</v>
      </c>
      <c r="AF434" s="161" t="e">
        <f>T434-HLOOKUP(V434,Minimas!$C$3:$CD$12,6,FALSE)</f>
        <v>#N/A</v>
      </c>
      <c r="AG434" s="161" t="e">
        <f>T434-HLOOKUP(V434,Minimas!$C$3:$CD$12,7,FALSE)</f>
        <v>#N/A</v>
      </c>
      <c r="AH434" s="161" t="e">
        <f>T434-HLOOKUP(V434,Minimas!$C$3:$CD$12,8,FALSE)</f>
        <v>#N/A</v>
      </c>
      <c r="AI434" s="161" t="e">
        <f>T434-HLOOKUP(V434,Minimas!$C$3:$CD$12,9,FALSE)</f>
        <v>#N/A</v>
      </c>
      <c r="AJ434" s="161" t="e">
        <f>T434-HLOOKUP(V434,Minimas!$C$3:$CD$12,10,FALSE)</f>
        <v>#N/A</v>
      </c>
      <c r="AK434" s="162" t="str">
        <f t="shared" si="46"/>
        <v xml:space="preserve"> </v>
      </c>
      <c r="AL434" s="163"/>
      <c r="AM434" s="163" t="str">
        <f t="shared" si="47"/>
        <v xml:space="preserve"> </v>
      </c>
      <c r="AN434" s="163" t="str">
        <f t="shared" si="48"/>
        <v xml:space="preserve"> </v>
      </c>
    </row>
    <row r="435" spans="28:40" ht="14" x14ac:dyDescent="0.25">
      <c r="AB435" s="161" t="e">
        <f>T435-HLOOKUP(V435,Minimas!$C$3:$CD$12,2,FALSE)</f>
        <v>#N/A</v>
      </c>
      <c r="AC435" s="161" t="e">
        <f>T435-HLOOKUP(V435,Minimas!$C$3:$CD$12,3,FALSE)</f>
        <v>#N/A</v>
      </c>
      <c r="AD435" s="161" t="e">
        <f>T435-HLOOKUP(V435,Minimas!$C$3:$CD$12,4,FALSE)</f>
        <v>#N/A</v>
      </c>
      <c r="AE435" s="161" t="e">
        <f>T435-HLOOKUP(V435,Minimas!$C$3:$CD$12,5,FALSE)</f>
        <v>#N/A</v>
      </c>
      <c r="AF435" s="161" t="e">
        <f>T435-HLOOKUP(V435,Minimas!$C$3:$CD$12,6,FALSE)</f>
        <v>#N/A</v>
      </c>
      <c r="AG435" s="161" t="e">
        <f>T435-HLOOKUP(V435,Minimas!$C$3:$CD$12,7,FALSE)</f>
        <v>#N/A</v>
      </c>
      <c r="AH435" s="161" t="e">
        <f>T435-HLOOKUP(V435,Minimas!$C$3:$CD$12,8,FALSE)</f>
        <v>#N/A</v>
      </c>
      <c r="AI435" s="161" t="e">
        <f>T435-HLOOKUP(V435,Minimas!$C$3:$CD$12,9,FALSE)</f>
        <v>#N/A</v>
      </c>
      <c r="AJ435" s="161" t="e">
        <f>T435-HLOOKUP(V435,Minimas!$C$3:$CD$12,10,FALSE)</f>
        <v>#N/A</v>
      </c>
      <c r="AK435" s="162" t="str">
        <f t="shared" si="46"/>
        <v xml:space="preserve"> </v>
      </c>
      <c r="AL435" s="163"/>
      <c r="AM435" s="163" t="str">
        <f t="shared" si="47"/>
        <v xml:space="preserve"> </v>
      </c>
      <c r="AN435" s="163" t="str">
        <f t="shared" si="48"/>
        <v xml:space="preserve"> </v>
      </c>
    </row>
    <row r="436" spans="28:40" ht="14" x14ac:dyDescent="0.25">
      <c r="AB436" s="161" t="e">
        <f>T436-HLOOKUP(V436,Minimas!$C$3:$CD$12,2,FALSE)</f>
        <v>#N/A</v>
      </c>
      <c r="AC436" s="161" t="e">
        <f>T436-HLOOKUP(V436,Minimas!$C$3:$CD$12,3,FALSE)</f>
        <v>#N/A</v>
      </c>
      <c r="AD436" s="161" t="e">
        <f>T436-HLOOKUP(V436,Minimas!$C$3:$CD$12,4,FALSE)</f>
        <v>#N/A</v>
      </c>
      <c r="AE436" s="161" t="e">
        <f>T436-HLOOKUP(V436,Minimas!$C$3:$CD$12,5,FALSE)</f>
        <v>#N/A</v>
      </c>
      <c r="AF436" s="161" t="e">
        <f>T436-HLOOKUP(V436,Minimas!$C$3:$CD$12,6,FALSE)</f>
        <v>#N/A</v>
      </c>
      <c r="AG436" s="161" t="e">
        <f>T436-HLOOKUP(V436,Minimas!$C$3:$CD$12,7,FALSE)</f>
        <v>#N/A</v>
      </c>
      <c r="AH436" s="161" t="e">
        <f>T436-HLOOKUP(V436,Minimas!$C$3:$CD$12,8,FALSE)</f>
        <v>#N/A</v>
      </c>
      <c r="AI436" s="161" t="e">
        <f>T436-HLOOKUP(V436,Minimas!$C$3:$CD$12,9,FALSE)</f>
        <v>#N/A</v>
      </c>
      <c r="AJ436" s="161" t="e">
        <f>T436-HLOOKUP(V436,Minimas!$C$3:$CD$12,10,FALSE)</f>
        <v>#N/A</v>
      </c>
      <c r="AK436" s="162" t="str">
        <f t="shared" si="46"/>
        <v xml:space="preserve"> </v>
      </c>
      <c r="AL436" s="163"/>
      <c r="AM436" s="163" t="str">
        <f t="shared" si="47"/>
        <v xml:space="preserve"> </v>
      </c>
      <c r="AN436" s="163" t="str">
        <f t="shared" si="48"/>
        <v xml:space="preserve"> </v>
      </c>
    </row>
    <row r="437" spans="28:40" ht="14" x14ac:dyDescent="0.25">
      <c r="AB437" s="161" t="e">
        <f>T437-HLOOKUP(V437,Minimas!$C$3:$CD$12,2,FALSE)</f>
        <v>#N/A</v>
      </c>
      <c r="AC437" s="161" t="e">
        <f>T437-HLOOKUP(V437,Minimas!$C$3:$CD$12,3,FALSE)</f>
        <v>#N/A</v>
      </c>
      <c r="AD437" s="161" t="e">
        <f>T437-HLOOKUP(V437,Minimas!$C$3:$CD$12,4,FALSE)</f>
        <v>#N/A</v>
      </c>
      <c r="AE437" s="161" t="e">
        <f>T437-HLOOKUP(V437,Minimas!$C$3:$CD$12,5,FALSE)</f>
        <v>#N/A</v>
      </c>
      <c r="AF437" s="161" t="e">
        <f>T437-HLOOKUP(V437,Minimas!$C$3:$CD$12,6,FALSE)</f>
        <v>#N/A</v>
      </c>
      <c r="AG437" s="161" t="e">
        <f>T437-HLOOKUP(V437,Minimas!$C$3:$CD$12,7,FALSE)</f>
        <v>#N/A</v>
      </c>
      <c r="AH437" s="161" t="e">
        <f>T437-HLOOKUP(V437,Minimas!$C$3:$CD$12,8,FALSE)</f>
        <v>#N/A</v>
      </c>
      <c r="AI437" s="161" t="e">
        <f>T437-HLOOKUP(V437,Minimas!$C$3:$CD$12,9,FALSE)</f>
        <v>#N/A</v>
      </c>
      <c r="AJ437" s="161" t="e">
        <f>T437-HLOOKUP(V437,Minimas!$C$3:$CD$12,10,FALSE)</f>
        <v>#N/A</v>
      </c>
      <c r="AK437" s="162" t="str">
        <f t="shared" si="46"/>
        <v xml:space="preserve"> </v>
      </c>
      <c r="AL437" s="163"/>
      <c r="AM437" s="163" t="str">
        <f t="shared" si="47"/>
        <v xml:space="preserve"> </v>
      </c>
      <c r="AN437" s="163" t="str">
        <f t="shared" si="48"/>
        <v xml:space="preserve"> </v>
      </c>
    </row>
    <row r="438" spans="28:40" ht="14" x14ac:dyDescent="0.25">
      <c r="AB438" s="161" t="e">
        <f>T438-HLOOKUP(V438,Minimas!$C$3:$CD$12,2,FALSE)</f>
        <v>#N/A</v>
      </c>
      <c r="AC438" s="161" t="e">
        <f>T438-HLOOKUP(V438,Minimas!$C$3:$CD$12,3,FALSE)</f>
        <v>#N/A</v>
      </c>
      <c r="AD438" s="161" t="e">
        <f>T438-HLOOKUP(V438,Minimas!$C$3:$CD$12,4,FALSE)</f>
        <v>#N/A</v>
      </c>
      <c r="AE438" s="161" t="e">
        <f>T438-HLOOKUP(V438,Minimas!$C$3:$CD$12,5,FALSE)</f>
        <v>#N/A</v>
      </c>
      <c r="AF438" s="161" t="e">
        <f>T438-HLOOKUP(V438,Minimas!$C$3:$CD$12,6,FALSE)</f>
        <v>#N/A</v>
      </c>
      <c r="AG438" s="161" t="e">
        <f>T438-HLOOKUP(V438,Minimas!$C$3:$CD$12,7,FALSE)</f>
        <v>#N/A</v>
      </c>
      <c r="AH438" s="161" t="e">
        <f>T438-HLOOKUP(V438,Minimas!$C$3:$CD$12,8,FALSE)</f>
        <v>#N/A</v>
      </c>
      <c r="AI438" s="161" t="e">
        <f>T438-HLOOKUP(V438,Minimas!$C$3:$CD$12,9,FALSE)</f>
        <v>#N/A</v>
      </c>
      <c r="AJ438" s="161" t="e">
        <f>T438-HLOOKUP(V438,Minimas!$C$3:$CD$12,10,FALSE)</f>
        <v>#N/A</v>
      </c>
      <c r="AK438" s="162" t="str">
        <f t="shared" si="46"/>
        <v xml:space="preserve"> </v>
      </c>
      <c r="AL438" s="163"/>
      <c r="AM438" s="163" t="str">
        <f t="shared" si="47"/>
        <v xml:space="preserve"> </v>
      </c>
      <c r="AN438" s="163" t="str">
        <f t="shared" si="48"/>
        <v xml:space="preserve"> </v>
      </c>
    </row>
    <row r="439" spans="28:40" ht="14" x14ac:dyDescent="0.25">
      <c r="AB439" s="161" t="e">
        <f>T439-HLOOKUP(V439,Minimas!$C$3:$CD$12,2,FALSE)</f>
        <v>#N/A</v>
      </c>
      <c r="AC439" s="161" t="e">
        <f>T439-HLOOKUP(V439,Minimas!$C$3:$CD$12,3,FALSE)</f>
        <v>#N/A</v>
      </c>
      <c r="AD439" s="161" t="e">
        <f>T439-HLOOKUP(V439,Minimas!$C$3:$CD$12,4,FALSE)</f>
        <v>#N/A</v>
      </c>
      <c r="AE439" s="161" t="e">
        <f>T439-HLOOKUP(V439,Minimas!$C$3:$CD$12,5,FALSE)</f>
        <v>#N/A</v>
      </c>
      <c r="AF439" s="161" t="e">
        <f>T439-HLOOKUP(V439,Minimas!$C$3:$CD$12,6,FALSE)</f>
        <v>#N/A</v>
      </c>
      <c r="AG439" s="161" t="e">
        <f>T439-HLOOKUP(V439,Minimas!$C$3:$CD$12,7,FALSE)</f>
        <v>#N/A</v>
      </c>
      <c r="AH439" s="161" t="e">
        <f>T439-HLOOKUP(V439,Minimas!$C$3:$CD$12,8,FALSE)</f>
        <v>#N/A</v>
      </c>
      <c r="AI439" s="161" t="e">
        <f>T439-HLOOKUP(V439,Minimas!$C$3:$CD$12,9,FALSE)</f>
        <v>#N/A</v>
      </c>
      <c r="AJ439" s="161" t="e">
        <f>T439-HLOOKUP(V439,Minimas!$C$3:$CD$12,10,FALSE)</f>
        <v>#N/A</v>
      </c>
      <c r="AK439" s="162" t="str">
        <f t="shared" si="46"/>
        <v xml:space="preserve"> </v>
      </c>
      <c r="AL439" s="163"/>
      <c r="AM439" s="163" t="str">
        <f t="shared" si="47"/>
        <v xml:space="preserve"> </v>
      </c>
      <c r="AN439" s="163" t="str">
        <f t="shared" si="48"/>
        <v xml:space="preserve"> </v>
      </c>
    </row>
    <row r="440" spans="28:40" ht="14" x14ac:dyDescent="0.25">
      <c r="AB440" s="161" t="e">
        <f>T440-HLOOKUP(V440,Minimas!$C$3:$CD$12,2,FALSE)</f>
        <v>#N/A</v>
      </c>
      <c r="AC440" s="161" t="e">
        <f>T440-HLOOKUP(V440,Minimas!$C$3:$CD$12,3,FALSE)</f>
        <v>#N/A</v>
      </c>
      <c r="AD440" s="161" t="e">
        <f>T440-HLOOKUP(V440,Minimas!$C$3:$CD$12,4,FALSE)</f>
        <v>#N/A</v>
      </c>
      <c r="AE440" s="161" t="e">
        <f>T440-HLOOKUP(V440,Minimas!$C$3:$CD$12,5,FALSE)</f>
        <v>#N/A</v>
      </c>
      <c r="AF440" s="161" t="e">
        <f>T440-HLOOKUP(V440,Minimas!$C$3:$CD$12,6,FALSE)</f>
        <v>#N/A</v>
      </c>
      <c r="AG440" s="161" t="e">
        <f>T440-HLOOKUP(V440,Minimas!$C$3:$CD$12,7,FALSE)</f>
        <v>#N/A</v>
      </c>
      <c r="AH440" s="161" t="e">
        <f>T440-HLOOKUP(V440,Minimas!$C$3:$CD$12,8,FALSE)</f>
        <v>#N/A</v>
      </c>
      <c r="AI440" s="161" t="e">
        <f>T440-HLOOKUP(V440,Minimas!$C$3:$CD$12,9,FALSE)</f>
        <v>#N/A</v>
      </c>
      <c r="AJ440" s="161" t="e">
        <f>T440-HLOOKUP(V440,Minimas!$C$3:$CD$12,10,FALSE)</f>
        <v>#N/A</v>
      </c>
      <c r="AK440" s="162" t="str">
        <f t="shared" si="46"/>
        <v xml:space="preserve"> </v>
      </c>
      <c r="AL440" s="163"/>
      <c r="AM440" s="163" t="str">
        <f t="shared" si="47"/>
        <v xml:space="preserve"> </v>
      </c>
      <c r="AN440" s="163" t="str">
        <f t="shared" si="48"/>
        <v xml:space="preserve"> </v>
      </c>
    </row>
    <row r="441" spans="28:40" ht="14" x14ac:dyDescent="0.25">
      <c r="AB441" s="161" t="e">
        <f>T441-HLOOKUP(V441,Minimas!$C$3:$CD$12,2,FALSE)</f>
        <v>#N/A</v>
      </c>
      <c r="AC441" s="161" t="e">
        <f>T441-HLOOKUP(V441,Minimas!$C$3:$CD$12,3,FALSE)</f>
        <v>#N/A</v>
      </c>
      <c r="AD441" s="161" t="e">
        <f>T441-HLOOKUP(V441,Minimas!$C$3:$CD$12,4,FALSE)</f>
        <v>#N/A</v>
      </c>
      <c r="AE441" s="161" t="e">
        <f>T441-HLOOKUP(V441,Minimas!$C$3:$CD$12,5,FALSE)</f>
        <v>#N/A</v>
      </c>
      <c r="AF441" s="161" t="e">
        <f>T441-HLOOKUP(V441,Minimas!$C$3:$CD$12,6,FALSE)</f>
        <v>#N/A</v>
      </c>
      <c r="AG441" s="161" t="e">
        <f>T441-HLOOKUP(V441,Minimas!$C$3:$CD$12,7,FALSE)</f>
        <v>#N/A</v>
      </c>
      <c r="AH441" s="161" t="e">
        <f>T441-HLOOKUP(V441,Minimas!$C$3:$CD$12,8,FALSE)</f>
        <v>#N/A</v>
      </c>
      <c r="AI441" s="161" t="e">
        <f>T441-HLOOKUP(V441,Minimas!$C$3:$CD$12,9,FALSE)</f>
        <v>#N/A</v>
      </c>
      <c r="AJ441" s="161" t="e">
        <f>T441-HLOOKUP(V441,Minimas!$C$3:$CD$12,10,FALSE)</f>
        <v>#N/A</v>
      </c>
      <c r="AK441" s="162" t="str">
        <f t="shared" si="46"/>
        <v xml:space="preserve"> </v>
      </c>
      <c r="AL441" s="163"/>
      <c r="AM441" s="163" t="str">
        <f t="shared" si="47"/>
        <v xml:space="preserve"> </v>
      </c>
      <c r="AN441" s="163" t="str">
        <f t="shared" si="48"/>
        <v xml:space="preserve"> </v>
      </c>
    </row>
    <row r="442" spans="28:40" ht="14" x14ac:dyDescent="0.25">
      <c r="AB442" s="161" t="e">
        <f>T442-HLOOKUP(V442,Minimas!$C$3:$CD$12,2,FALSE)</f>
        <v>#N/A</v>
      </c>
      <c r="AC442" s="161" t="e">
        <f>T442-HLOOKUP(V442,Minimas!$C$3:$CD$12,3,FALSE)</f>
        <v>#N/A</v>
      </c>
      <c r="AD442" s="161" t="e">
        <f>T442-HLOOKUP(V442,Minimas!$C$3:$CD$12,4,FALSE)</f>
        <v>#N/A</v>
      </c>
      <c r="AE442" s="161" t="e">
        <f>T442-HLOOKUP(V442,Minimas!$C$3:$CD$12,5,FALSE)</f>
        <v>#N/A</v>
      </c>
      <c r="AF442" s="161" t="e">
        <f>T442-HLOOKUP(V442,Minimas!$C$3:$CD$12,6,FALSE)</f>
        <v>#N/A</v>
      </c>
      <c r="AG442" s="161" t="e">
        <f>T442-HLOOKUP(V442,Minimas!$C$3:$CD$12,7,FALSE)</f>
        <v>#N/A</v>
      </c>
      <c r="AH442" s="161" t="e">
        <f>T442-HLOOKUP(V442,Minimas!$C$3:$CD$12,8,FALSE)</f>
        <v>#N/A</v>
      </c>
      <c r="AI442" s="161" t="e">
        <f>T442-HLOOKUP(V442,Minimas!$C$3:$CD$12,9,FALSE)</f>
        <v>#N/A</v>
      </c>
      <c r="AJ442" s="161" t="e">
        <f>T442-HLOOKUP(V442,Minimas!$C$3:$CD$12,10,FALSE)</f>
        <v>#N/A</v>
      </c>
      <c r="AK442" s="162" t="str">
        <f t="shared" si="46"/>
        <v xml:space="preserve"> </v>
      </c>
      <c r="AL442" s="163"/>
      <c r="AM442" s="163" t="str">
        <f t="shared" si="47"/>
        <v xml:space="preserve"> </v>
      </c>
      <c r="AN442" s="163" t="str">
        <f t="shared" si="48"/>
        <v xml:space="preserve"> </v>
      </c>
    </row>
    <row r="443" spans="28:40" ht="14" x14ac:dyDescent="0.25">
      <c r="AB443" s="161" t="e">
        <f>T443-HLOOKUP(V443,Minimas!$C$3:$CD$12,2,FALSE)</f>
        <v>#N/A</v>
      </c>
      <c r="AC443" s="161" t="e">
        <f>T443-HLOOKUP(V443,Minimas!$C$3:$CD$12,3,FALSE)</f>
        <v>#N/A</v>
      </c>
      <c r="AD443" s="161" t="e">
        <f>T443-HLOOKUP(V443,Minimas!$C$3:$CD$12,4,FALSE)</f>
        <v>#N/A</v>
      </c>
      <c r="AE443" s="161" t="e">
        <f>T443-HLOOKUP(V443,Minimas!$C$3:$CD$12,5,FALSE)</f>
        <v>#N/A</v>
      </c>
      <c r="AF443" s="161" t="e">
        <f>T443-HLOOKUP(V443,Minimas!$C$3:$CD$12,6,FALSE)</f>
        <v>#N/A</v>
      </c>
      <c r="AG443" s="161" t="e">
        <f>T443-HLOOKUP(V443,Minimas!$C$3:$CD$12,7,FALSE)</f>
        <v>#N/A</v>
      </c>
      <c r="AH443" s="161" t="e">
        <f>T443-HLOOKUP(V443,Minimas!$C$3:$CD$12,8,FALSE)</f>
        <v>#N/A</v>
      </c>
      <c r="AI443" s="161" t="e">
        <f>T443-HLOOKUP(V443,Minimas!$C$3:$CD$12,9,FALSE)</f>
        <v>#N/A</v>
      </c>
      <c r="AJ443" s="161" t="e">
        <f>T443-HLOOKUP(V443,Minimas!$C$3:$CD$12,10,FALSE)</f>
        <v>#N/A</v>
      </c>
      <c r="AK443" s="162" t="str">
        <f t="shared" si="46"/>
        <v xml:space="preserve"> </v>
      </c>
      <c r="AL443" s="163"/>
      <c r="AM443" s="163" t="str">
        <f t="shared" si="47"/>
        <v xml:space="preserve"> </v>
      </c>
      <c r="AN443" s="163" t="str">
        <f t="shared" si="48"/>
        <v xml:space="preserve"> </v>
      </c>
    </row>
    <row r="444" spans="28:40" ht="14" x14ac:dyDescent="0.25">
      <c r="AB444" s="161" t="e">
        <f>T444-HLOOKUP(V444,Minimas!$C$3:$CD$12,2,FALSE)</f>
        <v>#N/A</v>
      </c>
      <c r="AC444" s="161" t="e">
        <f>T444-HLOOKUP(V444,Minimas!$C$3:$CD$12,3,FALSE)</f>
        <v>#N/A</v>
      </c>
      <c r="AD444" s="161" t="e">
        <f>T444-HLOOKUP(V444,Minimas!$C$3:$CD$12,4,FALSE)</f>
        <v>#N/A</v>
      </c>
      <c r="AE444" s="161" t="e">
        <f>T444-HLOOKUP(V444,Minimas!$C$3:$CD$12,5,FALSE)</f>
        <v>#N/A</v>
      </c>
      <c r="AF444" s="161" t="e">
        <f>T444-HLOOKUP(V444,Minimas!$C$3:$CD$12,6,FALSE)</f>
        <v>#N/A</v>
      </c>
      <c r="AG444" s="161" t="e">
        <f>T444-HLOOKUP(V444,Minimas!$C$3:$CD$12,7,FALSE)</f>
        <v>#N/A</v>
      </c>
      <c r="AH444" s="161" t="e">
        <f>T444-HLOOKUP(V444,Minimas!$C$3:$CD$12,8,FALSE)</f>
        <v>#N/A</v>
      </c>
      <c r="AI444" s="161" t="e">
        <f>T444-HLOOKUP(V444,Minimas!$C$3:$CD$12,9,FALSE)</f>
        <v>#N/A</v>
      </c>
      <c r="AJ444" s="161" t="e">
        <f>T444-HLOOKUP(V444,Minimas!$C$3:$CD$12,10,FALSE)</f>
        <v>#N/A</v>
      </c>
      <c r="AK444" s="162" t="str">
        <f t="shared" si="46"/>
        <v xml:space="preserve"> </v>
      </c>
      <c r="AL444" s="163"/>
      <c r="AM444" s="163" t="str">
        <f t="shared" si="47"/>
        <v xml:space="preserve"> </v>
      </c>
      <c r="AN444" s="163" t="str">
        <f t="shared" si="48"/>
        <v xml:space="preserve"> </v>
      </c>
    </row>
    <row r="445" spans="28:40" ht="14" x14ac:dyDescent="0.25">
      <c r="AB445" s="161" t="e">
        <f>T445-HLOOKUP(V445,Minimas!$C$3:$CD$12,2,FALSE)</f>
        <v>#N/A</v>
      </c>
      <c r="AC445" s="161" t="e">
        <f>T445-HLOOKUP(V445,Minimas!$C$3:$CD$12,3,FALSE)</f>
        <v>#N/A</v>
      </c>
      <c r="AD445" s="161" t="e">
        <f>T445-HLOOKUP(V445,Minimas!$C$3:$CD$12,4,FALSE)</f>
        <v>#N/A</v>
      </c>
      <c r="AE445" s="161" t="e">
        <f>T445-HLOOKUP(V445,Minimas!$C$3:$CD$12,5,FALSE)</f>
        <v>#N/A</v>
      </c>
      <c r="AF445" s="161" t="e">
        <f>T445-HLOOKUP(V445,Minimas!$C$3:$CD$12,6,FALSE)</f>
        <v>#N/A</v>
      </c>
      <c r="AG445" s="161" t="e">
        <f>T445-HLOOKUP(V445,Minimas!$C$3:$CD$12,7,FALSE)</f>
        <v>#N/A</v>
      </c>
      <c r="AH445" s="161" t="e">
        <f>T445-HLOOKUP(V445,Minimas!$C$3:$CD$12,8,FALSE)</f>
        <v>#N/A</v>
      </c>
      <c r="AI445" s="161" t="e">
        <f>T445-HLOOKUP(V445,Minimas!$C$3:$CD$12,9,FALSE)</f>
        <v>#N/A</v>
      </c>
      <c r="AJ445" s="161" t="e">
        <f>T445-HLOOKUP(V445,Minimas!$C$3:$CD$12,10,FALSE)</f>
        <v>#N/A</v>
      </c>
      <c r="AK445" s="162" t="str">
        <f t="shared" si="46"/>
        <v xml:space="preserve"> </v>
      </c>
      <c r="AL445" s="163"/>
      <c r="AM445" s="163" t="str">
        <f t="shared" si="47"/>
        <v xml:space="preserve"> </v>
      </c>
      <c r="AN445" s="163" t="str">
        <f t="shared" si="48"/>
        <v xml:space="preserve"> </v>
      </c>
    </row>
    <row r="446" spans="28:40" ht="14" x14ac:dyDescent="0.25">
      <c r="AB446" s="161" t="e">
        <f>T446-HLOOKUP(V446,Minimas!$C$3:$CD$12,2,FALSE)</f>
        <v>#N/A</v>
      </c>
      <c r="AC446" s="161" t="e">
        <f>T446-HLOOKUP(V446,Minimas!$C$3:$CD$12,3,FALSE)</f>
        <v>#N/A</v>
      </c>
      <c r="AD446" s="161" t="e">
        <f>T446-HLOOKUP(V446,Minimas!$C$3:$CD$12,4,FALSE)</f>
        <v>#N/A</v>
      </c>
      <c r="AE446" s="161" t="e">
        <f>T446-HLOOKUP(V446,Minimas!$C$3:$CD$12,5,FALSE)</f>
        <v>#N/A</v>
      </c>
      <c r="AF446" s="161" t="e">
        <f>T446-HLOOKUP(V446,Minimas!$C$3:$CD$12,6,FALSE)</f>
        <v>#N/A</v>
      </c>
      <c r="AG446" s="161" t="e">
        <f>T446-HLOOKUP(V446,Minimas!$C$3:$CD$12,7,FALSE)</f>
        <v>#N/A</v>
      </c>
      <c r="AH446" s="161" t="e">
        <f>T446-HLOOKUP(V446,Minimas!$C$3:$CD$12,8,FALSE)</f>
        <v>#N/A</v>
      </c>
      <c r="AI446" s="161" t="e">
        <f>T446-HLOOKUP(V446,Minimas!$C$3:$CD$12,9,FALSE)</f>
        <v>#N/A</v>
      </c>
      <c r="AJ446" s="161" t="e">
        <f>T446-HLOOKUP(V446,Minimas!$C$3:$CD$12,10,FALSE)</f>
        <v>#N/A</v>
      </c>
      <c r="AK446" s="162" t="str">
        <f t="shared" si="46"/>
        <v xml:space="preserve"> </v>
      </c>
      <c r="AL446" s="163"/>
      <c r="AM446" s="163" t="str">
        <f t="shared" si="47"/>
        <v xml:space="preserve"> </v>
      </c>
      <c r="AN446" s="163" t="str">
        <f t="shared" si="48"/>
        <v xml:space="preserve"> </v>
      </c>
    </row>
    <row r="447" spans="28:40" ht="14" x14ac:dyDescent="0.25">
      <c r="AB447" s="161" t="e">
        <f>T447-HLOOKUP(V447,Minimas!$C$3:$CD$12,2,FALSE)</f>
        <v>#N/A</v>
      </c>
      <c r="AC447" s="161" t="e">
        <f>T447-HLOOKUP(V447,Minimas!$C$3:$CD$12,3,FALSE)</f>
        <v>#N/A</v>
      </c>
      <c r="AD447" s="161" t="e">
        <f>T447-HLOOKUP(V447,Minimas!$C$3:$CD$12,4,FALSE)</f>
        <v>#N/A</v>
      </c>
      <c r="AE447" s="161" t="e">
        <f>T447-HLOOKUP(V447,Minimas!$C$3:$CD$12,5,FALSE)</f>
        <v>#N/A</v>
      </c>
      <c r="AF447" s="161" t="e">
        <f>T447-HLOOKUP(V447,Minimas!$C$3:$CD$12,6,FALSE)</f>
        <v>#N/A</v>
      </c>
      <c r="AG447" s="161" t="e">
        <f>T447-HLOOKUP(V447,Minimas!$C$3:$CD$12,7,FALSE)</f>
        <v>#N/A</v>
      </c>
      <c r="AH447" s="161" t="e">
        <f>T447-HLOOKUP(V447,Minimas!$C$3:$CD$12,8,FALSE)</f>
        <v>#N/A</v>
      </c>
      <c r="AI447" s="161" t="e">
        <f>T447-HLOOKUP(V447,Minimas!$C$3:$CD$12,9,FALSE)</f>
        <v>#N/A</v>
      </c>
      <c r="AJ447" s="161" t="e">
        <f>T447-HLOOKUP(V447,Minimas!$C$3:$CD$12,10,FALSE)</f>
        <v>#N/A</v>
      </c>
      <c r="AK447" s="162" t="str">
        <f t="shared" si="46"/>
        <v xml:space="preserve"> </v>
      </c>
      <c r="AL447" s="163"/>
      <c r="AM447" s="163" t="str">
        <f t="shared" si="47"/>
        <v xml:space="preserve"> </v>
      </c>
      <c r="AN447" s="163" t="str">
        <f t="shared" si="48"/>
        <v xml:space="preserve"> </v>
      </c>
    </row>
    <row r="448" spans="28:40" ht="14" x14ac:dyDescent="0.25">
      <c r="AB448" s="161" t="e">
        <f>T448-HLOOKUP(V448,Minimas!$C$3:$CD$12,2,FALSE)</f>
        <v>#N/A</v>
      </c>
      <c r="AC448" s="161" t="e">
        <f>T448-HLOOKUP(V448,Minimas!$C$3:$CD$12,3,FALSE)</f>
        <v>#N/A</v>
      </c>
      <c r="AD448" s="161" t="e">
        <f>T448-HLOOKUP(V448,Minimas!$C$3:$CD$12,4,FALSE)</f>
        <v>#N/A</v>
      </c>
      <c r="AE448" s="161" t="e">
        <f>T448-HLOOKUP(V448,Minimas!$C$3:$CD$12,5,FALSE)</f>
        <v>#N/A</v>
      </c>
      <c r="AF448" s="161" t="e">
        <f>T448-HLOOKUP(V448,Minimas!$C$3:$CD$12,6,FALSE)</f>
        <v>#N/A</v>
      </c>
      <c r="AG448" s="161" t="e">
        <f>T448-HLOOKUP(V448,Minimas!$C$3:$CD$12,7,FALSE)</f>
        <v>#N/A</v>
      </c>
      <c r="AH448" s="161" t="e">
        <f>T448-HLOOKUP(V448,Minimas!$C$3:$CD$12,8,FALSE)</f>
        <v>#N/A</v>
      </c>
      <c r="AI448" s="161" t="e">
        <f>T448-HLOOKUP(V448,Minimas!$C$3:$CD$12,9,FALSE)</f>
        <v>#N/A</v>
      </c>
      <c r="AJ448" s="161" t="e">
        <f>T448-HLOOKUP(V448,Minimas!$C$3:$CD$12,10,FALSE)</f>
        <v>#N/A</v>
      </c>
      <c r="AK448" s="162" t="str">
        <f t="shared" si="46"/>
        <v xml:space="preserve"> </v>
      </c>
      <c r="AL448" s="163"/>
      <c r="AM448" s="163" t="str">
        <f t="shared" si="47"/>
        <v xml:space="preserve"> </v>
      </c>
      <c r="AN448" s="163" t="str">
        <f t="shared" si="48"/>
        <v xml:space="preserve"> </v>
      </c>
    </row>
    <row r="449" spans="28:40" ht="14" x14ac:dyDescent="0.25">
      <c r="AB449" s="161" t="e">
        <f>T449-HLOOKUP(V449,Minimas!$C$3:$CD$12,2,FALSE)</f>
        <v>#N/A</v>
      </c>
      <c r="AC449" s="161" t="e">
        <f>T449-HLOOKUP(V449,Minimas!$C$3:$CD$12,3,FALSE)</f>
        <v>#N/A</v>
      </c>
      <c r="AD449" s="161" t="e">
        <f>T449-HLOOKUP(V449,Minimas!$C$3:$CD$12,4,FALSE)</f>
        <v>#N/A</v>
      </c>
      <c r="AE449" s="161" t="e">
        <f>T449-HLOOKUP(V449,Minimas!$C$3:$CD$12,5,FALSE)</f>
        <v>#N/A</v>
      </c>
      <c r="AF449" s="161" t="e">
        <f>T449-HLOOKUP(V449,Minimas!$C$3:$CD$12,6,FALSE)</f>
        <v>#N/A</v>
      </c>
      <c r="AG449" s="161" t="e">
        <f>T449-HLOOKUP(V449,Minimas!$C$3:$CD$12,7,FALSE)</f>
        <v>#N/A</v>
      </c>
      <c r="AH449" s="161" t="e">
        <f>T449-HLOOKUP(V449,Minimas!$C$3:$CD$12,8,FALSE)</f>
        <v>#N/A</v>
      </c>
      <c r="AI449" s="161" t="e">
        <f>T449-HLOOKUP(V449,Minimas!$C$3:$CD$12,9,FALSE)</f>
        <v>#N/A</v>
      </c>
      <c r="AJ449" s="161" t="e">
        <f>T449-HLOOKUP(V449,Minimas!$C$3:$CD$12,10,FALSE)</f>
        <v>#N/A</v>
      </c>
      <c r="AK449" s="162" t="str">
        <f t="shared" si="46"/>
        <v xml:space="preserve"> </v>
      </c>
      <c r="AL449" s="163"/>
      <c r="AM449" s="163" t="str">
        <f t="shared" si="47"/>
        <v xml:space="preserve"> </v>
      </c>
      <c r="AN449" s="163" t="str">
        <f t="shared" si="48"/>
        <v xml:space="preserve"> </v>
      </c>
    </row>
    <row r="450" spans="28:40" ht="14" x14ac:dyDescent="0.25">
      <c r="AB450" s="161" t="e">
        <f>T450-HLOOKUP(V450,Minimas!$C$3:$CD$12,2,FALSE)</f>
        <v>#N/A</v>
      </c>
      <c r="AC450" s="161" t="e">
        <f>T450-HLOOKUP(V450,Minimas!$C$3:$CD$12,3,FALSE)</f>
        <v>#N/A</v>
      </c>
      <c r="AD450" s="161" t="e">
        <f>T450-HLOOKUP(V450,Minimas!$C$3:$CD$12,4,FALSE)</f>
        <v>#N/A</v>
      </c>
      <c r="AE450" s="161" t="e">
        <f>T450-HLOOKUP(V450,Minimas!$C$3:$CD$12,5,FALSE)</f>
        <v>#N/A</v>
      </c>
      <c r="AF450" s="161" t="e">
        <f>T450-HLOOKUP(V450,Minimas!$C$3:$CD$12,6,FALSE)</f>
        <v>#N/A</v>
      </c>
      <c r="AG450" s="161" t="e">
        <f>T450-HLOOKUP(V450,Minimas!$C$3:$CD$12,7,FALSE)</f>
        <v>#N/A</v>
      </c>
      <c r="AH450" s="161" t="e">
        <f>T450-HLOOKUP(V450,Minimas!$C$3:$CD$12,8,FALSE)</f>
        <v>#N/A</v>
      </c>
      <c r="AI450" s="161" t="e">
        <f>T450-HLOOKUP(V450,Minimas!$C$3:$CD$12,9,FALSE)</f>
        <v>#N/A</v>
      </c>
      <c r="AJ450" s="161" t="e">
        <f>T450-HLOOKUP(V450,Minimas!$C$3:$CD$12,10,FALSE)</f>
        <v>#N/A</v>
      </c>
      <c r="AK450" s="162" t="str">
        <f t="shared" si="46"/>
        <v xml:space="preserve"> </v>
      </c>
      <c r="AL450" s="163"/>
      <c r="AM450" s="163" t="str">
        <f t="shared" si="47"/>
        <v xml:space="preserve"> </v>
      </c>
      <c r="AN450" s="163" t="str">
        <f t="shared" si="48"/>
        <v xml:space="preserve"> </v>
      </c>
    </row>
    <row r="451" spans="28:40" ht="14" x14ac:dyDescent="0.25">
      <c r="AB451" s="161" t="e">
        <f>T451-HLOOKUP(V451,Minimas!$C$3:$CD$12,2,FALSE)</f>
        <v>#N/A</v>
      </c>
      <c r="AC451" s="161" t="e">
        <f>T451-HLOOKUP(V451,Minimas!$C$3:$CD$12,3,FALSE)</f>
        <v>#N/A</v>
      </c>
      <c r="AD451" s="161" t="e">
        <f>T451-HLOOKUP(V451,Minimas!$C$3:$CD$12,4,FALSE)</f>
        <v>#N/A</v>
      </c>
      <c r="AE451" s="161" t="e">
        <f>T451-HLOOKUP(V451,Minimas!$C$3:$CD$12,5,FALSE)</f>
        <v>#N/A</v>
      </c>
      <c r="AF451" s="161" t="e">
        <f>T451-HLOOKUP(V451,Minimas!$C$3:$CD$12,6,FALSE)</f>
        <v>#N/A</v>
      </c>
      <c r="AG451" s="161" t="e">
        <f>T451-HLOOKUP(V451,Minimas!$C$3:$CD$12,7,FALSE)</f>
        <v>#N/A</v>
      </c>
      <c r="AH451" s="161" t="e">
        <f>T451-HLOOKUP(V451,Minimas!$C$3:$CD$12,8,FALSE)</f>
        <v>#N/A</v>
      </c>
      <c r="AI451" s="161" t="e">
        <f>T451-HLOOKUP(V451,Minimas!$C$3:$CD$12,9,FALSE)</f>
        <v>#N/A</v>
      </c>
      <c r="AJ451" s="161" t="e">
        <f>T451-HLOOKUP(V451,Minimas!$C$3:$CD$12,10,FALSE)</f>
        <v>#N/A</v>
      </c>
      <c r="AK451" s="162" t="str">
        <f t="shared" si="46"/>
        <v xml:space="preserve"> </v>
      </c>
      <c r="AL451" s="163"/>
      <c r="AM451" s="163" t="str">
        <f t="shared" si="47"/>
        <v xml:space="preserve"> </v>
      </c>
      <c r="AN451" s="163" t="str">
        <f t="shared" si="48"/>
        <v xml:space="preserve"> </v>
      </c>
    </row>
    <row r="452" spans="28:40" ht="14" x14ac:dyDescent="0.25">
      <c r="AB452" s="161" t="e">
        <f>T452-HLOOKUP(V452,Minimas!$C$3:$CD$12,2,FALSE)</f>
        <v>#N/A</v>
      </c>
      <c r="AC452" s="161" t="e">
        <f>T452-HLOOKUP(V452,Minimas!$C$3:$CD$12,3,FALSE)</f>
        <v>#N/A</v>
      </c>
      <c r="AD452" s="161" t="e">
        <f>T452-HLOOKUP(V452,Minimas!$C$3:$CD$12,4,FALSE)</f>
        <v>#N/A</v>
      </c>
      <c r="AE452" s="161" t="e">
        <f>T452-HLOOKUP(V452,Minimas!$C$3:$CD$12,5,FALSE)</f>
        <v>#N/A</v>
      </c>
      <c r="AF452" s="161" t="e">
        <f>T452-HLOOKUP(V452,Minimas!$C$3:$CD$12,6,FALSE)</f>
        <v>#N/A</v>
      </c>
      <c r="AG452" s="161" t="e">
        <f>T452-HLOOKUP(V452,Minimas!$C$3:$CD$12,7,FALSE)</f>
        <v>#N/A</v>
      </c>
      <c r="AH452" s="161" t="e">
        <f>T452-HLOOKUP(V452,Minimas!$C$3:$CD$12,8,FALSE)</f>
        <v>#N/A</v>
      </c>
      <c r="AI452" s="161" t="e">
        <f>T452-HLOOKUP(V452,Minimas!$C$3:$CD$12,9,FALSE)</f>
        <v>#N/A</v>
      </c>
      <c r="AJ452" s="161" t="e">
        <f>T452-HLOOKUP(V452,Minimas!$C$3:$CD$12,10,FALSE)</f>
        <v>#N/A</v>
      </c>
      <c r="AK452" s="162" t="str">
        <f t="shared" si="46"/>
        <v xml:space="preserve"> </v>
      </c>
      <c r="AL452" s="163"/>
      <c r="AM452" s="163" t="str">
        <f t="shared" si="47"/>
        <v xml:space="preserve"> </v>
      </c>
      <c r="AN452" s="163" t="str">
        <f t="shared" si="48"/>
        <v xml:space="preserve"> </v>
      </c>
    </row>
    <row r="453" spans="28:40" ht="14" x14ac:dyDescent="0.25">
      <c r="AB453" s="161" t="e">
        <f>T453-HLOOKUP(V453,Minimas!$C$3:$CD$12,2,FALSE)</f>
        <v>#N/A</v>
      </c>
      <c r="AC453" s="161" t="e">
        <f>T453-HLOOKUP(V453,Minimas!$C$3:$CD$12,3,FALSE)</f>
        <v>#N/A</v>
      </c>
      <c r="AD453" s="161" t="e">
        <f>T453-HLOOKUP(V453,Minimas!$C$3:$CD$12,4,FALSE)</f>
        <v>#N/A</v>
      </c>
      <c r="AE453" s="161" t="e">
        <f>T453-HLOOKUP(V453,Minimas!$C$3:$CD$12,5,FALSE)</f>
        <v>#N/A</v>
      </c>
      <c r="AF453" s="161" t="e">
        <f>T453-HLOOKUP(V453,Minimas!$C$3:$CD$12,6,FALSE)</f>
        <v>#N/A</v>
      </c>
      <c r="AG453" s="161" t="e">
        <f>T453-HLOOKUP(V453,Minimas!$C$3:$CD$12,7,FALSE)</f>
        <v>#N/A</v>
      </c>
      <c r="AH453" s="161" t="e">
        <f>T453-HLOOKUP(V453,Minimas!$C$3:$CD$12,8,FALSE)</f>
        <v>#N/A</v>
      </c>
      <c r="AI453" s="161" t="e">
        <f>T453-HLOOKUP(V453,Minimas!$C$3:$CD$12,9,FALSE)</f>
        <v>#N/A</v>
      </c>
      <c r="AJ453" s="161" t="e">
        <f>T453-HLOOKUP(V453,Minimas!$C$3:$CD$12,10,FALSE)</f>
        <v>#N/A</v>
      </c>
      <c r="AK453" s="162" t="str">
        <f t="shared" si="46"/>
        <v xml:space="preserve"> </v>
      </c>
      <c r="AL453" s="163"/>
      <c r="AM453" s="163" t="str">
        <f t="shared" si="47"/>
        <v xml:space="preserve"> </v>
      </c>
      <c r="AN453" s="163" t="str">
        <f t="shared" si="48"/>
        <v xml:space="preserve"> </v>
      </c>
    </row>
    <row r="454" spans="28:40" ht="14" x14ac:dyDescent="0.25">
      <c r="AB454" s="161" t="e">
        <f>T454-HLOOKUP(V454,Minimas!$C$3:$CD$12,2,FALSE)</f>
        <v>#N/A</v>
      </c>
      <c r="AC454" s="161" t="e">
        <f>T454-HLOOKUP(V454,Minimas!$C$3:$CD$12,3,FALSE)</f>
        <v>#N/A</v>
      </c>
      <c r="AD454" s="161" t="e">
        <f>T454-HLOOKUP(V454,Minimas!$C$3:$CD$12,4,FALSE)</f>
        <v>#N/A</v>
      </c>
      <c r="AE454" s="161" t="e">
        <f>T454-HLOOKUP(V454,Minimas!$C$3:$CD$12,5,FALSE)</f>
        <v>#N/A</v>
      </c>
      <c r="AF454" s="161" t="e">
        <f>T454-HLOOKUP(V454,Minimas!$C$3:$CD$12,6,FALSE)</f>
        <v>#N/A</v>
      </c>
      <c r="AG454" s="161" t="e">
        <f>T454-HLOOKUP(V454,Minimas!$C$3:$CD$12,7,FALSE)</f>
        <v>#N/A</v>
      </c>
      <c r="AH454" s="161" t="e">
        <f>T454-HLOOKUP(V454,Minimas!$C$3:$CD$12,8,FALSE)</f>
        <v>#N/A</v>
      </c>
      <c r="AI454" s="161" t="e">
        <f>T454-HLOOKUP(V454,Minimas!$C$3:$CD$12,9,FALSE)</f>
        <v>#N/A</v>
      </c>
      <c r="AJ454" s="161" t="e">
        <f>T454-HLOOKUP(V454,Minimas!$C$3:$CD$12,10,FALSE)</f>
        <v>#N/A</v>
      </c>
      <c r="AK454" s="162" t="str">
        <f t="shared" si="46"/>
        <v xml:space="preserve"> </v>
      </c>
      <c r="AL454" s="163"/>
      <c r="AM454" s="163" t="str">
        <f t="shared" si="47"/>
        <v xml:space="preserve"> </v>
      </c>
      <c r="AN454" s="163" t="str">
        <f t="shared" si="48"/>
        <v xml:space="preserve"> </v>
      </c>
    </row>
    <row r="455" spans="28:40" ht="14" x14ac:dyDescent="0.25">
      <c r="AB455" s="161" t="e">
        <f>T455-HLOOKUP(V455,Minimas!$C$3:$CD$12,2,FALSE)</f>
        <v>#N/A</v>
      </c>
      <c r="AC455" s="161" t="e">
        <f>T455-HLOOKUP(V455,Minimas!$C$3:$CD$12,3,FALSE)</f>
        <v>#N/A</v>
      </c>
      <c r="AD455" s="161" t="e">
        <f>T455-HLOOKUP(V455,Minimas!$C$3:$CD$12,4,FALSE)</f>
        <v>#N/A</v>
      </c>
      <c r="AE455" s="161" t="e">
        <f>T455-HLOOKUP(V455,Minimas!$C$3:$CD$12,5,FALSE)</f>
        <v>#N/A</v>
      </c>
      <c r="AF455" s="161" t="e">
        <f>T455-HLOOKUP(V455,Minimas!$C$3:$CD$12,6,FALSE)</f>
        <v>#N/A</v>
      </c>
      <c r="AG455" s="161" t="e">
        <f>T455-HLOOKUP(V455,Minimas!$C$3:$CD$12,7,FALSE)</f>
        <v>#N/A</v>
      </c>
      <c r="AH455" s="161" t="e">
        <f>T455-HLOOKUP(V455,Minimas!$C$3:$CD$12,8,FALSE)</f>
        <v>#N/A</v>
      </c>
      <c r="AI455" s="161" t="e">
        <f>T455-HLOOKUP(V455,Minimas!$C$3:$CD$12,9,FALSE)</f>
        <v>#N/A</v>
      </c>
      <c r="AJ455" s="161" t="e">
        <f>T455-HLOOKUP(V455,Minimas!$C$3:$CD$12,10,FALSE)</f>
        <v>#N/A</v>
      </c>
      <c r="AK455" s="162" t="str">
        <f t="shared" ref="AK455:AK459" si="49">IF(E455=0," ",IF(AJ455&gt;=0,$AJ$5,IF(AI455&gt;=0,$AI$5,IF(AH455&gt;=0,$AH$5,IF(AG455&gt;=0,$AG$5,IF(AF455&gt;=0,$AF$5,IF(AE455&gt;=0,$AE$5,IF(AD455&gt;=0,$AD$5,IF(AC455&gt;=0,$AC$5,$AB$5)))))))))</f>
        <v xml:space="preserve"> </v>
      </c>
      <c r="AL455" s="163"/>
      <c r="AM455" s="163" t="str">
        <f t="shared" ref="AM455:AM459" si="50">IF(AK455="","",AK455)</f>
        <v xml:space="preserve"> </v>
      </c>
      <c r="AN455" s="163" t="str">
        <f t="shared" ref="AN455:AN459" si="51">IF(E455=0," ",IF(AJ455&gt;=0,AJ455,IF(AI455&gt;=0,AI455,IF(AH455&gt;=0,AH455,IF(AG455&gt;=0,AG455,IF(AF455&gt;=0,AF455,IF(AE455&gt;=0,AE455,IF(AD455&gt;=0,AD455,IF(AC455&gt;=0,AC455,AB455)))))))))</f>
        <v xml:space="preserve"> </v>
      </c>
    </row>
    <row r="456" spans="28:40" ht="14" x14ac:dyDescent="0.25">
      <c r="AB456" s="161" t="e">
        <f>T456-HLOOKUP(V456,Minimas!$C$3:$CD$12,2,FALSE)</f>
        <v>#N/A</v>
      </c>
      <c r="AC456" s="161" t="e">
        <f>T456-HLOOKUP(V456,Minimas!$C$3:$CD$12,3,FALSE)</f>
        <v>#N/A</v>
      </c>
      <c r="AD456" s="161" t="e">
        <f>T456-HLOOKUP(V456,Minimas!$C$3:$CD$12,4,FALSE)</f>
        <v>#N/A</v>
      </c>
      <c r="AE456" s="161" t="e">
        <f>T456-HLOOKUP(V456,Minimas!$C$3:$CD$12,5,FALSE)</f>
        <v>#N/A</v>
      </c>
      <c r="AF456" s="161" t="e">
        <f>T456-HLOOKUP(V456,Minimas!$C$3:$CD$12,6,FALSE)</f>
        <v>#N/A</v>
      </c>
      <c r="AG456" s="161" t="e">
        <f>T456-HLOOKUP(V456,Minimas!$C$3:$CD$12,7,FALSE)</f>
        <v>#N/A</v>
      </c>
      <c r="AH456" s="161" t="e">
        <f>T456-HLOOKUP(V456,Minimas!$C$3:$CD$12,8,FALSE)</f>
        <v>#N/A</v>
      </c>
      <c r="AI456" s="161" t="e">
        <f>T456-HLOOKUP(V456,Minimas!$C$3:$CD$12,9,FALSE)</f>
        <v>#N/A</v>
      </c>
      <c r="AJ456" s="161" t="e">
        <f>T456-HLOOKUP(V456,Minimas!$C$3:$CD$12,10,FALSE)</f>
        <v>#N/A</v>
      </c>
      <c r="AK456" s="162" t="str">
        <f t="shared" si="49"/>
        <v xml:space="preserve"> </v>
      </c>
      <c r="AL456" s="163"/>
      <c r="AM456" s="163" t="str">
        <f t="shared" si="50"/>
        <v xml:space="preserve"> </v>
      </c>
      <c r="AN456" s="163" t="str">
        <f t="shared" si="51"/>
        <v xml:space="preserve"> </v>
      </c>
    </row>
    <row r="457" spans="28:40" ht="14" x14ac:dyDescent="0.25">
      <c r="AB457" s="161" t="e">
        <f>T457-HLOOKUP(V457,Minimas!$C$3:$CD$12,2,FALSE)</f>
        <v>#N/A</v>
      </c>
      <c r="AC457" s="161" t="e">
        <f>T457-HLOOKUP(V457,Minimas!$C$3:$CD$12,3,FALSE)</f>
        <v>#N/A</v>
      </c>
      <c r="AD457" s="161" t="e">
        <f>T457-HLOOKUP(V457,Minimas!$C$3:$CD$12,4,FALSE)</f>
        <v>#N/A</v>
      </c>
      <c r="AE457" s="161" t="e">
        <f>T457-HLOOKUP(V457,Minimas!$C$3:$CD$12,5,FALSE)</f>
        <v>#N/A</v>
      </c>
      <c r="AF457" s="161" t="e">
        <f>T457-HLOOKUP(V457,Minimas!$C$3:$CD$12,6,FALSE)</f>
        <v>#N/A</v>
      </c>
      <c r="AG457" s="161" t="e">
        <f>T457-HLOOKUP(V457,Minimas!$C$3:$CD$12,7,FALSE)</f>
        <v>#N/A</v>
      </c>
      <c r="AH457" s="161" t="e">
        <f>T457-HLOOKUP(V457,Minimas!$C$3:$CD$12,8,FALSE)</f>
        <v>#N/A</v>
      </c>
      <c r="AI457" s="161" t="e">
        <f>T457-HLOOKUP(V457,Minimas!$C$3:$CD$12,9,FALSE)</f>
        <v>#N/A</v>
      </c>
      <c r="AJ457" s="161" t="e">
        <f>T457-HLOOKUP(V457,Minimas!$C$3:$CD$12,10,FALSE)</f>
        <v>#N/A</v>
      </c>
      <c r="AK457" s="162" t="str">
        <f t="shared" si="49"/>
        <v xml:space="preserve"> </v>
      </c>
      <c r="AL457" s="163"/>
      <c r="AM457" s="163" t="str">
        <f t="shared" si="50"/>
        <v xml:space="preserve"> </v>
      </c>
      <c r="AN457" s="163" t="str">
        <f t="shared" si="51"/>
        <v xml:space="preserve"> </v>
      </c>
    </row>
    <row r="458" spans="28:40" ht="14" x14ac:dyDescent="0.25">
      <c r="AB458" s="161" t="e">
        <f>T458-HLOOKUP(V458,Minimas!$C$3:$CD$12,2,FALSE)</f>
        <v>#N/A</v>
      </c>
      <c r="AC458" s="161" t="e">
        <f>T458-HLOOKUP(V458,Minimas!$C$3:$CD$12,3,FALSE)</f>
        <v>#N/A</v>
      </c>
      <c r="AD458" s="161" t="e">
        <f>T458-HLOOKUP(V458,Minimas!$C$3:$CD$12,4,FALSE)</f>
        <v>#N/A</v>
      </c>
      <c r="AE458" s="161" t="e">
        <f>T458-HLOOKUP(V458,Minimas!$C$3:$CD$12,5,FALSE)</f>
        <v>#N/A</v>
      </c>
      <c r="AF458" s="161" t="e">
        <f>T458-HLOOKUP(V458,Minimas!$C$3:$CD$12,6,FALSE)</f>
        <v>#N/A</v>
      </c>
      <c r="AG458" s="161" t="e">
        <f>T458-HLOOKUP(V458,Minimas!$C$3:$CD$12,7,FALSE)</f>
        <v>#N/A</v>
      </c>
      <c r="AH458" s="161" t="e">
        <f>T458-HLOOKUP(V458,Minimas!$C$3:$CD$12,8,FALSE)</f>
        <v>#N/A</v>
      </c>
      <c r="AI458" s="161" t="e">
        <f>T458-HLOOKUP(V458,Minimas!$C$3:$CD$12,9,FALSE)</f>
        <v>#N/A</v>
      </c>
      <c r="AJ458" s="161" t="e">
        <f>T458-HLOOKUP(V458,Minimas!$C$3:$CD$12,10,FALSE)</f>
        <v>#N/A</v>
      </c>
      <c r="AK458" s="162" t="str">
        <f t="shared" si="49"/>
        <v xml:space="preserve"> </v>
      </c>
      <c r="AL458" s="163"/>
      <c r="AM458" s="163" t="str">
        <f t="shared" si="50"/>
        <v xml:space="preserve"> </v>
      </c>
      <c r="AN458" s="163" t="str">
        <f t="shared" si="51"/>
        <v xml:space="preserve"> </v>
      </c>
    </row>
    <row r="459" spans="28:40" ht="14" x14ac:dyDescent="0.25">
      <c r="AB459" s="161" t="e">
        <f>T459-HLOOKUP(V459,Minimas!$C$3:$CD$12,2,FALSE)</f>
        <v>#N/A</v>
      </c>
      <c r="AC459" s="161" t="e">
        <f>T459-HLOOKUP(V459,Minimas!$C$3:$CD$12,3,FALSE)</f>
        <v>#N/A</v>
      </c>
      <c r="AD459" s="161" t="e">
        <f>T459-HLOOKUP(V459,Minimas!$C$3:$CD$12,4,FALSE)</f>
        <v>#N/A</v>
      </c>
      <c r="AE459" s="161" t="e">
        <f>T459-HLOOKUP(V459,Minimas!$C$3:$CD$12,5,FALSE)</f>
        <v>#N/A</v>
      </c>
      <c r="AF459" s="161" t="e">
        <f>T459-HLOOKUP(V459,Minimas!$C$3:$CD$12,6,FALSE)</f>
        <v>#N/A</v>
      </c>
      <c r="AG459" s="161" t="e">
        <f>T459-HLOOKUP(V459,Minimas!$C$3:$CD$12,7,FALSE)</f>
        <v>#N/A</v>
      </c>
      <c r="AH459" s="161" t="e">
        <f>T459-HLOOKUP(V459,Minimas!$C$3:$CD$12,8,FALSE)</f>
        <v>#N/A</v>
      </c>
      <c r="AI459" s="161" t="e">
        <f>T459-HLOOKUP(V459,Minimas!$C$3:$CD$12,9,FALSE)</f>
        <v>#N/A</v>
      </c>
      <c r="AJ459" s="161" t="e">
        <f>T459-HLOOKUP(V459,Minimas!$C$3:$CD$12,10,FALSE)</f>
        <v>#N/A</v>
      </c>
      <c r="AK459" s="162" t="str">
        <f t="shared" si="49"/>
        <v xml:space="preserve"> </v>
      </c>
      <c r="AL459" s="163"/>
      <c r="AM459" s="163" t="str">
        <f t="shared" si="50"/>
        <v xml:space="preserve"> </v>
      </c>
      <c r="AN459" s="163" t="str">
        <f t="shared" si="51"/>
        <v xml:space="preserve"> </v>
      </c>
    </row>
  </sheetData>
  <sortState xmlns:xlrd2="http://schemas.microsoft.com/office/spreadsheetml/2017/richdata2" ref="A25:DT27">
    <sortCondition descending="1" ref="T25:T27"/>
  </sortState>
  <mergeCells count="6">
    <mergeCell ref="F5:G5"/>
    <mergeCell ref="D2:K2"/>
    <mergeCell ref="N2:S3"/>
    <mergeCell ref="V2:W2"/>
    <mergeCell ref="D3:K3"/>
    <mergeCell ref="V3:W3"/>
  </mergeCells>
  <conditionalFormatting sqref="L49:N49 P49:R49 L7:N19 P7:R19 P22:R45 L22:N45 L52:N53 P52:R53 L56:N58 P56:R58">
    <cfRule type="cellIs" dxfId="27" priority="338" operator="lessThan">
      <formula>0</formula>
    </cfRule>
  </conditionalFormatting>
  <conditionalFormatting sqref="L45:N45">
    <cfRule type="cellIs" dxfId="26" priority="163" operator="lessThan">
      <formula>0</formula>
    </cfRule>
  </conditionalFormatting>
  <conditionalFormatting sqref="P45:R45">
    <cfRule type="cellIs" dxfId="25" priority="160" operator="lessThan">
      <formula>0</formula>
    </cfRule>
  </conditionalFormatting>
  <conditionalFormatting sqref="L46:N48 P46:R48">
    <cfRule type="cellIs" dxfId="24" priority="158" operator="lessThan">
      <formula>0</formula>
    </cfRule>
  </conditionalFormatting>
  <conditionalFormatting sqref="L46:N48">
    <cfRule type="cellIs" dxfId="23" priority="157" operator="lessThan">
      <formula>0</formula>
    </cfRule>
  </conditionalFormatting>
  <conditionalFormatting sqref="P46:R46">
    <cfRule type="cellIs" dxfId="22" priority="155" operator="lessThan">
      <formula>0</formula>
    </cfRule>
  </conditionalFormatting>
  <conditionalFormatting sqref="P47:R47">
    <cfRule type="cellIs" dxfId="21" priority="154" operator="lessThan">
      <formula>0</formula>
    </cfRule>
  </conditionalFormatting>
  <conditionalFormatting sqref="P48:R48">
    <cfRule type="cellIs" dxfId="20" priority="153" operator="lessThan">
      <formula>0</formula>
    </cfRule>
  </conditionalFormatting>
  <conditionalFormatting sqref="L49:N49">
    <cfRule type="cellIs" dxfId="19" priority="151" operator="lessThan">
      <formula>0</formula>
    </cfRule>
  </conditionalFormatting>
  <conditionalFormatting sqref="P49:R49">
    <cfRule type="cellIs" dxfId="18" priority="145" operator="lessThan">
      <formula>0</formula>
    </cfRule>
  </conditionalFormatting>
  <conditionalFormatting sqref="P54:R54 L54:N54">
    <cfRule type="cellIs" dxfId="17" priority="116" operator="lessThan">
      <formula>0</formula>
    </cfRule>
  </conditionalFormatting>
  <conditionalFormatting sqref="L50:N50">
    <cfRule type="cellIs" dxfId="16" priority="104" stopIfTrue="1" operator="lessThan">
      <formula>1</formula>
    </cfRule>
    <cfRule type="cellIs" dxfId="15" priority="105" stopIfTrue="1" operator="greaterThan">
      <formula>0</formula>
    </cfRule>
  </conditionalFormatting>
  <conditionalFormatting sqref="P50:R50">
    <cfRule type="cellIs" dxfId="14" priority="102" stopIfTrue="1" operator="lessThan">
      <formula>1</formula>
    </cfRule>
    <cfRule type="cellIs" dxfId="13" priority="103" stopIfTrue="1" operator="greaterThan">
      <formula>0</formula>
    </cfRule>
  </conditionalFormatting>
  <conditionalFormatting sqref="L51:N51">
    <cfRule type="cellIs" dxfId="12" priority="100" stopIfTrue="1" operator="lessThan">
      <formula>1</formula>
    </cfRule>
    <cfRule type="cellIs" dxfId="11" priority="101" stopIfTrue="1" operator="greaterThan">
      <formula>0</formula>
    </cfRule>
  </conditionalFormatting>
  <conditionalFormatting sqref="P51:R51">
    <cfRule type="cellIs" dxfId="10" priority="98" stopIfTrue="1" operator="lessThan">
      <formula>1</formula>
    </cfRule>
    <cfRule type="cellIs" dxfId="9" priority="99" stopIfTrue="1" operator="greaterThan">
      <formula>0</formula>
    </cfRule>
  </conditionalFormatting>
  <conditionalFormatting sqref="L55:N55 P55:R55">
    <cfRule type="cellIs" dxfId="8" priority="97" operator="lessThan">
      <formula>0</formula>
    </cfRule>
  </conditionalFormatting>
  <conditionalFormatting sqref="L59:N59 P59:R59">
    <cfRule type="cellIs" dxfId="7" priority="69" operator="lessThan">
      <formula>0</formula>
    </cfRule>
  </conditionalFormatting>
  <conditionalFormatting sqref="L58:N58 P58:R58">
    <cfRule type="cellIs" dxfId="6" priority="67" operator="lessThan">
      <formula>0</formula>
    </cfRule>
  </conditionalFormatting>
  <conditionalFormatting sqref="L60:N60 P60:R60">
    <cfRule type="cellIs" dxfId="5" priority="41" operator="lessThan">
      <formula>0</formula>
    </cfRule>
  </conditionalFormatting>
  <conditionalFormatting sqref="L61:N61 P61:R61">
    <cfRule type="cellIs" dxfId="4" priority="38" operator="lessThan">
      <formula>0</formula>
    </cfRule>
  </conditionalFormatting>
  <conditionalFormatting sqref="L62:N62 P62:R62">
    <cfRule type="cellIs" dxfId="3" priority="37" operator="lessThan">
      <formula>0</formula>
    </cfRule>
  </conditionalFormatting>
  <conditionalFormatting sqref="L63:N63 P63:R63">
    <cfRule type="cellIs" dxfId="2" priority="36" operator="lessThan">
      <formula>0</formula>
    </cfRule>
  </conditionalFormatting>
  <conditionalFormatting sqref="L64:N64 P64:R64">
    <cfRule type="cellIs" dxfId="1" priority="35" operator="lessThan">
      <formula>0</formula>
    </cfRule>
  </conditionalFormatting>
  <conditionalFormatting sqref="L65:N65 P65:R65">
    <cfRule type="cellIs" dxfId="0" priority="34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D37"/>
  <sheetViews>
    <sheetView workbookViewId="0">
      <selection activeCell="I44" sqref="I44"/>
    </sheetView>
  </sheetViews>
  <sheetFormatPr baseColWidth="10" defaultRowHeight="12.5" x14ac:dyDescent="0.25"/>
  <cols>
    <col min="3" max="5" width="10.54296875" bestFit="1" customWidth="1"/>
    <col min="6" max="68" width="9.7265625" customWidth="1"/>
  </cols>
  <sheetData>
    <row r="3" spans="1:82" x14ac:dyDescent="0.25">
      <c r="C3" s="90" t="s">
        <v>85</v>
      </c>
      <c r="D3" s="90" t="s">
        <v>86</v>
      </c>
      <c r="E3" s="90" t="s">
        <v>87</v>
      </c>
      <c r="F3" s="90" t="s">
        <v>97</v>
      </c>
      <c r="G3" s="91" t="s">
        <v>89</v>
      </c>
      <c r="H3" s="91" t="s">
        <v>90</v>
      </c>
      <c r="I3" s="91" t="s">
        <v>91</v>
      </c>
      <c r="J3" s="91" t="s">
        <v>92</v>
      </c>
      <c r="K3" s="91" t="s">
        <v>93</v>
      </c>
      <c r="L3" s="91" t="s">
        <v>94</v>
      </c>
      <c r="M3" s="90" t="s">
        <v>95</v>
      </c>
      <c r="N3" s="90" t="s">
        <v>96</v>
      </c>
      <c r="O3" s="90" t="s">
        <v>104</v>
      </c>
      <c r="P3" s="90" t="s">
        <v>88</v>
      </c>
      <c r="Q3" s="91" t="s">
        <v>98</v>
      </c>
      <c r="R3" s="91" t="s">
        <v>99</v>
      </c>
      <c r="S3" s="91" t="s">
        <v>100</v>
      </c>
      <c r="T3" s="91" t="s">
        <v>101</v>
      </c>
      <c r="U3" s="91" t="s">
        <v>102</v>
      </c>
      <c r="V3" s="91" t="s">
        <v>103</v>
      </c>
      <c r="W3" s="90" t="s">
        <v>105</v>
      </c>
      <c r="X3" s="90" t="s">
        <v>106</v>
      </c>
      <c r="Y3" s="90" t="s">
        <v>107</v>
      </c>
      <c r="Z3" s="91" t="s">
        <v>108</v>
      </c>
      <c r="AA3" s="91" t="s">
        <v>109</v>
      </c>
      <c r="AB3" s="91" t="s">
        <v>110</v>
      </c>
      <c r="AC3" s="91" t="s">
        <v>111</v>
      </c>
      <c r="AD3" s="91" t="s">
        <v>112</v>
      </c>
      <c r="AE3" s="91" t="s">
        <v>113</v>
      </c>
      <c r="AF3" s="91" t="s">
        <v>114</v>
      </c>
      <c r="AG3" s="90" t="s">
        <v>115</v>
      </c>
      <c r="AH3" s="90" t="s">
        <v>116</v>
      </c>
      <c r="AI3" s="90" t="s">
        <v>117</v>
      </c>
      <c r="AJ3" s="91" t="s">
        <v>118</v>
      </c>
      <c r="AK3" s="91" t="s">
        <v>119</v>
      </c>
      <c r="AL3" s="91" t="s">
        <v>120</v>
      </c>
      <c r="AM3" s="91" t="s">
        <v>121</v>
      </c>
      <c r="AN3" s="91" t="s">
        <v>122</v>
      </c>
      <c r="AO3" s="91" t="s">
        <v>123</v>
      </c>
      <c r="AP3" s="91" t="s">
        <v>124</v>
      </c>
      <c r="AQ3" s="74" t="s">
        <v>45</v>
      </c>
      <c r="AR3" s="74" t="s">
        <v>46</v>
      </c>
      <c r="AS3" s="74" t="s">
        <v>47</v>
      </c>
      <c r="AT3" s="74" t="s">
        <v>48</v>
      </c>
      <c r="AU3" s="74" t="s">
        <v>49</v>
      </c>
      <c r="AV3" s="74" t="s">
        <v>50</v>
      </c>
      <c r="AW3" s="74" t="s">
        <v>51</v>
      </c>
      <c r="AX3" s="74" t="s">
        <v>52</v>
      </c>
      <c r="AY3" s="74" t="s">
        <v>53</v>
      </c>
      <c r="AZ3" s="74" t="s">
        <v>54</v>
      </c>
      <c r="BA3" s="74" t="s">
        <v>55</v>
      </c>
      <c r="BB3" s="74" t="s">
        <v>56</v>
      </c>
      <c r="BC3" s="74" t="s">
        <v>57</v>
      </c>
      <c r="BD3" s="74" t="s">
        <v>58</v>
      </c>
      <c r="BE3" s="74" t="s">
        <v>59</v>
      </c>
      <c r="BF3" s="74" t="s">
        <v>60</v>
      </c>
      <c r="BG3" s="74" t="s">
        <v>61</v>
      </c>
      <c r="BH3" s="74" t="s">
        <v>62</v>
      </c>
      <c r="BI3" s="74" t="s">
        <v>63</v>
      </c>
      <c r="BJ3" s="74" t="s">
        <v>64</v>
      </c>
      <c r="BK3" s="74" t="s">
        <v>65</v>
      </c>
      <c r="BL3" s="74" t="s">
        <v>66</v>
      </c>
      <c r="BM3" s="74" t="s">
        <v>67</v>
      </c>
      <c r="BN3" s="74" t="s">
        <v>68</v>
      </c>
      <c r="BO3" s="74" t="s">
        <v>69</v>
      </c>
      <c r="BP3" s="74" t="s">
        <v>70</v>
      </c>
      <c r="BQ3" s="74" t="s">
        <v>71</v>
      </c>
      <c r="BR3" s="74" t="s">
        <v>72</v>
      </c>
      <c r="BS3" s="74" t="s">
        <v>73</v>
      </c>
      <c r="BT3" s="74" t="s">
        <v>74</v>
      </c>
      <c r="BU3" s="74" t="s">
        <v>75</v>
      </c>
      <c r="BV3" s="74" t="s">
        <v>76</v>
      </c>
      <c r="BW3" s="74" t="s">
        <v>77</v>
      </c>
      <c r="BX3" s="74" t="s">
        <v>78</v>
      </c>
      <c r="BY3" s="74" t="s">
        <v>79</v>
      </c>
      <c r="BZ3" s="74" t="s">
        <v>80</v>
      </c>
      <c r="CA3" s="74" t="s">
        <v>81</v>
      </c>
      <c r="CB3" s="74" t="s">
        <v>82</v>
      </c>
      <c r="CC3" s="74" t="s">
        <v>83</v>
      </c>
      <c r="CD3" s="74" t="s">
        <v>84</v>
      </c>
    </row>
    <row r="4" spans="1:82" x14ac:dyDescent="0.25">
      <c r="B4" s="77" t="s">
        <v>15</v>
      </c>
      <c r="C4" s="75">
        <v>20</v>
      </c>
      <c r="D4" s="75">
        <v>25</v>
      </c>
      <c r="E4" s="75">
        <v>30</v>
      </c>
      <c r="F4" s="75">
        <v>35</v>
      </c>
      <c r="G4" s="75">
        <v>40</v>
      </c>
      <c r="H4" s="75">
        <v>45</v>
      </c>
      <c r="I4" s="75">
        <v>50</v>
      </c>
      <c r="J4" s="75">
        <v>55</v>
      </c>
      <c r="K4" s="75">
        <v>57</v>
      </c>
      <c r="L4" s="75">
        <v>60</v>
      </c>
      <c r="M4" s="76">
        <v>30</v>
      </c>
      <c r="N4" s="76">
        <v>35</v>
      </c>
      <c r="O4" s="76">
        <v>40</v>
      </c>
      <c r="P4" s="76">
        <v>45</v>
      </c>
      <c r="Q4" s="76">
        <v>50</v>
      </c>
      <c r="R4" s="76">
        <v>55</v>
      </c>
      <c r="S4" s="76">
        <v>60</v>
      </c>
      <c r="T4" s="76">
        <v>65</v>
      </c>
      <c r="U4" s="76">
        <v>67</v>
      </c>
      <c r="V4" s="76">
        <v>70</v>
      </c>
      <c r="W4" s="78">
        <v>40</v>
      </c>
      <c r="X4" s="78">
        <v>45</v>
      </c>
      <c r="Y4" s="78">
        <v>50</v>
      </c>
      <c r="Z4" s="78">
        <v>55</v>
      </c>
      <c r="AA4" s="78">
        <v>60</v>
      </c>
      <c r="AB4" s="78">
        <v>65</v>
      </c>
      <c r="AC4" s="78">
        <v>70</v>
      </c>
      <c r="AD4" s="78">
        <v>75</v>
      </c>
      <c r="AE4" s="78">
        <v>77</v>
      </c>
      <c r="AF4" s="78">
        <v>80</v>
      </c>
      <c r="AG4" s="79">
        <v>50</v>
      </c>
      <c r="AH4" s="79">
        <v>55</v>
      </c>
      <c r="AI4" s="79">
        <v>60</v>
      </c>
      <c r="AJ4" s="79">
        <v>65</v>
      </c>
      <c r="AK4" s="79">
        <v>70</v>
      </c>
      <c r="AL4" s="79">
        <v>75</v>
      </c>
      <c r="AM4" s="79">
        <v>80</v>
      </c>
      <c r="AN4" s="79">
        <v>85</v>
      </c>
      <c r="AO4" s="79">
        <v>87</v>
      </c>
      <c r="AP4" s="79">
        <v>90</v>
      </c>
      <c r="AQ4" s="80">
        <v>40</v>
      </c>
      <c r="AR4" s="80">
        <v>55</v>
      </c>
      <c r="AS4" s="80">
        <v>65</v>
      </c>
      <c r="AT4" s="80">
        <v>75</v>
      </c>
      <c r="AU4" s="80">
        <v>80</v>
      </c>
      <c r="AV4" s="80">
        <v>85</v>
      </c>
      <c r="AW4" s="80">
        <v>90</v>
      </c>
      <c r="AX4" s="80">
        <v>95</v>
      </c>
      <c r="AY4" s="80">
        <v>100</v>
      </c>
      <c r="AZ4" s="80">
        <v>105</v>
      </c>
      <c r="BA4" s="83">
        <v>50</v>
      </c>
      <c r="BB4" s="83">
        <v>65</v>
      </c>
      <c r="BC4" s="83">
        <v>80</v>
      </c>
      <c r="BD4" s="83">
        <v>90</v>
      </c>
      <c r="BE4" s="92">
        <v>100</v>
      </c>
      <c r="BF4" s="83">
        <v>110</v>
      </c>
      <c r="BG4" s="83">
        <v>115</v>
      </c>
      <c r="BH4" s="83">
        <v>120</v>
      </c>
      <c r="BI4" s="83">
        <v>125</v>
      </c>
      <c r="BJ4" s="83">
        <v>130</v>
      </c>
      <c r="BK4" s="75">
        <v>80</v>
      </c>
      <c r="BL4" s="75">
        <v>95</v>
      </c>
      <c r="BM4" s="75">
        <v>105</v>
      </c>
      <c r="BN4" s="75">
        <v>120</v>
      </c>
      <c r="BO4" s="75">
        <v>130</v>
      </c>
      <c r="BP4" s="75">
        <v>135</v>
      </c>
      <c r="BQ4" s="75">
        <v>140</v>
      </c>
      <c r="BR4" s="75">
        <v>145</v>
      </c>
      <c r="BS4" s="75">
        <v>150</v>
      </c>
      <c r="BT4" s="75">
        <v>155</v>
      </c>
      <c r="BU4" s="86">
        <v>95</v>
      </c>
      <c r="BV4" s="86">
        <v>110</v>
      </c>
      <c r="BW4" s="86">
        <v>125</v>
      </c>
      <c r="BX4" s="86">
        <v>135</v>
      </c>
      <c r="BY4" s="86">
        <v>145</v>
      </c>
      <c r="BZ4" s="86">
        <v>150</v>
      </c>
      <c r="CA4" s="86">
        <v>155</v>
      </c>
      <c r="CB4" s="86">
        <v>160</v>
      </c>
      <c r="CC4" s="86">
        <v>165</v>
      </c>
      <c r="CD4" s="86">
        <v>170</v>
      </c>
    </row>
    <row r="5" spans="1:82" x14ac:dyDescent="0.25">
      <c r="B5" s="77" t="s">
        <v>16</v>
      </c>
      <c r="C5" s="75">
        <v>25</v>
      </c>
      <c r="D5" s="75">
        <v>35</v>
      </c>
      <c r="E5" s="75">
        <v>40</v>
      </c>
      <c r="F5" s="75">
        <v>45</v>
      </c>
      <c r="G5" s="75">
        <v>50</v>
      </c>
      <c r="H5" s="75">
        <v>55</v>
      </c>
      <c r="I5" s="75">
        <v>60</v>
      </c>
      <c r="J5" s="75">
        <v>65</v>
      </c>
      <c r="K5" s="75">
        <v>67</v>
      </c>
      <c r="L5" s="75">
        <v>70</v>
      </c>
      <c r="M5" s="76">
        <v>35</v>
      </c>
      <c r="N5" s="76">
        <v>42</v>
      </c>
      <c r="O5" s="76">
        <v>50</v>
      </c>
      <c r="P5" s="76">
        <v>55</v>
      </c>
      <c r="Q5" s="76">
        <v>60</v>
      </c>
      <c r="R5" s="76">
        <v>65</v>
      </c>
      <c r="S5" s="76">
        <v>70</v>
      </c>
      <c r="T5" s="76">
        <v>75</v>
      </c>
      <c r="U5" s="76">
        <v>77</v>
      </c>
      <c r="V5" s="76">
        <v>80</v>
      </c>
      <c r="W5" s="78">
        <v>50</v>
      </c>
      <c r="X5" s="78">
        <v>55</v>
      </c>
      <c r="Y5" s="78">
        <v>62</v>
      </c>
      <c r="Z5" s="78">
        <v>70</v>
      </c>
      <c r="AA5" s="78">
        <v>75</v>
      </c>
      <c r="AB5" s="78">
        <v>80</v>
      </c>
      <c r="AC5" s="78">
        <v>85</v>
      </c>
      <c r="AD5" s="78">
        <v>90</v>
      </c>
      <c r="AE5" s="78">
        <v>92</v>
      </c>
      <c r="AF5" s="78">
        <v>95</v>
      </c>
      <c r="AG5" s="79">
        <v>60</v>
      </c>
      <c r="AH5" s="79">
        <v>67</v>
      </c>
      <c r="AI5" s="79">
        <v>75</v>
      </c>
      <c r="AJ5" s="79">
        <v>80</v>
      </c>
      <c r="AK5" s="79">
        <v>85</v>
      </c>
      <c r="AL5" s="79">
        <v>90</v>
      </c>
      <c r="AM5" s="79">
        <v>95</v>
      </c>
      <c r="AN5" s="79">
        <v>100</v>
      </c>
      <c r="AO5" s="79">
        <v>102</v>
      </c>
      <c r="AP5" s="79">
        <v>105</v>
      </c>
      <c r="AQ5" s="81">
        <v>55</v>
      </c>
      <c r="AR5" s="81">
        <v>70</v>
      </c>
      <c r="AS5" s="81">
        <v>80</v>
      </c>
      <c r="AT5" s="81">
        <v>95</v>
      </c>
      <c r="AU5" s="81">
        <v>100</v>
      </c>
      <c r="AV5" s="81">
        <v>105</v>
      </c>
      <c r="AW5" s="81">
        <v>110</v>
      </c>
      <c r="AX5" s="81">
        <v>115</v>
      </c>
      <c r="AY5" s="81">
        <v>120</v>
      </c>
      <c r="AZ5" s="81">
        <v>125</v>
      </c>
      <c r="BA5" s="84">
        <v>65</v>
      </c>
      <c r="BB5" s="84">
        <v>85</v>
      </c>
      <c r="BC5" s="84">
        <v>100</v>
      </c>
      <c r="BD5" s="84">
        <v>110</v>
      </c>
      <c r="BE5" s="84">
        <v>120</v>
      </c>
      <c r="BF5" s="84">
        <v>130</v>
      </c>
      <c r="BG5" s="84">
        <v>135</v>
      </c>
      <c r="BH5" s="84">
        <v>140</v>
      </c>
      <c r="BI5" s="84">
        <v>145</v>
      </c>
      <c r="BJ5" s="84">
        <v>150</v>
      </c>
      <c r="BK5" s="87">
        <v>100</v>
      </c>
      <c r="BL5" s="87">
        <v>115</v>
      </c>
      <c r="BM5" s="87">
        <v>125</v>
      </c>
      <c r="BN5" s="87">
        <v>140</v>
      </c>
      <c r="BO5" s="87">
        <v>150</v>
      </c>
      <c r="BP5" s="87">
        <v>160</v>
      </c>
      <c r="BQ5" s="87">
        <v>165</v>
      </c>
      <c r="BR5" s="87">
        <v>170</v>
      </c>
      <c r="BS5" s="87">
        <v>175</v>
      </c>
      <c r="BT5" s="87">
        <v>180</v>
      </c>
      <c r="BU5" s="85">
        <v>115</v>
      </c>
      <c r="BV5" s="85">
        <v>130</v>
      </c>
      <c r="BW5" s="85">
        <v>145</v>
      </c>
      <c r="BX5" s="85">
        <v>160</v>
      </c>
      <c r="BY5" s="85">
        <v>170</v>
      </c>
      <c r="BZ5" s="85">
        <v>175</v>
      </c>
      <c r="CA5" s="85">
        <v>180</v>
      </c>
      <c r="CB5" s="85">
        <v>185</v>
      </c>
      <c r="CC5" s="85">
        <v>190</v>
      </c>
      <c r="CD5" s="85">
        <v>195</v>
      </c>
    </row>
    <row r="6" spans="1:82" x14ac:dyDescent="0.25">
      <c r="B6" s="77" t="s">
        <v>17</v>
      </c>
      <c r="C6" s="75">
        <v>35</v>
      </c>
      <c r="D6" s="75">
        <v>45</v>
      </c>
      <c r="E6" s="75">
        <v>50</v>
      </c>
      <c r="F6" s="75">
        <v>57</v>
      </c>
      <c r="G6" s="75">
        <v>62</v>
      </c>
      <c r="H6" s="75">
        <v>67</v>
      </c>
      <c r="I6" s="75">
        <v>72</v>
      </c>
      <c r="J6" s="75">
        <v>75</v>
      </c>
      <c r="K6" s="75">
        <v>77</v>
      </c>
      <c r="L6" s="75">
        <v>80</v>
      </c>
      <c r="M6" s="76">
        <v>45</v>
      </c>
      <c r="N6" s="76">
        <v>50</v>
      </c>
      <c r="O6" s="76">
        <v>57</v>
      </c>
      <c r="P6" s="76">
        <v>65</v>
      </c>
      <c r="Q6" s="76">
        <v>70</v>
      </c>
      <c r="R6" s="76">
        <v>75</v>
      </c>
      <c r="S6" s="76">
        <v>80</v>
      </c>
      <c r="T6" s="76">
        <v>85</v>
      </c>
      <c r="U6" s="76">
        <v>90</v>
      </c>
      <c r="V6" s="76">
        <v>95</v>
      </c>
      <c r="W6" s="78">
        <v>60</v>
      </c>
      <c r="X6" s="78">
        <v>65</v>
      </c>
      <c r="Y6" s="78">
        <v>75</v>
      </c>
      <c r="Z6" s="78">
        <v>82</v>
      </c>
      <c r="AA6" s="78">
        <v>90</v>
      </c>
      <c r="AB6" s="78">
        <v>95</v>
      </c>
      <c r="AC6" s="78">
        <v>100</v>
      </c>
      <c r="AD6" s="78">
        <v>105</v>
      </c>
      <c r="AE6" s="78">
        <v>107</v>
      </c>
      <c r="AF6" s="78">
        <v>110</v>
      </c>
      <c r="AG6" s="79">
        <v>70</v>
      </c>
      <c r="AH6" s="79">
        <v>80</v>
      </c>
      <c r="AI6" s="79">
        <v>87</v>
      </c>
      <c r="AJ6" s="79">
        <v>92</v>
      </c>
      <c r="AK6" s="79">
        <v>100</v>
      </c>
      <c r="AL6" s="79">
        <v>107</v>
      </c>
      <c r="AM6" s="79">
        <v>115</v>
      </c>
      <c r="AN6" s="79">
        <v>120</v>
      </c>
      <c r="AO6" s="79">
        <v>122</v>
      </c>
      <c r="AP6" s="79">
        <v>125</v>
      </c>
      <c r="AQ6" s="81">
        <v>70</v>
      </c>
      <c r="AR6" s="81">
        <v>85</v>
      </c>
      <c r="AS6" s="81">
        <v>100</v>
      </c>
      <c r="AT6" s="81">
        <v>110</v>
      </c>
      <c r="AU6" s="81">
        <v>120</v>
      </c>
      <c r="AV6" s="81">
        <v>130</v>
      </c>
      <c r="AW6" s="81">
        <v>135</v>
      </c>
      <c r="AX6" s="81">
        <v>140</v>
      </c>
      <c r="AY6" s="81">
        <v>145</v>
      </c>
      <c r="AZ6" s="81">
        <v>150</v>
      </c>
      <c r="BA6" s="84">
        <v>80</v>
      </c>
      <c r="BB6" s="84">
        <v>100</v>
      </c>
      <c r="BC6" s="84">
        <v>120</v>
      </c>
      <c r="BD6" s="84">
        <v>130</v>
      </c>
      <c r="BE6" s="84">
        <v>140</v>
      </c>
      <c r="BF6" s="84">
        <v>150</v>
      </c>
      <c r="BG6" s="84">
        <v>160</v>
      </c>
      <c r="BH6" s="84">
        <v>165</v>
      </c>
      <c r="BI6" s="84">
        <v>170</v>
      </c>
      <c r="BJ6" s="84">
        <v>175</v>
      </c>
      <c r="BK6" s="87">
        <v>115</v>
      </c>
      <c r="BL6" s="87">
        <v>130</v>
      </c>
      <c r="BM6" s="87">
        <v>150</v>
      </c>
      <c r="BN6" s="87">
        <v>160</v>
      </c>
      <c r="BO6" s="87">
        <v>170</v>
      </c>
      <c r="BP6" s="87">
        <v>180</v>
      </c>
      <c r="BQ6" s="87">
        <v>185</v>
      </c>
      <c r="BR6" s="87">
        <v>190</v>
      </c>
      <c r="BS6" s="87">
        <v>195</v>
      </c>
      <c r="BT6" s="87">
        <v>200</v>
      </c>
      <c r="BU6" s="85">
        <v>130</v>
      </c>
      <c r="BV6" s="85">
        <v>150</v>
      </c>
      <c r="BW6" s="85">
        <v>170</v>
      </c>
      <c r="BX6" s="85">
        <v>185</v>
      </c>
      <c r="BY6" s="85">
        <v>195</v>
      </c>
      <c r="BZ6" s="85">
        <v>200</v>
      </c>
      <c r="CA6" s="85">
        <v>205</v>
      </c>
      <c r="CB6" s="85">
        <v>210</v>
      </c>
      <c r="CC6" s="85">
        <v>215</v>
      </c>
      <c r="CD6" s="85">
        <v>220</v>
      </c>
    </row>
    <row r="7" spans="1:82" x14ac:dyDescent="0.25">
      <c r="B7" s="77" t="s">
        <v>18</v>
      </c>
      <c r="C7" s="75">
        <v>45</v>
      </c>
      <c r="D7" s="75">
        <v>55</v>
      </c>
      <c r="E7" s="75">
        <v>60</v>
      </c>
      <c r="F7" s="75">
        <v>67</v>
      </c>
      <c r="G7" s="75">
        <v>72</v>
      </c>
      <c r="H7" s="75">
        <v>77</v>
      </c>
      <c r="I7" s="75">
        <v>82</v>
      </c>
      <c r="J7" s="75">
        <v>85</v>
      </c>
      <c r="K7" s="75">
        <v>87</v>
      </c>
      <c r="L7" s="75">
        <v>90</v>
      </c>
      <c r="M7" s="76">
        <v>55</v>
      </c>
      <c r="N7" s="76">
        <v>60</v>
      </c>
      <c r="O7" s="76">
        <v>67</v>
      </c>
      <c r="P7" s="76">
        <v>77</v>
      </c>
      <c r="Q7" s="76">
        <v>82</v>
      </c>
      <c r="R7" s="76">
        <v>87</v>
      </c>
      <c r="S7" s="76">
        <v>92</v>
      </c>
      <c r="T7" s="76">
        <v>97</v>
      </c>
      <c r="U7" s="76">
        <v>100</v>
      </c>
      <c r="V7" s="76">
        <v>105</v>
      </c>
      <c r="W7" s="78">
        <v>70</v>
      </c>
      <c r="X7" s="78">
        <v>77</v>
      </c>
      <c r="Y7" s="78">
        <v>87</v>
      </c>
      <c r="Z7" s="78">
        <v>95</v>
      </c>
      <c r="AA7" s="78">
        <v>105</v>
      </c>
      <c r="AB7" s="78">
        <v>110</v>
      </c>
      <c r="AC7" s="78">
        <v>115</v>
      </c>
      <c r="AD7" s="78">
        <v>120</v>
      </c>
      <c r="AE7" s="78">
        <v>122</v>
      </c>
      <c r="AF7" s="78">
        <v>125</v>
      </c>
      <c r="AG7" s="79">
        <v>82</v>
      </c>
      <c r="AH7" s="79">
        <v>92</v>
      </c>
      <c r="AI7" s="79">
        <v>102</v>
      </c>
      <c r="AJ7" s="79">
        <v>107</v>
      </c>
      <c r="AK7" s="79">
        <v>117</v>
      </c>
      <c r="AL7" s="79">
        <v>122</v>
      </c>
      <c r="AM7" s="79">
        <v>130</v>
      </c>
      <c r="AN7" s="79">
        <v>135</v>
      </c>
      <c r="AO7" s="79">
        <v>137</v>
      </c>
      <c r="AP7" s="79">
        <v>140</v>
      </c>
      <c r="AQ7" s="81">
        <v>85</v>
      </c>
      <c r="AR7" s="81">
        <v>100</v>
      </c>
      <c r="AS7" s="81">
        <v>115</v>
      </c>
      <c r="AT7" s="81">
        <v>130</v>
      </c>
      <c r="AU7" s="81">
        <v>140</v>
      </c>
      <c r="AV7" s="81">
        <v>150</v>
      </c>
      <c r="AW7" s="81">
        <v>155</v>
      </c>
      <c r="AX7" s="81">
        <v>160</v>
      </c>
      <c r="AY7" s="81">
        <v>165</v>
      </c>
      <c r="AZ7" s="81">
        <v>170</v>
      </c>
      <c r="BA7" s="84">
        <v>95</v>
      </c>
      <c r="BB7" s="84">
        <v>115</v>
      </c>
      <c r="BC7" s="84">
        <v>135</v>
      </c>
      <c r="BD7" s="84">
        <v>150</v>
      </c>
      <c r="BE7" s="84">
        <v>160</v>
      </c>
      <c r="BF7" s="84">
        <v>170</v>
      </c>
      <c r="BG7" s="84">
        <v>180</v>
      </c>
      <c r="BH7" s="84">
        <v>185</v>
      </c>
      <c r="BI7" s="84">
        <v>190</v>
      </c>
      <c r="BJ7" s="84">
        <v>195</v>
      </c>
      <c r="BK7" s="87">
        <v>130</v>
      </c>
      <c r="BL7" s="87">
        <v>150</v>
      </c>
      <c r="BM7" s="87">
        <v>170</v>
      </c>
      <c r="BN7" s="87">
        <v>180</v>
      </c>
      <c r="BO7" s="87">
        <v>190</v>
      </c>
      <c r="BP7" s="87">
        <v>200</v>
      </c>
      <c r="BQ7" s="87">
        <v>210</v>
      </c>
      <c r="BR7" s="87">
        <v>215</v>
      </c>
      <c r="BS7" s="87">
        <v>220</v>
      </c>
      <c r="BT7" s="87">
        <v>225</v>
      </c>
      <c r="BU7" s="85">
        <v>145</v>
      </c>
      <c r="BV7" s="85">
        <v>170</v>
      </c>
      <c r="BW7" s="85">
        <v>195</v>
      </c>
      <c r="BX7" s="85">
        <v>210</v>
      </c>
      <c r="BY7" s="85">
        <v>220</v>
      </c>
      <c r="BZ7" s="85">
        <v>230</v>
      </c>
      <c r="CA7" s="85">
        <v>235</v>
      </c>
      <c r="CB7" s="85">
        <v>240</v>
      </c>
      <c r="CC7" s="85">
        <v>245</v>
      </c>
      <c r="CD7" s="85">
        <v>250</v>
      </c>
    </row>
    <row r="8" spans="1:82" x14ac:dyDescent="0.25">
      <c r="B8" s="77" t="s">
        <v>19</v>
      </c>
      <c r="C8" s="75">
        <v>55</v>
      </c>
      <c r="D8" s="75">
        <v>65</v>
      </c>
      <c r="E8" s="75">
        <v>72</v>
      </c>
      <c r="F8" s="75">
        <v>82</v>
      </c>
      <c r="G8" s="75">
        <v>87</v>
      </c>
      <c r="H8" s="75">
        <v>92</v>
      </c>
      <c r="I8" s="75">
        <v>97</v>
      </c>
      <c r="J8" s="75">
        <v>100</v>
      </c>
      <c r="K8" s="75">
        <v>102</v>
      </c>
      <c r="L8" s="75">
        <v>105</v>
      </c>
      <c r="M8" s="76">
        <v>68</v>
      </c>
      <c r="N8" s="76">
        <v>75</v>
      </c>
      <c r="O8" s="76">
        <v>82</v>
      </c>
      <c r="P8" s="76">
        <v>92</v>
      </c>
      <c r="Q8" s="76">
        <v>97</v>
      </c>
      <c r="R8" s="76">
        <v>102</v>
      </c>
      <c r="S8" s="76">
        <v>107</v>
      </c>
      <c r="T8" s="76">
        <v>110</v>
      </c>
      <c r="U8" s="76">
        <v>112</v>
      </c>
      <c r="V8" s="76">
        <v>115</v>
      </c>
      <c r="W8" s="78">
        <v>83</v>
      </c>
      <c r="X8" s="78">
        <v>90</v>
      </c>
      <c r="Y8" s="78">
        <v>103</v>
      </c>
      <c r="Z8" s="78">
        <v>110</v>
      </c>
      <c r="AA8" s="78">
        <v>118</v>
      </c>
      <c r="AB8" s="78">
        <v>123</v>
      </c>
      <c r="AC8" s="78">
        <v>127</v>
      </c>
      <c r="AD8" s="78">
        <v>132</v>
      </c>
      <c r="AE8" s="78">
        <v>135</v>
      </c>
      <c r="AF8" s="78">
        <v>140</v>
      </c>
      <c r="AG8" s="79">
        <v>95</v>
      </c>
      <c r="AH8" s="79">
        <v>107</v>
      </c>
      <c r="AI8" s="79">
        <v>123</v>
      </c>
      <c r="AJ8" s="79">
        <v>130</v>
      </c>
      <c r="AK8" s="79">
        <v>137</v>
      </c>
      <c r="AL8" s="79">
        <v>142</v>
      </c>
      <c r="AM8" s="79">
        <v>147</v>
      </c>
      <c r="AN8" s="79">
        <v>150</v>
      </c>
      <c r="AO8" s="79">
        <v>152</v>
      </c>
      <c r="AP8" s="79">
        <v>155</v>
      </c>
      <c r="AQ8" s="81">
        <v>100</v>
      </c>
      <c r="AR8" s="81">
        <v>115</v>
      </c>
      <c r="AS8" s="81">
        <v>130</v>
      </c>
      <c r="AT8" s="81">
        <v>150</v>
      </c>
      <c r="AU8" s="81">
        <v>160</v>
      </c>
      <c r="AV8" s="81">
        <v>170</v>
      </c>
      <c r="AW8" s="81">
        <v>175</v>
      </c>
      <c r="AX8" s="81">
        <v>180</v>
      </c>
      <c r="AY8" s="81">
        <v>185</v>
      </c>
      <c r="AZ8" s="81">
        <v>190</v>
      </c>
      <c r="BA8" s="84">
        <v>110</v>
      </c>
      <c r="BB8" s="84">
        <v>130</v>
      </c>
      <c r="BC8" s="84">
        <v>150</v>
      </c>
      <c r="BD8" s="84">
        <v>170</v>
      </c>
      <c r="BE8" s="84">
        <v>180</v>
      </c>
      <c r="BF8" s="84">
        <v>190</v>
      </c>
      <c r="BG8" s="84">
        <v>200</v>
      </c>
      <c r="BH8" s="84">
        <v>205</v>
      </c>
      <c r="BI8" s="84">
        <v>210</v>
      </c>
      <c r="BJ8" s="84">
        <v>215</v>
      </c>
      <c r="BK8" s="87">
        <v>145</v>
      </c>
      <c r="BL8" s="87">
        <v>170</v>
      </c>
      <c r="BM8" s="87">
        <v>190</v>
      </c>
      <c r="BN8" s="87">
        <v>200</v>
      </c>
      <c r="BO8" s="87">
        <v>215</v>
      </c>
      <c r="BP8" s="87">
        <v>225</v>
      </c>
      <c r="BQ8" s="87">
        <v>230</v>
      </c>
      <c r="BR8" s="87">
        <v>240</v>
      </c>
      <c r="BS8" s="87">
        <v>245</v>
      </c>
      <c r="BT8" s="87">
        <v>250</v>
      </c>
      <c r="BU8" s="85">
        <v>170</v>
      </c>
      <c r="BV8" s="85">
        <v>195</v>
      </c>
      <c r="BW8" s="85">
        <v>225</v>
      </c>
      <c r="BX8" s="85">
        <v>240</v>
      </c>
      <c r="BY8" s="85">
        <v>250</v>
      </c>
      <c r="BZ8" s="85">
        <v>260</v>
      </c>
      <c r="CA8" s="85">
        <v>265</v>
      </c>
      <c r="CB8" s="85">
        <v>270</v>
      </c>
      <c r="CC8" s="85">
        <v>275</v>
      </c>
      <c r="CD8" s="85">
        <v>280</v>
      </c>
    </row>
    <row r="9" spans="1:82" x14ac:dyDescent="0.25">
      <c r="B9" s="77" t="s">
        <v>20</v>
      </c>
      <c r="C9" s="75">
        <v>68</v>
      </c>
      <c r="D9" s="75">
        <v>78</v>
      </c>
      <c r="E9" s="75">
        <v>85</v>
      </c>
      <c r="F9" s="75">
        <v>95</v>
      </c>
      <c r="G9" s="75">
        <v>100</v>
      </c>
      <c r="H9" s="75">
        <v>105</v>
      </c>
      <c r="I9" s="75">
        <v>110</v>
      </c>
      <c r="J9" s="75">
        <v>115</v>
      </c>
      <c r="K9" s="75">
        <v>117</v>
      </c>
      <c r="L9" s="75">
        <v>120</v>
      </c>
      <c r="M9" s="76">
        <v>80</v>
      </c>
      <c r="N9" s="76">
        <v>88</v>
      </c>
      <c r="O9" s="76">
        <v>95</v>
      </c>
      <c r="P9" s="76">
        <v>105</v>
      </c>
      <c r="Q9" s="76">
        <v>110</v>
      </c>
      <c r="R9" s="76">
        <v>115</v>
      </c>
      <c r="S9" s="76">
        <v>120</v>
      </c>
      <c r="T9" s="76">
        <v>125</v>
      </c>
      <c r="U9" s="76">
        <v>130</v>
      </c>
      <c r="V9" s="76">
        <v>135</v>
      </c>
      <c r="W9" s="78">
        <v>97</v>
      </c>
      <c r="X9" s="78">
        <v>105</v>
      </c>
      <c r="Y9" s="78">
        <v>118</v>
      </c>
      <c r="Z9" s="78">
        <v>125</v>
      </c>
      <c r="AA9" s="78">
        <v>135</v>
      </c>
      <c r="AB9" s="78">
        <v>142</v>
      </c>
      <c r="AC9" s="78">
        <v>147</v>
      </c>
      <c r="AD9" s="78">
        <v>152</v>
      </c>
      <c r="AE9" s="78">
        <v>155</v>
      </c>
      <c r="AF9" s="78">
        <v>160</v>
      </c>
      <c r="AG9" s="79">
        <v>110</v>
      </c>
      <c r="AH9" s="79">
        <v>122</v>
      </c>
      <c r="AI9" s="79">
        <v>138</v>
      </c>
      <c r="AJ9" s="79">
        <v>145</v>
      </c>
      <c r="AK9" s="79">
        <v>155</v>
      </c>
      <c r="AL9" s="79">
        <v>165</v>
      </c>
      <c r="AM9" s="79">
        <v>170</v>
      </c>
      <c r="AN9" s="79">
        <v>172</v>
      </c>
      <c r="AO9" s="79">
        <v>175</v>
      </c>
      <c r="AP9" s="79">
        <v>180</v>
      </c>
      <c r="AQ9" s="81">
        <v>115</v>
      </c>
      <c r="AR9" s="81">
        <v>130</v>
      </c>
      <c r="AS9" s="81">
        <v>150</v>
      </c>
      <c r="AT9" s="81">
        <v>170</v>
      </c>
      <c r="AU9" s="81">
        <v>180</v>
      </c>
      <c r="AV9" s="81">
        <v>190</v>
      </c>
      <c r="AW9" s="81">
        <v>200</v>
      </c>
      <c r="AX9" s="81">
        <v>205</v>
      </c>
      <c r="AY9" s="81">
        <v>210</v>
      </c>
      <c r="AZ9" s="81">
        <v>215</v>
      </c>
      <c r="BA9" s="84">
        <v>125</v>
      </c>
      <c r="BB9" s="84">
        <v>145</v>
      </c>
      <c r="BC9" s="84">
        <v>170</v>
      </c>
      <c r="BD9" s="84">
        <v>190</v>
      </c>
      <c r="BE9" s="84">
        <v>200</v>
      </c>
      <c r="BF9" s="84">
        <v>210</v>
      </c>
      <c r="BG9" s="84">
        <v>220</v>
      </c>
      <c r="BH9" s="84">
        <v>225</v>
      </c>
      <c r="BI9" s="84">
        <v>230</v>
      </c>
      <c r="BJ9" s="84">
        <v>235</v>
      </c>
      <c r="BK9" s="87">
        <v>170</v>
      </c>
      <c r="BL9" s="87">
        <v>190</v>
      </c>
      <c r="BM9" s="87">
        <v>218</v>
      </c>
      <c r="BN9" s="87">
        <v>230</v>
      </c>
      <c r="BO9" s="87">
        <v>245</v>
      </c>
      <c r="BP9" s="87">
        <v>255</v>
      </c>
      <c r="BQ9" s="87">
        <v>260</v>
      </c>
      <c r="BR9" s="87">
        <v>270</v>
      </c>
      <c r="BS9" s="87">
        <v>275</v>
      </c>
      <c r="BT9" s="87">
        <v>280</v>
      </c>
      <c r="BU9" s="85">
        <v>190</v>
      </c>
      <c r="BV9" s="85">
        <v>215</v>
      </c>
      <c r="BW9" s="85">
        <v>240</v>
      </c>
      <c r="BX9" s="85">
        <v>260</v>
      </c>
      <c r="BY9" s="85">
        <v>275</v>
      </c>
      <c r="BZ9" s="85">
        <v>287</v>
      </c>
      <c r="CA9" s="85">
        <v>295</v>
      </c>
      <c r="CB9" s="85">
        <v>302</v>
      </c>
      <c r="CC9" s="85">
        <v>310</v>
      </c>
      <c r="CD9" s="85">
        <v>315</v>
      </c>
    </row>
    <row r="10" spans="1:82" x14ac:dyDescent="0.25">
      <c r="B10" s="77" t="s">
        <v>21</v>
      </c>
      <c r="C10" s="75">
        <v>80</v>
      </c>
      <c r="D10" s="75">
        <v>90</v>
      </c>
      <c r="E10" s="75">
        <v>100</v>
      </c>
      <c r="F10" s="75">
        <v>110</v>
      </c>
      <c r="G10" s="75">
        <v>115</v>
      </c>
      <c r="H10" s="75">
        <v>120</v>
      </c>
      <c r="I10" s="75">
        <v>125</v>
      </c>
      <c r="J10" s="75">
        <v>130</v>
      </c>
      <c r="K10" s="75">
        <v>132</v>
      </c>
      <c r="L10" s="75">
        <v>135</v>
      </c>
      <c r="M10" s="76">
        <v>90</v>
      </c>
      <c r="N10" s="76">
        <v>100</v>
      </c>
      <c r="O10" s="76">
        <v>110</v>
      </c>
      <c r="P10" s="76">
        <v>120</v>
      </c>
      <c r="Q10" s="76">
        <v>125</v>
      </c>
      <c r="R10" s="76">
        <v>130</v>
      </c>
      <c r="S10" s="76">
        <v>135</v>
      </c>
      <c r="T10" s="76">
        <v>140</v>
      </c>
      <c r="U10" s="76">
        <v>145</v>
      </c>
      <c r="V10" s="76">
        <v>150</v>
      </c>
      <c r="W10" s="78">
        <v>110</v>
      </c>
      <c r="X10" s="78">
        <v>120</v>
      </c>
      <c r="Y10" s="78">
        <v>138</v>
      </c>
      <c r="Z10" s="78">
        <v>145</v>
      </c>
      <c r="AA10" s="78">
        <v>155</v>
      </c>
      <c r="AB10" s="78">
        <v>162</v>
      </c>
      <c r="AC10" s="78">
        <v>167</v>
      </c>
      <c r="AD10" s="78">
        <v>172</v>
      </c>
      <c r="AE10" s="78">
        <v>175</v>
      </c>
      <c r="AF10" s="78">
        <v>180</v>
      </c>
      <c r="AG10" s="79">
        <v>125</v>
      </c>
      <c r="AH10" s="79">
        <v>140</v>
      </c>
      <c r="AI10" s="79">
        <v>155</v>
      </c>
      <c r="AJ10" s="79">
        <v>165</v>
      </c>
      <c r="AK10" s="79">
        <v>175</v>
      </c>
      <c r="AL10" s="79">
        <v>185</v>
      </c>
      <c r="AM10" s="79">
        <v>190</v>
      </c>
      <c r="AN10" s="79">
        <v>192</v>
      </c>
      <c r="AO10" s="79">
        <v>195</v>
      </c>
      <c r="AP10" s="79">
        <v>200</v>
      </c>
      <c r="AQ10" s="81">
        <v>130</v>
      </c>
      <c r="AR10" s="81">
        <v>150</v>
      </c>
      <c r="AS10" s="81">
        <v>170</v>
      </c>
      <c r="AT10" s="81">
        <v>190</v>
      </c>
      <c r="AU10" s="81">
        <v>200</v>
      </c>
      <c r="AV10" s="81">
        <v>210</v>
      </c>
      <c r="AW10" s="81">
        <v>220</v>
      </c>
      <c r="AX10" s="81">
        <v>225</v>
      </c>
      <c r="AY10" s="81">
        <v>230</v>
      </c>
      <c r="AZ10" s="81">
        <v>235</v>
      </c>
      <c r="BA10" s="84">
        <v>140</v>
      </c>
      <c r="BB10" s="84">
        <v>170</v>
      </c>
      <c r="BC10" s="84">
        <v>190</v>
      </c>
      <c r="BD10" s="84">
        <v>210</v>
      </c>
      <c r="BE10" s="84">
        <v>220</v>
      </c>
      <c r="BF10" s="84">
        <v>230</v>
      </c>
      <c r="BG10" s="84">
        <v>240</v>
      </c>
      <c r="BH10" s="84">
        <v>250</v>
      </c>
      <c r="BI10" s="84">
        <v>255</v>
      </c>
      <c r="BJ10" s="84">
        <v>260</v>
      </c>
      <c r="BK10" s="87">
        <v>190</v>
      </c>
      <c r="BL10" s="87">
        <v>210</v>
      </c>
      <c r="BM10" s="87">
        <v>240</v>
      </c>
      <c r="BN10" s="87">
        <v>250</v>
      </c>
      <c r="BO10" s="87">
        <v>270</v>
      </c>
      <c r="BP10" s="87">
        <v>285</v>
      </c>
      <c r="BQ10" s="87">
        <v>290</v>
      </c>
      <c r="BR10" s="87">
        <v>300</v>
      </c>
      <c r="BS10" s="87">
        <v>305</v>
      </c>
      <c r="BT10" s="87">
        <v>310</v>
      </c>
      <c r="BU10" s="85">
        <v>210</v>
      </c>
      <c r="BV10" s="85">
        <v>235</v>
      </c>
      <c r="BW10" s="85">
        <v>260</v>
      </c>
      <c r="BX10" s="85">
        <v>280</v>
      </c>
      <c r="BY10" s="85">
        <v>295</v>
      </c>
      <c r="BZ10" s="85">
        <v>310</v>
      </c>
      <c r="CA10" s="85">
        <v>320</v>
      </c>
      <c r="CB10" s="85">
        <v>330</v>
      </c>
      <c r="CC10" s="85">
        <v>335</v>
      </c>
      <c r="CD10" s="85">
        <v>340</v>
      </c>
    </row>
    <row r="11" spans="1:82" x14ac:dyDescent="0.25">
      <c r="B11" s="77" t="s">
        <v>22</v>
      </c>
      <c r="C11" s="75">
        <v>90</v>
      </c>
      <c r="D11" s="75">
        <v>105</v>
      </c>
      <c r="E11" s="75">
        <v>115</v>
      </c>
      <c r="F11" s="75">
        <v>125</v>
      </c>
      <c r="G11" s="75">
        <v>130</v>
      </c>
      <c r="H11" s="75">
        <v>135</v>
      </c>
      <c r="I11" s="75">
        <v>140</v>
      </c>
      <c r="J11" s="75">
        <v>145</v>
      </c>
      <c r="K11" s="75">
        <v>147</v>
      </c>
      <c r="L11" s="75">
        <v>150</v>
      </c>
      <c r="M11" s="76">
        <v>105</v>
      </c>
      <c r="N11" s="76">
        <v>115</v>
      </c>
      <c r="O11" s="76">
        <v>125</v>
      </c>
      <c r="P11" s="76">
        <v>135</v>
      </c>
      <c r="Q11" s="76">
        <v>140</v>
      </c>
      <c r="R11" s="76">
        <v>145</v>
      </c>
      <c r="S11" s="76">
        <v>150</v>
      </c>
      <c r="T11" s="76">
        <v>160</v>
      </c>
      <c r="U11" s="76">
        <v>165</v>
      </c>
      <c r="V11" s="76">
        <v>170</v>
      </c>
      <c r="W11" s="78">
        <v>130</v>
      </c>
      <c r="X11" s="78">
        <v>140</v>
      </c>
      <c r="Y11" s="78">
        <v>160</v>
      </c>
      <c r="Z11" s="78">
        <v>165</v>
      </c>
      <c r="AA11" s="78">
        <v>175</v>
      </c>
      <c r="AB11" s="78">
        <v>182</v>
      </c>
      <c r="AC11" s="78">
        <v>187</v>
      </c>
      <c r="AD11" s="78">
        <v>192</v>
      </c>
      <c r="AE11" s="78">
        <v>195</v>
      </c>
      <c r="AF11" s="78">
        <v>200</v>
      </c>
      <c r="AG11" s="79">
        <v>145</v>
      </c>
      <c r="AH11" s="79">
        <v>160</v>
      </c>
      <c r="AI11" s="79">
        <v>175</v>
      </c>
      <c r="AJ11" s="79">
        <v>185</v>
      </c>
      <c r="AK11" s="79">
        <v>195</v>
      </c>
      <c r="AL11" s="79">
        <v>205</v>
      </c>
      <c r="AM11" s="79">
        <v>210</v>
      </c>
      <c r="AN11" s="79">
        <v>212</v>
      </c>
      <c r="AO11" s="79">
        <v>215</v>
      </c>
      <c r="AP11" s="79">
        <v>220</v>
      </c>
      <c r="AQ11" s="81">
        <v>145</v>
      </c>
      <c r="AR11" s="81">
        <v>170</v>
      </c>
      <c r="AS11" s="81">
        <v>190</v>
      </c>
      <c r="AT11" s="81">
        <v>210</v>
      </c>
      <c r="AU11" s="81">
        <v>220</v>
      </c>
      <c r="AV11" s="81">
        <v>230</v>
      </c>
      <c r="AW11" s="81">
        <v>240</v>
      </c>
      <c r="AX11" s="81">
        <v>245</v>
      </c>
      <c r="AY11" s="81">
        <v>250</v>
      </c>
      <c r="AZ11" s="81">
        <v>255</v>
      </c>
      <c r="BA11" s="84">
        <v>155</v>
      </c>
      <c r="BB11" s="84">
        <v>190</v>
      </c>
      <c r="BC11" s="84">
        <v>210</v>
      </c>
      <c r="BD11" s="84">
        <v>230</v>
      </c>
      <c r="BE11" s="84">
        <v>240</v>
      </c>
      <c r="BF11" s="84">
        <v>260</v>
      </c>
      <c r="BG11" s="84">
        <v>270</v>
      </c>
      <c r="BH11" s="84">
        <v>280</v>
      </c>
      <c r="BI11" s="84">
        <v>285</v>
      </c>
      <c r="BJ11" s="84">
        <v>290</v>
      </c>
      <c r="BK11" s="87">
        <v>210</v>
      </c>
      <c r="BL11" s="87">
        <v>230</v>
      </c>
      <c r="BM11" s="87">
        <v>260</v>
      </c>
      <c r="BN11" s="87">
        <v>275</v>
      </c>
      <c r="BO11" s="87">
        <v>295</v>
      </c>
      <c r="BP11" s="87">
        <v>310</v>
      </c>
      <c r="BQ11" s="87">
        <v>315</v>
      </c>
      <c r="BR11" s="87">
        <v>325</v>
      </c>
      <c r="BS11" s="87">
        <v>330</v>
      </c>
      <c r="BT11" s="87">
        <v>335</v>
      </c>
      <c r="BU11" s="85">
        <v>230</v>
      </c>
      <c r="BV11" s="85">
        <v>260</v>
      </c>
      <c r="BW11" s="85">
        <v>280</v>
      </c>
      <c r="BX11" s="85">
        <v>300</v>
      </c>
      <c r="BY11" s="85">
        <v>320</v>
      </c>
      <c r="BZ11" s="85">
        <v>330</v>
      </c>
      <c r="CA11" s="85">
        <v>340</v>
      </c>
      <c r="CB11" s="85">
        <v>350</v>
      </c>
      <c r="CC11" s="85">
        <v>360</v>
      </c>
      <c r="CD11" s="85">
        <v>365</v>
      </c>
    </row>
    <row r="12" spans="1:82" x14ac:dyDescent="0.25">
      <c r="B12" s="77" t="s">
        <v>23</v>
      </c>
      <c r="C12" s="79">
        <v>175</v>
      </c>
      <c r="D12" s="79">
        <v>175</v>
      </c>
      <c r="E12" s="79">
        <v>175</v>
      </c>
      <c r="F12" s="79">
        <v>190</v>
      </c>
      <c r="G12" s="79">
        <v>200</v>
      </c>
      <c r="H12" s="79">
        <v>210</v>
      </c>
      <c r="I12" s="79">
        <v>225</v>
      </c>
      <c r="J12" s="79">
        <v>225</v>
      </c>
      <c r="K12" s="79">
        <v>230</v>
      </c>
      <c r="L12" s="79">
        <v>230</v>
      </c>
      <c r="M12" s="79">
        <v>175</v>
      </c>
      <c r="N12" s="79">
        <v>175</v>
      </c>
      <c r="O12" s="79">
        <v>175</v>
      </c>
      <c r="P12" s="79">
        <v>190</v>
      </c>
      <c r="Q12" s="79">
        <v>200</v>
      </c>
      <c r="R12" s="79">
        <v>210</v>
      </c>
      <c r="S12" s="79">
        <v>225</v>
      </c>
      <c r="T12" s="79">
        <v>225</v>
      </c>
      <c r="U12" s="79">
        <v>230</v>
      </c>
      <c r="V12" s="79">
        <v>230</v>
      </c>
      <c r="W12" s="79">
        <v>175</v>
      </c>
      <c r="X12" s="79">
        <v>175</v>
      </c>
      <c r="Y12" s="79">
        <v>190</v>
      </c>
      <c r="Z12" s="79">
        <v>200</v>
      </c>
      <c r="AA12" s="79">
        <v>210</v>
      </c>
      <c r="AB12" s="79">
        <v>225</v>
      </c>
      <c r="AC12" s="79">
        <v>225</v>
      </c>
      <c r="AD12" s="79">
        <v>230</v>
      </c>
      <c r="AE12" s="79">
        <v>230</v>
      </c>
      <c r="AF12" s="79">
        <v>235</v>
      </c>
      <c r="AG12" s="79">
        <v>175</v>
      </c>
      <c r="AH12" s="79">
        <v>175</v>
      </c>
      <c r="AI12" s="79">
        <v>190</v>
      </c>
      <c r="AJ12" s="79">
        <v>200</v>
      </c>
      <c r="AK12" s="79">
        <v>210</v>
      </c>
      <c r="AL12" s="79">
        <v>225</v>
      </c>
      <c r="AM12" s="79">
        <v>225</v>
      </c>
      <c r="AN12" s="79">
        <v>230</v>
      </c>
      <c r="AO12" s="79">
        <v>230</v>
      </c>
      <c r="AP12" s="79">
        <v>235</v>
      </c>
      <c r="AQ12" s="82">
        <v>275</v>
      </c>
      <c r="AR12" s="82">
        <v>275</v>
      </c>
      <c r="AS12" s="82">
        <v>275</v>
      </c>
      <c r="AT12" s="82">
        <v>295</v>
      </c>
      <c r="AU12" s="82">
        <v>315</v>
      </c>
      <c r="AV12" s="82">
        <v>335</v>
      </c>
      <c r="AW12" s="82">
        <v>360</v>
      </c>
      <c r="AX12" s="82">
        <v>360</v>
      </c>
      <c r="AY12" s="82">
        <v>380</v>
      </c>
      <c r="AZ12" s="82">
        <v>380</v>
      </c>
      <c r="BA12" s="82">
        <v>275</v>
      </c>
      <c r="BB12" s="82">
        <v>275</v>
      </c>
      <c r="BC12" s="82">
        <v>275</v>
      </c>
      <c r="BD12" s="82">
        <v>295</v>
      </c>
      <c r="BE12" s="82">
        <v>315</v>
      </c>
      <c r="BF12" s="82">
        <v>335</v>
      </c>
      <c r="BG12" s="82">
        <v>360</v>
      </c>
      <c r="BH12" s="82">
        <v>360</v>
      </c>
      <c r="BI12" s="82">
        <v>380</v>
      </c>
      <c r="BJ12" s="82">
        <v>380</v>
      </c>
      <c r="BK12" s="85">
        <v>275</v>
      </c>
      <c r="BL12" s="85">
        <v>275</v>
      </c>
      <c r="BM12" s="85">
        <v>295</v>
      </c>
      <c r="BN12" s="85">
        <v>315</v>
      </c>
      <c r="BO12" s="85">
        <v>335</v>
      </c>
      <c r="BP12" s="85">
        <v>360</v>
      </c>
      <c r="BQ12" s="85">
        <v>360</v>
      </c>
      <c r="BR12" s="85">
        <v>380</v>
      </c>
      <c r="BS12" s="85">
        <v>380</v>
      </c>
      <c r="BT12" s="85">
        <v>385</v>
      </c>
      <c r="BU12" s="85">
        <v>275</v>
      </c>
      <c r="BV12" s="85">
        <v>275</v>
      </c>
      <c r="BW12" s="85">
        <v>295</v>
      </c>
      <c r="BX12" s="85">
        <v>315</v>
      </c>
      <c r="BY12" s="85">
        <v>335</v>
      </c>
      <c r="BZ12" s="85">
        <v>360</v>
      </c>
      <c r="CA12" s="85">
        <v>360</v>
      </c>
      <c r="CB12" s="85">
        <v>380</v>
      </c>
      <c r="CC12" s="85">
        <v>380</v>
      </c>
      <c r="CD12" s="85">
        <v>385</v>
      </c>
    </row>
    <row r="13" spans="1:82" s="58" customFormat="1" x14ac:dyDescent="0.25"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82" s="58" customFormat="1" x14ac:dyDescent="0.25">
      <c r="BG14" s="59"/>
      <c r="BH14" s="59"/>
      <c r="BI14" s="59"/>
      <c r="BJ14" s="59"/>
      <c r="BK14" s="59"/>
      <c r="BL14" s="59"/>
      <c r="BM14" s="59"/>
      <c r="BN14" s="59"/>
    </row>
    <row r="15" spans="1:82" x14ac:dyDescent="0.25">
      <c r="B15" t="s">
        <v>24</v>
      </c>
      <c r="C15" s="88" t="s">
        <v>25</v>
      </c>
      <c r="D15" s="88" t="s">
        <v>25</v>
      </c>
      <c r="E15" s="88" t="s">
        <v>26</v>
      </c>
      <c r="F15" s="88" t="s">
        <v>27</v>
      </c>
      <c r="G15" s="25"/>
      <c r="H15" s="26" t="s">
        <v>24</v>
      </c>
      <c r="I15" s="89" t="s">
        <v>28</v>
      </c>
      <c r="J15" s="89" t="s">
        <v>28</v>
      </c>
      <c r="K15" s="89" t="s">
        <v>26</v>
      </c>
      <c r="L15" s="89" t="s">
        <v>27</v>
      </c>
      <c r="M15" s="26"/>
      <c r="N15" s="26"/>
      <c r="O15" s="26"/>
      <c r="P15" s="26"/>
      <c r="Q15" s="26"/>
      <c r="R15" s="26"/>
      <c r="S15" s="26"/>
      <c r="T15" s="26"/>
      <c r="U15" s="26"/>
      <c r="BT15" s="88"/>
      <c r="BU15" s="58"/>
    </row>
    <row r="16" spans="1:82" x14ac:dyDescent="0.25">
      <c r="A16" s="53">
        <v>10</v>
      </c>
      <c r="B16" s="27" t="s">
        <v>29</v>
      </c>
      <c r="C16" s="74" t="s">
        <v>45</v>
      </c>
      <c r="D16" s="74" t="s">
        <v>55</v>
      </c>
      <c r="E16" s="74" t="s">
        <v>65</v>
      </c>
      <c r="F16" s="74" t="s">
        <v>75</v>
      </c>
      <c r="G16" s="54">
        <v>10</v>
      </c>
      <c r="H16" s="28" t="s">
        <v>29</v>
      </c>
      <c r="I16" s="90" t="s">
        <v>85</v>
      </c>
      <c r="J16" s="90" t="s">
        <v>95</v>
      </c>
      <c r="K16" s="90" t="s">
        <v>105</v>
      </c>
      <c r="L16" s="90" t="s">
        <v>115</v>
      </c>
      <c r="M16" s="26"/>
      <c r="R16" s="29"/>
      <c r="S16" s="29"/>
      <c r="T16" s="26"/>
      <c r="U16" s="26"/>
      <c r="BU16" s="58"/>
    </row>
    <row r="17" spans="1:73" x14ac:dyDescent="0.25">
      <c r="A17" s="53">
        <v>35.01</v>
      </c>
      <c r="B17" s="27" t="s">
        <v>29</v>
      </c>
      <c r="C17" s="74" t="s">
        <v>45</v>
      </c>
      <c r="D17" s="74" t="s">
        <v>55</v>
      </c>
      <c r="E17" s="74" t="s">
        <v>65</v>
      </c>
      <c r="F17" s="74" t="s">
        <v>75</v>
      </c>
      <c r="G17" s="25">
        <v>35.01</v>
      </c>
      <c r="H17" s="28" t="s">
        <v>29</v>
      </c>
      <c r="I17" s="90" t="s">
        <v>85</v>
      </c>
      <c r="J17" s="90" t="s">
        <v>95</v>
      </c>
      <c r="K17" s="90" t="s">
        <v>105</v>
      </c>
      <c r="L17" s="90" t="s">
        <v>115</v>
      </c>
      <c r="M17" s="26"/>
      <c r="N17" s="90"/>
      <c r="O17" s="90"/>
      <c r="R17" s="29"/>
      <c r="S17" s="29"/>
      <c r="T17" s="26"/>
      <c r="U17" s="26"/>
      <c r="AV17" s="24"/>
      <c r="AW17" s="24"/>
      <c r="BG17" s="88"/>
      <c r="BS17" s="24"/>
      <c r="BT17" s="74"/>
      <c r="BU17" s="58"/>
    </row>
    <row r="18" spans="1:73" x14ac:dyDescent="0.25">
      <c r="A18" s="53">
        <v>40.01</v>
      </c>
      <c r="B18" s="27" t="s">
        <v>29</v>
      </c>
      <c r="C18" s="74" t="s">
        <v>45</v>
      </c>
      <c r="D18" s="74" t="s">
        <v>55</v>
      </c>
      <c r="E18" s="74" t="s">
        <v>65</v>
      </c>
      <c r="F18" s="74" t="s">
        <v>75</v>
      </c>
      <c r="G18" s="30">
        <v>40.01</v>
      </c>
      <c r="H18" s="28" t="s">
        <v>29</v>
      </c>
      <c r="I18" s="90" t="s">
        <v>86</v>
      </c>
      <c r="J18" s="90" t="s">
        <v>96</v>
      </c>
      <c r="K18" s="90" t="s">
        <v>105</v>
      </c>
      <c r="L18" s="90" t="s">
        <v>115</v>
      </c>
      <c r="M18" s="26"/>
      <c r="R18" s="29"/>
      <c r="S18" s="29"/>
      <c r="T18" s="26"/>
      <c r="U18" s="26"/>
      <c r="AV18" s="24"/>
      <c r="AW18" s="24"/>
      <c r="BS18" s="24"/>
      <c r="BT18" s="74"/>
      <c r="BU18" s="58"/>
    </row>
    <row r="19" spans="1:73" x14ac:dyDescent="0.25">
      <c r="A19" s="53">
        <v>45.01</v>
      </c>
      <c r="B19" s="27" t="s">
        <v>29</v>
      </c>
      <c r="C19" s="74" t="s">
        <v>45</v>
      </c>
      <c r="D19" s="74" t="s">
        <v>55</v>
      </c>
      <c r="E19" s="74" t="s">
        <v>65</v>
      </c>
      <c r="F19" s="74" t="s">
        <v>75</v>
      </c>
      <c r="G19" s="31">
        <v>45.01</v>
      </c>
      <c r="H19" s="28" t="s">
        <v>29</v>
      </c>
      <c r="I19" s="90" t="s">
        <v>87</v>
      </c>
      <c r="J19" s="90" t="s">
        <v>104</v>
      </c>
      <c r="K19" s="90" t="s">
        <v>106</v>
      </c>
      <c r="L19" s="90" t="s">
        <v>116</v>
      </c>
      <c r="M19" s="32"/>
      <c r="R19" s="29"/>
      <c r="S19" s="29"/>
      <c r="T19" s="32"/>
      <c r="U19" s="32"/>
      <c r="AV19" s="24"/>
      <c r="AW19" s="24"/>
      <c r="BG19" s="88"/>
      <c r="BS19" s="24"/>
      <c r="BT19" s="74"/>
      <c r="BU19" s="58"/>
    </row>
    <row r="20" spans="1:73" x14ac:dyDescent="0.25">
      <c r="A20" s="53">
        <v>49.01</v>
      </c>
      <c r="B20" s="27" t="s">
        <v>29</v>
      </c>
      <c r="C20" s="74" t="s">
        <v>46</v>
      </c>
      <c r="D20" s="74" t="s">
        <v>56</v>
      </c>
      <c r="E20" s="74" t="s">
        <v>65</v>
      </c>
      <c r="F20" s="74" t="s">
        <v>75</v>
      </c>
      <c r="G20" s="31">
        <v>49.01</v>
      </c>
      <c r="H20" s="28" t="s">
        <v>29</v>
      </c>
      <c r="I20" s="90" t="s">
        <v>97</v>
      </c>
      <c r="J20" s="90" t="s">
        <v>88</v>
      </c>
      <c r="K20" s="90" t="s">
        <v>107</v>
      </c>
      <c r="L20" s="90" t="s">
        <v>117</v>
      </c>
      <c r="M20" s="32"/>
      <c r="R20" s="29"/>
      <c r="S20" s="29"/>
      <c r="T20" s="32"/>
      <c r="U20" s="32"/>
      <c r="BS20" s="24"/>
      <c r="BT20" s="74"/>
      <c r="BU20" s="58"/>
    </row>
    <row r="21" spans="1:73" x14ac:dyDescent="0.25">
      <c r="A21" s="53">
        <v>55.01</v>
      </c>
      <c r="B21" s="27" t="s">
        <v>29</v>
      </c>
      <c r="C21" s="74" t="s">
        <v>47</v>
      </c>
      <c r="D21" s="74" t="s">
        <v>57</v>
      </c>
      <c r="E21" s="74" t="s">
        <v>66</v>
      </c>
      <c r="F21" s="74" t="s">
        <v>76</v>
      </c>
      <c r="G21" s="31">
        <v>55.01</v>
      </c>
      <c r="H21" s="28" t="s">
        <v>29</v>
      </c>
      <c r="I21" s="91" t="s">
        <v>89</v>
      </c>
      <c r="J21" s="91" t="s">
        <v>98</v>
      </c>
      <c r="K21" s="91" t="s">
        <v>108</v>
      </c>
      <c r="L21" s="91" t="s">
        <v>118</v>
      </c>
      <c r="M21" s="32"/>
      <c r="R21" s="33"/>
      <c r="S21" s="33"/>
      <c r="T21" s="32"/>
      <c r="U21" s="32"/>
      <c r="BG21" s="88"/>
      <c r="BT21" s="74"/>
      <c r="BU21" s="58"/>
    </row>
    <row r="22" spans="1:73" x14ac:dyDescent="0.25">
      <c r="A22" s="53">
        <v>61.01</v>
      </c>
      <c r="B22" s="27" t="s">
        <v>29</v>
      </c>
      <c r="C22" s="74" t="s">
        <v>48</v>
      </c>
      <c r="D22" s="74" t="s">
        <v>58</v>
      </c>
      <c r="E22" s="74" t="s">
        <v>67</v>
      </c>
      <c r="F22" s="74" t="s">
        <v>77</v>
      </c>
      <c r="G22" s="31">
        <v>59.01</v>
      </c>
      <c r="H22" s="28" t="s">
        <v>29</v>
      </c>
      <c r="I22" s="91" t="s">
        <v>90</v>
      </c>
      <c r="J22" s="91" t="s">
        <v>99</v>
      </c>
      <c r="K22" s="91" t="s">
        <v>109</v>
      </c>
      <c r="L22" s="91" t="s">
        <v>119</v>
      </c>
      <c r="M22" s="32"/>
      <c r="R22" s="33"/>
      <c r="S22" s="33"/>
      <c r="T22" s="32"/>
      <c r="U22" s="32"/>
      <c r="BU22" s="58"/>
    </row>
    <row r="23" spans="1:73" x14ac:dyDescent="0.25">
      <c r="A23" s="53">
        <v>67.010000000000005</v>
      </c>
      <c r="B23" s="27" t="s">
        <v>29</v>
      </c>
      <c r="C23" s="74" t="s">
        <v>49</v>
      </c>
      <c r="D23" s="74" t="s">
        <v>59</v>
      </c>
      <c r="E23" s="74" t="s">
        <v>68</v>
      </c>
      <c r="F23" s="74" t="s">
        <v>78</v>
      </c>
      <c r="G23" s="31">
        <v>64.010000000000005</v>
      </c>
      <c r="H23" s="28" t="s">
        <v>29</v>
      </c>
      <c r="I23" s="91" t="s">
        <v>91</v>
      </c>
      <c r="J23" s="91" t="s">
        <v>100</v>
      </c>
      <c r="K23" s="91" t="s">
        <v>110</v>
      </c>
      <c r="L23" s="91" t="s">
        <v>120</v>
      </c>
      <c r="M23" s="32"/>
      <c r="R23" s="33"/>
      <c r="S23" s="33"/>
      <c r="T23" s="32"/>
      <c r="U23" s="32"/>
      <c r="BG23" s="88"/>
    </row>
    <row r="24" spans="1:73" x14ac:dyDescent="0.25">
      <c r="A24" s="53">
        <v>73.010000000000005</v>
      </c>
      <c r="B24" s="27" t="s">
        <v>29</v>
      </c>
      <c r="C24" s="74" t="s">
        <v>50</v>
      </c>
      <c r="D24" s="74" t="s">
        <v>60</v>
      </c>
      <c r="E24" s="74" t="s">
        <v>69</v>
      </c>
      <c r="F24" s="74" t="s">
        <v>79</v>
      </c>
      <c r="G24" s="31">
        <v>71.010000000000005</v>
      </c>
      <c r="H24" s="28" t="s">
        <v>29</v>
      </c>
      <c r="I24" s="91" t="s">
        <v>92</v>
      </c>
      <c r="J24" s="91" t="s">
        <v>101</v>
      </c>
      <c r="K24" s="91" t="s">
        <v>111</v>
      </c>
      <c r="L24" s="91" t="s">
        <v>121</v>
      </c>
      <c r="M24" s="32"/>
      <c r="R24" s="33"/>
      <c r="S24" s="33"/>
      <c r="T24" s="32"/>
      <c r="U24" s="32"/>
    </row>
    <row r="25" spans="1:73" x14ac:dyDescent="0.25">
      <c r="A25" s="53">
        <v>81.010000000000005</v>
      </c>
      <c r="B25" s="27" t="s">
        <v>29</v>
      </c>
      <c r="C25" s="74" t="s">
        <v>51</v>
      </c>
      <c r="D25" s="74" t="s">
        <v>61</v>
      </c>
      <c r="E25" s="74" t="s">
        <v>70</v>
      </c>
      <c r="F25" s="74" t="s">
        <v>80</v>
      </c>
      <c r="G25" s="31">
        <v>76.010000000000005</v>
      </c>
      <c r="H25" s="28" t="s">
        <v>29</v>
      </c>
      <c r="I25" s="91" t="s">
        <v>93</v>
      </c>
      <c r="J25" s="91" t="s">
        <v>102</v>
      </c>
      <c r="K25" s="91" t="s">
        <v>112</v>
      </c>
      <c r="L25" s="91" t="s">
        <v>122</v>
      </c>
      <c r="M25" s="32"/>
      <c r="R25" s="33"/>
      <c r="S25" s="33"/>
      <c r="T25" s="32"/>
      <c r="U25" s="32"/>
      <c r="BG25" s="88"/>
    </row>
    <row r="26" spans="1:73" x14ac:dyDescent="0.25">
      <c r="A26" s="53">
        <v>89.01</v>
      </c>
      <c r="B26" s="27" t="s">
        <v>29</v>
      </c>
      <c r="C26" s="74" t="s">
        <v>52</v>
      </c>
      <c r="D26" s="74" t="s">
        <v>62</v>
      </c>
      <c r="E26" s="74" t="s">
        <v>71</v>
      </c>
      <c r="F26" s="74" t="s">
        <v>81</v>
      </c>
      <c r="G26" s="31">
        <v>81.010000000000005</v>
      </c>
      <c r="H26" s="28" t="s">
        <v>29</v>
      </c>
      <c r="I26" s="91" t="s">
        <v>94</v>
      </c>
      <c r="J26" s="91" t="s">
        <v>103</v>
      </c>
      <c r="K26" s="91" t="s">
        <v>113</v>
      </c>
      <c r="L26" s="91" t="s">
        <v>123</v>
      </c>
      <c r="M26" s="32"/>
      <c r="R26" s="33"/>
      <c r="S26" s="33"/>
      <c r="T26" s="32"/>
      <c r="U26" s="32"/>
    </row>
    <row r="27" spans="1:73" x14ac:dyDescent="0.25">
      <c r="A27" s="53">
        <v>96.01</v>
      </c>
      <c r="B27" s="27" t="s">
        <v>29</v>
      </c>
      <c r="C27" s="74" t="s">
        <v>53</v>
      </c>
      <c r="D27" s="74" t="s">
        <v>63</v>
      </c>
      <c r="E27" s="74" t="s">
        <v>72</v>
      </c>
      <c r="F27" s="74" t="s">
        <v>82</v>
      </c>
      <c r="G27" s="31">
        <v>87.01</v>
      </c>
      <c r="H27" s="28" t="s">
        <v>29</v>
      </c>
      <c r="I27" s="91" t="s">
        <v>94</v>
      </c>
      <c r="J27" s="91" t="s">
        <v>103</v>
      </c>
      <c r="K27" s="91" t="s">
        <v>114</v>
      </c>
      <c r="L27" s="91" t="s">
        <v>124</v>
      </c>
      <c r="M27" s="32"/>
      <c r="R27" s="33"/>
      <c r="S27" s="33"/>
      <c r="T27" s="32"/>
      <c r="U27" s="32"/>
      <c r="BG27" s="88"/>
    </row>
    <row r="28" spans="1:73" x14ac:dyDescent="0.25">
      <c r="A28" s="53">
        <v>102.01</v>
      </c>
      <c r="B28" s="27" t="s">
        <v>29</v>
      </c>
      <c r="C28" s="74" t="s">
        <v>54</v>
      </c>
      <c r="D28" s="74" t="s">
        <v>64</v>
      </c>
      <c r="E28" s="74" t="s">
        <v>73</v>
      </c>
      <c r="F28" s="74" t="s">
        <v>83</v>
      </c>
      <c r="G28" s="31"/>
      <c r="H28" s="28"/>
      <c r="I28" s="33"/>
      <c r="J28" s="33"/>
      <c r="K28" s="33"/>
      <c r="L28" s="33"/>
      <c r="M28" s="32"/>
      <c r="P28" s="33"/>
      <c r="Q28" s="33"/>
      <c r="R28" s="33"/>
      <c r="S28" s="33"/>
      <c r="T28" s="32"/>
      <c r="U28" s="32"/>
    </row>
    <row r="29" spans="1:73" x14ac:dyDescent="0.25">
      <c r="A29" s="53">
        <v>109.1</v>
      </c>
      <c r="B29" s="27" t="s">
        <v>29</v>
      </c>
      <c r="C29" s="74" t="s">
        <v>54</v>
      </c>
      <c r="D29" s="74" t="s">
        <v>64</v>
      </c>
      <c r="E29" s="74" t="s">
        <v>74</v>
      </c>
      <c r="F29" s="74" t="s">
        <v>84</v>
      </c>
      <c r="G29" s="31"/>
      <c r="H29" s="28"/>
      <c r="I29" s="33"/>
      <c r="J29" s="33"/>
      <c r="K29" s="33"/>
      <c r="L29" s="33"/>
      <c r="M29" s="32"/>
      <c r="P29" s="33"/>
      <c r="Q29" s="33"/>
      <c r="R29" s="33"/>
      <c r="S29" s="33"/>
      <c r="T29" s="32"/>
      <c r="U29" s="32"/>
      <c r="AV29" s="24"/>
      <c r="AW29" s="24"/>
      <c r="BG29" s="88"/>
    </row>
    <row r="30" spans="1:73" x14ac:dyDescent="0.25">
      <c r="M30" s="32"/>
      <c r="O30" s="33"/>
      <c r="P30" s="33"/>
      <c r="Q30" s="33"/>
      <c r="R30" s="33"/>
      <c r="S30" s="33"/>
      <c r="T30" s="32"/>
      <c r="U30" s="32"/>
    </row>
    <row r="31" spans="1:73" x14ac:dyDescent="0.25">
      <c r="M31" s="32"/>
      <c r="N31" s="33"/>
      <c r="O31" s="33"/>
      <c r="P31" s="33"/>
      <c r="Q31" s="33"/>
      <c r="R31" s="33"/>
      <c r="S31" s="33"/>
      <c r="T31" s="32"/>
      <c r="U31" s="32"/>
      <c r="BG31" s="88"/>
    </row>
    <row r="32" spans="1:73" x14ac:dyDescent="0.25">
      <c r="M32" s="32"/>
      <c r="N32" s="33"/>
      <c r="O32" s="33"/>
      <c r="P32" s="33"/>
      <c r="Q32" s="33"/>
      <c r="R32" s="33"/>
      <c r="S32" s="33"/>
      <c r="T32" s="32"/>
      <c r="U32" s="32"/>
    </row>
    <row r="33" spans="13:59" x14ac:dyDescent="0.25">
      <c r="M33" s="32"/>
      <c r="N33" s="33"/>
      <c r="O33" s="33"/>
      <c r="P33" s="33"/>
      <c r="Q33" s="33"/>
      <c r="R33" s="33"/>
      <c r="S33" s="33"/>
      <c r="T33" s="32"/>
      <c r="U33" s="32"/>
      <c r="BG33" s="88"/>
    </row>
    <row r="35" spans="13:59" x14ac:dyDescent="0.25">
      <c r="BG35" s="88"/>
    </row>
    <row r="37" spans="13:59" x14ac:dyDescent="0.25">
      <c r="BG37" s="88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FEMININES</vt:lpstr>
      <vt:lpstr>MASCULINS</vt:lpstr>
      <vt:lpstr>Minimas</vt:lpstr>
      <vt:lpstr>FEMININES!Zone_d_impression</vt:lpstr>
      <vt:lpstr>MASCULINS!Zone_d_impression</vt:lpstr>
    </vt:vector>
  </TitlesOfParts>
  <Company>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Nicolas ALBENGA (nalbenga)</cp:lastModifiedBy>
  <cp:lastPrinted>2017-09-19T09:23:09Z</cp:lastPrinted>
  <dcterms:created xsi:type="dcterms:W3CDTF">2004-10-09T07:29:01Z</dcterms:created>
  <dcterms:modified xsi:type="dcterms:W3CDTF">2019-08-25T10:46:51Z</dcterms:modified>
</cp:coreProperties>
</file>